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3.xml" ContentType="application/vnd.openxmlformats-officedocument.drawing+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7A7E0A20-7B5E-41D2-97A7-FBDD70775755}" xr6:coauthVersionLast="47" xr6:coauthVersionMax="47" xr10:uidLastSave="{00000000-0000-0000-0000-000000000000}"/>
  <bookViews>
    <workbookView xWindow="-120" yWindow="-120" windowWidth="29040" windowHeight="15840" tabRatio="844" activeTab="6" xr2:uid="{00000000-000D-0000-FFFF-FFFF00000000}"/>
  </bookViews>
  <sheets>
    <sheet name="MUEBLES" sheetId="4" r:id="rId1"/>
    <sheet name="TICS 24" sheetId="26" r:id="rId2"/>
    <sheet name="NO INVEN" sheetId="25" r:id="rId3"/>
    <sheet name="MAQUINARIA " sheetId="31" r:id="rId4"/>
    <sheet name="AMAMENTO" sheetId="33" r:id="rId5"/>
    <sheet name="INM" sheetId="11" r:id="rId6"/>
    <sheet name="INM (2)" sheetId="35" r:id="rId7"/>
    <sheet name="TRASPORTES" sheetId="28" r:id="rId8"/>
    <sheet name="INTANGIBLES " sheetId="32" r:id="rId9"/>
    <sheet name="ARMA" sheetId="12" state="hidden" r:id="rId10"/>
    <sheet name="NO IN" sheetId="15" state="hidden" r:id="rId11"/>
    <sheet name="EQT" sheetId="7" state="hidden" r:id="rId12"/>
    <sheet name="MAQ" sheetId="9" state="hidden" r:id="rId13"/>
    <sheet name="INTANG" sheetId="13" state="hidden" r:id="rId14"/>
    <sheet name="TICS" sheetId="14" state="hidden" r:id="rId15"/>
    <sheet name="EDIFICIOS " sheetId="18" r:id="rId16"/>
    <sheet name="AREAS " sheetId="19" r:id="rId17"/>
    <sheet name="PERSONAL" sheetId="21" r:id="rId18"/>
    <sheet name="BIENES " sheetId="20" r:id="rId19"/>
    <sheet name="BIENES NOINV" sheetId="24" r:id="rId20"/>
    <sheet name="UBICACIÓN" sheetId="27" r:id="rId21"/>
    <sheet name="INMUEBLES" sheetId="29" r:id="rId22"/>
    <sheet name="Hoja1" sheetId="36" r:id="rId23"/>
  </sheets>
  <definedNames>
    <definedName name="_xlnm._FilterDatabase" localSheetId="4" hidden="1">AMAMENTO!$B$5:$X$6</definedName>
    <definedName name="_xlnm._FilterDatabase" localSheetId="16" hidden="1">'AREAS '!$A$1:$C$57</definedName>
    <definedName name="_xlnm._FilterDatabase" localSheetId="9" hidden="1">ARMA!$A$4:$K$111</definedName>
    <definedName name="_xlnm._FilterDatabase" localSheetId="18" hidden="1">'BIENES '!$A$1:$B$352</definedName>
    <definedName name="_xlnm._FilterDatabase" localSheetId="11" hidden="1">EQT!$A$5:$Q$39</definedName>
    <definedName name="_xlnm._FilterDatabase" localSheetId="5" hidden="1">INM!$A$5:$AC$51</definedName>
    <definedName name="_xlnm._FilterDatabase" localSheetId="6" hidden="1">'INM (2)'!$A$6:$AC$20</definedName>
    <definedName name="_xlnm._FilterDatabase" localSheetId="13" hidden="1">INTANG!$A$5:$M$23</definedName>
    <definedName name="_xlnm._FilterDatabase" localSheetId="8" hidden="1">'INTANGIBLES '!$D$5:$AE$7</definedName>
    <definedName name="_xlnm._FilterDatabase" localSheetId="12" hidden="1">MAQ!$A$6:$Q$9</definedName>
    <definedName name="_xlnm._FilterDatabase" localSheetId="3" hidden="1">'MAQUINARIA '!$D$5:$AF$7</definedName>
    <definedName name="_xlnm._FilterDatabase" localSheetId="0" hidden="1">MUEBLES!$D$5:$AH$594</definedName>
    <definedName name="_xlnm._FilterDatabase" localSheetId="10" hidden="1">'NO IN'!$A$4:$LQ$748</definedName>
    <definedName name="_xlnm._FilterDatabase" localSheetId="2" hidden="1">'NO INVEN'!$C$5:$AD$642</definedName>
    <definedName name="_xlnm._FilterDatabase" localSheetId="14" hidden="1">TICS!$A$5:$S$282</definedName>
    <definedName name="_xlnm._FilterDatabase" localSheetId="1" hidden="1">'TICS 24'!$D$5:$AH$276</definedName>
    <definedName name="_xlnm._FilterDatabase" localSheetId="20" hidden="1">UBICACIÓN!$A$1:$B$24</definedName>
    <definedName name="_xlnm.Print_Area" localSheetId="4">MUEBLES2612[[#Headers],[#Data]]</definedName>
    <definedName name="_xlnm.Print_Area" localSheetId="9">ARMA!$A$1:$J$111</definedName>
    <definedName name="_xlnm.Print_Area" localSheetId="11">EQT!$A$1:$R$39</definedName>
    <definedName name="_xlnm.Print_Area" localSheetId="5">INM!$A$1:$AC$52</definedName>
    <definedName name="_xlnm.Print_Area" localSheetId="6">'INM (2)'!$A$1:$AC$33</definedName>
    <definedName name="_xlnm.Print_Area" localSheetId="13">INTANG!$A$1:$M$11</definedName>
    <definedName name="_xlnm.Print_Area" localSheetId="8">'INTANGIBLES '!$A$1:$AB$23</definedName>
    <definedName name="_xlnm.Print_Area" localSheetId="12">MAQ!$A$1:$Q$9</definedName>
    <definedName name="_xlnm.Print_Area" localSheetId="3">'MAQUINARIA '!$A$1:$AC$9</definedName>
    <definedName name="_xlnm.Print_Area" localSheetId="0">MUEBLES!$A$1:$AB$598</definedName>
    <definedName name="_xlnm.Print_Area" localSheetId="10">'NO IN'!$A$1:$S$751</definedName>
    <definedName name="_xlnm.Print_Area" localSheetId="2">MUEBLES2[[#All],[FOLIO ]:[OBSERVACIONES ]]</definedName>
    <definedName name="_xlnm.Print_Area" localSheetId="14">TICS!$A$1:$T$281</definedName>
    <definedName name="_xlnm.Print_Area" localSheetId="1">'TICS 24'!$A$1:$AD$278</definedName>
    <definedName name="_xlnm.Print_Area" localSheetId="7">TRASPORTES!$A$1:$AB$39</definedName>
    <definedName name="_xlnm.Print_Titles" localSheetId="4">AMAMENTO!$1:$5</definedName>
    <definedName name="_xlnm.Print_Titles" localSheetId="9">ARMA!$1:$4</definedName>
    <definedName name="_xlnm.Print_Titles" localSheetId="11">EQT!$1:$5</definedName>
    <definedName name="_xlnm.Print_Titles" localSheetId="5">INM!$1:$5</definedName>
    <definedName name="_xlnm.Print_Titles" localSheetId="6">'INM (2)'!$1:$6</definedName>
    <definedName name="_xlnm.Print_Titles" localSheetId="13">INTANG!$1:$5</definedName>
    <definedName name="_xlnm.Print_Titles" localSheetId="8">'INTANGIBLES '!$1:$5</definedName>
    <definedName name="_xlnm.Print_Titles" localSheetId="12">MAQ!$1:$6</definedName>
    <definedName name="_xlnm.Print_Titles" localSheetId="3">'MAQUINARIA '!$1:$5</definedName>
    <definedName name="_xlnm.Print_Titles" localSheetId="0">MUEBLES!$1:$5</definedName>
    <definedName name="_xlnm.Print_Titles" localSheetId="10">'NO IN'!$1:$4</definedName>
    <definedName name="_xlnm.Print_Titles" localSheetId="2">'NO INVEN'!$1:$5</definedName>
    <definedName name="_xlnm.Print_Titles" localSheetId="14">TICS!$1:$5</definedName>
    <definedName name="_xlnm.Print_Titles" localSheetId="1">'TICS 24'!$1:$5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1" i="35" l="1"/>
  <c r="R21" i="35"/>
  <c r="S52" i="11"/>
  <c r="R52" i="11"/>
  <c r="Y598" i="4"/>
  <c r="A598" i="4"/>
  <c r="F598" i="4"/>
  <c r="G598" i="4"/>
  <c r="M598" i="4"/>
  <c r="A436" i="4" l="1"/>
  <c r="A213" i="25" l="1"/>
  <c r="A214" i="25"/>
  <c r="A215" i="25"/>
  <c r="A216" i="25"/>
  <c r="A217" i="25"/>
  <c r="A218" i="25"/>
  <c r="A219" i="25"/>
  <c r="A220" i="25"/>
  <c r="A212" i="25"/>
  <c r="O797" i="25" l="1"/>
  <c r="O798" i="25"/>
  <c r="O799" i="25"/>
  <c r="O800" i="25"/>
  <c r="O801" i="25"/>
  <c r="O802" i="25"/>
  <c r="O803" i="25"/>
  <c r="O804" i="25"/>
  <c r="O805" i="25"/>
  <c r="O806" i="25"/>
  <c r="O807" i="25"/>
  <c r="O808" i="25"/>
  <c r="O809" i="25"/>
  <c r="O810" i="25"/>
  <c r="O811" i="25"/>
  <c r="O812" i="25"/>
  <c r="O813" i="25"/>
  <c r="O814" i="25"/>
  <c r="O815" i="25"/>
  <c r="O816" i="25"/>
  <c r="O796" i="25"/>
  <c r="L34" i="4" l="1"/>
  <c r="L33" i="4"/>
  <c r="A815" i="25"/>
  <c r="E815" i="25"/>
  <c r="F815" i="25"/>
  <c r="H815" i="25"/>
  <c r="I815" i="25"/>
  <c r="K815" i="25"/>
  <c r="L815" i="25"/>
  <c r="A804" i="25"/>
  <c r="A805" i="25"/>
  <c r="A806" i="25"/>
  <c r="A807" i="25"/>
  <c r="E804" i="25"/>
  <c r="E805" i="25"/>
  <c r="E806" i="25"/>
  <c r="E807" i="25"/>
  <c r="F804" i="25"/>
  <c r="F805" i="25"/>
  <c r="F806" i="25"/>
  <c r="F807" i="25"/>
  <c r="H804" i="25"/>
  <c r="H805" i="25"/>
  <c r="H806" i="25"/>
  <c r="H807" i="25"/>
  <c r="I804" i="25"/>
  <c r="I805" i="25"/>
  <c r="I806" i="25"/>
  <c r="I807" i="25"/>
  <c r="K804" i="25"/>
  <c r="K805" i="25"/>
  <c r="K806" i="25"/>
  <c r="K807" i="25"/>
  <c r="L804" i="25"/>
  <c r="L805" i="25"/>
  <c r="L806" i="25"/>
  <c r="L807" i="25"/>
  <c r="A808" i="25"/>
  <c r="A809" i="25"/>
  <c r="A810" i="25"/>
  <c r="A811" i="25"/>
  <c r="E808" i="25"/>
  <c r="E809" i="25"/>
  <c r="E810" i="25"/>
  <c r="E811" i="25"/>
  <c r="F808" i="25"/>
  <c r="F809" i="25"/>
  <c r="F810" i="25"/>
  <c r="F811" i="25"/>
  <c r="H808" i="25"/>
  <c r="H809" i="25"/>
  <c r="H810" i="25"/>
  <c r="H811" i="25"/>
  <c r="I808" i="25"/>
  <c r="I809" i="25"/>
  <c r="I810" i="25"/>
  <c r="I811" i="25"/>
  <c r="K808" i="25"/>
  <c r="K809" i="25"/>
  <c r="K810" i="25"/>
  <c r="K811" i="25"/>
  <c r="L808" i="25"/>
  <c r="L809" i="25"/>
  <c r="L810" i="25"/>
  <c r="L811" i="25"/>
  <c r="A814" i="25"/>
  <c r="E814" i="25"/>
  <c r="F814" i="25"/>
  <c r="H814" i="25"/>
  <c r="I814" i="25"/>
  <c r="K814" i="25"/>
  <c r="L814" i="25"/>
  <c r="A813" i="25"/>
  <c r="E813" i="25"/>
  <c r="F813" i="25"/>
  <c r="H813" i="25"/>
  <c r="I813" i="25"/>
  <c r="K813" i="25"/>
  <c r="L813" i="25"/>
  <c r="A812" i="25"/>
  <c r="E812" i="25"/>
  <c r="F812" i="25"/>
  <c r="H812" i="25"/>
  <c r="I812" i="25"/>
  <c r="K812" i="25"/>
  <c r="L812" i="25"/>
  <c r="A816" i="25"/>
  <c r="E816" i="25"/>
  <c r="F816" i="25"/>
  <c r="H816" i="25"/>
  <c r="I816" i="25"/>
  <c r="K816" i="25"/>
  <c r="L816" i="25"/>
  <c r="A183" i="26"/>
  <c r="A788" i="25" l="1"/>
  <c r="A198" i="25" l="1"/>
  <c r="A606" i="25"/>
  <c r="A158" i="4" l="1"/>
  <c r="A38" i="28" l="1"/>
  <c r="F38" i="28"/>
  <c r="G38" i="28"/>
  <c r="I38" i="28"/>
  <c r="J38" i="28"/>
  <c r="L38" i="28"/>
  <c r="M38" i="28"/>
  <c r="P38" i="28"/>
  <c r="Z278" i="26" l="1"/>
  <c r="Y8" i="31"/>
  <c r="AA8" i="31"/>
  <c r="P597" i="4" l="1"/>
  <c r="P596" i="4"/>
  <c r="P595" i="4"/>
  <c r="L595" i="4"/>
  <c r="L596" i="4"/>
  <c r="L597" i="4"/>
  <c r="J595" i="4"/>
  <c r="J596" i="4"/>
  <c r="J597" i="4"/>
  <c r="I595" i="4"/>
  <c r="I596" i="4"/>
  <c r="I597" i="4"/>
  <c r="F595" i="4"/>
  <c r="F596" i="4"/>
  <c r="F597" i="4"/>
  <c r="G595" i="4"/>
  <c r="G596" i="4"/>
  <c r="G597" i="4"/>
  <c r="M595" i="4"/>
  <c r="M596" i="4"/>
  <c r="M597" i="4"/>
  <c r="A595" i="4"/>
  <c r="A596" i="4"/>
  <c r="A597" i="4"/>
  <c r="A6" i="11" l="1"/>
  <c r="A7"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P11" i="32" l="1"/>
  <c r="P19" i="32" l="1"/>
  <c r="A6" i="32"/>
  <c r="A796" i="25" l="1"/>
  <c r="A797" i="25"/>
  <c r="A798" i="25"/>
  <c r="A799" i="25"/>
  <c r="A800" i="25"/>
  <c r="A801" i="25"/>
  <c r="A802" i="25"/>
  <c r="A803" i="25"/>
  <c r="X278" i="26"/>
  <c r="F32" i="11" l="1"/>
  <c r="O32" i="11"/>
  <c r="U32" i="11"/>
  <c r="U15" i="35"/>
  <c r="O15" i="35"/>
  <c r="F15" i="35"/>
  <c r="A15" i="35"/>
  <c r="U7" i="11"/>
  <c r="O7" i="11"/>
  <c r="F7" i="11"/>
  <c r="F9" i="11"/>
  <c r="O9" i="11"/>
  <c r="U9" i="11"/>
  <c r="F10" i="11"/>
  <c r="O10" i="11"/>
  <c r="U10" i="11"/>
  <c r="F24" i="11"/>
  <c r="O24" i="11"/>
  <c r="U24" i="11"/>
  <c r="F25" i="11"/>
  <c r="O25" i="11"/>
  <c r="U25" i="11"/>
  <c r="F27" i="11"/>
  <c r="O27" i="11"/>
  <c r="U27" i="11"/>
  <c r="F29" i="11"/>
  <c r="O29" i="11"/>
  <c r="U29" i="11"/>
  <c r="F30" i="11"/>
  <c r="O30" i="11"/>
  <c r="U30" i="11"/>
  <c r="F31" i="11"/>
  <c r="O31" i="11"/>
  <c r="U31" i="11"/>
  <c r="F33" i="11"/>
  <c r="O33" i="11"/>
  <c r="U33" i="11"/>
  <c r="S20" i="35"/>
  <c r="R20" i="35"/>
  <c r="U19" i="35"/>
  <c r="O19" i="35"/>
  <c r="F19" i="35"/>
  <c r="A19" i="35"/>
  <c r="U18" i="35"/>
  <c r="O18" i="35"/>
  <c r="F18" i="35"/>
  <c r="A18" i="35"/>
  <c r="U17" i="35"/>
  <c r="O17" i="35"/>
  <c r="F17" i="35"/>
  <c r="A17" i="35"/>
  <c r="U16" i="35"/>
  <c r="O16" i="35"/>
  <c r="F16" i="35"/>
  <c r="A16" i="35"/>
  <c r="U14" i="35"/>
  <c r="O14" i="35"/>
  <c r="F14" i="35"/>
  <c r="A14" i="35"/>
  <c r="U13" i="35"/>
  <c r="O13" i="35"/>
  <c r="F13" i="35"/>
  <c r="A13" i="35"/>
  <c r="U12" i="35"/>
  <c r="O12" i="35"/>
  <c r="F12" i="35"/>
  <c r="A12" i="35"/>
  <c r="U11" i="35"/>
  <c r="O11" i="35"/>
  <c r="F11" i="35"/>
  <c r="A11" i="35"/>
  <c r="U10" i="35"/>
  <c r="O10" i="35"/>
  <c r="F10" i="35"/>
  <c r="A10" i="35"/>
  <c r="U9" i="35"/>
  <c r="O9" i="35"/>
  <c r="F9" i="35"/>
  <c r="A9" i="35"/>
  <c r="U8" i="35"/>
  <c r="O8" i="35"/>
  <c r="L8" i="35"/>
  <c r="F8" i="35"/>
  <c r="A8" i="35"/>
  <c r="U7" i="35"/>
  <c r="O7" i="35"/>
  <c r="L7" i="35"/>
  <c r="F7" i="35"/>
  <c r="A7" i="35"/>
  <c r="F6" i="11"/>
  <c r="L6" i="11"/>
  <c r="O6" i="11"/>
  <c r="U6" i="11"/>
  <c r="F8" i="11"/>
  <c r="O8" i="11"/>
  <c r="U8" i="11"/>
  <c r="F11" i="11"/>
  <c r="O11" i="11"/>
  <c r="U11" i="11"/>
  <c r="F12" i="11"/>
  <c r="O12" i="11"/>
  <c r="U12" i="11"/>
  <c r="F13" i="11"/>
  <c r="O13" i="11"/>
  <c r="U13" i="11"/>
  <c r="F14" i="11"/>
  <c r="O14" i="11"/>
  <c r="U14" i="11"/>
  <c r="F15" i="11"/>
  <c r="O15" i="11"/>
  <c r="U15" i="11"/>
  <c r="F16" i="11"/>
  <c r="O16" i="11"/>
  <c r="U16" i="11"/>
  <c r="F17" i="11"/>
  <c r="O17" i="11"/>
  <c r="U17" i="11"/>
  <c r="F18" i="11"/>
  <c r="O18" i="11"/>
  <c r="U18" i="11"/>
  <c r="F19" i="11"/>
  <c r="O19" i="11"/>
  <c r="U19" i="11"/>
  <c r="F20" i="11"/>
  <c r="O20" i="11"/>
  <c r="U20" i="11"/>
  <c r="F21" i="11"/>
  <c r="O21" i="11"/>
  <c r="U21" i="11"/>
  <c r="F22" i="11"/>
  <c r="O22" i="11"/>
  <c r="U22" i="11"/>
  <c r="F23" i="11"/>
  <c r="O23" i="11"/>
  <c r="U23" i="11"/>
  <c r="F26" i="11"/>
  <c r="O26" i="11"/>
  <c r="U26" i="11"/>
  <c r="F28" i="11"/>
  <c r="O28" i="11"/>
  <c r="U28" i="11"/>
  <c r="Y817" i="25" l="1"/>
  <c r="A784" i="25"/>
  <c r="A785" i="25"/>
  <c r="A786" i="25"/>
  <c r="A787" i="25"/>
  <c r="A789" i="25"/>
  <c r="A790" i="25"/>
  <c r="A791" i="25"/>
  <c r="A792" i="25"/>
  <c r="A793" i="25"/>
  <c r="A794" i="25"/>
  <c r="A795" i="25"/>
  <c r="F784" i="25"/>
  <c r="F785" i="25"/>
  <c r="F786" i="25"/>
  <c r="F787" i="25"/>
  <c r="F788" i="25"/>
  <c r="F789" i="25"/>
  <c r="F790" i="25"/>
  <c r="F791" i="25"/>
  <c r="F792" i="25"/>
  <c r="F793" i="25"/>
  <c r="F794" i="25"/>
  <c r="F795" i="25"/>
  <c r="H784" i="25"/>
  <c r="H785" i="25"/>
  <c r="H786" i="25"/>
  <c r="H787" i="25"/>
  <c r="H788" i="25"/>
  <c r="H789" i="25"/>
  <c r="H790" i="25"/>
  <c r="H791" i="25"/>
  <c r="H792" i="25"/>
  <c r="H793" i="25"/>
  <c r="H794" i="25"/>
  <c r="H795" i="25"/>
  <c r="I784" i="25"/>
  <c r="I785" i="25"/>
  <c r="I786" i="25"/>
  <c r="I787" i="25"/>
  <c r="I788" i="25"/>
  <c r="I789" i="25"/>
  <c r="I790" i="25"/>
  <c r="I791" i="25"/>
  <c r="I792" i="25"/>
  <c r="I793" i="25"/>
  <c r="I794" i="25"/>
  <c r="I795" i="25"/>
  <c r="K784" i="25"/>
  <c r="K785" i="25"/>
  <c r="K786" i="25"/>
  <c r="K787" i="25"/>
  <c r="K788" i="25"/>
  <c r="K789" i="25"/>
  <c r="K790" i="25"/>
  <c r="K791" i="25"/>
  <c r="K792" i="25"/>
  <c r="K793" i="25"/>
  <c r="K794" i="25"/>
  <c r="K795" i="25"/>
  <c r="L784" i="25"/>
  <c r="L785" i="25"/>
  <c r="L786" i="25"/>
  <c r="L787" i="25"/>
  <c r="L788" i="25"/>
  <c r="L789" i="25"/>
  <c r="L790" i="25"/>
  <c r="L791" i="25"/>
  <c r="L792" i="25"/>
  <c r="L793" i="25"/>
  <c r="L794" i="25"/>
  <c r="L795" i="25"/>
  <c r="O784" i="25"/>
  <c r="O785" i="25"/>
  <c r="O786" i="25"/>
  <c r="O787" i="25"/>
  <c r="O788" i="25"/>
  <c r="O789" i="25"/>
  <c r="O790" i="25"/>
  <c r="O791" i="25"/>
  <c r="O792" i="25"/>
  <c r="O793" i="25"/>
  <c r="O794" i="25"/>
  <c r="O795" i="25"/>
  <c r="E784" i="25"/>
  <c r="E785" i="25"/>
  <c r="E786" i="25"/>
  <c r="E787" i="25"/>
  <c r="E788" i="25"/>
  <c r="E789" i="25"/>
  <c r="E790" i="25"/>
  <c r="E791" i="25"/>
  <c r="E792" i="25"/>
  <c r="E793" i="25"/>
  <c r="E794" i="25"/>
  <c r="E795" i="25"/>
  <c r="K774" i="25"/>
  <c r="A771" i="25"/>
  <c r="A772" i="25"/>
  <c r="A773" i="25"/>
  <c r="A774" i="25"/>
  <c r="A775" i="25"/>
  <c r="A776" i="25"/>
  <c r="A777" i="25"/>
  <c r="A778" i="25"/>
  <c r="A779" i="25"/>
  <c r="A780" i="25"/>
  <c r="A781" i="25"/>
  <c r="A782" i="25"/>
  <c r="A783" i="25"/>
  <c r="F771" i="25"/>
  <c r="F772" i="25"/>
  <c r="F773" i="25"/>
  <c r="F774" i="25"/>
  <c r="F775" i="25"/>
  <c r="F776" i="25"/>
  <c r="F777" i="25"/>
  <c r="F778" i="25"/>
  <c r="F779" i="25"/>
  <c r="F780" i="25"/>
  <c r="F781" i="25"/>
  <c r="F782" i="25"/>
  <c r="F783" i="25"/>
  <c r="H771" i="25"/>
  <c r="H772" i="25"/>
  <c r="H773" i="25"/>
  <c r="H774" i="25"/>
  <c r="H775" i="25"/>
  <c r="H776" i="25"/>
  <c r="H777" i="25"/>
  <c r="H778" i="25"/>
  <c r="H779" i="25"/>
  <c r="H780" i="25"/>
  <c r="H781" i="25"/>
  <c r="H782" i="25"/>
  <c r="H783" i="25"/>
  <c r="I771" i="25"/>
  <c r="I772" i="25"/>
  <c r="I773" i="25"/>
  <c r="I774" i="25"/>
  <c r="I775" i="25"/>
  <c r="I776" i="25"/>
  <c r="I777" i="25"/>
  <c r="I778" i="25"/>
  <c r="I779" i="25"/>
  <c r="I780" i="25"/>
  <c r="I781" i="25"/>
  <c r="I782" i="25"/>
  <c r="I783" i="25"/>
  <c r="K771" i="25"/>
  <c r="K772" i="25"/>
  <c r="K773" i="25"/>
  <c r="K775" i="25"/>
  <c r="K776" i="25"/>
  <c r="K777" i="25"/>
  <c r="K778" i="25"/>
  <c r="K779" i="25"/>
  <c r="K780" i="25"/>
  <c r="K781" i="25"/>
  <c r="K782" i="25"/>
  <c r="K783" i="25"/>
  <c r="L771" i="25"/>
  <c r="L772" i="25"/>
  <c r="L773" i="25"/>
  <c r="L774" i="25"/>
  <c r="L775" i="25"/>
  <c r="L776" i="25"/>
  <c r="L777" i="25"/>
  <c r="L778" i="25"/>
  <c r="L779" i="25"/>
  <c r="L780" i="25"/>
  <c r="L781" i="25"/>
  <c r="L782" i="25"/>
  <c r="L783" i="25"/>
  <c r="O771" i="25"/>
  <c r="O772" i="25"/>
  <c r="O773" i="25"/>
  <c r="O774" i="25"/>
  <c r="O775" i="25"/>
  <c r="O776" i="25"/>
  <c r="O777" i="25"/>
  <c r="O778" i="25"/>
  <c r="O779" i="25"/>
  <c r="O780" i="25"/>
  <c r="O781" i="25"/>
  <c r="O782" i="25"/>
  <c r="O783" i="25"/>
  <c r="E771" i="25"/>
  <c r="E772" i="25"/>
  <c r="E773" i="25"/>
  <c r="E774" i="25"/>
  <c r="E775" i="25"/>
  <c r="E776" i="25"/>
  <c r="E777" i="25"/>
  <c r="E778" i="25"/>
  <c r="E779" i="25"/>
  <c r="E780" i="25"/>
  <c r="E781" i="25"/>
  <c r="E782" i="25"/>
  <c r="E783" i="25"/>
  <c r="A766" i="25"/>
  <c r="A767" i="25"/>
  <c r="A768" i="25"/>
  <c r="A769" i="25"/>
  <c r="A770" i="25"/>
  <c r="E766" i="25"/>
  <c r="E767" i="25"/>
  <c r="E768" i="25"/>
  <c r="E769" i="25"/>
  <c r="E770" i="25"/>
  <c r="F766" i="25"/>
  <c r="F767" i="25"/>
  <c r="F768" i="25"/>
  <c r="F769" i="25"/>
  <c r="F770" i="25"/>
  <c r="H766" i="25"/>
  <c r="H767" i="25"/>
  <c r="H768" i="25"/>
  <c r="H769" i="25"/>
  <c r="H770" i="25"/>
  <c r="I766" i="25"/>
  <c r="I767" i="25"/>
  <c r="I768" i="25"/>
  <c r="I769" i="25"/>
  <c r="I770" i="25"/>
  <c r="K766" i="25"/>
  <c r="K767" i="25"/>
  <c r="K768" i="25"/>
  <c r="K769" i="25"/>
  <c r="K770" i="25"/>
  <c r="L766" i="25"/>
  <c r="L767" i="25"/>
  <c r="L768" i="25"/>
  <c r="L769" i="25"/>
  <c r="L770" i="25"/>
  <c r="O766" i="25"/>
  <c r="O767" i="25"/>
  <c r="O768" i="25"/>
  <c r="O769" i="25"/>
  <c r="O770" i="25"/>
  <c r="A762" i="25"/>
  <c r="A763" i="25"/>
  <c r="A764" i="25"/>
  <c r="A765" i="25"/>
  <c r="E762" i="25"/>
  <c r="E763" i="25"/>
  <c r="E764" i="25"/>
  <c r="E765" i="25"/>
  <c r="F762" i="25"/>
  <c r="F763" i="25"/>
  <c r="F764" i="25"/>
  <c r="F765" i="25"/>
  <c r="H762" i="25"/>
  <c r="H763" i="25"/>
  <c r="H764" i="25"/>
  <c r="H765" i="25"/>
  <c r="I762" i="25"/>
  <c r="I763" i="25"/>
  <c r="I764" i="25"/>
  <c r="I765" i="25"/>
  <c r="K762" i="25"/>
  <c r="K763" i="25"/>
  <c r="K764" i="25"/>
  <c r="K765" i="25"/>
  <c r="L762" i="25"/>
  <c r="L763" i="25"/>
  <c r="L764" i="25"/>
  <c r="L765" i="25"/>
  <c r="O762" i="25"/>
  <c r="O763" i="25"/>
  <c r="O764" i="25"/>
  <c r="O765" i="25"/>
  <c r="A757" i="25"/>
  <c r="A758" i="25"/>
  <c r="A759" i="25"/>
  <c r="A760" i="25"/>
  <c r="A761" i="25"/>
  <c r="F757" i="25"/>
  <c r="F758" i="25"/>
  <c r="F759" i="25"/>
  <c r="F760" i="25"/>
  <c r="F761" i="25"/>
  <c r="H757" i="25"/>
  <c r="H758" i="25"/>
  <c r="H759" i="25"/>
  <c r="H760" i="25"/>
  <c r="H761" i="25"/>
  <c r="I757" i="25"/>
  <c r="I758" i="25"/>
  <c r="I759" i="25"/>
  <c r="I760" i="25"/>
  <c r="I761" i="25"/>
  <c r="K757" i="25"/>
  <c r="K758" i="25"/>
  <c r="K759" i="25"/>
  <c r="K760" i="25"/>
  <c r="K761" i="25"/>
  <c r="L757" i="25"/>
  <c r="L758" i="25"/>
  <c r="L759" i="25"/>
  <c r="L760" i="25"/>
  <c r="L761" i="25"/>
  <c r="O757" i="25"/>
  <c r="O758" i="25"/>
  <c r="O759" i="25"/>
  <c r="O760" i="25"/>
  <c r="O761" i="25"/>
  <c r="E757" i="25"/>
  <c r="E758" i="25"/>
  <c r="E759" i="25"/>
  <c r="E760" i="25"/>
  <c r="E761" i="25"/>
  <c r="A755" i="25"/>
  <c r="A756" i="25"/>
  <c r="E755" i="25"/>
  <c r="E756" i="25"/>
  <c r="F755" i="25"/>
  <c r="F756" i="25"/>
  <c r="H755" i="25"/>
  <c r="H756" i="25"/>
  <c r="I755" i="25"/>
  <c r="I756" i="25"/>
  <c r="K755" i="25"/>
  <c r="K756" i="25"/>
  <c r="L755" i="25"/>
  <c r="L756" i="25"/>
  <c r="O755" i="25"/>
  <c r="O756" i="25"/>
  <c r="A6" i="25" l="1"/>
  <c r="A7" i="25"/>
  <c r="A8" i="25"/>
  <c r="A9" i="25"/>
  <c r="A10" i="25"/>
  <c r="A11" i="25"/>
  <c r="A12" i="25"/>
  <c r="A13" i="25"/>
  <c r="A14" i="25"/>
  <c r="A15" i="25"/>
  <c r="A16" i="25"/>
  <c r="A17" i="25"/>
  <c r="A18" i="25"/>
  <c r="A19" i="25"/>
  <c r="A20" i="25"/>
  <c r="A21" i="25"/>
  <c r="A22" i="25"/>
  <c r="A23" i="25"/>
  <c r="A24" i="25"/>
  <c r="A25" i="25"/>
  <c r="A26" i="25"/>
  <c r="A27" i="25"/>
  <c r="A28" i="25"/>
  <c r="A29" i="25"/>
  <c r="A30" i="25"/>
  <c r="A31" i="25"/>
  <c r="A32" i="25"/>
  <c r="A33" i="25"/>
  <c r="A34" i="25"/>
  <c r="A35" i="25"/>
  <c r="A36" i="25"/>
  <c r="A37" i="25"/>
  <c r="A38" i="25"/>
  <c r="A39" i="25"/>
  <c r="A40" i="25"/>
  <c r="A41" i="25"/>
  <c r="A42" i="25"/>
  <c r="A43" i="25"/>
  <c r="A44" i="25"/>
  <c r="A45" i="25"/>
  <c r="A46" i="25"/>
  <c r="A47" i="25"/>
  <c r="A48" i="25"/>
  <c r="A49" i="25"/>
  <c r="A50" i="25"/>
  <c r="A51" i="25"/>
  <c r="A52" i="25"/>
  <c r="A53" i="25"/>
  <c r="A54" i="25"/>
  <c r="A55" i="25"/>
  <c r="A56" i="25"/>
  <c r="A57" i="25"/>
  <c r="A58" i="25"/>
  <c r="A59" i="25"/>
  <c r="A60" i="25"/>
  <c r="A61" i="25"/>
  <c r="A62" i="25"/>
  <c r="A63" i="25"/>
  <c r="A64" i="25"/>
  <c r="A65" i="25"/>
  <c r="A66" i="25"/>
  <c r="A67" i="25"/>
  <c r="A68" i="25"/>
  <c r="A69" i="25"/>
  <c r="A70" i="25"/>
  <c r="A71" i="25"/>
  <c r="A72" i="25"/>
  <c r="A73" i="25"/>
  <c r="A74" i="25"/>
  <c r="A75" i="25"/>
  <c r="A76" i="25"/>
  <c r="A77" i="25"/>
  <c r="A78" i="25"/>
  <c r="A79" i="25"/>
  <c r="A80" i="25"/>
  <c r="A81" i="25"/>
  <c r="A82" i="25"/>
  <c r="A83" i="25"/>
  <c r="A84" i="25"/>
  <c r="A85" i="25"/>
  <c r="A86" i="25"/>
  <c r="A87" i="25"/>
  <c r="A88" i="25"/>
  <c r="A89" i="25"/>
  <c r="A90" i="25"/>
  <c r="A91" i="25"/>
  <c r="A92" i="25"/>
  <c r="A93" i="25"/>
  <c r="A94" i="25"/>
  <c r="A96" i="25"/>
  <c r="A97" i="25"/>
  <c r="A98" i="25"/>
  <c r="A99" i="25"/>
  <c r="A100" i="25"/>
  <c r="A101" i="25"/>
  <c r="A102" i="25"/>
  <c r="A103" i="25"/>
  <c r="A104" i="25"/>
  <c r="A105" i="25"/>
  <c r="A106" i="25"/>
  <c r="A107" i="25"/>
  <c r="A108" i="25"/>
  <c r="A109" i="25"/>
  <c r="A110" i="25"/>
  <c r="A111" i="25"/>
  <c r="A112" i="25"/>
  <c r="A113" i="25"/>
  <c r="A114" i="25"/>
  <c r="A115" i="25"/>
  <c r="A116" i="25"/>
  <c r="A117" i="25"/>
  <c r="A118" i="25"/>
  <c r="A119" i="25"/>
  <c r="A120" i="25"/>
  <c r="A121" i="25"/>
  <c r="A122" i="25"/>
  <c r="A123" i="25"/>
  <c r="A124" i="25"/>
  <c r="A125" i="25"/>
  <c r="A126" i="25"/>
  <c r="A127" i="25"/>
  <c r="A128" i="25"/>
  <c r="A129" i="25"/>
  <c r="A130" i="25"/>
  <c r="A131" i="25"/>
  <c r="A132" i="25"/>
  <c r="A133" i="25"/>
  <c r="A134" i="25"/>
  <c r="A135" i="25"/>
  <c r="A136" i="25"/>
  <c r="A137" i="25"/>
  <c r="A138" i="25"/>
  <c r="A139" i="25"/>
  <c r="A140" i="25"/>
  <c r="A141" i="25"/>
  <c r="A142" i="25"/>
  <c r="A143" i="25"/>
  <c r="A144" i="25"/>
  <c r="A145" i="25"/>
  <c r="A146" i="25"/>
  <c r="A147" i="25"/>
  <c r="A148" i="25"/>
  <c r="A149" i="25"/>
  <c r="A150" i="25"/>
  <c r="A151" i="25"/>
  <c r="A152" i="25"/>
  <c r="A153" i="25"/>
  <c r="A154" i="25"/>
  <c r="A155" i="25"/>
  <c r="A156" i="25"/>
  <c r="A157" i="25"/>
  <c r="A158" i="25"/>
  <c r="A159" i="25"/>
  <c r="A160" i="25"/>
  <c r="A161" i="25"/>
  <c r="A162" i="25"/>
  <c r="A163" i="25"/>
  <c r="A164" i="25"/>
  <c r="A165" i="25"/>
  <c r="A166" i="25"/>
  <c r="A167" i="25"/>
  <c r="A168" i="25"/>
  <c r="A169" i="25"/>
  <c r="A170" i="25"/>
  <c r="A171" i="25"/>
  <c r="A172" i="25"/>
  <c r="A173" i="25"/>
  <c r="A174" i="25"/>
  <c r="A175" i="25"/>
  <c r="A176" i="25"/>
  <c r="A177" i="25"/>
  <c r="A178" i="25"/>
  <c r="A179" i="25"/>
  <c r="A180" i="25"/>
  <c r="A181" i="25"/>
  <c r="A182" i="25"/>
  <c r="A183" i="25"/>
  <c r="A184" i="25"/>
  <c r="A185" i="25"/>
  <c r="A186" i="25"/>
  <c r="A187" i="25"/>
  <c r="A188" i="25"/>
  <c r="A189" i="25"/>
  <c r="A190" i="25"/>
  <c r="A191" i="25"/>
  <c r="A192" i="25"/>
  <c r="A193" i="25"/>
  <c r="A194" i="25"/>
  <c r="A195" i="25"/>
  <c r="A196" i="25"/>
  <c r="A197" i="25"/>
  <c r="A199" i="25"/>
  <c r="A200" i="25"/>
  <c r="A201" i="25"/>
  <c r="A202" i="25"/>
  <c r="A203" i="25"/>
  <c r="A204" i="25"/>
  <c r="A205" i="25"/>
  <c r="A206" i="25"/>
  <c r="A207" i="25"/>
  <c r="A208" i="25"/>
  <c r="A209" i="25"/>
  <c r="A210" i="25"/>
  <c r="A211" i="25"/>
  <c r="A221" i="25"/>
  <c r="A222" i="25"/>
  <c r="A223" i="25"/>
  <c r="A224" i="25"/>
  <c r="A225" i="25"/>
  <c r="A226" i="25"/>
  <c r="A227" i="25"/>
  <c r="A228" i="25"/>
  <c r="A229" i="25"/>
  <c r="A230" i="25"/>
  <c r="A231" i="25"/>
  <c r="A232" i="25"/>
  <c r="A233" i="25"/>
  <c r="A234" i="25"/>
  <c r="A235" i="25"/>
  <c r="A236" i="25"/>
  <c r="A237" i="25"/>
  <c r="A238" i="25"/>
  <c r="A239" i="25"/>
  <c r="A240" i="25"/>
  <c r="A241" i="25"/>
  <c r="A242" i="25"/>
  <c r="A243" i="25"/>
  <c r="A244" i="25"/>
  <c r="A245" i="25"/>
  <c r="A246" i="25"/>
  <c r="A247" i="25"/>
  <c r="A248" i="25"/>
  <c r="A249" i="25"/>
  <c r="A250" i="25"/>
  <c r="A251" i="25"/>
  <c r="A252" i="25"/>
  <c r="A253" i="25"/>
  <c r="A254" i="25"/>
  <c r="A255" i="25"/>
  <c r="A256" i="25"/>
  <c r="A257" i="25"/>
  <c r="A258" i="25"/>
  <c r="A259" i="25"/>
  <c r="A260" i="25"/>
  <c r="A261" i="25"/>
  <c r="A262" i="25"/>
  <c r="A263" i="25"/>
  <c r="A264" i="25"/>
  <c r="A265" i="25"/>
  <c r="A266" i="25"/>
  <c r="A267" i="25"/>
  <c r="A268" i="25"/>
  <c r="A269" i="25"/>
  <c r="A270" i="25"/>
  <c r="A271" i="25"/>
  <c r="A272" i="25"/>
  <c r="A273" i="25"/>
  <c r="A274" i="25"/>
  <c r="A275" i="25"/>
  <c r="A276" i="25"/>
  <c r="A277" i="25"/>
  <c r="A278" i="25"/>
  <c r="A279" i="25"/>
  <c r="A280" i="25"/>
  <c r="A281" i="25"/>
  <c r="A282" i="25"/>
  <c r="A283" i="25"/>
  <c r="A284" i="25"/>
  <c r="A285" i="25"/>
  <c r="A286" i="25"/>
  <c r="A287" i="25"/>
  <c r="A288" i="25"/>
  <c r="A289" i="25"/>
  <c r="A290" i="25"/>
  <c r="A291" i="25"/>
  <c r="A292" i="25"/>
  <c r="A293" i="25"/>
  <c r="A294" i="25"/>
  <c r="A295" i="25"/>
  <c r="A296" i="25"/>
  <c r="A297" i="25"/>
  <c r="A298" i="25"/>
  <c r="A299" i="25"/>
  <c r="A300" i="25"/>
  <c r="A301" i="25"/>
  <c r="A302" i="25"/>
  <c r="A303" i="25"/>
  <c r="A304" i="25"/>
  <c r="A305" i="25"/>
  <c r="A306" i="25"/>
  <c r="A307" i="25"/>
  <c r="A308" i="25"/>
  <c r="A309" i="25"/>
  <c r="A310" i="25"/>
  <c r="A311" i="25"/>
  <c r="A312" i="25"/>
  <c r="A313" i="25"/>
  <c r="A314" i="25"/>
  <c r="A315" i="25"/>
  <c r="A316" i="25"/>
  <c r="A317" i="25"/>
  <c r="A318" i="25"/>
  <c r="A319" i="25"/>
  <c r="A320" i="25"/>
  <c r="A321" i="25"/>
  <c r="A322" i="25"/>
  <c r="A323" i="25"/>
  <c r="A324" i="25"/>
  <c r="A325" i="25"/>
  <c r="A326" i="25"/>
  <c r="A327" i="25"/>
  <c r="A328" i="25"/>
  <c r="A329" i="25"/>
  <c r="A330" i="25"/>
  <c r="A331" i="25"/>
  <c r="A332" i="25"/>
  <c r="A333" i="25"/>
  <c r="A334" i="25"/>
  <c r="A335" i="25"/>
  <c r="A336" i="25"/>
  <c r="A337" i="25"/>
  <c r="A338" i="25"/>
  <c r="A339" i="25"/>
  <c r="A340" i="25"/>
  <c r="A341" i="25"/>
  <c r="A342" i="25"/>
  <c r="A343" i="25"/>
  <c r="A344" i="25"/>
  <c r="A345" i="25"/>
  <c r="A346" i="25"/>
  <c r="A347" i="25"/>
  <c r="A348" i="25"/>
  <c r="A349" i="25"/>
  <c r="A350" i="25"/>
  <c r="A351" i="25"/>
  <c r="A352" i="25"/>
  <c r="A353" i="25"/>
  <c r="A354" i="25"/>
  <c r="A355" i="25"/>
  <c r="A356" i="25"/>
  <c r="A357" i="25"/>
  <c r="A358" i="25"/>
  <c r="A359" i="25"/>
  <c r="A360" i="25"/>
  <c r="A361" i="25"/>
  <c r="A362" i="25"/>
  <c r="A363" i="25"/>
  <c r="A364" i="25"/>
  <c r="A365" i="25"/>
  <c r="A366" i="25"/>
  <c r="A367" i="25"/>
  <c r="A368" i="25"/>
  <c r="A369" i="25"/>
  <c r="A370" i="25"/>
  <c r="A371" i="25"/>
  <c r="A372" i="25"/>
  <c r="A373" i="25"/>
  <c r="A374" i="25"/>
  <c r="A375" i="25"/>
  <c r="A376" i="25"/>
  <c r="A377" i="25"/>
  <c r="A378" i="25"/>
  <c r="A379" i="25"/>
  <c r="A380" i="25"/>
  <c r="A381" i="25"/>
  <c r="A382" i="25"/>
  <c r="A383" i="25"/>
  <c r="A384" i="25"/>
  <c r="A385" i="25"/>
  <c r="A386" i="25"/>
  <c r="A387" i="25"/>
  <c r="A388" i="25"/>
  <c r="A389" i="25"/>
  <c r="A390" i="25"/>
  <c r="A391" i="25"/>
  <c r="A392" i="25"/>
  <c r="A393" i="25"/>
  <c r="A394" i="25"/>
  <c r="A395" i="25"/>
  <c r="A396" i="25"/>
  <c r="A397" i="25"/>
  <c r="A398" i="25"/>
  <c r="A399" i="25"/>
  <c r="A400" i="25"/>
  <c r="A401" i="25"/>
  <c r="A402" i="25"/>
  <c r="A403" i="25"/>
  <c r="A404" i="25"/>
  <c r="A405" i="25"/>
  <c r="A406" i="25"/>
  <c r="A407" i="25"/>
  <c r="A408" i="25"/>
  <c r="A409" i="25"/>
  <c r="A410" i="25"/>
  <c r="A411" i="25"/>
  <c r="A412" i="25"/>
  <c r="A413" i="25"/>
  <c r="A414" i="25"/>
  <c r="A415" i="25"/>
  <c r="A416" i="25"/>
  <c r="A417" i="25"/>
  <c r="A418" i="25"/>
  <c r="A419" i="25"/>
  <c r="A420" i="25"/>
  <c r="A421" i="25"/>
  <c r="A422" i="25"/>
  <c r="A423" i="25"/>
  <c r="A424" i="25"/>
  <c r="A425" i="25"/>
  <c r="A426" i="25"/>
  <c r="A427" i="25"/>
  <c r="A428" i="25"/>
  <c r="A429" i="25"/>
  <c r="A430" i="25"/>
  <c r="A431" i="25"/>
  <c r="A432" i="25"/>
  <c r="A433" i="25"/>
  <c r="A434" i="25"/>
  <c r="A435" i="25"/>
  <c r="A436" i="25"/>
  <c r="A437" i="25"/>
  <c r="A438" i="25"/>
  <c r="A439" i="25"/>
  <c r="A440" i="25"/>
  <c r="A441" i="25"/>
  <c r="A442" i="25"/>
  <c r="A443" i="25"/>
  <c r="A444" i="25"/>
  <c r="A445" i="25"/>
  <c r="A446" i="25"/>
  <c r="A447" i="25"/>
  <c r="A448" i="25"/>
  <c r="A449" i="25"/>
  <c r="A450" i="25"/>
  <c r="A451" i="25"/>
  <c r="A452" i="25"/>
  <c r="A453" i="25"/>
  <c r="A454" i="25"/>
  <c r="A455" i="25"/>
  <c r="A456" i="25"/>
  <c r="A457" i="25"/>
  <c r="A458" i="25"/>
  <c r="A459" i="25"/>
  <c r="A460" i="25"/>
  <c r="A461" i="25"/>
  <c r="A462" i="25"/>
  <c r="A463" i="25"/>
  <c r="A464" i="25"/>
  <c r="A465" i="25"/>
  <c r="A466" i="25"/>
  <c r="A467" i="25"/>
  <c r="A468" i="25"/>
  <c r="A469" i="25"/>
  <c r="A470" i="25"/>
  <c r="A471" i="25"/>
  <c r="A472" i="25"/>
  <c r="A473" i="25"/>
  <c r="A474" i="25"/>
  <c r="A475" i="25"/>
  <c r="A476" i="25"/>
  <c r="A477" i="25"/>
  <c r="A478" i="25"/>
  <c r="A479" i="25"/>
  <c r="A480" i="25"/>
  <c r="A481" i="25"/>
  <c r="A482" i="25"/>
  <c r="A483" i="25"/>
  <c r="A484" i="25"/>
  <c r="A485" i="25"/>
  <c r="A486" i="25"/>
  <c r="A487" i="25"/>
  <c r="A488" i="25"/>
  <c r="A489" i="25"/>
  <c r="A490" i="25"/>
  <c r="A491" i="25"/>
  <c r="A492" i="25"/>
  <c r="A493" i="25"/>
  <c r="A494" i="25"/>
  <c r="A495" i="25"/>
  <c r="A496" i="25"/>
  <c r="A497" i="25"/>
  <c r="A498" i="25"/>
  <c r="A499" i="25"/>
  <c r="A500" i="25"/>
  <c r="A501" i="25"/>
  <c r="A502" i="25"/>
  <c r="A503" i="25"/>
  <c r="A504" i="25"/>
  <c r="A505" i="25"/>
  <c r="A506" i="25"/>
  <c r="A507" i="25"/>
  <c r="A508" i="25"/>
  <c r="A509" i="25"/>
  <c r="A510" i="25"/>
  <c r="A511" i="25"/>
  <c r="A512" i="25"/>
  <c r="A513" i="25"/>
  <c r="A514" i="25"/>
  <c r="A515" i="25"/>
  <c r="A516" i="25"/>
  <c r="A517" i="25"/>
  <c r="A518" i="25"/>
  <c r="A519" i="25"/>
  <c r="A520" i="25"/>
  <c r="A521" i="25"/>
  <c r="A522" i="25"/>
  <c r="A523" i="25"/>
  <c r="A524" i="25"/>
  <c r="A525" i="25"/>
  <c r="A526" i="25"/>
  <c r="A527" i="25"/>
  <c r="A528" i="25"/>
  <c r="A529" i="25"/>
  <c r="A530" i="25"/>
  <c r="A531" i="25"/>
  <c r="A532" i="25"/>
  <c r="A533" i="25"/>
  <c r="A534" i="25"/>
  <c r="A535" i="25"/>
  <c r="A536" i="25"/>
  <c r="A537" i="25"/>
  <c r="A538" i="25"/>
  <c r="A539" i="25"/>
  <c r="A540" i="25"/>
  <c r="A541" i="25"/>
  <c r="A542" i="25"/>
  <c r="A543" i="25"/>
  <c r="A544" i="25"/>
  <c r="A545" i="25"/>
  <c r="A546" i="25"/>
  <c r="A547" i="25"/>
  <c r="A548" i="25"/>
  <c r="A549" i="25"/>
  <c r="A550" i="25"/>
  <c r="A551" i="25"/>
  <c r="A552" i="25"/>
  <c r="A553" i="25"/>
  <c r="A95" i="25"/>
  <c r="A554" i="25"/>
  <c r="A555" i="25"/>
  <c r="A556" i="25"/>
  <c r="A557" i="25"/>
  <c r="A558" i="25"/>
  <c r="A559" i="25"/>
  <c r="A560" i="25"/>
  <c r="A561" i="25"/>
  <c r="A562" i="25"/>
  <c r="A563" i="25"/>
  <c r="A564" i="25"/>
  <c r="A565" i="25"/>
  <c r="A566" i="25"/>
  <c r="A567" i="25"/>
  <c r="A568" i="25"/>
  <c r="A569" i="25"/>
  <c r="A570" i="25"/>
  <c r="A571" i="25"/>
  <c r="A572" i="25"/>
  <c r="A573" i="25"/>
  <c r="A574" i="25"/>
  <c r="A575" i="25"/>
  <c r="A576" i="25"/>
  <c r="A577" i="25"/>
  <c r="A578" i="25"/>
  <c r="A579" i="25"/>
  <c r="A580" i="25"/>
  <c r="A581" i="25"/>
  <c r="A582" i="25"/>
  <c r="A583" i="25"/>
  <c r="A584" i="25"/>
  <c r="A585" i="25"/>
  <c r="A586" i="25"/>
  <c r="A587" i="25"/>
  <c r="A588" i="25"/>
  <c r="A589" i="25"/>
  <c r="A590" i="25"/>
  <c r="A591" i="25"/>
  <c r="A592" i="25"/>
  <c r="A593" i="25"/>
  <c r="A594" i="25"/>
  <c r="A595" i="25"/>
  <c r="A596" i="25"/>
  <c r="A597" i="25"/>
  <c r="A598" i="25"/>
  <c r="A599" i="25"/>
  <c r="A600" i="25"/>
  <c r="A601" i="25"/>
  <c r="A602" i="25"/>
  <c r="A603" i="25"/>
  <c r="A604" i="25"/>
  <c r="A605" i="25"/>
  <c r="A607" i="25"/>
  <c r="A608" i="25"/>
  <c r="A609" i="25"/>
  <c r="A610" i="25"/>
  <c r="A611" i="25"/>
  <c r="A612" i="25"/>
  <c r="A613" i="25"/>
  <c r="A614" i="25"/>
  <c r="A615" i="25"/>
  <c r="A616" i="25"/>
  <c r="A617" i="25"/>
  <c r="A618" i="25"/>
  <c r="A619" i="25"/>
  <c r="A620" i="25"/>
  <c r="A621" i="25"/>
  <c r="A622" i="25"/>
  <c r="A623" i="25"/>
  <c r="A624" i="25"/>
  <c r="A625" i="25"/>
  <c r="A626" i="25"/>
  <c r="A627" i="25"/>
  <c r="A628" i="25"/>
  <c r="A629" i="25"/>
  <c r="A630" i="25"/>
  <c r="A631" i="25"/>
  <c r="A632" i="25"/>
  <c r="A633" i="25"/>
  <c r="A634" i="25"/>
  <c r="A635" i="25"/>
  <c r="A636" i="25"/>
  <c r="A637" i="25"/>
  <c r="A638" i="25"/>
  <c r="A639" i="25"/>
  <c r="A640" i="25"/>
  <c r="A641" i="25"/>
  <c r="A642" i="25"/>
  <c r="A643" i="25"/>
  <c r="A644" i="25"/>
  <c r="A645" i="25"/>
  <c r="A646" i="25"/>
  <c r="A647" i="25"/>
  <c r="A648" i="25"/>
  <c r="A649" i="25"/>
  <c r="A650" i="25"/>
  <c r="A651" i="25"/>
  <c r="A652" i="25"/>
  <c r="A653" i="25"/>
  <c r="A654" i="25"/>
  <c r="A655" i="25"/>
  <c r="A656" i="25"/>
  <c r="A657" i="25"/>
  <c r="A658" i="25"/>
  <c r="A659" i="25"/>
  <c r="A660" i="25"/>
  <c r="A661" i="25"/>
  <c r="A662" i="25"/>
  <c r="A663" i="25"/>
  <c r="A664" i="25"/>
  <c r="A665" i="25"/>
  <c r="A666" i="25"/>
  <c r="A667" i="25"/>
  <c r="A668" i="25"/>
  <c r="A669" i="25"/>
  <c r="A670" i="25"/>
  <c r="A671" i="25"/>
  <c r="A672" i="25"/>
  <c r="A673" i="25"/>
  <c r="A674" i="25"/>
  <c r="A675" i="25"/>
  <c r="A676" i="25"/>
  <c r="A677" i="25"/>
  <c r="A678" i="25"/>
  <c r="A679" i="25"/>
  <c r="A680" i="25"/>
  <c r="A681" i="25"/>
  <c r="A682" i="25"/>
  <c r="A683" i="25"/>
  <c r="A684" i="25"/>
  <c r="A685" i="25"/>
  <c r="A686" i="25"/>
  <c r="A687" i="25"/>
  <c r="A688" i="25"/>
  <c r="A689" i="25"/>
  <c r="A690" i="25"/>
  <c r="A691" i="25"/>
  <c r="A692" i="25"/>
  <c r="A693" i="25"/>
  <c r="A694" i="25"/>
  <c r="A695" i="25"/>
  <c r="A696" i="25"/>
  <c r="A697" i="25"/>
  <c r="A698" i="25"/>
  <c r="A699" i="25"/>
  <c r="A700" i="25"/>
  <c r="A701" i="25"/>
  <c r="A702" i="25"/>
  <c r="A703" i="25"/>
  <c r="A704" i="25"/>
  <c r="A705" i="25"/>
  <c r="A706" i="25"/>
  <c r="A707" i="25"/>
  <c r="A708" i="25"/>
  <c r="A709" i="25"/>
  <c r="A710" i="25"/>
  <c r="A711" i="25"/>
  <c r="A712" i="25"/>
  <c r="A713" i="25"/>
  <c r="A714" i="25"/>
  <c r="A715" i="25"/>
  <c r="A716" i="25"/>
  <c r="A717" i="25"/>
  <c r="A718" i="25"/>
  <c r="A719" i="25"/>
  <c r="A720" i="25"/>
  <c r="A721" i="25"/>
  <c r="A722" i="25"/>
  <c r="A723" i="25"/>
  <c r="A724" i="25"/>
  <c r="A725" i="25"/>
  <c r="A726" i="25"/>
  <c r="A727" i="25"/>
  <c r="A728" i="25"/>
  <c r="A729" i="25"/>
  <c r="A730" i="25"/>
  <c r="A731" i="25"/>
  <c r="A732" i="25"/>
  <c r="A733" i="25"/>
  <c r="A734" i="25"/>
  <c r="A735" i="25"/>
  <c r="A736" i="25"/>
  <c r="A737" i="25"/>
  <c r="A738" i="25"/>
  <c r="A739" i="25"/>
  <c r="A740" i="25"/>
  <c r="A741" i="25"/>
  <c r="A742" i="25"/>
  <c r="A743" i="25"/>
  <c r="A744" i="25"/>
  <c r="A745" i="25"/>
  <c r="A746" i="25"/>
  <c r="A747" i="25"/>
  <c r="A748" i="25"/>
  <c r="A749" i="25"/>
  <c r="A750" i="25"/>
  <c r="A751" i="25"/>
  <c r="A752" i="25"/>
  <c r="A753" i="25"/>
  <c r="A754" i="25"/>
  <c r="G594" i="4"/>
  <c r="A594" i="4"/>
  <c r="E754" i="25" l="1"/>
  <c r="F754" i="25"/>
  <c r="H754" i="25"/>
  <c r="I754" i="25"/>
  <c r="K754" i="25"/>
  <c r="L754" i="25"/>
  <c r="O754" i="25"/>
  <c r="I162" i="4"/>
  <c r="E748" i="25" l="1"/>
  <c r="E749" i="25"/>
  <c r="E750" i="25"/>
  <c r="E751" i="25"/>
  <c r="E752" i="25"/>
  <c r="E753" i="25"/>
  <c r="F748" i="25"/>
  <c r="F749" i="25"/>
  <c r="F750" i="25"/>
  <c r="F751" i="25"/>
  <c r="F752" i="25"/>
  <c r="F753" i="25"/>
  <c r="H748" i="25"/>
  <c r="H749" i="25"/>
  <c r="H750" i="25"/>
  <c r="H751" i="25"/>
  <c r="H752" i="25"/>
  <c r="H753" i="25"/>
  <c r="I748" i="25"/>
  <c r="I749" i="25"/>
  <c r="I750" i="25"/>
  <c r="I751" i="25"/>
  <c r="I752" i="25"/>
  <c r="I753" i="25"/>
  <c r="K748" i="25"/>
  <c r="K749" i="25"/>
  <c r="K750" i="25"/>
  <c r="K751" i="25"/>
  <c r="K752" i="25"/>
  <c r="K753" i="25"/>
  <c r="L748" i="25"/>
  <c r="L749" i="25"/>
  <c r="L750" i="25"/>
  <c r="L751" i="25"/>
  <c r="L752" i="25"/>
  <c r="L753" i="25"/>
  <c r="O748" i="25"/>
  <c r="O749" i="25"/>
  <c r="O750" i="25"/>
  <c r="O751" i="25"/>
  <c r="O752" i="25"/>
  <c r="O753" i="25"/>
  <c r="A430" i="4" l="1"/>
  <c r="A286" i="4" l="1"/>
  <c r="O34" i="11" l="1"/>
  <c r="O35" i="11"/>
  <c r="O36" i="11"/>
  <c r="O37" i="11"/>
  <c r="O38" i="11"/>
  <c r="O39" i="11"/>
  <c r="O40" i="11"/>
  <c r="O41" i="11"/>
  <c r="O42" i="11"/>
  <c r="O43" i="11"/>
  <c r="O44" i="11"/>
  <c r="O45" i="11"/>
  <c r="O46" i="11"/>
  <c r="O47" i="11"/>
  <c r="O48" i="11"/>
  <c r="O49" i="11"/>
  <c r="O50" i="11"/>
  <c r="U49" i="11"/>
  <c r="U50" i="11"/>
  <c r="U47" i="11"/>
  <c r="U48" i="11"/>
  <c r="U46" i="11"/>
  <c r="U45" i="11"/>
  <c r="U44" i="11"/>
  <c r="U43" i="11"/>
  <c r="U42" i="11"/>
  <c r="U34" i="11"/>
  <c r="U35" i="11"/>
  <c r="U36" i="11"/>
  <c r="U37" i="11"/>
  <c r="U38" i="11"/>
  <c r="U39" i="11"/>
  <c r="U40" i="11"/>
  <c r="U41" i="11"/>
  <c r="F34" i="11"/>
  <c r="F35" i="11"/>
  <c r="F36" i="11"/>
  <c r="F37" i="11"/>
  <c r="F38" i="11"/>
  <c r="F39" i="11"/>
  <c r="F40" i="11"/>
  <c r="F41" i="11"/>
  <c r="F42" i="11"/>
  <c r="F43" i="11"/>
  <c r="F44" i="11"/>
  <c r="F45" i="11"/>
  <c r="F46" i="11"/>
  <c r="F47" i="11"/>
  <c r="F48" i="11"/>
  <c r="F49" i="11"/>
  <c r="F50" i="11"/>
  <c r="X39" i="28" l="1"/>
  <c r="Y39" i="28"/>
  <c r="Z39" i="28"/>
  <c r="W817" i="25"/>
  <c r="M35" i="33" l="1"/>
  <c r="C7" i="33" l="1"/>
  <c r="D7" i="33"/>
  <c r="C6"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0"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1"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101" i="33"/>
  <c r="C102" i="33"/>
  <c r="C103" i="33"/>
  <c r="C104" i="33"/>
  <c r="C105" i="33"/>
  <c r="C106" i="33"/>
  <c r="C107" i="33"/>
  <c r="C108" i="33"/>
  <c r="C109" i="33"/>
  <c r="C110" i="33"/>
  <c r="C111" i="33"/>
  <c r="M6" i="33"/>
  <c r="M7" i="33"/>
  <c r="M8" i="33"/>
  <c r="M9" i="33"/>
  <c r="M10" i="33"/>
  <c r="M11" i="33"/>
  <c r="M12" i="33"/>
  <c r="M13" i="33"/>
  <c r="M14" i="33"/>
  <c r="M15" i="33"/>
  <c r="M16" i="33"/>
  <c r="M17" i="33"/>
  <c r="M18" i="33"/>
  <c r="M19" i="33"/>
  <c r="M20" i="33"/>
  <c r="M21" i="33"/>
  <c r="M22" i="33"/>
  <c r="M23" i="33"/>
  <c r="M24" i="33"/>
  <c r="M25" i="33"/>
  <c r="M26" i="33"/>
  <c r="M27" i="33"/>
  <c r="M28" i="33"/>
  <c r="M29" i="33"/>
  <c r="M30" i="33"/>
  <c r="M31" i="33"/>
  <c r="M32" i="33"/>
  <c r="M33" i="33"/>
  <c r="M34" i="33"/>
  <c r="M36" i="33"/>
  <c r="M37" i="33"/>
  <c r="M38" i="33"/>
  <c r="M39" i="33"/>
  <c r="M40" i="33"/>
  <c r="M41" i="33"/>
  <c r="M42" i="33"/>
  <c r="M43" i="33"/>
  <c r="M44" i="33"/>
  <c r="M45" i="33"/>
  <c r="M46" i="33"/>
  <c r="M47" i="33"/>
  <c r="M48" i="33"/>
  <c r="M49" i="33"/>
  <c r="M50" i="33"/>
  <c r="M51" i="33"/>
  <c r="M52" i="33"/>
  <c r="M53" i="33"/>
  <c r="M54" i="33"/>
  <c r="M55" i="33"/>
  <c r="M56" i="33"/>
  <c r="M57" i="33"/>
  <c r="M58" i="33"/>
  <c r="M59" i="33"/>
  <c r="M60" i="33"/>
  <c r="M61" i="33"/>
  <c r="M62" i="33"/>
  <c r="M63" i="33"/>
  <c r="M64" i="33"/>
  <c r="M65" i="33"/>
  <c r="M66" i="33"/>
  <c r="M67" i="33"/>
  <c r="M68" i="33"/>
  <c r="M69" i="33"/>
  <c r="M70" i="33"/>
  <c r="M71" i="33"/>
  <c r="M72" i="33"/>
  <c r="M73" i="33"/>
  <c r="M74" i="33"/>
  <c r="M75" i="33"/>
  <c r="M76" i="33"/>
  <c r="M77" i="33"/>
  <c r="M78" i="33"/>
  <c r="M79" i="33"/>
  <c r="M80" i="33"/>
  <c r="M81" i="33"/>
  <c r="M82" i="33"/>
  <c r="M83" i="33"/>
  <c r="M84" i="33"/>
  <c r="M85" i="33"/>
  <c r="M86" i="33"/>
  <c r="M87" i="33"/>
  <c r="M88" i="33"/>
  <c r="M89" i="33"/>
  <c r="M90" i="33"/>
  <c r="M91" i="33"/>
  <c r="M92" i="33"/>
  <c r="M93" i="33"/>
  <c r="M94" i="33"/>
  <c r="M95" i="33"/>
  <c r="M96" i="33"/>
  <c r="M97" i="33"/>
  <c r="M98" i="33"/>
  <c r="M99" i="33"/>
  <c r="M100" i="33"/>
  <c r="M101" i="33"/>
  <c r="M102" i="33"/>
  <c r="M103" i="33"/>
  <c r="M104" i="33"/>
  <c r="M105" i="33"/>
  <c r="M106" i="33"/>
  <c r="M107" i="33"/>
  <c r="M108" i="33"/>
  <c r="M109" i="33"/>
  <c r="M110" i="33"/>
  <c r="M111" i="33"/>
  <c r="T112" i="33"/>
  <c r="A7" i="33"/>
  <c r="A8" i="33"/>
  <c r="A9" i="33"/>
  <c r="A10" i="33"/>
  <c r="A11" i="33"/>
  <c r="A12" i="33"/>
  <c r="A13" i="33"/>
  <c r="A14" i="33"/>
  <c r="A15" i="33"/>
  <c r="A16" i="33"/>
  <c r="A17" i="33"/>
  <c r="A18" i="33"/>
  <c r="A19" i="33"/>
  <c r="A20" i="33"/>
  <c r="A21" i="33"/>
  <c r="A22" i="33"/>
  <c r="A23" i="33"/>
  <c r="A24" i="33"/>
  <c r="A25" i="33"/>
  <c r="A26" i="33"/>
  <c r="A27" i="33"/>
  <c r="A28" i="33"/>
  <c r="A29" i="33"/>
  <c r="A30" i="33"/>
  <c r="A31" i="33"/>
  <c r="A32" i="33"/>
  <c r="A33" i="33"/>
  <c r="A34" i="33"/>
  <c r="A35" i="33"/>
  <c r="A36" i="33"/>
  <c r="A37" i="33"/>
  <c r="A38" i="33"/>
  <c r="A39" i="33"/>
  <c r="A40" i="33"/>
  <c r="A41" i="33"/>
  <c r="A42" i="33"/>
  <c r="A43" i="33"/>
  <c r="A44" i="33"/>
  <c r="A45" i="33"/>
  <c r="A46" i="33"/>
  <c r="A47" i="33"/>
  <c r="A48" i="33"/>
  <c r="A49" i="33"/>
  <c r="A50" i="33"/>
  <c r="A51" i="33"/>
  <c r="A52" i="33"/>
  <c r="A53" i="33"/>
  <c r="A54" i="33"/>
  <c r="A55" i="33"/>
  <c r="A56" i="33"/>
  <c r="A57" i="33"/>
  <c r="A58" i="33"/>
  <c r="A59" i="33"/>
  <c r="A60" i="33"/>
  <c r="A61" i="33"/>
  <c r="A62" i="33"/>
  <c r="A63" i="33"/>
  <c r="A64" i="33"/>
  <c r="A65" i="33"/>
  <c r="A66" i="33"/>
  <c r="A67" i="33"/>
  <c r="A68" i="33"/>
  <c r="A69" i="33"/>
  <c r="A70" i="33"/>
  <c r="A71" i="33"/>
  <c r="A72" i="33"/>
  <c r="A73" i="33"/>
  <c r="A74" i="33"/>
  <c r="A75" i="33"/>
  <c r="A76" i="33"/>
  <c r="A77" i="33"/>
  <c r="A78" i="33"/>
  <c r="A79" i="33"/>
  <c r="A80" i="33"/>
  <c r="A81" i="33"/>
  <c r="A82" i="33"/>
  <c r="A83" i="33"/>
  <c r="A84" i="33"/>
  <c r="A85" i="33"/>
  <c r="A86" i="33"/>
  <c r="A87" i="33"/>
  <c r="A88" i="33"/>
  <c r="A89" i="33"/>
  <c r="A90" i="33"/>
  <c r="A91" i="33"/>
  <c r="A92" i="33"/>
  <c r="A93" i="33"/>
  <c r="A94" i="33"/>
  <c r="A95" i="33"/>
  <c r="A96" i="33"/>
  <c r="A97" i="33"/>
  <c r="A98" i="33"/>
  <c r="A99" i="33"/>
  <c r="A100" i="33"/>
  <c r="A101" i="33"/>
  <c r="A102" i="33"/>
  <c r="A103" i="33"/>
  <c r="A104" i="33"/>
  <c r="A105" i="33"/>
  <c r="A106" i="33"/>
  <c r="A107" i="33"/>
  <c r="A108" i="33"/>
  <c r="A109" i="33"/>
  <c r="A110" i="33"/>
  <c r="A111" i="33"/>
  <c r="D8" i="33"/>
  <c r="D9" i="33"/>
  <c r="D10" i="33"/>
  <c r="D11" i="33"/>
  <c r="D12" i="33"/>
  <c r="D13" i="33"/>
  <c r="D14" i="33"/>
  <c r="D15" i="33"/>
  <c r="D16" i="33"/>
  <c r="D17" i="33"/>
  <c r="D18" i="33"/>
  <c r="D19" i="33"/>
  <c r="D20" i="33"/>
  <c r="D21" i="33"/>
  <c r="D22" i="33"/>
  <c r="D23" i="33"/>
  <c r="D24" i="33"/>
  <c r="D25" i="33"/>
  <c r="D26" i="33"/>
  <c r="D27" i="33"/>
  <c r="D28" i="33"/>
  <c r="D29" i="33"/>
  <c r="D30" i="33"/>
  <c r="D31" i="33"/>
  <c r="D32" i="33"/>
  <c r="D33" i="33"/>
  <c r="D34" i="33"/>
  <c r="D35" i="33"/>
  <c r="D36" i="33"/>
  <c r="D37" i="33"/>
  <c r="D38" i="33"/>
  <c r="D39" i="33"/>
  <c r="D40" i="33"/>
  <c r="D41" i="33"/>
  <c r="D42" i="33"/>
  <c r="D43" i="33"/>
  <c r="D44" i="33"/>
  <c r="D45" i="33"/>
  <c r="D46" i="33"/>
  <c r="D47" i="33"/>
  <c r="D48" i="33"/>
  <c r="D49" i="33"/>
  <c r="D50" i="33"/>
  <c r="D51" i="33"/>
  <c r="D52" i="33"/>
  <c r="D53" i="33"/>
  <c r="D54" i="33"/>
  <c r="D55" i="33"/>
  <c r="D56" i="33"/>
  <c r="D57" i="33"/>
  <c r="D58" i="33"/>
  <c r="D59" i="33"/>
  <c r="D60" i="33"/>
  <c r="D61" i="33"/>
  <c r="D62" i="33"/>
  <c r="D63" i="33"/>
  <c r="D64" i="33"/>
  <c r="D65" i="33"/>
  <c r="D66" i="33"/>
  <c r="D67" i="33"/>
  <c r="D68" i="33"/>
  <c r="D69" i="33"/>
  <c r="D70" i="33"/>
  <c r="D71" i="33"/>
  <c r="D72" i="33"/>
  <c r="D73" i="33"/>
  <c r="D74" i="33"/>
  <c r="D75" i="33"/>
  <c r="D76" i="33"/>
  <c r="D77" i="33"/>
  <c r="D78" i="33"/>
  <c r="D79" i="33"/>
  <c r="D80" i="33"/>
  <c r="D81" i="33"/>
  <c r="D82" i="33"/>
  <c r="D83" i="33"/>
  <c r="D84" i="33"/>
  <c r="D85" i="33"/>
  <c r="D86" i="33"/>
  <c r="D87" i="33"/>
  <c r="D88" i="33"/>
  <c r="D89" i="33"/>
  <c r="D90" i="33"/>
  <c r="D91" i="33"/>
  <c r="D92" i="33"/>
  <c r="D93" i="33"/>
  <c r="D94" i="33"/>
  <c r="D95" i="33"/>
  <c r="D96" i="33"/>
  <c r="D97" i="33"/>
  <c r="D98" i="33"/>
  <c r="D99" i="33"/>
  <c r="D100" i="33"/>
  <c r="D101" i="33"/>
  <c r="D102" i="33"/>
  <c r="D103" i="33"/>
  <c r="D104" i="33"/>
  <c r="D105" i="33"/>
  <c r="D106" i="33"/>
  <c r="D107" i="33"/>
  <c r="D108" i="33"/>
  <c r="D109" i="33"/>
  <c r="D110" i="33"/>
  <c r="D111" i="33"/>
  <c r="F7" i="33"/>
  <c r="F8" i="33"/>
  <c r="F9" i="33"/>
  <c r="F10" i="33"/>
  <c r="F11" i="33"/>
  <c r="F12" i="33"/>
  <c r="F13" i="33"/>
  <c r="F14" i="33"/>
  <c r="F15" i="33"/>
  <c r="F16" i="33"/>
  <c r="F17" i="33"/>
  <c r="F18" i="33"/>
  <c r="F19" i="33"/>
  <c r="F20" i="33"/>
  <c r="F21" i="33"/>
  <c r="F22" i="33"/>
  <c r="F23" i="33"/>
  <c r="F24" i="33"/>
  <c r="F25" i="33"/>
  <c r="F26" i="33"/>
  <c r="F27" i="33"/>
  <c r="F28" i="33"/>
  <c r="F29" i="33"/>
  <c r="F30" i="33"/>
  <c r="F31" i="33"/>
  <c r="F32" i="33"/>
  <c r="F33" i="33"/>
  <c r="F34" i="33"/>
  <c r="F35" i="33"/>
  <c r="F36" i="33"/>
  <c r="F37" i="33"/>
  <c r="F38" i="33"/>
  <c r="F39" i="33"/>
  <c r="F40" i="33"/>
  <c r="F41" i="33"/>
  <c r="F42" i="33"/>
  <c r="F43" i="33"/>
  <c r="F44" i="33"/>
  <c r="F45" i="33"/>
  <c r="F46" i="33"/>
  <c r="F47" i="33"/>
  <c r="F48" i="33"/>
  <c r="F49" i="33"/>
  <c r="F50" i="33"/>
  <c r="F51" i="33"/>
  <c r="F52" i="33"/>
  <c r="F53" i="33"/>
  <c r="F54" i="33"/>
  <c r="F55" i="33"/>
  <c r="F56" i="33"/>
  <c r="F57" i="33"/>
  <c r="F58" i="33"/>
  <c r="F59" i="33"/>
  <c r="F60" i="33"/>
  <c r="F61" i="33"/>
  <c r="F62" i="33"/>
  <c r="F63" i="33"/>
  <c r="F64" i="33"/>
  <c r="F65" i="33"/>
  <c r="F66" i="33"/>
  <c r="F67" i="33"/>
  <c r="F68" i="33"/>
  <c r="F69" i="33"/>
  <c r="F70" i="33"/>
  <c r="F71" i="33"/>
  <c r="F72" i="33"/>
  <c r="F73" i="33"/>
  <c r="F74" i="33"/>
  <c r="F75" i="33"/>
  <c r="F76" i="33"/>
  <c r="F77" i="33"/>
  <c r="F78" i="33"/>
  <c r="F79" i="33"/>
  <c r="F80" i="33"/>
  <c r="F81" i="33"/>
  <c r="F82" i="33"/>
  <c r="F83" i="33"/>
  <c r="F84" i="33"/>
  <c r="F85" i="33"/>
  <c r="F86" i="33"/>
  <c r="F87" i="33"/>
  <c r="F88" i="33"/>
  <c r="F89" i="33"/>
  <c r="F90" i="33"/>
  <c r="F91" i="33"/>
  <c r="F92" i="33"/>
  <c r="F93" i="33"/>
  <c r="F94" i="33"/>
  <c r="F95" i="33"/>
  <c r="F96" i="33"/>
  <c r="F97" i="33"/>
  <c r="F98" i="33"/>
  <c r="F99" i="33"/>
  <c r="F100" i="33"/>
  <c r="F101" i="33"/>
  <c r="F102" i="33"/>
  <c r="F103" i="33"/>
  <c r="F104" i="33"/>
  <c r="F105" i="33"/>
  <c r="F106" i="33"/>
  <c r="F107" i="33"/>
  <c r="F108" i="33"/>
  <c r="F109" i="33"/>
  <c r="F110" i="33"/>
  <c r="F111" i="33"/>
  <c r="G7" i="33"/>
  <c r="G8" i="33"/>
  <c r="G9" i="33"/>
  <c r="G10" i="33"/>
  <c r="G11" i="33"/>
  <c r="G12" i="33"/>
  <c r="G13" i="33"/>
  <c r="G14" i="33"/>
  <c r="G15" i="33"/>
  <c r="G16" i="33"/>
  <c r="G17" i="33"/>
  <c r="G18" i="33"/>
  <c r="G19" i="33"/>
  <c r="G20" i="33"/>
  <c r="G21" i="33"/>
  <c r="G22" i="33"/>
  <c r="G23" i="33"/>
  <c r="G24" i="33"/>
  <c r="G25" i="33"/>
  <c r="G26" i="33"/>
  <c r="G27" i="33"/>
  <c r="G28" i="33"/>
  <c r="G29" i="33"/>
  <c r="G30" i="33"/>
  <c r="G31" i="33"/>
  <c r="G32" i="33"/>
  <c r="G33" i="33"/>
  <c r="G34" i="33"/>
  <c r="G35" i="33"/>
  <c r="G36" i="33"/>
  <c r="G37" i="33"/>
  <c r="G38" i="33"/>
  <c r="G39" i="33"/>
  <c r="G40" i="33"/>
  <c r="G41" i="33"/>
  <c r="G42" i="33"/>
  <c r="G43" i="33"/>
  <c r="G44" i="33"/>
  <c r="G45" i="33"/>
  <c r="G46" i="33"/>
  <c r="G47" i="33"/>
  <c r="G48" i="33"/>
  <c r="G49" i="33"/>
  <c r="G50" i="33"/>
  <c r="G51" i="33"/>
  <c r="G52" i="33"/>
  <c r="G53" i="33"/>
  <c r="G54" i="33"/>
  <c r="G55" i="33"/>
  <c r="G56" i="33"/>
  <c r="G57" i="33"/>
  <c r="G58" i="33"/>
  <c r="G59" i="33"/>
  <c r="G60" i="33"/>
  <c r="G61" i="33"/>
  <c r="G62" i="33"/>
  <c r="G63" i="33"/>
  <c r="G64" i="33"/>
  <c r="G65" i="33"/>
  <c r="G66" i="33"/>
  <c r="G67" i="33"/>
  <c r="G68" i="33"/>
  <c r="G69" i="33"/>
  <c r="G70" i="33"/>
  <c r="G71" i="33"/>
  <c r="G72" i="33"/>
  <c r="G73" i="33"/>
  <c r="G74" i="33"/>
  <c r="G75" i="33"/>
  <c r="G76" i="33"/>
  <c r="G77" i="33"/>
  <c r="G78" i="33"/>
  <c r="G79" i="33"/>
  <c r="G80" i="33"/>
  <c r="G81" i="33"/>
  <c r="G82" i="33"/>
  <c r="G83" i="33"/>
  <c r="G84" i="33"/>
  <c r="G85" i="33"/>
  <c r="G86" i="33"/>
  <c r="G87" i="33"/>
  <c r="G88" i="33"/>
  <c r="G89" i="33"/>
  <c r="G90" i="33"/>
  <c r="G91" i="33"/>
  <c r="G92" i="33"/>
  <c r="G93" i="33"/>
  <c r="G94" i="33"/>
  <c r="G95" i="33"/>
  <c r="G96" i="33"/>
  <c r="G97" i="33"/>
  <c r="G98" i="33"/>
  <c r="G99" i="33"/>
  <c r="G100" i="33"/>
  <c r="G101" i="33"/>
  <c r="G102" i="33"/>
  <c r="G103" i="33"/>
  <c r="G104" i="33"/>
  <c r="G105" i="33"/>
  <c r="G106" i="33"/>
  <c r="G107" i="33"/>
  <c r="G108" i="33"/>
  <c r="G109" i="33"/>
  <c r="G110" i="33"/>
  <c r="G111" i="33"/>
  <c r="I7" i="33"/>
  <c r="I8" i="33"/>
  <c r="I9" i="33"/>
  <c r="I10" i="33"/>
  <c r="I11" i="33"/>
  <c r="I12" i="33"/>
  <c r="I13" i="33"/>
  <c r="I14" i="33"/>
  <c r="I15" i="33"/>
  <c r="I16" i="33"/>
  <c r="I17" i="33"/>
  <c r="I18" i="33"/>
  <c r="I19" i="33"/>
  <c r="I20" i="33"/>
  <c r="I21" i="33"/>
  <c r="I22" i="33"/>
  <c r="I23" i="33"/>
  <c r="I24" i="33"/>
  <c r="I25" i="33"/>
  <c r="I26" i="33"/>
  <c r="I27" i="33"/>
  <c r="I28" i="33"/>
  <c r="I29" i="33"/>
  <c r="I30" i="33"/>
  <c r="I31" i="33"/>
  <c r="I32" i="33"/>
  <c r="I33" i="33"/>
  <c r="I34" i="33"/>
  <c r="I35" i="33"/>
  <c r="I36" i="33"/>
  <c r="I37" i="33"/>
  <c r="I38" i="33"/>
  <c r="I39" i="33"/>
  <c r="I40" i="33"/>
  <c r="I41" i="33"/>
  <c r="I42" i="33"/>
  <c r="I43" i="33"/>
  <c r="I44" i="33"/>
  <c r="I45" i="33"/>
  <c r="I46" i="33"/>
  <c r="I47" i="33"/>
  <c r="I48" i="33"/>
  <c r="I49" i="33"/>
  <c r="I50" i="33"/>
  <c r="I51" i="33"/>
  <c r="I52" i="33"/>
  <c r="I53" i="33"/>
  <c r="I54" i="33"/>
  <c r="I55" i="33"/>
  <c r="I56" i="33"/>
  <c r="I57" i="33"/>
  <c r="I58" i="33"/>
  <c r="I59" i="33"/>
  <c r="I60" i="33"/>
  <c r="I61" i="33"/>
  <c r="I62" i="33"/>
  <c r="I63" i="33"/>
  <c r="I64" i="33"/>
  <c r="I65" i="33"/>
  <c r="I66" i="33"/>
  <c r="I67" i="33"/>
  <c r="I68" i="33"/>
  <c r="I69" i="33"/>
  <c r="I70" i="33"/>
  <c r="I71" i="33"/>
  <c r="I72" i="33"/>
  <c r="I73" i="33"/>
  <c r="I74" i="33"/>
  <c r="I75" i="33"/>
  <c r="I76" i="33"/>
  <c r="I77" i="33"/>
  <c r="I78" i="33"/>
  <c r="I79" i="33"/>
  <c r="I80" i="33"/>
  <c r="I81" i="33"/>
  <c r="I82" i="33"/>
  <c r="I83" i="33"/>
  <c r="I84" i="33"/>
  <c r="I85" i="33"/>
  <c r="I86" i="33"/>
  <c r="I87" i="33"/>
  <c r="I88" i="33"/>
  <c r="I89" i="33"/>
  <c r="I90" i="33"/>
  <c r="I91" i="33"/>
  <c r="I92" i="33"/>
  <c r="I93" i="33"/>
  <c r="I94" i="33"/>
  <c r="I95" i="33"/>
  <c r="I96" i="33"/>
  <c r="I97" i="33"/>
  <c r="I98" i="33"/>
  <c r="I99" i="33"/>
  <c r="I100" i="33"/>
  <c r="I101" i="33"/>
  <c r="I102" i="33"/>
  <c r="I103" i="33"/>
  <c r="I104" i="33"/>
  <c r="I105" i="33"/>
  <c r="I106" i="33"/>
  <c r="I107" i="33"/>
  <c r="I108" i="33"/>
  <c r="I109" i="33"/>
  <c r="I110" i="33"/>
  <c r="I111" i="33"/>
  <c r="J7" i="33"/>
  <c r="J8" i="33"/>
  <c r="J9" i="33"/>
  <c r="J10" i="33"/>
  <c r="J11" i="33"/>
  <c r="J12" i="33"/>
  <c r="J13" i="33"/>
  <c r="J14" i="33"/>
  <c r="J15" i="33"/>
  <c r="J16" i="33"/>
  <c r="J17" i="33"/>
  <c r="J18" i="33"/>
  <c r="J19" i="33"/>
  <c r="J20" i="33"/>
  <c r="J21" i="33"/>
  <c r="J22" i="33"/>
  <c r="J23" i="33"/>
  <c r="J24" i="33"/>
  <c r="J25" i="33"/>
  <c r="J26" i="33"/>
  <c r="J27" i="33"/>
  <c r="J28" i="33"/>
  <c r="J29" i="33"/>
  <c r="J30" i="33"/>
  <c r="J31" i="33"/>
  <c r="J32" i="33"/>
  <c r="J33" i="33"/>
  <c r="J34" i="33"/>
  <c r="J35" i="33"/>
  <c r="J36" i="33"/>
  <c r="J37" i="33"/>
  <c r="J38" i="33"/>
  <c r="J39" i="33"/>
  <c r="J40" i="33"/>
  <c r="J41" i="33"/>
  <c r="J42" i="33"/>
  <c r="J43" i="33"/>
  <c r="J44" i="33"/>
  <c r="J45" i="33"/>
  <c r="J46" i="33"/>
  <c r="J47" i="33"/>
  <c r="J48" i="33"/>
  <c r="J49" i="33"/>
  <c r="J50" i="33"/>
  <c r="J51" i="33"/>
  <c r="J52" i="33"/>
  <c r="J53" i="33"/>
  <c r="J54" i="33"/>
  <c r="J55" i="33"/>
  <c r="J56" i="33"/>
  <c r="J57" i="33"/>
  <c r="J58" i="33"/>
  <c r="J59" i="33"/>
  <c r="J60" i="33"/>
  <c r="J61" i="33"/>
  <c r="J62" i="33"/>
  <c r="J63" i="33"/>
  <c r="J64" i="33"/>
  <c r="J65" i="33"/>
  <c r="J66" i="33"/>
  <c r="J67" i="33"/>
  <c r="J68" i="33"/>
  <c r="J69" i="33"/>
  <c r="J70" i="33"/>
  <c r="J71" i="33"/>
  <c r="J72" i="33"/>
  <c r="J73" i="33"/>
  <c r="J74" i="33"/>
  <c r="J75" i="33"/>
  <c r="J76" i="33"/>
  <c r="J77" i="33"/>
  <c r="J78" i="33"/>
  <c r="J79" i="33"/>
  <c r="J80" i="33"/>
  <c r="J81" i="33"/>
  <c r="J82" i="33"/>
  <c r="J83" i="33"/>
  <c r="J84" i="33"/>
  <c r="J85" i="33"/>
  <c r="J86" i="33"/>
  <c r="J87" i="33"/>
  <c r="J88" i="33"/>
  <c r="J89" i="33"/>
  <c r="J90" i="33"/>
  <c r="J91" i="33"/>
  <c r="J92" i="33"/>
  <c r="J93" i="33"/>
  <c r="J94" i="33"/>
  <c r="J95" i="33"/>
  <c r="J96" i="33"/>
  <c r="J97" i="33"/>
  <c r="J98" i="33"/>
  <c r="J99" i="33"/>
  <c r="J100" i="33"/>
  <c r="J101" i="33"/>
  <c r="J102" i="33"/>
  <c r="J103" i="33"/>
  <c r="J104" i="33"/>
  <c r="J105" i="33"/>
  <c r="J106" i="33"/>
  <c r="J107" i="33"/>
  <c r="J108" i="33"/>
  <c r="J109" i="33"/>
  <c r="J110" i="33"/>
  <c r="J111" i="33"/>
  <c r="J6" i="33"/>
  <c r="I6" i="33"/>
  <c r="G6" i="33"/>
  <c r="F6" i="33"/>
  <c r="D6" i="33"/>
  <c r="A6" i="33"/>
  <c r="X124" i="25"/>
  <c r="X817" i="25" s="1"/>
  <c r="M122" i="15"/>
  <c r="A8" i="32"/>
  <c r="A9" i="32"/>
  <c r="A10" i="32"/>
  <c r="A11" i="32"/>
  <c r="A12" i="32"/>
  <c r="A13" i="32"/>
  <c r="A14" i="32"/>
  <c r="A15" i="32"/>
  <c r="A16" i="32"/>
  <c r="A17" i="32"/>
  <c r="A18" i="32"/>
  <c r="A19" i="32"/>
  <c r="A20" i="32"/>
  <c r="A21" i="32"/>
  <c r="A22" i="32"/>
  <c r="A23" i="32"/>
  <c r="F8" i="32"/>
  <c r="F9" i="32"/>
  <c r="F10" i="32"/>
  <c r="F11" i="32"/>
  <c r="F12" i="32"/>
  <c r="F13" i="32"/>
  <c r="F14" i="32"/>
  <c r="F15" i="32"/>
  <c r="F16" i="32"/>
  <c r="F17" i="32"/>
  <c r="F18" i="32"/>
  <c r="F19" i="32"/>
  <c r="F20" i="32"/>
  <c r="F21" i="32"/>
  <c r="F22" i="32"/>
  <c r="F23" i="32"/>
  <c r="G8" i="32"/>
  <c r="G9" i="32"/>
  <c r="G10" i="32"/>
  <c r="G11" i="32"/>
  <c r="G12" i="32"/>
  <c r="G13" i="32"/>
  <c r="G14" i="32"/>
  <c r="G15" i="32"/>
  <c r="G16" i="32"/>
  <c r="G17" i="32"/>
  <c r="G18" i="32"/>
  <c r="G19" i="32"/>
  <c r="G20" i="32"/>
  <c r="G21" i="32"/>
  <c r="G22" i="32"/>
  <c r="G23" i="32"/>
  <c r="I8" i="32"/>
  <c r="I9" i="32"/>
  <c r="I10" i="32"/>
  <c r="I11" i="32"/>
  <c r="I12" i="32"/>
  <c r="I13" i="32"/>
  <c r="I14" i="32"/>
  <c r="I15" i="32"/>
  <c r="I16" i="32"/>
  <c r="I17" i="32"/>
  <c r="I18" i="32"/>
  <c r="I19" i="32"/>
  <c r="I20" i="32"/>
  <c r="I21" i="32"/>
  <c r="I22" i="32"/>
  <c r="I23" i="32"/>
  <c r="J8" i="32"/>
  <c r="J9" i="32"/>
  <c r="J10" i="32"/>
  <c r="J11" i="32"/>
  <c r="J12" i="32"/>
  <c r="J13" i="32"/>
  <c r="J14" i="32"/>
  <c r="J15" i="32"/>
  <c r="J16" i="32"/>
  <c r="J17" i="32"/>
  <c r="J18" i="32"/>
  <c r="J19" i="32"/>
  <c r="J20" i="32"/>
  <c r="J21" i="32"/>
  <c r="J22" i="32"/>
  <c r="J23" i="32"/>
  <c r="L8" i="32"/>
  <c r="L9" i="32"/>
  <c r="L10" i="32"/>
  <c r="L11" i="32"/>
  <c r="L12" i="32"/>
  <c r="L13" i="32"/>
  <c r="L14" i="32"/>
  <c r="L15" i="32"/>
  <c r="L16" i="32"/>
  <c r="L17" i="32"/>
  <c r="L18" i="32"/>
  <c r="L19" i="32"/>
  <c r="L20" i="32"/>
  <c r="L21" i="32"/>
  <c r="L22" i="32"/>
  <c r="L23" i="32"/>
  <c r="M8" i="32"/>
  <c r="M9" i="32"/>
  <c r="M10" i="32"/>
  <c r="M11" i="32"/>
  <c r="M12" i="32"/>
  <c r="M13" i="32"/>
  <c r="M14" i="32"/>
  <c r="M15" i="32"/>
  <c r="M16" i="32"/>
  <c r="M17" i="32"/>
  <c r="M18" i="32"/>
  <c r="M19" i="32"/>
  <c r="M20" i="32"/>
  <c r="M21" i="32"/>
  <c r="M22" i="32"/>
  <c r="M23" i="32"/>
  <c r="P8" i="32"/>
  <c r="P9" i="32"/>
  <c r="P10" i="32"/>
  <c r="P12" i="32"/>
  <c r="P13" i="32"/>
  <c r="P14" i="32"/>
  <c r="P15" i="32"/>
  <c r="P16" i="32"/>
  <c r="P17" i="32"/>
  <c r="P18" i="32"/>
  <c r="P20" i="32"/>
  <c r="P21" i="32"/>
  <c r="P22" i="32"/>
  <c r="P23" i="32"/>
  <c r="P6" i="32"/>
  <c r="P7" i="32"/>
  <c r="M7" i="32"/>
  <c r="L7" i="32"/>
  <c r="J7" i="32"/>
  <c r="I7" i="32"/>
  <c r="G7" i="32"/>
  <c r="F7" i="32"/>
  <c r="A7" i="32"/>
  <c r="M6" i="32"/>
  <c r="L6" i="32"/>
  <c r="J6" i="32"/>
  <c r="I6" i="32"/>
  <c r="G6" i="32"/>
  <c r="F6" i="32"/>
  <c r="Z8" i="31" l="1"/>
  <c r="A6" i="31"/>
  <c r="G6" i="31"/>
  <c r="H6" i="31"/>
  <c r="J6" i="31"/>
  <c r="K6" i="31"/>
  <c r="M6" i="31"/>
  <c r="N6" i="31"/>
  <c r="Q6" i="31"/>
  <c r="Q7" i="31"/>
  <c r="N7" i="31"/>
  <c r="M7" i="31"/>
  <c r="K7" i="31"/>
  <c r="J7" i="31"/>
  <c r="H7" i="31"/>
  <c r="G7" i="31"/>
  <c r="A7" i="31"/>
  <c r="A6" i="28"/>
  <c r="A7" i="28"/>
  <c r="A8" i="28"/>
  <c r="A9" i="28"/>
  <c r="A10" i="28"/>
  <c r="A11" i="28"/>
  <c r="A12" i="28"/>
  <c r="A13" i="28"/>
  <c r="A14" i="28"/>
  <c r="A15" i="28"/>
  <c r="A16" i="28"/>
  <c r="A17" i="28"/>
  <c r="A18" i="28"/>
  <c r="A19" i="28"/>
  <c r="A20" i="28"/>
  <c r="A21" i="28"/>
  <c r="A22" i="28"/>
  <c r="A23" i="28"/>
  <c r="A24" i="28"/>
  <c r="A25" i="28"/>
  <c r="A26" i="28"/>
  <c r="A27" i="28"/>
  <c r="A28" i="28"/>
  <c r="A29" i="28"/>
  <c r="A30" i="28"/>
  <c r="A31" i="28"/>
  <c r="A32" i="28"/>
  <c r="A33" i="28"/>
  <c r="A34" i="28"/>
  <c r="A35" i="28"/>
  <c r="A36" i="28"/>
  <c r="A37" i="28"/>
  <c r="G6" i="28"/>
  <c r="G7" i="28"/>
  <c r="G8" i="28"/>
  <c r="G9" i="28"/>
  <c r="G10" i="28"/>
  <c r="G11" i="28"/>
  <c r="G12" i="28"/>
  <c r="G13" i="28"/>
  <c r="G14" i="28"/>
  <c r="G15" i="28"/>
  <c r="G16" i="28"/>
  <c r="G17" i="28"/>
  <c r="G18" i="28"/>
  <c r="G19" i="28"/>
  <c r="G20" i="28"/>
  <c r="G21" i="28"/>
  <c r="G22" i="28"/>
  <c r="G23" i="28"/>
  <c r="G24" i="28"/>
  <c r="G25" i="28"/>
  <c r="G26" i="28"/>
  <c r="G27" i="28"/>
  <c r="G28" i="28"/>
  <c r="G29" i="28"/>
  <c r="G30" i="28"/>
  <c r="G31" i="28"/>
  <c r="G32" i="28"/>
  <c r="G33" i="28"/>
  <c r="G34" i="28"/>
  <c r="G35" i="28"/>
  <c r="G36" i="28"/>
  <c r="G37" i="28"/>
  <c r="F10" i="28"/>
  <c r="F11" i="28"/>
  <c r="F12" i="28"/>
  <c r="F13" i="28"/>
  <c r="F14" i="28"/>
  <c r="F15" i="28"/>
  <c r="F16" i="28"/>
  <c r="F17" i="28"/>
  <c r="F18" i="28"/>
  <c r="F19" i="28"/>
  <c r="F20" i="28"/>
  <c r="F21" i="28"/>
  <c r="F22" i="28"/>
  <c r="F23" i="28"/>
  <c r="F24" i="28"/>
  <c r="F25" i="28"/>
  <c r="F26" i="28"/>
  <c r="F27" i="28"/>
  <c r="F28" i="28"/>
  <c r="F29" i="28"/>
  <c r="F30" i="28"/>
  <c r="F31" i="28"/>
  <c r="F32" i="28"/>
  <c r="F33" i="28"/>
  <c r="F34" i="28"/>
  <c r="F35" i="28"/>
  <c r="F36" i="28"/>
  <c r="F37" i="28"/>
  <c r="F8" i="28"/>
  <c r="F9" i="28"/>
  <c r="F6" i="28"/>
  <c r="F7" i="28"/>
  <c r="J34" i="28" l="1"/>
  <c r="J35" i="28"/>
  <c r="J36" i="28"/>
  <c r="J37" i="28"/>
  <c r="J6" i="28"/>
  <c r="J7" i="28"/>
  <c r="J8" i="28"/>
  <c r="J9" i="28"/>
  <c r="J10" i="28"/>
  <c r="J11" i="28"/>
  <c r="J12" i="28"/>
  <c r="J13" i="28"/>
  <c r="J14" i="28"/>
  <c r="J15" i="28"/>
  <c r="J16" i="28"/>
  <c r="J17" i="28"/>
  <c r="J18" i="28"/>
  <c r="J19" i="28"/>
  <c r="J20" i="28"/>
  <c r="J21" i="28"/>
  <c r="J22" i="28"/>
  <c r="J23" i="28"/>
  <c r="J24" i="28"/>
  <c r="J25" i="28"/>
  <c r="J26" i="28"/>
  <c r="J27" i="28"/>
  <c r="J28" i="28"/>
  <c r="J29" i="28"/>
  <c r="J30" i="28"/>
  <c r="J31" i="28"/>
  <c r="J32" i="28"/>
  <c r="J33" i="28"/>
  <c r="P6" i="28"/>
  <c r="P7" i="28"/>
  <c r="P8" i="28"/>
  <c r="P9" i="28"/>
  <c r="P10" i="28"/>
  <c r="P11" i="28"/>
  <c r="P12" i="28"/>
  <c r="P13" i="28"/>
  <c r="P14" i="28"/>
  <c r="P15" i="28"/>
  <c r="P16" i="28"/>
  <c r="P17" i="28"/>
  <c r="P18" i="28"/>
  <c r="P19" i="28"/>
  <c r="P20" i="28"/>
  <c r="P21" i="28"/>
  <c r="P22" i="28"/>
  <c r="P23" i="28"/>
  <c r="P24" i="28"/>
  <c r="P25" i="28"/>
  <c r="P26" i="28"/>
  <c r="P27" i="28"/>
  <c r="P28" i="28"/>
  <c r="P29" i="28"/>
  <c r="P30" i="28"/>
  <c r="P31" i="28"/>
  <c r="P32" i="28"/>
  <c r="P33" i="28"/>
  <c r="P34" i="28"/>
  <c r="P35" i="28"/>
  <c r="P36" i="28"/>
  <c r="P37" i="28"/>
  <c r="M6" i="28"/>
  <c r="M7" i="28"/>
  <c r="M8" i="28"/>
  <c r="M9" i="28"/>
  <c r="M10" i="28"/>
  <c r="M11" i="28"/>
  <c r="M12" i="28"/>
  <c r="M13" i="28"/>
  <c r="M14" i="28"/>
  <c r="M15" i="28"/>
  <c r="M16" i="28"/>
  <c r="M17" i="28"/>
  <c r="M18" i="28"/>
  <c r="M19" i="28"/>
  <c r="M20" i="28"/>
  <c r="M21" i="28"/>
  <c r="M22" i="28"/>
  <c r="M23" i="28"/>
  <c r="M24" i="28"/>
  <c r="M25" i="28"/>
  <c r="M26" i="28"/>
  <c r="M27" i="28"/>
  <c r="M28" i="28"/>
  <c r="M29" i="28"/>
  <c r="M30" i="28"/>
  <c r="M31" i="28"/>
  <c r="M32" i="28"/>
  <c r="M33" i="28"/>
  <c r="M34" i="28"/>
  <c r="M35" i="28"/>
  <c r="M36" i="28"/>
  <c r="M37" i="28"/>
  <c r="L6" i="28"/>
  <c r="L7" i="28"/>
  <c r="L8" i="28"/>
  <c r="L9" i="28"/>
  <c r="L10" i="28"/>
  <c r="L11" i="28"/>
  <c r="L12" i="28"/>
  <c r="L13" i="28"/>
  <c r="L14" i="28"/>
  <c r="L15" i="28"/>
  <c r="L16" i="28"/>
  <c r="L17" i="28"/>
  <c r="L18" i="28"/>
  <c r="L19" i="28"/>
  <c r="L20" i="28"/>
  <c r="L21" i="28"/>
  <c r="L22" i="28"/>
  <c r="L23" i="28"/>
  <c r="L24" i="28"/>
  <c r="L25" i="28"/>
  <c r="L26" i="28"/>
  <c r="L27" i="28"/>
  <c r="L28" i="28"/>
  <c r="L29" i="28"/>
  <c r="L30" i="28"/>
  <c r="L31" i="28"/>
  <c r="L32" i="28"/>
  <c r="L33" i="28"/>
  <c r="L34" i="28"/>
  <c r="L35" i="28"/>
  <c r="L36" i="28"/>
  <c r="L37" i="28"/>
  <c r="I36" i="28"/>
  <c r="I37" i="28"/>
  <c r="I35" i="28"/>
  <c r="I7" i="28"/>
  <c r="I8" i="28"/>
  <c r="I9" i="28"/>
  <c r="I10" i="28"/>
  <c r="I11" i="28"/>
  <c r="I12" i="28"/>
  <c r="I13" i="28"/>
  <c r="I14" i="28"/>
  <c r="I15" i="28"/>
  <c r="I16" i="28"/>
  <c r="I17" i="28"/>
  <c r="I18" i="28"/>
  <c r="I19" i="28"/>
  <c r="I20" i="28"/>
  <c r="I21" i="28"/>
  <c r="I22" i="28"/>
  <c r="I23" i="28"/>
  <c r="I24" i="28"/>
  <c r="I25" i="28"/>
  <c r="I26" i="28"/>
  <c r="I27" i="28"/>
  <c r="I28" i="28"/>
  <c r="I29" i="28"/>
  <c r="I30" i="28"/>
  <c r="I31" i="28"/>
  <c r="I32" i="28"/>
  <c r="I33" i="28"/>
  <c r="I34" i="28"/>
  <c r="I6" i="28"/>
  <c r="P28" i="26" l="1"/>
  <c r="A277" i="26"/>
  <c r="F277" i="26"/>
  <c r="G277" i="26"/>
  <c r="I277" i="26"/>
  <c r="J277" i="26"/>
  <c r="L277" i="26"/>
  <c r="M277" i="26"/>
  <c r="P277" i="26"/>
  <c r="A6" i="26"/>
  <c r="A7" i="26"/>
  <c r="A8" i="26"/>
  <c r="A9" i="26"/>
  <c r="A10" i="26"/>
  <c r="A11" i="26"/>
  <c r="A12" i="26"/>
  <c r="A13" i="26"/>
  <c r="A14" i="26"/>
  <c r="A15" i="26"/>
  <c r="A16" i="26"/>
  <c r="A17" i="26"/>
  <c r="A18" i="26"/>
  <c r="A19" i="26"/>
  <c r="A20" i="26"/>
  <c r="A21" i="26"/>
  <c r="A22" i="26"/>
  <c r="A23" i="26"/>
  <c r="A24" i="26"/>
  <c r="A25" i="26"/>
  <c r="A26" i="26"/>
  <c r="A27" i="26"/>
  <c r="A28" i="26"/>
  <c r="A29" i="26"/>
  <c r="A30" i="26"/>
  <c r="A31" i="26"/>
  <c r="A32" i="26"/>
  <c r="A33" i="26"/>
  <c r="A34" i="26"/>
  <c r="A35" i="26"/>
  <c r="A36" i="26"/>
  <c r="A37" i="26"/>
  <c r="A38" i="26"/>
  <c r="A39" i="26"/>
  <c r="A40" i="26"/>
  <c r="A41" i="26"/>
  <c r="A42" i="26"/>
  <c r="A43" i="26"/>
  <c r="A44" i="26"/>
  <c r="A45" i="26"/>
  <c r="A46" i="26"/>
  <c r="A47" i="26"/>
  <c r="A48" i="26"/>
  <c r="A49" i="26"/>
  <c r="A50" i="26"/>
  <c r="A51" i="26"/>
  <c r="A52" i="26"/>
  <c r="A53" i="26"/>
  <c r="A54" i="26"/>
  <c r="A55" i="26"/>
  <c r="A56" i="26"/>
  <c r="A57" i="26"/>
  <c r="A58" i="26"/>
  <c r="A59" i="26"/>
  <c r="A60" i="26"/>
  <c r="A61" i="26"/>
  <c r="A62" i="26"/>
  <c r="A63" i="26"/>
  <c r="A64" i="26"/>
  <c r="A65" i="26"/>
  <c r="A66" i="26"/>
  <c r="A67" i="26"/>
  <c r="A68" i="26"/>
  <c r="A69" i="26"/>
  <c r="A70" i="26"/>
  <c r="A71" i="26"/>
  <c r="A72" i="26"/>
  <c r="A73" i="26"/>
  <c r="A74" i="26"/>
  <c r="A75" i="26"/>
  <c r="A76" i="26"/>
  <c r="A77" i="26"/>
  <c r="A78" i="26"/>
  <c r="A79" i="26"/>
  <c r="A80" i="26"/>
  <c r="A81" i="26"/>
  <c r="A82" i="26"/>
  <c r="A83" i="26"/>
  <c r="A84" i="26"/>
  <c r="A85" i="26"/>
  <c r="A86" i="26"/>
  <c r="A87" i="26"/>
  <c r="A88" i="26"/>
  <c r="A89" i="26"/>
  <c r="A90" i="26"/>
  <c r="A91" i="26"/>
  <c r="A92" i="26"/>
  <c r="A93" i="26"/>
  <c r="A94" i="26"/>
  <c r="A95" i="26"/>
  <c r="A96" i="26"/>
  <c r="A97" i="26"/>
  <c r="A98" i="26"/>
  <c r="A99" i="26"/>
  <c r="A100" i="26"/>
  <c r="A101" i="26"/>
  <c r="A102" i="26"/>
  <c r="A103" i="26"/>
  <c r="A104" i="26"/>
  <c r="A105" i="26"/>
  <c r="A106" i="26"/>
  <c r="A107" i="26"/>
  <c r="A108" i="26"/>
  <c r="A109" i="26"/>
  <c r="A110" i="26"/>
  <c r="A111" i="26"/>
  <c r="A112" i="26"/>
  <c r="A113" i="26"/>
  <c r="A114" i="26"/>
  <c r="A115" i="26"/>
  <c r="A116" i="26"/>
  <c r="A117" i="26"/>
  <c r="A118" i="26"/>
  <c r="A119" i="26"/>
  <c r="A120" i="26"/>
  <c r="A121" i="26"/>
  <c r="A122" i="26"/>
  <c r="A123" i="26"/>
  <c r="A124" i="26"/>
  <c r="A125" i="26"/>
  <c r="A126" i="26"/>
  <c r="A127" i="26"/>
  <c r="A128" i="26"/>
  <c r="A129" i="26"/>
  <c r="A130" i="26"/>
  <c r="A131" i="26"/>
  <c r="A132" i="26"/>
  <c r="A133" i="26"/>
  <c r="A134" i="26"/>
  <c r="A135" i="26"/>
  <c r="A136" i="26"/>
  <c r="A137" i="26"/>
  <c r="A138" i="26"/>
  <c r="A139" i="26"/>
  <c r="A140" i="26"/>
  <c r="A141" i="26"/>
  <c r="A142" i="26"/>
  <c r="A143" i="26"/>
  <c r="A144" i="26"/>
  <c r="A145" i="26"/>
  <c r="A146" i="26"/>
  <c r="A147" i="26"/>
  <c r="A148" i="26"/>
  <c r="A149" i="26"/>
  <c r="A150" i="26"/>
  <c r="A151" i="26"/>
  <c r="A152" i="26"/>
  <c r="A153" i="26"/>
  <c r="A154" i="26"/>
  <c r="A155" i="26"/>
  <c r="A156" i="26"/>
  <c r="A157" i="26"/>
  <c r="A158" i="26"/>
  <c r="A159" i="26"/>
  <c r="A160" i="26"/>
  <c r="A161" i="26"/>
  <c r="A162" i="26"/>
  <c r="A163" i="26"/>
  <c r="A164" i="26"/>
  <c r="A165" i="26"/>
  <c r="A166" i="26"/>
  <c r="A167" i="26"/>
  <c r="A168" i="26"/>
  <c r="A169" i="26"/>
  <c r="A170" i="26"/>
  <c r="A171" i="26"/>
  <c r="A172" i="26"/>
  <c r="A173" i="26"/>
  <c r="A174" i="26"/>
  <c r="A175" i="26"/>
  <c r="A176" i="26"/>
  <c r="A177" i="26"/>
  <c r="A178" i="26"/>
  <c r="A179" i="26"/>
  <c r="A180" i="26"/>
  <c r="A181" i="26"/>
  <c r="A182" i="26"/>
  <c r="A184" i="26"/>
  <c r="A185" i="26"/>
  <c r="A186" i="26"/>
  <c r="A187" i="26"/>
  <c r="A188" i="26"/>
  <c r="A189" i="26"/>
  <c r="A190" i="26"/>
  <c r="A191" i="26"/>
  <c r="A192" i="26"/>
  <c r="A193" i="26"/>
  <c r="A194" i="26"/>
  <c r="A195" i="26"/>
  <c r="A196" i="26"/>
  <c r="A197" i="26"/>
  <c r="A198" i="26"/>
  <c r="A199" i="26"/>
  <c r="A200" i="26"/>
  <c r="A201" i="26"/>
  <c r="A202" i="26"/>
  <c r="A203" i="26"/>
  <c r="A204" i="26"/>
  <c r="A205" i="26"/>
  <c r="A206" i="26"/>
  <c r="A207" i="26"/>
  <c r="A208" i="26"/>
  <c r="A209" i="26"/>
  <c r="A210" i="26"/>
  <c r="A211" i="26"/>
  <c r="A212" i="26"/>
  <c r="A213" i="26"/>
  <c r="A214" i="26"/>
  <c r="A215" i="26"/>
  <c r="A216" i="26"/>
  <c r="A217" i="26"/>
  <c r="A218" i="26"/>
  <c r="A219" i="26"/>
  <c r="A220" i="26"/>
  <c r="A221" i="26"/>
  <c r="A222" i="26"/>
  <c r="A223" i="26"/>
  <c r="A224" i="26"/>
  <c r="A225" i="26"/>
  <c r="A226" i="26"/>
  <c r="A227" i="26"/>
  <c r="A228" i="26"/>
  <c r="A229" i="26"/>
  <c r="A230" i="26"/>
  <c r="A231" i="26"/>
  <c r="A232" i="26"/>
  <c r="A233" i="26"/>
  <c r="A234" i="26"/>
  <c r="A235" i="26"/>
  <c r="A236" i="26"/>
  <c r="A237" i="26"/>
  <c r="A238" i="26"/>
  <c r="A239" i="26"/>
  <c r="A240" i="26"/>
  <c r="A241" i="26"/>
  <c r="A242" i="26"/>
  <c r="A243" i="26"/>
  <c r="A244" i="26"/>
  <c r="A245" i="26"/>
  <c r="A246" i="26"/>
  <c r="A247" i="26"/>
  <c r="A248" i="26"/>
  <c r="A249" i="26"/>
  <c r="A250" i="26"/>
  <c r="A251" i="26"/>
  <c r="A252" i="26"/>
  <c r="A253" i="26"/>
  <c r="A254" i="26"/>
  <c r="A255" i="26"/>
  <c r="A256" i="26"/>
  <c r="A257" i="26"/>
  <c r="A258" i="26"/>
  <c r="A259" i="26"/>
  <c r="A260" i="26"/>
  <c r="A261" i="26"/>
  <c r="A262" i="26"/>
  <c r="A263" i="26"/>
  <c r="A264" i="26"/>
  <c r="A265" i="26"/>
  <c r="A266" i="26"/>
  <c r="A267" i="26"/>
  <c r="A268" i="26"/>
  <c r="A269" i="26"/>
  <c r="A270" i="26"/>
  <c r="A271" i="26"/>
  <c r="A272" i="26"/>
  <c r="A273" i="26"/>
  <c r="A274" i="26"/>
  <c r="A275" i="26"/>
  <c r="A276" i="26"/>
  <c r="F7" i="26"/>
  <c r="F8" i="26"/>
  <c r="F9" i="26"/>
  <c r="F10" i="26"/>
  <c r="F11" i="26"/>
  <c r="F12" i="26"/>
  <c r="F13" i="26"/>
  <c r="F14" i="26"/>
  <c r="F15" i="26"/>
  <c r="F16" i="26"/>
  <c r="F17" i="26"/>
  <c r="F18" i="26"/>
  <c r="F19" i="26"/>
  <c r="F20" i="26"/>
  <c r="F21" i="26"/>
  <c r="F22" i="26"/>
  <c r="F23" i="26"/>
  <c r="F24" i="26"/>
  <c r="F25" i="26"/>
  <c r="F26" i="26"/>
  <c r="F27" i="26"/>
  <c r="F28" i="26"/>
  <c r="F29" i="26"/>
  <c r="F30" i="26"/>
  <c r="F31" i="26"/>
  <c r="F32" i="26"/>
  <c r="F33" i="26"/>
  <c r="F34" i="26"/>
  <c r="F35" i="26"/>
  <c r="F36" i="26"/>
  <c r="F37" i="26"/>
  <c r="F38" i="26"/>
  <c r="F39" i="26"/>
  <c r="F40" i="26"/>
  <c r="F41" i="26"/>
  <c r="F42" i="26"/>
  <c r="F43" i="26"/>
  <c r="F44" i="26"/>
  <c r="F45" i="26"/>
  <c r="F46" i="26"/>
  <c r="F47" i="26"/>
  <c r="F48" i="26"/>
  <c r="F49" i="26"/>
  <c r="F50" i="26"/>
  <c r="F51" i="26"/>
  <c r="F52" i="26"/>
  <c r="F53" i="26"/>
  <c r="F54" i="26"/>
  <c r="F55" i="26"/>
  <c r="F56" i="26"/>
  <c r="F57" i="26"/>
  <c r="F58" i="26"/>
  <c r="F59" i="26"/>
  <c r="F60" i="26"/>
  <c r="F61" i="26"/>
  <c r="F62" i="26"/>
  <c r="F63" i="26"/>
  <c r="F64" i="26"/>
  <c r="F65" i="26"/>
  <c r="F66" i="26"/>
  <c r="F67" i="26"/>
  <c r="F68" i="26"/>
  <c r="F69" i="26"/>
  <c r="F70" i="26"/>
  <c r="F71" i="26"/>
  <c r="F72" i="26"/>
  <c r="F73" i="26"/>
  <c r="F74" i="26"/>
  <c r="F75" i="26"/>
  <c r="F76" i="26"/>
  <c r="F77" i="26"/>
  <c r="F78" i="26"/>
  <c r="F79" i="26"/>
  <c r="F80" i="26"/>
  <c r="F81" i="26"/>
  <c r="F82" i="26"/>
  <c r="F83" i="26"/>
  <c r="F84" i="26"/>
  <c r="F85" i="26"/>
  <c r="F86" i="26"/>
  <c r="F87" i="26"/>
  <c r="F88" i="26"/>
  <c r="F89" i="26"/>
  <c r="F90" i="26"/>
  <c r="F91" i="26"/>
  <c r="F92" i="26"/>
  <c r="F93" i="26"/>
  <c r="F94" i="26"/>
  <c r="F95" i="26"/>
  <c r="F96" i="26"/>
  <c r="F97" i="26"/>
  <c r="F98" i="26"/>
  <c r="F99" i="26"/>
  <c r="F100" i="26"/>
  <c r="F101" i="26"/>
  <c r="F102" i="26"/>
  <c r="F103" i="26"/>
  <c r="F104" i="26"/>
  <c r="F105" i="26"/>
  <c r="F106" i="26"/>
  <c r="F107" i="26"/>
  <c r="F108" i="26"/>
  <c r="F109" i="26"/>
  <c r="F110" i="26"/>
  <c r="F111" i="26"/>
  <c r="F112" i="26"/>
  <c r="F113" i="26"/>
  <c r="F114" i="26"/>
  <c r="F115" i="26"/>
  <c r="F116" i="26"/>
  <c r="F117" i="26"/>
  <c r="F118" i="26"/>
  <c r="F119" i="26"/>
  <c r="F120" i="26"/>
  <c r="F121" i="26"/>
  <c r="F122" i="26"/>
  <c r="F123" i="26"/>
  <c r="F124" i="26"/>
  <c r="F125" i="26"/>
  <c r="F126" i="26"/>
  <c r="F127" i="26"/>
  <c r="F128" i="26"/>
  <c r="F129" i="26"/>
  <c r="F130" i="26"/>
  <c r="F131" i="26"/>
  <c r="F132" i="26"/>
  <c r="F133" i="26"/>
  <c r="F134" i="26"/>
  <c r="F135" i="26"/>
  <c r="F136" i="26"/>
  <c r="F137" i="26"/>
  <c r="F138" i="26"/>
  <c r="F139" i="26"/>
  <c r="F140" i="26"/>
  <c r="F141" i="26"/>
  <c r="F142" i="26"/>
  <c r="F143" i="26"/>
  <c r="F144" i="26"/>
  <c r="F145" i="26"/>
  <c r="F146" i="26"/>
  <c r="F147" i="26"/>
  <c r="F148" i="26"/>
  <c r="F149" i="26"/>
  <c r="F150" i="26"/>
  <c r="F151" i="26"/>
  <c r="F152" i="26"/>
  <c r="F153" i="26"/>
  <c r="F154" i="26"/>
  <c r="F155" i="26"/>
  <c r="F156" i="26"/>
  <c r="F157" i="26"/>
  <c r="F158" i="26"/>
  <c r="F159" i="26"/>
  <c r="F160" i="26"/>
  <c r="F161" i="26"/>
  <c r="F162" i="26"/>
  <c r="F163" i="26"/>
  <c r="F164" i="26"/>
  <c r="F165" i="26"/>
  <c r="F166" i="26"/>
  <c r="F167" i="26"/>
  <c r="F168" i="26"/>
  <c r="F169" i="26"/>
  <c r="F170" i="26"/>
  <c r="F171" i="26"/>
  <c r="F172" i="26"/>
  <c r="F173" i="26"/>
  <c r="F174" i="26"/>
  <c r="F175" i="26"/>
  <c r="F176" i="26"/>
  <c r="F177" i="26"/>
  <c r="F178" i="26"/>
  <c r="F179" i="26"/>
  <c r="F180" i="26"/>
  <c r="F181" i="26"/>
  <c r="F182" i="26"/>
  <c r="F183" i="26"/>
  <c r="F184" i="26"/>
  <c r="F185" i="26"/>
  <c r="F186" i="26"/>
  <c r="F187" i="26"/>
  <c r="F188" i="26"/>
  <c r="F189" i="26"/>
  <c r="F190" i="26"/>
  <c r="F191" i="26"/>
  <c r="F192" i="26"/>
  <c r="F193" i="26"/>
  <c r="F194" i="26"/>
  <c r="F195" i="26"/>
  <c r="F196" i="26"/>
  <c r="F197" i="26"/>
  <c r="F198" i="26"/>
  <c r="F199" i="26"/>
  <c r="F200" i="26"/>
  <c r="F201" i="26"/>
  <c r="F202" i="26"/>
  <c r="F203" i="26"/>
  <c r="F204" i="26"/>
  <c r="F205" i="26"/>
  <c r="F206" i="26"/>
  <c r="F207" i="26"/>
  <c r="F208" i="26"/>
  <c r="F209" i="26"/>
  <c r="F210" i="26"/>
  <c r="F211" i="26"/>
  <c r="F212" i="26"/>
  <c r="F213" i="26"/>
  <c r="F214" i="26"/>
  <c r="F215" i="26"/>
  <c r="F216" i="26"/>
  <c r="F217" i="26"/>
  <c r="F218" i="26"/>
  <c r="F219" i="26"/>
  <c r="F220" i="26"/>
  <c r="F221" i="26"/>
  <c r="F222" i="26"/>
  <c r="F223" i="26"/>
  <c r="F224" i="26"/>
  <c r="F225" i="26"/>
  <c r="F226" i="26"/>
  <c r="F227" i="26"/>
  <c r="F228" i="26"/>
  <c r="F229" i="26"/>
  <c r="F230" i="26"/>
  <c r="F231" i="26"/>
  <c r="F232" i="26"/>
  <c r="F233" i="26"/>
  <c r="F234" i="26"/>
  <c r="F235" i="26"/>
  <c r="F236" i="26"/>
  <c r="F237" i="26"/>
  <c r="F238" i="26"/>
  <c r="F239" i="26"/>
  <c r="F240" i="26"/>
  <c r="F241" i="26"/>
  <c r="F242" i="26"/>
  <c r="F243" i="26"/>
  <c r="F244" i="26"/>
  <c r="F245" i="26"/>
  <c r="F246" i="26"/>
  <c r="F247" i="26"/>
  <c r="F248" i="26"/>
  <c r="F249" i="26"/>
  <c r="F250" i="26"/>
  <c r="F251" i="26"/>
  <c r="F252" i="26"/>
  <c r="F253" i="26"/>
  <c r="F254" i="26"/>
  <c r="F255" i="26"/>
  <c r="F256" i="26"/>
  <c r="F257" i="26"/>
  <c r="F258" i="26"/>
  <c r="F259" i="26"/>
  <c r="F260" i="26"/>
  <c r="F261" i="26"/>
  <c r="F262" i="26"/>
  <c r="F263" i="26"/>
  <c r="F264" i="26"/>
  <c r="F265" i="26"/>
  <c r="F266" i="26"/>
  <c r="F267" i="26"/>
  <c r="F268" i="26"/>
  <c r="F269" i="26"/>
  <c r="F270" i="26"/>
  <c r="F271" i="26"/>
  <c r="F272" i="26"/>
  <c r="F273" i="26"/>
  <c r="F274" i="26"/>
  <c r="F275" i="26"/>
  <c r="F276" i="26"/>
  <c r="G6" i="26"/>
  <c r="G7" i="26"/>
  <c r="G8" i="26"/>
  <c r="G9" i="26"/>
  <c r="G10" i="26"/>
  <c r="G11" i="26"/>
  <c r="G12" i="26"/>
  <c r="G13" i="26"/>
  <c r="G14" i="26"/>
  <c r="G15" i="26"/>
  <c r="G16" i="26"/>
  <c r="G17" i="26"/>
  <c r="G18" i="26"/>
  <c r="G19" i="26"/>
  <c r="G20" i="26"/>
  <c r="G21" i="26"/>
  <c r="G22" i="26"/>
  <c r="G23" i="26"/>
  <c r="G24" i="26"/>
  <c r="G25" i="26"/>
  <c r="G26" i="26"/>
  <c r="G27" i="26"/>
  <c r="G28" i="26"/>
  <c r="G29" i="26"/>
  <c r="G30" i="26"/>
  <c r="G31" i="26"/>
  <c r="G32" i="26"/>
  <c r="G33" i="26"/>
  <c r="G34" i="26"/>
  <c r="G35" i="26"/>
  <c r="G36" i="26"/>
  <c r="G37" i="26"/>
  <c r="G38" i="26"/>
  <c r="G39" i="26"/>
  <c r="G40" i="26"/>
  <c r="G41" i="26"/>
  <c r="G42" i="26"/>
  <c r="G43" i="26"/>
  <c r="G44" i="26"/>
  <c r="G45" i="26"/>
  <c r="G46" i="26"/>
  <c r="G47" i="26"/>
  <c r="G48" i="26"/>
  <c r="G49" i="26"/>
  <c r="G50" i="26"/>
  <c r="G51" i="26"/>
  <c r="G52" i="26"/>
  <c r="G53" i="26"/>
  <c r="G54" i="26"/>
  <c r="G55" i="26"/>
  <c r="G56" i="26"/>
  <c r="G57" i="26"/>
  <c r="G58" i="26"/>
  <c r="G59" i="26"/>
  <c r="G60" i="26"/>
  <c r="G61" i="26"/>
  <c r="G62" i="26"/>
  <c r="G63" i="26"/>
  <c r="G64" i="26"/>
  <c r="G65" i="26"/>
  <c r="G66" i="26"/>
  <c r="G67" i="26"/>
  <c r="G68" i="26"/>
  <c r="G69" i="26"/>
  <c r="G70" i="26"/>
  <c r="G71" i="26"/>
  <c r="G72" i="26"/>
  <c r="G73" i="26"/>
  <c r="G74" i="26"/>
  <c r="G75" i="26"/>
  <c r="G76" i="26"/>
  <c r="G77" i="26"/>
  <c r="G78" i="26"/>
  <c r="G79" i="26"/>
  <c r="G80" i="26"/>
  <c r="G81" i="26"/>
  <c r="G82" i="26"/>
  <c r="G83" i="26"/>
  <c r="G84" i="26"/>
  <c r="G85" i="26"/>
  <c r="G86" i="26"/>
  <c r="G87" i="26"/>
  <c r="G88" i="26"/>
  <c r="G89" i="26"/>
  <c r="G90" i="26"/>
  <c r="G91" i="26"/>
  <c r="G92" i="26"/>
  <c r="G93" i="26"/>
  <c r="G94" i="26"/>
  <c r="G95" i="26"/>
  <c r="G96" i="26"/>
  <c r="G97" i="26"/>
  <c r="G98" i="26"/>
  <c r="G99" i="26"/>
  <c r="G100" i="26"/>
  <c r="G101" i="26"/>
  <c r="G102" i="26"/>
  <c r="G103" i="26"/>
  <c r="G104" i="26"/>
  <c r="G105" i="26"/>
  <c r="G106" i="26"/>
  <c r="G107" i="26"/>
  <c r="G108" i="26"/>
  <c r="G109" i="26"/>
  <c r="G110" i="26"/>
  <c r="G111" i="26"/>
  <c r="G112" i="26"/>
  <c r="G113" i="26"/>
  <c r="G114" i="26"/>
  <c r="G115" i="26"/>
  <c r="G116" i="26"/>
  <c r="G117" i="26"/>
  <c r="G118" i="26"/>
  <c r="G119" i="26"/>
  <c r="G120" i="26"/>
  <c r="G121" i="26"/>
  <c r="G122" i="26"/>
  <c r="G123" i="26"/>
  <c r="G124" i="26"/>
  <c r="G125" i="26"/>
  <c r="G126" i="26"/>
  <c r="G127" i="26"/>
  <c r="G128" i="26"/>
  <c r="G129" i="26"/>
  <c r="G130" i="26"/>
  <c r="G131" i="26"/>
  <c r="G132" i="26"/>
  <c r="G133" i="26"/>
  <c r="G134" i="26"/>
  <c r="G135" i="26"/>
  <c r="G136" i="26"/>
  <c r="G137" i="26"/>
  <c r="G138" i="26"/>
  <c r="G139" i="26"/>
  <c r="G140" i="26"/>
  <c r="G141" i="26"/>
  <c r="G142" i="26"/>
  <c r="G143" i="26"/>
  <c r="G144" i="26"/>
  <c r="G145" i="26"/>
  <c r="G146" i="26"/>
  <c r="G147" i="26"/>
  <c r="G148" i="26"/>
  <c r="G149" i="26"/>
  <c r="G150" i="26"/>
  <c r="G151" i="26"/>
  <c r="G152" i="26"/>
  <c r="G153" i="26"/>
  <c r="G154" i="26"/>
  <c r="G155" i="26"/>
  <c r="G156" i="26"/>
  <c r="G157" i="26"/>
  <c r="G158" i="26"/>
  <c r="G159" i="26"/>
  <c r="G160" i="26"/>
  <c r="G161" i="26"/>
  <c r="G162" i="26"/>
  <c r="G163" i="26"/>
  <c r="G164" i="26"/>
  <c r="G165" i="26"/>
  <c r="G166" i="26"/>
  <c r="G167" i="26"/>
  <c r="G168" i="26"/>
  <c r="G169" i="26"/>
  <c r="G170" i="26"/>
  <c r="G171" i="26"/>
  <c r="G172" i="26"/>
  <c r="G173" i="26"/>
  <c r="G174" i="26"/>
  <c r="G175" i="26"/>
  <c r="G176" i="26"/>
  <c r="G177" i="26"/>
  <c r="G178" i="26"/>
  <c r="G179" i="26"/>
  <c r="G180" i="26"/>
  <c r="G181" i="26"/>
  <c r="G182" i="26"/>
  <c r="G183" i="26"/>
  <c r="G184" i="26"/>
  <c r="G185" i="26"/>
  <c r="G186" i="26"/>
  <c r="G187" i="26"/>
  <c r="G188" i="26"/>
  <c r="G189" i="26"/>
  <c r="G190" i="26"/>
  <c r="G191" i="26"/>
  <c r="G192" i="26"/>
  <c r="G193" i="26"/>
  <c r="G194" i="26"/>
  <c r="G195" i="26"/>
  <c r="G196" i="26"/>
  <c r="G197" i="26"/>
  <c r="G198" i="26"/>
  <c r="G199" i="26"/>
  <c r="G200" i="26"/>
  <c r="G201" i="26"/>
  <c r="G202" i="26"/>
  <c r="G203" i="26"/>
  <c r="G204" i="26"/>
  <c r="G205" i="26"/>
  <c r="G206" i="26"/>
  <c r="G207" i="26"/>
  <c r="G208" i="26"/>
  <c r="G209" i="26"/>
  <c r="G210" i="26"/>
  <c r="G211" i="26"/>
  <c r="G212" i="26"/>
  <c r="G213" i="26"/>
  <c r="G214" i="26"/>
  <c r="G215" i="26"/>
  <c r="G216" i="26"/>
  <c r="G217" i="26"/>
  <c r="G218" i="26"/>
  <c r="G219" i="26"/>
  <c r="G220" i="26"/>
  <c r="G221" i="26"/>
  <c r="G222" i="26"/>
  <c r="G223" i="26"/>
  <c r="G224" i="26"/>
  <c r="G225" i="26"/>
  <c r="G226" i="26"/>
  <c r="G227" i="26"/>
  <c r="G228" i="26"/>
  <c r="G229" i="26"/>
  <c r="G230" i="26"/>
  <c r="G231" i="26"/>
  <c r="G232" i="26"/>
  <c r="G233" i="26"/>
  <c r="G234" i="26"/>
  <c r="G235" i="26"/>
  <c r="G236" i="26"/>
  <c r="G237" i="26"/>
  <c r="G238" i="26"/>
  <c r="G239" i="26"/>
  <c r="G240" i="26"/>
  <c r="G241" i="26"/>
  <c r="G242" i="26"/>
  <c r="G243" i="26"/>
  <c r="G244" i="26"/>
  <c r="G245" i="26"/>
  <c r="G246" i="26"/>
  <c r="G247" i="26"/>
  <c r="G248" i="26"/>
  <c r="G249" i="26"/>
  <c r="G250" i="26"/>
  <c r="G251" i="26"/>
  <c r="G252" i="26"/>
  <c r="G253" i="26"/>
  <c r="G254" i="26"/>
  <c r="G255" i="26"/>
  <c r="G256" i="26"/>
  <c r="G257" i="26"/>
  <c r="G258" i="26"/>
  <c r="G259" i="26"/>
  <c r="G260" i="26"/>
  <c r="G261" i="26"/>
  <c r="G262" i="26"/>
  <c r="G263" i="26"/>
  <c r="G264" i="26"/>
  <c r="G265" i="26"/>
  <c r="G266" i="26"/>
  <c r="G267" i="26"/>
  <c r="G268" i="26"/>
  <c r="G269" i="26"/>
  <c r="G270" i="26"/>
  <c r="G271" i="26"/>
  <c r="G272" i="26"/>
  <c r="G273" i="26"/>
  <c r="G274" i="26"/>
  <c r="G275" i="26"/>
  <c r="G276" i="26"/>
  <c r="I6" i="26"/>
  <c r="I7" i="26"/>
  <c r="I8" i="26"/>
  <c r="I9" i="26"/>
  <c r="I10" i="26"/>
  <c r="I11" i="26"/>
  <c r="I12" i="26"/>
  <c r="I13" i="26"/>
  <c r="I14" i="26"/>
  <c r="I15" i="26"/>
  <c r="I16"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48" i="26"/>
  <c r="I49" i="26"/>
  <c r="I50" i="26"/>
  <c r="I51" i="26"/>
  <c r="I52" i="26"/>
  <c r="I53" i="26"/>
  <c r="I54" i="26"/>
  <c r="I55" i="26"/>
  <c r="I56" i="26"/>
  <c r="I57" i="26"/>
  <c r="I58" i="26"/>
  <c r="I59" i="26"/>
  <c r="I60" i="26"/>
  <c r="I61" i="26"/>
  <c r="I62" i="26"/>
  <c r="I63" i="26"/>
  <c r="I64" i="26"/>
  <c r="I65" i="26"/>
  <c r="I66" i="26"/>
  <c r="I67" i="26"/>
  <c r="I68" i="26"/>
  <c r="I69" i="26"/>
  <c r="I70" i="26"/>
  <c r="I71" i="26"/>
  <c r="I72" i="26"/>
  <c r="I73" i="26"/>
  <c r="I74" i="26"/>
  <c r="I75" i="26"/>
  <c r="I76" i="26"/>
  <c r="I77" i="26"/>
  <c r="I78" i="26"/>
  <c r="I79" i="26"/>
  <c r="I80" i="26"/>
  <c r="I81" i="26"/>
  <c r="I82" i="26"/>
  <c r="I83" i="26"/>
  <c r="I84" i="26"/>
  <c r="I85" i="26"/>
  <c r="I86" i="26"/>
  <c r="I87" i="26"/>
  <c r="I88" i="26"/>
  <c r="I89" i="26"/>
  <c r="I90" i="26"/>
  <c r="I91" i="26"/>
  <c r="I92" i="26"/>
  <c r="I93" i="26"/>
  <c r="I94" i="26"/>
  <c r="I95" i="26"/>
  <c r="I96" i="26"/>
  <c r="I97" i="26"/>
  <c r="I98" i="26"/>
  <c r="I99" i="26"/>
  <c r="I100" i="26"/>
  <c r="I101" i="26"/>
  <c r="I102" i="26"/>
  <c r="I103" i="26"/>
  <c r="I104" i="26"/>
  <c r="I105" i="26"/>
  <c r="I106" i="26"/>
  <c r="I107" i="26"/>
  <c r="I108" i="26"/>
  <c r="I109" i="26"/>
  <c r="I110" i="26"/>
  <c r="I111" i="26"/>
  <c r="I112" i="26"/>
  <c r="I113" i="26"/>
  <c r="I114" i="26"/>
  <c r="I115" i="26"/>
  <c r="I116" i="26"/>
  <c r="I117" i="26"/>
  <c r="I118" i="26"/>
  <c r="I119" i="26"/>
  <c r="I120" i="26"/>
  <c r="I121" i="26"/>
  <c r="I122" i="26"/>
  <c r="I123" i="26"/>
  <c r="I124" i="26"/>
  <c r="I125" i="26"/>
  <c r="I126" i="26"/>
  <c r="I127" i="26"/>
  <c r="I128" i="26"/>
  <c r="I129" i="26"/>
  <c r="I130" i="26"/>
  <c r="I131" i="26"/>
  <c r="I132" i="26"/>
  <c r="I133" i="26"/>
  <c r="I134" i="26"/>
  <c r="I135" i="26"/>
  <c r="I136" i="26"/>
  <c r="I137" i="26"/>
  <c r="I138" i="26"/>
  <c r="I139" i="26"/>
  <c r="I140" i="26"/>
  <c r="I141" i="26"/>
  <c r="I142" i="26"/>
  <c r="I143" i="26"/>
  <c r="I144" i="26"/>
  <c r="I145" i="26"/>
  <c r="I146" i="26"/>
  <c r="I147" i="26"/>
  <c r="I148" i="26"/>
  <c r="I149" i="26"/>
  <c r="I150" i="26"/>
  <c r="I151" i="26"/>
  <c r="I152" i="26"/>
  <c r="I153" i="26"/>
  <c r="I154" i="26"/>
  <c r="I155" i="26"/>
  <c r="I156" i="26"/>
  <c r="I157" i="26"/>
  <c r="I158" i="26"/>
  <c r="I159" i="26"/>
  <c r="I160" i="26"/>
  <c r="I161" i="26"/>
  <c r="I162" i="26"/>
  <c r="I163" i="26"/>
  <c r="I164" i="26"/>
  <c r="I165" i="26"/>
  <c r="I166" i="26"/>
  <c r="I167" i="26"/>
  <c r="I168" i="26"/>
  <c r="I169" i="26"/>
  <c r="I170" i="26"/>
  <c r="I171" i="26"/>
  <c r="I172" i="26"/>
  <c r="I173" i="26"/>
  <c r="I174" i="26"/>
  <c r="I175" i="26"/>
  <c r="I176" i="26"/>
  <c r="I177" i="26"/>
  <c r="I178" i="26"/>
  <c r="I179" i="26"/>
  <c r="I180" i="26"/>
  <c r="I181" i="26"/>
  <c r="I182" i="26"/>
  <c r="I183" i="26"/>
  <c r="I184" i="26"/>
  <c r="I185" i="26"/>
  <c r="I186" i="26"/>
  <c r="I187" i="26"/>
  <c r="I188" i="26"/>
  <c r="I189" i="26"/>
  <c r="I190" i="26"/>
  <c r="I191" i="26"/>
  <c r="I192" i="26"/>
  <c r="I193" i="26"/>
  <c r="I194" i="26"/>
  <c r="I195" i="26"/>
  <c r="I196" i="26"/>
  <c r="I197" i="26"/>
  <c r="I198" i="26"/>
  <c r="I199" i="26"/>
  <c r="I200" i="26"/>
  <c r="I201" i="26"/>
  <c r="I202" i="26"/>
  <c r="I203" i="26"/>
  <c r="I204" i="26"/>
  <c r="I205" i="26"/>
  <c r="I206" i="26"/>
  <c r="I207" i="26"/>
  <c r="I208" i="26"/>
  <c r="I209" i="26"/>
  <c r="I210" i="26"/>
  <c r="I211" i="26"/>
  <c r="I212" i="26"/>
  <c r="I213" i="26"/>
  <c r="I214" i="26"/>
  <c r="I215" i="26"/>
  <c r="I216" i="26"/>
  <c r="I217" i="26"/>
  <c r="I218" i="26"/>
  <c r="I219" i="26"/>
  <c r="I220" i="26"/>
  <c r="I221" i="26"/>
  <c r="I222" i="26"/>
  <c r="I223" i="26"/>
  <c r="I224" i="26"/>
  <c r="I225" i="26"/>
  <c r="I226" i="26"/>
  <c r="I227" i="26"/>
  <c r="I228" i="26"/>
  <c r="I229" i="26"/>
  <c r="I230" i="26"/>
  <c r="I231" i="26"/>
  <c r="I232" i="26"/>
  <c r="I233" i="26"/>
  <c r="I234" i="26"/>
  <c r="I235" i="26"/>
  <c r="I236" i="26"/>
  <c r="I237" i="26"/>
  <c r="I238" i="26"/>
  <c r="I239" i="26"/>
  <c r="I240" i="26"/>
  <c r="I241" i="26"/>
  <c r="I242" i="26"/>
  <c r="I243" i="26"/>
  <c r="I244" i="26"/>
  <c r="I245" i="26"/>
  <c r="I246" i="26"/>
  <c r="I247" i="26"/>
  <c r="I248" i="26"/>
  <c r="I249" i="26"/>
  <c r="I250" i="26"/>
  <c r="I251" i="26"/>
  <c r="I252" i="26"/>
  <c r="I253" i="26"/>
  <c r="I254" i="26"/>
  <c r="I255" i="26"/>
  <c r="I256" i="26"/>
  <c r="I257" i="26"/>
  <c r="I258" i="26"/>
  <c r="I259" i="26"/>
  <c r="I260" i="26"/>
  <c r="I261" i="26"/>
  <c r="I262" i="26"/>
  <c r="I263" i="26"/>
  <c r="I264" i="26"/>
  <c r="I265" i="26"/>
  <c r="I266" i="26"/>
  <c r="I267" i="26"/>
  <c r="I268" i="26"/>
  <c r="I269" i="26"/>
  <c r="I270" i="26"/>
  <c r="I271" i="26"/>
  <c r="I272" i="26"/>
  <c r="I273" i="26"/>
  <c r="I274" i="26"/>
  <c r="I275" i="26"/>
  <c r="I276" i="26"/>
  <c r="J6" i="26"/>
  <c r="J7" i="26"/>
  <c r="J8" i="26"/>
  <c r="J9" i="26"/>
  <c r="J10" i="26"/>
  <c r="J11" i="26"/>
  <c r="J12" i="26"/>
  <c r="J13" i="26"/>
  <c r="J14" i="26"/>
  <c r="J15" i="26"/>
  <c r="J16" i="26"/>
  <c r="J17" i="26"/>
  <c r="J18" i="26"/>
  <c r="J19" i="26"/>
  <c r="J20" i="26"/>
  <c r="J21" i="26"/>
  <c r="J22" i="26"/>
  <c r="J23" i="26"/>
  <c r="J24" i="26"/>
  <c r="J25" i="26"/>
  <c r="J26" i="26"/>
  <c r="J27" i="26"/>
  <c r="J28" i="26"/>
  <c r="J29" i="26"/>
  <c r="J30" i="26"/>
  <c r="J31" i="26"/>
  <c r="J32" i="26"/>
  <c r="J33" i="26"/>
  <c r="J34" i="26"/>
  <c r="J35" i="26"/>
  <c r="J36" i="26"/>
  <c r="J37" i="26"/>
  <c r="J38" i="26"/>
  <c r="J39" i="26"/>
  <c r="J40" i="26"/>
  <c r="J41" i="26"/>
  <c r="J42" i="26"/>
  <c r="J43" i="26"/>
  <c r="J44" i="26"/>
  <c r="J45" i="26"/>
  <c r="J46" i="26"/>
  <c r="J47" i="26"/>
  <c r="J48" i="26"/>
  <c r="J49" i="26"/>
  <c r="J50" i="26"/>
  <c r="J51" i="26"/>
  <c r="J52" i="26"/>
  <c r="J53" i="26"/>
  <c r="J54" i="26"/>
  <c r="J55" i="26"/>
  <c r="J56" i="26"/>
  <c r="J57" i="26"/>
  <c r="J58" i="26"/>
  <c r="J59" i="26"/>
  <c r="J60" i="26"/>
  <c r="J61" i="26"/>
  <c r="J62" i="26"/>
  <c r="J63" i="26"/>
  <c r="J64" i="26"/>
  <c r="J65" i="26"/>
  <c r="J66" i="26"/>
  <c r="J67" i="26"/>
  <c r="J68" i="26"/>
  <c r="J69" i="26"/>
  <c r="J70" i="26"/>
  <c r="J71" i="26"/>
  <c r="J72" i="26"/>
  <c r="J73" i="26"/>
  <c r="J74" i="26"/>
  <c r="J75" i="26"/>
  <c r="J76" i="26"/>
  <c r="J77" i="26"/>
  <c r="J78" i="26"/>
  <c r="J79" i="26"/>
  <c r="J80" i="26"/>
  <c r="J81" i="26"/>
  <c r="J82" i="26"/>
  <c r="J83" i="26"/>
  <c r="J84" i="26"/>
  <c r="J85" i="26"/>
  <c r="J86" i="26"/>
  <c r="J87" i="26"/>
  <c r="J88" i="26"/>
  <c r="J89" i="26"/>
  <c r="J90" i="26"/>
  <c r="J91" i="26"/>
  <c r="J92" i="26"/>
  <c r="J93" i="26"/>
  <c r="J94" i="26"/>
  <c r="J95" i="26"/>
  <c r="J96" i="26"/>
  <c r="J97" i="26"/>
  <c r="J98" i="26"/>
  <c r="J99" i="26"/>
  <c r="J100" i="26"/>
  <c r="J101" i="26"/>
  <c r="J102" i="26"/>
  <c r="J103" i="26"/>
  <c r="J104" i="26"/>
  <c r="J105" i="26"/>
  <c r="J106" i="26"/>
  <c r="J107" i="26"/>
  <c r="J108" i="26"/>
  <c r="J109" i="26"/>
  <c r="J110" i="26"/>
  <c r="J111" i="26"/>
  <c r="J112" i="26"/>
  <c r="J113" i="26"/>
  <c r="J114" i="26"/>
  <c r="J115" i="26"/>
  <c r="J116" i="26"/>
  <c r="J117" i="26"/>
  <c r="J118" i="26"/>
  <c r="J119" i="26"/>
  <c r="J120" i="26"/>
  <c r="J121" i="26"/>
  <c r="J122" i="26"/>
  <c r="J123" i="26"/>
  <c r="J124" i="26"/>
  <c r="J125" i="26"/>
  <c r="J126" i="26"/>
  <c r="J127" i="26"/>
  <c r="J128" i="26"/>
  <c r="J129" i="26"/>
  <c r="J130" i="26"/>
  <c r="J131" i="26"/>
  <c r="J132" i="26"/>
  <c r="J133" i="26"/>
  <c r="J134" i="26"/>
  <c r="J135" i="26"/>
  <c r="J136" i="26"/>
  <c r="J137" i="26"/>
  <c r="J138" i="26"/>
  <c r="J139" i="26"/>
  <c r="J140" i="26"/>
  <c r="J141" i="26"/>
  <c r="J142" i="26"/>
  <c r="J143" i="26"/>
  <c r="J144" i="26"/>
  <c r="J145" i="26"/>
  <c r="J146" i="26"/>
  <c r="J147" i="26"/>
  <c r="J148" i="26"/>
  <c r="J149" i="26"/>
  <c r="J150" i="26"/>
  <c r="J151" i="26"/>
  <c r="J152" i="26"/>
  <c r="J153" i="26"/>
  <c r="J154" i="26"/>
  <c r="J155" i="26"/>
  <c r="J156" i="26"/>
  <c r="J157" i="26"/>
  <c r="J158" i="26"/>
  <c r="J159" i="26"/>
  <c r="J160" i="26"/>
  <c r="J161" i="26"/>
  <c r="J162" i="26"/>
  <c r="J163" i="26"/>
  <c r="J164" i="26"/>
  <c r="J165" i="26"/>
  <c r="J166" i="26"/>
  <c r="J167" i="26"/>
  <c r="J168" i="26"/>
  <c r="J169" i="26"/>
  <c r="J170" i="26"/>
  <c r="J171" i="26"/>
  <c r="J172" i="26"/>
  <c r="J173" i="26"/>
  <c r="J174" i="26"/>
  <c r="J175" i="26"/>
  <c r="J176" i="26"/>
  <c r="J177" i="26"/>
  <c r="J178" i="26"/>
  <c r="J179" i="26"/>
  <c r="J180" i="26"/>
  <c r="J181" i="26"/>
  <c r="J182" i="26"/>
  <c r="J183" i="26"/>
  <c r="J184" i="26"/>
  <c r="J185" i="26"/>
  <c r="J186" i="26"/>
  <c r="J187" i="26"/>
  <c r="J188" i="26"/>
  <c r="J189" i="26"/>
  <c r="J190" i="26"/>
  <c r="J191" i="26"/>
  <c r="J192" i="26"/>
  <c r="J193" i="26"/>
  <c r="J194" i="26"/>
  <c r="J195" i="26"/>
  <c r="J196" i="26"/>
  <c r="J197" i="26"/>
  <c r="J198" i="26"/>
  <c r="J199" i="26"/>
  <c r="J200" i="26"/>
  <c r="J201" i="26"/>
  <c r="J202" i="26"/>
  <c r="J203" i="26"/>
  <c r="J204" i="26"/>
  <c r="J205" i="26"/>
  <c r="J206" i="26"/>
  <c r="J207" i="26"/>
  <c r="J208" i="26"/>
  <c r="J209" i="26"/>
  <c r="J210" i="26"/>
  <c r="J211" i="26"/>
  <c r="J212" i="26"/>
  <c r="J213" i="26"/>
  <c r="J214" i="26"/>
  <c r="J215" i="26"/>
  <c r="J216" i="26"/>
  <c r="J217" i="26"/>
  <c r="J218" i="26"/>
  <c r="J219" i="26"/>
  <c r="J220" i="26"/>
  <c r="J221" i="26"/>
  <c r="J222" i="26"/>
  <c r="J223" i="26"/>
  <c r="J224" i="26"/>
  <c r="J225" i="26"/>
  <c r="J226" i="26"/>
  <c r="J227" i="26"/>
  <c r="J228" i="26"/>
  <c r="J229" i="26"/>
  <c r="J230" i="26"/>
  <c r="J231" i="26"/>
  <c r="J232" i="26"/>
  <c r="J233" i="26"/>
  <c r="J234" i="26"/>
  <c r="J235" i="26"/>
  <c r="J236" i="26"/>
  <c r="J237" i="26"/>
  <c r="J238" i="26"/>
  <c r="J239" i="26"/>
  <c r="J240" i="26"/>
  <c r="J241" i="26"/>
  <c r="J242" i="26"/>
  <c r="J243" i="26"/>
  <c r="J244" i="26"/>
  <c r="J245" i="26"/>
  <c r="J246" i="26"/>
  <c r="J247" i="26"/>
  <c r="J248" i="26"/>
  <c r="J249" i="26"/>
  <c r="J250" i="26"/>
  <c r="J251" i="26"/>
  <c r="J252" i="26"/>
  <c r="J253" i="26"/>
  <c r="J254" i="26"/>
  <c r="J255" i="26"/>
  <c r="J256" i="26"/>
  <c r="J257" i="26"/>
  <c r="J258" i="26"/>
  <c r="J259" i="26"/>
  <c r="J260" i="26"/>
  <c r="J261" i="26"/>
  <c r="J262" i="26"/>
  <c r="J263" i="26"/>
  <c r="J264" i="26"/>
  <c r="J265" i="26"/>
  <c r="J266" i="26"/>
  <c r="J267" i="26"/>
  <c r="J268" i="26"/>
  <c r="J269" i="26"/>
  <c r="J270" i="26"/>
  <c r="J271" i="26"/>
  <c r="J272" i="26"/>
  <c r="J273" i="26"/>
  <c r="J274" i="26"/>
  <c r="J275" i="26"/>
  <c r="J276" i="26"/>
  <c r="L6" i="26"/>
  <c r="L7" i="26"/>
  <c r="L8" i="26"/>
  <c r="L9" i="26"/>
  <c r="L10" i="26"/>
  <c r="L11" i="26"/>
  <c r="L12" i="26"/>
  <c r="L13" i="26"/>
  <c r="L14" i="26"/>
  <c r="L15" i="26"/>
  <c r="L16" i="26"/>
  <c r="L17" i="26"/>
  <c r="L18" i="26"/>
  <c r="L19" i="26"/>
  <c r="L20" i="26"/>
  <c r="L21" i="26"/>
  <c r="L22" i="26"/>
  <c r="L23" i="26"/>
  <c r="L24" i="26"/>
  <c r="L25" i="26"/>
  <c r="L26" i="26"/>
  <c r="L27" i="26"/>
  <c r="L28" i="26"/>
  <c r="L29" i="26"/>
  <c r="L30" i="26"/>
  <c r="L31" i="26"/>
  <c r="L32" i="26"/>
  <c r="L33" i="26"/>
  <c r="L34" i="26"/>
  <c r="L35" i="26"/>
  <c r="L36" i="26"/>
  <c r="L37" i="26"/>
  <c r="L38" i="26"/>
  <c r="L39" i="26"/>
  <c r="L40" i="26"/>
  <c r="L41" i="26"/>
  <c r="L42" i="26"/>
  <c r="L43" i="26"/>
  <c r="L44" i="26"/>
  <c r="L45" i="26"/>
  <c r="L46" i="26"/>
  <c r="L47" i="26"/>
  <c r="L48" i="26"/>
  <c r="L49" i="26"/>
  <c r="L50" i="26"/>
  <c r="L51" i="26"/>
  <c r="L52" i="26"/>
  <c r="L53" i="26"/>
  <c r="L54" i="26"/>
  <c r="L55" i="26"/>
  <c r="L56" i="26"/>
  <c r="L57" i="26"/>
  <c r="L58" i="26"/>
  <c r="L59" i="26"/>
  <c r="L60" i="26"/>
  <c r="L61" i="26"/>
  <c r="L62" i="26"/>
  <c r="L63" i="26"/>
  <c r="L64" i="26"/>
  <c r="L65" i="26"/>
  <c r="L66" i="26"/>
  <c r="L67" i="26"/>
  <c r="L68" i="26"/>
  <c r="L69" i="26"/>
  <c r="L70" i="26"/>
  <c r="L71" i="26"/>
  <c r="L72" i="26"/>
  <c r="L73" i="26"/>
  <c r="L74" i="26"/>
  <c r="L75" i="26"/>
  <c r="L76" i="26"/>
  <c r="L77" i="26"/>
  <c r="L78" i="26"/>
  <c r="L79" i="26"/>
  <c r="L80" i="26"/>
  <c r="L81" i="26"/>
  <c r="L82" i="26"/>
  <c r="L83" i="26"/>
  <c r="L84" i="26"/>
  <c r="L85" i="26"/>
  <c r="L86" i="26"/>
  <c r="L87" i="26"/>
  <c r="L88" i="26"/>
  <c r="L89" i="26"/>
  <c r="L90" i="26"/>
  <c r="L91" i="26"/>
  <c r="L92" i="26"/>
  <c r="L93" i="26"/>
  <c r="L94" i="26"/>
  <c r="L95" i="26"/>
  <c r="L96" i="26"/>
  <c r="L97" i="26"/>
  <c r="L98" i="26"/>
  <c r="L99" i="26"/>
  <c r="L100" i="26"/>
  <c r="L101" i="26"/>
  <c r="L102" i="26"/>
  <c r="L103" i="26"/>
  <c r="L104" i="26"/>
  <c r="L105" i="26"/>
  <c r="L106" i="26"/>
  <c r="L107" i="26"/>
  <c r="L108" i="26"/>
  <c r="L109" i="26"/>
  <c r="L110" i="26"/>
  <c r="L111" i="26"/>
  <c r="L112" i="26"/>
  <c r="L113" i="26"/>
  <c r="L114" i="26"/>
  <c r="L115" i="26"/>
  <c r="L116" i="26"/>
  <c r="L117" i="26"/>
  <c r="L118" i="26"/>
  <c r="L119" i="26"/>
  <c r="L120" i="26"/>
  <c r="L121" i="26"/>
  <c r="L122" i="26"/>
  <c r="L123" i="26"/>
  <c r="L124" i="26"/>
  <c r="L125" i="26"/>
  <c r="L126" i="26"/>
  <c r="L127" i="26"/>
  <c r="L128" i="26"/>
  <c r="L129" i="26"/>
  <c r="L130" i="26"/>
  <c r="L131" i="26"/>
  <c r="L132" i="26"/>
  <c r="L133" i="26"/>
  <c r="L134" i="26"/>
  <c r="L135" i="26"/>
  <c r="L136" i="26"/>
  <c r="L137" i="26"/>
  <c r="L138" i="26"/>
  <c r="L139" i="26"/>
  <c r="L140" i="26"/>
  <c r="L141" i="26"/>
  <c r="L142" i="26"/>
  <c r="L143" i="26"/>
  <c r="L144" i="26"/>
  <c r="L145" i="26"/>
  <c r="L146" i="26"/>
  <c r="L147" i="26"/>
  <c r="L148" i="26"/>
  <c r="L149" i="26"/>
  <c r="L150" i="26"/>
  <c r="L151" i="26"/>
  <c r="L152" i="26"/>
  <c r="L153" i="26"/>
  <c r="L154" i="26"/>
  <c r="L155" i="26"/>
  <c r="L156" i="26"/>
  <c r="L157" i="26"/>
  <c r="L158" i="26"/>
  <c r="L159" i="26"/>
  <c r="L160" i="26"/>
  <c r="L161" i="26"/>
  <c r="L162" i="26"/>
  <c r="L163" i="26"/>
  <c r="L164" i="26"/>
  <c r="L165" i="26"/>
  <c r="L166" i="26"/>
  <c r="L167" i="26"/>
  <c r="L168" i="26"/>
  <c r="L169" i="26"/>
  <c r="L170" i="26"/>
  <c r="L171" i="26"/>
  <c r="L172" i="26"/>
  <c r="L173" i="26"/>
  <c r="L174" i="26"/>
  <c r="L175" i="26"/>
  <c r="L176" i="26"/>
  <c r="L177" i="26"/>
  <c r="L178" i="26"/>
  <c r="L179" i="26"/>
  <c r="L180" i="26"/>
  <c r="L181" i="26"/>
  <c r="L182" i="26"/>
  <c r="L183" i="26"/>
  <c r="L184" i="26"/>
  <c r="L185" i="26"/>
  <c r="L186" i="26"/>
  <c r="L187" i="26"/>
  <c r="L188" i="26"/>
  <c r="L189" i="26"/>
  <c r="L190" i="26"/>
  <c r="L191" i="26"/>
  <c r="L192" i="26"/>
  <c r="L193" i="26"/>
  <c r="L194" i="26"/>
  <c r="L195" i="26"/>
  <c r="L196" i="26"/>
  <c r="L197" i="26"/>
  <c r="L198" i="26"/>
  <c r="L199" i="26"/>
  <c r="L200" i="26"/>
  <c r="L201" i="26"/>
  <c r="L202" i="26"/>
  <c r="L203" i="26"/>
  <c r="L204" i="26"/>
  <c r="L205" i="26"/>
  <c r="L206" i="26"/>
  <c r="L207" i="26"/>
  <c r="L208" i="26"/>
  <c r="L209" i="26"/>
  <c r="L210" i="26"/>
  <c r="L211" i="26"/>
  <c r="L212" i="26"/>
  <c r="L213" i="26"/>
  <c r="L214" i="26"/>
  <c r="L215" i="26"/>
  <c r="L216" i="26"/>
  <c r="L217" i="26"/>
  <c r="L218" i="26"/>
  <c r="L219" i="26"/>
  <c r="L220" i="26"/>
  <c r="L221" i="26"/>
  <c r="L222" i="26"/>
  <c r="L223" i="26"/>
  <c r="L224" i="26"/>
  <c r="L225" i="26"/>
  <c r="L226" i="26"/>
  <c r="L227" i="26"/>
  <c r="L228" i="26"/>
  <c r="L229" i="26"/>
  <c r="L230" i="26"/>
  <c r="L231" i="26"/>
  <c r="L232" i="26"/>
  <c r="L233" i="26"/>
  <c r="L234" i="26"/>
  <c r="L235" i="26"/>
  <c r="L236" i="26"/>
  <c r="L237" i="26"/>
  <c r="L238" i="26"/>
  <c r="L239" i="26"/>
  <c r="L240" i="26"/>
  <c r="L241" i="26"/>
  <c r="L242" i="26"/>
  <c r="L243" i="26"/>
  <c r="L244" i="26"/>
  <c r="L245" i="26"/>
  <c r="L246" i="26"/>
  <c r="L247" i="26"/>
  <c r="L248" i="26"/>
  <c r="L249" i="26"/>
  <c r="L250" i="26"/>
  <c r="L251" i="26"/>
  <c r="L252" i="26"/>
  <c r="L253" i="26"/>
  <c r="L254" i="26"/>
  <c r="L255" i="26"/>
  <c r="L256" i="26"/>
  <c r="L257" i="26"/>
  <c r="L258" i="26"/>
  <c r="L259" i="26"/>
  <c r="L260" i="26"/>
  <c r="L261" i="26"/>
  <c r="L262" i="26"/>
  <c r="L263" i="26"/>
  <c r="L264" i="26"/>
  <c r="L265" i="26"/>
  <c r="L266" i="26"/>
  <c r="L267" i="26"/>
  <c r="L268" i="26"/>
  <c r="L269" i="26"/>
  <c r="L270" i="26"/>
  <c r="L271" i="26"/>
  <c r="L272" i="26"/>
  <c r="L273" i="26"/>
  <c r="L274" i="26"/>
  <c r="L275" i="26"/>
  <c r="L276" i="26"/>
  <c r="M6" i="26"/>
  <c r="M7" i="26"/>
  <c r="M8" i="26"/>
  <c r="M9" i="26"/>
  <c r="M10" i="26"/>
  <c r="M11" i="26"/>
  <c r="M12" i="26"/>
  <c r="M13" i="26"/>
  <c r="M14" i="26"/>
  <c r="M15" i="26"/>
  <c r="M16" i="26"/>
  <c r="M17" i="26"/>
  <c r="M18" i="26"/>
  <c r="M19" i="26"/>
  <c r="M20" i="26"/>
  <c r="M21" i="26"/>
  <c r="M22" i="26"/>
  <c r="M23" i="26"/>
  <c r="M24" i="26"/>
  <c r="M25" i="26"/>
  <c r="M26" i="26"/>
  <c r="M27" i="26"/>
  <c r="M28" i="26"/>
  <c r="M29" i="26"/>
  <c r="M30" i="26"/>
  <c r="M31" i="26"/>
  <c r="M32" i="26"/>
  <c r="M33" i="26"/>
  <c r="M34" i="26"/>
  <c r="M35" i="26"/>
  <c r="M36" i="26"/>
  <c r="M37" i="26"/>
  <c r="M38" i="26"/>
  <c r="M39" i="26"/>
  <c r="M40" i="26"/>
  <c r="M41" i="26"/>
  <c r="M42" i="26"/>
  <c r="M43" i="26"/>
  <c r="M44" i="26"/>
  <c r="M45" i="26"/>
  <c r="M46" i="26"/>
  <c r="M47" i="26"/>
  <c r="M48" i="26"/>
  <c r="M49" i="26"/>
  <c r="M50" i="26"/>
  <c r="M51" i="26"/>
  <c r="M52" i="26"/>
  <c r="M53" i="26"/>
  <c r="M54" i="26"/>
  <c r="M55" i="26"/>
  <c r="M56" i="26"/>
  <c r="M57" i="26"/>
  <c r="M58" i="26"/>
  <c r="M59" i="26"/>
  <c r="M60" i="26"/>
  <c r="M61" i="26"/>
  <c r="M62" i="26"/>
  <c r="M63" i="26"/>
  <c r="M64" i="26"/>
  <c r="M65" i="26"/>
  <c r="M66" i="26"/>
  <c r="M67" i="26"/>
  <c r="M68" i="26"/>
  <c r="M69" i="26"/>
  <c r="M70" i="26"/>
  <c r="M71" i="26"/>
  <c r="M72" i="26"/>
  <c r="M73" i="26"/>
  <c r="M74" i="26"/>
  <c r="M75" i="26"/>
  <c r="M76" i="26"/>
  <c r="M77" i="26"/>
  <c r="M78" i="26"/>
  <c r="M79" i="26"/>
  <c r="M80" i="26"/>
  <c r="M81" i="26"/>
  <c r="M82" i="26"/>
  <c r="M83" i="26"/>
  <c r="M84" i="26"/>
  <c r="M85" i="26"/>
  <c r="M86" i="26"/>
  <c r="M87" i="26"/>
  <c r="M88" i="26"/>
  <c r="M89" i="26"/>
  <c r="M90" i="26"/>
  <c r="M91" i="26"/>
  <c r="M92" i="26"/>
  <c r="M93" i="26"/>
  <c r="M94" i="26"/>
  <c r="M95" i="26"/>
  <c r="M96" i="26"/>
  <c r="M97" i="26"/>
  <c r="M98" i="26"/>
  <c r="M99" i="26"/>
  <c r="M100" i="26"/>
  <c r="M101" i="26"/>
  <c r="M102" i="26"/>
  <c r="M103" i="26"/>
  <c r="M104" i="26"/>
  <c r="M105" i="26"/>
  <c r="M106" i="26"/>
  <c r="M107" i="26"/>
  <c r="M108" i="26"/>
  <c r="M109" i="26"/>
  <c r="M110" i="26"/>
  <c r="M111" i="26"/>
  <c r="M112" i="26"/>
  <c r="M113" i="26"/>
  <c r="M114" i="26"/>
  <c r="M115" i="26"/>
  <c r="M116" i="26"/>
  <c r="M117" i="26"/>
  <c r="M118" i="26"/>
  <c r="M119" i="26"/>
  <c r="M120" i="26"/>
  <c r="M121" i="26"/>
  <c r="M122" i="26"/>
  <c r="M123" i="26"/>
  <c r="M124" i="26"/>
  <c r="M125" i="26"/>
  <c r="M126" i="26"/>
  <c r="M127" i="26"/>
  <c r="M128" i="26"/>
  <c r="M129" i="26"/>
  <c r="M130" i="26"/>
  <c r="M131" i="26"/>
  <c r="M132" i="26"/>
  <c r="M133" i="26"/>
  <c r="M134" i="26"/>
  <c r="M135" i="26"/>
  <c r="M136" i="26"/>
  <c r="M137" i="26"/>
  <c r="M138" i="26"/>
  <c r="M139" i="26"/>
  <c r="M140" i="26"/>
  <c r="M141" i="26"/>
  <c r="M142" i="26"/>
  <c r="M143" i="26"/>
  <c r="M144" i="26"/>
  <c r="M145" i="26"/>
  <c r="M146" i="26"/>
  <c r="M147" i="26"/>
  <c r="M148" i="26"/>
  <c r="M149" i="26"/>
  <c r="M150" i="26"/>
  <c r="M151" i="26"/>
  <c r="M152" i="26"/>
  <c r="M153" i="26"/>
  <c r="M154" i="26"/>
  <c r="M155" i="26"/>
  <c r="M156" i="26"/>
  <c r="M157" i="26"/>
  <c r="M158" i="26"/>
  <c r="M159" i="26"/>
  <c r="M160" i="26"/>
  <c r="M161" i="26"/>
  <c r="M162" i="26"/>
  <c r="M163" i="26"/>
  <c r="M164" i="26"/>
  <c r="M165" i="26"/>
  <c r="M166" i="26"/>
  <c r="M167" i="26"/>
  <c r="M168" i="26"/>
  <c r="M169" i="26"/>
  <c r="M170" i="26"/>
  <c r="M171" i="26"/>
  <c r="M172" i="26"/>
  <c r="M173" i="26"/>
  <c r="M174" i="26"/>
  <c r="M175" i="26"/>
  <c r="M176" i="26"/>
  <c r="M177" i="26"/>
  <c r="M178" i="26"/>
  <c r="M179" i="26"/>
  <c r="M180" i="26"/>
  <c r="M181" i="26"/>
  <c r="M182" i="26"/>
  <c r="M183" i="26"/>
  <c r="M184" i="26"/>
  <c r="M185" i="26"/>
  <c r="M186" i="26"/>
  <c r="M187" i="26"/>
  <c r="M188" i="26"/>
  <c r="M189" i="26"/>
  <c r="M190" i="26"/>
  <c r="M191" i="26"/>
  <c r="M192" i="26"/>
  <c r="M193" i="26"/>
  <c r="M194" i="26"/>
  <c r="M195" i="26"/>
  <c r="M196" i="26"/>
  <c r="M197" i="26"/>
  <c r="M198" i="26"/>
  <c r="M199" i="26"/>
  <c r="M200" i="26"/>
  <c r="M201" i="26"/>
  <c r="M202" i="26"/>
  <c r="M203" i="26"/>
  <c r="M204" i="26"/>
  <c r="M205" i="26"/>
  <c r="M206" i="26"/>
  <c r="M207" i="26"/>
  <c r="M208" i="26"/>
  <c r="M209" i="26"/>
  <c r="M210" i="26"/>
  <c r="M211" i="26"/>
  <c r="M212" i="26"/>
  <c r="M213" i="26"/>
  <c r="M214" i="26"/>
  <c r="M215" i="26"/>
  <c r="M216" i="26"/>
  <c r="M217" i="26"/>
  <c r="M218" i="26"/>
  <c r="M219" i="26"/>
  <c r="M220" i="26"/>
  <c r="M221" i="26"/>
  <c r="M222" i="26"/>
  <c r="M223" i="26"/>
  <c r="M224" i="26"/>
  <c r="M225" i="26"/>
  <c r="M226" i="26"/>
  <c r="M227" i="26"/>
  <c r="M228" i="26"/>
  <c r="M229" i="26"/>
  <c r="M230" i="26"/>
  <c r="M231" i="26"/>
  <c r="M232" i="26"/>
  <c r="M233" i="26"/>
  <c r="M234" i="26"/>
  <c r="M235" i="26"/>
  <c r="M236" i="26"/>
  <c r="M237" i="26"/>
  <c r="M238" i="26"/>
  <c r="M239" i="26"/>
  <c r="M240" i="26"/>
  <c r="M241" i="26"/>
  <c r="M242" i="26"/>
  <c r="M243" i="26"/>
  <c r="M244" i="26"/>
  <c r="M245" i="26"/>
  <c r="M246" i="26"/>
  <c r="M247" i="26"/>
  <c r="M248" i="26"/>
  <c r="M249" i="26"/>
  <c r="M250" i="26"/>
  <c r="M251" i="26"/>
  <c r="M252" i="26"/>
  <c r="M253" i="26"/>
  <c r="M254" i="26"/>
  <c r="M255" i="26"/>
  <c r="M256" i="26"/>
  <c r="M257" i="26"/>
  <c r="M258" i="26"/>
  <c r="M259" i="26"/>
  <c r="M260" i="26"/>
  <c r="M261" i="26"/>
  <c r="M262" i="26"/>
  <c r="M263" i="26"/>
  <c r="M264" i="26"/>
  <c r="M265" i="26"/>
  <c r="M266" i="26"/>
  <c r="M267" i="26"/>
  <c r="M268" i="26"/>
  <c r="M269" i="26"/>
  <c r="M270" i="26"/>
  <c r="M271" i="26"/>
  <c r="M272" i="26"/>
  <c r="M273" i="26"/>
  <c r="M274" i="26"/>
  <c r="M275" i="26"/>
  <c r="M276" i="26"/>
  <c r="P6" i="26"/>
  <c r="P7" i="26"/>
  <c r="P8" i="26"/>
  <c r="P9" i="26"/>
  <c r="P10" i="26"/>
  <c r="P11" i="26"/>
  <c r="P12" i="26"/>
  <c r="P13" i="26"/>
  <c r="P14" i="26"/>
  <c r="P15" i="26"/>
  <c r="P16" i="26"/>
  <c r="P17" i="26"/>
  <c r="P18" i="26"/>
  <c r="P19" i="26"/>
  <c r="P20" i="26"/>
  <c r="P21" i="26"/>
  <c r="P22" i="26"/>
  <c r="P23" i="26"/>
  <c r="P24" i="26"/>
  <c r="P25" i="26"/>
  <c r="P26" i="26"/>
  <c r="P27" i="26"/>
  <c r="P29" i="26"/>
  <c r="P30" i="26"/>
  <c r="P31" i="26"/>
  <c r="P32" i="26"/>
  <c r="P33" i="26"/>
  <c r="P34" i="26"/>
  <c r="P35" i="26"/>
  <c r="P36" i="26"/>
  <c r="P37" i="26"/>
  <c r="P38" i="26"/>
  <c r="P39" i="26"/>
  <c r="P40" i="26"/>
  <c r="P41" i="26"/>
  <c r="P42" i="26"/>
  <c r="P43" i="26"/>
  <c r="P44" i="26"/>
  <c r="P45" i="26"/>
  <c r="P46" i="26"/>
  <c r="P47" i="26"/>
  <c r="P48" i="26"/>
  <c r="P49" i="26"/>
  <c r="P50" i="26"/>
  <c r="P51" i="26"/>
  <c r="P52" i="26"/>
  <c r="P53" i="26"/>
  <c r="P54" i="26"/>
  <c r="P55" i="26"/>
  <c r="P56" i="26"/>
  <c r="P57" i="26"/>
  <c r="P58" i="26"/>
  <c r="P59" i="26"/>
  <c r="P60" i="26"/>
  <c r="P61" i="26"/>
  <c r="P62" i="26"/>
  <c r="P63" i="26"/>
  <c r="P64" i="26"/>
  <c r="P65" i="26"/>
  <c r="P66" i="26"/>
  <c r="P67" i="26"/>
  <c r="P68" i="26"/>
  <c r="P69" i="26"/>
  <c r="P70" i="26"/>
  <c r="P71" i="26"/>
  <c r="P72" i="26"/>
  <c r="P73" i="26"/>
  <c r="P74" i="26"/>
  <c r="P75" i="26"/>
  <c r="P76" i="26"/>
  <c r="P77" i="26"/>
  <c r="P78" i="26"/>
  <c r="P79" i="26"/>
  <c r="P80" i="26"/>
  <c r="P81" i="26"/>
  <c r="P82" i="26"/>
  <c r="P83" i="26"/>
  <c r="P84" i="26"/>
  <c r="P85" i="26"/>
  <c r="P86" i="26"/>
  <c r="P87" i="26"/>
  <c r="P88" i="26"/>
  <c r="P89" i="26"/>
  <c r="P90" i="26"/>
  <c r="P91" i="26"/>
  <c r="P92" i="26"/>
  <c r="P93" i="26"/>
  <c r="P94" i="26"/>
  <c r="P95" i="26"/>
  <c r="P96" i="26"/>
  <c r="P97" i="26"/>
  <c r="P98" i="26"/>
  <c r="P99" i="26"/>
  <c r="P100" i="26"/>
  <c r="P101" i="26"/>
  <c r="P102" i="26"/>
  <c r="P103" i="26"/>
  <c r="P104" i="26"/>
  <c r="P105" i="26"/>
  <c r="P106" i="26"/>
  <c r="P107" i="26"/>
  <c r="P108" i="26"/>
  <c r="P109" i="26"/>
  <c r="P110" i="26"/>
  <c r="P111" i="26"/>
  <c r="P112" i="26"/>
  <c r="P113" i="26"/>
  <c r="P114" i="26"/>
  <c r="P115" i="26"/>
  <c r="P116" i="26"/>
  <c r="P117" i="26"/>
  <c r="P118" i="26"/>
  <c r="P119" i="26"/>
  <c r="P120" i="26"/>
  <c r="P121" i="26"/>
  <c r="P122" i="26"/>
  <c r="P123" i="26"/>
  <c r="P124" i="26"/>
  <c r="P125" i="26"/>
  <c r="P126" i="26"/>
  <c r="P127" i="26"/>
  <c r="P128" i="26"/>
  <c r="P129" i="26"/>
  <c r="P130" i="26"/>
  <c r="P131" i="26"/>
  <c r="P132" i="26"/>
  <c r="P133" i="26"/>
  <c r="P134" i="26"/>
  <c r="P135" i="26"/>
  <c r="P136" i="26"/>
  <c r="P137" i="26"/>
  <c r="P138" i="26"/>
  <c r="P139" i="26"/>
  <c r="P140" i="26"/>
  <c r="P141" i="26"/>
  <c r="P142" i="26"/>
  <c r="P143" i="26"/>
  <c r="P144" i="26"/>
  <c r="P145" i="26"/>
  <c r="P146" i="26"/>
  <c r="P147" i="26"/>
  <c r="P148" i="26"/>
  <c r="P149" i="26"/>
  <c r="P150" i="26"/>
  <c r="P151" i="26"/>
  <c r="P152" i="26"/>
  <c r="P153" i="26"/>
  <c r="P154" i="26"/>
  <c r="P155" i="26"/>
  <c r="P156" i="26"/>
  <c r="P157" i="26"/>
  <c r="P158" i="26"/>
  <c r="P159" i="26"/>
  <c r="P160" i="26"/>
  <c r="P161" i="26"/>
  <c r="P162" i="26"/>
  <c r="P163" i="26"/>
  <c r="P164" i="26"/>
  <c r="P165" i="26"/>
  <c r="P166" i="26"/>
  <c r="P167" i="26"/>
  <c r="P168" i="26"/>
  <c r="P169" i="26"/>
  <c r="P170" i="26"/>
  <c r="P171" i="26"/>
  <c r="P172" i="26"/>
  <c r="P173" i="26"/>
  <c r="P174" i="26"/>
  <c r="P175" i="26"/>
  <c r="P176" i="26"/>
  <c r="P177" i="26"/>
  <c r="P178" i="26"/>
  <c r="P179" i="26"/>
  <c r="P180" i="26"/>
  <c r="P181" i="26"/>
  <c r="P182" i="26"/>
  <c r="P183" i="26"/>
  <c r="P184" i="26"/>
  <c r="P185" i="26"/>
  <c r="P186" i="26"/>
  <c r="P187" i="26"/>
  <c r="P188" i="26"/>
  <c r="P189" i="26"/>
  <c r="P190" i="26"/>
  <c r="P191" i="26"/>
  <c r="P192" i="26"/>
  <c r="P193" i="26"/>
  <c r="P194" i="26"/>
  <c r="P195" i="26"/>
  <c r="P196" i="26"/>
  <c r="P197" i="26"/>
  <c r="P198" i="26"/>
  <c r="P199" i="26"/>
  <c r="P200" i="26"/>
  <c r="P201" i="26"/>
  <c r="P202" i="26"/>
  <c r="P203" i="26"/>
  <c r="P204" i="26"/>
  <c r="P205" i="26"/>
  <c r="P206" i="26"/>
  <c r="P207" i="26"/>
  <c r="P208" i="26"/>
  <c r="P209" i="26"/>
  <c r="P210" i="26"/>
  <c r="P211" i="26"/>
  <c r="P212" i="26"/>
  <c r="P213" i="26"/>
  <c r="P214" i="26"/>
  <c r="P215" i="26"/>
  <c r="P216" i="26"/>
  <c r="P217" i="26"/>
  <c r="P218" i="26"/>
  <c r="P219" i="26"/>
  <c r="P220" i="26"/>
  <c r="P221" i="26"/>
  <c r="P222" i="26"/>
  <c r="P223" i="26"/>
  <c r="P224" i="26"/>
  <c r="P225" i="26"/>
  <c r="P226" i="26"/>
  <c r="P227" i="26"/>
  <c r="P228" i="26"/>
  <c r="P229" i="26"/>
  <c r="P230" i="26"/>
  <c r="P231" i="26"/>
  <c r="P232" i="26"/>
  <c r="P233" i="26"/>
  <c r="P234" i="26"/>
  <c r="P235" i="26"/>
  <c r="P236" i="26"/>
  <c r="P237" i="26"/>
  <c r="P238" i="26"/>
  <c r="P239" i="26"/>
  <c r="P240" i="26"/>
  <c r="P241" i="26"/>
  <c r="P242" i="26"/>
  <c r="P243" i="26"/>
  <c r="P244" i="26"/>
  <c r="P245" i="26"/>
  <c r="P246" i="26"/>
  <c r="P247" i="26"/>
  <c r="P248" i="26"/>
  <c r="P249" i="26"/>
  <c r="P250" i="26"/>
  <c r="P251" i="26"/>
  <c r="P252" i="26"/>
  <c r="P253" i="26"/>
  <c r="P254" i="26"/>
  <c r="P255" i="26"/>
  <c r="P256" i="26"/>
  <c r="P257" i="26"/>
  <c r="P258" i="26"/>
  <c r="P259" i="26"/>
  <c r="P260" i="26"/>
  <c r="P261" i="26"/>
  <c r="P262" i="26"/>
  <c r="P263" i="26"/>
  <c r="P264" i="26"/>
  <c r="P265" i="26"/>
  <c r="P266" i="26"/>
  <c r="P267" i="26"/>
  <c r="P268" i="26"/>
  <c r="P269" i="26"/>
  <c r="P270" i="26"/>
  <c r="P271" i="26"/>
  <c r="P272" i="26"/>
  <c r="P273" i="26"/>
  <c r="P274" i="26"/>
  <c r="P275" i="26"/>
  <c r="P276" i="26"/>
  <c r="R51" i="11" l="1"/>
  <c r="S51" i="11"/>
  <c r="A6" i="4"/>
  <c r="A516" i="4" l="1"/>
  <c r="O66" i="25" l="1"/>
  <c r="O13" i="25" l="1"/>
  <c r="O14" i="25"/>
  <c r="O15" i="25"/>
  <c r="O16" i="25"/>
  <c r="O17" i="25"/>
  <c r="O18" i="25"/>
  <c r="O19" i="25"/>
  <c r="O20" i="25"/>
  <c r="O21" i="25"/>
  <c r="O22" i="25"/>
  <c r="O23" i="25"/>
  <c r="O24" i="25"/>
  <c r="O25" i="25"/>
  <c r="O26" i="25"/>
  <c r="O27" i="25"/>
  <c r="O28" i="25"/>
  <c r="O29" i="25"/>
  <c r="O30" i="25"/>
  <c r="O31" i="25"/>
  <c r="O32" i="25"/>
  <c r="O33" i="25"/>
  <c r="O34" i="25"/>
  <c r="O35" i="25"/>
  <c r="O36" i="25"/>
  <c r="O37" i="25"/>
  <c r="O38" i="25"/>
  <c r="O39" i="25"/>
  <c r="O40" i="25"/>
  <c r="O41" i="25"/>
  <c r="O42" i="25"/>
  <c r="O43" i="25"/>
  <c r="O44" i="25"/>
  <c r="O45" i="25"/>
  <c r="O46" i="25"/>
  <c r="O47" i="25"/>
  <c r="O48" i="25"/>
  <c r="O49" i="25"/>
  <c r="O50" i="25"/>
  <c r="O51" i="25"/>
  <c r="O52" i="25"/>
  <c r="O53" i="25"/>
  <c r="O54" i="25"/>
  <c r="O55" i="25"/>
  <c r="O56" i="25"/>
  <c r="O57" i="25"/>
  <c r="O58" i="25"/>
  <c r="O59" i="25"/>
  <c r="O60" i="25"/>
  <c r="O61" i="25"/>
  <c r="O62" i="25"/>
  <c r="O63" i="25"/>
  <c r="O64" i="25"/>
  <c r="O65" i="25"/>
  <c r="O67" i="25"/>
  <c r="O68" i="25"/>
  <c r="O69" i="25"/>
  <c r="O70" i="25"/>
  <c r="O71" i="25"/>
  <c r="O72" i="25"/>
  <c r="O73" i="25"/>
  <c r="O74" i="25"/>
  <c r="O75" i="25"/>
  <c r="O76" i="25"/>
  <c r="O77" i="25"/>
  <c r="O78" i="25"/>
  <c r="O79" i="25"/>
  <c r="O80" i="25"/>
  <c r="O81" i="25"/>
  <c r="O82" i="25"/>
  <c r="O83" i="25"/>
  <c r="O84" i="25"/>
  <c r="O85" i="25"/>
  <c r="O86" i="25"/>
  <c r="O87" i="25"/>
  <c r="O88" i="25"/>
  <c r="O89" i="25"/>
  <c r="O90" i="25"/>
  <c r="O91" i="25"/>
  <c r="O92" i="25"/>
  <c r="O93" i="25"/>
  <c r="O94" i="25"/>
  <c r="O96" i="25"/>
  <c r="O97" i="25"/>
  <c r="O98" i="25"/>
  <c r="O99" i="25"/>
  <c r="O100" i="25"/>
  <c r="O101" i="25"/>
  <c r="O102" i="25"/>
  <c r="O103" i="25"/>
  <c r="O104" i="25"/>
  <c r="O105" i="25"/>
  <c r="O106" i="25"/>
  <c r="O107" i="25"/>
  <c r="O108" i="25"/>
  <c r="O109" i="25"/>
  <c r="O110" i="25"/>
  <c r="O111" i="25"/>
  <c r="O112" i="25"/>
  <c r="O113" i="25"/>
  <c r="O114" i="25"/>
  <c r="O115" i="25"/>
  <c r="O116" i="25"/>
  <c r="O117" i="25"/>
  <c r="O118" i="25"/>
  <c r="O119" i="25"/>
  <c r="O120" i="25"/>
  <c r="O121" i="25"/>
  <c r="O122" i="25"/>
  <c r="O123" i="25"/>
  <c r="O124" i="25"/>
  <c r="O125" i="25"/>
  <c r="O126" i="25"/>
  <c r="O127" i="25"/>
  <c r="O128" i="25"/>
  <c r="O129" i="25"/>
  <c r="O130" i="25"/>
  <c r="O131" i="25"/>
  <c r="O132" i="25"/>
  <c r="O133" i="25"/>
  <c r="O134" i="25"/>
  <c r="O135" i="25"/>
  <c r="O136" i="25"/>
  <c r="O137" i="25"/>
  <c r="O138" i="25"/>
  <c r="O139" i="25"/>
  <c r="O140" i="25"/>
  <c r="O141" i="25"/>
  <c r="O142" i="25"/>
  <c r="O143" i="25"/>
  <c r="O144" i="25"/>
  <c r="O145" i="25"/>
  <c r="O146" i="25"/>
  <c r="O147" i="25"/>
  <c r="O148" i="25"/>
  <c r="O149" i="25"/>
  <c r="O150" i="25"/>
  <c r="O151" i="25"/>
  <c r="O152" i="25"/>
  <c r="O153" i="25"/>
  <c r="O154" i="25"/>
  <c r="O155" i="25"/>
  <c r="O156" i="25"/>
  <c r="O157" i="25"/>
  <c r="O158" i="25"/>
  <c r="O159" i="25"/>
  <c r="O160" i="25"/>
  <c r="O161" i="25"/>
  <c r="O162" i="25"/>
  <c r="O163" i="25"/>
  <c r="O164" i="25"/>
  <c r="O165" i="25"/>
  <c r="O166" i="25"/>
  <c r="O167" i="25"/>
  <c r="O168" i="25"/>
  <c r="O169" i="25"/>
  <c r="O170" i="25"/>
  <c r="O171" i="25"/>
  <c r="O172" i="25"/>
  <c r="O173" i="25"/>
  <c r="O174" i="25"/>
  <c r="O175" i="25"/>
  <c r="O176" i="25"/>
  <c r="O177" i="25"/>
  <c r="O178" i="25"/>
  <c r="O179" i="25"/>
  <c r="O180" i="25"/>
  <c r="O181" i="25"/>
  <c r="O182" i="25"/>
  <c r="O183" i="25"/>
  <c r="O184" i="25"/>
  <c r="O185" i="25"/>
  <c r="O186" i="25"/>
  <c r="O187" i="25"/>
  <c r="O188" i="25"/>
  <c r="O189" i="25"/>
  <c r="O190" i="25"/>
  <c r="O191" i="25"/>
  <c r="O192" i="25"/>
  <c r="O193" i="25"/>
  <c r="O194" i="25"/>
  <c r="O195" i="25"/>
  <c r="O196" i="25"/>
  <c r="O197" i="25"/>
  <c r="O198" i="25"/>
  <c r="O199" i="25"/>
  <c r="O200" i="25"/>
  <c r="O201" i="25"/>
  <c r="O202" i="25"/>
  <c r="O203" i="25"/>
  <c r="O204" i="25"/>
  <c r="O205" i="25"/>
  <c r="O206" i="25"/>
  <c r="O207" i="25"/>
  <c r="O208" i="25"/>
  <c r="O209" i="25"/>
  <c r="O210" i="25"/>
  <c r="O211" i="25"/>
  <c r="O212" i="25"/>
  <c r="O213" i="25"/>
  <c r="O214" i="25"/>
  <c r="O215" i="25"/>
  <c r="O216" i="25"/>
  <c r="O217" i="25"/>
  <c r="O218" i="25"/>
  <c r="O219" i="25"/>
  <c r="O220" i="25"/>
  <c r="O221" i="25"/>
  <c r="O222" i="25"/>
  <c r="O223" i="25"/>
  <c r="O224" i="25"/>
  <c r="O225" i="25"/>
  <c r="O226" i="25"/>
  <c r="O227" i="25"/>
  <c r="O228" i="25"/>
  <c r="O229" i="25"/>
  <c r="O230" i="25"/>
  <c r="O231" i="25"/>
  <c r="O232" i="25"/>
  <c r="O233" i="25"/>
  <c r="O234" i="25"/>
  <c r="O235" i="25"/>
  <c r="O236" i="25"/>
  <c r="O237" i="25"/>
  <c r="O238" i="25"/>
  <c r="O239" i="25"/>
  <c r="O240" i="25"/>
  <c r="O241" i="25"/>
  <c r="O242" i="25"/>
  <c r="O243" i="25"/>
  <c r="O244" i="25"/>
  <c r="O245" i="25"/>
  <c r="O246" i="25"/>
  <c r="O247" i="25"/>
  <c r="O248" i="25"/>
  <c r="O249" i="25"/>
  <c r="O250" i="25"/>
  <c r="O251" i="25"/>
  <c r="O252" i="25"/>
  <c r="O253" i="25"/>
  <c r="O254" i="25"/>
  <c r="O255" i="25"/>
  <c r="O256" i="25"/>
  <c r="O257" i="25"/>
  <c r="O258" i="25"/>
  <c r="O259" i="25"/>
  <c r="O260" i="25"/>
  <c r="O261" i="25"/>
  <c r="O262" i="25"/>
  <c r="O263" i="25"/>
  <c r="O264" i="25"/>
  <c r="O265" i="25"/>
  <c r="O266" i="25"/>
  <c r="O267" i="25"/>
  <c r="E587" i="25"/>
  <c r="F587" i="25"/>
  <c r="H587" i="25"/>
  <c r="I587" i="25"/>
  <c r="K587" i="25"/>
  <c r="L587" i="25"/>
  <c r="O587" i="25"/>
  <c r="O268" i="25"/>
  <c r="O269" i="25"/>
  <c r="O270" i="25"/>
  <c r="O271" i="25"/>
  <c r="O272" i="25"/>
  <c r="O273" i="25"/>
  <c r="O274" i="25"/>
  <c r="O275" i="25"/>
  <c r="O276" i="25"/>
  <c r="O277" i="25"/>
  <c r="O278" i="25"/>
  <c r="O279" i="25"/>
  <c r="O280" i="25"/>
  <c r="O281" i="25"/>
  <c r="O282" i="25"/>
  <c r="O283" i="25"/>
  <c r="O284" i="25"/>
  <c r="O285" i="25"/>
  <c r="O286" i="25"/>
  <c r="O287" i="25"/>
  <c r="O288" i="25"/>
  <c r="O289" i="25"/>
  <c r="O290" i="25"/>
  <c r="O291" i="25"/>
  <c r="O292" i="25"/>
  <c r="O293" i="25"/>
  <c r="O294" i="25"/>
  <c r="O295" i="25"/>
  <c r="O296" i="25"/>
  <c r="O297" i="25"/>
  <c r="O298" i="25"/>
  <c r="O299" i="25"/>
  <c r="O300" i="25"/>
  <c r="O301" i="25"/>
  <c r="O302" i="25"/>
  <c r="O303" i="25"/>
  <c r="O304" i="25"/>
  <c r="O305" i="25"/>
  <c r="O306" i="25"/>
  <c r="O307" i="25"/>
  <c r="O308" i="25"/>
  <c r="O309" i="25"/>
  <c r="O310" i="25"/>
  <c r="O311" i="25"/>
  <c r="O312" i="25"/>
  <c r="O313" i="25"/>
  <c r="O314" i="25"/>
  <c r="O315" i="25"/>
  <c r="O316" i="25"/>
  <c r="O317" i="25"/>
  <c r="O318" i="25"/>
  <c r="O319" i="25"/>
  <c r="O320" i="25"/>
  <c r="O321" i="25"/>
  <c r="O322" i="25"/>
  <c r="O323" i="25"/>
  <c r="O324" i="25"/>
  <c r="O325" i="25"/>
  <c r="O326" i="25"/>
  <c r="O327" i="25"/>
  <c r="O328" i="25"/>
  <c r="O329" i="25"/>
  <c r="O330" i="25"/>
  <c r="O331" i="25"/>
  <c r="O332" i="25"/>
  <c r="O333" i="25"/>
  <c r="O334" i="25"/>
  <c r="O335" i="25"/>
  <c r="O336" i="25"/>
  <c r="O337" i="25"/>
  <c r="O338" i="25"/>
  <c r="O339" i="25"/>
  <c r="O340" i="25"/>
  <c r="O341" i="25"/>
  <c r="O342" i="25"/>
  <c r="O343" i="25"/>
  <c r="O344" i="25"/>
  <c r="O345" i="25"/>
  <c r="O346" i="25"/>
  <c r="O347" i="25"/>
  <c r="O348" i="25"/>
  <c r="O349" i="25"/>
  <c r="O350" i="25"/>
  <c r="O351" i="25"/>
  <c r="O352" i="25"/>
  <c r="O353" i="25"/>
  <c r="O354" i="25"/>
  <c r="O355" i="25"/>
  <c r="O356" i="25"/>
  <c r="O357" i="25"/>
  <c r="O358" i="25"/>
  <c r="O359" i="25"/>
  <c r="O360" i="25"/>
  <c r="O361" i="25"/>
  <c r="O362" i="25"/>
  <c r="O363" i="25"/>
  <c r="O364" i="25"/>
  <c r="O365" i="25"/>
  <c r="O366" i="25"/>
  <c r="O367" i="25"/>
  <c r="O368" i="25"/>
  <c r="O369" i="25"/>
  <c r="O370" i="25"/>
  <c r="O371" i="25"/>
  <c r="O372" i="25"/>
  <c r="O373" i="25"/>
  <c r="O374" i="25"/>
  <c r="O375" i="25"/>
  <c r="O376" i="25"/>
  <c r="O377" i="25"/>
  <c r="O378" i="25"/>
  <c r="O379" i="25"/>
  <c r="O380" i="25"/>
  <c r="O381" i="25"/>
  <c r="O382" i="25"/>
  <c r="O383" i="25"/>
  <c r="O384" i="25"/>
  <c r="O385" i="25"/>
  <c r="O386" i="25"/>
  <c r="O387" i="25"/>
  <c r="O388" i="25"/>
  <c r="O389" i="25"/>
  <c r="O390" i="25"/>
  <c r="O391" i="25"/>
  <c r="O392" i="25"/>
  <c r="O393" i="25"/>
  <c r="O394" i="25"/>
  <c r="O395" i="25"/>
  <c r="O396" i="25"/>
  <c r="O397" i="25"/>
  <c r="O398" i="25"/>
  <c r="O399" i="25"/>
  <c r="O400" i="25"/>
  <c r="O401" i="25"/>
  <c r="O402" i="25"/>
  <c r="O403" i="25"/>
  <c r="O404" i="25"/>
  <c r="O405" i="25"/>
  <c r="O406" i="25"/>
  <c r="O407" i="25"/>
  <c r="O408" i="25"/>
  <c r="O409" i="25"/>
  <c r="O410" i="25"/>
  <c r="O411" i="25"/>
  <c r="O412" i="25"/>
  <c r="O413" i="25"/>
  <c r="O414" i="25"/>
  <c r="O415" i="25"/>
  <c r="O416" i="25"/>
  <c r="O417" i="25"/>
  <c r="O418" i="25"/>
  <c r="O419" i="25"/>
  <c r="O420" i="25"/>
  <c r="O421" i="25"/>
  <c r="O422" i="25"/>
  <c r="O423" i="25"/>
  <c r="O424" i="25"/>
  <c r="O425" i="25"/>
  <c r="O426" i="25"/>
  <c r="O427" i="25"/>
  <c r="O428" i="25"/>
  <c r="O429" i="25"/>
  <c r="O430" i="25"/>
  <c r="O431" i="25"/>
  <c r="O432" i="25"/>
  <c r="O433" i="25"/>
  <c r="O434" i="25"/>
  <c r="O435" i="25"/>
  <c r="O436" i="25"/>
  <c r="O437" i="25"/>
  <c r="O438" i="25"/>
  <c r="O439" i="25"/>
  <c r="O440" i="25"/>
  <c r="O441" i="25"/>
  <c r="O442" i="25"/>
  <c r="O443" i="25"/>
  <c r="O444" i="25"/>
  <c r="O445" i="25"/>
  <c r="O446" i="25"/>
  <c r="O447" i="25"/>
  <c r="O448" i="25"/>
  <c r="O449" i="25"/>
  <c r="O450" i="25"/>
  <c r="O451" i="25"/>
  <c r="O452" i="25"/>
  <c r="O453" i="25"/>
  <c r="O454" i="25"/>
  <c r="O455" i="25"/>
  <c r="O456" i="25"/>
  <c r="O457" i="25"/>
  <c r="O458" i="25"/>
  <c r="O459" i="25"/>
  <c r="O460" i="25"/>
  <c r="O461" i="25"/>
  <c r="O462" i="25"/>
  <c r="O463" i="25"/>
  <c r="O464" i="25"/>
  <c r="O465" i="25"/>
  <c r="O466" i="25"/>
  <c r="O467" i="25"/>
  <c r="O468" i="25"/>
  <c r="O469" i="25"/>
  <c r="O470" i="25"/>
  <c r="O471" i="25"/>
  <c r="O472" i="25"/>
  <c r="O473" i="25"/>
  <c r="O474" i="25"/>
  <c r="O475" i="25"/>
  <c r="O476" i="25"/>
  <c r="O477" i="25"/>
  <c r="O478" i="25"/>
  <c r="O479" i="25"/>
  <c r="O480" i="25"/>
  <c r="O481" i="25"/>
  <c r="O482" i="25"/>
  <c r="O483" i="25"/>
  <c r="O484" i="25"/>
  <c r="O485" i="25"/>
  <c r="O486" i="25"/>
  <c r="O487" i="25"/>
  <c r="O488" i="25"/>
  <c r="O489" i="25"/>
  <c r="O490" i="25"/>
  <c r="O491" i="25"/>
  <c r="O492" i="25"/>
  <c r="O493" i="25"/>
  <c r="O494" i="25"/>
  <c r="O495" i="25"/>
  <c r="O496" i="25"/>
  <c r="O497" i="25"/>
  <c r="O498" i="25"/>
  <c r="O499" i="25"/>
  <c r="O500" i="25"/>
  <c r="O501" i="25"/>
  <c r="O502" i="25"/>
  <c r="O503" i="25"/>
  <c r="O504" i="25"/>
  <c r="O505" i="25"/>
  <c r="O506" i="25"/>
  <c r="O507" i="25"/>
  <c r="O508" i="25"/>
  <c r="O509" i="25"/>
  <c r="O510" i="25"/>
  <c r="O511" i="25"/>
  <c r="O512" i="25"/>
  <c r="O513" i="25"/>
  <c r="O514" i="25"/>
  <c r="O515" i="25"/>
  <c r="O516" i="25"/>
  <c r="O517" i="25"/>
  <c r="O518" i="25"/>
  <c r="O519" i="25"/>
  <c r="O520" i="25"/>
  <c r="O521" i="25"/>
  <c r="O522" i="25"/>
  <c r="O523" i="25"/>
  <c r="O524" i="25"/>
  <c r="O525" i="25"/>
  <c r="O526" i="25"/>
  <c r="O527" i="25"/>
  <c r="O528" i="25"/>
  <c r="O529" i="25"/>
  <c r="O530" i="25"/>
  <c r="O531" i="25"/>
  <c r="O532" i="25"/>
  <c r="O533" i="25"/>
  <c r="O534" i="25"/>
  <c r="O535" i="25"/>
  <c r="O536" i="25"/>
  <c r="O537" i="25"/>
  <c r="O538" i="25"/>
  <c r="O539" i="25"/>
  <c r="O540" i="25"/>
  <c r="O541" i="25"/>
  <c r="O542" i="25"/>
  <c r="O543" i="25"/>
  <c r="O544" i="25"/>
  <c r="O545" i="25"/>
  <c r="O546" i="25"/>
  <c r="O547" i="25"/>
  <c r="O548" i="25"/>
  <c r="O549" i="25"/>
  <c r="O550" i="25"/>
  <c r="O551" i="25"/>
  <c r="O552" i="25"/>
  <c r="O553" i="25"/>
  <c r="O95" i="25"/>
  <c r="O554" i="25"/>
  <c r="O555" i="25"/>
  <c r="O556" i="25"/>
  <c r="O557" i="25"/>
  <c r="O558" i="25"/>
  <c r="O559" i="25"/>
  <c r="O560" i="25"/>
  <c r="O561" i="25"/>
  <c r="O562" i="25"/>
  <c r="O563" i="25"/>
  <c r="O564" i="25"/>
  <c r="O565" i="25"/>
  <c r="O566" i="25"/>
  <c r="O567" i="25"/>
  <c r="O568" i="25"/>
  <c r="O569" i="25"/>
  <c r="O570" i="25"/>
  <c r="O571" i="25"/>
  <c r="O572" i="25"/>
  <c r="O573" i="25"/>
  <c r="O574" i="25"/>
  <c r="O575" i="25"/>
  <c r="O576" i="25"/>
  <c r="O577" i="25"/>
  <c r="O578" i="25"/>
  <c r="O579" i="25"/>
  <c r="O580" i="25"/>
  <c r="O581" i="25"/>
  <c r="O582" i="25"/>
  <c r="O583" i="25"/>
  <c r="O584" i="25"/>
  <c r="O585" i="25"/>
  <c r="O586" i="25"/>
  <c r="O588" i="25"/>
  <c r="O589" i="25"/>
  <c r="O590" i="25"/>
  <c r="O591" i="25"/>
  <c r="O592" i="25"/>
  <c r="O593" i="25"/>
  <c r="O594" i="25"/>
  <c r="O595" i="25"/>
  <c r="O596" i="25"/>
  <c r="O597" i="25"/>
  <c r="O598" i="25"/>
  <c r="O599" i="25"/>
  <c r="O600" i="25"/>
  <c r="O601" i="25"/>
  <c r="O602" i="25"/>
  <c r="O603" i="25"/>
  <c r="O604" i="25"/>
  <c r="O605" i="25"/>
  <c r="O606" i="25"/>
  <c r="O607" i="25"/>
  <c r="O608" i="25"/>
  <c r="O609" i="25"/>
  <c r="O610" i="25"/>
  <c r="O611" i="25"/>
  <c r="O612" i="25"/>
  <c r="O613" i="25"/>
  <c r="O614" i="25"/>
  <c r="O615" i="25"/>
  <c r="O616" i="25"/>
  <c r="O617" i="25"/>
  <c r="O618" i="25"/>
  <c r="O619" i="25"/>
  <c r="O620" i="25"/>
  <c r="O621" i="25"/>
  <c r="O622" i="25"/>
  <c r="O623" i="25"/>
  <c r="O624" i="25"/>
  <c r="O625" i="25"/>
  <c r="O626" i="25"/>
  <c r="O627" i="25"/>
  <c r="O628" i="25"/>
  <c r="O629" i="25"/>
  <c r="O630" i="25"/>
  <c r="O631" i="25"/>
  <c r="O632" i="25"/>
  <c r="O633" i="25"/>
  <c r="O634" i="25"/>
  <c r="O635" i="25"/>
  <c r="O636" i="25"/>
  <c r="O637" i="25"/>
  <c r="O638" i="25"/>
  <c r="O639" i="25"/>
  <c r="O640" i="25"/>
  <c r="O641" i="25"/>
  <c r="O642" i="25"/>
  <c r="O643" i="25"/>
  <c r="O644" i="25"/>
  <c r="O645" i="25"/>
  <c r="O646" i="25"/>
  <c r="O647" i="25"/>
  <c r="O648" i="25"/>
  <c r="O649" i="25"/>
  <c r="O650" i="25"/>
  <c r="O651" i="25"/>
  <c r="O652" i="25"/>
  <c r="O653" i="25"/>
  <c r="O654" i="25"/>
  <c r="O655" i="25"/>
  <c r="O656" i="25"/>
  <c r="O657" i="25"/>
  <c r="O658" i="25"/>
  <c r="O659" i="25"/>
  <c r="O660" i="25"/>
  <c r="O661" i="25"/>
  <c r="O662" i="25"/>
  <c r="O663" i="25"/>
  <c r="O664" i="25"/>
  <c r="O665" i="25"/>
  <c r="O666" i="25"/>
  <c r="O667" i="25"/>
  <c r="O668" i="25"/>
  <c r="O669" i="25"/>
  <c r="O670" i="25"/>
  <c r="O671" i="25"/>
  <c r="O672" i="25"/>
  <c r="O673" i="25"/>
  <c r="O674" i="25"/>
  <c r="O675" i="25"/>
  <c r="O676" i="25"/>
  <c r="O677" i="25"/>
  <c r="O678" i="25"/>
  <c r="O679" i="25"/>
  <c r="O680" i="25"/>
  <c r="O681" i="25"/>
  <c r="O682" i="25"/>
  <c r="O683" i="25"/>
  <c r="O684" i="25"/>
  <c r="O685" i="25"/>
  <c r="O686" i="25"/>
  <c r="O687" i="25"/>
  <c r="O688" i="25"/>
  <c r="O689" i="25"/>
  <c r="O690" i="25"/>
  <c r="O691" i="25"/>
  <c r="O692" i="25"/>
  <c r="O693" i="25"/>
  <c r="O694" i="25"/>
  <c r="O695" i="25"/>
  <c r="O696" i="25"/>
  <c r="O697" i="25"/>
  <c r="O698" i="25"/>
  <c r="O699" i="25"/>
  <c r="O700" i="25"/>
  <c r="O701" i="25"/>
  <c r="O702" i="25"/>
  <c r="O703" i="25"/>
  <c r="O704" i="25"/>
  <c r="O705" i="25"/>
  <c r="O706" i="25"/>
  <c r="O707" i="25"/>
  <c r="O708" i="25"/>
  <c r="O709" i="25"/>
  <c r="O710" i="25"/>
  <c r="O711" i="25"/>
  <c r="O712" i="25"/>
  <c r="O713" i="25"/>
  <c r="O714" i="25"/>
  <c r="O715" i="25"/>
  <c r="O716" i="25"/>
  <c r="O717" i="25"/>
  <c r="O718" i="25"/>
  <c r="O719" i="25"/>
  <c r="O720" i="25"/>
  <c r="O721" i="25"/>
  <c r="O722" i="25"/>
  <c r="O723" i="25"/>
  <c r="O724" i="25"/>
  <c r="O725" i="25"/>
  <c r="O726" i="25"/>
  <c r="O727" i="25"/>
  <c r="O728" i="25"/>
  <c r="O729" i="25"/>
  <c r="O730" i="25"/>
  <c r="O731" i="25"/>
  <c r="O732" i="25"/>
  <c r="O733" i="25"/>
  <c r="O734" i="25"/>
  <c r="O735" i="25"/>
  <c r="O736" i="25"/>
  <c r="O737" i="25"/>
  <c r="O738" i="25"/>
  <c r="O739" i="25"/>
  <c r="O740" i="25"/>
  <c r="O741" i="25"/>
  <c r="O742" i="25"/>
  <c r="O743" i="25"/>
  <c r="O744" i="25"/>
  <c r="O745" i="25"/>
  <c r="O746" i="25"/>
  <c r="O747" i="25"/>
  <c r="E180" i="25"/>
  <c r="F180" i="25"/>
  <c r="H180" i="25"/>
  <c r="I180" i="25"/>
  <c r="K180" i="25"/>
  <c r="L180" i="25"/>
  <c r="E125" i="25"/>
  <c r="F125" i="25"/>
  <c r="H125" i="25"/>
  <c r="I125" i="25"/>
  <c r="K125" i="25"/>
  <c r="L125" i="25"/>
  <c r="E130" i="25"/>
  <c r="F130" i="25"/>
  <c r="H130" i="25"/>
  <c r="I130" i="25"/>
  <c r="K130" i="25"/>
  <c r="L130" i="25"/>
  <c r="O12" i="25"/>
  <c r="O11" i="25"/>
  <c r="O9" i="25"/>
  <c r="O10" i="25"/>
  <c r="O8" i="25"/>
  <c r="O7" i="25"/>
  <c r="O6" i="25"/>
  <c r="P6" i="4"/>
  <c r="E437" i="25"/>
  <c r="F437" i="25"/>
  <c r="H437" i="25"/>
  <c r="I437" i="25"/>
  <c r="K437" i="25"/>
  <c r="L437" i="25"/>
  <c r="I642" i="25"/>
  <c r="E661" i="25" l="1"/>
  <c r="E662" i="25"/>
  <c r="E663" i="25"/>
  <c r="E664" i="25"/>
  <c r="E665" i="25"/>
  <c r="E666" i="25"/>
  <c r="E667" i="25"/>
  <c r="E668" i="25"/>
  <c r="E669" i="25"/>
  <c r="E670" i="25"/>
  <c r="E671" i="25"/>
  <c r="E672" i="25"/>
  <c r="E673" i="25"/>
  <c r="E674" i="25"/>
  <c r="E675" i="25"/>
  <c r="E676" i="25"/>
  <c r="E677" i="25"/>
  <c r="E678" i="25"/>
  <c r="E679" i="25"/>
  <c r="E680" i="25"/>
  <c r="E681" i="25"/>
  <c r="E682" i="25"/>
  <c r="E683" i="25"/>
  <c r="E684" i="25"/>
  <c r="E685" i="25"/>
  <c r="E686" i="25"/>
  <c r="E687" i="25"/>
  <c r="E688" i="25"/>
  <c r="E689" i="25"/>
  <c r="E690" i="25"/>
  <c r="E691" i="25"/>
  <c r="E692" i="25"/>
  <c r="E693" i="25"/>
  <c r="E694" i="25"/>
  <c r="E695" i="25"/>
  <c r="E696" i="25"/>
  <c r="E697" i="25"/>
  <c r="E698" i="25"/>
  <c r="E699" i="25"/>
  <c r="E700" i="25"/>
  <c r="E701" i="25"/>
  <c r="E702" i="25"/>
  <c r="E703" i="25"/>
  <c r="E704" i="25"/>
  <c r="E705" i="25"/>
  <c r="E706" i="25"/>
  <c r="E707" i="25"/>
  <c r="E708" i="25"/>
  <c r="E709" i="25"/>
  <c r="E710" i="25"/>
  <c r="E711" i="25"/>
  <c r="E712" i="25"/>
  <c r="E713" i="25"/>
  <c r="E714" i="25"/>
  <c r="E715" i="25"/>
  <c r="E716" i="25"/>
  <c r="E717" i="25"/>
  <c r="E718" i="25"/>
  <c r="E719" i="25"/>
  <c r="E720" i="25"/>
  <c r="E721" i="25"/>
  <c r="E722" i="25"/>
  <c r="E723" i="25"/>
  <c r="E724" i="25"/>
  <c r="E725" i="25"/>
  <c r="E726" i="25"/>
  <c r="E727" i="25"/>
  <c r="E728" i="25"/>
  <c r="E729" i="25"/>
  <c r="E730" i="25"/>
  <c r="E731" i="25"/>
  <c r="E732" i="25"/>
  <c r="E733" i="25"/>
  <c r="E734" i="25"/>
  <c r="E735" i="25"/>
  <c r="E736" i="25"/>
  <c r="E737" i="25"/>
  <c r="E738" i="25"/>
  <c r="E739" i="25"/>
  <c r="E740" i="25"/>
  <c r="E741" i="25"/>
  <c r="E742" i="25"/>
  <c r="E743" i="25"/>
  <c r="E744" i="25"/>
  <c r="E745" i="25"/>
  <c r="E746" i="25"/>
  <c r="E747" i="25"/>
  <c r="F661" i="25"/>
  <c r="F662" i="25"/>
  <c r="F663" i="25"/>
  <c r="F664" i="25"/>
  <c r="F665" i="25"/>
  <c r="F666" i="25"/>
  <c r="F667" i="25"/>
  <c r="F668" i="25"/>
  <c r="F669" i="25"/>
  <c r="F670" i="25"/>
  <c r="F671" i="25"/>
  <c r="F672" i="25"/>
  <c r="F673" i="25"/>
  <c r="F674" i="25"/>
  <c r="F675" i="25"/>
  <c r="F676" i="25"/>
  <c r="F677" i="25"/>
  <c r="F678" i="25"/>
  <c r="F679" i="25"/>
  <c r="F680" i="25"/>
  <c r="F681" i="25"/>
  <c r="F682" i="25"/>
  <c r="F683" i="25"/>
  <c r="F684" i="25"/>
  <c r="F685" i="25"/>
  <c r="F686" i="25"/>
  <c r="F687" i="25"/>
  <c r="F688" i="25"/>
  <c r="F689" i="25"/>
  <c r="F690" i="25"/>
  <c r="F691" i="25"/>
  <c r="F692" i="25"/>
  <c r="F693" i="25"/>
  <c r="F694" i="25"/>
  <c r="F695" i="25"/>
  <c r="F696" i="25"/>
  <c r="F697" i="25"/>
  <c r="F698" i="25"/>
  <c r="F699" i="25"/>
  <c r="F700" i="25"/>
  <c r="F701" i="25"/>
  <c r="F702" i="25"/>
  <c r="F703" i="25"/>
  <c r="F704" i="25"/>
  <c r="F705" i="25"/>
  <c r="F706" i="25"/>
  <c r="F707" i="25"/>
  <c r="F708" i="25"/>
  <c r="F709" i="25"/>
  <c r="F710" i="25"/>
  <c r="F711" i="25"/>
  <c r="F712" i="25"/>
  <c r="F713" i="25"/>
  <c r="F714" i="25"/>
  <c r="F715" i="25"/>
  <c r="F716" i="25"/>
  <c r="F717" i="25"/>
  <c r="F718" i="25"/>
  <c r="F719" i="25"/>
  <c r="F720" i="25"/>
  <c r="F721" i="25"/>
  <c r="F722" i="25"/>
  <c r="F723" i="25"/>
  <c r="F724" i="25"/>
  <c r="F725" i="25"/>
  <c r="F726" i="25"/>
  <c r="F727" i="25"/>
  <c r="F728" i="25"/>
  <c r="F729" i="25"/>
  <c r="F730" i="25"/>
  <c r="F731" i="25"/>
  <c r="F732" i="25"/>
  <c r="F733" i="25"/>
  <c r="F734" i="25"/>
  <c r="F735" i="25"/>
  <c r="F736" i="25"/>
  <c r="F737" i="25"/>
  <c r="F738" i="25"/>
  <c r="F739" i="25"/>
  <c r="F740" i="25"/>
  <c r="F741" i="25"/>
  <c r="F742" i="25"/>
  <c r="F743" i="25"/>
  <c r="F744" i="25"/>
  <c r="F745" i="25"/>
  <c r="F746" i="25"/>
  <c r="F747" i="25"/>
  <c r="H661" i="25"/>
  <c r="H662" i="25"/>
  <c r="H663" i="25"/>
  <c r="H664" i="25"/>
  <c r="H665" i="25"/>
  <c r="H666" i="25"/>
  <c r="H667" i="25"/>
  <c r="H668" i="25"/>
  <c r="H669" i="25"/>
  <c r="H670" i="25"/>
  <c r="H671" i="25"/>
  <c r="H672" i="25"/>
  <c r="H673" i="25"/>
  <c r="H674" i="25"/>
  <c r="H675" i="25"/>
  <c r="H676" i="25"/>
  <c r="H677" i="25"/>
  <c r="H678" i="25"/>
  <c r="H679" i="25"/>
  <c r="H680" i="25"/>
  <c r="H681" i="25"/>
  <c r="H682" i="25"/>
  <c r="H683" i="25"/>
  <c r="H684" i="25"/>
  <c r="H685" i="25"/>
  <c r="H686" i="25"/>
  <c r="H687" i="25"/>
  <c r="H688" i="25"/>
  <c r="H689" i="25"/>
  <c r="H690" i="25"/>
  <c r="H691" i="25"/>
  <c r="H692" i="25"/>
  <c r="H693" i="25"/>
  <c r="H694" i="25"/>
  <c r="H695" i="25"/>
  <c r="H696" i="25"/>
  <c r="H697" i="25"/>
  <c r="H698" i="25"/>
  <c r="H699" i="25"/>
  <c r="H700" i="25"/>
  <c r="H701" i="25"/>
  <c r="H702" i="25"/>
  <c r="H703" i="25"/>
  <c r="H704" i="25"/>
  <c r="H705" i="25"/>
  <c r="H706" i="25"/>
  <c r="H707" i="25"/>
  <c r="H708" i="25"/>
  <c r="H709" i="25"/>
  <c r="H710" i="25"/>
  <c r="H711" i="25"/>
  <c r="H712" i="25"/>
  <c r="H713" i="25"/>
  <c r="H714" i="25"/>
  <c r="H715" i="25"/>
  <c r="H716" i="25"/>
  <c r="H717" i="25"/>
  <c r="H718" i="25"/>
  <c r="H719" i="25"/>
  <c r="H720" i="25"/>
  <c r="H721" i="25"/>
  <c r="H722" i="25"/>
  <c r="H723" i="25"/>
  <c r="H724" i="25"/>
  <c r="H725" i="25"/>
  <c r="H726" i="25"/>
  <c r="H727" i="25"/>
  <c r="H728" i="25"/>
  <c r="H729" i="25"/>
  <c r="H730" i="25"/>
  <c r="H731" i="25"/>
  <c r="H732" i="25"/>
  <c r="H733" i="25"/>
  <c r="H734" i="25"/>
  <c r="H735" i="25"/>
  <c r="H736" i="25"/>
  <c r="H737" i="25"/>
  <c r="H738" i="25"/>
  <c r="H739" i="25"/>
  <c r="H740" i="25"/>
  <c r="H741" i="25"/>
  <c r="H742" i="25"/>
  <c r="H743" i="25"/>
  <c r="H744" i="25"/>
  <c r="H745" i="25"/>
  <c r="H746" i="25"/>
  <c r="H747" i="25"/>
  <c r="I661" i="25"/>
  <c r="I662" i="25"/>
  <c r="I663" i="25"/>
  <c r="I664" i="25"/>
  <c r="I665" i="25"/>
  <c r="I666" i="25"/>
  <c r="I667" i="25"/>
  <c r="I668" i="25"/>
  <c r="I669" i="25"/>
  <c r="I670" i="25"/>
  <c r="I671" i="25"/>
  <c r="I672" i="25"/>
  <c r="I673" i="25"/>
  <c r="I674" i="25"/>
  <c r="I675" i="25"/>
  <c r="I676" i="25"/>
  <c r="I677" i="25"/>
  <c r="I678" i="25"/>
  <c r="I679" i="25"/>
  <c r="I680" i="25"/>
  <c r="I681" i="25"/>
  <c r="I682" i="25"/>
  <c r="I683" i="25"/>
  <c r="I684" i="25"/>
  <c r="I685" i="25"/>
  <c r="I686" i="25"/>
  <c r="I687" i="25"/>
  <c r="I688" i="25"/>
  <c r="I689" i="25"/>
  <c r="I690" i="25"/>
  <c r="I691" i="25"/>
  <c r="I692" i="25"/>
  <c r="I693" i="25"/>
  <c r="I694" i="25"/>
  <c r="I695" i="25"/>
  <c r="I696" i="25"/>
  <c r="I697" i="25"/>
  <c r="I698" i="25"/>
  <c r="I699" i="25"/>
  <c r="I700" i="25"/>
  <c r="I701" i="25"/>
  <c r="I702" i="25"/>
  <c r="I703" i="25"/>
  <c r="I704" i="25"/>
  <c r="I705" i="25"/>
  <c r="I706" i="25"/>
  <c r="I707" i="25"/>
  <c r="I708" i="25"/>
  <c r="I709" i="25"/>
  <c r="I710" i="25"/>
  <c r="I711" i="25"/>
  <c r="I712" i="25"/>
  <c r="I713" i="25"/>
  <c r="I714" i="25"/>
  <c r="I715" i="25"/>
  <c r="I716" i="25"/>
  <c r="I717" i="25"/>
  <c r="I718" i="25"/>
  <c r="I719" i="25"/>
  <c r="I720" i="25"/>
  <c r="I721" i="25"/>
  <c r="I722" i="25"/>
  <c r="I723" i="25"/>
  <c r="I724" i="25"/>
  <c r="I725" i="25"/>
  <c r="I726" i="25"/>
  <c r="I727" i="25"/>
  <c r="I728" i="25"/>
  <c r="I729" i="25"/>
  <c r="I730" i="25"/>
  <c r="I731" i="25"/>
  <c r="I732" i="25"/>
  <c r="I733" i="25"/>
  <c r="I734" i="25"/>
  <c r="I735" i="25"/>
  <c r="I736" i="25"/>
  <c r="I737" i="25"/>
  <c r="I738" i="25"/>
  <c r="I739" i="25"/>
  <c r="I740" i="25"/>
  <c r="I741" i="25"/>
  <c r="I742" i="25"/>
  <c r="I743" i="25"/>
  <c r="I744" i="25"/>
  <c r="I745" i="25"/>
  <c r="I746" i="25"/>
  <c r="I747" i="25"/>
  <c r="K661" i="25"/>
  <c r="K662" i="25"/>
  <c r="K663" i="25"/>
  <c r="K664" i="25"/>
  <c r="K665" i="25"/>
  <c r="K666" i="25"/>
  <c r="K667" i="25"/>
  <c r="K668" i="25"/>
  <c r="K669" i="25"/>
  <c r="K670" i="25"/>
  <c r="K671" i="25"/>
  <c r="K672" i="25"/>
  <c r="K673" i="25"/>
  <c r="K674" i="25"/>
  <c r="K675" i="25"/>
  <c r="K676" i="25"/>
  <c r="K677" i="25"/>
  <c r="K678" i="25"/>
  <c r="K679" i="25"/>
  <c r="K680" i="25"/>
  <c r="K681" i="25"/>
  <c r="K682" i="25"/>
  <c r="K683" i="25"/>
  <c r="K684" i="25"/>
  <c r="K685" i="25"/>
  <c r="K686" i="25"/>
  <c r="K687" i="25"/>
  <c r="K688" i="25"/>
  <c r="K689" i="25"/>
  <c r="K690" i="25"/>
  <c r="K691" i="25"/>
  <c r="K692" i="25"/>
  <c r="K693" i="25"/>
  <c r="K694" i="25"/>
  <c r="K695" i="25"/>
  <c r="K696" i="25"/>
  <c r="K697" i="25"/>
  <c r="K698" i="25"/>
  <c r="K699" i="25"/>
  <c r="K700" i="25"/>
  <c r="K701" i="25"/>
  <c r="K702" i="25"/>
  <c r="K703" i="25"/>
  <c r="K704" i="25"/>
  <c r="K705" i="25"/>
  <c r="K706" i="25"/>
  <c r="K707" i="25"/>
  <c r="K708" i="25"/>
  <c r="K709" i="25"/>
  <c r="K710" i="25"/>
  <c r="K711" i="25"/>
  <c r="K712" i="25"/>
  <c r="K713" i="25"/>
  <c r="K714" i="25"/>
  <c r="K715" i="25"/>
  <c r="K716" i="25"/>
  <c r="K717" i="25"/>
  <c r="K718" i="25"/>
  <c r="K719" i="25"/>
  <c r="K720" i="25"/>
  <c r="K721" i="25"/>
  <c r="K722" i="25"/>
  <c r="K723" i="25"/>
  <c r="K724" i="25"/>
  <c r="K725" i="25"/>
  <c r="K726" i="25"/>
  <c r="K727" i="25"/>
  <c r="K728" i="25"/>
  <c r="K729" i="25"/>
  <c r="K730" i="25"/>
  <c r="K731" i="25"/>
  <c r="K732" i="25"/>
  <c r="K733" i="25"/>
  <c r="K734" i="25"/>
  <c r="K735" i="25"/>
  <c r="K736" i="25"/>
  <c r="K737" i="25"/>
  <c r="K738" i="25"/>
  <c r="K739" i="25"/>
  <c r="K740" i="25"/>
  <c r="K741" i="25"/>
  <c r="K742" i="25"/>
  <c r="K743" i="25"/>
  <c r="K744" i="25"/>
  <c r="K745" i="25"/>
  <c r="K746" i="25"/>
  <c r="K747" i="25"/>
  <c r="L661" i="25"/>
  <c r="L662" i="25"/>
  <c r="L663" i="25"/>
  <c r="L664" i="25"/>
  <c r="L665" i="25"/>
  <c r="L666" i="25"/>
  <c r="L667" i="25"/>
  <c r="L668" i="25"/>
  <c r="L669" i="25"/>
  <c r="L670" i="25"/>
  <c r="L671" i="25"/>
  <c r="L672" i="25"/>
  <c r="L673" i="25"/>
  <c r="L674" i="25"/>
  <c r="L675" i="25"/>
  <c r="L676" i="25"/>
  <c r="L677" i="25"/>
  <c r="L678" i="25"/>
  <c r="L679" i="25"/>
  <c r="L680" i="25"/>
  <c r="L681" i="25"/>
  <c r="L682" i="25"/>
  <c r="L683" i="25"/>
  <c r="L684" i="25"/>
  <c r="L685" i="25"/>
  <c r="L686" i="25"/>
  <c r="L687" i="25"/>
  <c r="L688" i="25"/>
  <c r="L689" i="25"/>
  <c r="L690" i="25"/>
  <c r="L691" i="25"/>
  <c r="L692" i="25"/>
  <c r="L693" i="25"/>
  <c r="L694" i="25"/>
  <c r="L695" i="25"/>
  <c r="L696" i="25"/>
  <c r="L697" i="25"/>
  <c r="L698" i="25"/>
  <c r="L699" i="25"/>
  <c r="L700" i="25"/>
  <c r="L701" i="25"/>
  <c r="L702" i="25"/>
  <c r="L703" i="25"/>
  <c r="L704" i="25"/>
  <c r="L705" i="25"/>
  <c r="L706" i="25"/>
  <c r="L707" i="25"/>
  <c r="L708" i="25"/>
  <c r="L709" i="25"/>
  <c r="L710" i="25"/>
  <c r="L711" i="25"/>
  <c r="L712" i="25"/>
  <c r="L713" i="25"/>
  <c r="L714" i="25"/>
  <c r="L715" i="25"/>
  <c r="L716" i="25"/>
  <c r="L717" i="25"/>
  <c r="L718" i="25"/>
  <c r="L719" i="25"/>
  <c r="L720" i="25"/>
  <c r="L721" i="25"/>
  <c r="L722" i="25"/>
  <c r="L723" i="25"/>
  <c r="L724" i="25"/>
  <c r="L725" i="25"/>
  <c r="L726" i="25"/>
  <c r="L727" i="25"/>
  <c r="L728" i="25"/>
  <c r="L729" i="25"/>
  <c r="L730" i="25"/>
  <c r="L731" i="25"/>
  <c r="L732" i="25"/>
  <c r="L733" i="25"/>
  <c r="L734" i="25"/>
  <c r="L735" i="25"/>
  <c r="L736" i="25"/>
  <c r="L737" i="25"/>
  <c r="L738" i="25"/>
  <c r="L739" i="25"/>
  <c r="L740" i="25"/>
  <c r="L741" i="25"/>
  <c r="L742" i="25"/>
  <c r="L743" i="25"/>
  <c r="L744" i="25"/>
  <c r="L745" i="25"/>
  <c r="L746" i="25"/>
  <c r="L747" i="25"/>
  <c r="E649" i="25"/>
  <c r="E650" i="25"/>
  <c r="E651" i="25"/>
  <c r="E652" i="25"/>
  <c r="E653" i="25"/>
  <c r="E654" i="25"/>
  <c r="E655" i="25"/>
  <c r="E656" i="25"/>
  <c r="E657" i="25"/>
  <c r="E658" i="25"/>
  <c r="E659" i="25"/>
  <c r="E660" i="25"/>
  <c r="F649" i="25"/>
  <c r="F650" i="25"/>
  <c r="F651" i="25"/>
  <c r="F652" i="25"/>
  <c r="F653" i="25"/>
  <c r="F654" i="25"/>
  <c r="F655" i="25"/>
  <c r="F656" i="25"/>
  <c r="F657" i="25"/>
  <c r="F658" i="25"/>
  <c r="F659" i="25"/>
  <c r="F660" i="25"/>
  <c r="H649" i="25"/>
  <c r="H650" i="25"/>
  <c r="H651" i="25"/>
  <c r="H652" i="25"/>
  <c r="H653" i="25"/>
  <c r="H654" i="25"/>
  <c r="H655" i="25"/>
  <c r="H656" i="25"/>
  <c r="H657" i="25"/>
  <c r="H658" i="25"/>
  <c r="H659" i="25"/>
  <c r="H660" i="25"/>
  <c r="I649" i="25"/>
  <c r="I650" i="25"/>
  <c r="I651" i="25"/>
  <c r="I652" i="25"/>
  <c r="I653" i="25"/>
  <c r="I654" i="25"/>
  <c r="I655" i="25"/>
  <c r="I656" i="25"/>
  <c r="I657" i="25"/>
  <c r="I658" i="25"/>
  <c r="I659" i="25"/>
  <c r="I660" i="25"/>
  <c r="K649" i="25"/>
  <c r="K650" i="25"/>
  <c r="K651" i="25"/>
  <c r="K652" i="25"/>
  <c r="K653" i="25"/>
  <c r="K654" i="25"/>
  <c r="K655" i="25"/>
  <c r="K656" i="25"/>
  <c r="K657" i="25"/>
  <c r="K658" i="25"/>
  <c r="K659" i="25"/>
  <c r="K660" i="25"/>
  <c r="L649" i="25"/>
  <c r="L650" i="25"/>
  <c r="L651" i="25"/>
  <c r="L652" i="25"/>
  <c r="L653" i="25"/>
  <c r="L654" i="25"/>
  <c r="L655" i="25"/>
  <c r="L656" i="25"/>
  <c r="L657" i="25"/>
  <c r="L658" i="25"/>
  <c r="L659" i="25"/>
  <c r="L660" i="25"/>
  <c r="E642" i="25"/>
  <c r="E643" i="25"/>
  <c r="E644" i="25"/>
  <c r="E645" i="25"/>
  <c r="E646" i="25"/>
  <c r="E647" i="25"/>
  <c r="E648" i="25"/>
  <c r="F642" i="25"/>
  <c r="F643" i="25"/>
  <c r="F644" i="25"/>
  <c r="F645" i="25"/>
  <c r="F646" i="25"/>
  <c r="F647" i="25"/>
  <c r="F648" i="25"/>
  <c r="H642" i="25"/>
  <c r="H643" i="25"/>
  <c r="H644" i="25"/>
  <c r="H645" i="25"/>
  <c r="H646" i="25"/>
  <c r="H647" i="25"/>
  <c r="H648" i="25"/>
  <c r="I643" i="25"/>
  <c r="I644" i="25"/>
  <c r="I645" i="25"/>
  <c r="I646" i="25"/>
  <c r="I647" i="25"/>
  <c r="I648" i="25"/>
  <c r="K642" i="25"/>
  <c r="K643" i="25"/>
  <c r="K644" i="25"/>
  <c r="K645" i="25"/>
  <c r="K646" i="25"/>
  <c r="K647" i="25"/>
  <c r="K648" i="25"/>
  <c r="L642" i="25"/>
  <c r="L643" i="25"/>
  <c r="L644" i="25"/>
  <c r="L645" i="25"/>
  <c r="L646" i="25"/>
  <c r="L647" i="25"/>
  <c r="L648" i="25"/>
  <c r="E641" i="25"/>
  <c r="F641" i="25"/>
  <c r="H641" i="25"/>
  <c r="I641" i="25"/>
  <c r="K641" i="25"/>
  <c r="L641" i="25"/>
  <c r="E639" i="25"/>
  <c r="E640" i="25"/>
  <c r="F639" i="25"/>
  <c r="F640" i="25"/>
  <c r="H639" i="25"/>
  <c r="H640" i="25"/>
  <c r="I639" i="25"/>
  <c r="I640" i="25"/>
  <c r="K639" i="25"/>
  <c r="K640" i="25"/>
  <c r="L639" i="25"/>
  <c r="L640" i="25"/>
  <c r="E628" i="25"/>
  <c r="E629" i="25"/>
  <c r="E630" i="25"/>
  <c r="E631" i="25"/>
  <c r="E632" i="25"/>
  <c r="E633" i="25"/>
  <c r="E634" i="25"/>
  <c r="E635" i="25"/>
  <c r="E636" i="25"/>
  <c r="E637" i="25"/>
  <c r="E638" i="25"/>
  <c r="F628" i="25"/>
  <c r="F629" i="25"/>
  <c r="F630" i="25"/>
  <c r="F631" i="25"/>
  <c r="F632" i="25"/>
  <c r="F633" i="25"/>
  <c r="F634" i="25"/>
  <c r="F635" i="25"/>
  <c r="F636" i="25"/>
  <c r="F637" i="25"/>
  <c r="F638" i="25"/>
  <c r="H628" i="25"/>
  <c r="H629" i="25"/>
  <c r="H630" i="25"/>
  <c r="H631" i="25"/>
  <c r="H632" i="25"/>
  <c r="H633" i="25"/>
  <c r="H634" i="25"/>
  <c r="H635" i="25"/>
  <c r="H636" i="25"/>
  <c r="H637" i="25"/>
  <c r="H638" i="25"/>
  <c r="I628" i="25"/>
  <c r="I629" i="25"/>
  <c r="I630" i="25"/>
  <c r="I631" i="25"/>
  <c r="I632" i="25"/>
  <c r="I633" i="25"/>
  <c r="I634" i="25"/>
  <c r="I635" i="25"/>
  <c r="I636" i="25"/>
  <c r="I637" i="25"/>
  <c r="I638" i="25"/>
  <c r="K628" i="25"/>
  <c r="K629" i="25"/>
  <c r="K630" i="25"/>
  <c r="K631" i="25"/>
  <c r="K632" i="25"/>
  <c r="K633" i="25"/>
  <c r="K634" i="25"/>
  <c r="K635" i="25"/>
  <c r="K636" i="25"/>
  <c r="K637" i="25"/>
  <c r="K638" i="25"/>
  <c r="L628" i="25"/>
  <c r="L629" i="25"/>
  <c r="L630" i="25"/>
  <c r="L631" i="25"/>
  <c r="L632" i="25"/>
  <c r="L633" i="25"/>
  <c r="L634" i="25"/>
  <c r="L635" i="25"/>
  <c r="L636" i="25"/>
  <c r="L637" i="25"/>
  <c r="L638" i="25"/>
  <c r="E622" i="25"/>
  <c r="E623" i="25"/>
  <c r="E624" i="25"/>
  <c r="E625" i="25"/>
  <c r="E626" i="25"/>
  <c r="E627" i="25"/>
  <c r="F622" i="25"/>
  <c r="F623" i="25"/>
  <c r="F624" i="25"/>
  <c r="F625" i="25"/>
  <c r="F626" i="25"/>
  <c r="F627" i="25"/>
  <c r="H622" i="25"/>
  <c r="H623" i="25"/>
  <c r="H624" i="25"/>
  <c r="H625" i="25"/>
  <c r="H626" i="25"/>
  <c r="H627" i="25"/>
  <c r="I622" i="25"/>
  <c r="I623" i="25"/>
  <c r="I624" i="25"/>
  <c r="I625" i="25"/>
  <c r="I626" i="25"/>
  <c r="I627" i="25"/>
  <c r="K622" i="25"/>
  <c r="K623" i="25"/>
  <c r="K624" i="25"/>
  <c r="K625" i="25"/>
  <c r="K626" i="25"/>
  <c r="K627" i="25"/>
  <c r="L622" i="25"/>
  <c r="L623" i="25"/>
  <c r="L624" i="25"/>
  <c r="L625" i="25"/>
  <c r="L626" i="25"/>
  <c r="L627" i="25"/>
  <c r="E612" i="25"/>
  <c r="E613" i="25"/>
  <c r="E614" i="25"/>
  <c r="E615" i="25"/>
  <c r="E616" i="25"/>
  <c r="E617" i="25"/>
  <c r="E618" i="25"/>
  <c r="E619" i="25"/>
  <c r="E620" i="25"/>
  <c r="E621" i="25"/>
  <c r="F612" i="25"/>
  <c r="F613" i="25"/>
  <c r="F614" i="25"/>
  <c r="F615" i="25"/>
  <c r="F616" i="25"/>
  <c r="F617" i="25"/>
  <c r="F618" i="25"/>
  <c r="F619" i="25"/>
  <c r="F620" i="25"/>
  <c r="F621" i="25"/>
  <c r="H612" i="25"/>
  <c r="H613" i="25"/>
  <c r="H614" i="25"/>
  <c r="H615" i="25"/>
  <c r="H616" i="25"/>
  <c r="H617" i="25"/>
  <c r="H618" i="25"/>
  <c r="H619" i="25"/>
  <c r="H620" i="25"/>
  <c r="H621" i="25"/>
  <c r="I612" i="25"/>
  <c r="I613" i="25"/>
  <c r="I614" i="25"/>
  <c r="I615" i="25"/>
  <c r="I616" i="25"/>
  <c r="I617" i="25"/>
  <c r="I618" i="25"/>
  <c r="I619" i="25"/>
  <c r="I620" i="25"/>
  <c r="I621" i="25"/>
  <c r="K612" i="25"/>
  <c r="K613" i="25"/>
  <c r="K614" i="25"/>
  <c r="K615" i="25"/>
  <c r="K616" i="25"/>
  <c r="K617" i="25"/>
  <c r="K618" i="25"/>
  <c r="K619" i="25"/>
  <c r="K620" i="25"/>
  <c r="K621" i="25"/>
  <c r="L612" i="25"/>
  <c r="L613" i="25"/>
  <c r="L614" i="25"/>
  <c r="L615" i="25"/>
  <c r="L616" i="25"/>
  <c r="L617" i="25"/>
  <c r="L618" i="25"/>
  <c r="L619" i="25"/>
  <c r="L620" i="25"/>
  <c r="L621" i="25"/>
  <c r="E606" i="25"/>
  <c r="E607" i="25"/>
  <c r="E608" i="25"/>
  <c r="E609" i="25"/>
  <c r="E610" i="25"/>
  <c r="E611" i="25"/>
  <c r="F606" i="25"/>
  <c r="F607" i="25"/>
  <c r="F608" i="25"/>
  <c r="F609" i="25"/>
  <c r="F610" i="25"/>
  <c r="F611" i="25"/>
  <c r="H606" i="25"/>
  <c r="H607" i="25"/>
  <c r="H608" i="25"/>
  <c r="H609" i="25"/>
  <c r="H610" i="25"/>
  <c r="H611" i="25"/>
  <c r="I606" i="25"/>
  <c r="I607" i="25"/>
  <c r="I608" i="25"/>
  <c r="I609" i="25"/>
  <c r="I610" i="25"/>
  <c r="I611" i="25"/>
  <c r="K606" i="25"/>
  <c r="K607" i="25"/>
  <c r="K608" i="25"/>
  <c r="K609" i="25"/>
  <c r="K610" i="25"/>
  <c r="K611" i="25"/>
  <c r="L606" i="25"/>
  <c r="L607" i="25"/>
  <c r="L608" i="25"/>
  <c r="L609" i="25"/>
  <c r="L610" i="25"/>
  <c r="L611" i="25"/>
  <c r="E604" i="25"/>
  <c r="E605" i="25"/>
  <c r="F604" i="25"/>
  <c r="F605" i="25"/>
  <c r="H604" i="25"/>
  <c r="H605" i="25"/>
  <c r="I604" i="25"/>
  <c r="I605" i="25"/>
  <c r="K604" i="25"/>
  <c r="K605" i="25"/>
  <c r="L604" i="25"/>
  <c r="L605" i="25"/>
  <c r="F41" i="25" l="1"/>
  <c r="I27" i="25"/>
  <c r="E593" i="25"/>
  <c r="E594" i="25"/>
  <c r="E595" i="25"/>
  <c r="E596" i="25"/>
  <c r="E597" i="25"/>
  <c r="E598" i="25"/>
  <c r="E599" i="25"/>
  <c r="E600" i="25"/>
  <c r="E601" i="25"/>
  <c r="E602" i="25"/>
  <c r="E603" i="25"/>
  <c r="F593" i="25"/>
  <c r="F594" i="25"/>
  <c r="F595" i="25"/>
  <c r="F596" i="25"/>
  <c r="F597" i="25"/>
  <c r="F598" i="25"/>
  <c r="F599" i="25"/>
  <c r="F600" i="25"/>
  <c r="F601" i="25"/>
  <c r="F602" i="25"/>
  <c r="F603" i="25"/>
  <c r="H593" i="25"/>
  <c r="H594" i="25"/>
  <c r="H595" i="25"/>
  <c r="H596" i="25"/>
  <c r="H597" i="25"/>
  <c r="H598" i="25"/>
  <c r="H599" i="25"/>
  <c r="H600" i="25"/>
  <c r="H601" i="25"/>
  <c r="H602" i="25"/>
  <c r="H603" i="25"/>
  <c r="K593" i="25"/>
  <c r="K594" i="25"/>
  <c r="K595" i="25"/>
  <c r="K596" i="25"/>
  <c r="K597" i="25"/>
  <c r="K598" i="25"/>
  <c r="K599" i="25"/>
  <c r="K600" i="25"/>
  <c r="K601" i="25"/>
  <c r="K602" i="25"/>
  <c r="K603" i="25"/>
  <c r="L593" i="25"/>
  <c r="L594" i="25"/>
  <c r="L595" i="25"/>
  <c r="L596" i="25"/>
  <c r="L597" i="25"/>
  <c r="L598" i="25"/>
  <c r="L599" i="25"/>
  <c r="L600" i="25"/>
  <c r="L601" i="25"/>
  <c r="L602" i="25"/>
  <c r="L603"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6" i="25"/>
  <c r="I127" i="25"/>
  <c r="I128" i="25"/>
  <c r="I129" i="25"/>
  <c r="I131" i="25"/>
  <c r="I132" i="25"/>
  <c r="I133" i="25"/>
  <c r="I134" i="25"/>
  <c r="I135" i="25"/>
  <c r="I136" i="25"/>
  <c r="I137" i="25"/>
  <c r="I138" i="25"/>
  <c r="I139" i="25"/>
  <c r="I140" i="25"/>
  <c r="I141" i="25"/>
  <c r="I142" i="25"/>
  <c r="I143" i="25"/>
  <c r="I144" i="25"/>
  <c r="I145" i="25"/>
  <c r="I146" i="25"/>
  <c r="I147" i="25"/>
  <c r="I148" i="25"/>
  <c r="I149" i="25"/>
  <c r="I150" i="25"/>
  <c r="I151" i="25"/>
  <c r="I152" i="25"/>
  <c r="I153" i="25"/>
  <c r="I154" i="25"/>
  <c r="I155" i="25"/>
  <c r="I156" i="25"/>
  <c r="I157" i="25"/>
  <c r="I158" i="25"/>
  <c r="I159" i="25"/>
  <c r="I160" i="25"/>
  <c r="I161" i="25"/>
  <c r="I162" i="25"/>
  <c r="I163" i="25"/>
  <c r="I164" i="25"/>
  <c r="I165" i="25"/>
  <c r="I166" i="25"/>
  <c r="I167" i="25"/>
  <c r="I168" i="25"/>
  <c r="I169" i="25"/>
  <c r="I170" i="25"/>
  <c r="I171" i="25"/>
  <c r="I172" i="25"/>
  <c r="I173" i="25"/>
  <c r="I174" i="25"/>
  <c r="I175" i="25"/>
  <c r="I176" i="25"/>
  <c r="I177" i="25"/>
  <c r="I178" i="25"/>
  <c r="I179" i="25"/>
  <c r="I181" i="25"/>
  <c r="I182" i="25"/>
  <c r="I183" i="25"/>
  <c r="I184" i="25"/>
  <c r="I185" i="25"/>
  <c r="I186" i="25"/>
  <c r="I187" i="25"/>
  <c r="I188" i="25"/>
  <c r="I189" i="25"/>
  <c r="I190" i="25"/>
  <c r="I191" i="25"/>
  <c r="I192" i="25"/>
  <c r="I193" i="25"/>
  <c r="I194" i="25"/>
  <c r="I195" i="25"/>
  <c r="I196" i="25"/>
  <c r="I197" i="25"/>
  <c r="I198" i="25"/>
  <c r="I199" i="25"/>
  <c r="I200" i="25"/>
  <c r="I201" i="25"/>
  <c r="I202" i="25"/>
  <c r="I203" i="25"/>
  <c r="I204" i="25"/>
  <c r="I205" i="25"/>
  <c r="I206" i="25"/>
  <c r="I207" i="25"/>
  <c r="I208" i="25"/>
  <c r="I209" i="25"/>
  <c r="I210" i="25"/>
  <c r="I211" i="25"/>
  <c r="I212" i="25"/>
  <c r="I213" i="25"/>
  <c r="I214" i="25"/>
  <c r="I215" i="25"/>
  <c r="I216" i="25"/>
  <c r="I217" i="25"/>
  <c r="I218" i="25"/>
  <c r="I219" i="25"/>
  <c r="I220" i="25"/>
  <c r="I221" i="25"/>
  <c r="I222" i="25"/>
  <c r="I223" i="25"/>
  <c r="I224" i="25"/>
  <c r="I225" i="25"/>
  <c r="I226" i="25"/>
  <c r="I227" i="25"/>
  <c r="I228" i="25"/>
  <c r="I229" i="25"/>
  <c r="I230" i="25"/>
  <c r="I231" i="25"/>
  <c r="I232" i="25"/>
  <c r="I233" i="25"/>
  <c r="I234" i="25"/>
  <c r="I235" i="25"/>
  <c r="I236" i="25"/>
  <c r="I237" i="25"/>
  <c r="I238" i="25"/>
  <c r="I239" i="25"/>
  <c r="I240" i="25"/>
  <c r="I241" i="25"/>
  <c r="I242" i="25"/>
  <c r="I243" i="25"/>
  <c r="I244" i="25"/>
  <c r="I245" i="25"/>
  <c r="I246" i="25"/>
  <c r="I247" i="25"/>
  <c r="I248" i="25"/>
  <c r="I249" i="25"/>
  <c r="I250" i="25"/>
  <c r="I251" i="25"/>
  <c r="I252" i="25"/>
  <c r="I253" i="25"/>
  <c r="I254" i="25"/>
  <c r="I255" i="25"/>
  <c r="I256" i="25"/>
  <c r="I257" i="25"/>
  <c r="I258" i="25"/>
  <c r="I259" i="25"/>
  <c r="I260" i="25"/>
  <c r="I261" i="25"/>
  <c r="I262" i="25"/>
  <c r="I263" i="25"/>
  <c r="I264" i="25"/>
  <c r="I265" i="25"/>
  <c r="I266" i="25"/>
  <c r="I267" i="25"/>
  <c r="I268" i="25"/>
  <c r="I269" i="25"/>
  <c r="I270" i="25"/>
  <c r="I271" i="25"/>
  <c r="I272" i="25"/>
  <c r="I273" i="25"/>
  <c r="I274" i="25"/>
  <c r="I275" i="25"/>
  <c r="I276" i="25"/>
  <c r="I277" i="25"/>
  <c r="I278" i="25"/>
  <c r="I279" i="25"/>
  <c r="I280" i="25"/>
  <c r="I281" i="25"/>
  <c r="I282" i="25"/>
  <c r="I283" i="25"/>
  <c r="I284" i="25"/>
  <c r="I285" i="25"/>
  <c r="I286" i="25"/>
  <c r="I287" i="25"/>
  <c r="I288" i="25"/>
  <c r="I289" i="25"/>
  <c r="I290" i="25"/>
  <c r="I291" i="25"/>
  <c r="I292" i="25"/>
  <c r="I293" i="25"/>
  <c r="I294" i="25"/>
  <c r="I295" i="25"/>
  <c r="I296" i="25"/>
  <c r="I297" i="25"/>
  <c r="I298" i="25"/>
  <c r="I299" i="25"/>
  <c r="I300" i="25"/>
  <c r="I301" i="25"/>
  <c r="I302" i="25"/>
  <c r="I303" i="25"/>
  <c r="I304" i="25"/>
  <c r="I305" i="25"/>
  <c r="I306" i="25"/>
  <c r="I307" i="25"/>
  <c r="I308" i="25"/>
  <c r="I309" i="25"/>
  <c r="I310" i="25"/>
  <c r="I311" i="25"/>
  <c r="I312" i="25"/>
  <c r="I313" i="25"/>
  <c r="I314" i="25"/>
  <c r="I315" i="25"/>
  <c r="I316" i="25"/>
  <c r="I317" i="25"/>
  <c r="I318" i="25"/>
  <c r="I319" i="25"/>
  <c r="I320" i="25"/>
  <c r="I321" i="25"/>
  <c r="I322" i="25"/>
  <c r="I323" i="25"/>
  <c r="I324" i="25"/>
  <c r="I325" i="25"/>
  <c r="I326" i="25"/>
  <c r="I327" i="25"/>
  <c r="I328" i="25"/>
  <c r="I329" i="25"/>
  <c r="I330" i="25"/>
  <c r="I331" i="25"/>
  <c r="I332" i="25"/>
  <c r="I333" i="25"/>
  <c r="I334" i="25"/>
  <c r="I335" i="25"/>
  <c r="I336" i="25"/>
  <c r="I337" i="25"/>
  <c r="I338" i="25"/>
  <c r="I339" i="25"/>
  <c r="I340" i="25"/>
  <c r="I341" i="25"/>
  <c r="I342" i="25"/>
  <c r="I343" i="25"/>
  <c r="I344" i="25"/>
  <c r="I345" i="25"/>
  <c r="I346" i="25"/>
  <c r="I347" i="25"/>
  <c r="I348" i="25"/>
  <c r="I349" i="25"/>
  <c r="I350" i="25"/>
  <c r="I351" i="25"/>
  <c r="I352" i="25"/>
  <c r="I353" i="25"/>
  <c r="I354" i="25"/>
  <c r="I355" i="25"/>
  <c r="I356" i="25"/>
  <c r="I357" i="25"/>
  <c r="I358" i="25"/>
  <c r="I359" i="25"/>
  <c r="I360" i="25"/>
  <c r="I361" i="25"/>
  <c r="I362" i="25"/>
  <c r="I363" i="25"/>
  <c r="I364" i="25"/>
  <c r="I365" i="25"/>
  <c r="I366" i="25"/>
  <c r="I367" i="25"/>
  <c r="I368" i="25"/>
  <c r="I369" i="25"/>
  <c r="I370" i="25"/>
  <c r="I371" i="25"/>
  <c r="I372" i="25"/>
  <c r="I373" i="25"/>
  <c r="I374" i="25"/>
  <c r="I375" i="25"/>
  <c r="I376" i="25"/>
  <c r="I377" i="25"/>
  <c r="I378" i="25"/>
  <c r="I379" i="25"/>
  <c r="I380" i="25"/>
  <c r="I381" i="25"/>
  <c r="I382" i="25"/>
  <c r="I383" i="25"/>
  <c r="I384" i="25"/>
  <c r="I385" i="25"/>
  <c r="I386" i="25"/>
  <c r="I387" i="25"/>
  <c r="I388" i="25"/>
  <c r="I389" i="25"/>
  <c r="I390" i="25"/>
  <c r="I391" i="25"/>
  <c r="I392" i="25"/>
  <c r="I393" i="25"/>
  <c r="I394" i="25"/>
  <c r="I395" i="25"/>
  <c r="I396" i="25"/>
  <c r="I397" i="25"/>
  <c r="I398" i="25"/>
  <c r="I399" i="25"/>
  <c r="I400" i="25"/>
  <c r="I401" i="25"/>
  <c r="I402" i="25"/>
  <c r="I403" i="25"/>
  <c r="I404" i="25"/>
  <c r="I405" i="25"/>
  <c r="I406" i="25"/>
  <c r="I407" i="25"/>
  <c r="I408" i="25"/>
  <c r="I409" i="25"/>
  <c r="I410" i="25"/>
  <c r="I411" i="25"/>
  <c r="I412" i="25"/>
  <c r="I413" i="25"/>
  <c r="I414" i="25"/>
  <c r="I415" i="25"/>
  <c r="I416" i="25"/>
  <c r="I417" i="25"/>
  <c r="I418" i="25"/>
  <c r="I419" i="25"/>
  <c r="I420" i="25"/>
  <c r="I421" i="25"/>
  <c r="I422" i="25"/>
  <c r="I423" i="25"/>
  <c r="I424" i="25"/>
  <c r="I425" i="25"/>
  <c r="I426" i="25"/>
  <c r="I427" i="25"/>
  <c r="I428" i="25"/>
  <c r="I429" i="25"/>
  <c r="I430" i="25"/>
  <c r="I431" i="25"/>
  <c r="I432" i="25"/>
  <c r="I433" i="25"/>
  <c r="I434" i="25"/>
  <c r="I435" i="25"/>
  <c r="I436" i="25"/>
  <c r="I438" i="25"/>
  <c r="I439" i="25"/>
  <c r="I440" i="25"/>
  <c r="I441" i="25"/>
  <c r="I442" i="25"/>
  <c r="I443" i="25"/>
  <c r="I444" i="25"/>
  <c r="I445" i="25"/>
  <c r="I446" i="25"/>
  <c r="I447" i="25"/>
  <c r="I448" i="25"/>
  <c r="I449" i="25"/>
  <c r="I450" i="25"/>
  <c r="I451" i="25"/>
  <c r="I452" i="25"/>
  <c r="I453" i="25"/>
  <c r="I454" i="25"/>
  <c r="I455" i="25"/>
  <c r="I456" i="25"/>
  <c r="I457" i="25"/>
  <c r="I458" i="25"/>
  <c r="I459" i="25"/>
  <c r="I460" i="25"/>
  <c r="I461" i="25"/>
  <c r="I462" i="25"/>
  <c r="I463" i="25"/>
  <c r="I464" i="25"/>
  <c r="I465" i="25"/>
  <c r="I466" i="25"/>
  <c r="I467" i="25"/>
  <c r="I468" i="25"/>
  <c r="I469" i="25"/>
  <c r="I470" i="25"/>
  <c r="I471" i="25"/>
  <c r="I472" i="25"/>
  <c r="I473" i="25"/>
  <c r="I474" i="25"/>
  <c r="I475" i="25"/>
  <c r="I476" i="25"/>
  <c r="I477" i="25"/>
  <c r="I478" i="25"/>
  <c r="I479" i="25"/>
  <c r="I480" i="25"/>
  <c r="I481" i="25"/>
  <c r="I482" i="25"/>
  <c r="I483" i="25"/>
  <c r="I484" i="25"/>
  <c r="I485" i="25"/>
  <c r="I486" i="25"/>
  <c r="I487" i="25"/>
  <c r="I488" i="25"/>
  <c r="I489" i="25"/>
  <c r="I490" i="25"/>
  <c r="I491" i="25"/>
  <c r="I492" i="25"/>
  <c r="I493" i="25"/>
  <c r="I494" i="25"/>
  <c r="I495" i="25"/>
  <c r="I496" i="25"/>
  <c r="I497" i="25"/>
  <c r="I498" i="25"/>
  <c r="I499" i="25"/>
  <c r="I500" i="25"/>
  <c r="I501" i="25"/>
  <c r="I502" i="25"/>
  <c r="I503" i="25"/>
  <c r="I504" i="25"/>
  <c r="I505" i="25"/>
  <c r="I506" i="25"/>
  <c r="I507" i="25"/>
  <c r="I508" i="25"/>
  <c r="I509" i="25"/>
  <c r="I510" i="25"/>
  <c r="I511" i="25"/>
  <c r="I512" i="25"/>
  <c r="I513" i="25"/>
  <c r="I514" i="25"/>
  <c r="I515" i="25"/>
  <c r="I516" i="25"/>
  <c r="I517" i="25"/>
  <c r="I518" i="25"/>
  <c r="I519" i="25"/>
  <c r="I520" i="25"/>
  <c r="I521" i="25"/>
  <c r="I522" i="25"/>
  <c r="I523" i="25"/>
  <c r="I524" i="25"/>
  <c r="I525" i="25"/>
  <c r="I526" i="25"/>
  <c r="I527" i="25"/>
  <c r="I528" i="25"/>
  <c r="I529" i="25"/>
  <c r="I530" i="25"/>
  <c r="I531" i="25"/>
  <c r="I532" i="25"/>
  <c r="I533" i="25"/>
  <c r="I534" i="25"/>
  <c r="I535" i="25"/>
  <c r="I536" i="25"/>
  <c r="I537" i="25"/>
  <c r="I538" i="25"/>
  <c r="I539" i="25"/>
  <c r="I540" i="25"/>
  <c r="I541" i="25"/>
  <c r="I542" i="25"/>
  <c r="I543" i="25"/>
  <c r="I544" i="25"/>
  <c r="I545" i="25"/>
  <c r="I546" i="25"/>
  <c r="I547" i="25"/>
  <c r="I548" i="25"/>
  <c r="I549" i="25"/>
  <c r="I550" i="25"/>
  <c r="I551" i="25"/>
  <c r="I552" i="25"/>
  <c r="I553" i="25"/>
  <c r="I95" i="25"/>
  <c r="I554" i="25"/>
  <c r="I555" i="25"/>
  <c r="I556" i="25"/>
  <c r="I557" i="25"/>
  <c r="I558" i="25"/>
  <c r="I559" i="25"/>
  <c r="I560" i="25"/>
  <c r="I561" i="25"/>
  <c r="I562" i="25"/>
  <c r="I563" i="25"/>
  <c r="I564" i="25"/>
  <c r="I565" i="25"/>
  <c r="I566" i="25"/>
  <c r="I567" i="25"/>
  <c r="I568" i="25"/>
  <c r="I569" i="25"/>
  <c r="I570" i="25"/>
  <c r="I571" i="25"/>
  <c r="I572" i="25"/>
  <c r="I573" i="25"/>
  <c r="I574" i="25"/>
  <c r="I575" i="25"/>
  <c r="I576" i="25"/>
  <c r="I577" i="25"/>
  <c r="I578" i="25"/>
  <c r="I579" i="25"/>
  <c r="I580" i="25"/>
  <c r="I581" i="25"/>
  <c r="I582" i="25"/>
  <c r="I583" i="25"/>
  <c r="I584" i="25"/>
  <c r="I585" i="25"/>
  <c r="I586" i="25"/>
  <c r="I588" i="25"/>
  <c r="I589" i="25"/>
  <c r="I590" i="25"/>
  <c r="I591" i="25"/>
  <c r="I592" i="25"/>
  <c r="I593" i="25"/>
  <c r="I594" i="25"/>
  <c r="I595" i="25"/>
  <c r="I596" i="25"/>
  <c r="I597" i="25"/>
  <c r="I598" i="25"/>
  <c r="I599" i="25"/>
  <c r="I600" i="25"/>
  <c r="I601" i="25"/>
  <c r="I602" i="25"/>
  <c r="I603" i="25"/>
  <c r="I22" i="25"/>
  <c r="I23" i="25"/>
  <c r="I24" i="25"/>
  <c r="I25" i="25"/>
  <c r="I26" i="25"/>
  <c r="E592" i="25"/>
  <c r="F592" i="25"/>
  <c r="H592" i="25"/>
  <c r="K592" i="25"/>
  <c r="L592" i="25"/>
  <c r="I6" i="25"/>
  <c r="I7" i="25"/>
  <c r="I8" i="25"/>
  <c r="I9" i="25"/>
  <c r="I10" i="25"/>
  <c r="I11" i="25"/>
  <c r="I12" i="25"/>
  <c r="I13" i="25"/>
  <c r="I14" i="25"/>
  <c r="I15" i="25"/>
  <c r="I16" i="25"/>
  <c r="I17" i="25"/>
  <c r="I18" i="25"/>
  <c r="I19" i="25"/>
  <c r="I20" i="25"/>
  <c r="I21" i="25"/>
  <c r="K6" i="25"/>
  <c r="L6" i="25"/>
  <c r="E6" i="25" l="1"/>
  <c r="F6" i="25"/>
  <c r="H6" i="25"/>
  <c r="E7" i="25"/>
  <c r="F7" i="25"/>
  <c r="H7" i="25"/>
  <c r="K7" i="25"/>
  <c r="L7" i="25"/>
  <c r="E8" i="25"/>
  <c r="F8" i="25"/>
  <c r="H8" i="25"/>
  <c r="K8" i="25"/>
  <c r="L8" i="25"/>
  <c r="E9" i="25"/>
  <c r="F9" i="25"/>
  <c r="H9" i="25"/>
  <c r="K9" i="25"/>
  <c r="L9" i="25"/>
  <c r="E10" i="25"/>
  <c r="F10" i="25"/>
  <c r="H10" i="25"/>
  <c r="K10" i="25"/>
  <c r="L10" i="25"/>
  <c r="E11" i="25"/>
  <c r="F11" i="25"/>
  <c r="H11" i="25"/>
  <c r="K11" i="25"/>
  <c r="L11" i="25"/>
  <c r="E12" i="25"/>
  <c r="F12" i="25"/>
  <c r="H12" i="25"/>
  <c r="K12" i="25"/>
  <c r="L12" i="25"/>
  <c r="E13" i="25"/>
  <c r="F13" i="25"/>
  <c r="H13" i="25"/>
  <c r="K13" i="25"/>
  <c r="L13" i="25"/>
  <c r="E14" i="25"/>
  <c r="F14" i="25"/>
  <c r="H14" i="25"/>
  <c r="K14" i="25"/>
  <c r="L14" i="25"/>
  <c r="E15" i="25"/>
  <c r="F15" i="25"/>
  <c r="H15" i="25"/>
  <c r="K15" i="25"/>
  <c r="L15" i="25"/>
  <c r="E16" i="25"/>
  <c r="F16" i="25"/>
  <c r="H16" i="25"/>
  <c r="K16" i="25"/>
  <c r="L16" i="25"/>
  <c r="E17" i="25"/>
  <c r="F17" i="25"/>
  <c r="H17" i="25"/>
  <c r="K17" i="25"/>
  <c r="L17" i="25"/>
  <c r="E18" i="25"/>
  <c r="F18" i="25"/>
  <c r="H18" i="25"/>
  <c r="K18" i="25"/>
  <c r="L18" i="25"/>
  <c r="E19" i="25"/>
  <c r="F19" i="25"/>
  <c r="H19" i="25"/>
  <c r="K19" i="25"/>
  <c r="L19" i="25"/>
  <c r="E20" i="25"/>
  <c r="F20" i="25"/>
  <c r="H20" i="25"/>
  <c r="K20" i="25"/>
  <c r="L20" i="25"/>
  <c r="E21" i="25"/>
  <c r="F21" i="25"/>
  <c r="H21" i="25"/>
  <c r="K21" i="25"/>
  <c r="L21" i="25"/>
  <c r="E22" i="25"/>
  <c r="F22" i="25"/>
  <c r="H22" i="25"/>
  <c r="K22" i="25"/>
  <c r="L22" i="25"/>
  <c r="E23" i="25"/>
  <c r="F23" i="25"/>
  <c r="H23" i="25"/>
  <c r="K23" i="25"/>
  <c r="L23" i="25"/>
  <c r="E24" i="25"/>
  <c r="F24" i="25"/>
  <c r="H24" i="25"/>
  <c r="K24" i="25"/>
  <c r="L24" i="25"/>
  <c r="E25" i="25"/>
  <c r="F25" i="25"/>
  <c r="H25" i="25"/>
  <c r="K25" i="25"/>
  <c r="L25" i="25"/>
  <c r="E26" i="25"/>
  <c r="F26" i="25"/>
  <c r="H26" i="25"/>
  <c r="K26" i="25"/>
  <c r="L26" i="25"/>
  <c r="E27" i="25"/>
  <c r="F27" i="25"/>
  <c r="H27" i="25"/>
  <c r="K27" i="25"/>
  <c r="L27" i="25"/>
  <c r="E28" i="25"/>
  <c r="F28" i="25"/>
  <c r="H28" i="25"/>
  <c r="K28" i="25"/>
  <c r="L28" i="25"/>
  <c r="E29" i="25"/>
  <c r="F29" i="25"/>
  <c r="H29" i="25"/>
  <c r="K29" i="25"/>
  <c r="L29" i="25"/>
  <c r="E30" i="25"/>
  <c r="F30" i="25"/>
  <c r="H30" i="25"/>
  <c r="K30" i="25"/>
  <c r="L30" i="25"/>
  <c r="E31" i="25"/>
  <c r="F31" i="25"/>
  <c r="H31" i="25"/>
  <c r="K31" i="25"/>
  <c r="L31" i="25"/>
  <c r="E32" i="25"/>
  <c r="F32" i="25"/>
  <c r="H32" i="25"/>
  <c r="K32" i="25"/>
  <c r="L32" i="25"/>
  <c r="E33" i="25"/>
  <c r="F33" i="25"/>
  <c r="H33" i="25"/>
  <c r="K33" i="25"/>
  <c r="L33" i="25"/>
  <c r="E34" i="25"/>
  <c r="F34" i="25"/>
  <c r="H34" i="25"/>
  <c r="K34" i="25"/>
  <c r="L34" i="25"/>
  <c r="E35" i="25"/>
  <c r="F35" i="25"/>
  <c r="H35" i="25"/>
  <c r="K35" i="25"/>
  <c r="L35" i="25"/>
  <c r="E36" i="25"/>
  <c r="F36" i="25"/>
  <c r="H36" i="25"/>
  <c r="K36" i="25"/>
  <c r="L36" i="25"/>
  <c r="E37" i="25"/>
  <c r="F37" i="25"/>
  <c r="H37" i="25"/>
  <c r="K37" i="25"/>
  <c r="L37" i="25"/>
  <c r="E38" i="25"/>
  <c r="F38" i="25"/>
  <c r="H38" i="25"/>
  <c r="K38" i="25"/>
  <c r="L38" i="25"/>
  <c r="E39" i="25"/>
  <c r="F39" i="25"/>
  <c r="H39" i="25"/>
  <c r="K39" i="25"/>
  <c r="L39" i="25"/>
  <c r="E40" i="25"/>
  <c r="F40" i="25"/>
  <c r="H40" i="25"/>
  <c r="K40" i="25"/>
  <c r="L40" i="25"/>
  <c r="E41" i="25"/>
  <c r="H41" i="25"/>
  <c r="K41" i="25"/>
  <c r="L41" i="25"/>
  <c r="E42" i="25"/>
  <c r="F42" i="25"/>
  <c r="H42" i="25"/>
  <c r="K42" i="25"/>
  <c r="L42" i="25"/>
  <c r="E43" i="25"/>
  <c r="F43" i="25"/>
  <c r="H43" i="25"/>
  <c r="K43" i="25"/>
  <c r="L43" i="25"/>
  <c r="E44" i="25"/>
  <c r="F44" i="25"/>
  <c r="H44" i="25"/>
  <c r="K44" i="25"/>
  <c r="L44" i="25"/>
  <c r="E45" i="25"/>
  <c r="F45" i="25"/>
  <c r="H45" i="25"/>
  <c r="K45" i="25"/>
  <c r="L45" i="25"/>
  <c r="E46" i="25"/>
  <c r="F46" i="25"/>
  <c r="H46" i="25"/>
  <c r="K46" i="25"/>
  <c r="L46" i="25"/>
  <c r="E47" i="25"/>
  <c r="F47" i="25"/>
  <c r="H47" i="25"/>
  <c r="K47" i="25"/>
  <c r="L47" i="25"/>
  <c r="E48" i="25"/>
  <c r="F48" i="25"/>
  <c r="H48" i="25"/>
  <c r="K48" i="25"/>
  <c r="L48" i="25"/>
  <c r="E49" i="25"/>
  <c r="F49" i="25"/>
  <c r="H49" i="25"/>
  <c r="K49" i="25"/>
  <c r="L49" i="25"/>
  <c r="E50" i="25"/>
  <c r="F50" i="25"/>
  <c r="H50" i="25"/>
  <c r="K50" i="25"/>
  <c r="L50" i="25"/>
  <c r="E51" i="25"/>
  <c r="F51" i="25"/>
  <c r="H51" i="25"/>
  <c r="K51" i="25"/>
  <c r="L51" i="25"/>
  <c r="E52" i="25"/>
  <c r="F52" i="25"/>
  <c r="H52" i="25"/>
  <c r="K52" i="25"/>
  <c r="L52" i="25"/>
  <c r="E53" i="25"/>
  <c r="F53" i="25"/>
  <c r="H53" i="25"/>
  <c r="K53" i="25"/>
  <c r="L53" i="25"/>
  <c r="E54" i="25"/>
  <c r="F54" i="25"/>
  <c r="H54" i="25"/>
  <c r="K54" i="25"/>
  <c r="L54" i="25"/>
  <c r="E55" i="25"/>
  <c r="F55" i="25"/>
  <c r="H55" i="25"/>
  <c r="K55" i="25"/>
  <c r="L55" i="25"/>
  <c r="E56" i="25"/>
  <c r="F56" i="25"/>
  <c r="H56" i="25"/>
  <c r="K56" i="25"/>
  <c r="L56" i="25"/>
  <c r="E57" i="25"/>
  <c r="F57" i="25"/>
  <c r="H57" i="25"/>
  <c r="K57" i="25"/>
  <c r="L57" i="25"/>
  <c r="E58" i="25"/>
  <c r="F58" i="25"/>
  <c r="H58" i="25"/>
  <c r="K58" i="25"/>
  <c r="L58" i="25"/>
  <c r="E59" i="25"/>
  <c r="F59" i="25"/>
  <c r="H59" i="25"/>
  <c r="K59" i="25"/>
  <c r="L59" i="25"/>
  <c r="E60" i="25"/>
  <c r="F60" i="25"/>
  <c r="H60" i="25"/>
  <c r="K60" i="25"/>
  <c r="L60" i="25"/>
  <c r="E61" i="25"/>
  <c r="F61" i="25"/>
  <c r="H61" i="25"/>
  <c r="K61" i="25"/>
  <c r="L61" i="25"/>
  <c r="E62" i="25"/>
  <c r="F62" i="25"/>
  <c r="H62" i="25"/>
  <c r="K62" i="25"/>
  <c r="L62" i="25"/>
  <c r="E63" i="25"/>
  <c r="F63" i="25"/>
  <c r="H63" i="25"/>
  <c r="K63" i="25"/>
  <c r="L63" i="25"/>
  <c r="E64" i="25"/>
  <c r="F64" i="25"/>
  <c r="H64" i="25"/>
  <c r="K64" i="25"/>
  <c r="L64" i="25"/>
  <c r="E65" i="25"/>
  <c r="F65" i="25"/>
  <c r="H65" i="25"/>
  <c r="K65" i="25"/>
  <c r="L65" i="25"/>
  <c r="E66" i="25"/>
  <c r="F66" i="25"/>
  <c r="H66" i="25"/>
  <c r="K66" i="25"/>
  <c r="L66" i="25"/>
  <c r="E67" i="25"/>
  <c r="F67" i="25"/>
  <c r="H67" i="25"/>
  <c r="K67" i="25"/>
  <c r="L67" i="25"/>
  <c r="E68" i="25"/>
  <c r="F68" i="25"/>
  <c r="H68" i="25"/>
  <c r="K68" i="25"/>
  <c r="L68" i="25"/>
  <c r="E69" i="25"/>
  <c r="F69" i="25"/>
  <c r="H69" i="25"/>
  <c r="K69" i="25"/>
  <c r="L69" i="25"/>
  <c r="E70" i="25"/>
  <c r="F70" i="25"/>
  <c r="H70" i="25"/>
  <c r="K70" i="25"/>
  <c r="L70" i="25"/>
  <c r="E71" i="25"/>
  <c r="F71" i="25"/>
  <c r="H71" i="25"/>
  <c r="K71" i="25"/>
  <c r="L71" i="25"/>
  <c r="E72" i="25"/>
  <c r="F72" i="25"/>
  <c r="H72" i="25"/>
  <c r="K72" i="25"/>
  <c r="L72" i="25"/>
  <c r="E73" i="25"/>
  <c r="F73" i="25"/>
  <c r="H73" i="25"/>
  <c r="K73" i="25"/>
  <c r="L73" i="25"/>
  <c r="E74" i="25"/>
  <c r="F74" i="25"/>
  <c r="H74" i="25"/>
  <c r="K74" i="25"/>
  <c r="L74" i="25"/>
  <c r="E75" i="25"/>
  <c r="F75" i="25"/>
  <c r="H75" i="25"/>
  <c r="K75" i="25"/>
  <c r="L75" i="25"/>
  <c r="E76" i="25"/>
  <c r="F76" i="25"/>
  <c r="H76" i="25"/>
  <c r="K76" i="25"/>
  <c r="L76" i="25"/>
  <c r="E77" i="25"/>
  <c r="F77" i="25"/>
  <c r="H77" i="25"/>
  <c r="K77" i="25"/>
  <c r="L77" i="25"/>
  <c r="E78" i="25"/>
  <c r="F78" i="25"/>
  <c r="H78" i="25"/>
  <c r="K78" i="25"/>
  <c r="L78" i="25"/>
  <c r="E79" i="25"/>
  <c r="F79" i="25"/>
  <c r="H79" i="25"/>
  <c r="K79" i="25"/>
  <c r="L79" i="25"/>
  <c r="E80" i="25"/>
  <c r="F80" i="25"/>
  <c r="H80" i="25"/>
  <c r="K80" i="25"/>
  <c r="L80" i="25"/>
  <c r="E81" i="25"/>
  <c r="F81" i="25"/>
  <c r="H81" i="25"/>
  <c r="K81" i="25"/>
  <c r="L81" i="25"/>
  <c r="E82" i="25"/>
  <c r="F82" i="25"/>
  <c r="H82" i="25"/>
  <c r="K82" i="25"/>
  <c r="L82" i="25"/>
  <c r="E83" i="25"/>
  <c r="F83" i="25"/>
  <c r="H83" i="25"/>
  <c r="K83" i="25"/>
  <c r="L83" i="25"/>
  <c r="E84" i="25"/>
  <c r="F84" i="25"/>
  <c r="H84" i="25"/>
  <c r="K84" i="25"/>
  <c r="L84" i="25"/>
  <c r="E85" i="25"/>
  <c r="F85" i="25"/>
  <c r="H85" i="25"/>
  <c r="K85" i="25"/>
  <c r="L85" i="25"/>
  <c r="E86" i="25"/>
  <c r="F86" i="25"/>
  <c r="H86" i="25"/>
  <c r="K86" i="25"/>
  <c r="L86" i="25"/>
  <c r="E87" i="25"/>
  <c r="F87" i="25"/>
  <c r="H87" i="25"/>
  <c r="K87" i="25"/>
  <c r="L87" i="25"/>
  <c r="E88" i="25"/>
  <c r="F88" i="25"/>
  <c r="H88" i="25"/>
  <c r="K88" i="25"/>
  <c r="L88" i="25"/>
  <c r="E89" i="25"/>
  <c r="F89" i="25"/>
  <c r="H89" i="25"/>
  <c r="K89" i="25"/>
  <c r="L89" i="25"/>
  <c r="E90" i="25"/>
  <c r="F90" i="25"/>
  <c r="H90" i="25"/>
  <c r="K90" i="25"/>
  <c r="L90" i="25"/>
  <c r="E91" i="25"/>
  <c r="F91" i="25"/>
  <c r="H91" i="25"/>
  <c r="K91" i="25"/>
  <c r="L91" i="25"/>
  <c r="E92" i="25"/>
  <c r="F92" i="25"/>
  <c r="H92" i="25"/>
  <c r="K92" i="25"/>
  <c r="L92" i="25"/>
  <c r="E93" i="25"/>
  <c r="F93" i="25"/>
  <c r="H93" i="25"/>
  <c r="K93" i="25"/>
  <c r="L93" i="25"/>
  <c r="E94" i="25"/>
  <c r="F94" i="25"/>
  <c r="H94" i="25"/>
  <c r="K94" i="25"/>
  <c r="L94" i="25"/>
  <c r="E96" i="25"/>
  <c r="F96" i="25"/>
  <c r="H96" i="25"/>
  <c r="K96" i="25"/>
  <c r="L96" i="25"/>
  <c r="E97" i="25"/>
  <c r="F97" i="25"/>
  <c r="H97" i="25"/>
  <c r="K97" i="25"/>
  <c r="L97" i="25"/>
  <c r="E98" i="25"/>
  <c r="F98" i="25"/>
  <c r="H98" i="25"/>
  <c r="K98" i="25"/>
  <c r="L98" i="25"/>
  <c r="E99" i="25"/>
  <c r="F99" i="25"/>
  <c r="H99" i="25"/>
  <c r="K99" i="25"/>
  <c r="L99" i="25"/>
  <c r="E100" i="25"/>
  <c r="F100" i="25"/>
  <c r="H100" i="25"/>
  <c r="K100" i="25"/>
  <c r="L100" i="25"/>
  <c r="E101" i="25"/>
  <c r="F101" i="25"/>
  <c r="H101" i="25"/>
  <c r="K101" i="25"/>
  <c r="L101" i="25"/>
  <c r="E102" i="25"/>
  <c r="F102" i="25"/>
  <c r="H102" i="25"/>
  <c r="K102" i="25"/>
  <c r="L102" i="25"/>
  <c r="E103" i="25"/>
  <c r="F103" i="25"/>
  <c r="H103" i="25"/>
  <c r="K103" i="25"/>
  <c r="L103" i="25"/>
  <c r="E104" i="25"/>
  <c r="F104" i="25"/>
  <c r="H104" i="25"/>
  <c r="K104" i="25"/>
  <c r="L104" i="25"/>
  <c r="E105" i="25"/>
  <c r="F105" i="25"/>
  <c r="H105" i="25"/>
  <c r="K105" i="25"/>
  <c r="L105" i="25"/>
  <c r="E106" i="25"/>
  <c r="F106" i="25"/>
  <c r="H106" i="25"/>
  <c r="K106" i="25"/>
  <c r="L106" i="25"/>
  <c r="E107" i="25"/>
  <c r="F107" i="25"/>
  <c r="H107" i="25"/>
  <c r="K107" i="25"/>
  <c r="L107" i="25"/>
  <c r="E108" i="25"/>
  <c r="F108" i="25"/>
  <c r="H108" i="25"/>
  <c r="K108" i="25"/>
  <c r="L108" i="25"/>
  <c r="E109" i="25"/>
  <c r="F109" i="25"/>
  <c r="H109" i="25"/>
  <c r="K109" i="25"/>
  <c r="L109" i="25"/>
  <c r="E110" i="25"/>
  <c r="F110" i="25"/>
  <c r="H110" i="25"/>
  <c r="K110" i="25"/>
  <c r="L110" i="25"/>
  <c r="E111" i="25"/>
  <c r="F111" i="25"/>
  <c r="H111" i="25"/>
  <c r="K111" i="25"/>
  <c r="L111" i="25"/>
  <c r="E112" i="25"/>
  <c r="F112" i="25"/>
  <c r="H112" i="25"/>
  <c r="K112" i="25"/>
  <c r="L112" i="25"/>
  <c r="E113" i="25"/>
  <c r="F113" i="25"/>
  <c r="H113" i="25"/>
  <c r="K113" i="25"/>
  <c r="L113" i="25"/>
  <c r="E114" i="25"/>
  <c r="F114" i="25"/>
  <c r="H114" i="25"/>
  <c r="K114" i="25"/>
  <c r="L114" i="25"/>
  <c r="E115" i="25"/>
  <c r="F115" i="25"/>
  <c r="H115" i="25"/>
  <c r="K115" i="25"/>
  <c r="L115" i="25"/>
  <c r="E116" i="25"/>
  <c r="F116" i="25"/>
  <c r="H116" i="25"/>
  <c r="K116" i="25"/>
  <c r="L116" i="25"/>
  <c r="E117" i="25"/>
  <c r="F117" i="25"/>
  <c r="H117" i="25"/>
  <c r="K117" i="25"/>
  <c r="L117" i="25"/>
  <c r="E118" i="25"/>
  <c r="F118" i="25"/>
  <c r="H118" i="25"/>
  <c r="K118" i="25"/>
  <c r="L118" i="25"/>
  <c r="E119" i="25"/>
  <c r="F119" i="25"/>
  <c r="H119" i="25"/>
  <c r="K119" i="25"/>
  <c r="L119" i="25"/>
  <c r="E120" i="25"/>
  <c r="F120" i="25"/>
  <c r="H120" i="25"/>
  <c r="K120" i="25"/>
  <c r="L120" i="25"/>
  <c r="E121" i="25"/>
  <c r="F121" i="25"/>
  <c r="H121" i="25"/>
  <c r="K121" i="25"/>
  <c r="L121" i="25"/>
  <c r="E122" i="25"/>
  <c r="F122" i="25"/>
  <c r="H122" i="25"/>
  <c r="K122" i="25"/>
  <c r="L122" i="25"/>
  <c r="E123" i="25"/>
  <c r="F123" i="25"/>
  <c r="H123" i="25"/>
  <c r="K123" i="25"/>
  <c r="L123" i="25"/>
  <c r="E124" i="25"/>
  <c r="F124" i="25"/>
  <c r="H124" i="25"/>
  <c r="K124" i="25"/>
  <c r="L124" i="25"/>
  <c r="E126" i="25"/>
  <c r="F126" i="25"/>
  <c r="H126" i="25"/>
  <c r="K126" i="25"/>
  <c r="L126" i="25"/>
  <c r="E127" i="25"/>
  <c r="F127" i="25"/>
  <c r="H127" i="25"/>
  <c r="K127" i="25"/>
  <c r="L127" i="25"/>
  <c r="E128" i="25"/>
  <c r="F128" i="25"/>
  <c r="H128" i="25"/>
  <c r="K128" i="25"/>
  <c r="L128" i="25"/>
  <c r="E129" i="25"/>
  <c r="F129" i="25"/>
  <c r="H129" i="25"/>
  <c r="K129" i="25"/>
  <c r="L129" i="25"/>
  <c r="E131" i="25"/>
  <c r="F131" i="25"/>
  <c r="H131" i="25"/>
  <c r="K131" i="25"/>
  <c r="L131" i="25"/>
  <c r="E132" i="25"/>
  <c r="F132" i="25"/>
  <c r="H132" i="25"/>
  <c r="K132" i="25"/>
  <c r="L132" i="25"/>
  <c r="E133" i="25"/>
  <c r="F133" i="25"/>
  <c r="H133" i="25"/>
  <c r="K133" i="25"/>
  <c r="L133" i="25"/>
  <c r="E134" i="25"/>
  <c r="F134" i="25"/>
  <c r="H134" i="25"/>
  <c r="K134" i="25"/>
  <c r="L134" i="25"/>
  <c r="E135" i="25"/>
  <c r="F135" i="25"/>
  <c r="H135" i="25"/>
  <c r="K135" i="25"/>
  <c r="L135" i="25"/>
  <c r="E136" i="25"/>
  <c r="F136" i="25"/>
  <c r="H136" i="25"/>
  <c r="K136" i="25"/>
  <c r="L136" i="25"/>
  <c r="E137" i="25"/>
  <c r="F137" i="25"/>
  <c r="H137" i="25"/>
  <c r="K137" i="25"/>
  <c r="L137" i="25"/>
  <c r="E138" i="25"/>
  <c r="F138" i="25"/>
  <c r="H138" i="25"/>
  <c r="K138" i="25"/>
  <c r="L138" i="25"/>
  <c r="E139" i="25"/>
  <c r="F139" i="25"/>
  <c r="H139" i="25"/>
  <c r="K139" i="25"/>
  <c r="L139" i="25"/>
  <c r="E140" i="25"/>
  <c r="F140" i="25"/>
  <c r="H140" i="25"/>
  <c r="K140" i="25"/>
  <c r="L140" i="25"/>
  <c r="E141" i="25"/>
  <c r="F141" i="25"/>
  <c r="H141" i="25"/>
  <c r="K141" i="25"/>
  <c r="L141" i="25"/>
  <c r="E142" i="25"/>
  <c r="F142" i="25"/>
  <c r="H142" i="25"/>
  <c r="K142" i="25"/>
  <c r="L142" i="25"/>
  <c r="E143" i="25"/>
  <c r="F143" i="25"/>
  <c r="H143" i="25"/>
  <c r="K143" i="25"/>
  <c r="L143" i="25"/>
  <c r="E144" i="25"/>
  <c r="F144" i="25"/>
  <c r="H144" i="25"/>
  <c r="K144" i="25"/>
  <c r="L144" i="25"/>
  <c r="E145" i="25"/>
  <c r="F145" i="25"/>
  <c r="H145" i="25"/>
  <c r="K145" i="25"/>
  <c r="L145" i="25"/>
  <c r="E146" i="25"/>
  <c r="F146" i="25"/>
  <c r="H146" i="25"/>
  <c r="K146" i="25"/>
  <c r="L146" i="25"/>
  <c r="E147" i="25"/>
  <c r="F147" i="25"/>
  <c r="H147" i="25"/>
  <c r="K147" i="25"/>
  <c r="L147" i="25"/>
  <c r="E148" i="25"/>
  <c r="F148" i="25"/>
  <c r="H148" i="25"/>
  <c r="K148" i="25"/>
  <c r="L148" i="25"/>
  <c r="E149" i="25"/>
  <c r="F149" i="25"/>
  <c r="H149" i="25"/>
  <c r="K149" i="25"/>
  <c r="L149" i="25"/>
  <c r="E150" i="25"/>
  <c r="F150" i="25"/>
  <c r="H150" i="25"/>
  <c r="K150" i="25"/>
  <c r="L150" i="25"/>
  <c r="E151" i="25"/>
  <c r="F151" i="25"/>
  <c r="H151" i="25"/>
  <c r="K151" i="25"/>
  <c r="L151" i="25"/>
  <c r="E152" i="25"/>
  <c r="F152" i="25"/>
  <c r="H152" i="25"/>
  <c r="K152" i="25"/>
  <c r="L152" i="25"/>
  <c r="E153" i="25"/>
  <c r="F153" i="25"/>
  <c r="H153" i="25"/>
  <c r="K153" i="25"/>
  <c r="L153" i="25"/>
  <c r="E154" i="25"/>
  <c r="F154" i="25"/>
  <c r="H154" i="25"/>
  <c r="K154" i="25"/>
  <c r="L154" i="25"/>
  <c r="E155" i="25"/>
  <c r="F155" i="25"/>
  <c r="H155" i="25"/>
  <c r="K155" i="25"/>
  <c r="L155" i="25"/>
  <c r="E156" i="25"/>
  <c r="F156" i="25"/>
  <c r="H156" i="25"/>
  <c r="K156" i="25"/>
  <c r="L156" i="25"/>
  <c r="E157" i="25"/>
  <c r="F157" i="25"/>
  <c r="H157" i="25"/>
  <c r="K157" i="25"/>
  <c r="L157" i="25"/>
  <c r="E158" i="25"/>
  <c r="F158" i="25"/>
  <c r="H158" i="25"/>
  <c r="K158" i="25"/>
  <c r="L158" i="25"/>
  <c r="E159" i="25"/>
  <c r="F159" i="25"/>
  <c r="H159" i="25"/>
  <c r="K159" i="25"/>
  <c r="L159" i="25"/>
  <c r="E160" i="25"/>
  <c r="F160" i="25"/>
  <c r="H160" i="25"/>
  <c r="K160" i="25"/>
  <c r="L160" i="25"/>
  <c r="E161" i="25"/>
  <c r="F161" i="25"/>
  <c r="H161" i="25"/>
  <c r="K161" i="25"/>
  <c r="L161" i="25"/>
  <c r="E162" i="25"/>
  <c r="F162" i="25"/>
  <c r="H162" i="25"/>
  <c r="K162" i="25"/>
  <c r="L162" i="25"/>
  <c r="E163" i="25"/>
  <c r="F163" i="25"/>
  <c r="H163" i="25"/>
  <c r="K163" i="25"/>
  <c r="L163" i="25"/>
  <c r="E164" i="25"/>
  <c r="F164" i="25"/>
  <c r="H164" i="25"/>
  <c r="K164" i="25"/>
  <c r="L164" i="25"/>
  <c r="E165" i="25"/>
  <c r="F165" i="25"/>
  <c r="H165" i="25"/>
  <c r="K165" i="25"/>
  <c r="L165" i="25"/>
  <c r="E166" i="25"/>
  <c r="F166" i="25"/>
  <c r="H166" i="25"/>
  <c r="K166" i="25"/>
  <c r="L166" i="25"/>
  <c r="E167" i="25"/>
  <c r="F167" i="25"/>
  <c r="H167" i="25"/>
  <c r="K167" i="25"/>
  <c r="L167" i="25"/>
  <c r="E168" i="25"/>
  <c r="F168" i="25"/>
  <c r="H168" i="25"/>
  <c r="K168" i="25"/>
  <c r="L168" i="25"/>
  <c r="E169" i="25"/>
  <c r="F169" i="25"/>
  <c r="H169" i="25"/>
  <c r="K169" i="25"/>
  <c r="L169" i="25"/>
  <c r="E170" i="25"/>
  <c r="F170" i="25"/>
  <c r="H170" i="25"/>
  <c r="K170" i="25"/>
  <c r="L170" i="25"/>
  <c r="E171" i="25"/>
  <c r="F171" i="25"/>
  <c r="H171" i="25"/>
  <c r="K171" i="25"/>
  <c r="L171" i="25"/>
  <c r="E172" i="25"/>
  <c r="F172" i="25"/>
  <c r="H172" i="25"/>
  <c r="K172" i="25"/>
  <c r="L172" i="25"/>
  <c r="E173" i="25"/>
  <c r="F173" i="25"/>
  <c r="H173" i="25"/>
  <c r="K173" i="25"/>
  <c r="L173" i="25"/>
  <c r="E174" i="25"/>
  <c r="F174" i="25"/>
  <c r="H174" i="25"/>
  <c r="K174" i="25"/>
  <c r="L174" i="25"/>
  <c r="E175" i="25"/>
  <c r="F175" i="25"/>
  <c r="H175" i="25"/>
  <c r="K175" i="25"/>
  <c r="L175" i="25"/>
  <c r="E176" i="25"/>
  <c r="F176" i="25"/>
  <c r="H176" i="25"/>
  <c r="K176" i="25"/>
  <c r="L176" i="25"/>
  <c r="E177" i="25"/>
  <c r="F177" i="25"/>
  <c r="H177" i="25"/>
  <c r="K177" i="25"/>
  <c r="L177" i="25"/>
  <c r="E178" i="25"/>
  <c r="F178" i="25"/>
  <c r="H178" i="25"/>
  <c r="K178" i="25"/>
  <c r="L178" i="25"/>
  <c r="E179" i="25"/>
  <c r="F179" i="25"/>
  <c r="H179" i="25"/>
  <c r="K179" i="25"/>
  <c r="L179" i="25"/>
  <c r="E181" i="25"/>
  <c r="F181" i="25"/>
  <c r="H181" i="25"/>
  <c r="K181" i="25"/>
  <c r="L181" i="25"/>
  <c r="E182" i="25"/>
  <c r="F182" i="25"/>
  <c r="H182" i="25"/>
  <c r="K182" i="25"/>
  <c r="L182" i="25"/>
  <c r="E183" i="25"/>
  <c r="F183" i="25"/>
  <c r="H183" i="25"/>
  <c r="K183" i="25"/>
  <c r="L183" i="25"/>
  <c r="E184" i="25"/>
  <c r="F184" i="25"/>
  <c r="H184" i="25"/>
  <c r="K184" i="25"/>
  <c r="L184" i="25"/>
  <c r="E185" i="25"/>
  <c r="F185" i="25"/>
  <c r="H185" i="25"/>
  <c r="K185" i="25"/>
  <c r="L185" i="25"/>
  <c r="E186" i="25"/>
  <c r="F186" i="25"/>
  <c r="H186" i="25"/>
  <c r="K186" i="25"/>
  <c r="L186" i="25"/>
  <c r="E187" i="25"/>
  <c r="F187" i="25"/>
  <c r="H187" i="25"/>
  <c r="K187" i="25"/>
  <c r="L187" i="25"/>
  <c r="E188" i="25"/>
  <c r="F188" i="25"/>
  <c r="H188" i="25"/>
  <c r="K188" i="25"/>
  <c r="L188" i="25"/>
  <c r="E189" i="25"/>
  <c r="F189" i="25"/>
  <c r="H189" i="25"/>
  <c r="K189" i="25"/>
  <c r="L189" i="25"/>
  <c r="E190" i="25"/>
  <c r="F190" i="25"/>
  <c r="H190" i="25"/>
  <c r="K190" i="25"/>
  <c r="L190" i="25"/>
  <c r="E191" i="25"/>
  <c r="F191" i="25"/>
  <c r="H191" i="25"/>
  <c r="K191" i="25"/>
  <c r="L191" i="25"/>
  <c r="E192" i="25"/>
  <c r="F192" i="25"/>
  <c r="H192" i="25"/>
  <c r="K192" i="25"/>
  <c r="L192" i="25"/>
  <c r="E193" i="25"/>
  <c r="F193" i="25"/>
  <c r="H193" i="25"/>
  <c r="K193" i="25"/>
  <c r="L193" i="25"/>
  <c r="E194" i="25"/>
  <c r="F194" i="25"/>
  <c r="H194" i="25"/>
  <c r="K194" i="25"/>
  <c r="L194" i="25"/>
  <c r="E195" i="25"/>
  <c r="F195" i="25"/>
  <c r="H195" i="25"/>
  <c r="K195" i="25"/>
  <c r="L195" i="25"/>
  <c r="E196" i="25"/>
  <c r="F196" i="25"/>
  <c r="H196" i="25"/>
  <c r="K196" i="25"/>
  <c r="L196" i="25"/>
  <c r="E197" i="25"/>
  <c r="F197" i="25"/>
  <c r="H197" i="25"/>
  <c r="K197" i="25"/>
  <c r="L197" i="25"/>
  <c r="E198" i="25"/>
  <c r="F198" i="25"/>
  <c r="H198" i="25"/>
  <c r="K198" i="25"/>
  <c r="L198" i="25"/>
  <c r="E199" i="25"/>
  <c r="F199" i="25"/>
  <c r="H199" i="25"/>
  <c r="K199" i="25"/>
  <c r="L199" i="25"/>
  <c r="E200" i="25"/>
  <c r="F200" i="25"/>
  <c r="H200" i="25"/>
  <c r="K200" i="25"/>
  <c r="L200" i="25"/>
  <c r="E201" i="25"/>
  <c r="F201" i="25"/>
  <c r="H201" i="25"/>
  <c r="K201" i="25"/>
  <c r="L201" i="25"/>
  <c r="E202" i="25"/>
  <c r="F202" i="25"/>
  <c r="H202" i="25"/>
  <c r="K202" i="25"/>
  <c r="L202" i="25"/>
  <c r="E203" i="25"/>
  <c r="F203" i="25"/>
  <c r="H203" i="25"/>
  <c r="K203" i="25"/>
  <c r="L203" i="25"/>
  <c r="E204" i="25"/>
  <c r="F204" i="25"/>
  <c r="H204" i="25"/>
  <c r="K204" i="25"/>
  <c r="L204" i="25"/>
  <c r="E205" i="25"/>
  <c r="F205" i="25"/>
  <c r="H205" i="25"/>
  <c r="K205" i="25"/>
  <c r="L205" i="25"/>
  <c r="E206" i="25"/>
  <c r="F206" i="25"/>
  <c r="H206" i="25"/>
  <c r="K206" i="25"/>
  <c r="L206" i="25"/>
  <c r="E207" i="25"/>
  <c r="F207" i="25"/>
  <c r="H207" i="25"/>
  <c r="K207" i="25"/>
  <c r="L207" i="25"/>
  <c r="E208" i="25"/>
  <c r="F208" i="25"/>
  <c r="H208" i="25"/>
  <c r="K208" i="25"/>
  <c r="L208" i="25"/>
  <c r="E209" i="25"/>
  <c r="F209" i="25"/>
  <c r="H209" i="25"/>
  <c r="K209" i="25"/>
  <c r="L209" i="25"/>
  <c r="E210" i="25"/>
  <c r="F210" i="25"/>
  <c r="H210" i="25"/>
  <c r="K210" i="25"/>
  <c r="L210" i="25"/>
  <c r="E211" i="25"/>
  <c r="F211" i="25"/>
  <c r="H211" i="25"/>
  <c r="K211" i="25"/>
  <c r="L211" i="25"/>
  <c r="E212" i="25"/>
  <c r="F212" i="25"/>
  <c r="H212" i="25"/>
  <c r="K212" i="25"/>
  <c r="L212" i="25"/>
  <c r="E213" i="25"/>
  <c r="F213" i="25"/>
  <c r="H213" i="25"/>
  <c r="K213" i="25"/>
  <c r="L213" i="25"/>
  <c r="E214" i="25"/>
  <c r="F214" i="25"/>
  <c r="H214" i="25"/>
  <c r="K214" i="25"/>
  <c r="L214" i="25"/>
  <c r="E215" i="25"/>
  <c r="F215" i="25"/>
  <c r="H215" i="25"/>
  <c r="K215" i="25"/>
  <c r="L215" i="25"/>
  <c r="E216" i="25"/>
  <c r="F216" i="25"/>
  <c r="H216" i="25"/>
  <c r="K216" i="25"/>
  <c r="L216" i="25"/>
  <c r="E217" i="25"/>
  <c r="F217" i="25"/>
  <c r="H217" i="25"/>
  <c r="K217" i="25"/>
  <c r="L217" i="25"/>
  <c r="E218" i="25"/>
  <c r="F218" i="25"/>
  <c r="H218" i="25"/>
  <c r="K218" i="25"/>
  <c r="L218" i="25"/>
  <c r="E219" i="25"/>
  <c r="F219" i="25"/>
  <c r="H219" i="25"/>
  <c r="K219" i="25"/>
  <c r="L219" i="25"/>
  <c r="E220" i="25"/>
  <c r="F220" i="25"/>
  <c r="H220" i="25"/>
  <c r="K220" i="25"/>
  <c r="L220" i="25"/>
  <c r="E221" i="25"/>
  <c r="F221" i="25"/>
  <c r="H221" i="25"/>
  <c r="K221" i="25"/>
  <c r="L221" i="25"/>
  <c r="E222" i="25"/>
  <c r="F222" i="25"/>
  <c r="H222" i="25"/>
  <c r="K222" i="25"/>
  <c r="L222" i="25"/>
  <c r="E223" i="25"/>
  <c r="F223" i="25"/>
  <c r="H223" i="25"/>
  <c r="K223" i="25"/>
  <c r="L223" i="25"/>
  <c r="E224" i="25"/>
  <c r="F224" i="25"/>
  <c r="H224" i="25"/>
  <c r="K224" i="25"/>
  <c r="L224" i="25"/>
  <c r="E225" i="25"/>
  <c r="F225" i="25"/>
  <c r="H225" i="25"/>
  <c r="K225" i="25"/>
  <c r="L225" i="25"/>
  <c r="E226" i="25"/>
  <c r="F226" i="25"/>
  <c r="H226" i="25"/>
  <c r="K226" i="25"/>
  <c r="L226" i="25"/>
  <c r="E227" i="25"/>
  <c r="F227" i="25"/>
  <c r="H227" i="25"/>
  <c r="K227" i="25"/>
  <c r="L227" i="25"/>
  <c r="E228" i="25"/>
  <c r="F228" i="25"/>
  <c r="H228" i="25"/>
  <c r="K228" i="25"/>
  <c r="L228" i="25"/>
  <c r="E229" i="25"/>
  <c r="F229" i="25"/>
  <c r="H229" i="25"/>
  <c r="K229" i="25"/>
  <c r="L229" i="25"/>
  <c r="E230" i="25"/>
  <c r="F230" i="25"/>
  <c r="H230" i="25"/>
  <c r="K230" i="25"/>
  <c r="L230" i="25"/>
  <c r="E231" i="25"/>
  <c r="F231" i="25"/>
  <c r="H231" i="25"/>
  <c r="K231" i="25"/>
  <c r="L231" i="25"/>
  <c r="E232" i="25"/>
  <c r="F232" i="25"/>
  <c r="H232" i="25"/>
  <c r="K232" i="25"/>
  <c r="L232" i="25"/>
  <c r="E233" i="25"/>
  <c r="F233" i="25"/>
  <c r="H233" i="25"/>
  <c r="K233" i="25"/>
  <c r="L233" i="25"/>
  <c r="E234" i="25"/>
  <c r="F234" i="25"/>
  <c r="H234" i="25"/>
  <c r="K234" i="25"/>
  <c r="L234" i="25"/>
  <c r="E235" i="25"/>
  <c r="F235" i="25"/>
  <c r="H235" i="25"/>
  <c r="K235" i="25"/>
  <c r="L235" i="25"/>
  <c r="E236" i="25"/>
  <c r="F236" i="25"/>
  <c r="H236" i="25"/>
  <c r="K236" i="25"/>
  <c r="L236" i="25"/>
  <c r="E237" i="25"/>
  <c r="F237" i="25"/>
  <c r="H237" i="25"/>
  <c r="K237" i="25"/>
  <c r="L237" i="25"/>
  <c r="E238" i="25"/>
  <c r="F238" i="25"/>
  <c r="H238" i="25"/>
  <c r="K238" i="25"/>
  <c r="L238" i="25"/>
  <c r="E239" i="25"/>
  <c r="F239" i="25"/>
  <c r="H239" i="25"/>
  <c r="K239" i="25"/>
  <c r="L239" i="25"/>
  <c r="E240" i="25"/>
  <c r="F240" i="25"/>
  <c r="H240" i="25"/>
  <c r="K240" i="25"/>
  <c r="L240" i="25"/>
  <c r="E241" i="25"/>
  <c r="F241" i="25"/>
  <c r="H241" i="25"/>
  <c r="K241" i="25"/>
  <c r="L241" i="25"/>
  <c r="E242" i="25"/>
  <c r="F242" i="25"/>
  <c r="H242" i="25"/>
  <c r="K242" i="25"/>
  <c r="L242" i="25"/>
  <c r="E243" i="25"/>
  <c r="F243" i="25"/>
  <c r="H243" i="25"/>
  <c r="K243" i="25"/>
  <c r="L243" i="25"/>
  <c r="E244" i="25"/>
  <c r="F244" i="25"/>
  <c r="H244" i="25"/>
  <c r="K244" i="25"/>
  <c r="L244" i="25"/>
  <c r="E245" i="25"/>
  <c r="F245" i="25"/>
  <c r="H245" i="25"/>
  <c r="K245" i="25"/>
  <c r="L245" i="25"/>
  <c r="E246" i="25"/>
  <c r="F246" i="25"/>
  <c r="H246" i="25"/>
  <c r="K246" i="25"/>
  <c r="L246" i="25"/>
  <c r="E247" i="25"/>
  <c r="F247" i="25"/>
  <c r="H247" i="25"/>
  <c r="K247" i="25"/>
  <c r="L247" i="25"/>
  <c r="E248" i="25"/>
  <c r="F248" i="25"/>
  <c r="H248" i="25"/>
  <c r="K248" i="25"/>
  <c r="L248" i="25"/>
  <c r="E249" i="25"/>
  <c r="F249" i="25"/>
  <c r="H249" i="25"/>
  <c r="K249" i="25"/>
  <c r="L249" i="25"/>
  <c r="E250" i="25"/>
  <c r="F250" i="25"/>
  <c r="H250" i="25"/>
  <c r="K250" i="25"/>
  <c r="L250" i="25"/>
  <c r="E251" i="25"/>
  <c r="F251" i="25"/>
  <c r="H251" i="25"/>
  <c r="K251" i="25"/>
  <c r="L251" i="25"/>
  <c r="E252" i="25"/>
  <c r="F252" i="25"/>
  <c r="H252" i="25"/>
  <c r="K252" i="25"/>
  <c r="L252" i="25"/>
  <c r="E253" i="25"/>
  <c r="F253" i="25"/>
  <c r="H253" i="25"/>
  <c r="K253" i="25"/>
  <c r="L253" i="25"/>
  <c r="E254" i="25"/>
  <c r="F254" i="25"/>
  <c r="H254" i="25"/>
  <c r="K254" i="25"/>
  <c r="L254" i="25"/>
  <c r="E255" i="25"/>
  <c r="F255" i="25"/>
  <c r="H255" i="25"/>
  <c r="K255" i="25"/>
  <c r="L255" i="25"/>
  <c r="E256" i="25"/>
  <c r="F256" i="25"/>
  <c r="H256" i="25"/>
  <c r="K256" i="25"/>
  <c r="L256" i="25"/>
  <c r="E257" i="25"/>
  <c r="F257" i="25"/>
  <c r="H257" i="25"/>
  <c r="K257" i="25"/>
  <c r="L257" i="25"/>
  <c r="E258" i="25"/>
  <c r="F258" i="25"/>
  <c r="H258" i="25"/>
  <c r="K258" i="25"/>
  <c r="L258" i="25"/>
  <c r="E259" i="25"/>
  <c r="F259" i="25"/>
  <c r="H259" i="25"/>
  <c r="K259" i="25"/>
  <c r="L259" i="25"/>
  <c r="E260" i="25"/>
  <c r="F260" i="25"/>
  <c r="H260" i="25"/>
  <c r="K260" i="25"/>
  <c r="L260" i="25"/>
  <c r="E261" i="25"/>
  <c r="F261" i="25"/>
  <c r="H261" i="25"/>
  <c r="K261" i="25"/>
  <c r="L261" i="25"/>
  <c r="E262" i="25"/>
  <c r="F262" i="25"/>
  <c r="H262" i="25"/>
  <c r="K262" i="25"/>
  <c r="L262" i="25"/>
  <c r="E263" i="25"/>
  <c r="F263" i="25"/>
  <c r="H263" i="25"/>
  <c r="K263" i="25"/>
  <c r="L263" i="25"/>
  <c r="E264" i="25"/>
  <c r="F264" i="25"/>
  <c r="H264" i="25"/>
  <c r="K264" i="25"/>
  <c r="L264" i="25"/>
  <c r="E265" i="25"/>
  <c r="F265" i="25"/>
  <c r="H265" i="25"/>
  <c r="K265" i="25"/>
  <c r="L265" i="25"/>
  <c r="E266" i="25"/>
  <c r="F266" i="25"/>
  <c r="H266" i="25"/>
  <c r="K266" i="25"/>
  <c r="L266" i="25"/>
  <c r="E267" i="25"/>
  <c r="F267" i="25"/>
  <c r="H267" i="25"/>
  <c r="K267" i="25"/>
  <c r="L267" i="25"/>
  <c r="E268" i="25"/>
  <c r="F268" i="25"/>
  <c r="H268" i="25"/>
  <c r="K268" i="25"/>
  <c r="L268" i="25"/>
  <c r="E269" i="25"/>
  <c r="F269" i="25"/>
  <c r="H269" i="25"/>
  <c r="K269" i="25"/>
  <c r="L269" i="25"/>
  <c r="E270" i="25"/>
  <c r="F270" i="25"/>
  <c r="H270" i="25"/>
  <c r="K270" i="25"/>
  <c r="L270" i="25"/>
  <c r="E271" i="25"/>
  <c r="F271" i="25"/>
  <c r="H271" i="25"/>
  <c r="K271" i="25"/>
  <c r="L271" i="25"/>
  <c r="E272" i="25"/>
  <c r="F272" i="25"/>
  <c r="H272" i="25"/>
  <c r="K272" i="25"/>
  <c r="L272" i="25"/>
  <c r="E273" i="25"/>
  <c r="F273" i="25"/>
  <c r="H273" i="25"/>
  <c r="K273" i="25"/>
  <c r="L273" i="25"/>
  <c r="E274" i="25"/>
  <c r="F274" i="25"/>
  <c r="H274" i="25"/>
  <c r="K274" i="25"/>
  <c r="L274" i="25"/>
  <c r="E275" i="25"/>
  <c r="F275" i="25"/>
  <c r="H275" i="25"/>
  <c r="K275" i="25"/>
  <c r="L275" i="25"/>
  <c r="E276" i="25"/>
  <c r="F276" i="25"/>
  <c r="H276" i="25"/>
  <c r="K276" i="25"/>
  <c r="L276" i="25"/>
  <c r="E277" i="25"/>
  <c r="F277" i="25"/>
  <c r="H277" i="25"/>
  <c r="K277" i="25"/>
  <c r="L277" i="25"/>
  <c r="E278" i="25"/>
  <c r="F278" i="25"/>
  <c r="H278" i="25"/>
  <c r="K278" i="25"/>
  <c r="L278" i="25"/>
  <c r="E279" i="25"/>
  <c r="F279" i="25"/>
  <c r="H279" i="25"/>
  <c r="K279" i="25"/>
  <c r="L279" i="25"/>
  <c r="E280" i="25"/>
  <c r="F280" i="25"/>
  <c r="H280" i="25"/>
  <c r="K280" i="25"/>
  <c r="L280" i="25"/>
  <c r="E281" i="25"/>
  <c r="F281" i="25"/>
  <c r="H281" i="25"/>
  <c r="K281" i="25"/>
  <c r="L281" i="25"/>
  <c r="E282" i="25"/>
  <c r="F282" i="25"/>
  <c r="H282" i="25"/>
  <c r="K282" i="25"/>
  <c r="L282" i="25"/>
  <c r="E283" i="25"/>
  <c r="F283" i="25"/>
  <c r="H283" i="25"/>
  <c r="K283" i="25"/>
  <c r="L283" i="25"/>
  <c r="E284" i="25"/>
  <c r="F284" i="25"/>
  <c r="H284" i="25"/>
  <c r="K284" i="25"/>
  <c r="L284" i="25"/>
  <c r="E285" i="25"/>
  <c r="F285" i="25"/>
  <c r="H285" i="25"/>
  <c r="K285" i="25"/>
  <c r="L285" i="25"/>
  <c r="E286" i="25"/>
  <c r="F286" i="25"/>
  <c r="H286" i="25"/>
  <c r="K286" i="25"/>
  <c r="L286" i="25"/>
  <c r="E287" i="25"/>
  <c r="F287" i="25"/>
  <c r="H287" i="25"/>
  <c r="K287" i="25"/>
  <c r="L287" i="25"/>
  <c r="E288" i="25"/>
  <c r="F288" i="25"/>
  <c r="H288" i="25"/>
  <c r="K288" i="25"/>
  <c r="L288" i="25"/>
  <c r="E289" i="25"/>
  <c r="F289" i="25"/>
  <c r="H289" i="25"/>
  <c r="K289" i="25"/>
  <c r="L289" i="25"/>
  <c r="E290" i="25"/>
  <c r="F290" i="25"/>
  <c r="H290" i="25"/>
  <c r="K290" i="25"/>
  <c r="L290" i="25"/>
  <c r="E291" i="25"/>
  <c r="F291" i="25"/>
  <c r="H291" i="25"/>
  <c r="K291" i="25"/>
  <c r="L291" i="25"/>
  <c r="E292" i="25"/>
  <c r="F292" i="25"/>
  <c r="H292" i="25"/>
  <c r="K292" i="25"/>
  <c r="L292" i="25"/>
  <c r="E293" i="25"/>
  <c r="F293" i="25"/>
  <c r="H293" i="25"/>
  <c r="K293" i="25"/>
  <c r="L293" i="25"/>
  <c r="E294" i="25"/>
  <c r="F294" i="25"/>
  <c r="H294" i="25"/>
  <c r="K294" i="25"/>
  <c r="L294" i="25"/>
  <c r="E295" i="25"/>
  <c r="F295" i="25"/>
  <c r="H295" i="25"/>
  <c r="K295" i="25"/>
  <c r="L295" i="25"/>
  <c r="E296" i="25"/>
  <c r="F296" i="25"/>
  <c r="H296" i="25"/>
  <c r="K296" i="25"/>
  <c r="L296" i="25"/>
  <c r="E297" i="25"/>
  <c r="F297" i="25"/>
  <c r="H297" i="25"/>
  <c r="K297" i="25"/>
  <c r="L297" i="25"/>
  <c r="E298" i="25"/>
  <c r="F298" i="25"/>
  <c r="H298" i="25"/>
  <c r="K298" i="25"/>
  <c r="L298" i="25"/>
  <c r="E299" i="25"/>
  <c r="F299" i="25"/>
  <c r="H299" i="25"/>
  <c r="K299" i="25"/>
  <c r="L299" i="25"/>
  <c r="E300" i="25"/>
  <c r="F300" i="25"/>
  <c r="H300" i="25"/>
  <c r="K300" i="25"/>
  <c r="L300" i="25"/>
  <c r="E301" i="25"/>
  <c r="F301" i="25"/>
  <c r="H301" i="25"/>
  <c r="K301" i="25"/>
  <c r="L301" i="25"/>
  <c r="E302" i="25"/>
  <c r="F302" i="25"/>
  <c r="H302" i="25"/>
  <c r="K302" i="25"/>
  <c r="L302" i="25"/>
  <c r="E303" i="25"/>
  <c r="F303" i="25"/>
  <c r="H303" i="25"/>
  <c r="K303" i="25"/>
  <c r="L303" i="25"/>
  <c r="E304" i="25"/>
  <c r="F304" i="25"/>
  <c r="H304" i="25"/>
  <c r="K304" i="25"/>
  <c r="L304" i="25"/>
  <c r="E305" i="25"/>
  <c r="F305" i="25"/>
  <c r="H305" i="25"/>
  <c r="K305" i="25"/>
  <c r="L305" i="25"/>
  <c r="E306" i="25"/>
  <c r="F306" i="25"/>
  <c r="H306" i="25"/>
  <c r="K306" i="25"/>
  <c r="L306" i="25"/>
  <c r="E307" i="25"/>
  <c r="F307" i="25"/>
  <c r="H307" i="25"/>
  <c r="K307" i="25"/>
  <c r="L307" i="25"/>
  <c r="E308" i="25"/>
  <c r="F308" i="25"/>
  <c r="H308" i="25"/>
  <c r="K308" i="25"/>
  <c r="L308" i="25"/>
  <c r="E309" i="25"/>
  <c r="F309" i="25"/>
  <c r="H309" i="25"/>
  <c r="K309" i="25"/>
  <c r="L309" i="25"/>
  <c r="E310" i="25"/>
  <c r="F310" i="25"/>
  <c r="H310" i="25"/>
  <c r="K310" i="25"/>
  <c r="L310" i="25"/>
  <c r="E311" i="25"/>
  <c r="F311" i="25"/>
  <c r="H311" i="25"/>
  <c r="K311" i="25"/>
  <c r="L311" i="25"/>
  <c r="E312" i="25"/>
  <c r="F312" i="25"/>
  <c r="H312" i="25"/>
  <c r="K312" i="25"/>
  <c r="L312" i="25"/>
  <c r="E313" i="25"/>
  <c r="F313" i="25"/>
  <c r="H313" i="25"/>
  <c r="K313" i="25"/>
  <c r="L313" i="25"/>
  <c r="E314" i="25"/>
  <c r="F314" i="25"/>
  <c r="H314" i="25"/>
  <c r="K314" i="25"/>
  <c r="L314" i="25"/>
  <c r="E315" i="25"/>
  <c r="F315" i="25"/>
  <c r="H315" i="25"/>
  <c r="K315" i="25"/>
  <c r="L315" i="25"/>
  <c r="E316" i="25"/>
  <c r="F316" i="25"/>
  <c r="H316" i="25"/>
  <c r="K316" i="25"/>
  <c r="L316" i="25"/>
  <c r="E317" i="25"/>
  <c r="F317" i="25"/>
  <c r="H317" i="25"/>
  <c r="K317" i="25"/>
  <c r="L317" i="25"/>
  <c r="E318" i="25"/>
  <c r="F318" i="25"/>
  <c r="H318" i="25"/>
  <c r="K318" i="25"/>
  <c r="L318" i="25"/>
  <c r="E319" i="25"/>
  <c r="F319" i="25"/>
  <c r="H319" i="25"/>
  <c r="K319" i="25"/>
  <c r="L319" i="25"/>
  <c r="E320" i="25"/>
  <c r="F320" i="25"/>
  <c r="H320" i="25"/>
  <c r="K320" i="25"/>
  <c r="L320" i="25"/>
  <c r="E321" i="25"/>
  <c r="F321" i="25"/>
  <c r="H321" i="25"/>
  <c r="K321" i="25"/>
  <c r="L321" i="25"/>
  <c r="E322" i="25"/>
  <c r="F322" i="25"/>
  <c r="H322" i="25"/>
  <c r="K322" i="25"/>
  <c r="L322" i="25"/>
  <c r="E323" i="25"/>
  <c r="F323" i="25"/>
  <c r="H323" i="25"/>
  <c r="K323" i="25"/>
  <c r="L323" i="25"/>
  <c r="E324" i="25"/>
  <c r="F324" i="25"/>
  <c r="H324" i="25"/>
  <c r="K324" i="25"/>
  <c r="L324" i="25"/>
  <c r="E325" i="25"/>
  <c r="F325" i="25"/>
  <c r="H325" i="25"/>
  <c r="K325" i="25"/>
  <c r="L325" i="25"/>
  <c r="E326" i="25"/>
  <c r="F326" i="25"/>
  <c r="H326" i="25"/>
  <c r="K326" i="25"/>
  <c r="L326" i="25"/>
  <c r="E327" i="25"/>
  <c r="F327" i="25"/>
  <c r="H327" i="25"/>
  <c r="K327" i="25"/>
  <c r="L327" i="25"/>
  <c r="E328" i="25"/>
  <c r="F328" i="25"/>
  <c r="H328" i="25"/>
  <c r="K328" i="25"/>
  <c r="L328" i="25"/>
  <c r="E329" i="25"/>
  <c r="F329" i="25"/>
  <c r="H329" i="25"/>
  <c r="K329" i="25"/>
  <c r="L329" i="25"/>
  <c r="E330" i="25"/>
  <c r="F330" i="25"/>
  <c r="H330" i="25"/>
  <c r="K330" i="25"/>
  <c r="L330" i="25"/>
  <c r="E331" i="25"/>
  <c r="F331" i="25"/>
  <c r="H331" i="25"/>
  <c r="K331" i="25"/>
  <c r="L331" i="25"/>
  <c r="E332" i="25"/>
  <c r="F332" i="25"/>
  <c r="H332" i="25"/>
  <c r="K332" i="25"/>
  <c r="L332" i="25"/>
  <c r="E333" i="25"/>
  <c r="F333" i="25"/>
  <c r="H333" i="25"/>
  <c r="K333" i="25"/>
  <c r="L333" i="25"/>
  <c r="E334" i="25"/>
  <c r="F334" i="25"/>
  <c r="H334" i="25"/>
  <c r="K334" i="25"/>
  <c r="L334" i="25"/>
  <c r="E335" i="25"/>
  <c r="F335" i="25"/>
  <c r="H335" i="25"/>
  <c r="K335" i="25"/>
  <c r="L335" i="25"/>
  <c r="E336" i="25"/>
  <c r="F336" i="25"/>
  <c r="H336" i="25"/>
  <c r="K336" i="25"/>
  <c r="L336" i="25"/>
  <c r="E337" i="25"/>
  <c r="F337" i="25"/>
  <c r="H337" i="25"/>
  <c r="K337" i="25"/>
  <c r="L337" i="25"/>
  <c r="E338" i="25"/>
  <c r="F338" i="25"/>
  <c r="H338" i="25"/>
  <c r="K338" i="25"/>
  <c r="L338" i="25"/>
  <c r="E339" i="25"/>
  <c r="F339" i="25"/>
  <c r="H339" i="25"/>
  <c r="K339" i="25"/>
  <c r="L339" i="25"/>
  <c r="E340" i="25"/>
  <c r="F340" i="25"/>
  <c r="H340" i="25"/>
  <c r="K340" i="25"/>
  <c r="L340" i="25"/>
  <c r="E341" i="25"/>
  <c r="F341" i="25"/>
  <c r="H341" i="25"/>
  <c r="K341" i="25"/>
  <c r="L341" i="25"/>
  <c r="E342" i="25"/>
  <c r="F342" i="25"/>
  <c r="H342" i="25"/>
  <c r="K342" i="25"/>
  <c r="L342" i="25"/>
  <c r="E343" i="25"/>
  <c r="F343" i="25"/>
  <c r="H343" i="25"/>
  <c r="K343" i="25"/>
  <c r="L343" i="25"/>
  <c r="E344" i="25"/>
  <c r="F344" i="25"/>
  <c r="H344" i="25"/>
  <c r="K344" i="25"/>
  <c r="L344" i="25"/>
  <c r="E345" i="25"/>
  <c r="F345" i="25"/>
  <c r="H345" i="25"/>
  <c r="K345" i="25"/>
  <c r="L345" i="25"/>
  <c r="E346" i="25"/>
  <c r="F346" i="25"/>
  <c r="H346" i="25"/>
  <c r="K346" i="25"/>
  <c r="L346" i="25"/>
  <c r="E347" i="25"/>
  <c r="F347" i="25"/>
  <c r="H347" i="25"/>
  <c r="K347" i="25"/>
  <c r="L347" i="25"/>
  <c r="E348" i="25"/>
  <c r="F348" i="25"/>
  <c r="H348" i="25"/>
  <c r="K348" i="25"/>
  <c r="L348" i="25"/>
  <c r="E349" i="25"/>
  <c r="F349" i="25"/>
  <c r="H349" i="25"/>
  <c r="K349" i="25"/>
  <c r="L349" i="25"/>
  <c r="E350" i="25"/>
  <c r="F350" i="25"/>
  <c r="H350" i="25"/>
  <c r="K350" i="25"/>
  <c r="L350" i="25"/>
  <c r="E351" i="25"/>
  <c r="F351" i="25"/>
  <c r="H351" i="25"/>
  <c r="K351" i="25"/>
  <c r="L351" i="25"/>
  <c r="E352" i="25"/>
  <c r="F352" i="25"/>
  <c r="H352" i="25"/>
  <c r="K352" i="25"/>
  <c r="L352" i="25"/>
  <c r="E353" i="25"/>
  <c r="F353" i="25"/>
  <c r="H353" i="25"/>
  <c r="K353" i="25"/>
  <c r="L353" i="25"/>
  <c r="E354" i="25"/>
  <c r="F354" i="25"/>
  <c r="H354" i="25"/>
  <c r="K354" i="25"/>
  <c r="L354" i="25"/>
  <c r="E355" i="25"/>
  <c r="F355" i="25"/>
  <c r="H355" i="25"/>
  <c r="K355" i="25"/>
  <c r="L355" i="25"/>
  <c r="E356" i="25"/>
  <c r="F356" i="25"/>
  <c r="H356" i="25"/>
  <c r="K356" i="25"/>
  <c r="L356" i="25"/>
  <c r="E357" i="25"/>
  <c r="F357" i="25"/>
  <c r="H357" i="25"/>
  <c r="K357" i="25"/>
  <c r="L357" i="25"/>
  <c r="E358" i="25"/>
  <c r="F358" i="25"/>
  <c r="H358" i="25"/>
  <c r="K358" i="25"/>
  <c r="L358" i="25"/>
  <c r="E359" i="25"/>
  <c r="F359" i="25"/>
  <c r="H359" i="25"/>
  <c r="K359" i="25"/>
  <c r="L359" i="25"/>
  <c r="E360" i="25"/>
  <c r="F360" i="25"/>
  <c r="H360" i="25"/>
  <c r="K360" i="25"/>
  <c r="L360" i="25"/>
  <c r="E361" i="25"/>
  <c r="F361" i="25"/>
  <c r="H361" i="25"/>
  <c r="K361" i="25"/>
  <c r="L361" i="25"/>
  <c r="E362" i="25"/>
  <c r="F362" i="25"/>
  <c r="H362" i="25"/>
  <c r="K362" i="25"/>
  <c r="L362" i="25"/>
  <c r="E363" i="25"/>
  <c r="F363" i="25"/>
  <c r="H363" i="25"/>
  <c r="K363" i="25"/>
  <c r="L363" i="25"/>
  <c r="E364" i="25"/>
  <c r="F364" i="25"/>
  <c r="H364" i="25"/>
  <c r="K364" i="25"/>
  <c r="L364" i="25"/>
  <c r="E365" i="25"/>
  <c r="F365" i="25"/>
  <c r="H365" i="25"/>
  <c r="K365" i="25"/>
  <c r="L365" i="25"/>
  <c r="E366" i="25"/>
  <c r="F366" i="25"/>
  <c r="H366" i="25"/>
  <c r="K366" i="25"/>
  <c r="L366" i="25"/>
  <c r="E367" i="25"/>
  <c r="F367" i="25"/>
  <c r="H367" i="25"/>
  <c r="K367" i="25"/>
  <c r="L367" i="25"/>
  <c r="E368" i="25"/>
  <c r="F368" i="25"/>
  <c r="H368" i="25"/>
  <c r="K368" i="25"/>
  <c r="L368" i="25"/>
  <c r="E369" i="25"/>
  <c r="F369" i="25"/>
  <c r="H369" i="25"/>
  <c r="K369" i="25"/>
  <c r="L369" i="25"/>
  <c r="E370" i="25"/>
  <c r="F370" i="25"/>
  <c r="H370" i="25"/>
  <c r="K370" i="25"/>
  <c r="L370" i="25"/>
  <c r="E371" i="25"/>
  <c r="F371" i="25"/>
  <c r="H371" i="25"/>
  <c r="K371" i="25"/>
  <c r="L371" i="25"/>
  <c r="E372" i="25"/>
  <c r="F372" i="25"/>
  <c r="H372" i="25"/>
  <c r="K372" i="25"/>
  <c r="L372" i="25"/>
  <c r="E373" i="25"/>
  <c r="F373" i="25"/>
  <c r="H373" i="25"/>
  <c r="K373" i="25"/>
  <c r="L373" i="25"/>
  <c r="E374" i="25"/>
  <c r="F374" i="25"/>
  <c r="H374" i="25"/>
  <c r="K374" i="25"/>
  <c r="L374" i="25"/>
  <c r="E375" i="25"/>
  <c r="F375" i="25"/>
  <c r="H375" i="25"/>
  <c r="K375" i="25"/>
  <c r="L375" i="25"/>
  <c r="E376" i="25"/>
  <c r="F376" i="25"/>
  <c r="H376" i="25"/>
  <c r="K376" i="25"/>
  <c r="L376" i="25"/>
  <c r="E377" i="25"/>
  <c r="F377" i="25"/>
  <c r="H377" i="25"/>
  <c r="K377" i="25"/>
  <c r="L377" i="25"/>
  <c r="E378" i="25"/>
  <c r="F378" i="25"/>
  <c r="H378" i="25"/>
  <c r="K378" i="25"/>
  <c r="L378" i="25"/>
  <c r="E379" i="25"/>
  <c r="F379" i="25"/>
  <c r="H379" i="25"/>
  <c r="K379" i="25"/>
  <c r="L379" i="25"/>
  <c r="E380" i="25"/>
  <c r="F380" i="25"/>
  <c r="H380" i="25"/>
  <c r="K380" i="25"/>
  <c r="L380" i="25"/>
  <c r="E381" i="25"/>
  <c r="F381" i="25"/>
  <c r="H381" i="25"/>
  <c r="K381" i="25"/>
  <c r="L381" i="25"/>
  <c r="E382" i="25"/>
  <c r="F382" i="25"/>
  <c r="H382" i="25"/>
  <c r="K382" i="25"/>
  <c r="L382" i="25"/>
  <c r="E383" i="25"/>
  <c r="F383" i="25"/>
  <c r="H383" i="25"/>
  <c r="K383" i="25"/>
  <c r="L383" i="25"/>
  <c r="E384" i="25"/>
  <c r="F384" i="25"/>
  <c r="H384" i="25"/>
  <c r="K384" i="25"/>
  <c r="L384" i="25"/>
  <c r="E385" i="25"/>
  <c r="F385" i="25"/>
  <c r="H385" i="25"/>
  <c r="K385" i="25"/>
  <c r="L385" i="25"/>
  <c r="E386" i="25"/>
  <c r="F386" i="25"/>
  <c r="H386" i="25"/>
  <c r="K386" i="25"/>
  <c r="L386" i="25"/>
  <c r="E387" i="25"/>
  <c r="F387" i="25"/>
  <c r="H387" i="25"/>
  <c r="K387" i="25"/>
  <c r="L387" i="25"/>
  <c r="E388" i="25"/>
  <c r="F388" i="25"/>
  <c r="H388" i="25"/>
  <c r="K388" i="25"/>
  <c r="L388" i="25"/>
  <c r="E389" i="25"/>
  <c r="F389" i="25"/>
  <c r="H389" i="25"/>
  <c r="K389" i="25"/>
  <c r="L389" i="25"/>
  <c r="E390" i="25"/>
  <c r="F390" i="25"/>
  <c r="H390" i="25"/>
  <c r="K390" i="25"/>
  <c r="L390" i="25"/>
  <c r="E391" i="25"/>
  <c r="F391" i="25"/>
  <c r="H391" i="25"/>
  <c r="K391" i="25"/>
  <c r="L391" i="25"/>
  <c r="E392" i="25"/>
  <c r="F392" i="25"/>
  <c r="H392" i="25"/>
  <c r="K392" i="25"/>
  <c r="L392" i="25"/>
  <c r="E393" i="25"/>
  <c r="F393" i="25"/>
  <c r="H393" i="25"/>
  <c r="K393" i="25"/>
  <c r="L393" i="25"/>
  <c r="E394" i="25"/>
  <c r="F394" i="25"/>
  <c r="H394" i="25"/>
  <c r="K394" i="25"/>
  <c r="L394" i="25"/>
  <c r="E395" i="25"/>
  <c r="F395" i="25"/>
  <c r="H395" i="25"/>
  <c r="K395" i="25"/>
  <c r="L395" i="25"/>
  <c r="E396" i="25"/>
  <c r="F396" i="25"/>
  <c r="H396" i="25"/>
  <c r="K396" i="25"/>
  <c r="L396" i="25"/>
  <c r="E397" i="25"/>
  <c r="F397" i="25"/>
  <c r="H397" i="25"/>
  <c r="K397" i="25"/>
  <c r="L397" i="25"/>
  <c r="E398" i="25"/>
  <c r="F398" i="25"/>
  <c r="H398" i="25"/>
  <c r="K398" i="25"/>
  <c r="L398" i="25"/>
  <c r="E399" i="25"/>
  <c r="F399" i="25"/>
  <c r="H399" i="25"/>
  <c r="K399" i="25"/>
  <c r="L399" i="25"/>
  <c r="E400" i="25"/>
  <c r="F400" i="25"/>
  <c r="H400" i="25"/>
  <c r="K400" i="25"/>
  <c r="L400" i="25"/>
  <c r="E401" i="25"/>
  <c r="F401" i="25"/>
  <c r="H401" i="25"/>
  <c r="K401" i="25"/>
  <c r="L401" i="25"/>
  <c r="E402" i="25"/>
  <c r="F402" i="25"/>
  <c r="H402" i="25"/>
  <c r="K402" i="25"/>
  <c r="L402" i="25"/>
  <c r="E403" i="25"/>
  <c r="F403" i="25"/>
  <c r="H403" i="25"/>
  <c r="K403" i="25"/>
  <c r="L403" i="25"/>
  <c r="E404" i="25"/>
  <c r="F404" i="25"/>
  <c r="H404" i="25"/>
  <c r="K404" i="25"/>
  <c r="L404" i="25"/>
  <c r="E405" i="25"/>
  <c r="F405" i="25"/>
  <c r="H405" i="25"/>
  <c r="K405" i="25"/>
  <c r="L405" i="25"/>
  <c r="E406" i="25"/>
  <c r="F406" i="25"/>
  <c r="H406" i="25"/>
  <c r="K406" i="25"/>
  <c r="L406" i="25"/>
  <c r="E407" i="25"/>
  <c r="F407" i="25"/>
  <c r="H407" i="25"/>
  <c r="K407" i="25"/>
  <c r="L407" i="25"/>
  <c r="E408" i="25"/>
  <c r="F408" i="25"/>
  <c r="H408" i="25"/>
  <c r="K408" i="25"/>
  <c r="L408" i="25"/>
  <c r="E409" i="25"/>
  <c r="F409" i="25"/>
  <c r="H409" i="25"/>
  <c r="K409" i="25"/>
  <c r="L409" i="25"/>
  <c r="E410" i="25"/>
  <c r="F410" i="25"/>
  <c r="H410" i="25"/>
  <c r="K410" i="25"/>
  <c r="L410" i="25"/>
  <c r="E411" i="25"/>
  <c r="F411" i="25"/>
  <c r="H411" i="25"/>
  <c r="K411" i="25"/>
  <c r="L411" i="25"/>
  <c r="E412" i="25"/>
  <c r="F412" i="25"/>
  <c r="H412" i="25"/>
  <c r="K412" i="25"/>
  <c r="L412" i="25"/>
  <c r="E413" i="25"/>
  <c r="F413" i="25"/>
  <c r="H413" i="25"/>
  <c r="K413" i="25"/>
  <c r="L413" i="25"/>
  <c r="E414" i="25"/>
  <c r="F414" i="25"/>
  <c r="H414" i="25"/>
  <c r="K414" i="25"/>
  <c r="L414" i="25"/>
  <c r="E415" i="25"/>
  <c r="F415" i="25"/>
  <c r="H415" i="25"/>
  <c r="K415" i="25"/>
  <c r="L415" i="25"/>
  <c r="E416" i="25"/>
  <c r="F416" i="25"/>
  <c r="H416" i="25"/>
  <c r="K416" i="25"/>
  <c r="L416" i="25"/>
  <c r="E417" i="25"/>
  <c r="F417" i="25"/>
  <c r="H417" i="25"/>
  <c r="K417" i="25"/>
  <c r="L417" i="25"/>
  <c r="E418" i="25"/>
  <c r="F418" i="25"/>
  <c r="H418" i="25"/>
  <c r="K418" i="25"/>
  <c r="L418" i="25"/>
  <c r="E419" i="25"/>
  <c r="F419" i="25"/>
  <c r="H419" i="25"/>
  <c r="K419" i="25"/>
  <c r="L419" i="25"/>
  <c r="E420" i="25"/>
  <c r="F420" i="25"/>
  <c r="H420" i="25"/>
  <c r="K420" i="25"/>
  <c r="L420" i="25"/>
  <c r="E421" i="25"/>
  <c r="F421" i="25"/>
  <c r="H421" i="25"/>
  <c r="K421" i="25"/>
  <c r="L421" i="25"/>
  <c r="E422" i="25"/>
  <c r="F422" i="25"/>
  <c r="H422" i="25"/>
  <c r="K422" i="25"/>
  <c r="L422" i="25"/>
  <c r="E423" i="25"/>
  <c r="F423" i="25"/>
  <c r="H423" i="25"/>
  <c r="K423" i="25"/>
  <c r="L423" i="25"/>
  <c r="E424" i="25"/>
  <c r="F424" i="25"/>
  <c r="H424" i="25"/>
  <c r="K424" i="25"/>
  <c r="L424" i="25"/>
  <c r="E425" i="25"/>
  <c r="F425" i="25"/>
  <c r="H425" i="25"/>
  <c r="K425" i="25"/>
  <c r="L425" i="25"/>
  <c r="E426" i="25"/>
  <c r="F426" i="25"/>
  <c r="H426" i="25"/>
  <c r="K426" i="25"/>
  <c r="L426" i="25"/>
  <c r="E427" i="25"/>
  <c r="F427" i="25"/>
  <c r="H427" i="25"/>
  <c r="K427" i="25"/>
  <c r="L427" i="25"/>
  <c r="E428" i="25"/>
  <c r="F428" i="25"/>
  <c r="H428" i="25"/>
  <c r="K428" i="25"/>
  <c r="L428" i="25"/>
  <c r="E429" i="25"/>
  <c r="F429" i="25"/>
  <c r="H429" i="25"/>
  <c r="K429" i="25"/>
  <c r="L429" i="25"/>
  <c r="E430" i="25"/>
  <c r="F430" i="25"/>
  <c r="H430" i="25"/>
  <c r="K430" i="25"/>
  <c r="L430" i="25"/>
  <c r="E431" i="25"/>
  <c r="F431" i="25"/>
  <c r="H431" i="25"/>
  <c r="K431" i="25"/>
  <c r="L431" i="25"/>
  <c r="E432" i="25"/>
  <c r="F432" i="25"/>
  <c r="H432" i="25"/>
  <c r="K432" i="25"/>
  <c r="L432" i="25"/>
  <c r="E433" i="25"/>
  <c r="F433" i="25"/>
  <c r="H433" i="25"/>
  <c r="K433" i="25"/>
  <c r="L433" i="25"/>
  <c r="E434" i="25"/>
  <c r="F434" i="25"/>
  <c r="H434" i="25"/>
  <c r="K434" i="25"/>
  <c r="L434" i="25"/>
  <c r="E435" i="25"/>
  <c r="F435" i="25"/>
  <c r="H435" i="25"/>
  <c r="K435" i="25"/>
  <c r="L435" i="25"/>
  <c r="E436" i="25"/>
  <c r="F436" i="25"/>
  <c r="H436" i="25"/>
  <c r="K436" i="25"/>
  <c r="L436" i="25"/>
  <c r="E438" i="25"/>
  <c r="F438" i="25"/>
  <c r="H438" i="25"/>
  <c r="K438" i="25"/>
  <c r="L438" i="25"/>
  <c r="E439" i="25"/>
  <c r="F439" i="25"/>
  <c r="H439" i="25"/>
  <c r="K439" i="25"/>
  <c r="L439" i="25"/>
  <c r="E440" i="25"/>
  <c r="F440" i="25"/>
  <c r="H440" i="25"/>
  <c r="K440" i="25"/>
  <c r="L440" i="25"/>
  <c r="E441" i="25"/>
  <c r="F441" i="25"/>
  <c r="H441" i="25"/>
  <c r="K441" i="25"/>
  <c r="L441" i="25"/>
  <c r="E442" i="25"/>
  <c r="F442" i="25"/>
  <c r="H442" i="25"/>
  <c r="K442" i="25"/>
  <c r="L442" i="25"/>
  <c r="E443" i="25"/>
  <c r="F443" i="25"/>
  <c r="H443" i="25"/>
  <c r="K443" i="25"/>
  <c r="L443" i="25"/>
  <c r="E444" i="25"/>
  <c r="F444" i="25"/>
  <c r="H444" i="25"/>
  <c r="K444" i="25"/>
  <c r="L444" i="25"/>
  <c r="E445" i="25"/>
  <c r="F445" i="25"/>
  <c r="H445" i="25"/>
  <c r="K445" i="25"/>
  <c r="L445" i="25"/>
  <c r="E446" i="25"/>
  <c r="F446" i="25"/>
  <c r="H446" i="25"/>
  <c r="K446" i="25"/>
  <c r="L446" i="25"/>
  <c r="E447" i="25"/>
  <c r="F447" i="25"/>
  <c r="H447" i="25"/>
  <c r="K447" i="25"/>
  <c r="L447" i="25"/>
  <c r="E448" i="25"/>
  <c r="F448" i="25"/>
  <c r="H448" i="25"/>
  <c r="K448" i="25"/>
  <c r="L448" i="25"/>
  <c r="E449" i="25"/>
  <c r="F449" i="25"/>
  <c r="H449" i="25"/>
  <c r="K449" i="25"/>
  <c r="L449" i="25"/>
  <c r="E450" i="25"/>
  <c r="F450" i="25"/>
  <c r="H450" i="25"/>
  <c r="K450" i="25"/>
  <c r="L450" i="25"/>
  <c r="E451" i="25"/>
  <c r="F451" i="25"/>
  <c r="H451" i="25"/>
  <c r="K451" i="25"/>
  <c r="L451" i="25"/>
  <c r="E452" i="25"/>
  <c r="F452" i="25"/>
  <c r="H452" i="25"/>
  <c r="K452" i="25"/>
  <c r="L452" i="25"/>
  <c r="E453" i="25"/>
  <c r="F453" i="25"/>
  <c r="H453" i="25"/>
  <c r="K453" i="25"/>
  <c r="L453" i="25"/>
  <c r="E454" i="25"/>
  <c r="F454" i="25"/>
  <c r="H454" i="25"/>
  <c r="K454" i="25"/>
  <c r="L454" i="25"/>
  <c r="E455" i="25"/>
  <c r="F455" i="25"/>
  <c r="H455" i="25"/>
  <c r="K455" i="25"/>
  <c r="L455" i="25"/>
  <c r="E456" i="25"/>
  <c r="F456" i="25"/>
  <c r="H456" i="25"/>
  <c r="K456" i="25"/>
  <c r="L456" i="25"/>
  <c r="E457" i="25"/>
  <c r="F457" i="25"/>
  <c r="H457" i="25"/>
  <c r="K457" i="25"/>
  <c r="L457" i="25"/>
  <c r="E458" i="25"/>
  <c r="F458" i="25"/>
  <c r="H458" i="25"/>
  <c r="K458" i="25"/>
  <c r="L458" i="25"/>
  <c r="E459" i="25"/>
  <c r="F459" i="25"/>
  <c r="H459" i="25"/>
  <c r="K459" i="25"/>
  <c r="L459" i="25"/>
  <c r="E460" i="25"/>
  <c r="F460" i="25"/>
  <c r="H460" i="25"/>
  <c r="K460" i="25"/>
  <c r="L460" i="25"/>
  <c r="E461" i="25"/>
  <c r="F461" i="25"/>
  <c r="H461" i="25"/>
  <c r="K461" i="25"/>
  <c r="L461" i="25"/>
  <c r="E462" i="25"/>
  <c r="F462" i="25"/>
  <c r="H462" i="25"/>
  <c r="K462" i="25"/>
  <c r="L462" i="25"/>
  <c r="E463" i="25"/>
  <c r="F463" i="25"/>
  <c r="H463" i="25"/>
  <c r="K463" i="25"/>
  <c r="L463" i="25"/>
  <c r="E464" i="25"/>
  <c r="F464" i="25"/>
  <c r="H464" i="25"/>
  <c r="K464" i="25"/>
  <c r="L464" i="25"/>
  <c r="E465" i="25"/>
  <c r="F465" i="25"/>
  <c r="H465" i="25"/>
  <c r="K465" i="25"/>
  <c r="L465" i="25"/>
  <c r="E466" i="25"/>
  <c r="F466" i="25"/>
  <c r="H466" i="25"/>
  <c r="K466" i="25"/>
  <c r="L466" i="25"/>
  <c r="E467" i="25"/>
  <c r="F467" i="25"/>
  <c r="H467" i="25"/>
  <c r="K467" i="25"/>
  <c r="L467" i="25"/>
  <c r="E468" i="25"/>
  <c r="F468" i="25"/>
  <c r="H468" i="25"/>
  <c r="K468" i="25"/>
  <c r="L468" i="25"/>
  <c r="E469" i="25"/>
  <c r="F469" i="25"/>
  <c r="H469" i="25"/>
  <c r="K469" i="25"/>
  <c r="L469" i="25"/>
  <c r="E470" i="25"/>
  <c r="F470" i="25"/>
  <c r="H470" i="25"/>
  <c r="K470" i="25"/>
  <c r="L470" i="25"/>
  <c r="E471" i="25"/>
  <c r="F471" i="25"/>
  <c r="H471" i="25"/>
  <c r="K471" i="25"/>
  <c r="L471" i="25"/>
  <c r="E472" i="25"/>
  <c r="F472" i="25"/>
  <c r="H472" i="25"/>
  <c r="K472" i="25"/>
  <c r="L472" i="25"/>
  <c r="E473" i="25"/>
  <c r="F473" i="25"/>
  <c r="H473" i="25"/>
  <c r="K473" i="25"/>
  <c r="L473" i="25"/>
  <c r="E474" i="25"/>
  <c r="F474" i="25"/>
  <c r="H474" i="25"/>
  <c r="K474" i="25"/>
  <c r="L474" i="25"/>
  <c r="E475" i="25"/>
  <c r="F475" i="25"/>
  <c r="H475" i="25"/>
  <c r="K475" i="25"/>
  <c r="L475" i="25"/>
  <c r="E476" i="25"/>
  <c r="F476" i="25"/>
  <c r="H476" i="25"/>
  <c r="K476" i="25"/>
  <c r="L476" i="25"/>
  <c r="E477" i="25"/>
  <c r="F477" i="25"/>
  <c r="H477" i="25"/>
  <c r="K477" i="25"/>
  <c r="L477" i="25"/>
  <c r="E478" i="25"/>
  <c r="F478" i="25"/>
  <c r="H478" i="25"/>
  <c r="K478" i="25"/>
  <c r="L478" i="25"/>
  <c r="E479" i="25"/>
  <c r="F479" i="25"/>
  <c r="H479" i="25"/>
  <c r="K479" i="25"/>
  <c r="L479" i="25"/>
  <c r="E480" i="25"/>
  <c r="F480" i="25"/>
  <c r="H480" i="25"/>
  <c r="K480" i="25"/>
  <c r="L480" i="25"/>
  <c r="E481" i="25"/>
  <c r="F481" i="25"/>
  <c r="H481" i="25"/>
  <c r="K481" i="25"/>
  <c r="L481" i="25"/>
  <c r="E482" i="25"/>
  <c r="F482" i="25"/>
  <c r="H482" i="25"/>
  <c r="K482" i="25"/>
  <c r="L482" i="25"/>
  <c r="E483" i="25"/>
  <c r="F483" i="25"/>
  <c r="H483" i="25"/>
  <c r="K483" i="25"/>
  <c r="L483" i="25"/>
  <c r="E484" i="25"/>
  <c r="F484" i="25"/>
  <c r="H484" i="25"/>
  <c r="K484" i="25"/>
  <c r="L484" i="25"/>
  <c r="E485" i="25"/>
  <c r="F485" i="25"/>
  <c r="H485" i="25"/>
  <c r="K485" i="25"/>
  <c r="L485" i="25"/>
  <c r="E486" i="25"/>
  <c r="F486" i="25"/>
  <c r="H486" i="25"/>
  <c r="K486" i="25"/>
  <c r="L486" i="25"/>
  <c r="E487" i="25"/>
  <c r="F487" i="25"/>
  <c r="H487" i="25"/>
  <c r="K487" i="25"/>
  <c r="L487" i="25"/>
  <c r="E488" i="25"/>
  <c r="F488" i="25"/>
  <c r="H488" i="25"/>
  <c r="K488" i="25"/>
  <c r="L488" i="25"/>
  <c r="E489" i="25"/>
  <c r="F489" i="25"/>
  <c r="H489" i="25"/>
  <c r="K489" i="25"/>
  <c r="L489" i="25"/>
  <c r="E490" i="25"/>
  <c r="F490" i="25"/>
  <c r="H490" i="25"/>
  <c r="K490" i="25"/>
  <c r="L490" i="25"/>
  <c r="E491" i="25"/>
  <c r="F491" i="25"/>
  <c r="H491" i="25"/>
  <c r="K491" i="25"/>
  <c r="L491" i="25"/>
  <c r="E492" i="25"/>
  <c r="F492" i="25"/>
  <c r="H492" i="25"/>
  <c r="K492" i="25"/>
  <c r="L492" i="25"/>
  <c r="E493" i="25"/>
  <c r="F493" i="25"/>
  <c r="H493" i="25"/>
  <c r="K493" i="25"/>
  <c r="L493" i="25"/>
  <c r="E494" i="25"/>
  <c r="F494" i="25"/>
  <c r="H494" i="25"/>
  <c r="K494" i="25"/>
  <c r="L494" i="25"/>
  <c r="E495" i="25"/>
  <c r="F495" i="25"/>
  <c r="H495" i="25"/>
  <c r="K495" i="25"/>
  <c r="L495" i="25"/>
  <c r="E496" i="25"/>
  <c r="F496" i="25"/>
  <c r="H496" i="25"/>
  <c r="K496" i="25"/>
  <c r="L496" i="25"/>
  <c r="E497" i="25"/>
  <c r="F497" i="25"/>
  <c r="H497" i="25"/>
  <c r="K497" i="25"/>
  <c r="L497" i="25"/>
  <c r="E498" i="25"/>
  <c r="F498" i="25"/>
  <c r="H498" i="25"/>
  <c r="K498" i="25"/>
  <c r="L498" i="25"/>
  <c r="E499" i="25"/>
  <c r="F499" i="25"/>
  <c r="H499" i="25"/>
  <c r="K499" i="25"/>
  <c r="L499" i="25"/>
  <c r="E500" i="25"/>
  <c r="F500" i="25"/>
  <c r="H500" i="25"/>
  <c r="K500" i="25"/>
  <c r="L500" i="25"/>
  <c r="E501" i="25"/>
  <c r="F501" i="25"/>
  <c r="H501" i="25"/>
  <c r="K501" i="25"/>
  <c r="L501" i="25"/>
  <c r="E502" i="25"/>
  <c r="F502" i="25"/>
  <c r="H502" i="25"/>
  <c r="K502" i="25"/>
  <c r="L502" i="25"/>
  <c r="E503" i="25"/>
  <c r="F503" i="25"/>
  <c r="H503" i="25"/>
  <c r="K503" i="25"/>
  <c r="L503" i="25"/>
  <c r="E504" i="25"/>
  <c r="F504" i="25"/>
  <c r="H504" i="25"/>
  <c r="K504" i="25"/>
  <c r="L504" i="25"/>
  <c r="E505" i="25"/>
  <c r="F505" i="25"/>
  <c r="H505" i="25"/>
  <c r="K505" i="25"/>
  <c r="L505" i="25"/>
  <c r="E506" i="25"/>
  <c r="F506" i="25"/>
  <c r="H506" i="25"/>
  <c r="K506" i="25"/>
  <c r="L506" i="25"/>
  <c r="E507" i="25"/>
  <c r="F507" i="25"/>
  <c r="H507" i="25"/>
  <c r="K507" i="25"/>
  <c r="L507" i="25"/>
  <c r="E508" i="25"/>
  <c r="F508" i="25"/>
  <c r="H508" i="25"/>
  <c r="K508" i="25"/>
  <c r="L508" i="25"/>
  <c r="E509" i="25"/>
  <c r="F509" i="25"/>
  <c r="H509" i="25"/>
  <c r="K509" i="25"/>
  <c r="L509" i="25"/>
  <c r="E510" i="25"/>
  <c r="F510" i="25"/>
  <c r="H510" i="25"/>
  <c r="K510" i="25"/>
  <c r="L510" i="25"/>
  <c r="E511" i="25"/>
  <c r="F511" i="25"/>
  <c r="H511" i="25"/>
  <c r="K511" i="25"/>
  <c r="L511" i="25"/>
  <c r="E512" i="25"/>
  <c r="F512" i="25"/>
  <c r="H512" i="25"/>
  <c r="K512" i="25"/>
  <c r="L512" i="25"/>
  <c r="E513" i="25"/>
  <c r="F513" i="25"/>
  <c r="H513" i="25"/>
  <c r="K513" i="25"/>
  <c r="L513" i="25"/>
  <c r="E514" i="25"/>
  <c r="F514" i="25"/>
  <c r="H514" i="25"/>
  <c r="K514" i="25"/>
  <c r="L514" i="25"/>
  <c r="E515" i="25"/>
  <c r="F515" i="25"/>
  <c r="H515" i="25"/>
  <c r="K515" i="25"/>
  <c r="L515" i="25"/>
  <c r="E516" i="25"/>
  <c r="F516" i="25"/>
  <c r="H516" i="25"/>
  <c r="K516" i="25"/>
  <c r="L516" i="25"/>
  <c r="E517" i="25"/>
  <c r="F517" i="25"/>
  <c r="H517" i="25"/>
  <c r="K517" i="25"/>
  <c r="L517" i="25"/>
  <c r="E518" i="25"/>
  <c r="F518" i="25"/>
  <c r="H518" i="25"/>
  <c r="K518" i="25"/>
  <c r="L518" i="25"/>
  <c r="E519" i="25"/>
  <c r="F519" i="25"/>
  <c r="H519" i="25"/>
  <c r="K519" i="25"/>
  <c r="L519" i="25"/>
  <c r="E520" i="25"/>
  <c r="F520" i="25"/>
  <c r="H520" i="25"/>
  <c r="K520" i="25"/>
  <c r="L520" i="25"/>
  <c r="E521" i="25"/>
  <c r="F521" i="25"/>
  <c r="H521" i="25"/>
  <c r="K521" i="25"/>
  <c r="L521" i="25"/>
  <c r="E522" i="25"/>
  <c r="F522" i="25"/>
  <c r="H522" i="25"/>
  <c r="K522" i="25"/>
  <c r="L522" i="25"/>
  <c r="E523" i="25"/>
  <c r="F523" i="25"/>
  <c r="H523" i="25"/>
  <c r="K523" i="25"/>
  <c r="L523" i="25"/>
  <c r="E524" i="25"/>
  <c r="F524" i="25"/>
  <c r="H524" i="25"/>
  <c r="K524" i="25"/>
  <c r="L524" i="25"/>
  <c r="E525" i="25"/>
  <c r="F525" i="25"/>
  <c r="H525" i="25"/>
  <c r="K525" i="25"/>
  <c r="L525" i="25"/>
  <c r="E526" i="25"/>
  <c r="F526" i="25"/>
  <c r="H526" i="25"/>
  <c r="K526" i="25"/>
  <c r="L526" i="25"/>
  <c r="E527" i="25"/>
  <c r="F527" i="25"/>
  <c r="H527" i="25"/>
  <c r="K527" i="25"/>
  <c r="L527" i="25"/>
  <c r="E528" i="25"/>
  <c r="F528" i="25"/>
  <c r="H528" i="25"/>
  <c r="K528" i="25"/>
  <c r="L528" i="25"/>
  <c r="E529" i="25"/>
  <c r="F529" i="25"/>
  <c r="H529" i="25"/>
  <c r="K529" i="25"/>
  <c r="L529" i="25"/>
  <c r="E530" i="25"/>
  <c r="F530" i="25"/>
  <c r="H530" i="25"/>
  <c r="K530" i="25"/>
  <c r="L530" i="25"/>
  <c r="E531" i="25"/>
  <c r="F531" i="25"/>
  <c r="H531" i="25"/>
  <c r="K531" i="25"/>
  <c r="L531" i="25"/>
  <c r="E532" i="25"/>
  <c r="F532" i="25"/>
  <c r="H532" i="25"/>
  <c r="K532" i="25"/>
  <c r="L532" i="25"/>
  <c r="E533" i="25"/>
  <c r="F533" i="25"/>
  <c r="H533" i="25"/>
  <c r="K533" i="25"/>
  <c r="L533" i="25"/>
  <c r="E534" i="25"/>
  <c r="F534" i="25"/>
  <c r="H534" i="25"/>
  <c r="K534" i="25"/>
  <c r="L534" i="25"/>
  <c r="E535" i="25"/>
  <c r="F535" i="25"/>
  <c r="H535" i="25"/>
  <c r="K535" i="25"/>
  <c r="L535" i="25"/>
  <c r="E536" i="25"/>
  <c r="F536" i="25"/>
  <c r="H536" i="25"/>
  <c r="K536" i="25"/>
  <c r="L536" i="25"/>
  <c r="E537" i="25"/>
  <c r="F537" i="25"/>
  <c r="H537" i="25"/>
  <c r="K537" i="25"/>
  <c r="L537" i="25"/>
  <c r="E538" i="25"/>
  <c r="F538" i="25"/>
  <c r="H538" i="25"/>
  <c r="K538" i="25"/>
  <c r="L538" i="25"/>
  <c r="E539" i="25"/>
  <c r="F539" i="25"/>
  <c r="H539" i="25"/>
  <c r="K539" i="25"/>
  <c r="L539" i="25"/>
  <c r="E540" i="25"/>
  <c r="F540" i="25"/>
  <c r="H540" i="25"/>
  <c r="K540" i="25"/>
  <c r="L540" i="25"/>
  <c r="E541" i="25"/>
  <c r="F541" i="25"/>
  <c r="H541" i="25"/>
  <c r="K541" i="25"/>
  <c r="L541" i="25"/>
  <c r="E542" i="25"/>
  <c r="F542" i="25"/>
  <c r="H542" i="25"/>
  <c r="K542" i="25"/>
  <c r="L542" i="25"/>
  <c r="E543" i="25"/>
  <c r="F543" i="25"/>
  <c r="H543" i="25"/>
  <c r="K543" i="25"/>
  <c r="L543" i="25"/>
  <c r="E544" i="25"/>
  <c r="F544" i="25"/>
  <c r="H544" i="25"/>
  <c r="K544" i="25"/>
  <c r="L544" i="25"/>
  <c r="E545" i="25"/>
  <c r="F545" i="25"/>
  <c r="H545" i="25"/>
  <c r="K545" i="25"/>
  <c r="L545" i="25"/>
  <c r="E546" i="25"/>
  <c r="F546" i="25"/>
  <c r="H546" i="25"/>
  <c r="K546" i="25"/>
  <c r="L546" i="25"/>
  <c r="E547" i="25"/>
  <c r="F547" i="25"/>
  <c r="H547" i="25"/>
  <c r="K547" i="25"/>
  <c r="L547" i="25"/>
  <c r="E548" i="25"/>
  <c r="F548" i="25"/>
  <c r="H548" i="25"/>
  <c r="K548" i="25"/>
  <c r="L548" i="25"/>
  <c r="E549" i="25"/>
  <c r="F549" i="25"/>
  <c r="H549" i="25"/>
  <c r="K549" i="25"/>
  <c r="L549" i="25"/>
  <c r="E550" i="25"/>
  <c r="F550" i="25"/>
  <c r="H550" i="25"/>
  <c r="K550" i="25"/>
  <c r="L550" i="25"/>
  <c r="E551" i="25"/>
  <c r="F551" i="25"/>
  <c r="H551" i="25"/>
  <c r="K551" i="25"/>
  <c r="L551" i="25"/>
  <c r="E552" i="25"/>
  <c r="F552" i="25"/>
  <c r="H552" i="25"/>
  <c r="K552" i="25"/>
  <c r="L552" i="25"/>
  <c r="E553" i="25"/>
  <c r="F553" i="25"/>
  <c r="H553" i="25"/>
  <c r="K553" i="25"/>
  <c r="L553" i="25"/>
  <c r="E95" i="25"/>
  <c r="F95" i="25"/>
  <c r="H95" i="25"/>
  <c r="K95" i="25"/>
  <c r="L95" i="25"/>
  <c r="E554" i="25"/>
  <c r="F554" i="25"/>
  <c r="H554" i="25"/>
  <c r="K554" i="25"/>
  <c r="L554" i="25"/>
  <c r="E555" i="25"/>
  <c r="F555" i="25"/>
  <c r="H555" i="25"/>
  <c r="K555" i="25"/>
  <c r="L555" i="25"/>
  <c r="E556" i="25"/>
  <c r="F556" i="25"/>
  <c r="H556" i="25"/>
  <c r="K556" i="25"/>
  <c r="L556" i="25"/>
  <c r="E557" i="25"/>
  <c r="F557" i="25"/>
  <c r="H557" i="25"/>
  <c r="K557" i="25"/>
  <c r="L557" i="25"/>
  <c r="E558" i="25"/>
  <c r="F558" i="25"/>
  <c r="H558" i="25"/>
  <c r="K558" i="25"/>
  <c r="L558" i="25"/>
  <c r="E559" i="25"/>
  <c r="F559" i="25"/>
  <c r="H559" i="25"/>
  <c r="K559" i="25"/>
  <c r="L559" i="25"/>
  <c r="E560" i="25"/>
  <c r="F560" i="25"/>
  <c r="H560" i="25"/>
  <c r="K560" i="25"/>
  <c r="L560" i="25"/>
  <c r="E561" i="25"/>
  <c r="F561" i="25"/>
  <c r="H561" i="25"/>
  <c r="K561" i="25"/>
  <c r="L561" i="25"/>
  <c r="E562" i="25"/>
  <c r="F562" i="25"/>
  <c r="H562" i="25"/>
  <c r="K562" i="25"/>
  <c r="L562" i="25"/>
  <c r="E563" i="25"/>
  <c r="F563" i="25"/>
  <c r="H563" i="25"/>
  <c r="K563" i="25"/>
  <c r="L563" i="25"/>
  <c r="E564" i="25"/>
  <c r="F564" i="25"/>
  <c r="H564" i="25"/>
  <c r="K564" i="25"/>
  <c r="L564" i="25"/>
  <c r="E565" i="25"/>
  <c r="F565" i="25"/>
  <c r="H565" i="25"/>
  <c r="K565" i="25"/>
  <c r="L565" i="25"/>
  <c r="E566" i="25"/>
  <c r="F566" i="25"/>
  <c r="H566" i="25"/>
  <c r="K566" i="25"/>
  <c r="L566" i="25"/>
  <c r="E567" i="25"/>
  <c r="F567" i="25"/>
  <c r="H567" i="25"/>
  <c r="K567" i="25"/>
  <c r="L567" i="25"/>
  <c r="E568" i="25"/>
  <c r="F568" i="25"/>
  <c r="H568" i="25"/>
  <c r="K568" i="25"/>
  <c r="L568" i="25"/>
  <c r="E569" i="25"/>
  <c r="F569" i="25"/>
  <c r="H569" i="25"/>
  <c r="K569" i="25"/>
  <c r="L569" i="25"/>
  <c r="E570" i="25"/>
  <c r="F570" i="25"/>
  <c r="H570" i="25"/>
  <c r="K570" i="25"/>
  <c r="L570" i="25"/>
  <c r="E571" i="25"/>
  <c r="F571" i="25"/>
  <c r="H571" i="25"/>
  <c r="K571" i="25"/>
  <c r="L571" i="25"/>
  <c r="E572" i="25"/>
  <c r="F572" i="25"/>
  <c r="H572" i="25"/>
  <c r="K572" i="25"/>
  <c r="L572" i="25"/>
  <c r="E573" i="25"/>
  <c r="F573" i="25"/>
  <c r="H573" i="25"/>
  <c r="K573" i="25"/>
  <c r="L573" i="25"/>
  <c r="E574" i="25"/>
  <c r="F574" i="25"/>
  <c r="H574" i="25"/>
  <c r="K574" i="25"/>
  <c r="L574" i="25"/>
  <c r="E575" i="25"/>
  <c r="F575" i="25"/>
  <c r="H575" i="25"/>
  <c r="K575" i="25"/>
  <c r="L575" i="25"/>
  <c r="E576" i="25"/>
  <c r="F576" i="25"/>
  <c r="H576" i="25"/>
  <c r="K576" i="25"/>
  <c r="L576" i="25"/>
  <c r="E577" i="25"/>
  <c r="F577" i="25"/>
  <c r="H577" i="25"/>
  <c r="K577" i="25"/>
  <c r="L577" i="25"/>
  <c r="E578" i="25"/>
  <c r="F578" i="25"/>
  <c r="H578" i="25"/>
  <c r="K578" i="25"/>
  <c r="L578" i="25"/>
  <c r="E579" i="25"/>
  <c r="F579" i="25"/>
  <c r="H579" i="25"/>
  <c r="K579" i="25"/>
  <c r="L579" i="25"/>
  <c r="E580" i="25"/>
  <c r="F580" i="25"/>
  <c r="H580" i="25"/>
  <c r="K580" i="25"/>
  <c r="L580" i="25"/>
  <c r="E581" i="25"/>
  <c r="F581" i="25"/>
  <c r="H581" i="25"/>
  <c r="K581" i="25"/>
  <c r="L581" i="25"/>
  <c r="E582" i="25"/>
  <c r="F582" i="25"/>
  <c r="H582" i="25"/>
  <c r="K582" i="25"/>
  <c r="L582" i="25"/>
  <c r="E583" i="25"/>
  <c r="F583" i="25"/>
  <c r="H583" i="25"/>
  <c r="K583" i="25"/>
  <c r="L583" i="25"/>
  <c r="E584" i="25"/>
  <c r="F584" i="25"/>
  <c r="H584" i="25"/>
  <c r="K584" i="25"/>
  <c r="L584" i="25"/>
  <c r="E585" i="25"/>
  <c r="F585" i="25"/>
  <c r="H585" i="25"/>
  <c r="K585" i="25"/>
  <c r="L585" i="25"/>
  <c r="E586" i="25"/>
  <c r="F586" i="25"/>
  <c r="H586" i="25"/>
  <c r="K586" i="25"/>
  <c r="L586" i="25"/>
  <c r="E588" i="25"/>
  <c r="F588" i="25"/>
  <c r="H588" i="25"/>
  <c r="K588" i="25"/>
  <c r="L588" i="25"/>
  <c r="E589" i="25"/>
  <c r="F589" i="25"/>
  <c r="H589" i="25"/>
  <c r="K589" i="25"/>
  <c r="L589" i="25"/>
  <c r="E590" i="25"/>
  <c r="F590" i="25"/>
  <c r="H590" i="25"/>
  <c r="K590" i="25"/>
  <c r="L590" i="25"/>
  <c r="E591" i="25"/>
  <c r="F591" i="25"/>
  <c r="H591" i="25"/>
  <c r="K591" i="25"/>
  <c r="L591" i="25"/>
  <c r="A109" i="4" l="1"/>
  <c r="P517" i="4" l="1"/>
  <c r="P518" i="4"/>
  <c r="P519" i="4"/>
  <c r="P520" i="4"/>
  <c r="P521" i="4"/>
  <c r="P522" i="4"/>
  <c r="P523" i="4"/>
  <c r="P524" i="4"/>
  <c r="P525" i="4"/>
  <c r="P526" i="4"/>
  <c r="P527" i="4"/>
  <c r="P528" i="4"/>
  <c r="P529" i="4"/>
  <c r="P530" i="4"/>
  <c r="P531" i="4"/>
  <c r="P532" i="4"/>
  <c r="P533" i="4"/>
  <c r="P534" i="4"/>
  <c r="P535" i="4"/>
  <c r="P536" i="4"/>
  <c r="P537" i="4"/>
  <c r="P538" i="4"/>
  <c r="P539" i="4"/>
  <c r="P540" i="4"/>
  <c r="P541" i="4"/>
  <c r="P542" i="4"/>
  <c r="P543" i="4"/>
  <c r="P544" i="4"/>
  <c r="P545" i="4"/>
  <c r="P546" i="4"/>
  <c r="P547" i="4"/>
  <c r="P548" i="4"/>
  <c r="P549" i="4"/>
  <c r="P550" i="4"/>
  <c r="P551" i="4"/>
  <c r="P552" i="4"/>
  <c r="P553" i="4"/>
  <c r="P554" i="4"/>
  <c r="P555" i="4"/>
  <c r="P556" i="4"/>
  <c r="P557" i="4"/>
  <c r="P558" i="4"/>
  <c r="P559" i="4"/>
  <c r="P560" i="4"/>
  <c r="P561" i="4"/>
  <c r="P562" i="4"/>
  <c r="P563" i="4"/>
  <c r="P564" i="4"/>
  <c r="P565" i="4"/>
  <c r="P566" i="4"/>
  <c r="P567" i="4"/>
  <c r="P568" i="4"/>
  <c r="P569" i="4"/>
  <c r="P570" i="4"/>
  <c r="P571" i="4"/>
  <c r="P572" i="4"/>
  <c r="P573" i="4"/>
  <c r="P574" i="4"/>
  <c r="P575" i="4"/>
  <c r="P576" i="4"/>
  <c r="P577" i="4"/>
  <c r="P578" i="4"/>
  <c r="P579" i="4"/>
  <c r="P580" i="4"/>
  <c r="P581" i="4"/>
  <c r="P582" i="4"/>
  <c r="P583" i="4"/>
  <c r="P584" i="4"/>
  <c r="P585" i="4"/>
  <c r="P586" i="4"/>
  <c r="P587" i="4"/>
  <c r="P588" i="4"/>
  <c r="P589" i="4"/>
  <c r="P590" i="4"/>
  <c r="P591" i="4"/>
  <c r="P592" i="4"/>
  <c r="P593" i="4"/>
  <c r="P594" i="4"/>
  <c r="P502" i="4" l="1"/>
  <c r="P503" i="4"/>
  <c r="P504" i="4"/>
  <c r="P505" i="4"/>
  <c r="P506" i="4"/>
  <c r="P507" i="4"/>
  <c r="P508" i="4"/>
  <c r="P509" i="4"/>
  <c r="P510" i="4"/>
  <c r="P511" i="4"/>
  <c r="P512" i="4"/>
  <c r="P513" i="4"/>
  <c r="P514" i="4"/>
  <c r="P515" i="4"/>
  <c r="P516" i="4"/>
  <c r="P501" i="4"/>
  <c r="P448" i="4"/>
  <c r="P449" i="4"/>
  <c r="P450" i="4"/>
  <c r="P451" i="4"/>
  <c r="P452" i="4"/>
  <c r="P453" i="4"/>
  <c r="P454" i="4"/>
  <c r="P455" i="4"/>
  <c r="P456" i="4"/>
  <c r="P457" i="4"/>
  <c r="P458" i="4"/>
  <c r="P459" i="4"/>
  <c r="P460" i="4"/>
  <c r="P461" i="4"/>
  <c r="P462" i="4"/>
  <c r="P463" i="4"/>
  <c r="P464" i="4"/>
  <c r="P465" i="4"/>
  <c r="P466" i="4"/>
  <c r="P467" i="4"/>
  <c r="P468" i="4"/>
  <c r="P469" i="4"/>
  <c r="P470" i="4"/>
  <c r="P471" i="4"/>
  <c r="P472" i="4"/>
  <c r="P473" i="4"/>
  <c r="P474" i="4"/>
  <c r="P475" i="4"/>
  <c r="P476" i="4"/>
  <c r="P477" i="4"/>
  <c r="P478" i="4"/>
  <c r="P479" i="4"/>
  <c r="P480" i="4"/>
  <c r="P481" i="4"/>
  <c r="P482" i="4"/>
  <c r="P483" i="4"/>
  <c r="P484" i="4"/>
  <c r="P485" i="4"/>
  <c r="P486" i="4"/>
  <c r="P487" i="4"/>
  <c r="P488" i="4"/>
  <c r="P489" i="4"/>
  <c r="P490" i="4"/>
  <c r="P491" i="4"/>
  <c r="P492" i="4"/>
  <c r="P493" i="4"/>
  <c r="P494" i="4"/>
  <c r="P495" i="4"/>
  <c r="P496" i="4"/>
  <c r="P497" i="4"/>
  <c r="P498" i="4"/>
  <c r="P499" i="4"/>
  <c r="P500" i="4"/>
  <c r="P445" i="4" l="1"/>
  <c r="P446" i="4"/>
  <c r="P447" i="4"/>
  <c r="P444" i="4"/>
  <c r="P443" i="4"/>
  <c r="P442" i="4"/>
  <c r="P441" i="4"/>
  <c r="P440" i="4"/>
  <c r="P439" i="4"/>
  <c r="P430" i="4"/>
  <c r="P431" i="4"/>
  <c r="P432" i="4"/>
  <c r="P429" i="4"/>
  <c r="P433" i="4"/>
  <c r="P434" i="4"/>
  <c r="P435" i="4"/>
  <c r="P436" i="4"/>
  <c r="P437" i="4"/>
  <c r="P438" i="4"/>
  <c r="P420" i="4"/>
  <c r="P421" i="4"/>
  <c r="P422" i="4"/>
  <c r="P423" i="4"/>
  <c r="P424" i="4"/>
  <c r="P425" i="4"/>
  <c r="P426" i="4"/>
  <c r="P427" i="4"/>
  <c r="P428" i="4"/>
  <c r="P361" i="4"/>
  <c r="P362" i="4"/>
  <c r="P363" i="4"/>
  <c r="P364" i="4"/>
  <c r="P365" i="4"/>
  <c r="P366" i="4"/>
  <c r="P367" i="4"/>
  <c r="P368" i="4"/>
  <c r="P369" i="4"/>
  <c r="P370" i="4"/>
  <c r="P371" i="4"/>
  <c r="P372" i="4"/>
  <c r="P373" i="4"/>
  <c r="P374" i="4"/>
  <c r="P375" i="4"/>
  <c r="P376" i="4"/>
  <c r="P377" i="4"/>
  <c r="P378" i="4"/>
  <c r="P379" i="4"/>
  <c r="P380" i="4"/>
  <c r="P381" i="4"/>
  <c r="P382" i="4"/>
  <c r="P383" i="4"/>
  <c r="P384" i="4"/>
  <c r="P385" i="4"/>
  <c r="P386" i="4"/>
  <c r="P387" i="4"/>
  <c r="P388" i="4"/>
  <c r="P389" i="4"/>
  <c r="P390" i="4"/>
  <c r="P391" i="4"/>
  <c r="P392" i="4"/>
  <c r="P393" i="4"/>
  <c r="P394" i="4"/>
  <c r="P395" i="4"/>
  <c r="P396" i="4"/>
  <c r="P397" i="4"/>
  <c r="P398" i="4"/>
  <c r="P399" i="4"/>
  <c r="P400" i="4"/>
  <c r="P401" i="4"/>
  <c r="P402" i="4"/>
  <c r="P403" i="4"/>
  <c r="P404" i="4"/>
  <c r="P405" i="4"/>
  <c r="P406" i="4"/>
  <c r="P407" i="4"/>
  <c r="P408" i="4"/>
  <c r="P409" i="4"/>
  <c r="P410" i="4"/>
  <c r="P411" i="4"/>
  <c r="P412" i="4"/>
  <c r="P413" i="4"/>
  <c r="P414" i="4"/>
  <c r="P415" i="4"/>
  <c r="P416" i="4"/>
  <c r="P417" i="4"/>
  <c r="P418" i="4"/>
  <c r="P419" i="4"/>
  <c r="P360" i="4"/>
  <c r="P343" i="4"/>
  <c r="P344" i="4"/>
  <c r="P345" i="4"/>
  <c r="P346" i="4"/>
  <c r="P347" i="4"/>
  <c r="P348" i="4"/>
  <c r="P349" i="4"/>
  <c r="P350" i="4"/>
  <c r="P351" i="4"/>
  <c r="P352" i="4"/>
  <c r="P353" i="4"/>
  <c r="P354" i="4"/>
  <c r="P355" i="4"/>
  <c r="P356" i="4"/>
  <c r="P357" i="4"/>
  <c r="P358" i="4"/>
  <c r="P359" i="4"/>
  <c r="P342" i="4"/>
  <c r="P298" i="4"/>
  <c r="P299" i="4"/>
  <c r="P300" i="4"/>
  <c r="P301" i="4"/>
  <c r="P302" i="4"/>
  <c r="P303" i="4"/>
  <c r="P304" i="4"/>
  <c r="P305" i="4"/>
  <c r="P306" i="4"/>
  <c r="P307" i="4"/>
  <c r="P308" i="4"/>
  <c r="P309" i="4"/>
  <c r="P310" i="4"/>
  <c r="P311" i="4"/>
  <c r="P312" i="4"/>
  <c r="P313" i="4"/>
  <c r="P314" i="4"/>
  <c r="P315" i="4"/>
  <c r="P316" i="4"/>
  <c r="P317" i="4"/>
  <c r="P318" i="4"/>
  <c r="P319" i="4"/>
  <c r="P320" i="4"/>
  <c r="P321" i="4"/>
  <c r="P322" i="4"/>
  <c r="P323" i="4"/>
  <c r="P324" i="4"/>
  <c r="P325" i="4"/>
  <c r="P326" i="4"/>
  <c r="P327" i="4"/>
  <c r="P328" i="4"/>
  <c r="P329" i="4"/>
  <c r="P330" i="4"/>
  <c r="P331" i="4"/>
  <c r="P332" i="4"/>
  <c r="P333" i="4"/>
  <c r="P334" i="4"/>
  <c r="P335" i="4"/>
  <c r="P336" i="4"/>
  <c r="P337" i="4"/>
  <c r="P338" i="4"/>
  <c r="P339" i="4"/>
  <c r="P340" i="4"/>
  <c r="P341" i="4"/>
  <c r="P291" i="4"/>
  <c r="P292" i="4"/>
  <c r="P293" i="4"/>
  <c r="P294" i="4"/>
  <c r="P295" i="4"/>
  <c r="P296" i="4"/>
  <c r="P297" i="4"/>
  <c r="P290" i="4"/>
  <c r="P288" i="4"/>
  <c r="P289" i="4"/>
  <c r="P285" i="4"/>
  <c r="P286" i="4"/>
  <c r="P287" i="4"/>
  <c r="P267" i="4"/>
  <c r="P268" i="4"/>
  <c r="P269" i="4"/>
  <c r="P270" i="4"/>
  <c r="P271" i="4"/>
  <c r="P272" i="4"/>
  <c r="P273" i="4"/>
  <c r="P274" i="4"/>
  <c r="P275" i="4"/>
  <c r="P276" i="4"/>
  <c r="P277" i="4"/>
  <c r="P278" i="4"/>
  <c r="P279" i="4"/>
  <c r="P280" i="4"/>
  <c r="P281" i="4"/>
  <c r="P282" i="4"/>
  <c r="P283" i="4"/>
  <c r="P284" i="4"/>
  <c r="P221" i="4"/>
  <c r="P222" i="4"/>
  <c r="P223" i="4"/>
  <c r="P224" i="4"/>
  <c r="P225" i="4"/>
  <c r="P226" i="4"/>
  <c r="P227" i="4"/>
  <c r="P228" i="4"/>
  <c r="P229" i="4"/>
  <c r="P230" i="4"/>
  <c r="P231" i="4"/>
  <c r="P232" i="4"/>
  <c r="P233" i="4"/>
  <c r="P234" i="4"/>
  <c r="P235" i="4"/>
  <c r="P236" i="4"/>
  <c r="P237" i="4"/>
  <c r="P238" i="4"/>
  <c r="P239" i="4"/>
  <c r="P240" i="4"/>
  <c r="P241" i="4"/>
  <c r="P242" i="4"/>
  <c r="P243" i="4"/>
  <c r="P244" i="4"/>
  <c r="P245" i="4"/>
  <c r="P246" i="4"/>
  <c r="P247" i="4"/>
  <c r="P248" i="4"/>
  <c r="P249" i="4"/>
  <c r="P250" i="4"/>
  <c r="P251" i="4"/>
  <c r="P252" i="4"/>
  <c r="P253" i="4"/>
  <c r="P254" i="4"/>
  <c r="P255" i="4"/>
  <c r="P256" i="4"/>
  <c r="P257" i="4"/>
  <c r="P258" i="4"/>
  <c r="P259" i="4"/>
  <c r="P260" i="4"/>
  <c r="P261" i="4"/>
  <c r="P262" i="4"/>
  <c r="P263" i="4"/>
  <c r="P264" i="4"/>
  <c r="P265" i="4"/>
  <c r="P266" i="4"/>
  <c r="P220" i="4"/>
  <c r="P219" i="4"/>
  <c r="P218" i="4"/>
  <c r="P215" i="4"/>
  <c r="P216" i="4"/>
  <c r="P217" i="4"/>
  <c r="P214" i="4"/>
  <c r="P213" i="4"/>
  <c r="P212" i="4"/>
  <c r="P211" i="4"/>
  <c r="P209" i="4"/>
  <c r="P210" i="4"/>
  <c r="P208" i="4"/>
  <c r="P201" i="4"/>
  <c r="P202" i="4"/>
  <c r="P203" i="4"/>
  <c r="P204" i="4"/>
  <c r="P205" i="4"/>
  <c r="P206" i="4"/>
  <c r="P207" i="4"/>
  <c r="P199" i="4"/>
  <c r="P200" i="4"/>
  <c r="P198" i="4"/>
  <c r="P195" i="4"/>
  <c r="P196" i="4"/>
  <c r="P197" i="4"/>
  <c r="P194" i="4"/>
  <c r="P70" i="4"/>
  <c r="P71" i="4"/>
  <c r="P72" i="4"/>
  <c r="P73" i="4"/>
  <c r="P74" i="4"/>
  <c r="P75" i="4"/>
  <c r="P76" i="4"/>
  <c r="P77" i="4"/>
  <c r="P78" i="4"/>
  <c r="P79" i="4"/>
  <c r="P80" i="4"/>
  <c r="P81" i="4"/>
  <c r="P82" i="4"/>
  <c r="P83" i="4"/>
  <c r="P84" i="4"/>
  <c r="P85" i="4"/>
  <c r="P86" i="4"/>
  <c r="P87" i="4"/>
  <c r="P88" i="4"/>
  <c r="P89" i="4"/>
  <c r="P90" i="4"/>
  <c r="P91" i="4"/>
  <c r="P92" i="4"/>
  <c r="P93" i="4"/>
  <c r="P94" i="4"/>
  <c r="P95" i="4"/>
  <c r="P96" i="4"/>
  <c r="P97" i="4"/>
  <c r="P98" i="4"/>
  <c r="P99" i="4"/>
  <c r="P100" i="4"/>
  <c r="P101" i="4"/>
  <c r="P102" i="4"/>
  <c r="P103" i="4"/>
  <c r="P104" i="4"/>
  <c r="P105" i="4"/>
  <c r="P106" i="4"/>
  <c r="P107" i="4"/>
  <c r="P108" i="4"/>
  <c r="P109" i="4"/>
  <c r="P110" i="4"/>
  <c r="P111" i="4"/>
  <c r="P112" i="4"/>
  <c r="P113" i="4"/>
  <c r="P114" i="4"/>
  <c r="P115" i="4"/>
  <c r="P116" i="4"/>
  <c r="P117" i="4"/>
  <c r="P118" i="4"/>
  <c r="P119" i="4"/>
  <c r="P120" i="4"/>
  <c r="P121" i="4"/>
  <c r="P122" i="4"/>
  <c r="P123" i="4"/>
  <c r="P124" i="4"/>
  <c r="P125" i="4"/>
  <c r="P126" i="4"/>
  <c r="P127" i="4"/>
  <c r="P128" i="4"/>
  <c r="P129" i="4"/>
  <c r="P130" i="4"/>
  <c r="P131" i="4"/>
  <c r="P132" i="4"/>
  <c r="P133" i="4"/>
  <c r="P134" i="4"/>
  <c r="P135" i="4"/>
  <c r="P136" i="4"/>
  <c r="P137" i="4"/>
  <c r="P138" i="4"/>
  <c r="P139" i="4"/>
  <c r="P140" i="4"/>
  <c r="P141" i="4"/>
  <c r="P142" i="4"/>
  <c r="P143" i="4"/>
  <c r="P144" i="4"/>
  <c r="P145" i="4"/>
  <c r="P146" i="4"/>
  <c r="P147" i="4"/>
  <c r="P148" i="4"/>
  <c r="P149" i="4"/>
  <c r="P150" i="4"/>
  <c r="P151" i="4"/>
  <c r="P152" i="4"/>
  <c r="P153" i="4"/>
  <c r="P154" i="4"/>
  <c r="P155" i="4"/>
  <c r="P156" i="4"/>
  <c r="P157" i="4"/>
  <c r="P158" i="4"/>
  <c r="P159" i="4"/>
  <c r="P160" i="4"/>
  <c r="P161" i="4"/>
  <c r="P162" i="4"/>
  <c r="P163" i="4"/>
  <c r="P164" i="4"/>
  <c r="P165" i="4"/>
  <c r="P166" i="4"/>
  <c r="P167" i="4"/>
  <c r="P168" i="4"/>
  <c r="P169" i="4"/>
  <c r="P170" i="4"/>
  <c r="P171" i="4"/>
  <c r="P172" i="4"/>
  <c r="P173" i="4"/>
  <c r="P174" i="4"/>
  <c r="P175" i="4"/>
  <c r="P176" i="4"/>
  <c r="P177" i="4"/>
  <c r="P178" i="4"/>
  <c r="P179" i="4"/>
  <c r="P180" i="4"/>
  <c r="P181" i="4"/>
  <c r="P182" i="4"/>
  <c r="P183" i="4"/>
  <c r="P184" i="4"/>
  <c r="P185" i="4"/>
  <c r="P186" i="4"/>
  <c r="P187" i="4"/>
  <c r="P188" i="4"/>
  <c r="P189" i="4"/>
  <c r="P190" i="4"/>
  <c r="P191" i="4"/>
  <c r="P192" i="4"/>
  <c r="P193"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55" i="4"/>
  <c r="P56" i="4"/>
  <c r="P57" i="4"/>
  <c r="P58" i="4"/>
  <c r="P59" i="4"/>
  <c r="P60" i="4"/>
  <c r="P61" i="4"/>
  <c r="P62" i="4"/>
  <c r="P63" i="4"/>
  <c r="P64" i="4"/>
  <c r="P65" i="4"/>
  <c r="P66" i="4"/>
  <c r="P67" i="4"/>
  <c r="P68" i="4"/>
  <c r="P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59" i="4"/>
  <c r="L360" i="4"/>
  <c r="L361" i="4"/>
  <c r="L362" i="4"/>
  <c r="L363" i="4"/>
  <c r="L364" i="4"/>
  <c r="L365" i="4"/>
  <c r="L366" i="4"/>
  <c r="L367" i="4"/>
  <c r="L368" i="4"/>
  <c r="L369" i="4"/>
  <c r="L370" i="4"/>
  <c r="L371" i="4"/>
  <c r="L372" i="4"/>
  <c r="L373" i="4"/>
  <c r="L374" i="4"/>
  <c r="L375" i="4"/>
  <c r="L376" i="4"/>
  <c r="L377" i="4"/>
  <c r="L378" i="4"/>
  <c r="L379" i="4"/>
  <c r="L380" i="4"/>
  <c r="L381" i="4"/>
  <c r="L382" i="4"/>
  <c r="L383" i="4"/>
  <c r="L384" i="4"/>
  <c r="L385" i="4"/>
  <c r="L386" i="4"/>
  <c r="L387" i="4"/>
  <c r="L388" i="4"/>
  <c r="L389" i="4"/>
  <c r="L390" i="4"/>
  <c r="L391" i="4"/>
  <c r="L392" i="4"/>
  <c r="L393" i="4"/>
  <c r="L394" i="4"/>
  <c r="L395" i="4"/>
  <c r="L396" i="4"/>
  <c r="L397" i="4"/>
  <c r="L398" i="4"/>
  <c r="L399" i="4"/>
  <c r="L400" i="4"/>
  <c r="L401" i="4"/>
  <c r="L402" i="4"/>
  <c r="L403" i="4"/>
  <c r="L404" i="4"/>
  <c r="L405" i="4"/>
  <c r="L406" i="4"/>
  <c r="L407" i="4"/>
  <c r="L408" i="4"/>
  <c r="L409" i="4"/>
  <c r="L410" i="4"/>
  <c r="L411" i="4"/>
  <c r="L412" i="4"/>
  <c r="L413" i="4"/>
  <c r="L414" i="4"/>
  <c r="L415" i="4"/>
  <c r="L416" i="4"/>
  <c r="L417" i="4"/>
  <c r="L418" i="4"/>
  <c r="L419" i="4"/>
  <c r="L420" i="4"/>
  <c r="L421" i="4"/>
  <c r="L422" i="4"/>
  <c r="L423" i="4"/>
  <c r="L424" i="4"/>
  <c r="L425" i="4"/>
  <c r="L426" i="4"/>
  <c r="L427" i="4"/>
  <c r="L428" i="4"/>
  <c r="L429" i="4"/>
  <c r="L430" i="4"/>
  <c r="L431" i="4"/>
  <c r="L432" i="4"/>
  <c r="L433" i="4"/>
  <c r="L434" i="4"/>
  <c r="L435" i="4"/>
  <c r="L436" i="4"/>
  <c r="L437" i="4"/>
  <c r="L438" i="4"/>
  <c r="L439" i="4"/>
  <c r="L440" i="4"/>
  <c r="L441" i="4"/>
  <c r="L442" i="4"/>
  <c r="L443" i="4"/>
  <c r="L444" i="4"/>
  <c r="L445" i="4"/>
  <c r="L446" i="4"/>
  <c r="L447" i="4"/>
  <c r="L448" i="4"/>
  <c r="L449" i="4"/>
  <c r="L450" i="4"/>
  <c r="L451" i="4"/>
  <c r="L452" i="4"/>
  <c r="L453" i="4"/>
  <c r="L454" i="4"/>
  <c r="L455" i="4"/>
  <c r="L456" i="4"/>
  <c r="L457" i="4"/>
  <c r="L458" i="4"/>
  <c r="L459" i="4"/>
  <c r="L460" i="4"/>
  <c r="L461" i="4"/>
  <c r="L462" i="4"/>
  <c r="L463" i="4"/>
  <c r="L464" i="4"/>
  <c r="L465" i="4"/>
  <c r="L466" i="4"/>
  <c r="L467" i="4"/>
  <c r="L468" i="4"/>
  <c r="L469" i="4"/>
  <c r="L470" i="4"/>
  <c r="L471" i="4"/>
  <c r="L472" i="4"/>
  <c r="L473" i="4"/>
  <c r="L474" i="4"/>
  <c r="L475" i="4"/>
  <c r="L476" i="4"/>
  <c r="L477" i="4"/>
  <c r="L478" i="4"/>
  <c r="L479" i="4"/>
  <c r="L480" i="4"/>
  <c r="L481" i="4"/>
  <c r="L482" i="4"/>
  <c r="L483" i="4"/>
  <c r="L484" i="4"/>
  <c r="L485" i="4"/>
  <c r="L486" i="4"/>
  <c r="L487" i="4"/>
  <c r="L488" i="4"/>
  <c r="L489" i="4"/>
  <c r="L490" i="4"/>
  <c r="L491" i="4"/>
  <c r="L492" i="4"/>
  <c r="L493" i="4"/>
  <c r="L494" i="4"/>
  <c r="L495" i="4"/>
  <c r="L496" i="4"/>
  <c r="L497" i="4"/>
  <c r="L498" i="4"/>
  <c r="L499" i="4"/>
  <c r="L500" i="4"/>
  <c r="L501" i="4"/>
  <c r="L502" i="4"/>
  <c r="L503" i="4"/>
  <c r="L504" i="4"/>
  <c r="L505" i="4"/>
  <c r="L506" i="4"/>
  <c r="L507" i="4"/>
  <c r="L508" i="4"/>
  <c r="L509" i="4"/>
  <c r="L510" i="4"/>
  <c r="L511" i="4"/>
  <c r="L512" i="4"/>
  <c r="L513" i="4"/>
  <c r="L514" i="4"/>
  <c r="L515" i="4"/>
  <c r="L516" i="4"/>
  <c r="L517" i="4"/>
  <c r="L518" i="4"/>
  <c r="L519" i="4"/>
  <c r="L520" i="4"/>
  <c r="L521" i="4"/>
  <c r="L522" i="4"/>
  <c r="L523" i="4"/>
  <c r="L524" i="4"/>
  <c r="L525" i="4"/>
  <c r="L526" i="4"/>
  <c r="L527" i="4"/>
  <c r="L528" i="4"/>
  <c r="L529" i="4"/>
  <c r="L530" i="4"/>
  <c r="L531" i="4"/>
  <c r="L532" i="4"/>
  <c r="L533" i="4"/>
  <c r="L534" i="4"/>
  <c r="L535" i="4"/>
  <c r="L536" i="4"/>
  <c r="L537" i="4"/>
  <c r="L538" i="4"/>
  <c r="L539" i="4"/>
  <c r="L540" i="4"/>
  <c r="L541" i="4"/>
  <c r="L542" i="4"/>
  <c r="L543" i="4"/>
  <c r="L544" i="4"/>
  <c r="L545" i="4"/>
  <c r="L546" i="4"/>
  <c r="L547" i="4"/>
  <c r="L548" i="4"/>
  <c r="L549" i="4"/>
  <c r="L550" i="4"/>
  <c r="L551" i="4"/>
  <c r="L552" i="4"/>
  <c r="L553" i="4"/>
  <c r="L554" i="4"/>
  <c r="L555" i="4"/>
  <c r="L556" i="4"/>
  <c r="L557" i="4"/>
  <c r="L558" i="4"/>
  <c r="L559" i="4"/>
  <c r="L560" i="4"/>
  <c r="L561" i="4"/>
  <c r="L562" i="4"/>
  <c r="L563" i="4"/>
  <c r="L564" i="4"/>
  <c r="L565" i="4"/>
  <c r="L566" i="4"/>
  <c r="L567" i="4"/>
  <c r="L568" i="4"/>
  <c r="L569" i="4"/>
  <c r="L570" i="4"/>
  <c r="L571" i="4"/>
  <c r="L572" i="4"/>
  <c r="L573" i="4"/>
  <c r="L574" i="4"/>
  <c r="L575" i="4"/>
  <c r="L576" i="4"/>
  <c r="L577" i="4"/>
  <c r="L578" i="4"/>
  <c r="L579" i="4"/>
  <c r="L580" i="4"/>
  <c r="L581" i="4"/>
  <c r="L582" i="4"/>
  <c r="L583" i="4"/>
  <c r="L584" i="4"/>
  <c r="L585" i="4"/>
  <c r="L586" i="4"/>
  <c r="L587" i="4"/>
  <c r="L588" i="4"/>
  <c r="L589" i="4"/>
  <c r="L590" i="4"/>
  <c r="L591" i="4"/>
  <c r="L592" i="4"/>
  <c r="L593" i="4"/>
  <c r="L594" i="4"/>
  <c r="L69" i="4"/>
  <c r="L28" i="4"/>
  <c r="L61" i="4"/>
  <c r="L21" i="4"/>
  <c r="L12" i="4"/>
  <c r="F7" i="4"/>
  <c r="G7" i="4"/>
  <c r="F8" i="4"/>
  <c r="G8" i="4"/>
  <c r="F9" i="4"/>
  <c r="G9" i="4"/>
  <c r="F10" i="4"/>
  <c r="G10" i="4"/>
  <c r="F11" i="4"/>
  <c r="G11" i="4"/>
  <c r="F12" i="4"/>
  <c r="G12" i="4"/>
  <c r="F13" i="4"/>
  <c r="G13" i="4"/>
  <c r="F14" i="4"/>
  <c r="G14" i="4"/>
  <c r="F15" i="4"/>
  <c r="G15" i="4"/>
  <c r="F16" i="4"/>
  <c r="G16" i="4"/>
  <c r="F17" i="4"/>
  <c r="G17" i="4"/>
  <c r="F18" i="4"/>
  <c r="G18" i="4"/>
  <c r="F19" i="4"/>
  <c r="G19" i="4"/>
  <c r="F20" i="4"/>
  <c r="G20" i="4"/>
  <c r="F21" i="4"/>
  <c r="G21" i="4"/>
  <c r="F22" i="4"/>
  <c r="G22" i="4"/>
  <c r="F23" i="4"/>
  <c r="G23" i="4"/>
  <c r="F24" i="4"/>
  <c r="G24" i="4"/>
  <c r="F25" i="4"/>
  <c r="G25" i="4"/>
  <c r="F26" i="4"/>
  <c r="G26" i="4"/>
  <c r="F27" i="4"/>
  <c r="G27" i="4"/>
  <c r="F28" i="4"/>
  <c r="G28" i="4"/>
  <c r="F29" i="4"/>
  <c r="G29" i="4"/>
  <c r="F30" i="4"/>
  <c r="G30" i="4"/>
  <c r="F31" i="4"/>
  <c r="G31" i="4"/>
  <c r="F32" i="4"/>
  <c r="G32" i="4"/>
  <c r="F33" i="4"/>
  <c r="G33" i="4"/>
  <c r="F34" i="4"/>
  <c r="G34" i="4"/>
  <c r="F35" i="4"/>
  <c r="G35" i="4"/>
  <c r="F36" i="4"/>
  <c r="G36" i="4"/>
  <c r="F37" i="4"/>
  <c r="G37" i="4"/>
  <c r="F38" i="4"/>
  <c r="G38" i="4"/>
  <c r="F39" i="4"/>
  <c r="G39" i="4"/>
  <c r="F40" i="4"/>
  <c r="G40" i="4"/>
  <c r="F41" i="4"/>
  <c r="G41" i="4"/>
  <c r="F42" i="4"/>
  <c r="G42" i="4"/>
  <c r="F43" i="4"/>
  <c r="G43" i="4"/>
  <c r="F44" i="4"/>
  <c r="G44" i="4"/>
  <c r="F45" i="4"/>
  <c r="G45" i="4"/>
  <c r="F46" i="4"/>
  <c r="G46" i="4"/>
  <c r="F47" i="4"/>
  <c r="G47" i="4"/>
  <c r="F48" i="4"/>
  <c r="G48" i="4"/>
  <c r="F49" i="4"/>
  <c r="G49" i="4"/>
  <c r="F50" i="4"/>
  <c r="G50" i="4"/>
  <c r="F51" i="4"/>
  <c r="G51" i="4"/>
  <c r="F52" i="4"/>
  <c r="G52" i="4"/>
  <c r="F53" i="4"/>
  <c r="G53" i="4"/>
  <c r="F54" i="4"/>
  <c r="G54" i="4"/>
  <c r="F55" i="4"/>
  <c r="G55" i="4"/>
  <c r="F56" i="4"/>
  <c r="G56" i="4"/>
  <c r="F57" i="4"/>
  <c r="G57" i="4"/>
  <c r="F58" i="4"/>
  <c r="G58" i="4"/>
  <c r="F59" i="4"/>
  <c r="G59" i="4"/>
  <c r="F60" i="4"/>
  <c r="G60" i="4"/>
  <c r="F61" i="4"/>
  <c r="G61" i="4"/>
  <c r="F62" i="4"/>
  <c r="G62" i="4"/>
  <c r="F63" i="4"/>
  <c r="G63" i="4"/>
  <c r="F64" i="4"/>
  <c r="G64" i="4"/>
  <c r="F65" i="4"/>
  <c r="G65" i="4"/>
  <c r="F66" i="4"/>
  <c r="G66" i="4"/>
  <c r="F67" i="4"/>
  <c r="G67" i="4"/>
  <c r="F68" i="4"/>
  <c r="G68" i="4"/>
  <c r="F69" i="4"/>
  <c r="G69" i="4"/>
  <c r="F70" i="4"/>
  <c r="G70" i="4"/>
  <c r="F71" i="4"/>
  <c r="G71" i="4"/>
  <c r="F72" i="4"/>
  <c r="G72" i="4"/>
  <c r="F73" i="4"/>
  <c r="G73" i="4"/>
  <c r="F74" i="4"/>
  <c r="G74" i="4"/>
  <c r="F75" i="4"/>
  <c r="G75" i="4"/>
  <c r="F76" i="4"/>
  <c r="G76" i="4"/>
  <c r="F77" i="4"/>
  <c r="G77" i="4"/>
  <c r="F78" i="4"/>
  <c r="G78" i="4"/>
  <c r="F79" i="4"/>
  <c r="G79" i="4"/>
  <c r="F80" i="4"/>
  <c r="G80" i="4"/>
  <c r="F81" i="4"/>
  <c r="G81" i="4"/>
  <c r="F82" i="4"/>
  <c r="G82" i="4"/>
  <c r="F83" i="4"/>
  <c r="G83" i="4"/>
  <c r="F84" i="4"/>
  <c r="G84" i="4"/>
  <c r="F85" i="4"/>
  <c r="G85" i="4"/>
  <c r="F86" i="4"/>
  <c r="G86" i="4"/>
  <c r="F87" i="4"/>
  <c r="G87" i="4"/>
  <c r="F88" i="4"/>
  <c r="G88" i="4"/>
  <c r="F89" i="4"/>
  <c r="G89" i="4"/>
  <c r="F90" i="4"/>
  <c r="G90" i="4"/>
  <c r="F91" i="4"/>
  <c r="G91" i="4"/>
  <c r="F92" i="4"/>
  <c r="G92" i="4"/>
  <c r="F93" i="4"/>
  <c r="G93" i="4"/>
  <c r="F94" i="4"/>
  <c r="G94" i="4"/>
  <c r="F95" i="4"/>
  <c r="G95" i="4"/>
  <c r="F96" i="4"/>
  <c r="G96" i="4"/>
  <c r="F97" i="4"/>
  <c r="G97" i="4"/>
  <c r="F98" i="4"/>
  <c r="G98" i="4"/>
  <c r="F99" i="4"/>
  <c r="G99" i="4"/>
  <c r="F100" i="4"/>
  <c r="G100" i="4"/>
  <c r="F101" i="4"/>
  <c r="G101" i="4"/>
  <c r="F102" i="4"/>
  <c r="G102" i="4"/>
  <c r="F103" i="4"/>
  <c r="G103" i="4"/>
  <c r="F104" i="4"/>
  <c r="G104" i="4"/>
  <c r="F105" i="4"/>
  <c r="G105" i="4"/>
  <c r="F106" i="4"/>
  <c r="G106" i="4"/>
  <c r="F107" i="4"/>
  <c r="G107" i="4"/>
  <c r="F108" i="4"/>
  <c r="G108" i="4"/>
  <c r="F109" i="4"/>
  <c r="G109" i="4"/>
  <c r="F110" i="4"/>
  <c r="G110" i="4"/>
  <c r="F111" i="4"/>
  <c r="G111" i="4"/>
  <c r="F112" i="4"/>
  <c r="G112" i="4"/>
  <c r="F113" i="4"/>
  <c r="G113" i="4"/>
  <c r="F114" i="4"/>
  <c r="G114" i="4"/>
  <c r="F115" i="4"/>
  <c r="G115" i="4"/>
  <c r="F116" i="4"/>
  <c r="G116" i="4"/>
  <c r="F117" i="4"/>
  <c r="G117" i="4"/>
  <c r="F118" i="4"/>
  <c r="G118" i="4"/>
  <c r="F119" i="4"/>
  <c r="G119" i="4"/>
  <c r="F120" i="4"/>
  <c r="G120" i="4"/>
  <c r="F121" i="4"/>
  <c r="G121" i="4"/>
  <c r="F122" i="4"/>
  <c r="G122" i="4"/>
  <c r="F123" i="4"/>
  <c r="G123" i="4"/>
  <c r="F124" i="4"/>
  <c r="G124" i="4"/>
  <c r="F125" i="4"/>
  <c r="G125" i="4"/>
  <c r="F126" i="4"/>
  <c r="G126" i="4"/>
  <c r="F127" i="4"/>
  <c r="G127" i="4"/>
  <c r="F128" i="4"/>
  <c r="G128" i="4"/>
  <c r="F129" i="4"/>
  <c r="G129" i="4"/>
  <c r="F130" i="4"/>
  <c r="G130" i="4"/>
  <c r="F131" i="4"/>
  <c r="G131" i="4"/>
  <c r="F132" i="4"/>
  <c r="G132" i="4"/>
  <c r="F133" i="4"/>
  <c r="G133" i="4"/>
  <c r="F134" i="4"/>
  <c r="G134" i="4"/>
  <c r="F135" i="4"/>
  <c r="G135" i="4"/>
  <c r="F136" i="4"/>
  <c r="G136" i="4"/>
  <c r="F137" i="4"/>
  <c r="G137" i="4"/>
  <c r="F138" i="4"/>
  <c r="G138" i="4"/>
  <c r="F139" i="4"/>
  <c r="G139" i="4"/>
  <c r="F140" i="4"/>
  <c r="G140" i="4"/>
  <c r="F141" i="4"/>
  <c r="G141" i="4"/>
  <c r="F142" i="4"/>
  <c r="G142" i="4"/>
  <c r="F143" i="4"/>
  <c r="G143" i="4"/>
  <c r="F144" i="4"/>
  <c r="G144" i="4"/>
  <c r="F145" i="4"/>
  <c r="G145" i="4"/>
  <c r="F146" i="4"/>
  <c r="G146" i="4"/>
  <c r="F147" i="4"/>
  <c r="G147" i="4"/>
  <c r="F148" i="4"/>
  <c r="G148" i="4"/>
  <c r="F149" i="4"/>
  <c r="G149" i="4"/>
  <c r="F150" i="4"/>
  <c r="G150" i="4"/>
  <c r="F151" i="4"/>
  <c r="G151" i="4"/>
  <c r="F152" i="4"/>
  <c r="G152" i="4"/>
  <c r="F153" i="4"/>
  <c r="G153" i="4"/>
  <c r="F154" i="4"/>
  <c r="G154" i="4"/>
  <c r="F155" i="4"/>
  <c r="G155" i="4"/>
  <c r="F156" i="4"/>
  <c r="G156" i="4"/>
  <c r="F157" i="4"/>
  <c r="G157" i="4"/>
  <c r="F158" i="4"/>
  <c r="G158" i="4"/>
  <c r="F159" i="4"/>
  <c r="G159" i="4"/>
  <c r="F160" i="4"/>
  <c r="G160" i="4"/>
  <c r="F161" i="4"/>
  <c r="G161" i="4"/>
  <c r="F162" i="4"/>
  <c r="G162" i="4"/>
  <c r="F163" i="4"/>
  <c r="G163" i="4"/>
  <c r="F164" i="4"/>
  <c r="G164" i="4"/>
  <c r="F165" i="4"/>
  <c r="G165" i="4"/>
  <c r="F166" i="4"/>
  <c r="G166" i="4"/>
  <c r="F167" i="4"/>
  <c r="G167" i="4"/>
  <c r="F168" i="4"/>
  <c r="G168" i="4"/>
  <c r="F169" i="4"/>
  <c r="G169" i="4"/>
  <c r="F170" i="4"/>
  <c r="G170" i="4"/>
  <c r="F171" i="4"/>
  <c r="G171" i="4"/>
  <c r="F172" i="4"/>
  <c r="G172" i="4"/>
  <c r="F173" i="4"/>
  <c r="G173" i="4"/>
  <c r="F174" i="4"/>
  <c r="G174" i="4"/>
  <c r="F175" i="4"/>
  <c r="G175" i="4"/>
  <c r="F176" i="4"/>
  <c r="G176" i="4"/>
  <c r="F177" i="4"/>
  <c r="G177" i="4"/>
  <c r="F178" i="4"/>
  <c r="G178" i="4"/>
  <c r="F179" i="4"/>
  <c r="G179" i="4"/>
  <c r="F180" i="4"/>
  <c r="G180" i="4"/>
  <c r="F181" i="4"/>
  <c r="G181" i="4"/>
  <c r="F182" i="4"/>
  <c r="G182" i="4"/>
  <c r="F183" i="4"/>
  <c r="G183" i="4"/>
  <c r="F184" i="4"/>
  <c r="G184" i="4"/>
  <c r="F185" i="4"/>
  <c r="G185" i="4"/>
  <c r="F186" i="4"/>
  <c r="G186" i="4"/>
  <c r="F187" i="4"/>
  <c r="G187" i="4"/>
  <c r="F188" i="4"/>
  <c r="G188" i="4"/>
  <c r="F189" i="4"/>
  <c r="G189" i="4"/>
  <c r="F190" i="4"/>
  <c r="G190" i="4"/>
  <c r="F191" i="4"/>
  <c r="G191" i="4"/>
  <c r="F192" i="4"/>
  <c r="G192" i="4"/>
  <c r="F193" i="4"/>
  <c r="G193" i="4"/>
  <c r="F194" i="4"/>
  <c r="G194" i="4"/>
  <c r="F195" i="4"/>
  <c r="G195" i="4"/>
  <c r="F196" i="4"/>
  <c r="G196" i="4"/>
  <c r="F197" i="4"/>
  <c r="G197" i="4"/>
  <c r="F198" i="4"/>
  <c r="G198" i="4"/>
  <c r="F199" i="4"/>
  <c r="G199" i="4"/>
  <c r="F200" i="4"/>
  <c r="G200" i="4"/>
  <c r="F201" i="4"/>
  <c r="G201" i="4"/>
  <c r="F202" i="4"/>
  <c r="G202" i="4"/>
  <c r="F203" i="4"/>
  <c r="G203" i="4"/>
  <c r="F204" i="4"/>
  <c r="G204" i="4"/>
  <c r="F205" i="4"/>
  <c r="G205" i="4"/>
  <c r="F206" i="4"/>
  <c r="G206" i="4"/>
  <c r="F207" i="4"/>
  <c r="G207" i="4"/>
  <c r="F208" i="4"/>
  <c r="G208" i="4"/>
  <c r="F209" i="4"/>
  <c r="G209" i="4"/>
  <c r="F210" i="4"/>
  <c r="G210" i="4"/>
  <c r="F211" i="4"/>
  <c r="G211" i="4"/>
  <c r="F212" i="4"/>
  <c r="G212" i="4"/>
  <c r="F213" i="4"/>
  <c r="G213" i="4"/>
  <c r="F214" i="4"/>
  <c r="G214" i="4"/>
  <c r="F215" i="4"/>
  <c r="G215" i="4"/>
  <c r="F216" i="4"/>
  <c r="G216" i="4"/>
  <c r="F217" i="4"/>
  <c r="G217" i="4"/>
  <c r="F218" i="4"/>
  <c r="G218" i="4"/>
  <c r="F219" i="4"/>
  <c r="G219" i="4"/>
  <c r="F220" i="4"/>
  <c r="G220" i="4"/>
  <c r="F221" i="4"/>
  <c r="G221" i="4"/>
  <c r="F222" i="4"/>
  <c r="G222" i="4"/>
  <c r="F223" i="4"/>
  <c r="G223" i="4"/>
  <c r="F224" i="4"/>
  <c r="G224" i="4"/>
  <c r="F225" i="4"/>
  <c r="G225" i="4"/>
  <c r="F226" i="4"/>
  <c r="G226" i="4"/>
  <c r="F227" i="4"/>
  <c r="G227" i="4"/>
  <c r="F228" i="4"/>
  <c r="G228" i="4"/>
  <c r="F229" i="4"/>
  <c r="G229" i="4"/>
  <c r="F230" i="4"/>
  <c r="G230" i="4"/>
  <c r="F231" i="4"/>
  <c r="G231" i="4"/>
  <c r="F232" i="4"/>
  <c r="G232" i="4"/>
  <c r="F233" i="4"/>
  <c r="G233" i="4"/>
  <c r="F234" i="4"/>
  <c r="G234" i="4"/>
  <c r="F235" i="4"/>
  <c r="G235" i="4"/>
  <c r="F236" i="4"/>
  <c r="G236" i="4"/>
  <c r="F237" i="4"/>
  <c r="G237" i="4"/>
  <c r="F238" i="4"/>
  <c r="G238" i="4"/>
  <c r="F239" i="4"/>
  <c r="G239" i="4"/>
  <c r="F240" i="4"/>
  <c r="G240" i="4"/>
  <c r="F241" i="4"/>
  <c r="G241" i="4"/>
  <c r="F242" i="4"/>
  <c r="G242" i="4"/>
  <c r="F243" i="4"/>
  <c r="G243" i="4"/>
  <c r="F244" i="4"/>
  <c r="G244" i="4"/>
  <c r="F245" i="4"/>
  <c r="G245" i="4"/>
  <c r="F246" i="4"/>
  <c r="G246" i="4"/>
  <c r="F247" i="4"/>
  <c r="G247" i="4"/>
  <c r="F248" i="4"/>
  <c r="G248" i="4"/>
  <c r="F249" i="4"/>
  <c r="G249" i="4"/>
  <c r="F250" i="4"/>
  <c r="G250" i="4"/>
  <c r="F251" i="4"/>
  <c r="G251" i="4"/>
  <c r="F252" i="4"/>
  <c r="G252" i="4"/>
  <c r="F253" i="4"/>
  <c r="G253" i="4"/>
  <c r="F254" i="4"/>
  <c r="G254" i="4"/>
  <c r="F255" i="4"/>
  <c r="G255" i="4"/>
  <c r="F256" i="4"/>
  <c r="G256" i="4"/>
  <c r="F257" i="4"/>
  <c r="G257" i="4"/>
  <c r="F258" i="4"/>
  <c r="G258" i="4"/>
  <c r="F259" i="4"/>
  <c r="G259" i="4"/>
  <c r="F260" i="4"/>
  <c r="G260" i="4"/>
  <c r="F261" i="4"/>
  <c r="G261" i="4"/>
  <c r="F262" i="4"/>
  <c r="G262" i="4"/>
  <c r="F263" i="4"/>
  <c r="G263" i="4"/>
  <c r="F264" i="4"/>
  <c r="G264" i="4"/>
  <c r="F265" i="4"/>
  <c r="G265" i="4"/>
  <c r="F266" i="4"/>
  <c r="G266" i="4"/>
  <c r="F267" i="4"/>
  <c r="G267" i="4"/>
  <c r="F268" i="4"/>
  <c r="G268" i="4"/>
  <c r="F269" i="4"/>
  <c r="G269" i="4"/>
  <c r="F270" i="4"/>
  <c r="G270" i="4"/>
  <c r="F271" i="4"/>
  <c r="G271" i="4"/>
  <c r="F272" i="4"/>
  <c r="G272" i="4"/>
  <c r="F273" i="4"/>
  <c r="G273" i="4"/>
  <c r="F274" i="4"/>
  <c r="G274" i="4"/>
  <c r="F275" i="4"/>
  <c r="G275" i="4"/>
  <c r="F276" i="4"/>
  <c r="G276" i="4"/>
  <c r="F277" i="4"/>
  <c r="G277" i="4"/>
  <c r="F278" i="4"/>
  <c r="G278" i="4"/>
  <c r="F279" i="4"/>
  <c r="G279" i="4"/>
  <c r="F280" i="4"/>
  <c r="G280" i="4"/>
  <c r="F281" i="4"/>
  <c r="G281" i="4"/>
  <c r="F282" i="4"/>
  <c r="G282" i="4"/>
  <c r="F283" i="4"/>
  <c r="G283" i="4"/>
  <c r="F284" i="4"/>
  <c r="G284" i="4"/>
  <c r="F285" i="4"/>
  <c r="G285" i="4"/>
  <c r="F286" i="4"/>
  <c r="G286" i="4"/>
  <c r="F287" i="4"/>
  <c r="G287" i="4"/>
  <c r="F288" i="4"/>
  <c r="G288" i="4"/>
  <c r="F289" i="4"/>
  <c r="G289" i="4"/>
  <c r="F290" i="4"/>
  <c r="G290" i="4"/>
  <c r="F291" i="4"/>
  <c r="G291" i="4"/>
  <c r="F292" i="4"/>
  <c r="G292" i="4"/>
  <c r="F293" i="4"/>
  <c r="G293" i="4"/>
  <c r="F294" i="4"/>
  <c r="G294" i="4"/>
  <c r="F295" i="4"/>
  <c r="G295" i="4"/>
  <c r="F296" i="4"/>
  <c r="G296" i="4"/>
  <c r="F297" i="4"/>
  <c r="G297" i="4"/>
  <c r="F298" i="4"/>
  <c r="G298" i="4"/>
  <c r="F299" i="4"/>
  <c r="G299" i="4"/>
  <c r="F300" i="4"/>
  <c r="G300" i="4"/>
  <c r="F301" i="4"/>
  <c r="G301" i="4"/>
  <c r="F302" i="4"/>
  <c r="G302" i="4"/>
  <c r="F303" i="4"/>
  <c r="G303" i="4"/>
  <c r="F304" i="4"/>
  <c r="G304" i="4"/>
  <c r="F305" i="4"/>
  <c r="G305" i="4"/>
  <c r="F306" i="4"/>
  <c r="G306" i="4"/>
  <c r="F307" i="4"/>
  <c r="G307" i="4"/>
  <c r="F308" i="4"/>
  <c r="G308" i="4"/>
  <c r="F309" i="4"/>
  <c r="G309" i="4"/>
  <c r="F310" i="4"/>
  <c r="G310" i="4"/>
  <c r="F311" i="4"/>
  <c r="G311" i="4"/>
  <c r="F312" i="4"/>
  <c r="G312" i="4"/>
  <c r="F313" i="4"/>
  <c r="G313" i="4"/>
  <c r="F314" i="4"/>
  <c r="G314" i="4"/>
  <c r="F315" i="4"/>
  <c r="G315" i="4"/>
  <c r="F316" i="4"/>
  <c r="G316" i="4"/>
  <c r="F317" i="4"/>
  <c r="G317" i="4"/>
  <c r="F318" i="4"/>
  <c r="G318" i="4"/>
  <c r="F319" i="4"/>
  <c r="G319" i="4"/>
  <c r="F320" i="4"/>
  <c r="G320" i="4"/>
  <c r="F321" i="4"/>
  <c r="G321" i="4"/>
  <c r="F322" i="4"/>
  <c r="G322" i="4"/>
  <c r="F323" i="4"/>
  <c r="G323" i="4"/>
  <c r="F324" i="4"/>
  <c r="G324" i="4"/>
  <c r="F325" i="4"/>
  <c r="G325" i="4"/>
  <c r="F326" i="4"/>
  <c r="G326" i="4"/>
  <c r="F327" i="4"/>
  <c r="G327" i="4"/>
  <c r="F328" i="4"/>
  <c r="G328" i="4"/>
  <c r="F329" i="4"/>
  <c r="G329" i="4"/>
  <c r="F330" i="4"/>
  <c r="G330" i="4"/>
  <c r="F331" i="4"/>
  <c r="G331" i="4"/>
  <c r="F332" i="4"/>
  <c r="G332" i="4"/>
  <c r="F333" i="4"/>
  <c r="G333" i="4"/>
  <c r="F334" i="4"/>
  <c r="G334" i="4"/>
  <c r="F335" i="4"/>
  <c r="G335" i="4"/>
  <c r="F336" i="4"/>
  <c r="G336" i="4"/>
  <c r="F337" i="4"/>
  <c r="G337" i="4"/>
  <c r="F338" i="4"/>
  <c r="G338" i="4"/>
  <c r="F339" i="4"/>
  <c r="G339" i="4"/>
  <c r="F340" i="4"/>
  <c r="G340" i="4"/>
  <c r="F341" i="4"/>
  <c r="G341" i="4"/>
  <c r="F342" i="4"/>
  <c r="G342" i="4"/>
  <c r="F343" i="4"/>
  <c r="G343" i="4"/>
  <c r="F344" i="4"/>
  <c r="G344" i="4"/>
  <c r="F345" i="4"/>
  <c r="G345" i="4"/>
  <c r="F346" i="4"/>
  <c r="G346" i="4"/>
  <c r="F347" i="4"/>
  <c r="G347" i="4"/>
  <c r="F348" i="4"/>
  <c r="G348" i="4"/>
  <c r="F349" i="4"/>
  <c r="G349" i="4"/>
  <c r="F350" i="4"/>
  <c r="G350" i="4"/>
  <c r="F351" i="4"/>
  <c r="G351" i="4"/>
  <c r="F352" i="4"/>
  <c r="G352" i="4"/>
  <c r="F353" i="4"/>
  <c r="G353" i="4"/>
  <c r="F354" i="4"/>
  <c r="G354" i="4"/>
  <c r="F355" i="4"/>
  <c r="G355" i="4"/>
  <c r="F356" i="4"/>
  <c r="G356" i="4"/>
  <c r="F357" i="4"/>
  <c r="G357" i="4"/>
  <c r="F358" i="4"/>
  <c r="G358" i="4"/>
  <c r="F359" i="4"/>
  <c r="G359" i="4"/>
  <c r="F360" i="4"/>
  <c r="G360" i="4"/>
  <c r="F361" i="4"/>
  <c r="G361" i="4"/>
  <c r="F362" i="4"/>
  <c r="G362" i="4"/>
  <c r="F363" i="4"/>
  <c r="G363" i="4"/>
  <c r="F364" i="4"/>
  <c r="G364" i="4"/>
  <c r="F365" i="4"/>
  <c r="G365" i="4"/>
  <c r="F366" i="4"/>
  <c r="G366" i="4"/>
  <c r="F367" i="4"/>
  <c r="G367" i="4"/>
  <c r="F368" i="4"/>
  <c r="G368" i="4"/>
  <c r="F369" i="4"/>
  <c r="G369" i="4"/>
  <c r="F370" i="4"/>
  <c r="G370" i="4"/>
  <c r="F371" i="4"/>
  <c r="G371" i="4"/>
  <c r="F372" i="4"/>
  <c r="G372" i="4"/>
  <c r="F373" i="4"/>
  <c r="G373" i="4"/>
  <c r="F374" i="4"/>
  <c r="G374" i="4"/>
  <c r="F375" i="4"/>
  <c r="G375" i="4"/>
  <c r="F376" i="4"/>
  <c r="G376" i="4"/>
  <c r="F377" i="4"/>
  <c r="G377" i="4"/>
  <c r="F378" i="4"/>
  <c r="G378" i="4"/>
  <c r="F379" i="4"/>
  <c r="G379" i="4"/>
  <c r="F380" i="4"/>
  <c r="G380" i="4"/>
  <c r="F381" i="4"/>
  <c r="G381" i="4"/>
  <c r="F382" i="4"/>
  <c r="G382" i="4"/>
  <c r="F383" i="4"/>
  <c r="G383" i="4"/>
  <c r="F384" i="4"/>
  <c r="G384" i="4"/>
  <c r="F385" i="4"/>
  <c r="G385" i="4"/>
  <c r="F386" i="4"/>
  <c r="G386" i="4"/>
  <c r="F387" i="4"/>
  <c r="G387" i="4"/>
  <c r="F388" i="4"/>
  <c r="G388" i="4"/>
  <c r="F389" i="4"/>
  <c r="G389" i="4"/>
  <c r="F390" i="4"/>
  <c r="G390" i="4"/>
  <c r="F391" i="4"/>
  <c r="G391" i="4"/>
  <c r="F392" i="4"/>
  <c r="G392" i="4"/>
  <c r="F393" i="4"/>
  <c r="G393" i="4"/>
  <c r="F394" i="4"/>
  <c r="G394" i="4"/>
  <c r="F395" i="4"/>
  <c r="G395" i="4"/>
  <c r="F396" i="4"/>
  <c r="G396" i="4"/>
  <c r="F397" i="4"/>
  <c r="G397" i="4"/>
  <c r="F398" i="4"/>
  <c r="G398" i="4"/>
  <c r="F399" i="4"/>
  <c r="G399" i="4"/>
  <c r="F400" i="4"/>
  <c r="G400" i="4"/>
  <c r="F401" i="4"/>
  <c r="G401" i="4"/>
  <c r="F402" i="4"/>
  <c r="G402" i="4"/>
  <c r="F403" i="4"/>
  <c r="G403" i="4"/>
  <c r="F404" i="4"/>
  <c r="G404" i="4"/>
  <c r="F405" i="4"/>
  <c r="G405" i="4"/>
  <c r="F406" i="4"/>
  <c r="G406" i="4"/>
  <c r="F407" i="4"/>
  <c r="G407" i="4"/>
  <c r="F408" i="4"/>
  <c r="G408" i="4"/>
  <c r="F409" i="4"/>
  <c r="G409" i="4"/>
  <c r="F410" i="4"/>
  <c r="G410" i="4"/>
  <c r="F411" i="4"/>
  <c r="G411" i="4"/>
  <c r="F412" i="4"/>
  <c r="G412" i="4"/>
  <c r="F413" i="4"/>
  <c r="G413" i="4"/>
  <c r="F414" i="4"/>
  <c r="G414" i="4"/>
  <c r="F415" i="4"/>
  <c r="G415" i="4"/>
  <c r="F416" i="4"/>
  <c r="G416" i="4"/>
  <c r="F417" i="4"/>
  <c r="G417" i="4"/>
  <c r="F418" i="4"/>
  <c r="G418" i="4"/>
  <c r="F419" i="4"/>
  <c r="G419" i="4"/>
  <c r="F420" i="4"/>
  <c r="G420" i="4"/>
  <c r="F421" i="4"/>
  <c r="G421" i="4"/>
  <c r="F422" i="4"/>
  <c r="G422" i="4"/>
  <c r="F423" i="4"/>
  <c r="G423" i="4"/>
  <c r="F424" i="4"/>
  <c r="G424" i="4"/>
  <c r="F425" i="4"/>
  <c r="G425" i="4"/>
  <c r="F426" i="4"/>
  <c r="G426" i="4"/>
  <c r="F427" i="4"/>
  <c r="G427" i="4"/>
  <c r="F428" i="4"/>
  <c r="G428" i="4"/>
  <c r="F429" i="4"/>
  <c r="G429" i="4"/>
  <c r="F430" i="4"/>
  <c r="G430" i="4"/>
  <c r="F431" i="4"/>
  <c r="G431" i="4"/>
  <c r="F432" i="4"/>
  <c r="G432" i="4"/>
  <c r="F433" i="4"/>
  <c r="G433" i="4"/>
  <c r="F434" i="4"/>
  <c r="G434" i="4"/>
  <c r="F435" i="4"/>
  <c r="G435" i="4"/>
  <c r="F436" i="4"/>
  <c r="G436" i="4"/>
  <c r="F437" i="4"/>
  <c r="G437" i="4"/>
  <c r="F438" i="4"/>
  <c r="G438" i="4"/>
  <c r="F439" i="4"/>
  <c r="G439" i="4"/>
  <c r="F440" i="4"/>
  <c r="G440" i="4"/>
  <c r="F441" i="4"/>
  <c r="G441" i="4"/>
  <c r="F442" i="4"/>
  <c r="G442" i="4"/>
  <c r="F443" i="4"/>
  <c r="G443" i="4"/>
  <c r="F444" i="4"/>
  <c r="G444" i="4"/>
  <c r="F445" i="4"/>
  <c r="G445" i="4"/>
  <c r="F446" i="4"/>
  <c r="G446" i="4"/>
  <c r="F447" i="4"/>
  <c r="G447" i="4"/>
  <c r="F448" i="4"/>
  <c r="G448" i="4"/>
  <c r="F449" i="4"/>
  <c r="G449" i="4"/>
  <c r="F450" i="4"/>
  <c r="G450" i="4"/>
  <c r="F451" i="4"/>
  <c r="G451" i="4"/>
  <c r="F452" i="4"/>
  <c r="G452" i="4"/>
  <c r="F453" i="4"/>
  <c r="G453" i="4"/>
  <c r="F454" i="4"/>
  <c r="G454" i="4"/>
  <c r="F455" i="4"/>
  <c r="G455" i="4"/>
  <c r="F456" i="4"/>
  <c r="G456" i="4"/>
  <c r="F457" i="4"/>
  <c r="G457" i="4"/>
  <c r="F458" i="4"/>
  <c r="G458" i="4"/>
  <c r="F459" i="4"/>
  <c r="G459" i="4"/>
  <c r="F460" i="4"/>
  <c r="G460" i="4"/>
  <c r="F461" i="4"/>
  <c r="G461" i="4"/>
  <c r="F462" i="4"/>
  <c r="G462" i="4"/>
  <c r="F463" i="4"/>
  <c r="G463" i="4"/>
  <c r="F464" i="4"/>
  <c r="G464" i="4"/>
  <c r="F465" i="4"/>
  <c r="G465" i="4"/>
  <c r="F466" i="4"/>
  <c r="G466" i="4"/>
  <c r="F467" i="4"/>
  <c r="G467" i="4"/>
  <c r="F468" i="4"/>
  <c r="G468" i="4"/>
  <c r="F469" i="4"/>
  <c r="G469" i="4"/>
  <c r="F470" i="4"/>
  <c r="G470" i="4"/>
  <c r="F471" i="4"/>
  <c r="G471" i="4"/>
  <c r="F472" i="4"/>
  <c r="G472" i="4"/>
  <c r="F473" i="4"/>
  <c r="G473" i="4"/>
  <c r="F474" i="4"/>
  <c r="G474" i="4"/>
  <c r="F475" i="4"/>
  <c r="G475" i="4"/>
  <c r="F476" i="4"/>
  <c r="G476" i="4"/>
  <c r="F477" i="4"/>
  <c r="G477" i="4"/>
  <c r="F478" i="4"/>
  <c r="G478" i="4"/>
  <c r="F479" i="4"/>
  <c r="G479" i="4"/>
  <c r="F480" i="4"/>
  <c r="G480" i="4"/>
  <c r="F481" i="4"/>
  <c r="G481" i="4"/>
  <c r="F482" i="4"/>
  <c r="G482" i="4"/>
  <c r="F483" i="4"/>
  <c r="G483" i="4"/>
  <c r="F484" i="4"/>
  <c r="G484" i="4"/>
  <c r="F485" i="4"/>
  <c r="G485" i="4"/>
  <c r="F486" i="4"/>
  <c r="G486" i="4"/>
  <c r="F487" i="4"/>
  <c r="G487" i="4"/>
  <c r="F488" i="4"/>
  <c r="G488" i="4"/>
  <c r="F489" i="4"/>
  <c r="G489" i="4"/>
  <c r="F490" i="4"/>
  <c r="G490" i="4"/>
  <c r="F491" i="4"/>
  <c r="G491" i="4"/>
  <c r="F492" i="4"/>
  <c r="G492" i="4"/>
  <c r="F493" i="4"/>
  <c r="G493" i="4"/>
  <c r="F494" i="4"/>
  <c r="G494" i="4"/>
  <c r="F495" i="4"/>
  <c r="G495" i="4"/>
  <c r="F496" i="4"/>
  <c r="G496" i="4"/>
  <c r="F497" i="4"/>
  <c r="G497" i="4"/>
  <c r="F498" i="4"/>
  <c r="G498" i="4"/>
  <c r="F499" i="4"/>
  <c r="G499" i="4"/>
  <c r="F500" i="4"/>
  <c r="G500" i="4"/>
  <c r="F501" i="4"/>
  <c r="G501" i="4"/>
  <c r="F502" i="4"/>
  <c r="G502" i="4"/>
  <c r="F503" i="4"/>
  <c r="G503" i="4"/>
  <c r="F504" i="4"/>
  <c r="G504" i="4"/>
  <c r="F505" i="4"/>
  <c r="G505" i="4"/>
  <c r="F506" i="4"/>
  <c r="G506" i="4"/>
  <c r="F507" i="4"/>
  <c r="G507" i="4"/>
  <c r="F508" i="4"/>
  <c r="G508" i="4"/>
  <c r="F509" i="4"/>
  <c r="G509" i="4"/>
  <c r="F510" i="4"/>
  <c r="G510" i="4"/>
  <c r="F511" i="4"/>
  <c r="G511" i="4"/>
  <c r="F512" i="4"/>
  <c r="G512" i="4"/>
  <c r="F513" i="4"/>
  <c r="G513" i="4"/>
  <c r="F514" i="4"/>
  <c r="G514" i="4"/>
  <c r="F515" i="4"/>
  <c r="G515" i="4"/>
  <c r="F516" i="4"/>
  <c r="G516" i="4"/>
  <c r="F517" i="4"/>
  <c r="G517" i="4"/>
  <c r="F518" i="4"/>
  <c r="G518" i="4"/>
  <c r="F519" i="4"/>
  <c r="G519" i="4"/>
  <c r="F520" i="4"/>
  <c r="G520" i="4"/>
  <c r="F521" i="4"/>
  <c r="G521" i="4"/>
  <c r="F522" i="4"/>
  <c r="G522" i="4"/>
  <c r="F523" i="4"/>
  <c r="G523" i="4"/>
  <c r="F524" i="4"/>
  <c r="G524" i="4"/>
  <c r="F525" i="4"/>
  <c r="G525" i="4"/>
  <c r="F526" i="4"/>
  <c r="G526" i="4"/>
  <c r="F527" i="4"/>
  <c r="G527" i="4"/>
  <c r="F528" i="4"/>
  <c r="G528" i="4"/>
  <c r="F529" i="4"/>
  <c r="G529" i="4"/>
  <c r="F530" i="4"/>
  <c r="G530" i="4"/>
  <c r="F531" i="4"/>
  <c r="G531" i="4"/>
  <c r="F532" i="4"/>
  <c r="G532" i="4"/>
  <c r="F533" i="4"/>
  <c r="G533" i="4"/>
  <c r="F534" i="4"/>
  <c r="G534" i="4"/>
  <c r="F535" i="4"/>
  <c r="G535" i="4"/>
  <c r="F536" i="4"/>
  <c r="G536" i="4"/>
  <c r="F537" i="4"/>
  <c r="G537" i="4"/>
  <c r="F538" i="4"/>
  <c r="G538" i="4"/>
  <c r="F539" i="4"/>
  <c r="G539" i="4"/>
  <c r="F540" i="4"/>
  <c r="G540" i="4"/>
  <c r="F541" i="4"/>
  <c r="G541" i="4"/>
  <c r="F542" i="4"/>
  <c r="G542" i="4"/>
  <c r="F543" i="4"/>
  <c r="G543" i="4"/>
  <c r="F544" i="4"/>
  <c r="G544" i="4"/>
  <c r="F545" i="4"/>
  <c r="G545" i="4"/>
  <c r="F546" i="4"/>
  <c r="G546" i="4"/>
  <c r="F547" i="4"/>
  <c r="G547" i="4"/>
  <c r="F548" i="4"/>
  <c r="G548" i="4"/>
  <c r="F549" i="4"/>
  <c r="G549" i="4"/>
  <c r="F550" i="4"/>
  <c r="G550" i="4"/>
  <c r="F551" i="4"/>
  <c r="G551" i="4"/>
  <c r="F552" i="4"/>
  <c r="G552" i="4"/>
  <c r="F553" i="4"/>
  <c r="G553" i="4"/>
  <c r="F554" i="4"/>
  <c r="G554" i="4"/>
  <c r="F555" i="4"/>
  <c r="G555" i="4"/>
  <c r="F556" i="4"/>
  <c r="G556" i="4"/>
  <c r="F557" i="4"/>
  <c r="G557" i="4"/>
  <c r="F558" i="4"/>
  <c r="G558" i="4"/>
  <c r="F559" i="4"/>
  <c r="G559" i="4"/>
  <c r="F560" i="4"/>
  <c r="G560" i="4"/>
  <c r="F561" i="4"/>
  <c r="G561" i="4"/>
  <c r="F562" i="4"/>
  <c r="G562" i="4"/>
  <c r="F563" i="4"/>
  <c r="G563" i="4"/>
  <c r="F564" i="4"/>
  <c r="G564" i="4"/>
  <c r="F565" i="4"/>
  <c r="G565" i="4"/>
  <c r="F566" i="4"/>
  <c r="G566" i="4"/>
  <c r="F567" i="4"/>
  <c r="G567" i="4"/>
  <c r="F568" i="4"/>
  <c r="G568" i="4"/>
  <c r="F569" i="4"/>
  <c r="G569" i="4"/>
  <c r="F570" i="4"/>
  <c r="G570" i="4"/>
  <c r="F571" i="4"/>
  <c r="G571" i="4"/>
  <c r="F572" i="4"/>
  <c r="G572" i="4"/>
  <c r="F573" i="4"/>
  <c r="G573" i="4"/>
  <c r="F574" i="4"/>
  <c r="G574" i="4"/>
  <c r="F575" i="4"/>
  <c r="G575" i="4"/>
  <c r="F576" i="4"/>
  <c r="G576" i="4"/>
  <c r="F577" i="4"/>
  <c r="G577" i="4"/>
  <c r="F578" i="4"/>
  <c r="G578" i="4"/>
  <c r="F579" i="4"/>
  <c r="G579" i="4"/>
  <c r="F580" i="4"/>
  <c r="G580" i="4"/>
  <c r="F581" i="4"/>
  <c r="G581" i="4"/>
  <c r="F582" i="4"/>
  <c r="G582" i="4"/>
  <c r="F583" i="4"/>
  <c r="G583" i="4"/>
  <c r="F584" i="4"/>
  <c r="G584" i="4"/>
  <c r="F585" i="4"/>
  <c r="G585" i="4"/>
  <c r="F586" i="4"/>
  <c r="G586" i="4"/>
  <c r="F587" i="4"/>
  <c r="G587" i="4"/>
  <c r="F588" i="4"/>
  <c r="G588" i="4"/>
  <c r="F589" i="4"/>
  <c r="G589" i="4"/>
  <c r="F590" i="4"/>
  <c r="G590" i="4"/>
  <c r="F591" i="4"/>
  <c r="G591" i="4"/>
  <c r="F592" i="4"/>
  <c r="G592" i="4"/>
  <c r="F593" i="4"/>
  <c r="G593" i="4"/>
  <c r="F594" i="4"/>
  <c r="I252" i="4"/>
  <c r="J252" i="4"/>
  <c r="I253" i="4"/>
  <c r="J253" i="4"/>
  <c r="I254" i="4"/>
  <c r="J254" i="4"/>
  <c r="I255" i="4"/>
  <c r="J255" i="4"/>
  <c r="I256" i="4"/>
  <c r="J256" i="4"/>
  <c r="I257" i="4"/>
  <c r="J257" i="4"/>
  <c r="I258" i="4"/>
  <c r="J258" i="4"/>
  <c r="I259" i="4"/>
  <c r="J259" i="4"/>
  <c r="I260" i="4"/>
  <c r="J260" i="4"/>
  <c r="I261" i="4"/>
  <c r="J261" i="4"/>
  <c r="I262" i="4"/>
  <c r="J262" i="4"/>
  <c r="I263" i="4"/>
  <c r="J263" i="4"/>
  <c r="I264" i="4"/>
  <c r="J264" i="4"/>
  <c r="I265" i="4"/>
  <c r="J265" i="4"/>
  <c r="I266" i="4"/>
  <c r="J266" i="4"/>
  <c r="I267" i="4"/>
  <c r="J267" i="4"/>
  <c r="I268" i="4"/>
  <c r="J268" i="4"/>
  <c r="I269" i="4"/>
  <c r="J269" i="4"/>
  <c r="I270" i="4"/>
  <c r="J270" i="4"/>
  <c r="I271" i="4"/>
  <c r="J271" i="4"/>
  <c r="I272" i="4"/>
  <c r="J272" i="4"/>
  <c r="I273" i="4"/>
  <c r="J273" i="4"/>
  <c r="I274" i="4"/>
  <c r="J274" i="4"/>
  <c r="I275" i="4"/>
  <c r="J275" i="4"/>
  <c r="I276" i="4"/>
  <c r="J276" i="4"/>
  <c r="I277" i="4"/>
  <c r="J277" i="4"/>
  <c r="I278" i="4"/>
  <c r="J278" i="4"/>
  <c r="I279" i="4"/>
  <c r="J279" i="4"/>
  <c r="I280" i="4"/>
  <c r="J280" i="4"/>
  <c r="I281" i="4"/>
  <c r="J281" i="4"/>
  <c r="I282" i="4"/>
  <c r="J282" i="4"/>
  <c r="I283" i="4"/>
  <c r="J283" i="4"/>
  <c r="I284" i="4"/>
  <c r="J284" i="4"/>
  <c r="I285" i="4"/>
  <c r="J285" i="4"/>
  <c r="I286" i="4"/>
  <c r="J286" i="4"/>
  <c r="I287" i="4"/>
  <c r="J287" i="4"/>
  <c r="I288" i="4"/>
  <c r="J288" i="4"/>
  <c r="I289" i="4"/>
  <c r="J289" i="4"/>
  <c r="I290" i="4"/>
  <c r="J290" i="4"/>
  <c r="I291" i="4"/>
  <c r="J291" i="4"/>
  <c r="I292" i="4"/>
  <c r="J292" i="4"/>
  <c r="I293" i="4"/>
  <c r="J293" i="4"/>
  <c r="I294" i="4"/>
  <c r="J294" i="4"/>
  <c r="I295" i="4"/>
  <c r="J295" i="4"/>
  <c r="I296" i="4"/>
  <c r="J296" i="4"/>
  <c r="I297" i="4"/>
  <c r="J297" i="4"/>
  <c r="I298" i="4"/>
  <c r="J298" i="4"/>
  <c r="I299" i="4"/>
  <c r="J299" i="4"/>
  <c r="I300" i="4"/>
  <c r="J300" i="4"/>
  <c r="I301" i="4"/>
  <c r="J301" i="4"/>
  <c r="I302" i="4"/>
  <c r="J302" i="4"/>
  <c r="I303" i="4"/>
  <c r="J303" i="4"/>
  <c r="I304" i="4"/>
  <c r="J304" i="4"/>
  <c r="I305" i="4"/>
  <c r="J305" i="4"/>
  <c r="I306" i="4"/>
  <c r="J306" i="4"/>
  <c r="I307" i="4"/>
  <c r="J307" i="4"/>
  <c r="I308" i="4"/>
  <c r="J308" i="4"/>
  <c r="I309" i="4"/>
  <c r="J309" i="4"/>
  <c r="I310" i="4"/>
  <c r="J310" i="4"/>
  <c r="I311" i="4"/>
  <c r="J311" i="4"/>
  <c r="I312" i="4"/>
  <c r="J312" i="4"/>
  <c r="I313" i="4"/>
  <c r="J313" i="4"/>
  <c r="I314" i="4"/>
  <c r="J314" i="4"/>
  <c r="I315" i="4"/>
  <c r="J315" i="4"/>
  <c r="I316" i="4"/>
  <c r="J316" i="4"/>
  <c r="I317" i="4"/>
  <c r="J317" i="4"/>
  <c r="I318" i="4"/>
  <c r="J318" i="4"/>
  <c r="I319" i="4"/>
  <c r="J319" i="4"/>
  <c r="I320" i="4"/>
  <c r="J320" i="4"/>
  <c r="I321" i="4"/>
  <c r="J321" i="4"/>
  <c r="I322" i="4"/>
  <c r="J322" i="4"/>
  <c r="I323" i="4"/>
  <c r="J323" i="4"/>
  <c r="I324" i="4"/>
  <c r="J324" i="4"/>
  <c r="I325" i="4"/>
  <c r="J325" i="4"/>
  <c r="I326" i="4"/>
  <c r="J326" i="4"/>
  <c r="I327" i="4"/>
  <c r="J327" i="4"/>
  <c r="I328" i="4"/>
  <c r="J328" i="4"/>
  <c r="I329" i="4"/>
  <c r="J329" i="4"/>
  <c r="I330" i="4"/>
  <c r="J330" i="4"/>
  <c r="I331" i="4"/>
  <c r="J331" i="4"/>
  <c r="I332" i="4"/>
  <c r="J332" i="4"/>
  <c r="I333" i="4"/>
  <c r="J333" i="4"/>
  <c r="I334" i="4"/>
  <c r="J334" i="4"/>
  <c r="I335" i="4"/>
  <c r="J335" i="4"/>
  <c r="I336" i="4"/>
  <c r="J336" i="4"/>
  <c r="I337" i="4"/>
  <c r="J337" i="4"/>
  <c r="I338" i="4"/>
  <c r="J338" i="4"/>
  <c r="I339" i="4"/>
  <c r="J339" i="4"/>
  <c r="I340" i="4"/>
  <c r="J340" i="4"/>
  <c r="I341" i="4"/>
  <c r="J341" i="4"/>
  <c r="I342" i="4"/>
  <c r="J342" i="4"/>
  <c r="I343" i="4"/>
  <c r="J343" i="4"/>
  <c r="I344" i="4"/>
  <c r="J344" i="4"/>
  <c r="I345" i="4"/>
  <c r="J345" i="4"/>
  <c r="I346" i="4"/>
  <c r="J346" i="4"/>
  <c r="I347" i="4"/>
  <c r="J347" i="4"/>
  <c r="I348" i="4"/>
  <c r="J348" i="4"/>
  <c r="I349" i="4"/>
  <c r="J349" i="4"/>
  <c r="I350" i="4"/>
  <c r="J350" i="4"/>
  <c r="I351" i="4"/>
  <c r="J351" i="4"/>
  <c r="I352" i="4"/>
  <c r="J352" i="4"/>
  <c r="I353" i="4"/>
  <c r="J353" i="4"/>
  <c r="I354" i="4"/>
  <c r="J354" i="4"/>
  <c r="I355" i="4"/>
  <c r="J355" i="4"/>
  <c r="I356" i="4"/>
  <c r="J356" i="4"/>
  <c r="I357" i="4"/>
  <c r="J357" i="4"/>
  <c r="I358" i="4"/>
  <c r="J358" i="4"/>
  <c r="I359" i="4"/>
  <c r="J359" i="4"/>
  <c r="I360" i="4"/>
  <c r="J360" i="4"/>
  <c r="I361" i="4"/>
  <c r="J361" i="4"/>
  <c r="I362" i="4"/>
  <c r="J362" i="4"/>
  <c r="I363" i="4"/>
  <c r="J363" i="4"/>
  <c r="I364" i="4"/>
  <c r="J364" i="4"/>
  <c r="I365" i="4"/>
  <c r="J365" i="4"/>
  <c r="I366" i="4"/>
  <c r="J366" i="4"/>
  <c r="I367" i="4"/>
  <c r="J367" i="4"/>
  <c r="I368" i="4"/>
  <c r="J368" i="4"/>
  <c r="I369" i="4"/>
  <c r="J369" i="4"/>
  <c r="I370" i="4"/>
  <c r="J370" i="4"/>
  <c r="I371" i="4"/>
  <c r="J371" i="4"/>
  <c r="I372" i="4"/>
  <c r="J372" i="4"/>
  <c r="I373" i="4"/>
  <c r="J373" i="4"/>
  <c r="I374" i="4"/>
  <c r="J374" i="4"/>
  <c r="I375" i="4"/>
  <c r="J375" i="4"/>
  <c r="I376" i="4"/>
  <c r="J376" i="4"/>
  <c r="I377" i="4"/>
  <c r="J377" i="4"/>
  <c r="I378" i="4"/>
  <c r="J378" i="4"/>
  <c r="I379" i="4"/>
  <c r="J379" i="4"/>
  <c r="I380" i="4"/>
  <c r="J380" i="4"/>
  <c r="I381" i="4"/>
  <c r="J381" i="4"/>
  <c r="I382" i="4"/>
  <c r="J382" i="4"/>
  <c r="I383" i="4"/>
  <c r="J383" i="4"/>
  <c r="I384" i="4"/>
  <c r="J384" i="4"/>
  <c r="I385" i="4"/>
  <c r="J385" i="4"/>
  <c r="I386" i="4"/>
  <c r="J386" i="4"/>
  <c r="I387" i="4"/>
  <c r="J387" i="4"/>
  <c r="I388" i="4"/>
  <c r="J388" i="4"/>
  <c r="I389" i="4"/>
  <c r="J389" i="4"/>
  <c r="I390" i="4"/>
  <c r="J390" i="4"/>
  <c r="I391" i="4"/>
  <c r="J391" i="4"/>
  <c r="I392" i="4"/>
  <c r="J392" i="4"/>
  <c r="I393" i="4"/>
  <c r="J393" i="4"/>
  <c r="I394" i="4"/>
  <c r="J394" i="4"/>
  <c r="I395" i="4"/>
  <c r="J395" i="4"/>
  <c r="I396" i="4"/>
  <c r="J396" i="4"/>
  <c r="I397" i="4"/>
  <c r="J397" i="4"/>
  <c r="I398" i="4"/>
  <c r="J398" i="4"/>
  <c r="I399" i="4"/>
  <c r="J399" i="4"/>
  <c r="I400" i="4"/>
  <c r="J400" i="4"/>
  <c r="I401" i="4"/>
  <c r="J401" i="4"/>
  <c r="I402" i="4"/>
  <c r="J402" i="4"/>
  <c r="I403" i="4"/>
  <c r="J403" i="4"/>
  <c r="I404" i="4"/>
  <c r="J404" i="4"/>
  <c r="I405" i="4"/>
  <c r="J405" i="4"/>
  <c r="I406" i="4"/>
  <c r="J406" i="4"/>
  <c r="I407" i="4"/>
  <c r="J407" i="4"/>
  <c r="I408" i="4"/>
  <c r="J408" i="4"/>
  <c r="I409" i="4"/>
  <c r="J409" i="4"/>
  <c r="I410" i="4"/>
  <c r="J410" i="4"/>
  <c r="I411" i="4"/>
  <c r="J411" i="4"/>
  <c r="I412" i="4"/>
  <c r="J412" i="4"/>
  <c r="I413" i="4"/>
  <c r="J413" i="4"/>
  <c r="I414" i="4"/>
  <c r="J414" i="4"/>
  <c r="I415" i="4"/>
  <c r="J415" i="4"/>
  <c r="I416" i="4"/>
  <c r="J416" i="4"/>
  <c r="I417" i="4"/>
  <c r="J417" i="4"/>
  <c r="I418" i="4"/>
  <c r="J418" i="4"/>
  <c r="I419" i="4"/>
  <c r="J419" i="4"/>
  <c r="I420" i="4"/>
  <c r="J420" i="4"/>
  <c r="I421" i="4"/>
  <c r="J421" i="4"/>
  <c r="I422" i="4"/>
  <c r="J422" i="4"/>
  <c r="I423" i="4"/>
  <c r="J423" i="4"/>
  <c r="I424" i="4"/>
  <c r="J424" i="4"/>
  <c r="I425" i="4"/>
  <c r="J425" i="4"/>
  <c r="I426" i="4"/>
  <c r="J426" i="4"/>
  <c r="I427" i="4"/>
  <c r="J427" i="4"/>
  <c r="I428" i="4"/>
  <c r="J428" i="4"/>
  <c r="I429" i="4"/>
  <c r="J429" i="4"/>
  <c r="I430" i="4"/>
  <c r="J430" i="4"/>
  <c r="I431" i="4"/>
  <c r="J431" i="4"/>
  <c r="I432" i="4"/>
  <c r="J432" i="4"/>
  <c r="I433" i="4"/>
  <c r="J433" i="4"/>
  <c r="I434" i="4"/>
  <c r="J434" i="4"/>
  <c r="I435" i="4"/>
  <c r="J435" i="4"/>
  <c r="I436" i="4"/>
  <c r="J436" i="4"/>
  <c r="I437" i="4"/>
  <c r="J437" i="4"/>
  <c r="I438" i="4"/>
  <c r="J438" i="4"/>
  <c r="I439" i="4"/>
  <c r="J439" i="4"/>
  <c r="I440" i="4"/>
  <c r="J440" i="4"/>
  <c r="I441" i="4"/>
  <c r="J441" i="4"/>
  <c r="I442" i="4"/>
  <c r="J442" i="4"/>
  <c r="I443" i="4"/>
  <c r="J443" i="4"/>
  <c r="I444" i="4"/>
  <c r="J444" i="4"/>
  <c r="I445" i="4"/>
  <c r="J445" i="4"/>
  <c r="I446" i="4"/>
  <c r="J446" i="4"/>
  <c r="I447" i="4"/>
  <c r="J447" i="4"/>
  <c r="I448" i="4"/>
  <c r="J448" i="4"/>
  <c r="I449" i="4"/>
  <c r="J449" i="4"/>
  <c r="I450" i="4"/>
  <c r="J450" i="4"/>
  <c r="I451" i="4"/>
  <c r="J451" i="4"/>
  <c r="I452" i="4"/>
  <c r="J452" i="4"/>
  <c r="I453" i="4"/>
  <c r="J453" i="4"/>
  <c r="I454" i="4"/>
  <c r="J454" i="4"/>
  <c r="I455" i="4"/>
  <c r="J455" i="4"/>
  <c r="I456" i="4"/>
  <c r="J456" i="4"/>
  <c r="I457" i="4"/>
  <c r="J457" i="4"/>
  <c r="I458" i="4"/>
  <c r="J458" i="4"/>
  <c r="I459" i="4"/>
  <c r="J459" i="4"/>
  <c r="I460" i="4"/>
  <c r="J460" i="4"/>
  <c r="I461" i="4"/>
  <c r="J461" i="4"/>
  <c r="I462" i="4"/>
  <c r="J462" i="4"/>
  <c r="I463" i="4"/>
  <c r="J463" i="4"/>
  <c r="I464" i="4"/>
  <c r="J464" i="4"/>
  <c r="I465" i="4"/>
  <c r="J465" i="4"/>
  <c r="I466" i="4"/>
  <c r="J466" i="4"/>
  <c r="I467" i="4"/>
  <c r="J467" i="4"/>
  <c r="I468" i="4"/>
  <c r="J468" i="4"/>
  <c r="I469" i="4"/>
  <c r="J469" i="4"/>
  <c r="I470" i="4"/>
  <c r="J470" i="4"/>
  <c r="I471" i="4"/>
  <c r="J471" i="4"/>
  <c r="I472" i="4"/>
  <c r="J472" i="4"/>
  <c r="I473" i="4"/>
  <c r="J473" i="4"/>
  <c r="I474" i="4"/>
  <c r="J474" i="4"/>
  <c r="I475" i="4"/>
  <c r="J475" i="4"/>
  <c r="I476" i="4"/>
  <c r="J476" i="4"/>
  <c r="I477" i="4"/>
  <c r="J477" i="4"/>
  <c r="I478" i="4"/>
  <c r="J478" i="4"/>
  <c r="I479" i="4"/>
  <c r="J479" i="4"/>
  <c r="I480" i="4"/>
  <c r="J480" i="4"/>
  <c r="I481" i="4"/>
  <c r="J481" i="4"/>
  <c r="I482" i="4"/>
  <c r="J482" i="4"/>
  <c r="I483" i="4"/>
  <c r="J483" i="4"/>
  <c r="I484" i="4"/>
  <c r="J484" i="4"/>
  <c r="I485" i="4"/>
  <c r="J485" i="4"/>
  <c r="I486" i="4"/>
  <c r="J486" i="4"/>
  <c r="I487" i="4"/>
  <c r="J487" i="4"/>
  <c r="I488" i="4"/>
  <c r="J488" i="4"/>
  <c r="I489" i="4"/>
  <c r="J489" i="4"/>
  <c r="I490" i="4"/>
  <c r="J490" i="4"/>
  <c r="I491" i="4"/>
  <c r="J491" i="4"/>
  <c r="I492" i="4"/>
  <c r="J492" i="4"/>
  <c r="I493" i="4"/>
  <c r="J493" i="4"/>
  <c r="I494" i="4"/>
  <c r="J494" i="4"/>
  <c r="I495" i="4"/>
  <c r="J495" i="4"/>
  <c r="I496" i="4"/>
  <c r="J496" i="4"/>
  <c r="I497" i="4"/>
  <c r="J497" i="4"/>
  <c r="I498" i="4"/>
  <c r="J498" i="4"/>
  <c r="I499" i="4"/>
  <c r="J499" i="4"/>
  <c r="I500" i="4"/>
  <c r="J500" i="4"/>
  <c r="I501" i="4"/>
  <c r="J501" i="4"/>
  <c r="I502" i="4"/>
  <c r="J502" i="4"/>
  <c r="I503" i="4"/>
  <c r="J503" i="4"/>
  <c r="I504" i="4"/>
  <c r="J504" i="4"/>
  <c r="I505" i="4"/>
  <c r="J505" i="4"/>
  <c r="I506" i="4"/>
  <c r="J506" i="4"/>
  <c r="I507" i="4"/>
  <c r="J507" i="4"/>
  <c r="I508" i="4"/>
  <c r="J508" i="4"/>
  <c r="I509" i="4"/>
  <c r="J509" i="4"/>
  <c r="I510" i="4"/>
  <c r="J510" i="4"/>
  <c r="I511" i="4"/>
  <c r="J511" i="4"/>
  <c r="I512" i="4"/>
  <c r="J512" i="4"/>
  <c r="I513" i="4"/>
  <c r="J513" i="4"/>
  <c r="I514" i="4"/>
  <c r="J514" i="4"/>
  <c r="I515" i="4"/>
  <c r="J515" i="4"/>
  <c r="I516" i="4"/>
  <c r="J516" i="4"/>
  <c r="I517" i="4"/>
  <c r="J517" i="4"/>
  <c r="I518" i="4"/>
  <c r="J518" i="4"/>
  <c r="I519" i="4"/>
  <c r="J519" i="4"/>
  <c r="I520" i="4"/>
  <c r="J520" i="4"/>
  <c r="I521" i="4"/>
  <c r="J521" i="4"/>
  <c r="I522" i="4"/>
  <c r="J522" i="4"/>
  <c r="I523" i="4"/>
  <c r="J523" i="4"/>
  <c r="I524" i="4"/>
  <c r="J524" i="4"/>
  <c r="I525" i="4"/>
  <c r="J525" i="4"/>
  <c r="I526" i="4"/>
  <c r="J526" i="4"/>
  <c r="I527" i="4"/>
  <c r="J527" i="4"/>
  <c r="I528" i="4"/>
  <c r="J528" i="4"/>
  <c r="I529" i="4"/>
  <c r="J529" i="4"/>
  <c r="I530" i="4"/>
  <c r="J530" i="4"/>
  <c r="I531" i="4"/>
  <c r="J531" i="4"/>
  <c r="I532" i="4"/>
  <c r="J532" i="4"/>
  <c r="I533" i="4"/>
  <c r="J533" i="4"/>
  <c r="I534" i="4"/>
  <c r="J534" i="4"/>
  <c r="I535" i="4"/>
  <c r="J535" i="4"/>
  <c r="I536" i="4"/>
  <c r="J536" i="4"/>
  <c r="I537" i="4"/>
  <c r="J537" i="4"/>
  <c r="I538" i="4"/>
  <c r="J538" i="4"/>
  <c r="I539" i="4"/>
  <c r="J539" i="4"/>
  <c r="I540" i="4"/>
  <c r="J540" i="4"/>
  <c r="I541" i="4"/>
  <c r="J541" i="4"/>
  <c r="I542" i="4"/>
  <c r="J542" i="4"/>
  <c r="I543" i="4"/>
  <c r="J543" i="4"/>
  <c r="I544" i="4"/>
  <c r="J544" i="4"/>
  <c r="I545" i="4"/>
  <c r="J545" i="4"/>
  <c r="I546" i="4"/>
  <c r="J546" i="4"/>
  <c r="I547" i="4"/>
  <c r="J547" i="4"/>
  <c r="I548" i="4"/>
  <c r="J548" i="4"/>
  <c r="I549" i="4"/>
  <c r="J549" i="4"/>
  <c r="I550" i="4"/>
  <c r="J550" i="4"/>
  <c r="I551" i="4"/>
  <c r="J551" i="4"/>
  <c r="I552" i="4"/>
  <c r="J552" i="4"/>
  <c r="I553" i="4"/>
  <c r="J553" i="4"/>
  <c r="I554" i="4"/>
  <c r="J554" i="4"/>
  <c r="I555" i="4"/>
  <c r="J555" i="4"/>
  <c r="I556" i="4"/>
  <c r="J556" i="4"/>
  <c r="I557" i="4"/>
  <c r="J557" i="4"/>
  <c r="I558" i="4"/>
  <c r="J558" i="4"/>
  <c r="I559" i="4"/>
  <c r="J559" i="4"/>
  <c r="I560" i="4"/>
  <c r="J560" i="4"/>
  <c r="I561" i="4"/>
  <c r="J561" i="4"/>
  <c r="I562" i="4"/>
  <c r="J562" i="4"/>
  <c r="I563" i="4"/>
  <c r="J563" i="4"/>
  <c r="I564" i="4"/>
  <c r="J564" i="4"/>
  <c r="I565" i="4"/>
  <c r="J565" i="4"/>
  <c r="I566" i="4"/>
  <c r="J566" i="4"/>
  <c r="I567" i="4"/>
  <c r="J567" i="4"/>
  <c r="I568" i="4"/>
  <c r="J568" i="4"/>
  <c r="I569" i="4"/>
  <c r="J569" i="4"/>
  <c r="I570" i="4"/>
  <c r="J570" i="4"/>
  <c r="I571" i="4"/>
  <c r="J571" i="4"/>
  <c r="I572" i="4"/>
  <c r="J572" i="4"/>
  <c r="I573" i="4"/>
  <c r="J573" i="4"/>
  <c r="I574" i="4"/>
  <c r="J574" i="4"/>
  <c r="I575" i="4"/>
  <c r="J575" i="4"/>
  <c r="I576" i="4"/>
  <c r="J576" i="4"/>
  <c r="I577" i="4"/>
  <c r="J577" i="4"/>
  <c r="I578" i="4"/>
  <c r="J578" i="4"/>
  <c r="I579" i="4"/>
  <c r="J579" i="4"/>
  <c r="I580" i="4"/>
  <c r="J580" i="4"/>
  <c r="I581" i="4"/>
  <c r="J581" i="4"/>
  <c r="I582" i="4"/>
  <c r="J582" i="4"/>
  <c r="I583" i="4"/>
  <c r="J583" i="4"/>
  <c r="I584" i="4"/>
  <c r="J584" i="4"/>
  <c r="I585" i="4"/>
  <c r="J585" i="4"/>
  <c r="I586" i="4"/>
  <c r="J586" i="4"/>
  <c r="I587" i="4"/>
  <c r="J587" i="4"/>
  <c r="I588" i="4"/>
  <c r="J588" i="4"/>
  <c r="I589" i="4"/>
  <c r="J589" i="4"/>
  <c r="I590" i="4"/>
  <c r="J590" i="4"/>
  <c r="I591" i="4"/>
  <c r="J591" i="4"/>
  <c r="I592" i="4"/>
  <c r="J592" i="4"/>
  <c r="I593" i="4"/>
  <c r="J593" i="4"/>
  <c r="I594" i="4"/>
  <c r="J594" i="4"/>
  <c r="I7" i="4"/>
  <c r="J7" i="4"/>
  <c r="I8" i="4"/>
  <c r="J8" i="4"/>
  <c r="I9" i="4"/>
  <c r="J9" i="4"/>
  <c r="I10" i="4"/>
  <c r="J10" i="4"/>
  <c r="I11" i="4"/>
  <c r="J11" i="4"/>
  <c r="I12" i="4"/>
  <c r="J12" i="4"/>
  <c r="I13" i="4"/>
  <c r="J13" i="4"/>
  <c r="I14" i="4"/>
  <c r="J14" i="4"/>
  <c r="I15" i="4"/>
  <c r="J15" i="4"/>
  <c r="I16" i="4"/>
  <c r="J16" i="4"/>
  <c r="I17" i="4"/>
  <c r="J17" i="4"/>
  <c r="I18" i="4"/>
  <c r="J18" i="4"/>
  <c r="I19" i="4"/>
  <c r="J19" i="4"/>
  <c r="I20" i="4"/>
  <c r="J20" i="4"/>
  <c r="I21" i="4"/>
  <c r="J21" i="4"/>
  <c r="I22" i="4"/>
  <c r="J22" i="4"/>
  <c r="I23" i="4"/>
  <c r="J23" i="4"/>
  <c r="I24" i="4"/>
  <c r="J24" i="4"/>
  <c r="I25" i="4"/>
  <c r="J25" i="4"/>
  <c r="I26" i="4"/>
  <c r="J26" i="4"/>
  <c r="I27" i="4"/>
  <c r="J27" i="4"/>
  <c r="I28" i="4"/>
  <c r="J28" i="4"/>
  <c r="I29" i="4"/>
  <c r="J29" i="4"/>
  <c r="I30" i="4"/>
  <c r="J30" i="4"/>
  <c r="I31" i="4"/>
  <c r="J31" i="4"/>
  <c r="I32" i="4"/>
  <c r="J32" i="4"/>
  <c r="I33" i="4"/>
  <c r="J33" i="4"/>
  <c r="I34" i="4"/>
  <c r="J34" i="4"/>
  <c r="I35" i="4"/>
  <c r="J35" i="4"/>
  <c r="I36" i="4"/>
  <c r="J36" i="4"/>
  <c r="I37" i="4"/>
  <c r="J37" i="4"/>
  <c r="I38" i="4"/>
  <c r="J38" i="4"/>
  <c r="I39" i="4"/>
  <c r="J39" i="4"/>
  <c r="I40" i="4"/>
  <c r="J40" i="4"/>
  <c r="I41" i="4"/>
  <c r="J41" i="4"/>
  <c r="I42" i="4"/>
  <c r="J42" i="4"/>
  <c r="I43" i="4"/>
  <c r="J43" i="4"/>
  <c r="I44" i="4"/>
  <c r="J44" i="4"/>
  <c r="I45" i="4"/>
  <c r="J45" i="4"/>
  <c r="I46" i="4"/>
  <c r="J46" i="4"/>
  <c r="I47" i="4"/>
  <c r="J47" i="4"/>
  <c r="I48" i="4"/>
  <c r="J48" i="4"/>
  <c r="I49" i="4"/>
  <c r="J49" i="4"/>
  <c r="I50" i="4"/>
  <c r="J50" i="4"/>
  <c r="I51" i="4"/>
  <c r="J51" i="4"/>
  <c r="I52" i="4"/>
  <c r="J52" i="4"/>
  <c r="I53" i="4"/>
  <c r="J53" i="4"/>
  <c r="I54" i="4"/>
  <c r="J54" i="4"/>
  <c r="I55" i="4"/>
  <c r="J55" i="4"/>
  <c r="I56" i="4"/>
  <c r="J56" i="4"/>
  <c r="I57" i="4"/>
  <c r="J57" i="4"/>
  <c r="I58" i="4"/>
  <c r="J58" i="4"/>
  <c r="I59" i="4"/>
  <c r="J59" i="4"/>
  <c r="I60" i="4"/>
  <c r="J60" i="4"/>
  <c r="I61" i="4"/>
  <c r="J61" i="4"/>
  <c r="I62" i="4"/>
  <c r="J62" i="4"/>
  <c r="I63" i="4"/>
  <c r="J63" i="4"/>
  <c r="I64" i="4"/>
  <c r="J64" i="4"/>
  <c r="I65" i="4"/>
  <c r="J65" i="4"/>
  <c r="I66" i="4"/>
  <c r="J66" i="4"/>
  <c r="I67" i="4"/>
  <c r="J67" i="4"/>
  <c r="I68" i="4"/>
  <c r="J68" i="4"/>
  <c r="I69" i="4"/>
  <c r="J69" i="4"/>
  <c r="I70" i="4"/>
  <c r="J70" i="4"/>
  <c r="I71" i="4"/>
  <c r="J71" i="4"/>
  <c r="I72" i="4"/>
  <c r="J72" i="4"/>
  <c r="I73" i="4"/>
  <c r="J73" i="4"/>
  <c r="I74" i="4"/>
  <c r="J74" i="4"/>
  <c r="I75" i="4"/>
  <c r="J75" i="4"/>
  <c r="I76" i="4"/>
  <c r="J76" i="4"/>
  <c r="I77" i="4"/>
  <c r="J77" i="4"/>
  <c r="I78" i="4"/>
  <c r="J78" i="4"/>
  <c r="I79" i="4"/>
  <c r="J79" i="4"/>
  <c r="I80" i="4"/>
  <c r="J80" i="4"/>
  <c r="I81" i="4"/>
  <c r="J81" i="4"/>
  <c r="I82" i="4"/>
  <c r="J82" i="4"/>
  <c r="I83" i="4"/>
  <c r="J83" i="4"/>
  <c r="I84" i="4"/>
  <c r="J84" i="4"/>
  <c r="I85" i="4"/>
  <c r="J85" i="4"/>
  <c r="I86" i="4"/>
  <c r="J86" i="4"/>
  <c r="I87" i="4"/>
  <c r="J87" i="4"/>
  <c r="I88" i="4"/>
  <c r="J88" i="4"/>
  <c r="I89" i="4"/>
  <c r="J89" i="4"/>
  <c r="I90" i="4"/>
  <c r="J90" i="4"/>
  <c r="I91" i="4"/>
  <c r="J91" i="4"/>
  <c r="I92" i="4"/>
  <c r="J92" i="4"/>
  <c r="I93" i="4"/>
  <c r="J93" i="4"/>
  <c r="I94" i="4"/>
  <c r="J94" i="4"/>
  <c r="I95" i="4"/>
  <c r="J95" i="4"/>
  <c r="I96" i="4"/>
  <c r="J96" i="4"/>
  <c r="I97" i="4"/>
  <c r="J97" i="4"/>
  <c r="I98" i="4"/>
  <c r="J98" i="4"/>
  <c r="I99" i="4"/>
  <c r="J99" i="4"/>
  <c r="I100" i="4"/>
  <c r="J100" i="4"/>
  <c r="I101" i="4"/>
  <c r="J101" i="4"/>
  <c r="I102" i="4"/>
  <c r="J102" i="4"/>
  <c r="I103" i="4"/>
  <c r="J103" i="4"/>
  <c r="I104" i="4"/>
  <c r="J104" i="4"/>
  <c r="I105" i="4"/>
  <c r="J105" i="4"/>
  <c r="I106" i="4"/>
  <c r="J106" i="4"/>
  <c r="I107" i="4"/>
  <c r="J107" i="4"/>
  <c r="I108" i="4"/>
  <c r="J108" i="4"/>
  <c r="I109" i="4"/>
  <c r="J109" i="4"/>
  <c r="I110" i="4"/>
  <c r="J110" i="4"/>
  <c r="I111" i="4"/>
  <c r="J111" i="4"/>
  <c r="I112" i="4"/>
  <c r="J112" i="4"/>
  <c r="I113" i="4"/>
  <c r="J113" i="4"/>
  <c r="I114" i="4"/>
  <c r="J114" i="4"/>
  <c r="I115" i="4"/>
  <c r="J115" i="4"/>
  <c r="I116" i="4"/>
  <c r="J116" i="4"/>
  <c r="I117" i="4"/>
  <c r="J117" i="4"/>
  <c r="I118" i="4"/>
  <c r="J118" i="4"/>
  <c r="I119" i="4"/>
  <c r="J119" i="4"/>
  <c r="I120" i="4"/>
  <c r="J120" i="4"/>
  <c r="I121" i="4"/>
  <c r="J121" i="4"/>
  <c r="I122" i="4"/>
  <c r="J122" i="4"/>
  <c r="I123" i="4"/>
  <c r="J123" i="4"/>
  <c r="I124" i="4"/>
  <c r="J124" i="4"/>
  <c r="I125" i="4"/>
  <c r="J125" i="4"/>
  <c r="I126" i="4"/>
  <c r="J126" i="4"/>
  <c r="I127" i="4"/>
  <c r="J127" i="4"/>
  <c r="I128" i="4"/>
  <c r="J128" i="4"/>
  <c r="I129" i="4"/>
  <c r="J129" i="4"/>
  <c r="I130" i="4"/>
  <c r="J130" i="4"/>
  <c r="I131" i="4"/>
  <c r="J131" i="4"/>
  <c r="I132" i="4"/>
  <c r="J132" i="4"/>
  <c r="I133" i="4"/>
  <c r="J133" i="4"/>
  <c r="I134" i="4"/>
  <c r="J134" i="4"/>
  <c r="I135" i="4"/>
  <c r="J135" i="4"/>
  <c r="I136" i="4"/>
  <c r="J136" i="4"/>
  <c r="I137" i="4"/>
  <c r="J137" i="4"/>
  <c r="I138" i="4"/>
  <c r="J138" i="4"/>
  <c r="I139" i="4"/>
  <c r="J139" i="4"/>
  <c r="I140" i="4"/>
  <c r="J140" i="4"/>
  <c r="I141" i="4"/>
  <c r="J141" i="4"/>
  <c r="I142" i="4"/>
  <c r="J142" i="4"/>
  <c r="I143" i="4"/>
  <c r="J143" i="4"/>
  <c r="I144" i="4"/>
  <c r="J144" i="4"/>
  <c r="I145" i="4"/>
  <c r="J145" i="4"/>
  <c r="I146" i="4"/>
  <c r="J146" i="4"/>
  <c r="I147" i="4"/>
  <c r="J147" i="4"/>
  <c r="I148" i="4"/>
  <c r="J148" i="4"/>
  <c r="I149" i="4"/>
  <c r="J149" i="4"/>
  <c r="I150" i="4"/>
  <c r="J150" i="4"/>
  <c r="I151" i="4"/>
  <c r="J151" i="4"/>
  <c r="I152" i="4"/>
  <c r="J152" i="4"/>
  <c r="I153" i="4"/>
  <c r="J153" i="4"/>
  <c r="I154" i="4"/>
  <c r="J154" i="4"/>
  <c r="I155" i="4"/>
  <c r="J155" i="4"/>
  <c r="I156" i="4"/>
  <c r="J156" i="4"/>
  <c r="I157" i="4"/>
  <c r="J157" i="4"/>
  <c r="I158" i="4"/>
  <c r="J158" i="4"/>
  <c r="I159" i="4"/>
  <c r="J159" i="4"/>
  <c r="I160" i="4"/>
  <c r="J160" i="4"/>
  <c r="I161" i="4"/>
  <c r="J161" i="4"/>
  <c r="J162" i="4"/>
  <c r="I163" i="4"/>
  <c r="J163" i="4"/>
  <c r="I164" i="4"/>
  <c r="J164" i="4"/>
  <c r="I165" i="4"/>
  <c r="J165" i="4"/>
  <c r="I166" i="4"/>
  <c r="J166" i="4"/>
  <c r="I167" i="4"/>
  <c r="J167" i="4"/>
  <c r="I168" i="4"/>
  <c r="J168" i="4"/>
  <c r="I169" i="4"/>
  <c r="J169" i="4"/>
  <c r="I170" i="4"/>
  <c r="J170" i="4"/>
  <c r="I171" i="4"/>
  <c r="J171" i="4"/>
  <c r="I172" i="4"/>
  <c r="J172" i="4"/>
  <c r="I173" i="4"/>
  <c r="J173" i="4"/>
  <c r="I174" i="4"/>
  <c r="J174" i="4"/>
  <c r="I175" i="4"/>
  <c r="J175" i="4"/>
  <c r="I176" i="4"/>
  <c r="J176" i="4"/>
  <c r="I177" i="4"/>
  <c r="J177" i="4"/>
  <c r="I178" i="4"/>
  <c r="J178" i="4"/>
  <c r="I179" i="4"/>
  <c r="J179" i="4"/>
  <c r="I180" i="4"/>
  <c r="J180" i="4"/>
  <c r="I181" i="4"/>
  <c r="J181" i="4"/>
  <c r="I182" i="4"/>
  <c r="J182" i="4"/>
  <c r="I183" i="4"/>
  <c r="J183" i="4"/>
  <c r="I184" i="4"/>
  <c r="J184" i="4"/>
  <c r="I185" i="4"/>
  <c r="J185" i="4"/>
  <c r="I186" i="4"/>
  <c r="J186" i="4"/>
  <c r="I187" i="4"/>
  <c r="J187" i="4"/>
  <c r="I188" i="4"/>
  <c r="J188" i="4"/>
  <c r="I189" i="4"/>
  <c r="J189" i="4"/>
  <c r="I190" i="4"/>
  <c r="J190" i="4"/>
  <c r="I191" i="4"/>
  <c r="J191" i="4"/>
  <c r="I192" i="4"/>
  <c r="J192" i="4"/>
  <c r="I193" i="4"/>
  <c r="J193" i="4"/>
  <c r="I194" i="4"/>
  <c r="J194" i="4"/>
  <c r="I195" i="4"/>
  <c r="J195" i="4"/>
  <c r="I196" i="4"/>
  <c r="J196" i="4"/>
  <c r="I197" i="4"/>
  <c r="J197" i="4"/>
  <c r="I198" i="4"/>
  <c r="J198" i="4"/>
  <c r="I199" i="4"/>
  <c r="J199" i="4"/>
  <c r="I200" i="4"/>
  <c r="J200" i="4"/>
  <c r="I201" i="4"/>
  <c r="J201" i="4"/>
  <c r="I202" i="4"/>
  <c r="J202" i="4"/>
  <c r="I203" i="4"/>
  <c r="J203" i="4"/>
  <c r="I204" i="4"/>
  <c r="J204" i="4"/>
  <c r="I205" i="4"/>
  <c r="J205" i="4"/>
  <c r="I206" i="4"/>
  <c r="J206" i="4"/>
  <c r="I207" i="4"/>
  <c r="J207" i="4"/>
  <c r="I208" i="4"/>
  <c r="J208" i="4"/>
  <c r="I209" i="4"/>
  <c r="J209" i="4"/>
  <c r="I210" i="4"/>
  <c r="J210" i="4"/>
  <c r="I211" i="4"/>
  <c r="J211" i="4"/>
  <c r="I212" i="4"/>
  <c r="J212" i="4"/>
  <c r="I213" i="4"/>
  <c r="J213" i="4"/>
  <c r="I214" i="4"/>
  <c r="J214" i="4"/>
  <c r="I215" i="4"/>
  <c r="J215" i="4"/>
  <c r="I216" i="4"/>
  <c r="J216" i="4"/>
  <c r="I217" i="4"/>
  <c r="J217" i="4"/>
  <c r="I218" i="4"/>
  <c r="J218" i="4"/>
  <c r="I219" i="4"/>
  <c r="J219" i="4"/>
  <c r="I220" i="4"/>
  <c r="J220" i="4"/>
  <c r="I221" i="4"/>
  <c r="J221" i="4"/>
  <c r="I222" i="4"/>
  <c r="J222" i="4"/>
  <c r="I223" i="4"/>
  <c r="J223" i="4"/>
  <c r="I224" i="4"/>
  <c r="J224" i="4"/>
  <c r="I225" i="4"/>
  <c r="J225" i="4"/>
  <c r="I226" i="4"/>
  <c r="J226" i="4"/>
  <c r="I227" i="4"/>
  <c r="J227" i="4"/>
  <c r="I228" i="4"/>
  <c r="J228" i="4"/>
  <c r="I229" i="4"/>
  <c r="J229" i="4"/>
  <c r="I230" i="4"/>
  <c r="J230" i="4"/>
  <c r="I231" i="4"/>
  <c r="J231" i="4"/>
  <c r="I232" i="4"/>
  <c r="J232" i="4"/>
  <c r="I233" i="4"/>
  <c r="J233" i="4"/>
  <c r="I234" i="4"/>
  <c r="J234" i="4"/>
  <c r="I235" i="4"/>
  <c r="J235" i="4"/>
  <c r="I236" i="4"/>
  <c r="J236" i="4"/>
  <c r="I237" i="4"/>
  <c r="J237" i="4"/>
  <c r="I238" i="4"/>
  <c r="J238" i="4"/>
  <c r="I239" i="4"/>
  <c r="J239" i="4"/>
  <c r="I240" i="4"/>
  <c r="J240" i="4"/>
  <c r="I241" i="4"/>
  <c r="J241" i="4"/>
  <c r="I242" i="4"/>
  <c r="J242" i="4"/>
  <c r="I243" i="4"/>
  <c r="J243" i="4"/>
  <c r="I244" i="4"/>
  <c r="J244" i="4"/>
  <c r="I245" i="4"/>
  <c r="J245" i="4"/>
  <c r="I246" i="4"/>
  <c r="J246" i="4"/>
  <c r="I247" i="4"/>
  <c r="J247" i="4"/>
  <c r="I248" i="4"/>
  <c r="J248" i="4"/>
  <c r="I249" i="4"/>
  <c r="J249" i="4"/>
  <c r="I250" i="4"/>
  <c r="J250" i="4"/>
  <c r="I251" i="4"/>
  <c r="J251" i="4"/>
  <c r="J6" i="4"/>
  <c r="L57" i="4" l="1"/>
  <c r="L56" i="4"/>
  <c r="L55" i="4"/>
  <c r="L54" i="4"/>
  <c r="L53" i="4"/>
  <c r="L52" i="4"/>
  <c r="L51" i="4"/>
  <c r="L50" i="4"/>
  <c r="L49" i="4"/>
  <c r="L48" i="4"/>
  <c r="L47" i="4"/>
  <c r="L46" i="4"/>
  <c r="L45" i="4"/>
  <c r="L44" i="4"/>
  <c r="L43" i="4"/>
  <c r="L16" i="4"/>
  <c r="L15" i="4"/>
  <c r="L14" i="4"/>
  <c r="L13" i="4"/>
  <c r="L68" i="4"/>
  <c r="L66" i="4"/>
  <c r="L65" i="4"/>
  <c r="L64" i="4"/>
  <c r="L63" i="4"/>
  <c r="L38" i="4"/>
  <c r="L59" i="4" l="1"/>
  <c r="L26" i="4"/>
  <c r="L9" i="4" l="1"/>
  <c r="L10" i="4"/>
  <c r="L11" i="4"/>
  <c r="L17" i="4"/>
  <c r="L18" i="4"/>
  <c r="L19" i="4"/>
  <c r="L20" i="4"/>
  <c r="L22" i="4"/>
  <c r="L23" i="4"/>
  <c r="L24" i="4"/>
  <c r="L25" i="4"/>
  <c r="L27" i="4"/>
  <c r="L29" i="4"/>
  <c r="L30" i="4"/>
  <c r="L31" i="4"/>
  <c r="L32" i="4"/>
  <c r="L35" i="4"/>
  <c r="L36" i="4"/>
  <c r="L37" i="4"/>
  <c r="L39" i="4"/>
  <c r="L40" i="4"/>
  <c r="L41" i="4"/>
  <c r="L42" i="4"/>
  <c r="L58" i="4"/>
  <c r="L60" i="4"/>
  <c r="L62" i="4"/>
  <c r="L67" i="4"/>
  <c r="L7" i="4"/>
  <c r="L8" i="4"/>
  <c r="M6" i="4" l="1"/>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46" i="4"/>
  <c r="M147" i="4"/>
  <c r="M148" i="4"/>
  <c r="M149" i="4"/>
  <c r="M150" i="4"/>
  <c r="M151" i="4"/>
  <c r="M152" i="4"/>
  <c r="M153" i="4"/>
  <c r="M154" i="4"/>
  <c r="M155" i="4"/>
  <c r="M156" i="4"/>
  <c r="M157" i="4"/>
  <c r="M158" i="4"/>
  <c r="M159" i="4"/>
  <c r="M160" i="4"/>
  <c r="M161" i="4"/>
  <c r="M162" i="4"/>
  <c r="M163" i="4"/>
  <c r="M164" i="4"/>
  <c r="M165" i="4"/>
  <c r="M166" i="4"/>
  <c r="M167" i="4"/>
  <c r="M168" i="4"/>
  <c r="M169" i="4"/>
  <c r="M170" i="4"/>
  <c r="M171" i="4"/>
  <c r="M172" i="4"/>
  <c r="M173" i="4"/>
  <c r="M174" i="4"/>
  <c r="M175" i="4"/>
  <c r="M176" i="4"/>
  <c r="M177" i="4"/>
  <c r="M178" i="4"/>
  <c r="M179" i="4"/>
  <c r="M180" i="4"/>
  <c r="M181" i="4"/>
  <c r="M182" i="4"/>
  <c r="M183" i="4"/>
  <c r="M184" i="4"/>
  <c r="M185" i="4"/>
  <c r="M186" i="4"/>
  <c r="M187" i="4"/>
  <c r="M188" i="4"/>
  <c r="M189" i="4"/>
  <c r="M190" i="4"/>
  <c r="M191" i="4"/>
  <c r="M192" i="4"/>
  <c r="M193" i="4"/>
  <c r="M194" i="4"/>
  <c r="M195" i="4"/>
  <c r="M196" i="4"/>
  <c r="M197" i="4"/>
  <c r="M198" i="4"/>
  <c r="M199" i="4"/>
  <c r="M200" i="4"/>
  <c r="M201" i="4"/>
  <c r="M202" i="4"/>
  <c r="M203" i="4"/>
  <c r="M204" i="4"/>
  <c r="M205" i="4"/>
  <c r="M206" i="4"/>
  <c r="M207" i="4"/>
  <c r="M208" i="4"/>
  <c r="M209" i="4"/>
  <c r="M210" i="4"/>
  <c r="M211" i="4"/>
  <c r="M212" i="4"/>
  <c r="M213" i="4"/>
  <c r="M214" i="4"/>
  <c r="M215" i="4"/>
  <c r="M216" i="4"/>
  <c r="M217" i="4"/>
  <c r="M218" i="4"/>
  <c r="M219" i="4"/>
  <c r="M220" i="4"/>
  <c r="M221" i="4"/>
  <c r="M222" i="4"/>
  <c r="M223" i="4"/>
  <c r="M224" i="4"/>
  <c r="M225" i="4"/>
  <c r="M226" i="4"/>
  <c r="M227" i="4"/>
  <c r="M228" i="4"/>
  <c r="M229" i="4"/>
  <c r="M230" i="4"/>
  <c r="M231" i="4"/>
  <c r="M232" i="4"/>
  <c r="M233" i="4"/>
  <c r="M234" i="4"/>
  <c r="M235" i="4"/>
  <c r="M236" i="4"/>
  <c r="M237" i="4"/>
  <c r="M238" i="4"/>
  <c r="M239" i="4"/>
  <c r="M240" i="4"/>
  <c r="M241" i="4"/>
  <c r="M242" i="4"/>
  <c r="M243" i="4"/>
  <c r="M244" i="4"/>
  <c r="M245" i="4"/>
  <c r="M246" i="4"/>
  <c r="M247" i="4"/>
  <c r="M248" i="4"/>
  <c r="M249" i="4"/>
  <c r="M250" i="4"/>
  <c r="M251" i="4"/>
  <c r="M252" i="4"/>
  <c r="M253" i="4"/>
  <c r="M254" i="4"/>
  <c r="M255" i="4"/>
  <c r="M256" i="4"/>
  <c r="M257" i="4"/>
  <c r="M258" i="4"/>
  <c r="M259" i="4"/>
  <c r="M260" i="4"/>
  <c r="M261" i="4"/>
  <c r="M262" i="4"/>
  <c r="M263" i="4"/>
  <c r="M264" i="4"/>
  <c r="M265" i="4"/>
  <c r="M266" i="4"/>
  <c r="M267" i="4"/>
  <c r="M268" i="4"/>
  <c r="M269" i="4"/>
  <c r="M270" i="4"/>
  <c r="M271" i="4"/>
  <c r="M272" i="4"/>
  <c r="M273" i="4"/>
  <c r="M274" i="4"/>
  <c r="M275" i="4"/>
  <c r="M276" i="4"/>
  <c r="M277" i="4"/>
  <c r="M278" i="4"/>
  <c r="M279" i="4"/>
  <c r="M280" i="4"/>
  <c r="M281" i="4"/>
  <c r="M282" i="4"/>
  <c r="M283" i="4"/>
  <c r="M284" i="4"/>
  <c r="M285" i="4"/>
  <c r="M286" i="4"/>
  <c r="M287" i="4"/>
  <c r="M288" i="4"/>
  <c r="M289" i="4"/>
  <c r="M290" i="4"/>
  <c r="M291" i="4"/>
  <c r="M292" i="4"/>
  <c r="M293" i="4"/>
  <c r="M294" i="4"/>
  <c r="M295" i="4"/>
  <c r="M296" i="4"/>
  <c r="M297" i="4"/>
  <c r="M298" i="4"/>
  <c r="M299" i="4"/>
  <c r="M300" i="4"/>
  <c r="M301" i="4"/>
  <c r="M302" i="4"/>
  <c r="M303" i="4"/>
  <c r="M304" i="4"/>
  <c r="M305" i="4"/>
  <c r="M306" i="4"/>
  <c r="M307" i="4"/>
  <c r="M308" i="4"/>
  <c r="M309" i="4"/>
  <c r="M310" i="4"/>
  <c r="M311" i="4"/>
  <c r="M312" i="4"/>
  <c r="M313" i="4"/>
  <c r="M314" i="4"/>
  <c r="M315" i="4"/>
  <c r="M316" i="4"/>
  <c r="M317" i="4"/>
  <c r="M318" i="4"/>
  <c r="M319" i="4"/>
  <c r="M320" i="4"/>
  <c r="M321" i="4"/>
  <c r="M322" i="4"/>
  <c r="M323" i="4"/>
  <c r="M324" i="4"/>
  <c r="M325" i="4"/>
  <c r="M326" i="4"/>
  <c r="M327" i="4"/>
  <c r="M328" i="4"/>
  <c r="M329" i="4"/>
  <c r="M330" i="4"/>
  <c r="M331" i="4"/>
  <c r="M332" i="4"/>
  <c r="M333" i="4"/>
  <c r="M334" i="4"/>
  <c r="M335" i="4"/>
  <c r="M336" i="4"/>
  <c r="M337" i="4"/>
  <c r="M338" i="4"/>
  <c r="M339" i="4"/>
  <c r="M340" i="4"/>
  <c r="M341" i="4"/>
  <c r="M342" i="4"/>
  <c r="M343" i="4"/>
  <c r="M344" i="4"/>
  <c r="M345" i="4"/>
  <c r="M346" i="4"/>
  <c r="M347" i="4"/>
  <c r="M348" i="4"/>
  <c r="M349" i="4"/>
  <c r="M350" i="4"/>
  <c r="M351" i="4"/>
  <c r="M352" i="4"/>
  <c r="M353" i="4"/>
  <c r="M354" i="4"/>
  <c r="M355" i="4"/>
  <c r="M356" i="4"/>
  <c r="M357" i="4"/>
  <c r="M358" i="4"/>
  <c r="M359" i="4"/>
  <c r="M360" i="4"/>
  <c r="M361" i="4"/>
  <c r="M362" i="4"/>
  <c r="M363" i="4"/>
  <c r="M364" i="4"/>
  <c r="M365" i="4"/>
  <c r="M366" i="4"/>
  <c r="M367" i="4"/>
  <c r="M368" i="4"/>
  <c r="M369" i="4"/>
  <c r="M370" i="4"/>
  <c r="M371" i="4"/>
  <c r="M372" i="4"/>
  <c r="M373" i="4"/>
  <c r="M374" i="4"/>
  <c r="M375" i="4"/>
  <c r="M376" i="4"/>
  <c r="M377" i="4"/>
  <c r="M378" i="4"/>
  <c r="M379" i="4"/>
  <c r="M380" i="4"/>
  <c r="M381" i="4"/>
  <c r="M382" i="4"/>
  <c r="M383" i="4"/>
  <c r="M384" i="4"/>
  <c r="M385" i="4"/>
  <c r="M386" i="4"/>
  <c r="M387" i="4"/>
  <c r="M388" i="4"/>
  <c r="M389" i="4"/>
  <c r="M390" i="4"/>
  <c r="M391" i="4"/>
  <c r="M392" i="4"/>
  <c r="M393" i="4"/>
  <c r="M394" i="4"/>
  <c r="M395" i="4"/>
  <c r="M396" i="4"/>
  <c r="M397" i="4"/>
  <c r="M398" i="4"/>
  <c r="M399" i="4"/>
  <c r="M400" i="4"/>
  <c r="M401" i="4"/>
  <c r="M402" i="4"/>
  <c r="M403" i="4"/>
  <c r="M404" i="4"/>
  <c r="M405" i="4"/>
  <c r="M406" i="4"/>
  <c r="M407" i="4"/>
  <c r="M408" i="4"/>
  <c r="M409" i="4"/>
  <c r="M410" i="4"/>
  <c r="M411" i="4"/>
  <c r="M412" i="4"/>
  <c r="M413" i="4"/>
  <c r="M414" i="4"/>
  <c r="M415" i="4"/>
  <c r="M416" i="4"/>
  <c r="M417" i="4"/>
  <c r="M418" i="4"/>
  <c r="M419" i="4"/>
  <c r="M420" i="4"/>
  <c r="M421" i="4"/>
  <c r="M422" i="4"/>
  <c r="M423" i="4"/>
  <c r="M424" i="4"/>
  <c r="M425" i="4"/>
  <c r="M426" i="4"/>
  <c r="M427" i="4"/>
  <c r="M428" i="4"/>
  <c r="M429" i="4"/>
  <c r="M430" i="4"/>
  <c r="M431" i="4"/>
  <c r="M432" i="4"/>
  <c r="M433" i="4"/>
  <c r="M434" i="4"/>
  <c r="M435" i="4"/>
  <c r="M436" i="4"/>
  <c r="M437" i="4"/>
  <c r="M438" i="4"/>
  <c r="M439" i="4"/>
  <c r="M440" i="4"/>
  <c r="M441" i="4"/>
  <c r="M442" i="4"/>
  <c r="M443" i="4"/>
  <c r="M444" i="4"/>
  <c r="M445" i="4"/>
  <c r="M446" i="4"/>
  <c r="M447" i="4"/>
  <c r="M448" i="4"/>
  <c r="M449" i="4"/>
  <c r="M450" i="4"/>
  <c r="M451" i="4"/>
  <c r="M452" i="4"/>
  <c r="M453" i="4"/>
  <c r="M454" i="4"/>
  <c r="M455" i="4"/>
  <c r="M456" i="4"/>
  <c r="M457" i="4"/>
  <c r="M458" i="4"/>
  <c r="M459" i="4"/>
  <c r="M460" i="4"/>
  <c r="M461" i="4"/>
  <c r="M462" i="4"/>
  <c r="M463" i="4"/>
  <c r="M464" i="4"/>
  <c r="M465" i="4"/>
  <c r="M466" i="4"/>
  <c r="M467" i="4"/>
  <c r="M468" i="4"/>
  <c r="M469" i="4"/>
  <c r="M470" i="4"/>
  <c r="M471" i="4"/>
  <c r="M472" i="4"/>
  <c r="M473" i="4"/>
  <c r="M474" i="4"/>
  <c r="M475" i="4"/>
  <c r="M476" i="4"/>
  <c r="M477" i="4"/>
  <c r="M478" i="4"/>
  <c r="M479" i="4"/>
  <c r="M480" i="4"/>
  <c r="M481" i="4"/>
  <c r="M482" i="4"/>
  <c r="M483" i="4"/>
  <c r="M484" i="4"/>
  <c r="M485" i="4"/>
  <c r="M486" i="4"/>
  <c r="M487" i="4"/>
  <c r="M488" i="4"/>
  <c r="M489" i="4"/>
  <c r="M490" i="4"/>
  <c r="M491" i="4"/>
  <c r="M492" i="4"/>
  <c r="M493" i="4"/>
  <c r="M494" i="4"/>
  <c r="M495" i="4"/>
  <c r="M496" i="4"/>
  <c r="M497" i="4"/>
  <c r="M498" i="4"/>
  <c r="M499" i="4"/>
  <c r="M500" i="4"/>
  <c r="M501" i="4"/>
  <c r="M502" i="4"/>
  <c r="M503" i="4"/>
  <c r="M504" i="4"/>
  <c r="M505" i="4"/>
  <c r="M506" i="4"/>
  <c r="M507" i="4"/>
  <c r="M508" i="4"/>
  <c r="M509" i="4"/>
  <c r="M510" i="4"/>
  <c r="M511" i="4"/>
  <c r="M512" i="4"/>
  <c r="M513" i="4"/>
  <c r="M514" i="4"/>
  <c r="M515" i="4"/>
  <c r="M516" i="4"/>
  <c r="M517" i="4"/>
  <c r="M518" i="4"/>
  <c r="M519" i="4"/>
  <c r="M520" i="4"/>
  <c r="M521" i="4"/>
  <c r="M522" i="4"/>
  <c r="M523" i="4"/>
  <c r="M524" i="4"/>
  <c r="M525" i="4"/>
  <c r="M526" i="4"/>
  <c r="M527" i="4"/>
  <c r="M528" i="4"/>
  <c r="M529" i="4"/>
  <c r="M530" i="4"/>
  <c r="M531" i="4"/>
  <c r="M532" i="4"/>
  <c r="M533" i="4"/>
  <c r="M534" i="4"/>
  <c r="M535" i="4"/>
  <c r="M536" i="4"/>
  <c r="M537" i="4"/>
  <c r="M538" i="4"/>
  <c r="M539" i="4"/>
  <c r="M540" i="4"/>
  <c r="M541" i="4"/>
  <c r="M542" i="4"/>
  <c r="M543" i="4"/>
  <c r="M544" i="4"/>
  <c r="M545" i="4"/>
  <c r="M546" i="4"/>
  <c r="M547" i="4"/>
  <c r="M548" i="4"/>
  <c r="M549" i="4"/>
  <c r="M550" i="4"/>
  <c r="M551" i="4"/>
  <c r="M552" i="4"/>
  <c r="M553" i="4"/>
  <c r="M554" i="4"/>
  <c r="M555" i="4"/>
  <c r="M556" i="4"/>
  <c r="M557" i="4"/>
  <c r="M558" i="4"/>
  <c r="M559" i="4"/>
  <c r="M560" i="4"/>
  <c r="M561" i="4"/>
  <c r="M562" i="4"/>
  <c r="M563" i="4"/>
  <c r="M564" i="4"/>
  <c r="M565" i="4"/>
  <c r="M566" i="4"/>
  <c r="M567" i="4"/>
  <c r="M568" i="4"/>
  <c r="M569" i="4"/>
  <c r="M570" i="4"/>
  <c r="M571" i="4"/>
  <c r="M572" i="4"/>
  <c r="M573" i="4"/>
  <c r="M574" i="4"/>
  <c r="M575" i="4"/>
  <c r="M576" i="4"/>
  <c r="M577" i="4"/>
  <c r="M578" i="4"/>
  <c r="M579" i="4"/>
  <c r="M580" i="4"/>
  <c r="M581" i="4"/>
  <c r="M582" i="4"/>
  <c r="M583" i="4"/>
  <c r="M584" i="4"/>
  <c r="M585" i="4"/>
  <c r="M586" i="4"/>
  <c r="M587" i="4"/>
  <c r="M588" i="4"/>
  <c r="M589" i="4"/>
  <c r="M590" i="4"/>
  <c r="M591" i="4"/>
  <c r="M592" i="4"/>
  <c r="M593" i="4"/>
  <c r="M594" i="4"/>
  <c r="L6" i="4"/>
  <c r="A7" i="4" l="1"/>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1" i="4"/>
  <c r="A432" i="4"/>
  <c r="A433" i="4"/>
  <c r="A434" i="4"/>
  <c r="A435"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P10" i="4" l="1"/>
  <c r="P9" i="4"/>
  <c r="P8" i="4"/>
  <c r="P7" i="4"/>
  <c r="G6" i="4"/>
  <c r="F6" i="4"/>
  <c r="I6" i="4"/>
  <c r="P39" i="7" l="1"/>
  <c r="N39" i="7"/>
  <c r="P282" i="14"/>
  <c r="N282" i="14"/>
  <c r="O39" i="7" l="1"/>
  <c r="O282" i="14" l="1"/>
  <c r="X213" i="4" l="1"/>
  <c r="Z213" i="4" l="1"/>
  <c r="Z8" i="4" l="1"/>
  <c r="Z598" i="4" s="1"/>
  <c r="Z180" i="4"/>
  <c r="Z195" i="4"/>
  <c r="X8" i="4" l="1"/>
  <c r="X598" i="4" s="1"/>
  <c r="X180" i="4"/>
  <c r="X195" i="4"/>
  <c r="X1048570" i="4" l="1"/>
  <c r="J111" i="12"/>
  <c r="P9" i="9" l="1"/>
  <c r="O9" i="9"/>
  <c r="N9" i="9"/>
</calcChain>
</file>

<file path=xl/sharedStrings.xml><?xml version="1.0" encoding="utf-8"?>
<sst xmlns="http://schemas.openxmlformats.org/spreadsheetml/2006/main" count="38958" uniqueCount="7939">
  <si>
    <t>No. de inventario</t>
  </si>
  <si>
    <t>Clave armonizada</t>
  </si>
  <si>
    <t>No. de resguardo</t>
  </si>
  <si>
    <t>Nombre de resguardante</t>
  </si>
  <si>
    <t>Adscripción</t>
  </si>
  <si>
    <t>Ubicación actual</t>
  </si>
  <si>
    <t>Marca</t>
  </si>
  <si>
    <t>Modelo</t>
  </si>
  <si>
    <t>No. Serie</t>
  </si>
  <si>
    <t>Factura o documento que ampara</t>
  </si>
  <si>
    <t>Fecha de adquisición</t>
  </si>
  <si>
    <t>Nombre del responsable del resguardo</t>
  </si>
  <si>
    <t>Valor de adquisición</t>
  </si>
  <si>
    <t>Depreciación acumulada</t>
  </si>
  <si>
    <t>Valor en libros</t>
  </si>
  <si>
    <t>Condición del bien</t>
  </si>
  <si>
    <t>Descripción</t>
  </si>
  <si>
    <t>Si</t>
  </si>
  <si>
    <t>Descripción física del bien</t>
  </si>
  <si>
    <t>DESARROLLO SOCIAL - PROGRAMAS SOCIALES</t>
  </si>
  <si>
    <t>EQUIPO DE CÓMPUTO DE ESCRITORIO, INTEL CELERON386U, DD 500 GB, 4 GB, WINDOWS 10 HOME, MONITOR LED V194 18.5"; COLOR NEGRO</t>
  </si>
  <si>
    <t>PALACIO MUNICIPAL, S/N, COLONIA CENTRO</t>
  </si>
  <si>
    <t>HP</t>
  </si>
  <si>
    <t>V194</t>
  </si>
  <si>
    <t>A-667</t>
  </si>
  <si>
    <t>LIC. SELENE HERNANDEZ ALAMILLA</t>
  </si>
  <si>
    <t>REGULARES</t>
  </si>
  <si>
    <t>PROTECCIÓN CIVIL</t>
  </si>
  <si>
    <t>8C0945418V</t>
  </si>
  <si>
    <t>ARCHIVO GENERAL</t>
  </si>
  <si>
    <t>ALL-IN-ONE 20-C401LA</t>
  </si>
  <si>
    <t>3CC8450GRZ</t>
  </si>
  <si>
    <t>FAOMXMMS 2378954</t>
  </si>
  <si>
    <t>BUENAS</t>
  </si>
  <si>
    <t>IMPRESORA MULTIFUNCIONAL ECOTANK NEGRO Y COLOR; COLOR NEGRO</t>
  </si>
  <si>
    <t>EPSON</t>
  </si>
  <si>
    <t>L575</t>
  </si>
  <si>
    <t>W98Y327450</t>
  </si>
  <si>
    <t>A-146</t>
  </si>
  <si>
    <t>S/N</t>
  </si>
  <si>
    <t>F0000</t>
  </si>
  <si>
    <t>MALAS</t>
  </si>
  <si>
    <t>HP-COMPAQ</t>
  </si>
  <si>
    <t>ADM ATLHON</t>
  </si>
  <si>
    <t>MXL0101959</t>
  </si>
  <si>
    <t>EQUIPO DE CÓMPUTO DE ESCRITORIO, WINDOWS 10 HOME, 4GB DE DISCO DURO;  INCLUYE TECLADO Y MOUSE</t>
  </si>
  <si>
    <t>8CC8450MKN</t>
  </si>
  <si>
    <t>A-452</t>
  </si>
  <si>
    <t>ISO</t>
  </si>
  <si>
    <t>EQUIPO DE CÓMPUTO DE ESCRITORIO; 8 GB DE DISCO DURO 2666/500 GB HD, INCLUYE CPU, MONITOR DE 20.7", TECLADO Y MOUSE; COLOR NEGRO</t>
  </si>
  <si>
    <t>LENOVO</t>
  </si>
  <si>
    <t>THINK VISION / CENTRE</t>
  </si>
  <si>
    <t>MJ084FLQ</t>
  </si>
  <si>
    <t>A-600</t>
  </si>
  <si>
    <t>SILLA SECRETARIAL CON CODERAS, RESPALDO DE MALLA Y ASIENTO TAPIZADO EN TELA, COLOR NEGRO.</t>
  </si>
  <si>
    <t>P1102W</t>
  </si>
  <si>
    <t>SILLA DE ESPERA DE METAL, TAPIZADA EN TELA COLOR NEGRO</t>
  </si>
  <si>
    <t>PANASONIC</t>
  </si>
  <si>
    <t>BIBLIOTECA PÚBLICA YOLOTEPEC</t>
  </si>
  <si>
    <t>CAJA</t>
  </si>
  <si>
    <t>EQUIPO DE CÓMPUTO DE ESCRITORIO TOUCH, PANTALLA DE 19.5", INCLUYE TECLADO Y MOUSE, COLOR BLANCO.</t>
  </si>
  <si>
    <t>DELL INSPIRON 20</t>
  </si>
  <si>
    <t>3B7M772</t>
  </si>
  <si>
    <t>IMPRESORA MULTIFUNCIONAL ECOTANK, TINTA CONTINUA (COLOR Y NEGRO), COLOR NEGRO</t>
  </si>
  <si>
    <t>L380</t>
  </si>
  <si>
    <t>X34N299761</t>
  </si>
  <si>
    <t>FAOMXMMS 2116397</t>
  </si>
  <si>
    <t>SOLA BASIC</t>
  </si>
  <si>
    <t>ISB</t>
  </si>
  <si>
    <t>PAVILION RTL8723DE</t>
  </si>
  <si>
    <t>CND9323H93</t>
  </si>
  <si>
    <t>A-598</t>
  </si>
  <si>
    <t>COMUNICACIÓN SOCIAL</t>
  </si>
  <si>
    <t>DELL</t>
  </si>
  <si>
    <t>INSPIRON 14</t>
  </si>
  <si>
    <t>5G1P3L2</t>
  </si>
  <si>
    <t>HGB-69417</t>
  </si>
  <si>
    <t>IMPRESORA MULTIFUNCIONAL ECOTANK COLOR Y NEGRO, TINTA CONTINUA; COLOR NEGRO</t>
  </si>
  <si>
    <t>W98Y038712</t>
  </si>
  <si>
    <t>CONCILIADOR MUNICIPAL</t>
  </si>
  <si>
    <t>SILLÓN EJECTUTIVO CON CODERAS, RESPALDO EN MALLA Y ASIENTO TAPIZADO EN TELA RETARDANTE AL FUEGO, COLOR NEGRO</t>
  </si>
  <si>
    <t>A 1403</t>
  </si>
  <si>
    <t>MP159RQL</t>
  </si>
  <si>
    <t>FAOMXPOS 11426191</t>
  </si>
  <si>
    <t>IMPRESORA MULTIFUNCIONAL ECOTANK COLOR, WIFI, ETHERNET, TINTA CONTINUA, COLOR NEGRO</t>
  </si>
  <si>
    <t>L565</t>
  </si>
  <si>
    <t>VJDY040058</t>
  </si>
  <si>
    <t>BENQ</t>
  </si>
  <si>
    <t>LIC. ANADELIA PEÑA CALLEJAS</t>
  </si>
  <si>
    <t>EQUIPO DE CÓMPUTO  ENSAMBLADA DE ESCRITORIO, CPU HP 260, 4GB 500GB WINDOWS 10 HOME, MONITOR LG 19.5" COLOR NEGRO, INCLUYE: TECLADO Y MOUSE</t>
  </si>
  <si>
    <t>LG/HP</t>
  </si>
  <si>
    <t>20MK400A</t>
  </si>
  <si>
    <t>8CC8491HRY</t>
  </si>
  <si>
    <t>TRIPP LITE</t>
  </si>
  <si>
    <t xml:space="preserve">2838HVHOM823400058 </t>
  </si>
  <si>
    <t>3T5Z4L2</t>
  </si>
  <si>
    <t>IDEAPAD 320</t>
  </si>
  <si>
    <t>PF0TSYJ7</t>
  </si>
  <si>
    <t>FAOMXPOS 13879451</t>
  </si>
  <si>
    <t>ESCANER, SCANJET PRO 3000, TIPO ADF, CAPACIDAD DE 50 HOJAS, COLOR BLANCO</t>
  </si>
  <si>
    <t>SCANJET PRO 3000 S3</t>
  </si>
  <si>
    <t>CN869B6081</t>
  </si>
  <si>
    <t>HGB-72063</t>
  </si>
  <si>
    <t xml:space="preserve"> X34N270961</t>
  </si>
  <si>
    <t>EQUIPO DE CÓMPUTO DE ESCRITORIO ENSAMBLADA, CPU RED FLAG, COLOR NEGRO, PANTALLA HP, TECLADO COLOR NEGRO/ GRIS Y MOUSE HP.</t>
  </si>
  <si>
    <t>N/I</t>
  </si>
  <si>
    <t>CND7134H8Z</t>
  </si>
  <si>
    <t>TOPEX</t>
  </si>
  <si>
    <t>IMPRESORA MULTIFUNCIONAL DE TINTA CONTINUA (COLOR Y NEGRO), COLOR NEGRO.</t>
  </si>
  <si>
    <t>L455</t>
  </si>
  <si>
    <t>UE3K016552</t>
  </si>
  <si>
    <t>ESCRITORIO COLOR CAOBA CON NEGRO EN LA PARTE SUPERIOR, CON 6 CAJONES</t>
  </si>
  <si>
    <t>SARATOGA</t>
  </si>
  <si>
    <t>EQUIPO DE CÓMPUTO DE ESCRITORIO ENSAMBLADA, INCLUYE CPU, TECLADO Y PANTALLA MARCA SAMSUNG, COLOR NEGRO.</t>
  </si>
  <si>
    <t>SAMSUNG</t>
  </si>
  <si>
    <t>B2030N</t>
  </si>
  <si>
    <t>YC67H9LZA00171J</t>
  </si>
  <si>
    <t>IMPRESORA MULTIFUNCIONAL ECOTANK TINTA CONTINUA, IMPRESIÓN NEGRO Y COLOR; COLOR NEGRO</t>
  </si>
  <si>
    <t>W98Y328249</t>
  </si>
  <si>
    <t>ISPIRON IS</t>
  </si>
  <si>
    <t>DGZH5P2</t>
  </si>
  <si>
    <t>A-288</t>
  </si>
  <si>
    <t>EQUIPO DE CÓMPUTO DE ESCRITORIO ALL IN ONE, INCLUYE TECLADO Y MOUSE, COLOR NEGRO</t>
  </si>
  <si>
    <t>20-C401LA</t>
  </si>
  <si>
    <t>8CC8161C12</t>
  </si>
  <si>
    <t>POSE/50469536</t>
  </si>
  <si>
    <t>EQUIPO DE CÓMPUTO DE ESCRITORIO, WINDOWS 10 HOME, 4 GB EN DISCO DURO, INLCUYE, MONITOR 3CQ9301CB1, MOUSE Y TECLADO; COLOR NEGRO</t>
  </si>
  <si>
    <t>260 G3 DM</t>
  </si>
  <si>
    <t>8CC9262MLK</t>
  </si>
  <si>
    <t>IMPRESORA MULTIFUNCIONAL ECONOTANK COLOR Y NEGRO: COLOR NEGRO</t>
  </si>
  <si>
    <t>W98Y038927</t>
  </si>
  <si>
    <t>TESORERÍA MUNICIPAL</t>
  </si>
  <si>
    <t>M102M</t>
  </si>
  <si>
    <t>VND3B31238</t>
  </si>
  <si>
    <t>POSE/37080889</t>
  </si>
  <si>
    <t>REGISTRO DEL ESTADO FAMILIAR</t>
  </si>
  <si>
    <t>C. GLORIA PÉREZ GARCÍA</t>
  </si>
  <si>
    <t>DIRECCIÓN DE OBRAS PÚBLICAS</t>
  </si>
  <si>
    <t>SISTEMA MUNICIPAL DIF</t>
  </si>
  <si>
    <t>CALLE REFORMA S/N, COLONIA CENTRO</t>
  </si>
  <si>
    <t>KX-T7703X-B</t>
  </si>
  <si>
    <t>FP016640</t>
  </si>
  <si>
    <t xml:space="preserve">ESCRITORIO EJECUTIVO FORMA EN "L", COLOR CAOBA OBSCURO, MEDIDAS  1.80 X 0.80 M., CUBIERTA DE MELAMINA DE .28 MM, ELEGANTE BASE DE METAL CON 3 CAJONES, TRABES Y CHAPA </t>
  </si>
  <si>
    <t>MESA DE JUNTAS, COLOR CAOBA OBSCURO. CON MEDIDAS DE 2.10 X 1.20 M. CON BASE METALICA IMPORTADA CON TRAVESAÑOS DE MADERA, CUBIERTA CON MELAMINA</t>
  </si>
  <si>
    <t>ARCHIVERO METALICO COLOR GRIS OBSCURO, CON 4 GAVETAS CHARCOAL, CON CHAPA, TAMAÑO CARTA</t>
  </si>
  <si>
    <t>POSE/54537421</t>
  </si>
  <si>
    <t>EQUIPO DE CÓMPUTO DE ESCRITORIO, CON ACCESORIOS: MOUSE, TECLADO, CABLE CORRIENTE) COLOR NEGRO</t>
  </si>
  <si>
    <t>205 G1 AIO BUSINESS PC</t>
  </si>
  <si>
    <t>EQUIPO DE CÓMPUTO DE ESCRITORIO, RAM 4G, WINDOWS 10 HOME, CPU INTEL J3355, INCLUYE: CARGADOR, TECLADO Y MOUSE, COLOR BLANCO</t>
  </si>
  <si>
    <t>IDEACENTRE AIO 310-20IAP</t>
  </si>
  <si>
    <t>YJ00DD0H</t>
  </si>
  <si>
    <t>CHEVROLET</t>
  </si>
  <si>
    <t>3G1TB5AF8GL141623</t>
  </si>
  <si>
    <t>FP010254</t>
  </si>
  <si>
    <t>SILLON DE PIEL, CON CODERAS, TAPIZADO EN VINIL COLOR NEGRO Y GAMUSA CAFÉ, GIRATORIO Y PALANCA.</t>
  </si>
  <si>
    <t xml:space="preserve">PANTALLA LCD DIGITAL COLOR TV, DE 40", COLOR NEGRO, SIN CONTROL REMOTO. </t>
  </si>
  <si>
    <t>SONY BRAVIA</t>
  </si>
  <si>
    <t>KDL-40EX401</t>
  </si>
  <si>
    <t>BROTHER</t>
  </si>
  <si>
    <t>IMPRESORA MULTIFUNCIONAL ECOTANK COLOR, COLOR NEGRO</t>
  </si>
  <si>
    <t xml:space="preserve">L3110       </t>
  </si>
  <si>
    <t>X5DN077729</t>
  </si>
  <si>
    <t>POSE/54537150</t>
  </si>
  <si>
    <t>MEZCLADORA AMPLIFICADA AUDIOBANH 4 CANALES</t>
  </si>
  <si>
    <t>INVERSOR DE VOLTAJE DXR 1000 W.</t>
  </si>
  <si>
    <t>2 BOCINAS TIPO TROMPETA U100S7, 75 WATTS, COLOR AZUL CON GRIS.</t>
  </si>
  <si>
    <t>RADSON</t>
  </si>
  <si>
    <t>TRU4075</t>
  </si>
  <si>
    <t>EQUIPO DE CÓMPUTO DE ESCRITORIO ENSAMBLADO, CPU AMD ASERIES BLACK EDITION, INCLUYE, MONITOR, TECLADO Y MOUSE. COLOR NEGRO</t>
  </si>
  <si>
    <t>3CQ7412V0D</t>
  </si>
  <si>
    <t>IMPRESORA MULTIFUNCIONAL, ECOTANK TINTA CONTINUA COLOR Y NEGRO, COLOR NEGRO</t>
  </si>
  <si>
    <t>X34N296868</t>
  </si>
  <si>
    <t>FAOMXPOS 12741074</t>
  </si>
  <si>
    <t>NO BREAK, RESPALDO DE 25 MINUTOS, COLOR NEGRO</t>
  </si>
  <si>
    <t>E17J24593</t>
  </si>
  <si>
    <t>L375</t>
  </si>
  <si>
    <t>WBGK143975</t>
  </si>
  <si>
    <t>POSE/35056467</t>
  </si>
  <si>
    <t>SILLA SECRETARIAL CON PISTON NEUMATICO SIN CODERAS, PARA AJUSTE DE ALTURA , TAPIZADA EN COLOR NEGRO</t>
  </si>
  <si>
    <t>C. CELIA SANTIAGO PÉREZ</t>
  </si>
  <si>
    <t>RECURSOS HUMANOS</t>
  </si>
  <si>
    <t>EQUIPO DE CÓMPUTO DE ESCRITORIO ENSAMBLADO; INCLUYE, CPU INTELCORE i5 WINDOWS 7; INLCUYE CPU, MONITOR, TECLADO Y MOUSE, COLOR NEGRO</t>
  </si>
  <si>
    <t>MOFYUO</t>
  </si>
  <si>
    <t>MXL4450J8RM</t>
  </si>
  <si>
    <t>ACER</t>
  </si>
  <si>
    <t>IMPRESORA (PLOTER) COLOR NEGRO, MODELO DESINGNJET 120 24", NO. DE SERIE CN7628M0BS</t>
  </si>
  <si>
    <t>DESINGJET 120</t>
  </si>
  <si>
    <t>MXL4450J8R</t>
  </si>
  <si>
    <t>COMODATO</t>
  </si>
  <si>
    <t>8CH1170001</t>
  </si>
  <si>
    <t>U64367G7F133130</t>
  </si>
  <si>
    <t>EQUIPO DE CÓMPUTO DE ESCRITORIO CORE i7, 7THGEN, INCLUYE CPU. MJ0611PA, MONITOR VNA1XRMN, TECLADO  00789318, MOUSE 000N189</t>
  </si>
  <si>
    <t>THINKCENTRE M7105</t>
  </si>
  <si>
    <t>MJ0611PA</t>
  </si>
  <si>
    <t>MJ062JRM</t>
  </si>
  <si>
    <t>GPS TOPOGRAFICO CON PROCESADOR ARM9</t>
  </si>
  <si>
    <t>SPECTRA PRECISION</t>
  </si>
  <si>
    <t>MOBILE MAPPER 50</t>
  </si>
  <si>
    <t>5729X00110</t>
  </si>
  <si>
    <t>NO BREAK, MODELO KS-1500 PRO, NO. DE SERIE 1715KS0388; COLOR NEGRO</t>
  </si>
  <si>
    <t>DATASHIEL</t>
  </si>
  <si>
    <t>KS-1500PRO</t>
  </si>
  <si>
    <t>1715KS0388</t>
  </si>
  <si>
    <t>CINTA METRICA DE 50 MTRS.</t>
  </si>
  <si>
    <t>TRUPER</t>
  </si>
  <si>
    <t>TF-50-ME</t>
  </si>
  <si>
    <t>LEICA</t>
  </si>
  <si>
    <t>DISTO D810</t>
  </si>
  <si>
    <t>EQUIPO DE CÓMPUTO DE ESCRITORIO, CARGADOR, TECLADO Y MOUSE. CPU N3050, RAM 2G, WINDOWS 10. COLOR BLANCO</t>
  </si>
  <si>
    <t>C20-00</t>
  </si>
  <si>
    <t>YJ00AAND</t>
  </si>
  <si>
    <t>X34N466877</t>
  </si>
  <si>
    <t>REVOLVEDORA MAXI 1 SACO MOTOR DE 9HP</t>
  </si>
  <si>
    <t>HONDA CIPSA</t>
  </si>
  <si>
    <t>CIPSA</t>
  </si>
  <si>
    <t>MM1903162</t>
  </si>
  <si>
    <t>A-13568</t>
  </si>
  <si>
    <t>IMPRESORA MULTIFUNCIONAL, ECOTANK, TINTA CONTINUA (COLOR Y NEGRO), COLOR NEGRO</t>
  </si>
  <si>
    <t>X34N466137</t>
  </si>
  <si>
    <t>NO BREAK COLOR NEGRO</t>
  </si>
  <si>
    <t>POSE/37107814</t>
  </si>
  <si>
    <t>EQUIPO DE CÓMPUTO DE ESCRITORIO, WINDOWS 10 HOME, RAM 6G, 1T, INCLUYE TECLADO Y MOUSE, COLOR BLANCO/GRIS.</t>
  </si>
  <si>
    <t>IDEACENTRE AIO 510-22ASR</t>
  </si>
  <si>
    <t>MP155FPN</t>
  </si>
  <si>
    <t>P9019C4G</t>
  </si>
  <si>
    <t>PANTALLA LED DE 27" VGA/HDM I/DB11920X1080, COLOR NEGRO</t>
  </si>
  <si>
    <t>K272HLE</t>
  </si>
  <si>
    <t>MMT67AA0026390257F8521</t>
  </si>
  <si>
    <t>HGA-12943</t>
  </si>
  <si>
    <t>ARQ. JUAN CARLOS CALLEJAS ESPINOZA</t>
  </si>
  <si>
    <t>MMT67AA002639025658521</t>
  </si>
  <si>
    <t>MMT67AA0026390256C8521</t>
  </si>
  <si>
    <t>EQUIPO DE CÓMPUTO, PLACA BASE, 16 GB DE DISCO DURO, INCLUYE TECLADO CN0VYF587161669HOUMW Y MOUSE P1B002CD; COLOR NEGRO. (NO INCLUYE PANTALLA)</t>
  </si>
  <si>
    <t>ALIEN WARE</t>
  </si>
  <si>
    <t>ALPHA R2</t>
  </si>
  <si>
    <t>JS3HB02</t>
  </si>
  <si>
    <t>EQUIPO DE COMPUTO, PLACA BASE, 16 GB DE DISCO DURO, INCLUYE TECLADO Y MOUSE; COLOR NEGRO. (NO INCLUYE PANTALLA)</t>
  </si>
  <si>
    <t>8X3HB02</t>
  </si>
  <si>
    <t>EQUIPO DE CÓMPUTO, PLACA BASE, 16 GB DE DISCO DURO, INCLUYE TECLADO CN0VYF587161669HOUMX Y MOUSE P1B002D1; COLOR NEGRO. (NO INCLUYE PANTALLA)</t>
  </si>
  <si>
    <t>BN3HB02</t>
  </si>
  <si>
    <t>EQUIPO DE CÓMPUTO, PLACA BASE, 16 GB DE DISCO DURO, INCLUYE TECLADO Y MOUSE; COLOR NEGRO. (NO INCLUYE PANTALLA)</t>
  </si>
  <si>
    <t>1X3HB02</t>
  </si>
  <si>
    <t>EQUIPO DE CÓMPUTO, PLACA BASE, 16 GB DE DISCO DURO, INCLUYE TECLADO CN0VYF587161669HOUKR Y MOUSE; COLOR NEGRO. (NO INCLUYE PANTALLA)</t>
  </si>
  <si>
    <t>3X3HB02</t>
  </si>
  <si>
    <t>EQUIPO DE CÓMPUTO, PLACA BASE, 16 GB DE DISCO DURO, INCLUYE TECLADO CN0VYF587161669HOUKS Y MOUSE T1B002CV; COLOR NEGRO. (NO INCLUYE PANTALLA)</t>
  </si>
  <si>
    <t>9M3HB02</t>
  </si>
  <si>
    <t>NO BREAK SOLA BASIC, MARCA ISB, MODELO NBKS 1000</t>
  </si>
  <si>
    <t>NBKS 1000</t>
  </si>
  <si>
    <t>E17D14020</t>
  </si>
  <si>
    <t>SILLÓN EJECUTIVO EN TELA PLIANA, CON CODERAS, COLOR NEGRO.</t>
  </si>
  <si>
    <t>ESCRITORIO ESTUDIANTIL EN "L" CON 2 CAJONES Y REPIZAS INTEGRADAS; COLOR CAFÉ CLARO Y NEGRO</t>
  </si>
  <si>
    <t>IMPRESORA DESING JET 24" E PRINTER (PLOTTER), COLOR NEGRO.</t>
  </si>
  <si>
    <t>T520</t>
  </si>
  <si>
    <t>CN66N7M05S</t>
  </si>
  <si>
    <t>HGA-12891</t>
  </si>
  <si>
    <t>MMT67AA0026390255D8521</t>
  </si>
  <si>
    <t>HGA-12890</t>
  </si>
  <si>
    <t>MMT67AA0026310353C8521</t>
  </si>
  <si>
    <t>HGA-12888</t>
  </si>
  <si>
    <t>MMT67AA0026390252B8521</t>
  </si>
  <si>
    <t>HGA-12889</t>
  </si>
  <si>
    <t>EQUIPO DE CÓMPUTO DE ESCRITORIO, PROCESADOR INTEL CELERON J1800, MEMORIA DE 4GB DE DISCO DURO, 1 TB, WINDOWS 8.1, PANTALLA LED DE 19.5" COLOR BLANCO</t>
  </si>
  <si>
    <t>C260</t>
  </si>
  <si>
    <t>CS02629647</t>
  </si>
  <si>
    <t>TOPCON</t>
  </si>
  <si>
    <t>W98Y085736</t>
  </si>
  <si>
    <t>KRIEG</t>
  </si>
  <si>
    <t>K-8300</t>
  </si>
  <si>
    <t>MICRÓFONO ALAMBRICO VOCAL</t>
  </si>
  <si>
    <t>SHURE</t>
  </si>
  <si>
    <t>SM58-LC</t>
  </si>
  <si>
    <t>JUEGO STAND 2 PIEZAS PARA BAFLE DE ALUMNINO COLOR NEGRO.</t>
  </si>
  <si>
    <t>SIPINNA</t>
  </si>
  <si>
    <t>EQUIPO DE CÓMPUTO DE ESCRITORIO, 4 GB EN DISCO DURO (INCLUYE TECLADO KU-1516 Y MOUSE MODGU0)  COLOR NEGRO</t>
  </si>
  <si>
    <t>8CC8450GD7</t>
  </si>
  <si>
    <t>L555</t>
  </si>
  <si>
    <t>EQUIPO DE CÓMPUTO, COLOR BLANCO, MOUSE S/N 61202791, TECLADO S/N 61014615, COLOR BLANCO.</t>
  </si>
  <si>
    <t>MPI59P2K</t>
  </si>
  <si>
    <t>IMPRESORA MULTIFUNCIONAL, TINTA CONTINUA COLOR Y NEGRO, COLOR NEGRO</t>
  </si>
  <si>
    <t>DCP-T700W</t>
  </si>
  <si>
    <t>U64Q51D6H617153</t>
  </si>
  <si>
    <t>A-687</t>
  </si>
  <si>
    <t>INSTANCIA MUNICIPAL DE LA MUJER</t>
  </si>
  <si>
    <t>CÁMARA DIGITAL, COLOR NEGRA, CON CARGADOR</t>
  </si>
  <si>
    <t>NIKON COOLPIX</t>
  </si>
  <si>
    <t>A100</t>
  </si>
  <si>
    <t>M-CATANIA</t>
  </si>
  <si>
    <t>P2735</t>
  </si>
  <si>
    <t>SILLÓN EJECUTIVO CON CODERAS, RESPALDO ALTO, CON PISTÓN PARA AJUSTE, COLOR NEGRO TACTOPIEL</t>
  </si>
  <si>
    <t>RUDOLFO</t>
  </si>
  <si>
    <t>PRESTIGE</t>
  </si>
  <si>
    <t>ARCHIVERO  DE CUATRO  GAVETAS TAMAÑO OFICIO ELABORADO EN PANELART</t>
  </si>
  <si>
    <t>NO BREAK CON REGULADOR, COLOR NEGRO</t>
  </si>
  <si>
    <t>VICA</t>
  </si>
  <si>
    <t>S650</t>
  </si>
  <si>
    <t>FAOMXMMS 1784666</t>
  </si>
  <si>
    <t>IMPRESORA MULTIFUNCIONAL, TINTA CONTINUA COLOR Y NEGRO, WIFI, COLOR NEGRO</t>
  </si>
  <si>
    <t>W98Y095586</t>
  </si>
  <si>
    <t>NOM-NYCE</t>
  </si>
  <si>
    <t>CND6513R6B</t>
  </si>
  <si>
    <t>20-C019LA</t>
  </si>
  <si>
    <t>VIDEO PROYECTOR 1800 LUMENES, COLOR GRIS, CON ESTUCHE NEGRO DE TELA Y DOS CABLES.</t>
  </si>
  <si>
    <t>S-A</t>
  </si>
  <si>
    <t>J3VG65B807F</t>
  </si>
  <si>
    <t>INTERNATIONAL</t>
  </si>
  <si>
    <t>3HAMMAAR99L121582</t>
  </si>
  <si>
    <t>NAVISTAR INTERNATIONAL</t>
  </si>
  <si>
    <t>1HTGCADT7XH688545</t>
  </si>
  <si>
    <t>F-409</t>
  </si>
  <si>
    <t>C. ANA MARÍA CORONA MIRANDA</t>
  </si>
  <si>
    <t>IMPRESORA MULTIFUNCIONAL ECOTANK TINTA CONTINUA, IMPRESIÓN A COLOR Y NEGRO; COLOR NEGRO</t>
  </si>
  <si>
    <t>W98Y045068</t>
  </si>
  <si>
    <t>POSE/36927535</t>
  </si>
  <si>
    <t>NISSAN</t>
  </si>
  <si>
    <t>3N6CD15S6YK055300</t>
  </si>
  <si>
    <t>SILLA TIPO SECRETARIAL CON CODERAS, CON AJUSTE NEUMÁTICO, RESPALDO EN TELA TIPO MALLA, COLOR NEGRO</t>
  </si>
  <si>
    <t>LANCASTER</t>
  </si>
  <si>
    <t>ESCRITORIO JUVENIL COLORS; COLOR ARENA, CON 3 CAJONES Y 3 ESPACIOS</t>
  </si>
  <si>
    <t>IMPRESORA MULTIFUNCIONAL ECOTANK, TINTA CONTINUA, IMPRESIÓN NEGRO Y COLOR; COLOR NEGRO</t>
  </si>
  <si>
    <t>W98Y328241</t>
  </si>
  <si>
    <t>EQUIPO DE CÓMPUTO DE ESCRITORIO, ENSAMBLADA, CPU HP 260, 4GB 500GB WINDOWS 10 HOME, MONITOR LG 19.5", INCLUYE: TECLADO Y MOUSE. COLOR NEGRA</t>
  </si>
  <si>
    <t>8CC85010JX</t>
  </si>
  <si>
    <t>8CC85010R4</t>
  </si>
  <si>
    <t>8CC85010RQ</t>
  </si>
  <si>
    <t>PROYECTOR, 3500 LÚMENES, FULL HD (1920X1080), 20MIL:1 HDMI X2, COLOR BLANCO</t>
  </si>
  <si>
    <t>MH550</t>
  </si>
  <si>
    <t>PD11K01360000</t>
  </si>
  <si>
    <t>PANTALLA DE PROYECCIÓN MULTIMEDIA SCREEN 1.78X1.78 100" CON TRIPIE</t>
  </si>
  <si>
    <t>E17J23879</t>
  </si>
  <si>
    <t xml:space="preserve">IMPRESORA MULTIFUNCIONAL ECOTANK INYECCIÓN DE TINTA, IMPRESIÓN A COLOR Y NEGRO, COLOR NEGRO </t>
  </si>
  <si>
    <t>L120</t>
  </si>
  <si>
    <t>TNUK187731</t>
  </si>
  <si>
    <t>POSE/39373569</t>
  </si>
  <si>
    <t>EQUIPO DE CÓMPUTO DE ESCRITORIO, RAM 6G, 1T, PANTALLA DE 21.5", WINDOWS 10 HOME, INCLUYE: TECLADO SERIE 60616019, MOUSE 60621079. COLOR BLANCO CON GRIS</t>
  </si>
  <si>
    <t>AIO 300-22ACL</t>
  </si>
  <si>
    <t>P901KWXQ</t>
  </si>
  <si>
    <t>ARCHIVERO PEQUEÑO DE MADERA, DE 3 CAJONES</t>
  </si>
  <si>
    <t>FAOMXPOS 11873018</t>
  </si>
  <si>
    <t>RELOJ CHECADOR DE ASISTENCIA USB/ADMINISTRADOR</t>
  </si>
  <si>
    <t>ZKTECO</t>
  </si>
  <si>
    <t>IMPRESORA MULTIFUNCIONAL ECOTANK COLOR Y NEGRO; COLOR NEGRO</t>
  </si>
  <si>
    <t>W98Y038713</t>
  </si>
  <si>
    <t>W98Y328238</t>
  </si>
  <si>
    <t>LG/LENOVO</t>
  </si>
  <si>
    <t>806NTHM57825</t>
  </si>
  <si>
    <t>IMPRESORA MULTIFUNCIONAL ECOTANK COLOR Y NEGRO, COLOR NEGRO</t>
  </si>
  <si>
    <t>X34N105661</t>
  </si>
  <si>
    <t>TELÉFONO DE LÍNEA</t>
  </si>
  <si>
    <t>EQUIPO DE CÓMPUTO DE ESCRITORIO ENSAMBLADA, MONITOR VORAGO MOD. LED-W18-200 L061CTECHR120, TECLADO 1521M6000XJ8, MOUSE 810-002T82; COLOR NEGRO</t>
  </si>
  <si>
    <t>MOD. LED-W18-200</t>
  </si>
  <si>
    <t>MXL6402YF8</t>
  </si>
  <si>
    <t>IMPRESORA MULTIFUNCIONAL NEGRO/COLOR; TINTA CONTINUA, ECOTANK, USB, RED WIFI, ADF, FAX, DUPLEX</t>
  </si>
  <si>
    <t>L6191</t>
  </si>
  <si>
    <t>X4CM006433</t>
  </si>
  <si>
    <t>A-599</t>
  </si>
  <si>
    <t>KX-TES824</t>
  </si>
  <si>
    <t>A6917</t>
  </si>
  <si>
    <t>EQUIPO DE CÓMPUTO DE ESCRITORIO, RAM 4G, WINDOWS 10 HOME,  HDD 1T, COLOR BLANCO. INCLUYE MOUSE Y TECLADO.</t>
  </si>
  <si>
    <t>MP159RS6</t>
  </si>
  <si>
    <t>EQUIPO DE CÓMPUTO DE ESCRITORIO ALL-IN-ONE BUSINESS PC; COLOR NEGRA; INCLUYE MOUSE Y TECLADO</t>
  </si>
  <si>
    <t>205 AIO</t>
  </si>
  <si>
    <t>C. MARGARITO CALLEJAS LEÓN</t>
  </si>
  <si>
    <t>EQUIPO DE CÓMPUTO DE ESCRITORIO, MEMORIA DE 4GB DE DISCO DURO, 1 TB, WINDOWS 10 HOME, PANTALLA LED DE 19.5". INCLUYE MOUSE Y TECLADO COLOR BLANCO</t>
  </si>
  <si>
    <t>MP159LUB</t>
  </si>
  <si>
    <t>L5190</t>
  </si>
  <si>
    <t>MOTOROLA</t>
  </si>
  <si>
    <t>EP150</t>
  </si>
  <si>
    <t>A-2062</t>
  </si>
  <si>
    <t>EQUIPOS DE RADIOCOMUNICACIÓN; INCLUYE, BATERIA, CLIP, ANTENA, CARGADOR, MANUAL Y PROGRAMACION</t>
  </si>
  <si>
    <t>KENWOOD</t>
  </si>
  <si>
    <t>TK-7302H-K</t>
  </si>
  <si>
    <t>EQUIPO DE COMPUTO DE ESCRITORIO, INCLUYE TECLADO Y MOUSE, COLOR NEGRO</t>
  </si>
  <si>
    <t>8CC8170GSV</t>
  </si>
  <si>
    <t>POSE/52293498</t>
  </si>
  <si>
    <t xml:space="preserve"> FORD VANPELT</t>
  </si>
  <si>
    <t>H80CUF92782</t>
  </si>
  <si>
    <t>MÓDULO L CON ESCRITORIO BALA LATERAL CON UN PEDESTAL DE DOS CAJONES</t>
  </si>
  <si>
    <t>BANCA TANDEM EN PLAZA EN PLIANA DE 3 PLAZAS COLOR ROJO</t>
  </si>
  <si>
    <t>SILLÓN EJECUTIVO CON CODERAS, CON PISTÓN PARA AJUSTE, TAPIZADO EN TELA COLOR NEGRO</t>
  </si>
  <si>
    <t>RUDALFO-A</t>
  </si>
  <si>
    <t>FUENTE DE PODER REGULADA 13.80 V, COLOR NEGRO CON RADIO</t>
  </si>
  <si>
    <t>MATRA COMUNICATION</t>
  </si>
  <si>
    <t>7221TC5759</t>
  </si>
  <si>
    <t>LAM50KNC9AAIAN</t>
  </si>
  <si>
    <t>018TRGO266</t>
  </si>
  <si>
    <t>A-2342</t>
  </si>
  <si>
    <t>EQUIPO DE RADIOCOMUNICACIÓN BASE PARA PATRULLA (CAMIÓN DE BOMBEROS)</t>
  </si>
  <si>
    <t>018TRGO299</t>
  </si>
  <si>
    <t>018TRGO294</t>
  </si>
  <si>
    <t>018TRGO265</t>
  </si>
  <si>
    <t>018TRGO267</t>
  </si>
  <si>
    <t>018TRGO292</t>
  </si>
  <si>
    <t>018TRGO306</t>
  </si>
  <si>
    <t>018TRGO275</t>
  </si>
  <si>
    <t>038TJA1085</t>
  </si>
  <si>
    <t>8CC8161B3M</t>
  </si>
  <si>
    <t>EQUIPO DE CÓMPUTO DE ESCRITORIO, MEMORIA DE 2GB DE DISCO DURO, 500GB, WINDOWS 10 HOME, PANTALLA LED DE 19.5". INCLUYE MOUSE Y TECLADO COLOR BLANCO</t>
  </si>
  <si>
    <t>MP10XTQY</t>
  </si>
  <si>
    <t>IMPRESORA MULTIFUNCIONAL ECOTANK COLOR Y NEGRO (1 AÑO DE GARANTÌA), COLOR NEGRO</t>
  </si>
  <si>
    <t>W98Y071014</t>
  </si>
  <si>
    <t>FIAT</t>
  </si>
  <si>
    <t>ZFCNFFCK8L2L52285</t>
  </si>
  <si>
    <t>A2DFFB506D9C</t>
  </si>
  <si>
    <t>158TRJC888</t>
  </si>
  <si>
    <t>A-2079</t>
  </si>
  <si>
    <t>EQUIPO DE CÓMPUTO, MONITOR LG, MODELO 20MK400A, S/N. 806NTNH57015. CPU. HP, 260G3, S/N.  8CC850107D, COLOR NEGRO, MOUSE HP, COLOR NEGRO, PN. 674316-001, TECLADO HP, COLOR NEGRO, MODELO SK2086, CT. BCYST0DUUBN5ZU. (SISTEMAS CONTABLES)</t>
  </si>
  <si>
    <t>806NTBK57821</t>
  </si>
  <si>
    <t xml:space="preserve">IMPRESORA ECOTANK, IMPRESIÓN EN BLANCO Y NEGRO, COLOR BLANCO CON GRIS </t>
  </si>
  <si>
    <t>M1120</t>
  </si>
  <si>
    <t>X5HZ003228</t>
  </si>
  <si>
    <t>LIBRERO DE METAL CON CRISTAL, COLOR BLANCO</t>
  </si>
  <si>
    <t>ESCRITORIO EN "L" DE METAL CRIS Y CAFÉ CON CRISTAL Y BASE PARA COMPUTADORA</t>
  </si>
  <si>
    <t>2838HVHOM823400043</t>
  </si>
  <si>
    <t>LX40</t>
  </si>
  <si>
    <t>A30U174160011</t>
  </si>
  <si>
    <t>IMPRESORA MULTIFUNCIONAL LASERJET PRO, IMPRESIONES DE TONNER A COLOR Y NEGRO; COLOR BLANCO</t>
  </si>
  <si>
    <t>VNBKN8K5BH.</t>
  </si>
  <si>
    <t>FAOMXPOS 14706255</t>
  </si>
  <si>
    <t>W98Y035869</t>
  </si>
  <si>
    <t>EQUIPO DE CÓMPUTO DE ESCRITORIO, COLOR BLANCO/GRIS, TECLADO 60905733, MOUSE 6120249.</t>
  </si>
  <si>
    <t>MP155FQ8</t>
  </si>
  <si>
    <t>EQUIPO DE CÓMPUTO DE ESCRITORIO, COLOR BLANCO/GRIS, TECLADO 61014513, MOUSE 44F1P6M..</t>
  </si>
  <si>
    <t>MP159RXA</t>
  </si>
  <si>
    <t>EQUIPO DE COMPUTO DE ESCRITORIO COLOR BLANCO, TECLADO 61014499, MOUSE 61202776.</t>
  </si>
  <si>
    <t>AIO C20-00</t>
  </si>
  <si>
    <t>MP15B1KE</t>
  </si>
  <si>
    <t>205 G2 AIO BUSINESS PC</t>
  </si>
  <si>
    <t>4CE6280V9Q</t>
  </si>
  <si>
    <t>MA6CA6AD0HT014652</t>
  </si>
  <si>
    <t>FP010255</t>
  </si>
  <si>
    <t>UNIDAD BÁSICA DE REHABILITACIÓN</t>
  </si>
  <si>
    <t>ALPINON</t>
  </si>
  <si>
    <t>E-CUBE 7</t>
  </si>
  <si>
    <t>LG</t>
  </si>
  <si>
    <t>COSCORP INDONESIA</t>
  </si>
  <si>
    <t>EQUIPO DE CÓMPUTO ALL IN ONE, FHD IPS LED BLACKLIT 1440X900, PROCESADOR AMD A6-9225 (2.60GH z 1MB), 4 GB RAM PC4-19200 DDR4 SODIMM 2400MHz, 1T HDD 5400, WINDOWS 10 HOME, DVD RAW, GRÁFICOS AMD RADEON R6, BLUETOOTH VERIÓN 4.0 + INALAMBRICO (INCLUYE TECLADO Y MOUSE)</t>
  </si>
  <si>
    <t>IDEACENTRE 330-20AST</t>
  </si>
  <si>
    <t>YJ00TXRP</t>
  </si>
  <si>
    <t>VIDEOGRABADORA DE 4 CANALES, CAMARAS BULLET 4 PIEZAS CON CABLEADOS, MOUSE, FUENTE DE ALIMENTACIÓN, ELIMINADOR PARA DVR, DISCO DURO Y 4 CÁMARAS (SISTEMA DE TELEVISION DE CIRCUITO CERRADO CCT)</t>
  </si>
  <si>
    <t>C. NOEMÍ ÁNGELES MEJÍA</t>
  </si>
  <si>
    <t>X5NQ010893</t>
  </si>
  <si>
    <t>A-451</t>
  </si>
  <si>
    <t>X5NQ010909</t>
  </si>
  <si>
    <t>IMPRESORA ECOTANK, IMPRESIÓN EN BLANCO Y NEGRO, COLOR BLANCO CON GRIS (PARA SISTEMAS CONTABLES)</t>
  </si>
  <si>
    <t xml:space="preserve"> X5HZ003425</t>
  </si>
  <si>
    <t>L4160</t>
  </si>
  <si>
    <t>X4DU075123</t>
  </si>
  <si>
    <t>IDEAPAD 3330S</t>
  </si>
  <si>
    <t>SPF1JU4KA</t>
  </si>
  <si>
    <t>A-483</t>
  </si>
  <si>
    <t>SYD06FAC3</t>
  </si>
  <si>
    <t>A-484</t>
  </si>
  <si>
    <t>8CC850107D</t>
  </si>
  <si>
    <t>EQUIPO DE CÓMPUTO DE ESCRITORIO, COLOR GRIS/BLANCO, TECLADO MODELO LXHEB10YA, S/N. 60706392,  MOUSE GENIUS X3L86170201974 .</t>
  </si>
  <si>
    <t>IDEACENTRE AIO 300-22ACL</t>
  </si>
  <si>
    <t>P901KWG5</t>
  </si>
  <si>
    <t>EQUIPO DE CÓMPUTO DE ESCRITORIO, RAM 6GB, 1T, WINDOWS 10 HOME, PANTALLA DE 21", INCLUYE TECLADO Y MOUSE, COLOR BLANCO/GRIS</t>
  </si>
  <si>
    <t>P901KXZK</t>
  </si>
  <si>
    <t>NO BREAK CON REGULADOR</t>
  </si>
  <si>
    <t>FAOMXMMS 2116396</t>
  </si>
  <si>
    <t>C. ELODIA MEJÍA RÁMIREZ</t>
  </si>
  <si>
    <t>P901KWTU</t>
  </si>
  <si>
    <t>IMPRESORA MULTIFUNCIONAL, ECOTANK TINTA CONTINUA, IMPRESIÓN COLOR Y NERO, COLOR NEGRO</t>
  </si>
  <si>
    <t>X34N105736</t>
  </si>
  <si>
    <t>EQUIPO DE CÓMPUTO DE ESCRITORIO, RAM 6B, 1T; WINDOWS 10 HOME, PANTALLA DE 21.5" LED PANEL, INCLUYE TECLADO Y MOUSE, COLOR BLANCO/GRIS</t>
  </si>
  <si>
    <t>MP155DHG</t>
  </si>
  <si>
    <t>MP155CN8</t>
  </si>
  <si>
    <t>EQUIPO DE COMPUTO DE ESCRITORIO, RAM 6B, 1T; WINDOWS 10 HOME, PANTALLA DE 21.5" LED PANEL, INCLUYE TECLADO Y MOUSE, COLOR BLANCO/GRIS</t>
  </si>
  <si>
    <t>MP155AKR</t>
  </si>
  <si>
    <t>MP155XUJ</t>
  </si>
  <si>
    <t>IDEACENTRE-510-22ASR</t>
  </si>
  <si>
    <t>MP155AHY</t>
  </si>
  <si>
    <t>LANIX</t>
  </si>
  <si>
    <t>NEURON A</t>
  </si>
  <si>
    <t>NEURON A33470</t>
  </si>
  <si>
    <t>43770000000000 1000</t>
  </si>
  <si>
    <t>ESCRITORIO DE MADERA DE CEDRO DE 1.50 MT X .70 CM, CON 5 CAJONES, DOS Y DOS LATERALES Y UNO CENTRAL</t>
  </si>
  <si>
    <t>100B</t>
  </si>
  <si>
    <t>4CS13308RC</t>
  </si>
  <si>
    <t>8CC85010H0</t>
  </si>
  <si>
    <t>2838HVHOM823400072</t>
  </si>
  <si>
    <t>2844HVHOM823400102</t>
  </si>
  <si>
    <t>8CC8161C6P</t>
  </si>
  <si>
    <t>IMPRESORA MULTIFUNCIONAL, ECOTANK TINTA CONTINUA, IMPRESIÓN COLOR Y NEGRO, COLOR NEGRO</t>
  </si>
  <si>
    <t>X34N466861</t>
  </si>
  <si>
    <t>X34N466604</t>
  </si>
  <si>
    <t>8CC8161BKH</t>
  </si>
  <si>
    <t>VJDY040808</t>
  </si>
  <si>
    <t>IMPRESORA MULTIFUNCIONAL ECOTANK COLOR, TINTA CONTINUA; COLOR NEGRO</t>
  </si>
  <si>
    <t>EQUIPO DE COMPUTO DE ESCRITORIO ALL IN-ONE BUSINESS PC, TECLADO CT. VCYSTOBCP2621FHP, MOUSE INALAMBRICO SPECTRA, MONITOR DE 20", COLOR NEGRO</t>
  </si>
  <si>
    <t>AIO 205</t>
  </si>
  <si>
    <t>4CE6280V1N</t>
  </si>
  <si>
    <t>EQUIPO DE CÓMPUTO DE ESCRITORIO PROCESADOR INTEL CELERON J1800, MEMORIA DE 4GB DE DISCO DURO, 1 TB, WINDOWS 8.1, PANTALLA LED DE 19.5"</t>
  </si>
  <si>
    <t>CS02630228</t>
  </si>
  <si>
    <t>EQUIPO DE CÓMPUTO DE ESCRITORIO PROCESADOR INTEL CELERON J1800, MEMORIA DE 4GB DE DISCO DURO, 1 TB, WINDOWS 8.1, PANTALLA LED DE 19.5"; COLOR BLANCO</t>
  </si>
  <si>
    <t>CS02426248</t>
  </si>
  <si>
    <t>CS02630148</t>
  </si>
  <si>
    <t>EQUIPO DE CÓMPUTO DE ESCRITORIO PROCESADOR INTEL CELERON J1800, MEMORIA DE 4GB DE DISCO DURO, 1 TB, WINDOWS 8.1, PANTALLA LED DE 19.5" (TECLADO LXHEMS10ZA T MOUSE LXHEKB1QYA)</t>
  </si>
  <si>
    <t>CS02427419</t>
  </si>
  <si>
    <t>MPI0V14B</t>
  </si>
  <si>
    <t>CS02537392</t>
  </si>
  <si>
    <t>CS02629655</t>
  </si>
  <si>
    <t>CS02629793</t>
  </si>
  <si>
    <t>EQUIPO DE CÓMPUTO DE ESCRITORIO, ENSAMBLADO, CPU HP Y MONITOR ACC</t>
  </si>
  <si>
    <t>55710D</t>
  </si>
  <si>
    <t>CZGC1JA002944</t>
  </si>
  <si>
    <t>EQUIPO DE CÓMPUTO DE ESCRITORIO, COLOR NEGRO, HP. 2011X, COLOR NEGRO, S/N CNC149Q0ZQ; INCLUYE CPU, TECLADO Y MOUSE; COLOR NEGRO</t>
  </si>
  <si>
    <t>S56051A</t>
  </si>
  <si>
    <t>MXX04215NX</t>
  </si>
  <si>
    <t>F02465</t>
  </si>
  <si>
    <t>A 275</t>
  </si>
  <si>
    <t>OKI</t>
  </si>
  <si>
    <t>C-711</t>
  </si>
  <si>
    <t>AK530355</t>
  </si>
  <si>
    <t>EQUIPO DE RAYOS PORTABLE</t>
  </si>
  <si>
    <t>JOB</t>
  </si>
  <si>
    <t>PORTA 100 HF</t>
  </si>
  <si>
    <t>RF1012</t>
  </si>
  <si>
    <t>SERIE 01808/01815</t>
  </si>
  <si>
    <t>SERIE 308758/308548</t>
  </si>
  <si>
    <t>S-ROYAL</t>
  </si>
  <si>
    <t>S6995</t>
  </si>
  <si>
    <t>TANQUE DE REVELADO DE 19 LTS DE ACERO INOXIDABLE</t>
  </si>
  <si>
    <t>COLUMNA MOVIL</t>
  </si>
  <si>
    <t>SOYE</t>
  </si>
  <si>
    <t>ANALIZADOR DE QUÍMICA SANGUÍNEA SEMI AUTOMÁTICO DE 32 ELEMENTOS.</t>
  </si>
  <si>
    <t>HLAB</t>
  </si>
  <si>
    <t>CHEMILYZER</t>
  </si>
  <si>
    <t>SY19</t>
  </si>
  <si>
    <t>SY20</t>
  </si>
  <si>
    <t>IDEAPAD 530S</t>
  </si>
  <si>
    <t>ALL IN ONE</t>
  </si>
  <si>
    <t>8CC94225LR</t>
  </si>
  <si>
    <t>8CC94225NP</t>
  </si>
  <si>
    <t>SILLA DE OFICINA, TAPIZADA EN TELA DE MALLA, AJUSTE NEUMÁTICO DE ALTURA, TELA RETARDANTE AL FUEGO, 101.60X58.40X67.30 CMS. COLOR NEGRO</t>
  </si>
  <si>
    <t>LIFETIME</t>
  </si>
  <si>
    <t>ARCHIVERO METÁLICO PROFESIONAL, TEXTURIZADO, 4 GAVETAS TAMAÑO OFICIO/CARTA) COLOR NEGRO</t>
  </si>
  <si>
    <t>ARC-4 TAM-MEX</t>
  </si>
  <si>
    <t>ESCRITORIO PARA OFICINA RED TOP COLORS/ROBLE VINTAGE/ MDF LAMINADO</t>
  </si>
  <si>
    <t>IMPRESORA MULTIFUNCIONAL, COLOR LASSERJET PRO.</t>
  </si>
  <si>
    <t>KYOCERA</t>
  </si>
  <si>
    <t>TASKALFA 4501</t>
  </si>
  <si>
    <t>IMPRESORA MULTIFUNCIONAL SMART TANK 500, TINTA CONTINUA, COLOR, USB; COLOR NEGRO/GRIS</t>
  </si>
  <si>
    <t>IMPRESORA MULTIFUNCIONAL ECOTANK, TINTA CONTINUA, COLOR NEGRO</t>
  </si>
  <si>
    <t>L3110</t>
  </si>
  <si>
    <t>X644301002</t>
  </si>
  <si>
    <t>L6171</t>
  </si>
  <si>
    <t>MFP M479FDW</t>
  </si>
  <si>
    <t>CAMPBELL HAUSFELD</t>
  </si>
  <si>
    <t>DC080500</t>
  </si>
  <si>
    <t xml:space="preserve">GLOBAL DELTAL </t>
  </si>
  <si>
    <t>ECO</t>
  </si>
  <si>
    <t>MOCHILA ASPERSORA COLAPSABLE CONTRA INCENDIOS, PARA COMBATIR INCENDIOS FORESTALES, DE POLIESTER FORRADO DE VINIL RESISTENTE A PICADURAS, FUERTES COSTURAS ELECTRÓNICAS Y BOMBA ASPERSORA DE 5 GALONES (18.9)</t>
  </si>
  <si>
    <t>INDIAN DE FEDCO</t>
  </si>
  <si>
    <t>A 9339</t>
  </si>
  <si>
    <t>ANEXO; PALACIO MUNICIPAL, S/N, COLONIA CENTRO</t>
  </si>
  <si>
    <t>N/A</t>
  </si>
  <si>
    <t>S/I</t>
  </si>
  <si>
    <t>MUNICIPIO DE SANTIAGO DE ANAYA, HGO.</t>
  </si>
  <si>
    <t>OBSERVACIONES</t>
  </si>
  <si>
    <t>P02061 CARLOS ALBERTO RAMÍREZ MARTÍNEZ</t>
  </si>
  <si>
    <t>P02190 CARLOS ALBERTO RAMÍREZ MARTÍNEZ</t>
  </si>
  <si>
    <t>P02684 ANGELICA MARIN PARRA</t>
  </si>
  <si>
    <t>P02866 DEPORTES PACHUCA SA DE CV</t>
  </si>
  <si>
    <t>E02454 NOEMI GARNICA LUGO</t>
  </si>
  <si>
    <t>DONACIÓN</t>
  </si>
  <si>
    <t>E01629 CATALINA MÓNICA SANCHEZ MEJÍA</t>
  </si>
  <si>
    <t>E02140 OLGA NELLY HERNANDEZ PERALES</t>
  </si>
  <si>
    <t>E01071 OPERADORA OMX SA DE CV</t>
  </si>
  <si>
    <t>E01375 FRANCISCO JAVIER DIAZ HERNÁNDEZ</t>
  </si>
  <si>
    <t>E02938 CARLOS ALBERTO RAMIREZ MARTINEZ</t>
  </si>
  <si>
    <t>E00167 OFICCE DEPOT DE MEXICO SA DE CV</t>
  </si>
  <si>
    <t>E00169 OFFICE DEPOT DE MEXICO SA DE CV</t>
  </si>
  <si>
    <t>D00083 KAREN HERRERA MEJIA</t>
  </si>
  <si>
    <t>E01890 NOEMI GARNICA LUGO</t>
  </si>
  <si>
    <t>C00006 OFICCE DEPOT DE MÉXICO SA DE CV</t>
  </si>
  <si>
    <t>E00099 OFICCE DEPOT</t>
  </si>
  <si>
    <t>EL CARGADOR ORGINAL NO ESTA, YA NO SERVIA Y SE REEMPLAZO POR OTRO. NO ESTÁ EL MANUAL DE OPERACIÓN, ARNES, BRUJULA DECLINATORIA, CABLE DE TRANSFERENCIA, SOFWARE Y EL PRISMA CON SOPORTE Y TRIPIE DE ALUMINIO NO SIRVE.</t>
  </si>
  <si>
    <t>E00848 OFICCE DEPOT DE MEXICO SA DE CV</t>
  </si>
  <si>
    <t>E00851 MOBILESCO PACHUCA SA DE CV</t>
  </si>
  <si>
    <t>E02395 OFFICE DEPOT DE MEXICO SA DE CV</t>
  </si>
  <si>
    <t>E02227 NOEMI GARNICA LUGO</t>
  </si>
  <si>
    <t>E01986 DELIA SERRANO MORALES</t>
  </si>
  <si>
    <t>NO APARECE</t>
  </si>
  <si>
    <t>E01209 TERESA CRUZ ALDANA</t>
  </si>
  <si>
    <t>E02642 CECILIA ALDANA MAYORGA</t>
  </si>
  <si>
    <t>E01111 NOEMI GARNICA LUGO</t>
  </si>
  <si>
    <t>CARLOS ALBERTO RAMIREZ MARTÍNEZ</t>
  </si>
  <si>
    <t>ARCHIVERO DE USO, METÁLICO, COLOR GRIS CON 4 GAVETAS Y UNA CERRADURA</t>
  </si>
  <si>
    <t>CI.RESG</t>
  </si>
  <si>
    <t>FORD</t>
  </si>
  <si>
    <t>MA6CA5CD5LT008393</t>
  </si>
  <si>
    <t>93CCL80C4HB122556</t>
  </si>
  <si>
    <t>CAMIONETA NISSAN MOD. 2000 ESTAQUITAS, COLOR BLANCO, CON CARROCERIA METALICA, TIPO ESTACAS P/ CAMIONETA NISSAN</t>
  </si>
  <si>
    <t>DOGDE</t>
  </si>
  <si>
    <t>L215835</t>
  </si>
  <si>
    <t>L2-044012</t>
  </si>
  <si>
    <t>1FTNR1CM0FKA26790</t>
  </si>
  <si>
    <t>3N6DD14S37K027989</t>
  </si>
  <si>
    <t>3N6AD35C6GK840698</t>
  </si>
  <si>
    <t>3GBEC14X96M110100</t>
  </si>
  <si>
    <t>3GCEC14X48M101612</t>
  </si>
  <si>
    <t>1GCGT9E32G1269814</t>
  </si>
  <si>
    <t>3GCNC9CX4DG185441</t>
  </si>
  <si>
    <t>1244-1</t>
  </si>
  <si>
    <t>INVENTARIO DE BIENES MUEBLES (MAQUINARIA)</t>
  </si>
  <si>
    <t>Número de inventario</t>
  </si>
  <si>
    <t>Clave Armonizada</t>
  </si>
  <si>
    <t>Descripción del bien inmueble</t>
  </si>
  <si>
    <t>Número del documento que ampara la propiedad del bien</t>
  </si>
  <si>
    <t>Documento que ampara la propiedad del bien</t>
  </si>
  <si>
    <t>Responsable de la guardia y custodia del documento que ampara la propiedad</t>
  </si>
  <si>
    <t>Situación legal del bien inmueble</t>
  </si>
  <si>
    <t>Ubicación</t>
  </si>
  <si>
    <t>Fecha de adquisición /movimiento</t>
  </si>
  <si>
    <t>uso o destino</t>
  </si>
  <si>
    <t>forma de adquisición</t>
  </si>
  <si>
    <t>Observaciones</t>
  </si>
  <si>
    <t>PREDIO RÚSTICO SUPERFICIE 450.42</t>
  </si>
  <si>
    <t>NINGUNO</t>
  </si>
  <si>
    <t>SECRETARIO MUNICIPAL</t>
  </si>
  <si>
    <t>TRÁMITE DE ESCRITURA</t>
  </si>
  <si>
    <t>SIN UBICACIÓN</t>
  </si>
  <si>
    <t>COMPRA</t>
  </si>
  <si>
    <t>JARDÍN DOMICILIO CONOCIDO, FRENTE A PRESIDENCIA MUNICIPAL</t>
  </si>
  <si>
    <t>FRENTE A PRESIDENCIA</t>
  </si>
  <si>
    <t>4A. MZA. CABECERA MUNICIPAL, SANTIAGO DE ANAYA, HGO</t>
  </si>
  <si>
    <t>CAMPO DE FUTBOL DOMICILIO CONOCIDO</t>
  </si>
  <si>
    <t>DOMICILIO CONOCIDO, SANTIAGO DE ANAYA, HIDALGO</t>
  </si>
  <si>
    <t>LA PRIMA 3,102.00 M2</t>
  </si>
  <si>
    <t>PLAZA CÍVICA DOMICILIO CONOCIDO, TARJETA PREDIAL, CROQUIS, CENTRO DE SANTIAGO DE ANAYA</t>
  </si>
  <si>
    <t>CENTRO DE SANTIAGO DE ANAYA, HIDALGO</t>
  </si>
  <si>
    <t>PREDIO RÚSTICO UBICADO EN LA SECCIÓN SUR, SUPERFICIE DE 48,500 M2 DONDE SE ENCUENTRA EL TELEBACHILLERATO</t>
  </si>
  <si>
    <t>SECCIÓN SUR, SANTIAGO DE ANAYA</t>
  </si>
  <si>
    <t>TERRENO LAZARO GOMEZ CRUZ</t>
  </si>
  <si>
    <t>PANTEÓN</t>
  </si>
  <si>
    <t>CERRITOS</t>
  </si>
  <si>
    <t>PRESIDENCIA MUNICIPAL</t>
  </si>
  <si>
    <t>CABECERA MUNICIPAL</t>
  </si>
  <si>
    <t>AUDITORIO MUNICIPAL</t>
  </si>
  <si>
    <t>MUSEO (CASA DE LA CULTURA)</t>
  </si>
  <si>
    <t>HOSPITAL- CENTRO DE SALUD</t>
  </si>
  <si>
    <t>LOCAL PARIAM DIF- PACHUCA</t>
  </si>
  <si>
    <t>INVENTARIO DE BIENES INMUEBLES</t>
  </si>
  <si>
    <t>No. de Inventario</t>
  </si>
  <si>
    <t>No. Resguardo</t>
  </si>
  <si>
    <t>Nombre del resguardante</t>
  </si>
  <si>
    <t>Calibre y tipo</t>
  </si>
  <si>
    <t>J275570Z</t>
  </si>
  <si>
    <t>SL-09374</t>
  </si>
  <si>
    <t xml:space="preserve">PISTOLA </t>
  </si>
  <si>
    <t xml:space="preserve">BERETTA </t>
  </si>
  <si>
    <t>9 MM / 92FS</t>
  </si>
  <si>
    <t>J27606Z</t>
  </si>
  <si>
    <t>J30957Z</t>
  </si>
  <si>
    <t>J30958Z</t>
  </si>
  <si>
    <t>J30959Z</t>
  </si>
  <si>
    <t>J30960Z</t>
  </si>
  <si>
    <t>A747747</t>
  </si>
  <si>
    <t>CESKA</t>
  </si>
  <si>
    <t>9 MM / CZ75P01</t>
  </si>
  <si>
    <t>A477746</t>
  </si>
  <si>
    <t>A7477749</t>
  </si>
  <si>
    <t>LGC044202</t>
  </si>
  <si>
    <t>FUSIL A</t>
  </si>
  <si>
    <t xml:space="preserve">COLT </t>
  </si>
  <si>
    <t>0,223 / ,222</t>
  </si>
  <si>
    <t>GC007930</t>
  </si>
  <si>
    <t>0,223 / R6520</t>
  </si>
  <si>
    <t>GC005444</t>
  </si>
  <si>
    <t>807309A1</t>
  </si>
  <si>
    <t>VEKTOR</t>
  </si>
  <si>
    <t>5,56 / R4</t>
  </si>
  <si>
    <t>807313A1</t>
  </si>
  <si>
    <t>807369A1</t>
  </si>
  <si>
    <t>807256A1</t>
  </si>
  <si>
    <t>DOS CARGADORES PARA CARABINA AR15-A2 CAP-30 CARTUCHOS C/U</t>
  </si>
  <si>
    <t>AR15-A2</t>
  </si>
  <si>
    <t>9 MM</t>
  </si>
  <si>
    <t>DOS CARGADORES PARA FUSIL AR15-A2 CAP 30 CARTUCHOS C/U</t>
  </si>
  <si>
    <t>TRES CARGADORES PARA FUSIL VEKTOR  CPA 35 CARTUCHOS C/U</t>
  </si>
  <si>
    <t>SEIS CARGADORES PARA PISTOLA CESKA CPA 18 CARTUCHOS C/U</t>
  </si>
  <si>
    <t>DIEZ  CARGADORES PARA PISTOLA BERETTA CAP 15  CARTUCHOS C/U</t>
  </si>
  <si>
    <t xml:space="preserve">9MM </t>
  </si>
  <si>
    <t xml:space="preserve">140 CARTUCHOS PARA FUSIL VEKTOR </t>
  </si>
  <si>
    <t>TULAMMO</t>
  </si>
  <si>
    <t>5.6 MM</t>
  </si>
  <si>
    <t xml:space="preserve">60 CARTUCHOS PARA CARABINA AR15-A2 </t>
  </si>
  <si>
    <t>AGUILA</t>
  </si>
  <si>
    <t>0,223 MM</t>
  </si>
  <si>
    <t>108 CARTUCHOS PARA PISTOLA CESKA</t>
  </si>
  <si>
    <t xml:space="preserve">180 CARTUCHOS PARA PISTOLA BERETTA </t>
  </si>
  <si>
    <t xml:space="preserve">CUATRO CASCOS DE PROTCCION </t>
  </si>
  <si>
    <t>S/M</t>
  </si>
  <si>
    <t>CUATRO ESCUDOS DE POLIETIRENO</t>
  </si>
  <si>
    <t xml:space="preserve">TRECE  BASTONES  PR-24  DE  POLIETIRENO </t>
  </si>
  <si>
    <t xml:space="preserve">TRES  BASTONES PR-24 DE MADERA </t>
  </si>
  <si>
    <t xml:space="preserve">RADIO PORTATIL  </t>
  </si>
  <si>
    <t>158TRJC885</t>
  </si>
  <si>
    <t>158TRJC863</t>
  </si>
  <si>
    <t>158TRJC929</t>
  </si>
  <si>
    <t>158TRJC760</t>
  </si>
  <si>
    <t>158TQWA477</t>
  </si>
  <si>
    <t>158TRJC750</t>
  </si>
  <si>
    <t>158TRJC920</t>
  </si>
  <si>
    <t>158TRJC921</t>
  </si>
  <si>
    <t>158TRJC848</t>
  </si>
  <si>
    <t>158TRJC762</t>
  </si>
  <si>
    <t>158TRJC761</t>
  </si>
  <si>
    <t>158TRJC887</t>
  </si>
  <si>
    <t>KEMWOORD</t>
  </si>
  <si>
    <t xml:space="preserve">FUENTE DE PODER  REGULADA 13.80B, COLOR NEGRO CON RADIO MATRA COMUNICACIÓN </t>
  </si>
  <si>
    <t>B2141995</t>
  </si>
  <si>
    <t>RADIO MOTOROLA DE 45012.6 WH</t>
  </si>
  <si>
    <t>7521TC5763</t>
  </si>
  <si>
    <t>RADIO MOTOROLA DE 450</t>
  </si>
  <si>
    <t>7521TC5767</t>
  </si>
  <si>
    <t>RADIO BASE PARA PATRULLA  VEHICULO 001</t>
  </si>
  <si>
    <t>019TRG0294</t>
  </si>
  <si>
    <t>RADIO BASE PARA PATRULLA  VEHICULO  0741</t>
  </si>
  <si>
    <t>019TRG0266</t>
  </si>
  <si>
    <t>RADIO BASE PARA PATRULLA  VEHICULO 1044</t>
  </si>
  <si>
    <t>019TRG0292</t>
  </si>
  <si>
    <t xml:space="preserve">RADIO BASE PARA PATRULLA  VEHICULO  CAMION DE BOMBEROS </t>
  </si>
  <si>
    <t>019TRG0299</t>
  </si>
  <si>
    <t>RADIO BASE PARA PATRULLA  VEHICULO 0744</t>
  </si>
  <si>
    <t>019TRG0275</t>
  </si>
  <si>
    <t>RADIO BASE PARA PATRULLA  VEHICULO 0835</t>
  </si>
  <si>
    <t>019TRG0265</t>
  </si>
  <si>
    <t>RADIO BASE PARA PATRULLA  VEHICULO 0734</t>
  </si>
  <si>
    <t>019TRG0306</t>
  </si>
  <si>
    <t>RADIO BASE PARA PATRULLA  VEHICULO 1002</t>
  </si>
  <si>
    <t>RADIO BASE PARA PATRULLA  VEHICULO  AMBULANCIA EQC-17</t>
  </si>
  <si>
    <t>019TRG0267</t>
  </si>
  <si>
    <t>RADIO BASE PARA PATRULLA  VEHICULO 0938</t>
  </si>
  <si>
    <t>019TRG0236</t>
  </si>
  <si>
    <t xml:space="preserve">100 ALARMAS DE PANICO  VECINAL </t>
  </si>
  <si>
    <t>431485 AL 431580; 431583, 431584, 431685, 431686</t>
  </si>
  <si>
    <t>CHALECO BALISTICO</t>
  </si>
  <si>
    <t>389 Y 529</t>
  </si>
  <si>
    <t>2148</t>
  </si>
  <si>
    <t xml:space="preserve">RADIO PORTATIL MATRA </t>
  </si>
  <si>
    <t>HT6098CED03</t>
  </si>
  <si>
    <t>2152</t>
  </si>
  <si>
    <t>2127</t>
  </si>
  <si>
    <t>HR6242BCA03</t>
  </si>
  <si>
    <t>2150</t>
  </si>
  <si>
    <t>HT6098CED02</t>
  </si>
  <si>
    <t>2149</t>
  </si>
  <si>
    <t>HT6098CEF03</t>
  </si>
  <si>
    <t>2153</t>
  </si>
  <si>
    <t>TOTAL INVENTARIO DE ARMAMENTO</t>
  </si>
  <si>
    <t>INVENTARIO DE ARMAMENTO, EQUIPO DE SEGURIDAD Y RADIOCOMUNICACIÓN</t>
  </si>
  <si>
    <t>INVENTARIO DE BIENES INTANGIBLES</t>
  </si>
  <si>
    <t>No. Inventario</t>
  </si>
  <si>
    <t>Nombre programa o software</t>
  </si>
  <si>
    <t>Finalidad / uso del programa o sofware</t>
  </si>
  <si>
    <t>Serie y/o Licencia</t>
  </si>
  <si>
    <t>Cantidad de usuarios o elementos asociados en la licencia</t>
  </si>
  <si>
    <t>Administrador: Si/no</t>
  </si>
  <si>
    <t>Usuario:  si/no</t>
  </si>
  <si>
    <t>No. de discos</t>
  </si>
  <si>
    <t>Manual de operación: SI/No</t>
  </si>
  <si>
    <t>Fecha de vencimiento</t>
  </si>
  <si>
    <t>Resguardante</t>
  </si>
  <si>
    <t>INTG 01</t>
  </si>
  <si>
    <t>Licencia SAACG.NET</t>
  </si>
  <si>
    <t>Sistema Automatizado de Administración y Contabilidad Gubernamental</t>
  </si>
  <si>
    <t>INDETEC</t>
  </si>
  <si>
    <t>INTG02</t>
  </si>
  <si>
    <t>Opus 2015</t>
  </si>
  <si>
    <t>Analisis de Precios Unitarios</t>
  </si>
  <si>
    <t>ECOSOFT</t>
  </si>
  <si>
    <t>No</t>
  </si>
  <si>
    <t>INTG03</t>
  </si>
  <si>
    <t>Sistema de Administración Predial</t>
  </si>
  <si>
    <t>Emisión de Tarjeta Predial</t>
  </si>
  <si>
    <t>192.168.2.23</t>
  </si>
  <si>
    <t>Ninguna</t>
  </si>
  <si>
    <t>INTG04</t>
  </si>
  <si>
    <t>Aspel-NOI</t>
  </si>
  <si>
    <t>Sistema Integral Especializado en Automatizar el Control de la Nómina</t>
  </si>
  <si>
    <t>Aspel</t>
  </si>
  <si>
    <t>INTG05</t>
  </si>
  <si>
    <t>Conjunto de Aplicaciones que realizan tareas ofimaticas</t>
  </si>
  <si>
    <t>HQF2N 9GM9K PTFJ3 FFFW2 KW3HX</t>
  </si>
  <si>
    <t>Microsoft Office</t>
  </si>
  <si>
    <t>Sistema Administrativo Empresarial de Facturación Electronica</t>
  </si>
  <si>
    <t>Adscripcion</t>
  </si>
  <si>
    <t>Descripcion física del bien</t>
  </si>
  <si>
    <t>Usuario Administrador para equipo de cómputo</t>
  </si>
  <si>
    <t>Clave acceso del usuario administrador para equipo de cómputo</t>
  </si>
  <si>
    <t>1102NA2US0</t>
  </si>
  <si>
    <t>SISTEMA DE ENERGÍA ININTERRUMPIBLE, UPS - NO BREAK, COLOR NEGRO. 8 CONTACTOS 6 BAT; 18 MINUTOS</t>
  </si>
  <si>
    <t>5ECLC147350</t>
  </si>
  <si>
    <t>EQUIPO DE RADIOCOMUNICACIÓN BASE PARA PATRULLA (AMBULANCIA)</t>
  </si>
  <si>
    <t>EQUIPO DE RADIOCOMUNICACIÓN BASE PARA PATRULLA (PATRULLA 938)</t>
  </si>
  <si>
    <t>EQUIPO DE RADIOCOMUNICACIÓN BASE PARA PATRULLA (PATRULLA 744)</t>
  </si>
  <si>
    <t>EQUIPO DE RADIOCOMUNICACIÓN BASE PARA PATRULLA (PATRULLA 734)</t>
  </si>
  <si>
    <t>EQUIPO DE RADIOCOMUNICACIÓN BASE PARA PATRULLA (PATRULLA 1044)</t>
  </si>
  <si>
    <t>EQUIPO DE RADIOCOMUNICACIÓN BASE PARA PATRULLA (PATRULLA 835)</t>
  </si>
  <si>
    <t>EQUIPO DE RADIOCOMUNICACIÓN BASE PARA PATRULLA (PATRULLA 01)</t>
  </si>
  <si>
    <t>EQUIPO DE RADIO BASE; CON 16 CANALES, 50 WATTS, AJUSTE A FRECUENCIA UHF O VHF</t>
  </si>
  <si>
    <t>EQUIPO DE RADIOCOMUNICACIÓN; INCLUYE, BATERIA, CLIP, ANTENA, CARGADOR Y MANUAL</t>
  </si>
  <si>
    <t xml:space="preserve">158TRJC887      </t>
  </si>
  <si>
    <t>SILLA DE ESPERA, TAPIZADA EN TELA PLANA COLOR ROJO</t>
  </si>
  <si>
    <t>X4ER079556</t>
  </si>
  <si>
    <t>X5NQ101814</t>
  </si>
  <si>
    <t>MXBCMCD438</t>
  </si>
  <si>
    <t>MXBCN1D256</t>
  </si>
  <si>
    <t>ISB LCD&amp;PC</t>
  </si>
  <si>
    <t>EQUIPO DE CÓMPUTO  ENSAMBLADA DE ESCRITORIO, CPU HP 260, 4GB 500GB WINDOWS 10 HOME, MONITOR LG 19.5" SERIE 806NTNH57815 COLOR NEGRO, INCLUYE: TECLADO Y MOUSE</t>
  </si>
  <si>
    <t>TOP VISION</t>
  </si>
  <si>
    <t>MFP M377DW</t>
  </si>
  <si>
    <t>SMARTBITT</t>
  </si>
  <si>
    <t>NB-750</t>
  </si>
  <si>
    <t>UNIDAD DE RADIOLOGÍA E IMAGEN</t>
  </si>
  <si>
    <t>X5NQ010140</t>
  </si>
  <si>
    <t>X644404610</t>
  </si>
  <si>
    <t>EQUIPO DE ULTRASONIDO CON TRASDUCTORES VOLUMÉTRICO, LINEAL Y CAVITARIO</t>
  </si>
  <si>
    <t xml:space="preserve">PANTALLA PARA Rx 10X12 </t>
  </si>
  <si>
    <t xml:space="preserve">PANTALLA PARA Rx 14X17 </t>
  </si>
  <si>
    <t>CHASIS CON REJILLA 10X12</t>
  </si>
  <si>
    <t>CHASIS CON REJILLA 14X17</t>
  </si>
  <si>
    <t>IDEACENTRE A340-22AST</t>
  </si>
  <si>
    <t>MP1N4LPK</t>
  </si>
  <si>
    <t>C288909</t>
  </si>
  <si>
    <t>ADC AGFA</t>
  </si>
  <si>
    <t>DIGITALIZADOR PARA RAYOS X, MASTOGRAFIA CON DOS CHASIS 10X12 Y 2 CHASIS 14X17; INCLUYE EQUIPO DE COMPUTO: MONITOR MARCA NEC, MODELO SULTISYNC LCD 1990SXi CPU MARCA ACTECK AMD A SERIES, TECLADO Y MOUSE.</t>
  </si>
  <si>
    <t>EATON 5E</t>
  </si>
  <si>
    <t>5E 2200USB-LA</t>
  </si>
  <si>
    <t>P480J39158</t>
  </si>
  <si>
    <t>ALL IN ONE 200 G422</t>
  </si>
  <si>
    <t>EQUIPO DE CÓMPUTO DE ESCRITORIO, PANTALLA DE 21.5 PULG. 1 TB; COREi3; INCLUYE TECLADO Y MOUSE, COLOR NEGRO</t>
  </si>
  <si>
    <t>8CC0111H9T</t>
  </si>
  <si>
    <t>EQUIPO DE CÓMPUTO DE ESCRITORIO, 4GB/1TB, COLOR BLANCO, TECLADO HP CT. BFZYF0ALA5261I, MOUSE HP. CT. FGAAD0A9W506DW</t>
  </si>
  <si>
    <t>WHIRPOOL</t>
  </si>
  <si>
    <t>WS4515S</t>
  </si>
  <si>
    <t>A10</t>
  </si>
  <si>
    <t>OMNIVSMIN 1000</t>
  </si>
  <si>
    <t>EQUIPO DE CÓMPUTO DE ESCRITORIO; ALL IN ONE, PANTALLA DE 21.5", INTEL CELERON, 4GB/500GB, WINDOWS 10</t>
  </si>
  <si>
    <t>CENTRO CULTURAL OTOMÍ, COLONIA CENTRO, SANTIAGO DE ANAYA</t>
  </si>
  <si>
    <t>22-B402LA</t>
  </si>
  <si>
    <t>8CC0101Y28</t>
  </si>
  <si>
    <t>ESCRITORIO DE TRABAJO DE MADERA, CON ENTREPAÑOS Y CAJONERA MIXTA; COLOR NOGAL</t>
  </si>
  <si>
    <t>20A851200000448</t>
  </si>
  <si>
    <t>REFRIGERADOR COMPACTO, ALTURA 83.5 CMS. ANCHO 48.6 CMS., FONDO 53.6 CMS., COLOR ACERO INOXIDABLE</t>
  </si>
  <si>
    <t>BAYER HEALTH CARE</t>
  </si>
  <si>
    <t>CLINITEK STATUS</t>
  </si>
  <si>
    <t>CIVEQ</t>
  </si>
  <si>
    <t>80-2</t>
  </si>
  <si>
    <t>ZEIGEN</t>
  </si>
  <si>
    <t>MP155K3R</t>
  </si>
  <si>
    <t>EQUIPO DE CÓMPUTO DE ESCRITORIO, MEMORIA DE 6GB DE DISCO DURO, 1 TB, WINDOWS 10 HOME, PANTALLA LED DE 21.5". INCLUYE MOUSE Y TECLADO COLOR BLANCO</t>
  </si>
  <si>
    <t>IDEACENTRE AIO-510-22ASR</t>
  </si>
  <si>
    <t>13BY6075</t>
  </si>
  <si>
    <t>WJ-802-4327</t>
  </si>
  <si>
    <t>AC100V-240V</t>
  </si>
  <si>
    <t>MABE</t>
  </si>
  <si>
    <t>ACROS</t>
  </si>
  <si>
    <t>GLOBUS</t>
  </si>
  <si>
    <t>SILLA DE ESPERA DE TUBULAR, TAPIZADA EN VINIL TIPO PIEL, COLOR NEGRO</t>
  </si>
  <si>
    <t>IMPRESORA TÉRMICA LASSER, TAMAÑOS DE PAPEL A6 A A4, IMPRIME EN PAPEL ESPECIAL</t>
  </si>
  <si>
    <t>C00100 HERLAZ SISTEMAS DE COMUNICACIÓN SA DE CV</t>
  </si>
  <si>
    <t>POSE/41063587</t>
  </si>
  <si>
    <t>A9319</t>
  </si>
  <si>
    <t>CONSOLA PARA VIDEO JUEGOS XBOX ONE S, INCLUYE CONTROL INALAMBRICO Y CABLE HMDI, 1 TB; COLOR BLANCO/NEGRO</t>
  </si>
  <si>
    <t>MICROSOFT</t>
  </si>
  <si>
    <t>1681/1817/1683</t>
  </si>
  <si>
    <t>ESCRITORIO CON ARCHIVERO METÁLICO CON 3 CAJONES CON CHAPA; COLOR GRIS</t>
  </si>
  <si>
    <t>3N6CD12S3YK026390</t>
  </si>
  <si>
    <t>COMPACTADOR RECOLECTOR DE BASURA; COLOR BLANCO</t>
  </si>
  <si>
    <t>CAMIONETA PICK UP SILVERADO 1500, MOD. 2013, 6 CILINDROS, COLOR AZUL, PLACAS HG551A1 (PATRULLA 1044)</t>
  </si>
  <si>
    <t>CAMIONETA, PICK UP SILVERADO 1500, MOD. 2013, 6 CILNDROS, COLOR AZUL, PLACAS HG547A1 (PATRULLA 1002)</t>
  </si>
  <si>
    <t>AUTOMOVIL AUTOMATICO A/A AVEO LT, ALARMA, MODELO 2016, 4 CILINDROS, COLOR BLANCO, 4 PUERTAS, CAPACIDAD PARA 5 PERSONAS</t>
  </si>
  <si>
    <t>AUTOMOVIL MANUAL SPARK LS, MODELO 2017, 4 CILINDROS, 5 PUERTAS,  COLOR ARENA METALICO NUEVO PAQUETE: A MARCA:CREVROLET 2017 NIV: MA6CA6AD0HTO14652</t>
  </si>
  <si>
    <t>CAMIONETA PICK UP MARCA CHEVROLET SILVERADO 1500 MOD. 2006, COLOR BLANCO</t>
  </si>
  <si>
    <t>C. DIANA LAURA TORRES HERNÁNDEZ</t>
  </si>
  <si>
    <t>AV. CONSTITUCIÓN S/N, MANZANA LA CAÑADA, YOLOTEPEC</t>
  </si>
  <si>
    <t>CC8C5142</t>
  </si>
  <si>
    <t>EQUIPO PARA UROANÁLISIS (EQUIPO REMANUFACTURADO)</t>
  </si>
  <si>
    <t>A867</t>
  </si>
  <si>
    <t>CENTRÍFUGA CLINICA ANÁLOGA PARA 12 TUBOS</t>
  </si>
  <si>
    <t>JL9539</t>
  </si>
  <si>
    <t>MICROSCOPIO BIOLÓGICO BINOCULAR</t>
  </si>
  <si>
    <t>FDC5F92</t>
  </si>
  <si>
    <t xml:space="preserve">CONMUTADOR ANALÓGICO </t>
  </si>
  <si>
    <t>TARJETA DE EXPANSIÓN</t>
  </si>
  <si>
    <t>KXTE82474X</t>
  </si>
  <si>
    <t>IMPRESORA MULTIFUNCIONAL ECOTANK COLOR (IMPRESIÓN, COPIA, ESCANER Y FAX), COLOR NEGRO</t>
  </si>
  <si>
    <t>X5NQ101201</t>
  </si>
  <si>
    <t>A04599CB1</t>
  </si>
  <si>
    <t>CB05A85D</t>
  </si>
  <si>
    <t>SILLÓN EJECUTIVO, CON CODERAS, CON PISTÓNPARA AJUSTE, COLOR NEGRO TACTOPIEL.</t>
  </si>
  <si>
    <t>8CC7090TZ5</t>
  </si>
  <si>
    <t>DONACIÓN/ GOBIERNO DEL ESTADO</t>
  </si>
  <si>
    <t>V5E94AA</t>
  </si>
  <si>
    <t>EQUIPO DE CÓMPUTO DE ESCRITORIO COMPLETO; INCLUYE MONITOR SERIE 3CQ6341JC8, TECLADO Y MOUSE; COLOR NEGRO</t>
  </si>
  <si>
    <t>EQUIPO DE CÓMPUTO DE ESCRITORIO DE ENSAMBLE, CPU LENOVO, MONITOR LG DE 19.5"; INCLUYE MOUSE Y TECLADO; COLOR NEGRO</t>
  </si>
  <si>
    <t>EQUIPO DE CÓMPUTO  ENSAMBLADO DE ESCRITORIO, CPU HP 260, 4GB 500GB WINDOWS 10 HOME, MONITOR LG 19.5" COLOR NEGRO, INCLUYE: TECLADO Y MOUSE</t>
  </si>
  <si>
    <t>IMPRESORA MULTIFUNCIONAL, TINTA CONTINUA (COLOR Y NEGRO)</t>
  </si>
  <si>
    <t>DISTANCIOMETRO</t>
  </si>
  <si>
    <t>P02564 JORGE DAVID GALINDO HERNÁNDEZ</t>
  </si>
  <si>
    <t>P03599 JORGE DAVID GALINDO HERNÁNDEZ</t>
  </si>
  <si>
    <t>P04782 COMERCIALIZADORA ALLFIND S DE RL DE CV</t>
  </si>
  <si>
    <t>B306C31505</t>
  </si>
  <si>
    <t>DA0028D18</t>
  </si>
  <si>
    <t>BD77F54270</t>
  </si>
  <si>
    <t>P04773 GUILLERMO MEJÍA CABALLERO</t>
  </si>
  <si>
    <t>P01098 FRANCISCO JAVIER HERNANDEZ DIAZ</t>
  </si>
  <si>
    <t>P04463 GUSTAVO ENRIQUE MELENDEZ CASTRO</t>
  </si>
  <si>
    <t>C089CB651D</t>
  </si>
  <si>
    <t>P04411 GUSTAVO ENRIQUE MELENDEZ CASTRO</t>
  </si>
  <si>
    <t>P03965 CARLOS ALBERTO RAMÍREZ MARTÍNEZ</t>
  </si>
  <si>
    <t>B822906507C</t>
  </si>
  <si>
    <t>P04955 COMERCIALIZADORA ALLFIND S DE RL DE CV</t>
  </si>
  <si>
    <t>E02771 MANUEL MONTIEL</t>
  </si>
  <si>
    <t>C7727186</t>
  </si>
  <si>
    <t>D6099E8ACC</t>
  </si>
  <si>
    <t>E01668 HERLAZ SISTEMAS</t>
  </si>
  <si>
    <t>C857BA5EE0</t>
  </si>
  <si>
    <t>E01164 OPERACORA OMX SA DE CV</t>
  </si>
  <si>
    <t>EQUIPO DE CÓMPUTO DE ESCRITORIO, MOUSE COLOR BLANCO, 61208165, TECLADO 61010835; COLOR BLANCO</t>
  </si>
  <si>
    <t>COMPUTADORA PORTÁTIL - LAPTOP, INTER CORE i3, 7THGEN; COLOR ROJO</t>
  </si>
  <si>
    <t>INSTANCIA MUNICIPAL DE LA JUVENTUD</t>
  </si>
  <si>
    <t>COMPUTADORA PORTATIL - LAPTOP; 151KB Ci5-8250U/4GB/1 TB/16GB OPTANE/NO DVD/WINDOWS 10 HOME; COLOR AZUL</t>
  </si>
  <si>
    <t>P04990 DISTRIBUIDORA QUÍMICA JIMLAB SA DE CV</t>
  </si>
  <si>
    <t>1246-3</t>
  </si>
  <si>
    <t>1246-2</t>
  </si>
  <si>
    <t>1FTNE14WX9DA41513</t>
  </si>
  <si>
    <t>3C6TRVCG1EE113972</t>
  </si>
  <si>
    <t>MSA-EQT-001</t>
  </si>
  <si>
    <t>MSA-EQT-002</t>
  </si>
  <si>
    <t>MSA-EQT-003</t>
  </si>
  <si>
    <t>MSA-EQT-005</t>
  </si>
  <si>
    <t>MSA-EQT-007</t>
  </si>
  <si>
    <t>MSA-EQT-008</t>
  </si>
  <si>
    <t>MSA-EQT-009</t>
  </si>
  <si>
    <t>MSA-EQT-010</t>
  </si>
  <si>
    <t>MSA-EQT-011</t>
  </si>
  <si>
    <t>MSA-EQT-012</t>
  </si>
  <si>
    <t>MSA-EQT-013</t>
  </si>
  <si>
    <t>MSA-EQT-014</t>
  </si>
  <si>
    <t>MSA-EQT-015</t>
  </si>
  <si>
    <t>MSA-EQT-016</t>
  </si>
  <si>
    <t>MSA-EQT-017</t>
  </si>
  <si>
    <t>MSA-EQT-018</t>
  </si>
  <si>
    <t>MSA-EQT-019</t>
  </si>
  <si>
    <t>MSA-EQT-020</t>
  </si>
  <si>
    <t>MSA-EQT-021</t>
  </si>
  <si>
    <t>MSA-EQT-022</t>
  </si>
  <si>
    <t>MSA-EQT-023</t>
  </si>
  <si>
    <t>MSA-MYE-001</t>
  </si>
  <si>
    <t>MSA-MYE-002</t>
  </si>
  <si>
    <t>OXIMETRO</t>
  </si>
  <si>
    <t>SILLA DE ESPERA DE METAL CON CODERA DE MADERA, TAPIZADA EN TELA COLOR NEGRO (REPARADAS)</t>
  </si>
  <si>
    <t>REGISTRO DE BIENES MUEBLES - NO INVENTARIABLES POR SU VALOR / (CONTROL INTERNO)</t>
  </si>
  <si>
    <t>CENTRO CULTURAL OTOMÍ, SANTIAGO DE ANAYA</t>
  </si>
  <si>
    <t>INVENTARIO DE BIENES MUEBLES (MOBILIARIO; EQUIPO E INSTRUMENTAL MÉDICO Y DE LABORATORIO)</t>
  </si>
  <si>
    <t>INVENTARIO DE EQUIPO DE COMPUTO Y COMUNICACIÓN (TICS)  CUENTA 1241-3</t>
  </si>
  <si>
    <t>MSA-ARC-TICS</t>
  </si>
  <si>
    <t>1241-3-1</t>
  </si>
  <si>
    <t>1241-3-2</t>
  </si>
  <si>
    <t>1241-3-3</t>
  </si>
  <si>
    <t>1241-3-4</t>
  </si>
  <si>
    <t>1241-3-5</t>
  </si>
  <si>
    <t>1241-3-6</t>
  </si>
  <si>
    <t>1241-3-7</t>
  </si>
  <si>
    <t>1241-3-8</t>
  </si>
  <si>
    <t>1241-3-9</t>
  </si>
  <si>
    <t>1241-3-10</t>
  </si>
  <si>
    <t>1241-3-11</t>
  </si>
  <si>
    <t>1241-3-12</t>
  </si>
  <si>
    <t>1241-3-13</t>
  </si>
  <si>
    <t>1241-3-14</t>
  </si>
  <si>
    <t>1241-3-15</t>
  </si>
  <si>
    <t>1241-3-16</t>
  </si>
  <si>
    <t>1241-3-18</t>
  </si>
  <si>
    <t>1241-3-20</t>
  </si>
  <si>
    <t>1241-3-21</t>
  </si>
  <si>
    <t>1241-3-22</t>
  </si>
  <si>
    <t>1241-3-23</t>
  </si>
  <si>
    <t>1241-3-24</t>
  </si>
  <si>
    <t>1241-3-25</t>
  </si>
  <si>
    <t>1241-3-26</t>
  </si>
  <si>
    <t>1241-3-27</t>
  </si>
  <si>
    <t>1241-3-28</t>
  </si>
  <si>
    <t>1241-3-29</t>
  </si>
  <si>
    <t>1241-3-30</t>
  </si>
  <si>
    <t>1241-3-31</t>
  </si>
  <si>
    <t>1241-3-32</t>
  </si>
  <si>
    <t>1241-3-33</t>
  </si>
  <si>
    <t>1241-3-34</t>
  </si>
  <si>
    <t>1241-3-35</t>
  </si>
  <si>
    <t>1241-3-36</t>
  </si>
  <si>
    <t>1241-3-37</t>
  </si>
  <si>
    <t>1241-3-38</t>
  </si>
  <si>
    <t>1241-3-39</t>
  </si>
  <si>
    <t>1241-3-40</t>
  </si>
  <si>
    <t>1241-3-41</t>
  </si>
  <si>
    <t>1241-3-42</t>
  </si>
  <si>
    <t>1241-3-43</t>
  </si>
  <si>
    <t>1241-3-44</t>
  </si>
  <si>
    <t>1241-3-45</t>
  </si>
  <si>
    <t>1241-3-46</t>
  </si>
  <si>
    <t>1241-3-47</t>
  </si>
  <si>
    <t>1241-3-48</t>
  </si>
  <si>
    <t>1241-3-49</t>
  </si>
  <si>
    <t>1241-3-50</t>
  </si>
  <si>
    <t>1241-3-51</t>
  </si>
  <si>
    <t>1241-3-52</t>
  </si>
  <si>
    <t>1241-3-53</t>
  </si>
  <si>
    <t>1241-3-54</t>
  </si>
  <si>
    <t>1241-3-55</t>
  </si>
  <si>
    <t>1241-3-56</t>
  </si>
  <si>
    <t>1241-3-57</t>
  </si>
  <si>
    <t>1241-3-58</t>
  </si>
  <si>
    <t>1241-3-59</t>
  </si>
  <si>
    <t>1241-3-60</t>
  </si>
  <si>
    <t>1241-3-61</t>
  </si>
  <si>
    <t>1241-3-63</t>
  </si>
  <si>
    <t>1241-3-64</t>
  </si>
  <si>
    <t>1241-3-65</t>
  </si>
  <si>
    <t>1241-3-67</t>
  </si>
  <si>
    <t>1241-3-68</t>
  </si>
  <si>
    <t>1241-3-69</t>
  </si>
  <si>
    <t>1241-3-70</t>
  </si>
  <si>
    <t>1241-3-71</t>
  </si>
  <si>
    <t>1241-3-72</t>
  </si>
  <si>
    <t>1241-3-73</t>
  </si>
  <si>
    <t>1241-3-74</t>
  </si>
  <si>
    <t>1241-3-75</t>
  </si>
  <si>
    <t>1241-3-76</t>
  </si>
  <si>
    <t>1241-3-77</t>
  </si>
  <si>
    <t>1241-3-78</t>
  </si>
  <si>
    <t>1241-3-79</t>
  </si>
  <si>
    <t>1241-3-80</t>
  </si>
  <si>
    <t>1241-3-81</t>
  </si>
  <si>
    <t>1241-3-82</t>
  </si>
  <si>
    <t>1241-3-83</t>
  </si>
  <si>
    <t>1241-3-84</t>
  </si>
  <si>
    <t>1241-3-85</t>
  </si>
  <si>
    <t>1241-3-86</t>
  </si>
  <si>
    <t>1241-3-87</t>
  </si>
  <si>
    <t>1241-3-88</t>
  </si>
  <si>
    <t>1241-3-89</t>
  </si>
  <si>
    <t>1241-3-90</t>
  </si>
  <si>
    <t>1241-3-91</t>
  </si>
  <si>
    <t>1241-3-92</t>
  </si>
  <si>
    <t>1241-3-93</t>
  </si>
  <si>
    <t>1241-3-94</t>
  </si>
  <si>
    <t>1241-3-95</t>
  </si>
  <si>
    <t>1241-3-96</t>
  </si>
  <si>
    <t>1241-3-97</t>
  </si>
  <si>
    <t>1241-3-99</t>
  </si>
  <si>
    <t>1241-3-100</t>
  </si>
  <si>
    <t>1241-3-101</t>
  </si>
  <si>
    <t>1241-3-103</t>
  </si>
  <si>
    <t>1241-3-105</t>
  </si>
  <si>
    <t>1241-3-106</t>
  </si>
  <si>
    <t>1241-3-107</t>
  </si>
  <si>
    <t>1241-3-108</t>
  </si>
  <si>
    <t>1241-3-109</t>
  </si>
  <si>
    <t>1241-3-110</t>
  </si>
  <si>
    <t>1241-3-111</t>
  </si>
  <si>
    <t>1241-3-112</t>
  </si>
  <si>
    <t>1241-3-113</t>
  </si>
  <si>
    <t>1241-3-114</t>
  </si>
  <si>
    <t>1241-3-115</t>
  </si>
  <si>
    <t>1241-3-116</t>
  </si>
  <si>
    <t>1241-3-118</t>
  </si>
  <si>
    <t>1241-3-119</t>
  </si>
  <si>
    <t>1241-3-120</t>
  </si>
  <si>
    <t>1241-3-121</t>
  </si>
  <si>
    <t>1241-3-122</t>
  </si>
  <si>
    <t>1241-3-123</t>
  </si>
  <si>
    <t>1241-3-124</t>
  </si>
  <si>
    <t>1241-3-125</t>
  </si>
  <si>
    <t>1241-3-126</t>
  </si>
  <si>
    <t>1241-3-127</t>
  </si>
  <si>
    <t>1241-3-128</t>
  </si>
  <si>
    <t>1241-3-129</t>
  </si>
  <si>
    <t>1241-3-130</t>
  </si>
  <si>
    <t>1241-3-131</t>
  </si>
  <si>
    <t>1241-3-132</t>
  </si>
  <si>
    <t>1241-3-133</t>
  </si>
  <si>
    <t>1241-3-134</t>
  </si>
  <si>
    <t>1241-3-135</t>
  </si>
  <si>
    <t>1241-3-136</t>
  </si>
  <si>
    <t>1241-3-137</t>
  </si>
  <si>
    <t>1241-3-138</t>
  </si>
  <si>
    <t>1241-3-139</t>
  </si>
  <si>
    <t>1241-3-140</t>
  </si>
  <si>
    <t>1241-3-141</t>
  </si>
  <si>
    <t>1241-3-142</t>
  </si>
  <si>
    <t>1241-3-143</t>
  </si>
  <si>
    <t>1241-3-144</t>
  </si>
  <si>
    <t>1241-3-145</t>
  </si>
  <si>
    <t>1241-3-146</t>
  </si>
  <si>
    <t>1241-3-147</t>
  </si>
  <si>
    <t>1241-3-148</t>
  </si>
  <si>
    <t>1241-3-149</t>
  </si>
  <si>
    <t>1241-3-150</t>
  </si>
  <si>
    <t>1241-3-151</t>
  </si>
  <si>
    <t>1241-3-152</t>
  </si>
  <si>
    <t>1241-3-153</t>
  </si>
  <si>
    <t>1241-3-154</t>
  </si>
  <si>
    <t>1241-3-155</t>
  </si>
  <si>
    <t>1241-3-156</t>
  </si>
  <si>
    <t>1241-3-157</t>
  </si>
  <si>
    <t>MSA-IMM-TICS</t>
  </si>
  <si>
    <t>MSA-DR-TICS</t>
  </si>
  <si>
    <t>MSA-CAJ-TICS</t>
  </si>
  <si>
    <t>MSA-CS-TICS</t>
  </si>
  <si>
    <t>MSA-CCM-TICS</t>
  </si>
  <si>
    <t>MSA-CM-TICS</t>
  </si>
  <si>
    <t>MSA-DS-TICS</t>
  </si>
  <si>
    <t>MSA-PM-TICS</t>
  </si>
  <si>
    <t>MSA-DEC-TICS</t>
  </si>
  <si>
    <t>MSA-DC-TICS</t>
  </si>
  <si>
    <t>MSA-DE-TICS</t>
  </si>
  <si>
    <t>MSA-DOP-TICS</t>
  </si>
  <si>
    <t>MSA-DSP-TICS</t>
  </si>
  <si>
    <t>MSA-OFM-TICS</t>
  </si>
  <si>
    <t>MSA-DPM-TICS</t>
  </si>
  <si>
    <t>MSA-PC-TICS</t>
  </si>
  <si>
    <t>MSA-RH-TICS</t>
  </si>
  <si>
    <t>MSA-REF-TICS</t>
  </si>
  <si>
    <t>MSA-SGM-TICS</t>
  </si>
  <si>
    <t>MSA-SIPINNA-TICS</t>
  </si>
  <si>
    <t>MSA-DIF-TICS</t>
  </si>
  <si>
    <t>MSA-TM-TICS</t>
  </si>
  <si>
    <t>MSA-UBR-TICS</t>
  </si>
  <si>
    <t>MSA-URI-TICS</t>
  </si>
  <si>
    <t>CONSTANCIAS DE POSESION</t>
  </si>
  <si>
    <t>ESCRITURA</t>
  </si>
  <si>
    <t>EL MEZQUITAL</t>
  </si>
  <si>
    <t>YOLOTEPEC</t>
  </si>
  <si>
    <t>AD-PERPETUAM</t>
  </si>
  <si>
    <t>GUERRERO</t>
  </si>
  <si>
    <t>GONZALEZ ORTEGA</t>
  </si>
  <si>
    <t>CERRITOS (PREDIO SIN NOMBRE</t>
  </si>
  <si>
    <t>LA BLANCA</t>
  </si>
  <si>
    <t>DONACION</t>
  </si>
  <si>
    <t>EJIDO DE YOLOTEPEC (SAN JUAN)</t>
  </si>
  <si>
    <t>INSTALACION DIF MUNICIPAL</t>
  </si>
  <si>
    <t>EL SITIO</t>
  </si>
  <si>
    <t>JUEGO DE 2 PIEZAS DE BAFLE JBL ACTIVO 15" 500W, BLUETOOTH</t>
  </si>
  <si>
    <t>JUEGO DE 2 PIEZAS DE MICRÓFONOS INALAMBRICOS DOBLE KRIEG</t>
  </si>
  <si>
    <t>CABLE PARA MICRÓFONO XLR-XLR PROSOUND PMC-1050 CONECTOR NEUTRIK</t>
  </si>
  <si>
    <t>DOS CABLES CANON A CANON 20 MTRS. ALTA</t>
  </si>
  <si>
    <t>S4VY194081</t>
  </si>
  <si>
    <t>GTS-236W</t>
  </si>
  <si>
    <t>019TRGO276</t>
  </si>
  <si>
    <t>TOTAL INVENTARIO DE EQUIPO DE TRANSPORTE</t>
  </si>
  <si>
    <t>TOTAL INVENTARIO - MAQUINARIA</t>
  </si>
  <si>
    <t>TOTAL INVENTARIO DE BIENES INMUEBLES</t>
  </si>
  <si>
    <t>SILLA DE OFICINA EJECUTIVA</t>
  </si>
  <si>
    <t>A24</t>
  </si>
  <si>
    <t>ECOSYS M3655IDN</t>
  </si>
  <si>
    <t>E52FA01A2TAK00</t>
  </si>
  <si>
    <t>E0520F132</t>
  </si>
  <si>
    <t>EQUIPO DE FOTOCOPIADO MULTIFUNCIONAL (IMPRIME/COPIA/ESCANEA), INCLUYE CASETE ADICIONAL PARA HOJA OFICIO PF-3110</t>
  </si>
  <si>
    <t>DESBROZADORA (DESMALEZADORA CON MOTOR DE GASOLINA) DE 4HP</t>
  </si>
  <si>
    <t>33CC1</t>
  </si>
  <si>
    <t>1254-1</t>
  </si>
  <si>
    <t>1259-0</t>
  </si>
  <si>
    <t>INTG07</t>
  </si>
  <si>
    <t>Aspel SAE 8.0</t>
  </si>
  <si>
    <t>PREDIO RÚSTICO DE 7,411.42 (CAMPO DE FUTBOL)</t>
  </si>
  <si>
    <t>PANTEÓN MUNICIPAL DOMICILIO CONOCIDO, PROPIEDAD MANIFESTADA, 4A. MANZANA CABECERA MUNICIPAL, SANTIAGO DE ANAYA, HIDALGO. (1,949.92 M)</t>
  </si>
  <si>
    <t>PREDIO RUSTÍCO DENOMINADO "LOS FRESNOS"</t>
  </si>
  <si>
    <t>ACTA DE REMATE</t>
  </si>
  <si>
    <t>EMBARGO</t>
  </si>
  <si>
    <t>DERIVADO DE PROCEDIMIENTO ADMINISTRATIVO DE EJECUCIÓN NÚM. MSA-AJ-E-10/2014</t>
  </si>
  <si>
    <t>ESTUFA CON 6 QUEMADORES, DE 30 PIES, COLOR GRIS</t>
  </si>
  <si>
    <t>AF5001D</t>
  </si>
  <si>
    <t>A29</t>
  </si>
  <si>
    <t>VEX2934723</t>
  </si>
  <si>
    <t>MIDEA</t>
  </si>
  <si>
    <t>MRTD04G2NBG</t>
  </si>
  <si>
    <t>A30</t>
  </si>
  <si>
    <t>C02275 GUILLERMO MEJIA CABALLERO</t>
  </si>
  <si>
    <t>C02276 GUILLERMO MEJIA CABALLERO</t>
  </si>
  <si>
    <t>EJECUTIVA</t>
  </si>
  <si>
    <t>C02288 COMERCALIZADORA ALLFIND S DE RL DE CV</t>
  </si>
  <si>
    <t>GLO-GBS-GE</t>
  </si>
  <si>
    <t>D1271F39B</t>
  </si>
  <si>
    <t>VOSTRO</t>
  </si>
  <si>
    <t>280 G3 SFF</t>
  </si>
  <si>
    <t>A68</t>
  </si>
  <si>
    <t>C02510 CESAR HIDALGO FERNANDEZ</t>
  </si>
  <si>
    <t>EQUIPO DE GIMNASIO AL AIRE LIBRE, TWISTER, MEDIDAS DE 1.16X0.64X1.65 M., A BASE DE ACERO GALVANIZADO DE 114 MM DE DIAMETRO Y DE 3 MM DE ESPESOR.</t>
  </si>
  <si>
    <t>EQUIPO DE GIMNASIO AL AIRE LIBRE, CAMINADORA DE AIRE, MEDIDOAS DE 1.09 X 0.36 X 1.35 M., A BASE DE ACERO GALVANIZADO DE 114 MM DE DIAMETRO Y 3 MM DE ESPESOR</t>
  </si>
  <si>
    <t>EJECUTADOR SPACE WALKER</t>
  </si>
  <si>
    <t>EJECUTADOR WAIST MOVEMENT MACHINE</t>
  </si>
  <si>
    <t>EQUIPO DE GIMNASIO AL AIRE LIBRE, VOLANTES DE MEDIDAS DE 1.01 X 0.47 X 1.11 M., A BASE DE ACERO GALVANIZADO DE 114 MM DE DIAMETRO Y DE 3 MM DE ESPESOR.</t>
  </si>
  <si>
    <t>EJECUTADOR BICYCLE</t>
  </si>
  <si>
    <t>IMPRESORA TÉRMICA</t>
  </si>
  <si>
    <t>X2GP802065</t>
  </si>
  <si>
    <t>EQUIPO DE CÓMPUTO DE ESCRITORIO, CORE I5, 8GB RAM, DISCO DURO 1TB HDD, WINDOWS 10; COLOR NEGRO</t>
  </si>
  <si>
    <t>EQUIPO DE CÓMPUTO DE ESCRITORIO, INTEL CORE I3 9100, RAM 4GB DDR4, DISCO DURO DE 1TB, WINDOWS 10 PRO</t>
  </si>
  <si>
    <t>IMPRESORA MULTIFUNCIONAL INK TANK ALL-IN-ONE WIRELESS, INALAMBRICA, 1000 PÁGINAS POR MES.</t>
  </si>
  <si>
    <t>CN9765G062</t>
  </si>
  <si>
    <t>341A170670105101090147</t>
  </si>
  <si>
    <t>70UN7370PUC</t>
  </si>
  <si>
    <t>POWER COXT 900</t>
  </si>
  <si>
    <t>C02541 GUILLERMO MEJIA CABALLERO</t>
  </si>
  <si>
    <t>MSA-EQT-029</t>
  </si>
  <si>
    <t>VEHÍCULO USADO PICKUP DOBLE CABINA, TIPO: L200 GASOLINA GLS DC 4*2, SUSPENSIÓN HEAVY, CARROCERÍA RISE BODY, BOLSAS FRONTALES FRENOS ABS EBD, CAPACIDAD DE CARGA DE 1 TONELADA, COLOR GRIS.</t>
  </si>
  <si>
    <t>MITSUBISHI</t>
  </si>
  <si>
    <t>MMBML45H073858</t>
  </si>
  <si>
    <t>D775AA5</t>
  </si>
  <si>
    <t>C02585 BLANCA ESTELA RIVA PALACIO GARCIA</t>
  </si>
  <si>
    <t>TUNEL AUTOMÁTICO SANITIZANTE</t>
  </si>
  <si>
    <t>C05272 BRUNO PASTOR MEDINA</t>
  </si>
  <si>
    <t>EQUIPO DE CÓMPUTO PORTÁTIL, COLOR GRIS, CORE I3, PANTALLA 15.4"; INCLUYE CARGADOR</t>
  </si>
  <si>
    <t>EQUIPO DE CÓMPUTO PORTÁTIL 14", INTEL CORE I5, 8GB, INCLUYE CARGADOR</t>
  </si>
  <si>
    <t>D219F1A7</t>
  </si>
  <si>
    <t>CAJA - DIF</t>
  </si>
  <si>
    <t>AIO 330 -20IGM</t>
  </si>
  <si>
    <t>YJ010RTZ</t>
  </si>
  <si>
    <t>3CQ9400VPP</t>
  </si>
  <si>
    <t>BR0876F1R0</t>
  </si>
  <si>
    <t>W98Y035886</t>
  </si>
  <si>
    <t xml:space="preserve">EQUIPO DE CÓMPUTO DE ESCRITORIO PANTALLA 19.5 PULGADAS, RAM 4 GB, WINDOWS 10 HOME, INCLUYE TECLADO Y MOUSE; COLOR NEGRO </t>
  </si>
  <si>
    <t>437700000000-002000</t>
  </si>
  <si>
    <t>EQUIPO DE CÓMPUTO PORTÁTIL - LAPTOP NEURON A CHASIS ALUMINIO</t>
  </si>
  <si>
    <t xml:space="preserve">EQUIPO DE CÓMPUTO PORTATIL - LAPTOP, PANTALLA DE 14"; 14IKB/ CORE i3-8130U/4GB/1TB/NO DVD; COLOR ROSA </t>
  </si>
  <si>
    <t>EQUIPO DE CÓMPUTO DE ESCRITORIO, INLCUYE CPU, TECLADO Y MOUSE; COLOR NEGRO</t>
  </si>
  <si>
    <t>A36</t>
  </si>
  <si>
    <t>EQUIPO DE CÓMPUTO DE ESCRITORIO, 4 GB EN DISCO DURO; INCLUYE TECLADO Y MOUSE; COLOR NEGRO</t>
  </si>
  <si>
    <t>ARCHIVERO MÉTALICO CON 4 GAVETAS, COLOR NEGRO</t>
  </si>
  <si>
    <t>VORAGO</t>
  </si>
  <si>
    <t>M244A</t>
  </si>
  <si>
    <t>X2GP802074</t>
  </si>
  <si>
    <t>X6NM064462</t>
  </si>
  <si>
    <t>X6NM064477</t>
  </si>
  <si>
    <t>LASER BARCODE READER</t>
  </si>
  <si>
    <t>LECTOR DE CÓDIGO DE BARRAS- PARA PUNTO DE VENTA</t>
  </si>
  <si>
    <t>LGA20DG15323</t>
  </si>
  <si>
    <t>SLSNOE002764</t>
  </si>
  <si>
    <t>MSA-BBY-TICS</t>
  </si>
  <si>
    <t>MSA-CDIF-TICS</t>
  </si>
  <si>
    <t>MSA-IMJUVE-TICS</t>
  </si>
  <si>
    <t>1241-3-159</t>
  </si>
  <si>
    <t>1241-3-160</t>
  </si>
  <si>
    <t>1241-3-161</t>
  </si>
  <si>
    <t>1241-3-162</t>
  </si>
  <si>
    <t>1241-3-163</t>
  </si>
  <si>
    <t>1241-3-164</t>
  </si>
  <si>
    <t>1241-3-165</t>
  </si>
  <si>
    <t>1241-3-166</t>
  </si>
  <si>
    <t>1241-3-167</t>
  </si>
  <si>
    <t>1241-3-168</t>
  </si>
  <si>
    <t>1241-3-169</t>
  </si>
  <si>
    <t>1241-3-170</t>
  </si>
  <si>
    <t>1241-3-171</t>
  </si>
  <si>
    <t>1241-3-172</t>
  </si>
  <si>
    <t>1241-3-173</t>
  </si>
  <si>
    <t>1241-3-174</t>
  </si>
  <si>
    <t>1241-3-175</t>
  </si>
  <si>
    <t>1241-3-176</t>
  </si>
  <si>
    <t>1241-3-177</t>
  </si>
  <si>
    <t>1241-3-178</t>
  </si>
  <si>
    <t>1241-3-179</t>
  </si>
  <si>
    <t>1241-3-180</t>
  </si>
  <si>
    <t>1241-3-182</t>
  </si>
  <si>
    <t>1241-3-183</t>
  </si>
  <si>
    <t>1241-3-184</t>
  </si>
  <si>
    <t>1241-3-185</t>
  </si>
  <si>
    <t>1241-3-186</t>
  </si>
  <si>
    <t>1241-3-187</t>
  </si>
  <si>
    <t>1241-3-188</t>
  </si>
  <si>
    <t>IMPRESORA LASER JET PRO, SENCILLA, IMPRESIÓN LASER BLANCO Y NEGRO, COLOR BLANCO</t>
  </si>
  <si>
    <t>3CQ9400VMC</t>
  </si>
  <si>
    <t>MEZCLADORA MIXER 10 CH C/ DIGITAL EF BLUETOOTH PV.</t>
  </si>
  <si>
    <t>JUEGO LÚDICO METAL PLÁSTICO; INCLUYE TIC-TAC-TOE, RESBALADILLA WONDER SLIDE A 5', COLUMPIOS DE FAJA. DIMENSIONES: 7.80*4.50*3.90 MTS.</t>
  </si>
  <si>
    <t>PLAYMET - 102</t>
  </si>
  <si>
    <t>EQUIPO DE CÓMPUTO PORTÁTIL - LAPTOP; PANTALLA DE 15.6", INTEL CORE i5, 8GB DE DISCO DURO, WINDOWS 10 HOME, COLOR ROJO</t>
  </si>
  <si>
    <t>EQUIPO DE COMPUTO DE ESCRITORIO, RAM 6B, 1T; WINDOWS 10 HOME, PANTALLA DE 21.5", INCLUYE TECLADO Y MOUSE, COLOR BLANCO/GRIS</t>
  </si>
  <si>
    <t>EQUIPO DE CÓMPUTO PORTÁTIL - LAPTOP, PANTALLA DE 15", AY008LA, 8GB/500 GB COLOR BLANCO CON NEGRO</t>
  </si>
  <si>
    <t>3GCNC9CX1DG337871</t>
  </si>
  <si>
    <t>TEC. ROSALBA CORTÉS MORONES</t>
  </si>
  <si>
    <t>TEC. ROSALBA CORTES MORONES</t>
  </si>
  <si>
    <t>LIC. CHRISTEL MORENO MARTÍNEZ</t>
  </si>
  <si>
    <t>MVZ. FRANCISCO JAVIER GÓMEZ REYES</t>
  </si>
  <si>
    <t>C. MARÍA LUISA PÉREZ LÓPEZ</t>
  </si>
  <si>
    <t>ING. ANA JESICA PÉREZ RAMÍREZ</t>
  </si>
  <si>
    <t>LIC. SAMUEL MEJÍA GARCÍA</t>
  </si>
  <si>
    <t>DESARROLLO SOCIAL - DESARROLLO ECONOMICO</t>
  </si>
  <si>
    <t>C. GILBERTO ÁNGELES CORTES</t>
  </si>
  <si>
    <t>C. RUBEN MARTÍNEZ ALONSO</t>
  </si>
  <si>
    <t>LIC. MARLENE MEJÍA LÓPEZ</t>
  </si>
  <si>
    <t>C. ALFREDO ATILANO HERNÁNDEZ</t>
  </si>
  <si>
    <t>Clave de amortización</t>
  </si>
  <si>
    <t>C. EMMA AGUILAR MARTÍNEZ</t>
  </si>
  <si>
    <t>DESARROLLO SOCIAL - ATENCIÓN A MIGRANTES</t>
  </si>
  <si>
    <t>MAL ESTADO</t>
  </si>
  <si>
    <t>C. GILBERTO ÁNGELES CORTÉS</t>
  </si>
  <si>
    <t>LIC. ADRIANA ISLAS GARCÍA</t>
  </si>
  <si>
    <t>ING. ANTONIO GÓMEZ GÓMEZ</t>
  </si>
  <si>
    <t>ARQ. DANAY SARAI ÁNGELES HERNÁNDEZ</t>
  </si>
  <si>
    <t>LIC. HUMBERTO ACOSTA MARTÍNEZ</t>
  </si>
  <si>
    <t>C. CIRIA HERNÁNDEZ LÓPEZ</t>
  </si>
  <si>
    <t>C. ISABEL GÓMEZ ACOSTA</t>
  </si>
  <si>
    <t>C. MAGALY ETHEL HERNÁNDEZ PACHECO</t>
  </si>
  <si>
    <t>LIC. MARTHA GARAY PÉREZ</t>
  </si>
  <si>
    <t>LIC. SERGIO DE LA CRUZ HERNÁNDEZ CRUZ</t>
  </si>
  <si>
    <t>L. A. ROSALBA GÓMEZ MEJÍA</t>
  </si>
  <si>
    <t>C. VERÓNICA GÓMEZ PÉREZ</t>
  </si>
  <si>
    <t>ING. CARLOS MEJÍA LEÓN</t>
  </si>
  <si>
    <t>C. BELEN GONZÁLEZ BARRERA</t>
  </si>
  <si>
    <t>C. CRISTINA ÁNGELES MORENO</t>
  </si>
  <si>
    <t>C. ELVIA GÓMEZ TINO</t>
  </si>
  <si>
    <t>LIC. ANAI HERRERA BAUTISTA</t>
  </si>
  <si>
    <t>C. DELFINA ACOSTA MORENO</t>
  </si>
  <si>
    <t>LIC. MAYRA PÉREZ SÁNCHEZ</t>
  </si>
  <si>
    <t>ING. RUSSBELTT MONTER GUTIÉRREZ</t>
  </si>
  <si>
    <t>C. HERIN IESUS CHAVARRÍA CADENA</t>
  </si>
  <si>
    <t>SALA PARA OFICINA EJECUTIVA DE 3 PLAZAS, TAPIZADA EN VINIL COLOR CHOCOLATE.</t>
  </si>
  <si>
    <t>SILLÓN EJECUTIVO, GIRATORIO CON CODERAS, COLOR CAFÉ</t>
  </si>
  <si>
    <t>C. HEBLEN ÁNGELES HERNÁNDEZ</t>
  </si>
  <si>
    <t>C. DAVID PÉREZ ALONSO</t>
  </si>
  <si>
    <t>C. GERMAN SÁNCHEZ MEJÍA</t>
  </si>
  <si>
    <t>C. AYLIN HERRERA LÓPEZ</t>
  </si>
  <si>
    <t>PLANTA DE ENERGÍA ELÉCTRICA DE 14 HP, 7000 WATT, DE GASOLINA, MARCA HONDA, No. SERIE EB-6500X</t>
  </si>
  <si>
    <t xml:space="preserve">MALAS </t>
  </si>
  <si>
    <t>EQUIPO DE CÓMPUTO ADM ATLHON 2.7 GHZ, 1 GB -DDR3, DISCO DURO 320 GB SATA, GRABADOR DVD SUPER MULTILIGHT SCRIBE SATA 16X, TECLADO USB, MOUSE USB, TARJETA DE VIDEO NVIDIA NFORCE 430</t>
  </si>
  <si>
    <t>LIC. ITZEL GONZÁLEZ PÉREZ</t>
  </si>
  <si>
    <t>C. EDIGAR MONTER ÁNGELES</t>
  </si>
  <si>
    <t>C. NORMA HERNÁNDEZ GÓMEZ</t>
  </si>
  <si>
    <t>C. P. LORENA JAEN VARGAS</t>
  </si>
  <si>
    <t>ARQ. RODRIGO MENDOZA MARTÍNEZ</t>
  </si>
  <si>
    <t>ARQ. VÍCTOR MANUEL RAMÍREZ RAMÍREZ</t>
  </si>
  <si>
    <t>ING. ZOILA PÉREZ MEJÍA</t>
  </si>
  <si>
    <t>LIC. CLAUDIA REYES NEGRÓN</t>
  </si>
  <si>
    <t>C. ANA PATRICIA VARGAS HERNÁNDEZ</t>
  </si>
  <si>
    <t>LIC. ELSY ODETTE GONZÁLEZ MOLINA</t>
  </si>
  <si>
    <t>C. FABIOLA HERNÁNDEZ HERNÁNDEZ</t>
  </si>
  <si>
    <t>C. P. BELEM HERNÁNDEZ GÓMEZ</t>
  </si>
  <si>
    <t>LIC. BLANCA GARCÍA LÓPEZ</t>
  </si>
  <si>
    <t>LIC. DIANA MEJÍA GÓMEZ</t>
  </si>
  <si>
    <t>ING. ROMMEL MONTER HERNÁNDEZ</t>
  </si>
  <si>
    <t>C. P. ELIZABETH PÉREZ ATILANO</t>
  </si>
  <si>
    <t xml:space="preserve">ING. ZOILA PÉREZ MEJÍA </t>
  </si>
  <si>
    <t>LIC. LUIS FERNANDO MONTIEL PANTOJA</t>
  </si>
  <si>
    <t>C. JOSÉ ÁNGEL SANTIAGO HERNÁNDEZ</t>
  </si>
  <si>
    <t>C. HEIDI NUBIA PEÑA MARTÍNEZ</t>
  </si>
  <si>
    <t>C. P. YOLANDA NOHEMI PÉREZ PRIMITIVO</t>
  </si>
  <si>
    <t>C. P. MOISES TREJO RAMÍREZ</t>
  </si>
  <si>
    <t xml:space="preserve">PLACA BALISTICA </t>
  </si>
  <si>
    <t xml:space="preserve">EQUIPO DE RADIO BASE CON 16 CANALES 50 WATTS </t>
  </si>
  <si>
    <t>CHALECO  BALISTICO EXRAVIADO EN LA PATRULLA 0741</t>
  </si>
  <si>
    <t>PLACA BALISTICA EXTRAVIADA EN LA PATRULLA 0741</t>
  </si>
  <si>
    <t>ESTACIÓN TOTAL CON ESTUCHE Y TRIPIE DE ALUMINIO.</t>
  </si>
  <si>
    <t>RADIO MOTOROLA TALK ABOUT 22 CANALES CON 121 CODIGOS DE PRIVACIDAD POR UN TOTAL DE 2.162 COMBINACIONES, BATERIA DE 26 HORAS ALCALINAS</t>
  </si>
  <si>
    <t>P460</t>
  </si>
  <si>
    <t>MT4601654WKA960</t>
  </si>
  <si>
    <t>B460</t>
  </si>
  <si>
    <t>MT4601654WKA961</t>
  </si>
  <si>
    <t>MT4601654WKA962</t>
  </si>
  <si>
    <t>MT4601654WKA963</t>
  </si>
  <si>
    <t>B456</t>
  </si>
  <si>
    <t>TOBERA CORTA RAICES BROCANTE</t>
  </si>
  <si>
    <t>1241-3-192</t>
  </si>
  <si>
    <t>IMPRESORA ECOTANK DE INYECCIÓN DE TINTA, MARCA EPSON, MODELO L3150, SERIE No. X7GP320718</t>
  </si>
  <si>
    <t>L3150</t>
  </si>
  <si>
    <t>X7GP320718</t>
  </si>
  <si>
    <t>1241-3-193</t>
  </si>
  <si>
    <t>IMPRESORA ECOTANK DE INYECCIÓN DE TINTA, MARCA EPSON, MODELO L3150, SERIE No. X7GP317034</t>
  </si>
  <si>
    <t>X7GP317034</t>
  </si>
  <si>
    <t>MSA-OM-TICS</t>
  </si>
  <si>
    <t>1241-3-194</t>
  </si>
  <si>
    <t>QUEMADOR EXTERNO DE USB Y DISCO DURO DE 1TB</t>
  </si>
  <si>
    <t>E98</t>
  </si>
  <si>
    <t>1241-3-196</t>
  </si>
  <si>
    <t>IMPRESORA MULTIFUNCIONAL BROTHER INK TANK, MODELO DCP-T520W WI-FI,SERIE No. U66053K0H743426</t>
  </si>
  <si>
    <t>DCP-T520W</t>
  </si>
  <si>
    <t>U66053K0H743441</t>
  </si>
  <si>
    <t>MSA-OP-TICS</t>
  </si>
  <si>
    <t>1241-3-197</t>
  </si>
  <si>
    <t>BATERÍA TOPCON BT-52QA, CARGADOR TOPCON BC27CR, PRISMA UNITARIO GEO-SURV 31003-10FOR, BASTÓN GEO-SURV 33009-46 DE 4.6 M</t>
  </si>
  <si>
    <t>BT-52QA</t>
  </si>
  <si>
    <t>33009-46</t>
  </si>
  <si>
    <t>1241-3-198</t>
  </si>
  <si>
    <t>NIVEL AUTOMATICO TOPCON AT-B4A, TRIPIE GEO-SURV ALUMINIO ALT-21007-B, ESTADAL GEO-SURV ALUMINIO ATS-44G 4M, GPS GARMIN MAP64SX, SERIE No. 65K057638</t>
  </si>
  <si>
    <t>RT-B SERIES</t>
  </si>
  <si>
    <t>WP095942</t>
  </si>
  <si>
    <t>1241-3-199</t>
  </si>
  <si>
    <t>IMPRESORA ECOTANK DE INYECCIÓN DE TINTA, MARCA EPSON, MODELO L3150, SERIE No. X7GP282143</t>
  </si>
  <si>
    <t>X7GP282143</t>
  </si>
  <si>
    <t>1241-3-200</t>
  </si>
  <si>
    <t>HDD EXTERNO 2TB ADATA HD330 2.5 USB 3.2 SLIN CONTRAGOLPES NEGRO</t>
  </si>
  <si>
    <t>1241-3-201</t>
  </si>
  <si>
    <t>C. ELODIA MEJÍA RAMÍREZ</t>
  </si>
  <si>
    <t>NO BREAK 600BVA/8 CONTACTOS, MARCA SOLA BASIC, MODELO NBKS600</t>
  </si>
  <si>
    <t>NBKS600</t>
  </si>
  <si>
    <t>E20G6935</t>
  </si>
  <si>
    <t>1241-3-202</t>
  </si>
  <si>
    <t>IMPRESORA MULTIFUNCIONAL EPSON, MODELO L5190, SERIE No. X5NQ144793</t>
  </si>
  <si>
    <t>X5NQ144793</t>
  </si>
  <si>
    <t>D1C</t>
  </si>
  <si>
    <t>1241-3-203</t>
  </si>
  <si>
    <t>U66053K0H743426</t>
  </si>
  <si>
    <t>BUENA</t>
  </si>
  <si>
    <t>OXIMETRO HOME CARE. INH01, F51E2009070201724</t>
  </si>
  <si>
    <t>HOME CARE</t>
  </si>
  <si>
    <t>INH01</t>
  </si>
  <si>
    <t>F51E2009070201724</t>
  </si>
  <si>
    <t>GLUCOMETRO, ONE TOUCH SELECT PLUS FLEX, SERIE No. GCNVHSJN</t>
  </si>
  <si>
    <t xml:space="preserve">ONE TOUCH </t>
  </si>
  <si>
    <t>SELECT PLUS FLEX</t>
  </si>
  <si>
    <t>GCNVHSJN</t>
  </si>
  <si>
    <t>BOTIQUIN DE PRIMEROS AUXILIOS (TRAUMA III) MOCHILA. CONTENIDO: 1 BAUMANOMETRO, 1 CABESTRILLO, 1 ESTETOSCOPIO SENCILLO, 1 LÁMPARA DE DIAGNOSTIO, 1 LAVAOJOS, 1 PINZA KELLY RECTA, 1 TERMOMETRO CLINIC, 1 TIJERA DE USO RUDO Y 1 TIJERA DE BOTON,</t>
  </si>
  <si>
    <t>ASPERSOR DE MOTOR COMPLETO</t>
  </si>
  <si>
    <t>F440</t>
  </si>
  <si>
    <t>TUBO ESPARSOR CON BOQUILLA</t>
  </si>
  <si>
    <t>ASPERSORA ELÉCTRICA</t>
  </si>
  <si>
    <t>TERMOMETRO INFRARROJO MICRO LIFE, MODELO OMRON MC-720 BIO, SERIE No. 20200701310RF</t>
  </si>
  <si>
    <t>MICRO LIFE</t>
  </si>
  <si>
    <t>OMRON MC-720 BIO</t>
  </si>
  <si>
    <t>20200701310RF</t>
  </si>
  <si>
    <t>TERMOMETRO INFRARROJO MICRO LIFE, MODELO OMRON MC-720 BIO, SERIE No. 20200701304RF</t>
  </si>
  <si>
    <t>20200701304RF</t>
  </si>
  <si>
    <t>OVEROL PARA APICULTOR CON VELO INTEGRADO</t>
  </si>
  <si>
    <t>UN PAR DE GUANTES DE PIEL MANGA LARGA UNITALLA</t>
  </si>
  <si>
    <t>C. JOSÉ LUIS HERNÁNDEZ SERAPIO</t>
  </si>
  <si>
    <t>BAUMANOMETRO DE BRAZO, MARCA CITIZEN, SERIE No. CH452034497</t>
  </si>
  <si>
    <t>CITIZEN</t>
  </si>
  <si>
    <t>CH-452</t>
  </si>
  <si>
    <t>1475..52</t>
  </si>
  <si>
    <t>OXIMETRO HOME CARE</t>
  </si>
  <si>
    <t>INHALA CARE</t>
  </si>
  <si>
    <t>FS1E200807024523</t>
  </si>
  <si>
    <t>FS1E200807024527</t>
  </si>
  <si>
    <t>GLUCOMETRO ACCU CHEK ACTIVE</t>
  </si>
  <si>
    <t>ACCU CHEK ACTIVE</t>
  </si>
  <si>
    <t>ROCHE</t>
  </si>
  <si>
    <t>CABLE PASA CORRIENTE DE 6 METROS</t>
  </si>
  <si>
    <t>BC5</t>
  </si>
  <si>
    <t>HIELERA TERMICA TIPO JARRA DE 19 LITROS</t>
  </si>
  <si>
    <t>CARGADOR HP/LANIX 19v 1.58A, SERIE NETGEAR 31191029M106310ALG</t>
  </si>
  <si>
    <t>31191029M106310ALG</t>
  </si>
  <si>
    <t>MOUSE DELL MS116, NEGRO, USB, ÓPTICO</t>
  </si>
  <si>
    <t>MS116</t>
  </si>
  <si>
    <t>LÁMPARA DETECTORA DE BILLETES FALSOS Y DOCUMENTOS OFICIALES GH1A LUZ UV 9W</t>
  </si>
  <si>
    <t>JUEGO DE MATRACA DADOS Y ACCESORIOS MARCA URREA, (JGO DE 47 PIEZAS)</t>
  </si>
  <si>
    <t>URREA</t>
  </si>
  <si>
    <t>D252</t>
  </si>
  <si>
    <t>JUEGO DE DESARMADORES, MARCA PRECI TOR, MARCA TRUPER, (43 PIEZAS)</t>
  </si>
  <si>
    <t>PRECI TOR</t>
  </si>
  <si>
    <t>PINZA PONCHADORA MODULOS, MARCA TRUPER, COLOR ANARANJADA</t>
  </si>
  <si>
    <t>DESATORNILLADOR RECARGABLE, MARCA PRETUL, MODELO BAT-12P, SERIE 07-2018</t>
  </si>
  <si>
    <t>PRETUL</t>
  </si>
  <si>
    <t>BAT-12P</t>
  </si>
  <si>
    <t>07-2018</t>
  </si>
  <si>
    <t xml:space="preserve">JUEGO DE DESARMADORES, MARCA PRETUL, (8 PIEZAS) </t>
  </si>
  <si>
    <t>ASPIRADORA DE 6 GAL. 3 HP, MARCA TRUPER, MODELO ASPI-06, SERIE No. 07-2018</t>
  </si>
  <si>
    <t>ASPI-06</t>
  </si>
  <si>
    <t>07/2018</t>
  </si>
  <si>
    <t>C766</t>
  </si>
  <si>
    <t>PONCHADORA DE IMPACTO C/ CUCHILLA KLEIN TOOLS VDV27-300</t>
  </si>
  <si>
    <t>KLEIN TOOLS</t>
  </si>
  <si>
    <t>CUT</t>
  </si>
  <si>
    <t>VDV27-300</t>
  </si>
  <si>
    <t>DESOLDADOR DE SUCCIÓN CON MANGO  ACOJINADO</t>
  </si>
  <si>
    <t>PALA T-2000 CUADRADA DE PUÑO Y MANGO 29-1/2´ TRUPER 17161</t>
  </si>
  <si>
    <t>T-2000</t>
  </si>
  <si>
    <t>ACA7138</t>
  </si>
  <si>
    <t>PALA T-2000 ESCARRAMAN CORTA PUÑO Y TRUPER 17162</t>
  </si>
  <si>
    <t>PALA T-2000 REDONDA PUÑO Y MANGO 29-1/2´ TRUPER 17160</t>
  </si>
  <si>
    <t>ZAPAPICO 5 LBS DE MANGO DE MADERA 36" TRUPER 18646</t>
  </si>
  <si>
    <t>BARRETA DE PUNTA DE 1" X 175 CM ESCOPLO ANCHO TRUPER 10762</t>
  </si>
  <si>
    <t>CARRETILLA 5 FT3 LLANTA NEUMATICA REFORZADA TRUPER 11753</t>
  </si>
  <si>
    <t>MACHETE ESTÁNDAR 26" CACHA NARANJA TRUPER 15889</t>
  </si>
  <si>
    <t>MACHETE ESTÁNDAR 20" CACHA NARANJA TRUPER 15886</t>
  </si>
  <si>
    <t>MULTIMETRO DIGITAL</t>
  </si>
  <si>
    <t>B8021</t>
  </si>
  <si>
    <t>JUEGO DE PINZAS PARA ELECTRICISTA</t>
  </si>
  <si>
    <t>PINZAS PELACABLES</t>
  </si>
  <si>
    <t>JUEGO DE DESARMADORES PLANOS</t>
  </si>
  <si>
    <t>JUEGO DE DESARMADORES DE CRUZ</t>
  </si>
  <si>
    <t>PINZAS DE CORTE Y PUNTA PARA PLOMERÍA</t>
  </si>
  <si>
    <t>JUEGO DE BROCAS PARA CONCRETO</t>
  </si>
  <si>
    <t>JUEGO DE BROCAS PARA METAL</t>
  </si>
  <si>
    <t>ARCO CON SEGUETA</t>
  </si>
  <si>
    <t>ESMERILADORA DE 4.5 PULGADAS</t>
  </si>
  <si>
    <t>CINTURON PARA ELECTRICISTAS</t>
  </si>
  <si>
    <t>EXTENSIÓN ELÉCTRICA DE 4 METROS DE USO RUDO</t>
  </si>
  <si>
    <t>MARRO DE 4 LB</t>
  </si>
  <si>
    <t>MARTILLO DE UÑA</t>
  </si>
  <si>
    <t>ROTOMARTILLO CHICO MARCA TRUPER</t>
  </si>
  <si>
    <t>EXTENSIÓN ELÉCTRICA DE 15 METROS DE USO RUDO</t>
  </si>
  <si>
    <t>CABLE DE POSICIONAMIENTO</t>
  </si>
  <si>
    <t>F06A6</t>
  </si>
  <si>
    <t>ARNES DE POSICIONAMIENTO</t>
  </si>
  <si>
    <t>PINZAS PARA ELECTRICISTA MARCLA KLEIN</t>
  </si>
  <si>
    <t>KLEIN</t>
  </si>
  <si>
    <t>CASCO</t>
  </si>
  <si>
    <t>PORTA HERRAMIENTA DE CARNAZA</t>
  </si>
  <si>
    <t>MOTOSIERRA MS170, ROLLO 16" BYC, MARCA STIHL, MODELO MS170, SERIE No. 11-30-012-3002</t>
  </si>
  <si>
    <t>STIHL</t>
  </si>
  <si>
    <t>MS170</t>
  </si>
  <si>
    <t>1130-012-3002</t>
  </si>
  <si>
    <t>GCM - 443</t>
  </si>
  <si>
    <t>ASPERSOR TRUPER PARA FUMIGAR DE UN LITRO, MODELO 10929, SERIE 7506240652007</t>
  </si>
  <si>
    <t>HIELERA TERMICA DE 15 LITROS MARCA COLEMAN, MODELO IGLOO</t>
  </si>
  <si>
    <t>COLEMAN</t>
  </si>
  <si>
    <t>IGLOO</t>
  </si>
  <si>
    <t>TIJERA PARA RAMAS MARCA TRUPER, T-122</t>
  </si>
  <si>
    <t>T-122</t>
  </si>
  <si>
    <t>PALA CUADRADA PCY-P, MARCA TRUPER</t>
  </si>
  <si>
    <t>PCY-P</t>
  </si>
  <si>
    <t>PALA CAJUELERA CUADRADA TR-BYC, MARCA TRUPER</t>
  </si>
  <si>
    <t>TR-BYC</t>
  </si>
  <si>
    <t>TALACHO TP-5MX 5 LB, MARCA TRUPER</t>
  </si>
  <si>
    <t>TP-5MX</t>
  </si>
  <si>
    <t>MARRO 4 LB, MD-4M, MARCA TRUPER</t>
  </si>
  <si>
    <t>MD-A-4M</t>
  </si>
  <si>
    <t>FLEXOMETRO DE 8 MTS ALTO IMPACTO</t>
  </si>
  <si>
    <t>CINTA LARGA METALICA 50 MT</t>
  </si>
  <si>
    <t>CINTA LARGA 50 M METRICA</t>
  </si>
  <si>
    <t>NO BREAK SMARTBITT 750 VA/375W, 6 CONTACTOS, CON REGULADOR Y SUPRESOR DE PICOS, MARCA SMARBITT, MODELO NB-750, SERIE No. 222101501800</t>
  </si>
  <si>
    <t>NO BREAK SMARTBITT 750 VA/375W, 6 CONTACTOS, CON REGULADOR Y SUPRESOR DE PICOS, MARCA SMARBITT, MODELO NB-750, SERIE No. 222101503412</t>
  </si>
  <si>
    <t>NO BREAK SMARTBITT 750 VA/375W, 6 CONTACTOS, CON REGULADOR Y SUPRESOR DE PICOS, MARCA SMARBITT, MODELO NB-750, SERIE No. 222101501801</t>
  </si>
  <si>
    <t>NO BREAK SMARTBITT 750 VA/375W, 6 CONTACTOS, CON REGULADOR Y SUPRESOR DE PICOS, MARCA SMARBITT, MODELO NB-750, SERIE No. 222101503414</t>
  </si>
  <si>
    <t>NO BREAK SMARTBITT 750 VA/375W, 6 CONTACTOS, CON REGULADOR Y SUPRESOR DE PICOS, MARCA SMARBITT, MODELO NB-750, SERIE No. 222101501832</t>
  </si>
  <si>
    <t>BOTIQUIN DE PRIMEROS AUXILIOS (TIPO MOCHILA) 1 LÁMPARA DE DIAGNÓSTICO CON PILA ALCALINA, 1 CABESTRILLO PARA ADULTO, 1 LAVA OJOS DE PLÁSTICO, 1 TERMOMETRO CLINICO ORAL Y 1 TIJERAS DE TRABAJO PESADO</t>
  </si>
  <si>
    <t>FT3</t>
  </si>
  <si>
    <t>ACA7128</t>
  </si>
  <si>
    <t>FUMIGADOR DE MOCHILA DE 20 LTS PRETUL, 24588</t>
  </si>
  <si>
    <t>AUDIFONO CON MICROFONO PARA PC NA-0316 NACEB TECHNOLOGY</t>
  </si>
  <si>
    <t>NACEB TECHNOLOGY</t>
  </si>
  <si>
    <t>PC-NA-0316</t>
  </si>
  <si>
    <t>DD EXTERNO 2TB ADATA HD710P 2.5 USB 3.2 CONTRAGOLPES AZUL</t>
  </si>
  <si>
    <t>ADATA</t>
  </si>
  <si>
    <t>HD710P</t>
  </si>
  <si>
    <t xml:space="preserve">UNIDAD BÁSICA DE REHABILITACIÓN </t>
  </si>
  <si>
    <t>GABINETE DENTAL MODELO ORGANIZADOR PETITE</t>
  </si>
  <si>
    <t>SELECTO</t>
  </si>
  <si>
    <t>PETITE</t>
  </si>
  <si>
    <t>GABINETE DENTAL MODELO PETITE</t>
  </si>
  <si>
    <t>CAJA REVELADO ACRILICO CON TAPA ROJA Y 3 CONTENEDORES PARA COLOCAR LÍQUIDOS DE REVELADO, MARCA VALDI</t>
  </si>
  <si>
    <t>VALDI</t>
  </si>
  <si>
    <t>MANDIL DE PLOMO 3MM CON CUELLO, COLOR AZUL, MARCA PROTEK</t>
  </si>
  <si>
    <t>PROTEK</t>
  </si>
  <si>
    <t>APARATO DE RAYOS X CORIX JUNIOR 70 PISO RX INTRAORAL</t>
  </si>
  <si>
    <t>CORIX</t>
  </si>
  <si>
    <t>JUNIOR 70 PISO</t>
  </si>
  <si>
    <t>A 60551</t>
  </si>
  <si>
    <t>LAMPARA DE POLIMIRIZACIÓN LED PARA RESINAS MODELO BLUEPHASE N MC 100-240V, MARCA IVOCLAR VIVADENT, SERIE No. 1010018508</t>
  </si>
  <si>
    <t>IVOCLAR VIVADENT</t>
  </si>
  <si>
    <t>BLUEPHASE N MC 100-240V</t>
  </si>
  <si>
    <t>AUTOCLAVE 22 LTS CLASE N, MARCA IANCLAVE, MODELO STE-23-E, SERIE No. E03682N23E1B03001</t>
  </si>
  <si>
    <t>IANCLAVE</t>
  </si>
  <si>
    <t>STE-23-E</t>
  </si>
  <si>
    <t xml:space="preserve"> E03682N23E1B03001</t>
  </si>
  <si>
    <t>JERINGA CARPUL KULZER</t>
  </si>
  <si>
    <t>BÁSICO 1X4 HU-FRIEDY</t>
  </si>
  <si>
    <t>FRIEDY</t>
  </si>
  <si>
    <t>AMALGAMADOR, MARCA IBIDENT COA, MODELO DB338, SERIE No. 006002</t>
  </si>
  <si>
    <t>IBIDENT COA</t>
  </si>
  <si>
    <t>DB338</t>
  </si>
  <si>
    <t>LENTES ULTRADENT ULTRATECT MARCO BLANCO</t>
  </si>
  <si>
    <t>ULTRATECT</t>
  </si>
  <si>
    <t>ESPATULA HF No.1 TEFLONADA</t>
  </si>
  <si>
    <t>HF</t>
  </si>
  <si>
    <t>COMPRESERO, 8 COMPRESAS</t>
  </si>
  <si>
    <t>UNIDAD BOSU DE REHABILITACIÓN</t>
  </si>
  <si>
    <t>NEBUCOR</t>
  </si>
  <si>
    <t>HL888JA</t>
  </si>
  <si>
    <t>SELECT PLUS</t>
  </si>
  <si>
    <t>6CNSVJM6-S</t>
  </si>
  <si>
    <t>TERMOMETRO INFRARROJO MEDICO HG01</t>
  </si>
  <si>
    <t>TANQUE DE OXIGENO 680 LTS, CON REGULADOR, VASO Y CANULA. COLOR VERDE CON NEGRO, SERIE No. HG322304</t>
  </si>
  <si>
    <t>HG322304</t>
  </si>
  <si>
    <t>TANQUE DE OXIGENO 680 LTS, CON REGULADOR, VASO Y CANULA. COLOR VERDE CON NEGRO, SERIE No. HG323025</t>
  </si>
  <si>
    <t>HG3223025</t>
  </si>
  <si>
    <t>DEDAKJ</t>
  </si>
  <si>
    <t>MSA-INV.INTERNO-483</t>
  </si>
  <si>
    <t>MSA-INV.INTERNO-484</t>
  </si>
  <si>
    <t>MSA-INV.INTERNO-485</t>
  </si>
  <si>
    <t>MSA-INV.INTERNO-486</t>
  </si>
  <si>
    <t>MSA-INV.INTERNO-487</t>
  </si>
  <si>
    <t>MSA-INV.INTERNO-488</t>
  </si>
  <si>
    <t>MSA-INV.INTERNO-489</t>
  </si>
  <si>
    <t>MSA-INV.INTERNO-491</t>
  </si>
  <si>
    <t>MSA-INV.INTERNO-492</t>
  </si>
  <si>
    <t>MSA-INV.INTERNO-493</t>
  </si>
  <si>
    <t>MSA-INV.INTERNO-494</t>
  </si>
  <si>
    <t>MSA-INV.INTERNO-495</t>
  </si>
  <si>
    <t>MSA-INV.INTERNO-496</t>
  </si>
  <si>
    <t>MSA-INV.INTERNO-497</t>
  </si>
  <si>
    <t>MSA-INV.INTERNO-498</t>
  </si>
  <si>
    <t>MSA-INV.INTERNO-499</t>
  </si>
  <si>
    <t>MSA-INV.INTERNO-500</t>
  </si>
  <si>
    <t>MSA-INV.INTERNO-501</t>
  </si>
  <si>
    <t>MSA-INV.INTERNO-502</t>
  </si>
  <si>
    <t>MSA-INV.INTERNO-503</t>
  </si>
  <si>
    <t>MSA-INV.INTERNO-504</t>
  </si>
  <si>
    <t>MSA-INV.INTERNO-505</t>
  </si>
  <si>
    <t>MSA-INV.INTERNO-506</t>
  </si>
  <si>
    <t>MSA-INV.INTERNO-507</t>
  </si>
  <si>
    <t>MSA-INV.INTERNO-508</t>
  </si>
  <si>
    <t>MSA-INV.INTERNO-509</t>
  </si>
  <si>
    <t>MSA-INV.INTERNO-510</t>
  </si>
  <si>
    <t>MSA-INV.INTERNO-511</t>
  </si>
  <si>
    <t>MSA-INV.INTERNO-512</t>
  </si>
  <si>
    <t>MSA-INV.INTERNO-513</t>
  </si>
  <si>
    <t>MSA-INV.INTERNO-514</t>
  </si>
  <si>
    <t>MSA-INV.INTERNO-515</t>
  </si>
  <si>
    <t>MSA-INV.INTERNO-516</t>
  </si>
  <si>
    <t>MSA-INV.INTERNO-517</t>
  </si>
  <si>
    <t>MSA-INV.INTERNO-518</t>
  </si>
  <si>
    <t>MSA-INV.INTERNO-519</t>
  </si>
  <si>
    <t>MSA-INV.INTERNO-520</t>
  </si>
  <si>
    <t>MSA-INV.INTERNO-521</t>
  </si>
  <si>
    <t>MSA-INV.INTERNO-522</t>
  </si>
  <si>
    <t>MSA-INV.INTERNO-523</t>
  </si>
  <si>
    <t>MSA-INV.INTERNO-524</t>
  </si>
  <si>
    <t>MSA-INV.INTERNO-525</t>
  </si>
  <si>
    <t>MSA-INV.INTERNO-526</t>
  </si>
  <si>
    <t>MSA-INV.INTERNO-527</t>
  </si>
  <si>
    <t>MSA-INV.INTERNO-528</t>
  </si>
  <si>
    <t>MSA-INV.INTERNO-529</t>
  </si>
  <si>
    <t>MSA-INV.INTERNO-530</t>
  </si>
  <si>
    <t>MSA-INV.INTERNO-531</t>
  </si>
  <si>
    <t>MSA-INV.INTERNO-532</t>
  </si>
  <si>
    <t>MSA-INV.INTERNO-533</t>
  </si>
  <si>
    <t>MSA-INV.INTERNO-534</t>
  </si>
  <si>
    <t>MSA-INV.INTERNO-535</t>
  </si>
  <si>
    <t>MSA-INV.INTERNO-536</t>
  </si>
  <si>
    <t>MSA-INV.INTERNO-537</t>
  </si>
  <si>
    <t>MSA-INV.INTERNO-538</t>
  </si>
  <si>
    <t>MSA-INV.INTERNO-539</t>
  </si>
  <si>
    <t>MSA-INV.INTERNO-540</t>
  </si>
  <si>
    <t>MSA-INV.INTERNO-541</t>
  </si>
  <si>
    <t>MSA-INV.INTERNO-542</t>
  </si>
  <si>
    <t>MSA-INV.INTERNO-543</t>
  </si>
  <si>
    <t>MSA-INV.INTERNO-544</t>
  </si>
  <si>
    <t>MSA-INV.INTERNO-545</t>
  </si>
  <si>
    <t>MSA-INV.INTERNO-546</t>
  </si>
  <si>
    <t>MSA-INV.INTERNO-547</t>
  </si>
  <si>
    <t>MSA-INV.INTERNO-548</t>
  </si>
  <si>
    <t>MSA-INV.INTERNO-549</t>
  </si>
  <si>
    <t>MSA-INV.INTERNO-550</t>
  </si>
  <si>
    <t>MSA-INV.INTERNO-551</t>
  </si>
  <si>
    <t>MSA-INV.INTERNO-552</t>
  </si>
  <si>
    <t>MSA-INV.INTERNO-553</t>
  </si>
  <si>
    <t>MSA-INV.INTERNO-554</t>
  </si>
  <si>
    <t>MSA-INV.INTERNO-555</t>
  </si>
  <si>
    <t>MSA-INV.INTERNO-556</t>
  </si>
  <si>
    <t>MSA-INV.INTERNO-557</t>
  </si>
  <si>
    <t>MSA-INV.INTERNO-558</t>
  </si>
  <si>
    <t>MSA-INV.INTERNO-559</t>
  </si>
  <si>
    <t>MSA-INV.INTERNO-560</t>
  </si>
  <si>
    <t>MSA-INV.INTERNO-561</t>
  </si>
  <si>
    <t>MSA-INV.INTERNO-562</t>
  </si>
  <si>
    <t>MSA-INV.INTERNO-563</t>
  </si>
  <si>
    <t>MSA-INV.INTERNO-564</t>
  </si>
  <si>
    <t>MSA-INV.INTERNO-565</t>
  </si>
  <si>
    <t>MSA-INV.INTERNO-566</t>
  </si>
  <si>
    <t>MSA-INV.INTERNO-567</t>
  </si>
  <si>
    <t>MSA-INV.INTERNO-568</t>
  </si>
  <si>
    <t>MSA-INV.INTERNO-569</t>
  </si>
  <si>
    <t>MSA-INV.INTERNO-570</t>
  </si>
  <si>
    <t>MSA-INV.INTERNO-571</t>
  </si>
  <si>
    <t>MSA-INV.INTERNO-575</t>
  </si>
  <si>
    <t>MSA-INV.INTERNO-576</t>
  </si>
  <si>
    <t>MSA-INV.INTERNO-577</t>
  </si>
  <si>
    <t>MSA-INV.INTERNO-578</t>
  </si>
  <si>
    <t>MSA-INV.INTERNO-579</t>
  </si>
  <si>
    <t>MSA-INV.INTERNO-580</t>
  </si>
  <si>
    <t>MSA-INV.INTERNO-582</t>
  </si>
  <si>
    <t>MSA-INV.INTERNO-583</t>
  </si>
  <si>
    <t>MSA-INV.INTERNO-584</t>
  </si>
  <si>
    <t>MSA-INV.INTERNO-585</t>
  </si>
  <si>
    <t>MSA-INV.INTERNO-586</t>
  </si>
  <si>
    <t>MSA-INV.INTERNO-587</t>
  </si>
  <si>
    <t>MSA-INV.INTERNO-588</t>
  </si>
  <si>
    <t>MSA-INV.INTERNO-589</t>
  </si>
  <si>
    <t>MSA-INV.INTERNO-590</t>
  </si>
  <si>
    <t>MSA-INV.INTERNO-591</t>
  </si>
  <si>
    <t>MSA-INV.INTERNO-592</t>
  </si>
  <si>
    <t>MSA-INV.INTERNO-593</t>
  </si>
  <si>
    <t>MSA-INV.INTERNO-594</t>
  </si>
  <si>
    <t>MSA-INV.INTERNO-595</t>
  </si>
  <si>
    <t>MSA-INV.INTERNO-596</t>
  </si>
  <si>
    <t>MSA-INV.INTERNO-597</t>
  </si>
  <si>
    <t>MSA-INV.INTERNO-598</t>
  </si>
  <si>
    <t>MSA-INV.INTERNO-599</t>
  </si>
  <si>
    <t>MSA-INV.INTERNO-600</t>
  </si>
  <si>
    <t>MSA-INV.INTERNO-601</t>
  </si>
  <si>
    <t>MSA-INV.INTERNO-602</t>
  </si>
  <si>
    <t>MSA-INV.INTERNO-603</t>
  </si>
  <si>
    <t>MSA-INV.INTERNO-604</t>
  </si>
  <si>
    <t>MSA-INV.INTERNO-605</t>
  </si>
  <si>
    <t>MSA-INV.INTERNO-606</t>
  </si>
  <si>
    <t>MSA-INV.INTERNO-607</t>
  </si>
  <si>
    <t>MSA-INV.INTERNO-608</t>
  </si>
  <si>
    <t>MSA-INV.INTERNO-609</t>
  </si>
  <si>
    <t>MSA-INV.INTERNO-610</t>
  </si>
  <si>
    <t>MSA-INV.INTERNO-611</t>
  </si>
  <si>
    <t>MSA-INV.INTERNO-612</t>
  </si>
  <si>
    <t>MSA-INV.INTERNO-613</t>
  </si>
  <si>
    <t>MSA-INV.INTERNO-614</t>
  </si>
  <si>
    <t>MSA-INV.INTERNO-615</t>
  </si>
  <si>
    <t>MSA-INV.INTERNO-616</t>
  </si>
  <si>
    <t>MSA-INV.INTERNO-617</t>
  </si>
  <si>
    <t>MSA-INV.INTERNO-618</t>
  </si>
  <si>
    <t>MSA-INV.INTERNO-619</t>
  </si>
  <si>
    <t>MSA-INV.INTERNO-620</t>
  </si>
  <si>
    <t>MSA-INV.INTERNO-621</t>
  </si>
  <si>
    <t>MSA-INV.INTERNO-622</t>
  </si>
  <si>
    <t>MSA-INV.INTERNO-623</t>
  </si>
  <si>
    <t>MSA-INV.INTERNO-624</t>
  </si>
  <si>
    <t>MSA-INV.INTERNO-625</t>
  </si>
  <si>
    <t>CAMIONETA PICK UP, TOYOTA, MODELO 2017, SERIE MR0EX8DDXH0246919, 4 CILINDROS, COLOR BLANCO (PATRULLA 6919)</t>
  </si>
  <si>
    <t>MR0EX8DDXH0246919</t>
  </si>
  <si>
    <t>TOYOTA</t>
  </si>
  <si>
    <t>VEHÍCULO CHEVROLET SEDAN, ESTANDAR, 04 CILINDROS, MODELO 2018, SERIE No. 3G1TA5CF7JL243289, COLOR AZUL (PATRULLA 3289)</t>
  </si>
  <si>
    <t>3G1TA5CF7JL243289</t>
  </si>
  <si>
    <t>VEHÍCULO CHEVROLET SEDAN, ESTANDAR, 04 CILINDROS, MODELO 2018, SERIE No. 3G1TA5CF8JL243334, COLOR AZUL (PATRULLA 3334)</t>
  </si>
  <si>
    <t>3G1TA5CF8JL243334</t>
  </si>
  <si>
    <t>3G1TA5AF7FL149889</t>
  </si>
  <si>
    <t>7405 E</t>
  </si>
  <si>
    <t>MSA-EQT-030</t>
  </si>
  <si>
    <t>MSA-EQT-031</t>
  </si>
  <si>
    <t>MSA-EQT-032</t>
  </si>
  <si>
    <t>MSA-EQT-033</t>
  </si>
  <si>
    <t>C. JULIO CESAR MAYORGA LARRIETA</t>
  </si>
  <si>
    <t>CAMIONETA PICK UP, CAJA LARGA; COLOR GRIS ELECTRICO</t>
  </si>
  <si>
    <t>VEHÍCULO MARCA CHEVROLET, BEAT, 4 PUERTAS, COLOR ROJO GRANADA, SERIE No. MA6CA5CD5LT008393, 4 CILINDROS, CAPACIDAD 5 PERSONAS, GASOLINA, HECHO EN INDIA.</t>
  </si>
  <si>
    <t>CAMIONETA TORNADO LS MANUAL C/AC COLOR ROJO LAVA NUEVA PAQUETE B MARCA CHEVROLET 2017, SERIE No. 93CCL80C4HB122556</t>
  </si>
  <si>
    <t>CAMIONETA NISSAN, MODELO 2007, COLOR BLANCO POLAR CON CAJA SECA TÉRMICA, SERIE No. 3N6DD14S37K027989, COLOR BLANCO POLAR</t>
  </si>
  <si>
    <t>VEHÍCULO ESPECIALIZADO TIPO CAMIÓN BOMBEROS, No. DE PEDIMENTO 8S99079; NÚMERO ECONÓMICO 868</t>
  </si>
  <si>
    <t>1241-3-204</t>
  </si>
  <si>
    <t>IMPRESORA EPSON, MODELO L5190, SISTEMA DE TINTA CONTINUA, SERIE No. X5NQ172083</t>
  </si>
  <si>
    <t>X5NQ172083</t>
  </si>
  <si>
    <t>MSA-EQT-034</t>
  </si>
  <si>
    <t>C. JUAN CARLOS ATILANO ALONSO</t>
  </si>
  <si>
    <t>FREIGHTLINER</t>
  </si>
  <si>
    <t>460.975.U0922439</t>
  </si>
  <si>
    <t>002065 E</t>
  </si>
  <si>
    <t>BAUMANOMETRO DE BRAZALETE, NEBUCOR HL888JA, COLOR GRIS, SERIE No. 2010006146</t>
  </si>
  <si>
    <t>CARPA/TOLDO PLEGABLE IMPERMEABLE CON PAREDES</t>
  </si>
  <si>
    <t>PORTA BANNER D 1.80 X 0.80 METROS</t>
  </si>
  <si>
    <t>10 ESPOSAS METALICAS EN ACERO INOXIDABLE</t>
  </si>
  <si>
    <t>B471</t>
  </si>
  <si>
    <t>12 CONOS DE 71 CM CON REFLEJANTE Y BASE PESADA, FABRICADO EN POLIETILENO DE BAJA DENSIDAD, COLOR NARANJA CON MEDIDAS DE: ALTO 71 CM, BASE 37X37 CM</t>
  </si>
  <si>
    <t>B473</t>
  </si>
  <si>
    <t>2 BANDEROLAS VIALES DE MALLA CON REFLEJANTE. FABRICADO EN MALL DE PUNTO ABIERTO CON RECUBRIMIENTO DE PLASTICO. REFLEJANTE PLASTICO COLOR PLATA DE 5/8" DE ANCHO SOBRE FONDO AMARILLO DE 2" DE ANCHO, BIES EN COLOR AMARILLO, MANGO DE MADERA DE 60 CM. DE LARGO, COLOR NARANJA</t>
  </si>
  <si>
    <t>XTUGA MICROFONO INALAMBRICO DE DIADEMA TIPO AURICULAR</t>
  </si>
  <si>
    <t>BOCINA LONGITECH S120 BLACK PARA PC, ALTOPARLANTES</t>
  </si>
  <si>
    <t>GOOGLE CHROMECAST 3RD GENERATION FULL HD CARBÓN. EQUIPO DE VIDEO DE RED</t>
  </si>
  <si>
    <t>IMPRESORA MULTIFUNCIONAL ECOTANK, TINTA CONTINUA (COLOR Y NEGRO), COLOR NEGRO, MARCA EPSON, MODELO L380, SERIE No. X34N270961</t>
  </si>
  <si>
    <t>CONCENTRADOR DE OXÍGENO. BOTELLA HUMIDIFICADORA, CABLE DE CORRIENTE, TUBO DE   CONEXIÓN   DE   LA BOTELLA HUMIDIFICADORA, CANULA NASAL, MASCARILLA DE OXÍGENO, FILTRO, MANUAL, NEBULIZADOR, MARCA  JUMAO, MODELO JMC5A Ni, SERIE No 157-17483620 - C01, COLOR BLANCO/NEGRO</t>
  </si>
  <si>
    <t>JUMAO</t>
  </si>
  <si>
    <t>JMC5A Ni</t>
  </si>
  <si>
    <t>157-17483620 - C01</t>
  </si>
  <si>
    <t>CONCENTRADOR DE OXÍGENO. BOTELLA HUMIDIFICADORA, CABLE DE CORRIENTE, TUBO DE   CONEXIÓN   DE   LA BOTELLA HUMIDIFICADORA, CANULA NASAL, MASCARILLA DE OXÍGENO, FILTRO, MANUAL, NEBULIZADOR, MARCA  JUMAO, MODELO JMC5A Ni, SERIE No 297-37602935 - C02,  COLOR BLANCO/NEGRO</t>
  </si>
  <si>
    <t>297-37602935 - C02</t>
  </si>
  <si>
    <t>CONCENTRADOR DE OXÍGENO. BOTELLA HUMIDIFICADORA, CABLE DE CORRIENTE, TUBO DE   CONEXIÓN   DE   LA BOTELLA HUMIDIFICADORA, CANULA NASAL, MASCARILLA DE OXÍGENO, FILTRO, MANUAL, NEBULIZADOR, MARCA  JUMAO, MODELO JMC5A Ni, SERIE No 157-15567171-C03,  COLOR BLANCO/NEGRO</t>
  </si>
  <si>
    <t>157-15567171 - C03</t>
  </si>
  <si>
    <t>CONCENTRADOR DE OXÍGENO. BOTELLA HUMIDIFICADORA, CABLE DE CORRIENTE, TUBO DE CONEXIÓN DE LA BOTELLA HUMIDIFICADORA, CANULA NASAL, FILTRO, MANUAL, NEBULIZADOR
MARCA  JUMAO, MODELO JMC5A Ni, SERIE No 157-17483620 - C04,  COLOR BLANCO/NEGRO</t>
  </si>
  <si>
    <t>157-17483620 - C04</t>
  </si>
  <si>
    <t>CONCENTRADOR DE OXÍGENO. BOTELLA HUMIDIFICADORA, CABLE DE CORRIENTE, TUBO DE   CONEXIÓN   DE   LA BOTELLA HUMIDIFICADORA, CANULA NASAL, MASCARILLA DE OXÍGENO, FILTRO, MANUAL, NEBULIZADOR, MARCA  JUMAO, MODELO JMC5A Ni, SERIE No 297-37602935 - C05,  COLOR BLANCO/NEGRO</t>
  </si>
  <si>
    <t>297-37602935 - C05</t>
  </si>
  <si>
    <t>CONCENTRADOR DE OXÍGENO. BOTELLA HUMIDIFICADORA, CABLE DE CORRIENTE, TUBO DE   CONEXIÓN   DE   LA BOTELLA HUMIDIFICADORA, CANULA NASAL, MASCARILLA DE OXÍGENO, FILTRO, MANUAL, NEBULIZADOR, MARCA  JUMAO, MODELO JMC5A Ni, SERIE No 297-37602935 - C06,  COLOR BLANCO/NEGRO</t>
  </si>
  <si>
    <t>297-37602935 - C06</t>
  </si>
  <si>
    <t>CONCENTRADOR DE OXÍGENO. BOTELLA HUMIDIFICADORA, CABLE DE CORRIENTE, TUBO DE   CONEXIÓN   DE   LA BOTELLA HUMIDIFICADORA, CANULA NASAL, MASCARILLA DE OXÍGENO, FILTRO, MANUAL, NEBULIZADOR, MARCA  JUMAO, MODELO JMC5A Ni, SERIE No 297-37602935 - C07, COLOR BLANCO/NEGRO</t>
  </si>
  <si>
    <t>297-37602935 - C07</t>
  </si>
  <si>
    <t>78465119235 - C08</t>
  </si>
  <si>
    <t>CONCENTRADOR DE OXÍGENO. BOTELLA HUMIDIFICADORA, CABLE DE CORRIENTE, TUBO DE   CONEXIÓN   DE   LA BOTELLA HUMIDIFICADORA, CANULA NASAL, MASCARILLA DE OXÍGENO, FILTRO, MANUAL, NEBULIZADOR, MARCA  JUMAO, MODELO JMC5A Ni, SERIE No 988-31923124 - C09, COLOR BLANCO/NEGRO</t>
  </si>
  <si>
    <t>988-31923124 - C09</t>
  </si>
  <si>
    <t>CONCENTRADOR DE OXÍGENO. BOTELLA HUMIDIFICADORA, CABLE DE CORRIENTE, TUBO DE   CONEXIÓN   DE   LA BOTELLA HUMIDIFICADORA, CANULA NASAL, FILTRO, MANUAL, NEBULIZADOR MARCA  JUMAO, MODELO JMC5A Ni, SERIE No 157-15567171 - C010, COLOR BLANCO/NEGRO</t>
  </si>
  <si>
    <t>157-15567171 - C010</t>
  </si>
  <si>
    <t>JUEGO DE 4 PINZAS DE PRECISIÓN TIPO TWEEZER SURTEK 115200</t>
  </si>
  <si>
    <t>SURTEK</t>
  </si>
  <si>
    <t>TWEEZER</t>
  </si>
  <si>
    <t>H. ASAMBLEA MUNICIPAL</t>
  </si>
  <si>
    <t>DISPENSADOR DE AGUA. MARCA MABE, 2 GRIFOS, TEMPERATURA MINIMA 3o C Y MAXIMA 85o c; MODELO EMM2PN, SERIE No. ST21010429NMN1217, COLOR NEGRO</t>
  </si>
  <si>
    <t>EMM2PN</t>
  </si>
  <si>
    <t>ST21010429NMN1217</t>
  </si>
  <si>
    <t>F8EA4</t>
  </si>
  <si>
    <t>4D51E</t>
  </si>
  <si>
    <t>SILLA  PLEGABLE ACOJINADA PARA ESPERA</t>
  </si>
  <si>
    <t>ARCHIVERO METALICO DE 4 GAVETAS CARTA PARA OFICINA</t>
  </si>
  <si>
    <t>ESCRITORIO MINIMALISTA MODERNO</t>
  </si>
  <si>
    <t>SOPORTE PARA DISPENSADOR DE GEL DE PEDESTAL METALICO DE MEDIDA REGULAR, COLOR AMARILLO/NEGRO</t>
  </si>
  <si>
    <t>ENF. ZAIDEE HERRERA CAMARGO</t>
  </si>
  <si>
    <t>DISPENSADOR DE GEL O SANITIZANTE CON TERMOMETRO INFRAROJO KG PROX, INCLUYE BASE DE RESIDUOS, TRIPIIE, CARGADOR, CABLE USB, 2 BATERIAS RECARGABLES 18650, MARCA CE FC ROHS, MODELO K9 PRO, SERIE No. HF-1HJC2108010166, COLOR BLANCO/NEGRO</t>
  </si>
  <si>
    <t>CE FC ROHS</t>
  </si>
  <si>
    <t>K9 PRO</t>
  </si>
  <si>
    <t xml:space="preserve"> HF-1HJC2108010166</t>
  </si>
  <si>
    <t>DISPENSADOR DE GEL O SANITIZANTE CON TERMOMETRO INFRAROJO KG PROX, INCLUYE BASE DE RESIDUOS, TRIPIIE, CARGADOR, CABLE USB, 2 BATERIAS RECARGABLES 18650, MARCA CE FC ROHS, MODELO K9 PRO, SERIE No.  COLOR BLANCO/NEGRO</t>
  </si>
  <si>
    <t>DISPENSADOR DE GEL O SANITIZANTE CON TERMOMETRO INFRAROJO KG PROX, INCLUYE BASE DE RESIDUOS, TRIPIIE, CARGADOR, CABLE USB, 2 BATERIAS RECARGABLES 18650, MARCA CE FC ROHS, MODELO K9 PRO, SERIE No. H2106201828, COLOR BLANCO/NEGRO</t>
  </si>
  <si>
    <t>H2106201828</t>
  </si>
  <si>
    <t>DISPENSADOR DE GEL O SANITIZANTE CON TERMOMETRO INFRAROJO KG PROX, INCLUYE BASE DE RESIDUOS, TRIPIIE, CARGADOR, CABLE USB, 2 BATERIAS RECARGABLES 18650, MARCA CE FC ROHS, MODELO K9 PRO, SERIE No. H2106204766, COLOR BLANCO/NEGRO</t>
  </si>
  <si>
    <t>H2106204766</t>
  </si>
  <si>
    <t>CAPSULA PARA TRASLADO DE PACIENTES</t>
  </si>
  <si>
    <t>E9606</t>
  </si>
  <si>
    <t>1241-3-205</t>
  </si>
  <si>
    <t>ACTUALIZACIÓN DEL SISTEMA AUTOMATIZADO DE ADMINISTRACIÓN Y CONTABILIDAD GUBERNAMENTAL</t>
  </si>
  <si>
    <t>1241-3-206</t>
  </si>
  <si>
    <t>P19V</t>
  </si>
  <si>
    <t>3CQ050043N</t>
  </si>
  <si>
    <t>1241-3-207</t>
  </si>
  <si>
    <t>3CQ04607JQ</t>
  </si>
  <si>
    <t>1241-3-209</t>
  </si>
  <si>
    <t>IMPRESORA EPSON, MODELO ECOTANK, L3150, DPI, INYECCIÓN DE TINTA, SERIE  No. X7GP458775</t>
  </si>
  <si>
    <t xml:space="preserve">CALLE REFORMA S/N, COLONIA CENTRO, SANTIAGO DE ANAYA, HIDALGO </t>
  </si>
  <si>
    <t>X7GP458775</t>
  </si>
  <si>
    <t>1241-3-210</t>
  </si>
  <si>
    <t>IMPRESORA EPSON, MODELO ECOTANK, L3150, DPI, INYECCIÓN DE TINTA, SERIE No. X7GP458800</t>
  </si>
  <si>
    <t>X7GP458800</t>
  </si>
  <si>
    <t>1241-3-211</t>
  </si>
  <si>
    <t>IMPRESORA EPSON, MODELO ECOTANK, L3150, DPI, INYECCIÓN DE TINTA, SERIE No. X7GP467579</t>
  </si>
  <si>
    <t>X7GP467579</t>
  </si>
  <si>
    <t>1241-3-212</t>
  </si>
  <si>
    <t>ING. GUSTAVO RAMIRO HERNÁNDEZ SOTO</t>
  </si>
  <si>
    <t>IMPRESORA MARCA EPSON, MODELO L5190, SERIE No. X5NQ172018</t>
  </si>
  <si>
    <t>X5NQ172018</t>
  </si>
  <si>
    <t>1241-3-213</t>
  </si>
  <si>
    <t>LECTOR BIOMETRICO FACIAL O POR HUELLA CON CAPACIDAD DE HASTA 1500 ROSTROS Y 2000 HUELLAS MARCA ZKT ECO, MODELO MB160, SERIE No. T312C00F00M00L93, INCLUYE CAPACITACIÓN PRESENCIAL DE USO</t>
  </si>
  <si>
    <t>ZKT ECO</t>
  </si>
  <si>
    <t>MB160</t>
  </si>
  <si>
    <t>T31C00F00M00L93</t>
  </si>
  <si>
    <t>1241-3-214</t>
  </si>
  <si>
    <t>SECRETARÍA GENERAL MUNICIPAL</t>
  </si>
  <si>
    <t>IMPRESORA MULTIFUNCIONAL, MARCA CANON, MODELO MAXIFY GX7010, SERIE No. KNDW01274</t>
  </si>
  <si>
    <t>CANON</t>
  </si>
  <si>
    <t>GX7010</t>
  </si>
  <si>
    <t>KNDW01274</t>
  </si>
  <si>
    <t>MSA-INV.INTERNO-628</t>
  </si>
  <si>
    <t>MSA-INV.INTERNO-629</t>
  </si>
  <si>
    <t>MSA-INV.INTERNO-630</t>
  </si>
  <si>
    <t>MSA-INV.INTERNO-631</t>
  </si>
  <si>
    <t>MSA-INV.INTERNO-632</t>
  </si>
  <si>
    <t>MSA-INV.INTERNO-633</t>
  </si>
  <si>
    <t>MSA-INV.INTERNO-634</t>
  </si>
  <si>
    <t>MSA-INV.INTERNO-635</t>
  </si>
  <si>
    <t>MSA-INV.INTERNO-636</t>
  </si>
  <si>
    <t>C. BRENDA BERENICE MARTÍNEZ ÁNGELES</t>
  </si>
  <si>
    <t>BAUMANOMETRO DE BRAZO, MARCA CITIZEN, MODELO CH-452,  SERIE No. 34494</t>
  </si>
  <si>
    <t>OXIMETRO HOME CARE, MODELO INHALA CARE, SERIE No. FS1E200807024527</t>
  </si>
  <si>
    <t>GLUCOMETRO ACCU CHEK ACTIVE, MODELO ROCHE, SERIE No. 699377001</t>
  </si>
  <si>
    <t>MSA-INV.INTERNO-637</t>
  </si>
  <si>
    <t>MSA-INV.INTERNO-638</t>
  </si>
  <si>
    <t>PROLYTE</t>
  </si>
  <si>
    <t>FML-900</t>
  </si>
  <si>
    <t>TANQUE DE OXIGENO 680 LTS, CON REGULADOR, VASO Y CANULA. COLOR VERDE CON NEGRO, SERIE No. HG322309</t>
  </si>
  <si>
    <t>CONCENTRADOR DE OXIGENO DE 0 LTS USO DOMESTICO, MARCA DEDAKJ, SERIE No. 1603699078500190</t>
  </si>
  <si>
    <t>CONCENTRADOR DE OXIGENO DE 0 LTS USO DOMESTICO, MARCA DEDAKJ, SERIE No. 1603699423000399</t>
  </si>
  <si>
    <t>CONCENTRADOR DE OXIGENO DE 0 LTS USO DOMESTICO, MARCA DEDAKJ, SERIE No. 1603699078500210 (COMODATO)</t>
  </si>
  <si>
    <t>HG322309</t>
  </si>
  <si>
    <t>1603699423000399</t>
  </si>
  <si>
    <t>1603699423000287</t>
  </si>
  <si>
    <t>LUPLYFML900 - 1</t>
  </si>
  <si>
    <t>LUPLYFML900 - 2</t>
  </si>
  <si>
    <t>C. MARÍA FLORES PÉREZ</t>
  </si>
  <si>
    <t>CAMARA DE HUMO, MARCA PROLYTE, MODELO FML-900, SERIE No.  LUPLYFML900 - 1</t>
  </si>
  <si>
    <t>CAMARA DE HUMO, MARCA PROLYTE, MODELO FML-900, SERIE No.  LUPLYFML900 - 2</t>
  </si>
  <si>
    <t>FRIGOBAR COLOR GRIS, MARCA MIDEA, MODELO MRTD04G2NBG, SERIE No. 341A170670105101090147</t>
  </si>
  <si>
    <t>ELECTROESTIMULADOR DE NERVIOS GLOBUS ELITE, MODELO GLO-GBS-GE</t>
  </si>
  <si>
    <t>UNIDAD DENTAL CON TRES POSICIONES PARA PIEZA DE MANO Y JERINGA TRIPLE, LAMPARA DE LUZ FRÍA, ESCUPIDERA CON PLATO DE CERÁMICA LLENA VASOS Y ENJUAGUE DE PLATO, SILLÓN CON 4 MOVIMIENTOS BÁSICO Y AUTOMÁTICOS NEGATOSCOPIO INTEGRADO, COLOR AZUL, MARCA GLOBAL DELTAL, MODELO ECO, SERIE No. 806016</t>
  </si>
  <si>
    <t>COMPRESOR PARA MÓDULO DENTAL, LIBRE DE ACEITE, SEMISILENCIOSO; COLOR AZUL, MARCA CAMPBELL HAUSFELD, MODELO DC080500, SERIE No. 14451</t>
  </si>
  <si>
    <t xml:space="preserve">NO BREAK CON REGULADOR; 1100W, 2200VA, ENTRADA 89-145V, SALIDA 120V, 6 CONTACTOS, COLOR NEGRO, MARCA EATON 5E, </t>
  </si>
  <si>
    <t>TELEVISOR PANTALLA LED; COLOR NEGRO, MARCA LG,  SERIE No. 70UN7370PUC</t>
  </si>
  <si>
    <t>SOPORTE PARA TELEVISIÓN, MARCA POWER COXT 900, MODELO POWER COXT900</t>
  </si>
  <si>
    <t>ARCHIVERO METÁLICO PROFESIONAL, (TEXTURIZADO, 4 GAVETAS TAMAÑO OFICIO/CARTA) COLOR GRIS OBSCURO, MARCA ARC-4 TAM-MEX</t>
  </si>
  <si>
    <t>SILLA PLEGABLE PARA SALA DE ESPERA, ELABORADA EN PLÁSTICO Y CHASIS DE MERTAL, ASIENTO Y RESPALDO 50% MATERIAL RECICLADO, 84X47.8 CM. COLOR NEGRO, MARCA LIFETIME</t>
  </si>
  <si>
    <t>SILLA DE OFICINA, TAPIZADA EN TELA DE MALLA, AJUSTE NEUMÁTICO DE ALTURA, TELA RETARDANTE AL FUEGO, 101.60X58.40X67.30 CMS. COLOR NEGRO, MARCA COSCORP INDONESIA</t>
  </si>
  <si>
    <t>1241-3-215</t>
  </si>
  <si>
    <t>1241-3-216</t>
  </si>
  <si>
    <t>1241-3-217</t>
  </si>
  <si>
    <t>KNDW01479</t>
  </si>
  <si>
    <t>MICROFONO KRIEG INALAMBRICO VOCAL MANO DOBLE, MODELO K-734D, SERIE No. 06402/CZEG3</t>
  </si>
  <si>
    <t xml:space="preserve">CENTRO DE CARGA MARCA GORILA, MODELO A8A, SERIE No. F2309600549808062039, </t>
  </si>
  <si>
    <t>1241-3-218</t>
  </si>
  <si>
    <t>1241-3-219</t>
  </si>
  <si>
    <t>1241-3-220</t>
  </si>
  <si>
    <t>1241-3-221</t>
  </si>
  <si>
    <t>1241-3-222</t>
  </si>
  <si>
    <t>1241-3-224</t>
  </si>
  <si>
    <t>GORILA</t>
  </si>
  <si>
    <t>AUDIOCENTER</t>
  </si>
  <si>
    <t>JZG</t>
  </si>
  <si>
    <t>A8A</t>
  </si>
  <si>
    <t>SA315</t>
  </si>
  <si>
    <t>K-734D</t>
  </si>
  <si>
    <t>812FX</t>
  </si>
  <si>
    <t>F2309600549808062039</t>
  </si>
  <si>
    <t>SA315.21.04.186</t>
  </si>
  <si>
    <t>SA315.21.04.132</t>
  </si>
  <si>
    <t xml:space="preserve"> 06402/CZEG3</t>
  </si>
  <si>
    <t>TRIPIE PARA BAFLE MODELO SP-01</t>
  </si>
  <si>
    <t xml:space="preserve"> TRIPIE PARA BAFLE MODELO SP-01</t>
  </si>
  <si>
    <t>1241-3-225</t>
  </si>
  <si>
    <t>1241-3-226</t>
  </si>
  <si>
    <t>1241-3-227</t>
  </si>
  <si>
    <t>1241-3-228</t>
  </si>
  <si>
    <t>1241-3-230</t>
  </si>
  <si>
    <t>SP-01</t>
  </si>
  <si>
    <t>BAFLE, MARCA AUDIOCENTER DE 15", MODELO SA315, SERIE No. SA315.21.04.186</t>
  </si>
  <si>
    <t>BAFLE, MARCA AUDIOCENTER DE 15", MODELO SA315, SERIE No. SA315.21.04.132</t>
  </si>
  <si>
    <t>MEZCLADORA, MARCA JZG, MODELO 812FX</t>
  </si>
  <si>
    <t>EXTENCIÓN DE CABLE DE CORRIENTE DE 20 MTS, CAL. 12</t>
  </si>
  <si>
    <t>CABLE PARA MICROFONO  DE 6 METROS, MARCA NEUTRIK</t>
  </si>
  <si>
    <t>NEUTRIK</t>
  </si>
  <si>
    <r>
      <rPr>
        <b/>
        <sz val="8"/>
        <rFont val="Arial Narrow"/>
        <family val="2"/>
      </rPr>
      <t>2 PIEZAS.</t>
    </r>
    <r>
      <rPr>
        <sz val="8"/>
        <rFont val="Arial Narrow"/>
        <family val="2"/>
      </rPr>
      <t xml:space="preserve"> DE EXTENCIÓN DE CABLE DE CORRIENTE DE 10 MTS CADA UNA, CAL. 12</t>
    </r>
  </si>
  <si>
    <r>
      <rPr>
        <b/>
        <sz val="8"/>
        <rFont val="Arial Narrow"/>
        <family val="2"/>
      </rPr>
      <t xml:space="preserve">3 PIEZAS. </t>
    </r>
    <r>
      <rPr>
        <sz val="8"/>
        <rFont val="Arial Narrow"/>
        <family val="2"/>
      </rPr>
      <t>CABLE PARA MICROFONO DE 10 METROS CADA UNA, MARCA NEUTRIK</t>
    </r>
  </si>
  <si>
    <t>PC GAMER STREAMING RYZEN 5 16GB 1TB GTX 1050 TI LED2 24 144 HZ, MARCA ZEAL REAL GAMERS, MODELO XZ3010, SERIE No. XZ301021013114</t>
  </si>
  <si>
    <t>PC GAMER STREAMING RYZEN 5 16GB 1TB GTX 1050 TI LED2 24 144 HZ, MARCA ZEAL REAL GAMERS, MODELO XZ3010, SERIE No. XZ301021011585</t>
  </si>
  <si>
    <t>ZEAL REAL GAMERS</t>
  </si>
  <si>
    <t>XZ3010</t>
  </si>
  <si>
    <t>XZ301021013114</t>
  </si>
  <si>
    <t>XZ301021011585</t>
  </si>
  <si>
    <t>1241-3-231</t>
  </si>
  <si>
    <t>HULUX</t>
  </si>
  <si>
    <t>PROYECTO</t>
  </si>
  <si>
    <t>MSA-INV.INTERNO-639</t>
  </si>
  <si>
    <t>GUADAÑA</t>
  </si>
  <si>
    <t>MSA-INV.INTERNO-640</t>
  </si>
  <si>
    <t>MSA-INV.INTERNO-641</t>
  </si>
  <si>
    <t>MSA-INV.INTERNO-642</t>
  </si>
  <si>
    <t>MSA-INV.INTERNO-643</t>
  </si>
  <si>
    <t>MSA-INV.INTERNO-644</t>
  </si>
  <si>
    <t>MSA-INV.INTERNO-645</t>
  </si>
  <si>
    <t>MSA-INV.INTERNO-646</t>
  </si>
  <si>
    <t>MSA-INV.INTERNO-647</t>
  </si>
  <si>
    <t>MSA-INV.INTERNO-648</t>
  </si>
  <si>
    <t>1241-3-233</t>
  </si>
  <si>
    <t>DCP-T220</t>
  </si>
  <si>
    <t>U66051H1H960507</t>
  </si>
  <si>
    <t>IMPRESORA MULTIFUNCIONAL A COLOR, MARCA BROTHER, MODELO DCP-T220, COLOR NEGRO, SERIE No. U66051H1H960507</t>
  </si>
  <si>
    <t>MSA-EQT-035</t>
  </si>
  <si>
    <t xml:space="preserve"> MR0EX8DD2K0260739</t>
  </si>
  <si>
    <t>92BAD</t>
  </si>
  <si>
    <t>1241-3-234</t>
  </si>
  <si>
    <t>UN75AU8200F</t>
  </si>
  <si>
    <t>OBQ93CCRA00654</t>
  </si>
  <si>
    <t>1241-3-235</t>
  </si>
  <si>
    <t>OBQ93CCRA00662</t>
  </si>
  <si>
    <t>CONJUNTO EJECUTIVO DE 180X2.10X75, COLOR CHOCOLATE</t>
  </si>
  <si>
    <t>ARCHIVERO EN MDF CON FORMAICA DE 4 GAVETAS, COLOR CHOCOLATE</t>
  </si>
  <si>
    <t>ESCRITORIO SEMI EJECUTIVO DE 160X70X75, COLOR CHOCOLATE</t>
  </si>
  <si>
    <t>CREDENZA DE 80X50X75, COLOR CHOCOLATE</t>
  </si>
  <si>
    <t>LIBRERO CON PUERTAS BAJAS DE 80X30X2.10, COLOR CHOCOLATE</t>
  </si>
  <si>
    <t>GABINETE UNIVERSAL EN MADERA, FABRICADO EN FORMAICA Y LACA NEGRA CON 4 ENTREPAÑOS, CHAPA GENERAL, 2 O 4 PUERTAS DE 2.10X.80X.40 DE FONDO, COLOR CHOCOLATE</t>
  </si>
  <si>
    <t>MODULO EN L DE 160X150X75</t>
  </si>
  <si>
    <t>BANCA NAPOLE CROMADA EN ALUMINIO DE 3 PLAZAS</t>
  </si>
  <si>
    <t>SILLA SECRETARIAL CON RESPALDO ALTO EN MALLA Y DETALLE EN VINIL, CODERAS, ASIENTO TAPIZADO EN TELA, COLOR NEGRO MODELO W-100</t>
  </si>
  <si>
    <t>W-100</t>
  </si>
  <si>
    <t>NAPOLE</t>
  </si>
  <si>
    <t>LEF. DAYLIN ÁNGELES MONROY</t>
  </si>
  <si>
    <t>MSA-INV.INTERNO-649</t>
  </si>
  <si>
    <t>FACTURA</t>
  </si>
  <si>
    <t>FECHA DE ADQUISICIÓN</t>
  </si>
  <si>
    <t>COSTO</t>
  </si>
  <si>
    <t>PANTALLA SAMSUNG AU8200 SERIES, 75 PULGADAS, SMART TV CRYSTAL UHD 4K, MODELO UN75AU8200F, SERIE No. OBQ93CCRA00654</t>
  </si>
  <si>
    <t>PANTALLA SAMSUNG AU8200 SERIES, 75 PULGADAS, SMART TV CRYSTAL UHD 4K, MODELO UN75AU8200F, SERIE No. OBQ93CCRA00662</t>
  </si>
  <si>
    <t>MSA-INV.INTERNO-650</t>
  </si>
  <si>
    <t>MSA-INV.INTERNO-651</t>
  </si>
  <si>
    <t>MSA-INV.INTERNO-652</t>
  </si>
  <si>
    <t>MSA-INV.INTERNO-653</t>
  </si>
  <si>
    <t>MSA-INV.INTERNO-654</t>
  </si>
  <si>
    <t>MSA-INV.INTERNO-655</t>
  </si>
  <si>
    <t>MSA-INV.INTERNO-656</t>
  </si>
  <si>
    <t>MSA-INV.INTERNO-657</t>
  </si>
  <si>
    <t>MSA-INV.INTERNO-658</t>
  </si>
  <si>
    <t>MSA-INV.INTERNO-659</t>
  </si>
  <si>
    <t>MSA-INV.INTERNO-660</t>
  </si>
  <si>
    <t>MSA-INV.INTERNO-661</t>
  </si>
  <si>
    <t>MSA-INV.INTERNO-662</t>
  </si>
  <si>
    <t>MSA-INV.INTERNO-663</t>
  </si>
  <si>
    <t>MSA-INV.INTERNO-664</t>
  </si>
  <si>
    <t>MSA-INV.INTERNO-665</t>
  </si>
  <si>
    <t>EOS REBEL T7</t>
  </si>
  <si>
    <t>1241-3-236</t>
  </si>
  <si>
    <t>1241-3-237</t>
  </si>
  <si>
    <t>1241-3-238</t>
  </si>
  <si>
    <t>IMPRESORA MULTIFUNCIONAL BROTHER, MODELO DCPT520W INKBENEFIT, COLOR NEGRO, NUMERO DE SERIE U66053JIH291640</t>
  </si>
  <si>
    <t>DCPT520W</t>
  </si>
  <si>
    <t>U66053JIH291640</t>
  </si>
  <si>
    <t>NOBREAK CYBEROWER, MODELO CP1500AVRLCDa, COLOR NEGRO, SERIE NUMERO CTVL2000002</t>
  </si>
  <si>
    <t>NOBREAK CYBEROWER, MODELO CP1500AVRLCDa, COLOR NEGRO, SERIE NUMERO CTVN2002109</t>
  </si>
  <si>
    <t>CYBEROWER</t>
  </si>
  <si>
    <t>CP1500AVRLCDa</t>
  </si>
  <si>
    <t>CTVL2000002</t>
  </si>
  <si>
    <t xml:space="preserve"> CTVN2002109</t>
  </si>
  <si>
    <t>CÁMARA DSLR CANON EOS REBEL T7 KIT MÁS 2 SANDISK 32 GB. ESTE PAQUETE DE CÁMARA REFLEX DIGITAL INCLUYE: CANON EOS REBEL T7 CÁMARA DIGITAL CANON EF-S 18-55 MM f/3.5-5.6 IS II LENTE TELEFONO AUXILIAR 2.2X LENTE ANGULAR AUXILIAR 0.43X. KIT DE FILTROS DE 3 PIEZAS. TRIPODE PARA CÁMARA DE 127 CM. 2 TARJETAS DE MEMORIA SANDISK DE ALTA VELOCIDAD SDHC CLASE 10 DE 32 GB. FUNDA ACOLCHADA DE LUJO PARA CÁMARA. LUZ DE FLASH ESCLAVO ULTRABRILLANTE. KIT DE ACERCAMIENTO MACRO DE 4 PIEZAS. PARASOL DE TULIPAN. PAQUETE DE BATERIA EXTRA. CARGADOR DE COCHE Y CASA CA/CC. BATERIA ORIGINAL CANON Y CARGADOR DE BATERIA  TAPA DE CUERPO PARA CÁMARAS CANON EOS. CANON CORREA ANCHA PARA EL CUELLO MANDO A DISTANCIA COMMANDER CON CABLE LECTOR DE TARJETAS DE MEMORIA USB 2.0 DE ALTA VELOCIDAD, NUMERO DE SERIE 412075040041</t>
  </si>
  <si>
    <t>LAPTOP MARCA DELL RCJN1, MODELO VOSTRO 15 15.6 PULGADAS, INTEL CORE i3, 8 GB, WINDOWS 10 PRO, 256 GB SSD, SERIE No. 8411637443</t>
  </si>
  <si>
    <t>1241-3-239</t>
  </si>
  <si>
    <t>1241-3-240</t>
  </si>
  <si>
    <t>1241-3-241</t>
  </si>
  <si>
    <t>EQUIPO DE COMPUTO. HP AIO 200 G4, 21.5 PULGADAS, INTEL CORE I3-10110U, WINDOWX 10 HOME, COLOR NEGRO, SERIE No. 8CC12839C9</t>
  </si>
  <si>
    <t xml:space="preserve">AIO </t>
  </si>
  <si>
    <t>8CC12839C9</t>
  </si>
  <si>
    <t>EQUIPO DE COMPUTO. HP AIO 200 G4, 21.5 PULGADAS, INTEL CORE I3-10110U, WINDOWX 10 HOME, COLOR NEGRO, SERIE No. 8CC12839FV</t>
  </si>
  <si>
    <t>EQUIPO DE COMPUTO. HP AIO 200 G4, 21.5 PULGADAS, INTEL CORE I3-10110U, WINDOWX 10 HOME, COLOR NEGRO, SERIE No. 8CC1283936</t>
  </si>
  <si>
    <t>EQUIPO DE COMPUTO. HP AIO 200 G4, 21.5 PULGADAS, INTEL CORE I3-10110U, WINDOWX 10 HOME, COLOR NEGRO, SERIE No. 8CC12839C0</t>
  </si>
  <si>
    <t>EQUIPO DE COMPUTO. HP AIO 200 G4, 21.5 PULGADAS, INTEL CORE I3-10110U, WINDOWX 10 HOME, COLOR NEGRO, SERIE No. 8CC12839ZB</t>
  </si>
  <si>
    <t>EQUIPO DE COMPUTO. HP AIO 200 G4, 21.5 PULGADAS, INTEL CORE I3-10110U, WINDOWX 10 HOME, COLOR NEGRO, SERIE No. 8CC12839C9CL</t>
  </si>
  <si>
    <t>EQUIPO DE COMPUTO. HP AIO 200 G4, 21.5 PULGADAS, INTEL CORE I3-10110U, WINDOWX 10 HOME, COLOR NEGRO, SERIE No. 8CC12839CJ</t>
  </si>
  <si>
    <t>EQUIPO DE COMPUTO. HP AIO 200 G4, 21.5 PULGADAS, INTEL CORE I3-10110U, WINDOWX 10 HOME, COLOR NEGRO, SERIE No. 8CC1292PGZ</t>
  </si>
  <si>
    <t>EQUIPO DE COMPUTO. HP AIO 200 G4, 21.5 PULGADAS, INTEL CORE I3-10110U, WINDOWX 10 HOME, COLOR NEGRO, SERIE No. 8CC12839QQ</t>
  </si>
  <si>
    <t>8CC12839FV</t>
  </si>
  <si>
    <t>8CC12839C9CL</t>
  </si>
  <si>
    <t>8CC12839CJ</t>
  </si>
  <si>
    <t>8CC1292PGZ</t>
  </si>
  <si>
    <t>8CC12839QQ</t>
  </si>
  <si>
    <t xml:space="preserve"> 8CC1283936</t>
  </si>
  <si>
    <t xml:space="preserve"> 8CC12839C0</t>
  </si>
  <si>
    <t xml:space="preserve"> 8CC12839ZB</t>
  </si>
  <si>
    <t>1241-3-242</t>
  </si>
  <si>
    <t>IMPRESORA MULTIFUNCIONAL, MARCA BROTHER, MODELO DCP-T220, INK BENEFIT TANK A, SERIE No. U66051D1H112071</t>
  </si>
  <si>
    <t>U66051D1H112071</t>
  </si>
  <si>
    <t>1241-3-243</t>
  </si>
  <si>
    <t>1241-3-244</t>
  </si>
  <si>
    <t>1241-3-245</t>
  </si>
  <si>
    <t>1241-3-246</t>
  </si>
  <si>
    <t>1241-3-247</t>
  </si>
  <si>
    <t>1241-3-248</t>
  </si>
  <si>
    <t>1241-3-249</t>
  </si>
  <si>
    <t>1241-3-250</t>
  </si>
  <si>
    <t>IMPRESORA MULTIFUNCIONAL, MARCA CANON, MODELO MAXIFY GX7010, SERIE No. KNDW01479, COLOR BLANCO</t>
  </si>
  <si>
    <t>EQUIPO DE COMPUTO BUSINESS PC. COLOR NEGRO, TECLADO Y MOUSE, MARCA HP, MODELO 205 G2 AIO, BUSINESS PC, SERIE No. 4CE6280V9Q</t>
  </si>
  <si>
    <t>IMPRESORA MULTIFUNCIONAL LASERJET PRO, IMPRESIONES DE TONNER A COLOR Y NEGRO; COLOR BLANCO, MARCA HP, MODELO MFPM377DW, SERIE No. VNBKN8K5BH</t>
  </si>
  <si>
    <t>MAQUINA DE HUELLAS PARA CONTROL DE TIEMPO Y ACCESO, COLOR NEGRO, MARCA ZKTECO, MODELO LX40, SERIE No. A30U174160011</t>
  </si>
  <si>
    <t>MSA-INV.INTERNO-666</t>
  </si>
  <si>
    <t>MSA-INV.INTERNO-667</t>
  </si>
  <si>
    <t>MSA-INV.INTERNO-668</t>
  </si>
  <si>
    <t>MSA-INV.INTERNO-669</t>
  </si>
  <si>
    <t>MSA-INV.INTERNO-670</t>
  </si>
  <si>
    <t>TELEFONO IP. MARCA GRANDSTREAM, MODELO GXP1610, SERIE No. 20EZ1QHLA032E983</t>
  </si>
  <si>
    <t>TELEFONO IP. MARCA GRANDSTREAM, MODELO GXP1610, SERIE No. 20EZ1QHLA032E2DE</t>
  </si>
  <si>
    <t>TELEFONO IP. MARCA GRANDSTREAM, MODELO GXP1610, SERIE No. 20EZ1QHLA032E98D</t>
  </si>
  <si>
    <t>TELEFONO IP. MARCA GRANDSTREAM, MODELO GXP1610, SERIE No. 20EZ1QHLA032E995</t>
  </si>
  <si>
    <t>GRANDSTREAM</t>
  </si>
  <si>
    <t>GXP1610</t>
  </si>
  <si>
    <t>20EZ1QHLA032E2DE</t>
  </si>
  <si>
    <t>20EZ1QHLA032E98D</t>
  </si>
  <si>
    <t>20EZ1QHLA032E983</t>
  </si>
  <si>
    <t xml:space="preserve"> 20EZ1QHLA032E983</t>
  </si>
  <si>
    <t>20EZ1QHLA032E995</t>
  </si>
  <si>
    <t>INSTALACIÓN DE CABLEADO ESTRUCTURADO, RED ALÁMBRICA E INALÁMBRICA Y SITIO DE TELECOMUNICACIONES (SITE) (GABINETE DE TELECOMUNICACIONES, IP-PBX CONMUTADOR IP, SWITCH POE DE 24 PUERTOS, CHAROLA PARA GABINETE, DISPOSITIVO ADMINISTRACIÓN DE RED EMPRESARIAL FIREWALL)</t>
  </si>
  <si>
    <t>ARCHIVERO MÉTALICO CON 4 GAVETAS, COLOR BEIGE</t>
  </si>
  <si>
    <t>C. MARCOS CHAVEZ SÁNCHEZ</t>
  </si>
  <si>
    <t>EQUIPO DE CÓMPUTO DE ESCRITORIO, RAM 6G, 1T, LED PANEL, WINDOWS 10 HOME, COLOR BLANCO/GRIS, INCLUYE TECLADO 60320707 Y MOUSE MARCA LENOVO, MODELO IDEACENTRE AIO 510-22ASR, SERIE P9019C4G</t>
  </si>
  <si>
    <t>ESCRITORIO ESTUDIANTIL EN "L" REPIZAS INTEGRADAS; COLOR CAFÉ CLARO Y NEGRO</t>
  </si>
  <si>
    <t>IMPRESORA MULTIFUNCIONAL ECOTANK, TINTA CONTINUA, COLOR NEGRO, MARCA EPSON, MODELO L6171, No. DE SERIE X4ER079556</t>
  </si>
  <si>
    <t>HV300</t>
  </si>
  <si>
    <t>DISCO DURO EXTERNO. 2 TB, MARCA ADATA, HV300, DASHDRIVE SLIM 2.5, USB 3.2, COLOR NEGRO, WINDOWS MAC/LINU, SERIE No. 110820265173</t>
  </si>
  <si>
    <t>C. CELESTINO ÁNGELES GÓMEZ</t>
  </si>
  <si>
    <t>TORNILLO DE BANCO DEL No. 5, MARCA TORILLO, COLOR AZUL</t>
  </si>
  <si>
    <t>TORILLO</t>
  </si>
  <si>
    <t>SANTUL</t>
  </si>
  <si>
    <t>JUEGO DE DESARMADORES DE 7 PIEZAS, MARCA SANTUL, MODELO 8711, COLOR AMARILLO</t>
  </si>
  <si>
    <t>SKIL</t>
  </si>
  <si>
    <t>F0126555AA</t>
  </si>
  <si>
    <t>JUEGO DE PINZAS DE CORTE (2 PIEZAS), MARCA SANTUL, MODELO 7145</t>
  </si>
  <si>
    <t>ADIR</t>
  </si>
  <si>
    <t>HEAVI DUTY</t>
  </si>
  <si>
    <t>TALADRO DE PERCUSIÓN 13 MM 1/2",  570W, 127V, 60H2, 0-2, 800/MIN.  MARCA SKIL, MODELO 6555, No. F012 6555 AA, COLOR NEGRO CON ROJO</t>
  </si>
  <si>
    <t>ARCHIVERO METALICO DE 4 GAVETAS Y LLAVE, TAMAÑO CARTA, COLOR GRIS, MARCA TAMMEX</t>
  </si>
  <si>
    <t>TAMMEX</t>
  </si>
  <si>
    <t>LIC. MIGUEL ÁNGEL ALDANA CANO</t>
  </si>
  <si>
    <t>LIC. ODONT. BRENDA GARDUÑO RAMÍREZ</t>
  </si>
  <si>
    <t>1241-3-251</t>
  </si>
  <si>
    <t>EQUIPO DE COMPUTO. MARCA LENOVO MODELO AIO 3 22 ADA05/ ATHION, COLOR NEGRO. SERIE No. MP1Z4MML</t>
  </si>
  <si>
    <t>MP1Z4MML</t>
  </si>
  <si>
    <t>SA-4202</t>
  </si>
  <si>
    <t>04</t>
  </si>
  <si>
    <t>SA-4013</t>
  </si>
  <si>
    <t>SA-4128</t>
  </si>
  <si>
    <t>SA-3955</t>
  </si>
  <si>
    <t>SA-3992</t>
  </si>
  <si>
    <t>CONCENTRADOR DE OXIGENO JUMAO 5 LTS GRADO MEDICO, MODELO JMC5A Ni, SERIE No. SA-4013</t>
  </si>
  <si>
    <t>CONCENTRADOR DE OXIGENO JUMAO 5 LTS GRADO MEDICO, MODELO JMC5A Ni, SERIE No. SA-4128</t>
  </si>
  <si>
    <t>CONCENTRADOR DE OXIGENO JUMAO 5 LTS GRADO MEDICO, MODELO JMC5A Ni, SERIE No. SA-3955</t>
  </si>
  <si>
    <t>CONCENTRADOR DE OXIGENO JUMAO 5 LTS GRADO MEDICO, MODELO JMC5A Ni, SERIE No. SA-3992 (COMODATO YOLOTEPEC)</t>
  </si>
  <si>
    <t>MANDIL EMPLOMADO, COLOR AZUL</t>
  </si>
  <si>
    <t>EQUIPO DE CÓMPUTO DE ESCRITORIO, MARCA LENOVO, MODELO IDEACENTRE A340-22AST, SERIE No. MP1N4LPK, PANTALLA DE 19.5", ADM; INCLUYE MOUSSE Y TECLADO</t>
  </si>
  <si>
    <t>GLUCOMETRO ONE TOUCH SELECT PLUS, SERIE No. GCNSVJMG</t>
  </si>
  <si>
    <r>
      <t xml:space="preserve">CONCENTRADOR DE OXIGENO DE 0 LTS USO DOMESTICO, MARCA DEDAKJ, SERIE No. 1603699423000287 </t>
    </r>
    <r>
      <rPr>
        <b/>
        <sz val="8"/>
        <rFont val="Arial Narrow"/>
        <family val="2"/>
      </rPr>
      <t>(SOLO TIENE CABLE DE CONEXIÓN, FALTA CONTROL Y CANULA)</t>
    </r>
  </si>
  <si>
    <t>4CE5100D5D</t>
  </si>
  <si>
    <t>TK 2000</t>
  </si>
  <si>
    <t>C1915436</t>
  </si>
  <si>
    <t>C1915437</t>
  </si>
  <si>
    <t>C1915439</t>
  </si>
  <si>
    <t>C1915440</t>
  </si>
  <si>
    <t>C1915431</t>
  </si>
  <si>
    <t>C1915432</t>
  </si>
  <si>
    <t>C1915433</t>
  </si>
  <si>
    <t>C1915434</t>
  </si>
  <si>
    <t>C1915435</t>
  </si>
  <si>
    <t>C1915066</t>
  </si>
  <si>
    <t>C1915067</t>
  </si>
  <si>
    <t>C1915068</t>
  </si>
  <si>
    <t>C1915069</t>
  </si>
  <si>
    <t>C1915070</t>
  </si>
  <si>
    <t>C1915061</t>
  </si>
  <si>
    <t>C1915062</t>
  </si>
  <si>
    <t>C1915063</t>
  </si>
  <si>
    <t>C1915064</t>
  </si>
  <si>
    <t>NXDN</t>
  </si>
  <si>
    <t>VHF</t>
  </si>
  <si>
    <t>TX PRO</t>
  </si>
  <si>
    <t>BODY CAM</t>
  </si>
  <si>
    <t>SECUCORE</t>
  </si>
  <si>
    <t>RADIO PORTATIL, MARCA KENWOOD, MODELO TK 2000 425 MHZ, 550W, ACCESORIOS BATERIA, CARGADOR ANTENA CLIP, No. DE SERIE C1915436</t>
  </si>
  <si>
    <t>RADIO PORTATIL, MARCA KENWOOD, MODELO TK 2000 425 MHZ, 550W, ACCESORIOS BATERIA, CARGADOR ANTENA CLIP, No. DE SERIE C1915437</t>
  </si>
  <si>
    <t>RADIO PORTATIL, MARCA KENWOOD, MODELO TK 2000 425 MHZ, 550W, ACCESORIOS BATERIA, CARGADOR ANTENA CLIP, No. DE SERIE C1915439</t>
  </si>
  <si>
    <t>RADIO PORTATIL, MARCA KENWOOD, MODELO TK 2000 425 MHZ, 550W, ACCESORIOS BATERIA, CARGADOR ANTENA CLIP, No. DE SERIE C1915440</t>
  </si>
  <si>
    <t>RADIO PORTATIL, MARCA KENWOOD, MODELO TK 2000 425 MHZ, 550W, ACCESORIOS BATERIA, CARGADOR ANTENA CLIP, No. DE SERIE C1915431</t>
  </si>
  <si>
    <t>RADIO PORTATIL, MARCA KENWOOD, MODELO TK 2000 425 MHZ, 550W, ACCESORIOS BATERIA, CARGADOR ANTENA CLIP, No. DE SERIE C1915432</t>
  </si>
  <si>
    <t>RADIO PORTATIL, MARCA KENWOOD, MODELO TK 2000 425 MHZ, 550W, ACCESORIOS BATERIA, CARGADOR ANTENA CLIP, No. DE SERIE C1915433</t>
  </si>
  <si>
    <t>RADIO PORTATIL, MARCA KENWOOD, MODELO TK 2000 425 MHZ, 550W, ACCESORIOS BATERIA, CARGADOR ANTENA CLIP, No. DE SERIE C1915434</t>
  </si>
  <si>
    <t>RADIO PORTATIL, MARCA KENWOOD, MODELO TK 2000 425 MHZ, 550W, ACCESORIOS BATERIA, CARGADOR ANTENA CLIP, No. DE SERIE C1915435</t>
  </si>
  <si>
    <t>RADIO PORTATIL, MARCA KENWOOD, MODELO TK 2000 425 MHZ, 550W, ACCESORIOS BATERIA, CARGADOR ANTENA CLIP, No. DE SERIE C1915066</t>
  </si>
  <si>
    <t>RADIO PORTATIL, MARCA KENWOOD, MODELO TK 2000 425 MHZ, 550W, ACCESORIOS BATERIA, CARGADOR ANTENA CLIP, No. DE SERIE C1915067</t>
  </si>
  <si>
    <t>RADIO PORTATIL, MARCA KENWOOD, MODELO TK 2000 425 MHZ, 550W, ACCESORIOS BATERIA, CARGADOR ANTENA CLIP, No. DE SERIE C1915068</t>
  </si>
  <si>
    <t>RADIO PORTATIL, MARCA KENWOOD, MODELO TK 2000 425 MHZ, 550W, ACCESORIOS BATERIA, CARGADOR ANTENA CLIP, No. DE SERIE C1915069</t>
  </si>
  <si>
    <t>RADIO PORTATIL, MARCA KENWOOD, MODELO TK 2000 425 MHZ, 550W, ACCESORIOS BATERIA, CARGADOR ANTENA CLIP, No. DE SERIE C1915070</t>
  </si>
  <si>
    <t>RADIO PORTATIL, MARCA KENWOOD, MODELO TK 2000 425 MHZ, 550W, ACCESORIOS BATERIA, CARGADOR ANTENA CLIP, No. DE SERIE C1915061</t>
  </si>
  <si>
    <t>RADIO PORTATIL, MARCA KENWOOD, MODELO TK 2000 425 MHZ, 550W, ACCESORIOS BATERIA, CARGADOR ANTENA CLIP, No. DE SERIE C1915062</t>
  </si>
  <si>
    <t>RADIO PORTATIL, MARCA KENWOOD, MODELO TK 2000 425 MHZ, 550W, ACCESORIOS BATERIA, CARGADOR ANTENA CLIP, No. DE SERIE C1915063</t>
  </si>
  <si>
    <t>RADIO PORTATIL, MARCA KENWOOD, MODELO TK 2000 425 MHZ, 550W, ACCESORIOS BATERIA, CARGADOR ANTENA CLIP, No. DE SERIE C1915064</t>
  </si>
  <si>
    <t>BODY CAM, CAMARA POLICIA, FULL HD 1080P, LASWR PANTALLA, MODELO SECUCORE, INCLUYE CARGADOR, SERIE No. 35510100194</t>
  </si>
  <si>
    <t>BODY CAM, CAMARA POLICIA, FULL HD 1080P, LASWR PANTALLA, MODELO SECUCORE, INCLUYE CARGADOR, SERIE No. 3551010010</t>
  </si>
  <si>
    <t>BODY CAM, CAMARA POLICIA, FULL HD 1080P, LASWR PANTALLA, MODELO SECUCORE, INCLUYE CARGADOR, SERIE No. 3551010154</t>
  </si>
  <si>
    <t>BODY CAM, CAMARA POLICIA, FULL HD 1080P, LASWR PANTALLA, MODELO SECUCORE, INCLUYE CARGADOR, SERIE No. 3551010181</t>
  </si>
  <si>
    <t>BODY CAM, CAMARA POLICIA, FULL HD 1080P, LASWR PANTALLA, MODELO SECUCORE, INCLUYE CARGADOR, SERIE No. 3551010054</t>
  </si>
  <si>
    <t>BODY CAM, CAMARA POLICIA, FULL HD 1080P, LASWR PANTALLA, MODELO SECUCORE, INCLUYE CARGADOR, SERIE No. 3551010183</t>
  </si>
  <si>
    <t>BODY CAM, CAMARA POLICIA, FULL HD 1080P, LASWR PANTALLA, MODELO SECUCORE, INCLUYE CARGADOR, SERIE No. 3551010021</t>
  </si>
  <si>
    <t>BODY CAM, CAMARA POLICIA, FULL HD 1080P, LASWR PANTALLA, MODELO SECUCORE, INCLUYE CARGADOR,  SERIE No. 3551010196</t>
  </si>
  <si>
    <t>BODY CAM, CAMARA POLICIA, FULL HD 1080P, LASWR PANTALLA, MODELO SECUCORE, INCLUYE CARGADOR, SERIE No. 3551010153</t>
  </si>
  <si>
    <t>BODY CAM, CAMARA POLICIA, FULL HD 1080P, LASWR PANTALLA, MODELO SECUCORE, INCLUYE CARGADOR, SERIE No. 3551010199</t>
  </si>
  <si>
    <t>BODY CAM, CAMARA POLICIA, FULL HD 1080P, LASWR PANTALLA, MODELO SECUCORE,INCLUYE CARGADOR,  SERIE No. 3551010050</t>
  </si>
  <si>
    <t>BODY CAM, CAMARA POLICIA, FULL HD 1080P, LASWR PANTALLA, MODELO SECUCORE, INCLUYE CARGADOR, SERIE No. 3551010023</t>
  </si>
  <si>
    <t>BODY CAM, CAMARA POLICIA, FULL HD 1080P, LASWR PANTALLA, MODELO SECUCORE, INCLUYE CARGADOR, SERIE No. 3551010198</t>
  </si>
  <si>
    <t>BODY CAM, CAMARA POLICIA, FULL HD 1080P, LASWR PANTALLA, MODELO SECUCORE, INCLUYE CARGADOR, SERIE No. 3551010041</t>
  </si>
  <si>
    <t xml:space="preserve">RADIO MOVIL, MARCA KENWOOD DIGITAL, MODELO NXDN, CON PANTALLA 45W, 450- 512 MHZ, 128 CANALES ANALOGICO DIGITAL, No. DE SERIE 18410 (BASE) </t>
  </si>
  <si>
    <t>RADIO MOVIL, MARCA KENWOOD DIGITAL, MODELO NXDN, CON PANTALLA 45W, 450- 512 MHZ, 128 CANALES ANALOGICO DIGITAL, No. DE SERIE 18410 (3334)</t>
  </si>
  <si>
    <t>RADIO MOVIL, MARCA KENWOOD DIGITAL, MODELO NXDN, CON PANTALLA 45W, 450- 512 MHZ, 128 CANALES ANALOGICO DIGITAL, No. DE SERIE 18410 (3289)</t>
  </si>
  <si>
    <t>ANTENA BASE VHF RANGO DE 167-174 MHZ, 7 DB, 50 KM A LA REDONDA, MODELO TX PRO S/N DE SERIE (3334)</t>
  </si>
  <si>
    <t>ANTENA BASE VHF RANGO DE 167-174 MHZ, 7 DB, 50 KM A LA REDONDA, MODELO TX PRO S/N DE SERIE (3289)</t>
  </si>
  <si>
    <t>ANTENA BASE VHF RANGO DE 167-174 MHZ, 7 DB, 50 KM A LA REDONDA, MODELO TX PRO S/N DE SERIE (6919)</t>
  </si>
  <si>
    <t>MESA DE MADERA COLOR CAOBA (DOS PIEZAS), MODELO EJECUTIVA</t>
  </si>
  <si>
    <t>AUTOMOVIL SEMI NUEVO, MARCA TOYOTA, MODELO 2019, TIPO HILUX 4X2 D-CAB SR, COLOR PLATA, 4 PUERTAS, 4 CILINDROS, CAPACIDAD DE 5 PASAJEROS, COMBUSTIBLE: GASOLINA, NUMERO DE SERIE MR0EX8DD2K0260739 (0062)</t>
  </si>
  <si>
    <t>C. LEYDI JOANA PEÑA MARTÍNEZ</t>
  </si>
  <si>
    <t>ING. DIANA GUADALUPE GACHUZ MEJÍA</t>
  </si>
  <si>
    <t>CINCEL DE CORTE FRIO 1"X6 PULGADAS, MARCA TRUPER, SERIE No. 501206630716 -1</t>
  </si>
  <si>
    <t>501206630716 -1</t>
  </si>
  <si>
    <t>501206629369 - 1</t>
  </si>
  <si>
    <t>501206629369 - 2</t>
  </si>
  <si>
    <t>501206640470 - 1</t>
  </si>
  <si>
    <t>501206640470 - 2</t>
  </si>
  <si>
    <t>506240620402 - 1</t>
  </si>
  <si>
    <t>506240620402 - 2</t>
  </si>
  <si>
    <t>PERICA, MARCA PRETUL, SERIE No. 501206629369 - 1</t>
  </si>
  <si>
    <t>PERICA, MARCA PRETUL, SERIE No. 501206629369 - 2</t>
  </si>
  <si>
    <t>STYLSON, MARCA PRETUL, SERIE No. 501206640470 - 1</t>
  </si>
  <si>
    <t>STYLSON, MARCA PRETUL, SERIE No. 501206640470 - 2</t>
  </si>
  <si>
    <t>NAZO DE HULE DE 16 OZ. MARCA PRETUL, SERIE No. 506240620402 - 1</t>
  </si>
  <si>
    <t>NAZO DE HULE DE 16 OZ. MARCA PRETUL, SERIE No. 506240620402 - 2</t>
  </si>
  <si>
    <t>CINCEL DE CORTE FRIO 1"X6 PULGADAS, MARCA TRUPER, SERIE No. 501206630716 -2</t>
  </si>
  <si>
    <t>501206630716 -2</t>
  </si>
  <si>
    <t>LLAVES DE PLOMERO DE 9.5 CM, MARCA TRUPER, SERIE No. 501206640937 - 1</t>
  </si>
  <si>
    <t>LLAVES DE PLOMERO DE 9.5 CM, MARCA TRUPER, SERIE No. 501206640937 - 2</t>
  </si>
  <si>
    <t>501206640937 - 1</t>
  </si>
  <si>
    <t>501206640937 - 2</t>
  </si>
  <si>
    <t>CORTADOR DE TUBO DE 1 A 5/8 DE PULGADA, MARCA TRUPER, SERIE No. 50120662912 - 1</t>
  </si>
  <si>
    <t xml:space="preserve"> 50120662912 - 1</t>
  </si>
  <si>
    <t>MSA-INV.INTERNO-671</t>
  </si>
  <si>
    <t>MSA-INV.INTERNO-672</t>
  </si>
  <si>
    <t>MSA-INV.INTERNO-673</t>
  </si>
  <si>
    <t>MSA-INV.INTERNO-674</t>
  </si>
  <si>
    <t>MSA-INV.INTERNO-675</t>
  </si>
  <si>
    <t>MSA-INV.INTERNO-676</t>
  </si>
  <si>
    <t>MSA-INV.INTERNO-677</t>
  </si>
  <si>
    <t>MSA-INV.INTERNO-678</t>
  </si>
  <si>
    <t>MSA-INV.INTERNO-679</t>
  </si>
  <si>
    <t>MSA-INV.INTERNO-680</t>
  </si>
  <si>
    <t>CORTADOR DE TUBO DE 1 A 5/8 DE PULGADA, MARCA TRUPER, SERIE No. 50120662912 - 2</t>
  </si>
  <si>
    <t xml:space="preserve"> 50120662912 - 2</t>
  </si>
  <si>
    <t>501206664506 - 1</t>
  </si>
  <si>
    <t>501206664506 - 2</t>
  </si>
  <si>
    <t>501206665534 - 1</t>
  </si>
  <si>
    <t>501206665534 - 2</t>
  </si>
  <si>
    <t>KIT DE LLAVES INGLESAS, MARCA PRETUL, SERIE No. 501206646113 - 1</t>
  </si>
  <si>
    <t>KIT DE LLAVES INGLESAS, MARCA PRETUL, SERIE No. 501206646113 - 2</t>
  </si>
  <si>
    <t>501206646113 - 1</t>
  </si>
  <si>
    <t>501206646113 - 2</t>
  </si>
  <si>
    <t>COMBO PARA BARBERÍA, CONTIENE CPPER, CUCHILLA DE ACERO INOXIDABLE, TRIMMER DE ACERO INOXIDABLE CON MOTOR ELECTRICO O MAGNIETICO, MARCA WAHL</t>
  </si>
  <si>
    <t>WHAL</t>
  </si>
  <si>
    <t>SECADORA DE CABELLO, MARCA REVLON, SERIE No. 761318127734</t>
  </si>
  <si>
    <t>SECADORA DE CABELLO, MARCA REVLON, SERIE No. 6131800474</t>
  </si>
  <si>
    <t>MSA-INV.INTERNO-681</t>
  </si>
  <si>
    <t>MSA-INV.INTERNO-682</t>
  </si>
  <si>
    <t>MSA-INV.INTERNO-683</t>
  </si>
  <si>
    <t>MSA-INV.INTERNO-684</t>
  </si>
  <si>
    <t>MSA-INV.INTERNO-685</t>
  </si>
  <si>
    <t>MSA-INV.INTERNO-686</t>
  </si>
  <si>
    <t>MSA-INV.INTERNO-687</t>
  </si>
  <si>
    <t>MSA-INV.INTERNO-688</t>
  </si>
  <si>
    <t>MSA-INV.INTERNO-689</t>
  </si>
  <si>
    <t>MSA-INV.INTERNO-690</t>
  </si>
  <si>
    <t>MSA-INV.INTERNO-691</t>
  </si>
  <si>
    <t>MSA-INV.INTERNO-692</t>
  </si>
  <si>
    <t>MSA-INV.INTERNO-693</t>
  </si>
  <si>
    <t>REVLON</t>
  </si>
  <si>
    <t>ENVASE ATOMIZADOR, SERIE No. 20600 - 1</t>
  </si>
  <si>
    <t>ENVASE ATOMIZADOR, SERIE No. 20600 - 2</t>
  </si>
  <si>
    <t>ENVASE ATOMIZADOR, SERIE No. 20600 - 3</t>
  </si>
  <si>
    <t xml:space="preserve"> 20600 - 1</t>
  </si>
  <si>
    <t>20600 - 2</t>
  </si>
  <si>
    <t>20600 - 3</t>
  </si>
  <si>
    <t xml:space="preserve"> 20086 - 1</t>
  </si>
  <si>
    <t>ESPEJO PARA TOCADOR, SERIE No. 7501131829681 - 1</t>
  </si>
  <si>
    <t>ESPEJO PARA TOCADOR, SERIE No. 7501131829681 - 2</t>
  </si>
  <si>
    <t>7501131829681 - 1</t>
  </si>
  <si>
    <t>7501131829681 - 2</t>
  </si>
  <si>
    <t>PLANCHA PARA CABELLO, SERIE No. 761318020820 - 1</t>
  </si>
  <si>
    <t>PLANCHA PARA CABELLO, SERIE No. 761318020820 - 2</t>
  </si>
  <si>
    <t>761318020820 - 1</t>
  </si>
  <si>
    <t>761318020820 - 2</t>
  </si>
  <si>
    <t>501206629017 - 1</t>
  </si>
  <si>
    <t>501206629017 - 2</t>
  </si>
  <si>
    <t>PONCHADORA PELA CABLES, MARCA PRETUL, SERIE No. 501206629017 - 1</t>
  </si>
  <si>
    <t>PONCHADORA PELA CABLES, MARCA PRETUL, SERIE No. 501206629017 - 2</t>
  </si>
  <si>
    <t>GUIA JALA CABLE, MARCA TRUPER, SERIE No. 506240606185 - 1</t>
  </si>
  <si>
    <t>GUIA JALA CABLE, MARCA TRUPER, SERIE No. 506240606185 - 2</t>
  </si>
  <si>
    <t>506240606185 - 1</t>
  </si>
  <si>
    <t>506240606185 - 2</t>
  </si>
  <si>
    <t>MSA-INV.INTERNO-694</t>
  </si>
  <si>
    <t>MSA-INV.INTERNO-695</t>
  </si>
  <si>
    <t>MSA-INV.INTERNO-696</t>
  </si>
  <si>
    <t>MSA-INV.INTERNO-697</t>
  </si>
  <si>
    <t>MSA-INV.INTERNO-698</t>
  </si>
  <si>
    <t>MSA-INV.INTERNO-699</t>
  </si>
  <si>
    <t>MSA-INV.INTERNO-700</t>
  </si>
  <si>
    <t>MSA-INV.INTERNO-701</t>
  </si>
  <si>
    <t>MSA-INV.INTERNO-702</t>
  </si>
  <si>
    <t>MSA-INV.INTERNO-703</t>
  </si>
  <si>
    <t>MSA-INV.INTERNO-704</t>
  </si>
  <si>
    <t>MSA-INV.INTERNO-705</t>
  </si>
  <si>
    <t>MULTIMETRO DIGITAL, MARCA TRUPER, SERIE No. 501206625453 - 1</t>
  </si>
  <si>
    <t>MULTIMETRO DIGITAL, MARCA TRUPER, SERIE No. 501206625453 - 2</t>
  </si>
  <si>
    <t>501206625453 - 1</t>
  </si>
  <si>
    <t>501206625453 - 2</t>
  </si>
  <si>
    <t>501206664445 - 1</t>
  </si>
  <si>
    <t>501206664445 - 2</t>
  </si>
  <si>
    <t>NAVAJA, MARCA TRUPER, SERIE No. 501206684825 - 1</t>
  </si>
  <si>
    <t>NAVAJA, MARCA TRUPER, SERIE No. 501206684825 - 2</t>
  </si>
  <si>
    <t>501206684825 - 1</t>
  </si>
  <si>
    <t>501206684825 - 2</t>
  </si>
  <si>
    <t>FLEXOMETRO, MARCA PRETUL, SERIE No. 501206624517 - 1</t>
  </si>
  <si>
    <t>FLEXOMETRO, MARCA PRETUL, SERIE No. 501206624517 - 2</t>
  </si>
  <si>
    <t>501206624517 - 1</t>
  </si>
  <si>
    <t>501206624517 - 2</t>
  </si>
  <si>
    <t>ARCOS DE SEGUETA, MARCA PRETUL, SERIE No. 501206602201 - 1</t>
  </si>
  <si>
    <t>ARCOS DE SEGUETA, MARCA PRETUL, SERIE No. 501206602201 - 2</t>
  </si>
  <si>
    <t>501206602201 - 1</t>
  </si>
  <si>
    <t>501206602201 - 2</t>
  </si>
  <si>
    <t>LINTERNA PARA CABEZA, MARCA PRETUL, SERIE No. 506240670537 - 1</t>
  </si>
  <si>
    <t>LINTERNA PARA CABEZA, MARCA PRETUL, SERIE No. 506240670537 - 2</t>
  </si>
  <si>
    <t>506240670537 - 1</t>
  </si>
  <si>
    <t>506240670537 - 2</t>
  </si>
  <si>
    <t>MSA-INV.INTERNO-706</t>
  </si>
  <si>
    <t>MSA-INV.INTERNO-707</t>
  </si>
  <si>
    <t>MSA-INV.INTERNO-708</t>
  </si>
  <si>
    <t>MSA-INV.INTERNO-709</t>
  </si>
  <si>
    <t>MSA-INV.INTERNO-710</t>
  </si>
  <si>
    <t>MSA-INV.INTERNO-711</t>
  </si>
  <si>
    <t>MSA-INV.INTERNO-712</t>
  </si>
  <si>
    <t>MSA-INV.INTERNO-713</t>
  </si>
  <si>
    <t>CAJA PARA GUARDAR HERRAMIENTA, MARCA PRETUL, SERIE No. 506240613473 - 1</t>
  </si>
  <si>
    <t>CAJA PARA GUARDAR HERRAMIENTA, MARCA PRETUL, SERIE No. 506240613473 - 2</t>
  </si>
  <si>
    <t>506240613473 - 1</t>
  </si>
  <si>
    <t>506240613473 - 2</t>
  </si>
  <si>
    <t>PINZAS PARA ELECTRICISTA MARCLA PRETUL, SERIE No. 501206643174 - 1</t>
  </si>
  <si>
    <t>PINZAS PARA ELECTRICISTA MARCLA PRETUL, SERIE No. 501206643174 - 2</t>
  </si>
  <si>
    <t>501206643174 - 1</t>
  </si>
  <si>
    <t>501206643174 - 2</t>
  </si>
  <si>
    <t>PINZAS CORTE DIAGONAL, MARCA PRETUL, SERIE No. 501206643198 - 1</t>
  </si>
  <si>
    <t>501206643198 - 1</t>
  </si>
  <si>
    <t>PINZAS CORTE DIAGONAL, MARCA PRETUL, SERIE No. 501206643198 - 2</t>
  </si>
  <si>
    <t>501206643198 - 2</t>
  </si>
  <si>
    <t>PINZAS PUNTA LARGA, MARCA PRETUL, SERIE No. 501206643198 - 1</t>
  </si>
  <si>
    <t>PINZAS PUNTA LARGA, MARCA PRETUL, SERIE No. 501206643198 - 2</t>
  </si>
  <si>
    <t>MSA-INV.INTERNO-001</t>
  </si>
  <si>
    <t>ESTRUCTURA METÁLICA CON ENTREPAÑOS DE MADERA CON 6 COLUMNAS</t>
  </si>
  <si>
    <t>MSA-INV.INTERNO-002</t>
  </si>
  <si>
    <t>ESTRUCTURA METÁLICA CON ENTREPAÑOS DE MADERA CON 4 COLUMNAS</t>
  </si>
  <si>
    <t>MSA-INV.INTERNO-003</t>
  </si>
  <si>
    <t>ANAQUEL DE METAL DE DIFERENTES TAMAÑOS CON ENTREPAÑOS</t>
  </si>
  <si>
    <t>MSA-INV.INTERNO-004</t>
  </si>
  <si>
    <t>MSA-INV.INTERNO-005</t>
  </si>
  <si>
    <t>MSA-INV.INTERNO-006</t>
  </si>
  <si>
    <t>MSA-INV.INTERNO-007</t>
  </si>
  <si>
    <t>SILLA SECRETARIAL CON PISTON NEUMATICO CON CODERAS TAPIZADA EN COLOR NEGRO</t>
  </si>
  <si>
    <t>MSA-INV.INTERNO-008</t>
  </si>
  <si>
    <t>OSTER</t>
  </si>
  <si>
    <t>BVSTDC3392</t>
  </si>
  <si>
    <t>ICACJ579631</t>
  </si>
  <si>
    <t>C02277 WALTMART</t>
  </si>
  <si>
    <t>MSA-INV.INTERNO-009</t>
  </si>
  <si>
    <t>SILLA CON CODERAS, TAPIZADAS EN TELA COLOR NEGRA - REPARADAS - SALA DE SESIONES</t>
  </si>
  <si>
    <t>MSA-INV.INTERNO-010</t>
  </si>
  <si>
    <t>MSA-INV.INTERNO-011</t>
  </si>
  <si>
    <t>MSA-INV.INTERNO-012</t>
  </si>
  <si>
    <t>MSA-INV.INTERNO-013</t>
  </si>
  <si>
    <t>MSA-INV.INTERNO-014</t>
  </si>
  <si>
    <t>MSA-INV.INTERNO-015</t>
  </si>
  <si>
    <t>SILLA SIN CODERAS, TAPIZADAS EN TELA COLOR NEGRA - REPARADAS - SALA DE SESIONES</t>
  </si>
  <si>
    <t>MSA-INV.INTERNO-016</t>
  </si>
  <si>
    <t>MSA-INV.INTERNO-017</t>
  </si>
  <si>
    <t>MSA-INV.INTERNO-018</t>
  </si>
  <si>
    <t>MSA-INV.INTERNO-019</t>
  </si>
  <si>
    <t>MSA-INV.INTERNO-020</t>
  </si>
  <si>
    <t>MSA-INV.INTERNO-021</t>
  </si>
  <si>
    <t>TELÉFONO UNILÍNEA, COLOR NEGRO</t>
  </si>
  <si>
    <t>KX-TS500ME</t>
  </si>
  <si>
    <t>E00338 NOEMI GARNICA LUGO</t>
  </si>
  <si>
    <t>MSA-INV.INTERNO-022</t>
  </si>
  <si>
    <t>CHERRY</t>
  </si>
  <si>
    <t>D00108 OLGA NELLY GERNANDEZ PERALES</t>
  </si>
  <si>
    <t>MSA-INV.INTERNO-023</t>
  </si>
  <si>
    <t>MSA-INV.INTERNO-024</t>
  </si>
  <si>
    <t>MSA-INV.INTERNO-025</t>
  </si>
  <si>
    <t>C. MARGARITA SÁNCHEZ MONROY</t>
  </si>
  <si>
    <t>BIBLIOTECA PÚBLICA SANTIAGO</t>
  </si>
  <si>
    <t>ESCRITORIO DE  MADERA CON 4 CAJONES</t>
  </si>
  <si>
    <t>MSA-INV.INTERNO-026</t>
  </si>
  <si>
    <t>ARCHIVERO METÁLICO CON 3 GAVETAS COLOR GRIS</t>
  </si>
  <si>
    <t>MSA-INV.INTERNO-027</t>
  </si>
  <si>
    <t>IMPRESORA MULTIFUNCIONAL, IMPRESIÓN A BLANCO Y NEGRO</t>
  </si>
  <si>
    <t>SCX-4300</t>
  </si>
  <si>
    <t>MSA-INV.INTERNO-028</t>
  </si>
  <si>
    <t>TELEVISOR DE 20"</t>
  </si>
  <si>
    <t>215L</t>
  </si>
  <si>
    <t>X1020732</t>
  </si>
  <si>
    <t>BIENES NO INVENTARIABLES</t>
  </si>
  <si>
    <t>MSA-INV.INTERNO-029</t>
  </si>
  <si>
    <t>PROYECTOR DE 2400 LUMENS; COLOR BLANCO</t>
  </si>
  <si>
    <t>ONE-MIX</t>
  </si>
  <si>
    <t>K99</t>
  </si>
  <si>
    <t>OM18090461</t>
  </si>
  <si>
    <t>MSA-INV.INTERNO-030</t>
  </si>
  <si>
    <t>MÁQUINA DE ESCRIBIR</t>
  </si>
  <si>
    <t>OLIMPIA</t>
  </si>
  <si>
    <t>MSA-INV.INTERNO-031</t>
  </si>
  <si>
    <t>SILLA SECRETARIAL SIN CODERAS, AJUSTE AUTOMÁTIC, RESPALDO Y ASIENTO TAPIZADO EN TELA, COLOR NEGRO.</t>
  </si>
  <si>
    <t>MSA-INV.INTERNO-032</t>
  </si>
  <si>
    <t>MESA DE MADERA PARA MÁQUINA DE ESCRIBIR COLOR CAFÉ Y ARENA</t>
  </si>
  <si>
    <t>E01022 FRANCISCO JAVIER DIAZ HERNANDEZ</t>
  </si>
  <si>
    <t>MSA-INV.INTERNO-033</t>
  </si>
  <si>
    <t>ESCRITORIO MODELO SECRETARIAL CON UNA CAJONERA MIXTA DE 1.20X0.60X0.75 CMS. FABRICADA EN CHAPA DE MELAMINA COLOR BORDEUX CON NEGRO</t>
  </si>
  <si>
    <t>SECRETARIAL</t>
  </si>
  <si>
    <t>MSA-INV.INTERNO-034</t>
  </si>
  <si>
    <t>ARCHIVERO MÉTALICO CON 3 CAJONES COLOR BEIGE CON CAJA FUERTE</t>
  </si>
  <si>
    <t>PM STELLE</t>
  </si>
  <si>
    <t>MSA-INV.INTERNO-035</t>
  </si>
  <si>
    <t>SMART BITT</t>
  </si>
  <si>
    <t>NB 750</t>
  </si>
  <si>
    <t>MSA-INV.INTERNO-036</t>
  </si>
  <si>
    <t>E02234 NOEMI GARNICA LUGO</t>
  </si>
  <si>
    <t>MSA-INV.INTERNO-037</t>
  </si>
  <si>
    <t xml:space="preserve">ESCRITORIO METÁLICO DE 1.50X0.70X0.75 CMS. CUBIERTA DE MADERA CON 3 CAJONES, COLOR ARENA </t>
  </si>
  <si>
    <t>MSA-INV.INTERNO-038</t>
  </si>
  <si>
    <t xml:space="preserve">SILLA DE VINIL COLOR NEGRO </t>
  </si>
  <si>
    <t>1 ESTA EN LA BIBLIOTECA Y 1 EN EL IMNJUVE</t>
  </si>
  <si>
    <t>MSA-INV.INTERNO-039</t>
  </si>
  <si>
    <t>SILLA DE ESPERA DE METAL, TAPIZADA EN TELA COLOR NEGRO  (550.00 CADA UNA)</t>
  </si>
  <si>
    <t>NO SE LOCALIZO</t>
  </si>
  <si>
    <t>MSA-INV.INTERNO-040</t>
  </si>
  <si>
    <t>ARCHIVERO COLOR ARENA CON 3 GAVETAS</t>
  </si>
  <si>
    <t>CIMA</t>
  </si>
  <si>
    <t>1 LA RESGUARDO EN SU CASA Y 2 ESTAN DESTRUIDAS</t>
  </si>
  <si>
    <t>MSA-INV.INTERNO-041</t>
  </si>
  <si>
    <t>MSA-INV.INTERNO-042</t>
  </si>
  <si>
    <t>ESCRITORIO METÁLICO AUXILIAR CON 2 CAJONES COLOR CAFÉ Y ARENA.</t>
  </si>
  <si>
    <t>MSA-INV.INTERNO-043</t>
  </si>
  <si>
    <t>ESCRITORIO DE MADERA COLOR CAFÉ DE 7 CAJONES</t>
  </si>
  <si>
    <t>MSA-INV.INTERNO-044</t>
  </si>
  <si>
    <t>TELÉFONO UNILÍNEA, COLOR BLANCO</t>
  </si>
  <si>
    <t>6EBAC832068</t>
  </si>
  <si>
    <t>C00767 CARLOS ALBERTO RAMÍREZ MARTÍNEZ</t>
  </si>
  <si>
    <t>MSA-INV.INTERNO-045</t>
  </si>
  <si>
    <t>BANCA TIPO TANDEM DE 3 PIEZAS, TAPIZADA EN TELA COLOR AZUL</t>
  </si>
  <si>
    <t>C02353 COMERCIALIZADORA ALLFIND S DE RL DE CV</t>
  </si>
  <si>
    <t>MSA-INV.INTERNO-046</t>
  </si>
  <si>
    <t>SILLA DE ESPERA CROMADA, TAPIZADA EN TELA COLOR NEGRO (REPARADA)</t>
  </si>
  <si>
    <t>MSA-INV.INTERNO-047</t>
  </si>
  <si>
    <t>MSA-INV.INTERNO-048</t>
  </si>
  <si>
    <t>MSA-INV.INTERNO-049</t>
  </si>
  <si>
    <t>MSA-INV.INTERNO-050</t>
  </si>
  <si>
    <t>MSA-INV.INTERNO-051</t>
  </si>
  <si>
    <t>MSA-INV.INTERNO-052</t>
  </si>
  <si>
    <t>MSA-INV.INTERNO-053</t>
  </si>
  <si>
    <t>MSA-INV.INTERNO-054</t>
  </si>
  <si>
    <t>MSA-INV.INTERNO-055</t>
  </si>
  <si>
    <t>SILLA DE ESPERA DE TUBULAR, TAPIZADA EN TELA, COLOR NEGRO</t>
  </si>
  <si>
    <t>MSA-INV.INTERNO-056</t>
  </si>
  <si>
    <t>ESCRITORIO MODELO EJECUTIVO DE 1.60X0.70X0.75 CMS. CON UNA CAJONERA MIXTA, FABRICADO EN CHAPA DE MELAMINA, COLOR PERA</t>
  </si>
  <si>
    <t>E01063 SUMICOM TELEMARKETING SA DE CV</t>
  </si>
  <si>
    <t>MSA-INV.INTERNO-057</t>
  </si>
  <si>
    <t>SILLA TIPO SECRETARIAL CON CODERAS, AJUSTE NEUMÁTICO, TAPIZADA EN TELA COLOR NEGRO (REPARADA)</t>
  </si>
  <si>
    <t>MSA-INV.INTERNO-058</t>
  </si>
  <si>
    <t>SILLA DE OFICINA, TAPIZADA EN TELA, AJUSTE NEUMÁTICO DE ALTURA, TELA RETARDANTE AL FUEGO, 101.6 CM ALTURA, 58.4 CM ANCHO; EN COLOR NEGRO</t>
  </si>
  <si>
    <t>F5C4E56</t>
  </si>
  <si>
    <t>MSA-INV.INTERNO-059</t>
  </si>
  <si>
    <t>IMPRESORA SENCILLA, IMPRESIÓN LASER BLANCO Y NEGRO, COLOR NEGRO</t>
  </si>
  <si>
    <t>VND3X89830</t>
  </si>
  <si>
    <t>MSA-INV.INTERNO-060</t>
  </si>
  <si>
    <t>MESA PARA COMPUTADORA COLOR CREMA</t>
  </si>
  <si>
    <t>E00847 MARIA DE JESUS REYES BADILLO</t>
  </si>
  <si>
    <t>MSA-INV.INTERNO-061</t>
  </si>
  <si>
    <t>MODULO VERTICAL PARA INTERNET DE 0.70X0.50X1.20 CMS. CON ENTREPAÑO DESLIZABLE, PARA TECLADO FABRICADO EN CHAPA DE MELAMINA COLOR CEREZO</t>
  </si>
  <si>
    <t>MSA-INV.INTERNO-062</t>
  </si>
  <si>
    <t>MESA REDONDA PEQUEÑA, BASE DE METAL Y CUBIERTA DE MADERA, COLOR NOGAL</t>
  </si>
  <si>
    <t>MSA-INV.INTERNO-063</t>
  </si>
  <si>
    <t>1EBKB054920</t>
  </si>
  <si>
    <t>E02226 NOEMI GARNICA LUGO</t>
  </si>
  <si>
    <t>MSA-INV.INTERNO-064</t>
  </si>
  <si>
    <t xml:space="preserve">ESCRITORIO BALA DE 1,60X1,60X,75 CMS. CON CAJONERA MIXTA Y MESA LATERAL FABRICADOS EN CHAPA DE MELAMINA COLOR BORDEUX </t>
  </si>
  <si>
    <t>MSA-INV.INTERNO-065</t>
  </si>
  <si>
    <t>MSA-INV.INTERNO-066</t>
  </si>
  <si>
    <t>LECTOR/GRABADOR DE DVD/CD, MARCA LITEON, COMPATIBLE CON WINDOWS 8, COLOR NEGRO</t>
  </si>
  <si>
    <t>MSA-INV.INTERNO-067</t>
  </si>
  <si>
    <t>ESCRITORIO METÁLICO CON CUBIERTA DE MADERA, CON 4 CAJONES COLOR ARENA</t>
  </si>
  <si>
    <t>MSA-INV.INTERNO-068</t>
  </si>
  <si>
    <t>MSA-INV.INTERNO-069</t>
  </si>
  <si>
    <t>ESCRITORIO DE METAL CON PORTAMÁQUINAS CON 2 CAJONES, COLOR ARENA CON CUBIERTA COLOR NEGRO</t>
  </si>
  <si>
    <t>MSA-INV.INTERNO-070</t>
  </si>
  <si>
    <t>SILLA DE ESPERA, TAPIZADA EN TELA COLOR NEGRA (REPARADA)</t>
  </si>
  <si>
    <t>MSA-INV.INTERNO-072</t>
  </si>
  <si>
    <t>ESCRITORIO DE METAL CON PORTAMÁQUINAS CON 4 CAJONES, COLOR ARENA CON CUBIERTA COLOR NEGRO</t>
  </si>
  <si>
    <t>MSA-INV.INTERNO-073</t>
  </si>
  <si>
    <t>SILLA DE ESPERA, TAPIZADA EN TELA COLOR NEGRO (REPARADA)</t>
  </si>
  <si>
    <t>MSA-INV.INTERNO-075</t>
  </si>
  <si>
    <t>SILLÓN DE ESPERA DE TRES PLAZAS, TAPIZADO EN TELA COLOR NEGRO (REPARADO)</t>
  </si>
  <si>
    <t>I00832 OPERADORA OMX SA DE CV</t>
  </si>
  <si>
    <t>MSA-INV.INTERNO-076</t>
  </si>
  <si>
    <t xml:space="preserve">ESTACIÓN "L"  DE MADERA, CON 3 CAJONES Y CERRADURA, COLOR ENCINO </t>
  </si>
  <si>
    <t>MSA-INV.INTERNO-077</t>
  </si>
  <si>
    <t>ARCHIVERO METÁLICO CON 4 GAVETAS CON CHAPA EN CADA CAJÓN, COLOR ARENA</t>
  </si>
  <si>
    <t>MSA-INV.INTERNO-078</t>
  </si>
  <si>
    <t>SILLA SECRETARIAL CON BRAZOS, PISTÓN NEUMÁTICO PARA AJUSTES DE ALTURA, BASE GIRATORIA DE CINCO PUNTAS, TAPIZADA EN TELA PLIANA COLOR NEGRO</t>
  </si>
  <si>
    <t>MSA-INV.INTERNO-079</t>
  </si>
  <si>
    <t>ESCRITORIO  MODELO SEMI EJECUTIVO DE 1.5X.60X.75 CON UNA CAJONERA  MIXTA, FABRICADO EN CHAPA  DE MELAMINA COLOR BORDEUX CON NEGRO</t>
  </si>
  <si>
    <t>MSA-INV.INTERNO-080</t>
  </si>
  <si>
    <t>ESCRITORIO DE MADERA COLOR PERA</t>
  </si>
  <si>
    <t>MSA-INV.INTERNO-081</t>
  </si>
  <si>
    <t>ESRITORIO METÁLICO CON 2 GAVETAS, CON CUBIERTA DE MADERA, COLOR ARENA</t>
  </si>
  <si>
    <t>MSA-INV.INTERNO-082</t>
  </si>
  <si>
    <t>MSA-INV.INTERNO-083</t>
  </si>
  <si>
    <t>ARCHIVERO METÁLICO, CON 3 GAVETAS PARA TAMAÑO CARTA/OFICIO; COLOR ARENA</t>
  </si>
  <si>
    <t>MSA-INV.INTERNO-084</t>
  </si>
  <si>
    <t>SILLA SECRETARIAL GIRATORIA, COLOR GRIS OBSCURO</t>
  </si>
  <si>
    <t>MSA-INV.INTERNO-085</t>
  </si>
  <si>
    <t>SILLA SECRETARIAL GIRATORIA, COLOR GRIS NEGRA (REPARADA)</t>
  </si>
  <si>
    <t>MSA-INV.INTERNO-086</t>
  </si>
  <si>
    <t>SILLA DE ESPERA DE METAL, TAPIZADA EN TELA COLOR NEGRO (REPARADA)</t>
  </si>
  <si>
    <t>MSA-INV.INTERNO-087</t>
  </si>
  <si>
    <t>MSA-INV.INTERNO-089</t>
  </si>
  <si>
    <t>REGULADOR - NO BREAK</t>
  </si>
  <si>
    <t>COMPLET</t>
  </si>
  <si>
    <t>MSA-INV.INTERNO-090</t>
  </si>
  <si>
    <t>ESCRITORIO SEMI - EJECUTIVO DE 1.50X0.60X0.75 CMX, CON UNA CAJONERA MIXTA FABRICADO EN CHAPA DE MELAMINA COLOR CEREZO</t>
  </si>
  <si>
    <t>MSA-INV.INTERNO-091</t>
  </si>
  <si>
    <t>ARCHIVERO METÁLICO CON 4 GAVETAS, COLOR ARENA</t>
  </si>
  <si>
    <t>MSA-INV.INTERNO-092</t>
  </si>
  <si>
    <t>SILLA SECRETARIAL CON BRAZOS, PISTON NEUMÁTICO PARA AJUSTE DE ALTURA, BASE GIRATORIA DE 5 PUNTAS, TAPIZADA EN TELA, COLOR NEGRO</t>
  </si>
  <si>
    <t>MSA-INV.INTERNO-093</t>
  </si>
  <si>
    <t xml:space="preserve">PAVILION S5605IA </t>
  </si>
  <si>
    <t>MXX04215XC</t>
  </si>
  <si>
    <t>MSA-INV.INTERNO-094</t>
  </si>
  <si>
    <t>ESCRITORIO DE 1.80 X 0.75X 0.75 CMS. DE UNA CAJONERA EN MELAMINA COLOR BLANCO Y NEGRO</t>
  </si>
  <si>
    <t>MSA-INV.INTERNO-095</t>
  </si>
  <si>
    <t>MSA-INV.INTERNO-096</t>
  </si>
  <si>
    <t>MSA-INV.INTERNO-097</t>
  </si>
  <si>
    <t>MSA-INV.INTERNO-098</t>
  </si>
  <si>
    <t>E01025 OPERADORA OMX SA DE CV</t>
  </si>
  <si>
    <t>MSA-INV.INTERNO-099</t>
  </si>
  <si>
    <t>7BBKD216941</t>
  </si>
  <si>
    <t>MSA-INV.INTERNO-100</t>
  </si>
  <si>
    <t>ARCHIVERO METÁLICO CON 4 CAJONES, COLOR OSTIÓN</t>
  </si>
  <si>
    <t>MSA-INV.INTERNO-101</t>
  </si>
  <si>
    <t>MESA DE TRABAJO GRANDE DE MADERA COLOR CAFÉ</t>
  </si>
  <si>
    <t>MSA-INV.INTERNO-102</t>
  </si>
  <si>
    <t>NICHO DE MADERA COLOR CAOBA OBSCURO Y CRISTALES</t>
  </si>
  <si>
    <t>MSA-INV.INTERNO-103</t>
  </si>
  <si>
    <t>PODIUM DE MADERA</t>
  </si>
  <si>
    <t>MSA-INV.INTERNO-109</t>
  </si>
  <si>
    <t xml:space="preserve">SILLA DE ESPERA CROMADA, TAPIZADA EN TELA COLOR NEGRO </t>
  </si>
  <si>
    <t>MSA-INV.INTERNO-110</t>
  </si>
  <si>
    <t>MSA-INV.INTERNO-111</t>
  </si>
  <si>
    <t>SILLÓN RECIBIDOR CON 3 PLAZAS, TAPIZADA EN TELA COLOR NEGRO (REPARADO)</t>
  </si>
  <si>
    <t>MSA-INV.INTERNO-112</t>
  </si>
  <si>
    <t>MSA-INV.INTERNO-113</t>
  </si>
  <si>
    <t>MSA-INV.INTERNO-114</t>
  </si>
  <si>
    <t>ESCRITORIO IRREGULAR CON CAJONERA MIXTA, MESA LATERAL PARA COMPUTADORA CON ESPACIO PARA CPU DE 1.80X1.75X75 CMS. FABRICADO EN CHAPA DE MELAMINA COLOR CAOBA</t>
  </si>
  <si>
    <t>MSA-INV.INTERNO-115</t>
  </si>
  <si>
    <t>LIBRERO DE MADERA DE 5 REPIZAS</t>
  </si>
  <si>
    <t>MSA-INV.INTERNO-116</t>
  </si>
  <si>
    <t>MSA-INV.INTERNO-117</t>
  </si>
  <si>
    <t>MSA-INV.INTERNO-118</t>
  </si>
  <si>
    <t>MÓDULO DE SILLAS CON 3 PLAZAS CADA UNO, TAPIZADA EN TELA COLOR NEGRO</t>
  </si>
  <si>
    <t>MSA-INV.INTERNO-119</t>
  </si>
  <si>
    <t>MSA-INV.INTERNO-120</t>
  </si>
  <si>
    <t>ARCHIVERO METÁLICO DE CUATRO GAVETAS, CON LLAVE DE CIERRE GENERAL, CUBIERTA EN MELAMINA NOGAL ,TERMINADO COLOR GRIS</t>
  </si>
  <si>
    <t>MSA-INV.INTERNO-121</t>
  </si>
  <si>
    <t>ARCHIVERO METÁLICO DE TRES GAVETAS CADA UNO COLOR CAFÉ CLARO Y CAFÉ OBSCURO</t>
  </si>
  <si>
    <t>MSA-INV.INTERNO-122</t>
  </si>
  <si>
    <t>ARCHIVERO METÁLICO DE TRES GAVETAS, CON LLAVE DE CIERRE GENERAL, CUBIERTA EN MELAMINA NOGAL, TERMINADO COLOR ARENA</t>
  </si>
  <si>
    <t>MSA-INV.INTERNO-123</t>
  </si>
  <si>
    <t>MODULO PARA COMPUTADORA DE 1.00 X 0.50 X 1.44 CMS. CON ENTREPAÑO DESLIZABLE, PARA TECLADO, ESPACIO PARA CPU Y ORGANIZADOR FABRICADO EN CHAPA DE MELAMINA COLOR CEREZO</t>
  </si>
  <si>
    <t>MSA-INV.INTERNO-124</t>
  </si>
  <si>
    <t>MSA-INV.INTERNO-125</t>
  </si>
  <si>
    <t>SILLÓN OPERATIVO CON BRAZOS, PISTON NEUMÁTICO PARA AJUSTE DE ALTURA, BASE GIRATORIA DE 5 PUNTAS, TAPIZADA EN TELA PLIANA NEGRO</t>
  </si>
  <si>
    <t>ALCOR</t>
  </si>
  <si>
    <t>MSA-INV.INTERNO-126</t>
  </si>
  <si>
    <t>MSA-INV.INTERNO-127</t>
  </si>
  <si>
    <t>SILLA DE ESPERA TUBULAR, TAPIZADA EN TELA COLOR NEGRA (REPARADA)</t>
  </si>
  <si>
    <t>MSA-INV.INTERNO-128</t>
  </si>
  <si>
    <t>ESCRITORIO DE MADERA, MODELO SECRETARIAL DE DOS CAJONES CON CHAPA, COLOR NEGRO</t>
  </si>
  <si>
    <t>MSA-INV.INTERNO-129</t>
  </si>
  <si>
    <t>ESCRITORIO MÉTALICO DE DOS GAVETAS, CON CUBIERTA DE MADERA, COLOR GRIS Y CAFÉ</t>
  </si>
  <si>
    <t>MSA-INV.INTERNO-130</t>
  </si>
  <si>
    <t>ESTACIÓN EN "L"  DE MADERA, COLOR MAPLE</t>
  </si>
  <si>
    <t>MSA-INV.INTERNO-131</t>
  </si>
  <si>
    <t>ARCHIVERO MÉTALICO COLOR OSTIÓN, CON 4 CAJONES</t>
  </si>
  <si>
    <t>MSA-INV.INTERNO-132</t>
  </si>
  <si>
    <t>ARCHIVERO DE MADERA DE 4 GAVETAS, COLOR ENCINO EN PANEL ART.</t>
  </si>
  <si>
    <t>MSA-INV.INTERNO-134</t>
  </si>
  <si>
    <t>EQUIPO DE CÓMPUTO ADM ATLHON 2.7 GHZ, 1 GB -DDR3, DISCO DURO 320 GB SATA, GRABADOR DVD SUPER MULTILIGHT SCRIBE SATA 16X, TECLADO USB, MOUSE USB, TARJETA DE VIDEO NVIDIA NFORCE 430 MONITOR 18.5" W185Q</t>
  </si>
  <si>
    <t>MXL0021J91</t>
  </si>
  <si>
    <t>MSA-INV.INTERNO-135</t>
  </si>
  <si>
    <t>NO BREAK, REGULADOR CON 30 MIN DE RESPALDO, COLOR NEGRO</t>
  </si>
  <si>
    <t>SMART INTERACTIVE</t>
  </si>
  <si>
    <t>E1903063640</t>
  </si>
  <si>
    <t>D6765F</t>
  </si>
  <si>
    <t>MSA-INV.INTERNO-136</t>
  </si>
  <si>
    <t>MESA RECTANGULAR PARA JUNTAS 2.10 X 1.00 X.70 CMS.FABRICADO EN CHAPA DE MELAMINA COLOR NOGAL</t>
  </si>
  <si>
    <t>MSA-INV.INTERNO-137</t>
  </si>
  <si>
    <t>ESCRITORIO SECRETARIAL EN MELAMINA COLOR NOGAL 2 CAJONES Y LLAVE</t>
  </si>
  <si>
    <t>MSA-INV.INTERNO-138</t>
  </si>
  <si>
    <t>MSA-INV.INTERNO-140</t>
  </si>
  <si>
    <t>ESCRITORIO DE MADERA MODELO SECRETARIAL, CON 2 CAJONES, COLOR CAOBA Y NEGRO</t>
  </si>
  <si>
    <t>MSA-INV.INTERNO-141</t>
  </si>
  <si>
    <t>SILLÓN OPERATIVO CON BRAZOS, PISTON NEUMATICO PARA AJUSTE DE ALTURA, BASE GIRATORIA DE 5 PUNTAS, TAPIZADA EN TELA PLIANA NEGRO</t>
  </si>
  <si>
    <t>MSA-INV.INTERNO-142</t>
  </si>
  <si>
    <t xml:space="preserve">ARCHIVERO DE 3 CAJONES, METALICO, COLOR GRIS. </t>
  </si>
  <si>
    <t>MSA-INV.INTERNO-143</t>
  </si>
  <si>
    <t>ESCRITORIO DE MADERA, COLOR CLARO, 2 CAJONES CON LLAVE.</t>
  </si>
  <si>
    <t>MSA-INV.INTERNO-144</t>
  </si>
  <si>
    <t xml:space="preserve">SILLÓN  OPERATIVO CON BRAZOS, PISTÓN NEUMÁTICO PARA AJUSTE DE ALTURA, BASE GIRATORIA DE CINCO  PUNTAS, TAPIZADA  EN TELA PLIANA NEGRA </t>
  </si>
  <si>
    <t>E03062 HERRERA MOTORS DE HIDALGO SA DE CV</t>
  </si>
  <si>
    <t>MSA-INV.INTERNO-145</t>
  </si>
  <si>
    <t>MSA-INV.INTERNO-146</t>
  </si>
  <si>
    <t>MSA-INV.INTERNO-147</t>
  </si>
  <si>
    <t>MSA-INV.INTERNO-148</t>
  </si>
  <si>
    <t>MSA-INV.INTERNO-149</t>
  </si>
  <si>
    <t>ESCRITORIO METÁLICO CON 4 CAJONES, CUBIERTA DE MADERA</t>
  </si>
  <si>
    <t>MSA-INV.INTERNO-150</t>
  </si>
  <si>
    <t xml:space="preserve">SILLA  SECRETARIAL CON PISTÓN NEUMATICO PARA AJUSTE DE ALTURA, BASE GIRATORIA  DE CINCO  PUNTAS, TAPIZADA EN TELA PLIANA COLOR NEGRA </t>
  </si>
  <si>
    <t>MSA-INV.INTERNO-151</t>
  </si>
  <si>
    <t>ANAQUEL METÁLICO, CON 6 REPIZAS, COLOR GRIS</t>
  </si>
  <si>
    <t>SUMICOM TELEMARKETING, SA DE CV</t>
  </si>
  <si>
    <t>MSA-INV.INTERNO-152</t>
  </si>
  <si>
    <t>ARCHIVERO METÁLICO, CON 4 GAVETAS COLOR GRIS</t>
  </si>
  <si>
    <t>MSA-INV.INTERNO-153</t>
  </si>
  <si>
    <t>SILLA SECRETARIAL SIN CODERAS, TAPIZADA EN TELA COLOR NEGRA.</t>
  </si>
  <si>
    <t>E01057 NOEMI GARNICA LUGO</t>
  </si>
  <si>
    <t>MSA-INV.INTERNO-154</t>
  </si>
  <si>
    <t>E02396 SUMICOM TELEMARKETING SA DE CV</t>
  </si>
  <si>
    <t>MSA-INV.INTERNO-155</t>
  </si>
  <si>
    <t>MESA METÁLICA CON 4 CAJONES, CUBIERTA DE MELAMINA COLOR PERA, DE COLOR ARENA</t>
  </si>
  <si>
    <t>MSA-INV.INTERNO-156</t>
  </si>
  <si>
    <t>SILLA DE ESPERA TUBULAR, TAPIZADA EN TELA COLOR NEGRA.</t>
  </si>
  <si>
    <t>MSA-INV.INTERNO-157</t>
  </si>
  <si>
    <t>SILLA DE ESPERA CROMADA, TAPIZADA EN TELA COLOR NEGRA.</t>
  </si>
  <si>
    <t>MSA-INV.INTERNO-158</t>
  </si>
  <si>
    <t>D00147 OPERADORA OMX SA DE CV</t>
  </si>
  <si>
    <t>MSA-INV.INTERNO-159</t>
  </si>
  <si>
    <t>TOLDO DE 4 POSTES COLOR NEGRO, (PATRULLA 0734)</t>
  </si>
  <si>
    <t>MSA-INV.INTERNO-160</t>
  </si>
  <si>
    <t>EQUIPO DE RADIOCOMUNICACIÓN BASE PARA PATRULLA (VEHICULO 1002)</t>
  </si>
  <si>
    <t>DGM6100</t>
  </si>
  <si>
    <t>E02442 SUMICOM TELEMARKETING SA DE CV</t>
  </si>
  <si>
    <t>MSA-INV.INTERNO-161</t>
  </si>
  <si>
    <t>HORNO DE MICROONDAS DE 7 PIES COLOR GRIS</t>
  </si>
  <si>
    <t>DAEWOO</t>
  </si>
  <si>
    <t xml:space="preserve">KOR-667DG0 </t>
  </si>
  <si>
    <t>TM207E57630353</t>
  </si>
  <si>
    <t>MSA-INV.INTERNO-175</t>
  </si>
  <si>
    <t>MESA PLEGABLES DE PORTAFOLIO; COLOR BLANCO</t>
  </si>
  <si>
    <t>A9</t>
  </si>
  <si>
    <t>MSA-INV.INTERNO-176</t>
  </si>
  <si>
    <t>MSA-INV.INTERNO-177</t>
  </si>
  <si>
    <t>SILLA PLEGABLE EN TUBULAR Y PLÁSTICO, COLOR NEGRO</t>
  </si>
  <si>
    <t>MSA-INV.INTERNO-178</t>
  </si>
  <si>
    <t>MSA-INV.INTERNO-179</t>
  </si>
  <si>
    <t>MSA-INV.INTERNO-180</t>
  </si>
  <si>
    <t>MSA-INV.INTERNO-181</t>
  </si>
  <si>
    <t>MSA-INV.INTERNO-182</t>
  </si>
  <si>
    <t>MSA-INV.INTERNO-183</t>
  </si>
  <si>
    <t>MSA-INV.INTERNO-184</t>
  </si>
  <si>
    <t>MSA-INV.INTERNO-185</t>
  </si>
  <si>
    <t>MSA-INV.INTERNO-186</t>
  </si>
  <si>
    <t>MSA-INV.INTERNO-187</t>
  </si>
  <si>
    <t>MSA-INV.INTERNO-188</t>
  </si>
  <si>
    <t>MSA-INV.INTERNO-189</t>
  </si>
  <si>
    <t>MSA-INV.INTERNO-190</t>
  </si>
  <si>
    <t>MSA-INV.INTERNO-191</t>
  </si>
  <si>
    <t>E00785 NOEMI GARNICA LUGO</t>
  </si>
  <si>
    <t>MSA-INV.INTERNO-192</t>
  </si>
  <si>
    <t>MSA-INV.INTERNO-193</t>
  </si>
  <si>
    <t>MSA-INV.INTERNO-194</t>
  </si>
  <si>
    <t>MSA-INV.INTERNO-195</t>
  </si>
  <si>
    <t>MSA-INV.INTERNO-196</t>
  </si>
  <si>
    <t>MSA-INV.INTERNO-197</t>
  </si>
  <si>
    <t>PINTARRON ALFRA, COLOR BLANCO 120X240 CMS.</t>
  </si>
  <si>
    <t>MSA-INV.INTERNO-198</t>
  </si>
  <si>
    <t>REPRODUCTOR  DVD (DIGITAL VIDEO DISC PLAYER) COLOR GRIS, INCLUYE CONTROL REMOTO</t>
  </si>
  <si>
    <t>DVD-P365</t>
  </si>
  <si>
    <t>69WL701727Y</t>
  </si>
  <si>
    <t>MSA-INV.INTERNO-199</t>
  </si>
  <si>
    <t>TELEVISOR PANTALLA DE 21" COLOR GRIS</t>
  </si>
  <si>
    <t>MSA-INV.INTERNO-200</t>
  </si>
  <si>
    <t>PRINTAFORM</t>
  </si>
  <si>
    <t>MSA-INV.INTERNO-201</t>
  </si>
  <si>
    <t>MODULO PARA COMPUTADORA DE MADERA CON ENTREPAÑO DESLIZABLE PARA TECLADO, ESPACIO PARA CPU Y ORGANIZADOR, CON ROJADAS; FABRICADO EN CHAPA DE MELAMINA COLOR PERA</t>
  </si>
  <si>
    <t>MSA-INV.INTERNO-202</t>
  </si>
  <si>
    <t>MUEBLE METÁLICO CON 2 CAJONES; COLOR NEGRO</t>
  </si>
  <si>
    <t>MSA-INV.INTERNO-203</t>
  </si>
  <si>
    <t>ESCRITORIO METALICO PORTA MAQUINAS, COLOR ARENA</t>
  </si>
  <si>
    <t>MSA-INV.INTERNO-204</t>
  </si>
  <si>
    <t>MESA DE TRABAJO FABRICADA EN CHAPA  DE MELAMINA COLOR PERA</t>
  </si>
  <si>
    <t>MSA-INV.INTERNO-205</t>
  </si>
  <si>
    <t>MSA-INV.INTERNO-207</t>
  </si>
  <si>
    <t>MSA-INV.INTERNO-208</t>
  </si>
  <si>
    <t>MSA-INV.INTERNO-209</t>
  </si>
  <si>
    <t>SILLA DE ESPERA DE METAL, TAPIZADA EN VINIL COLOR NEGRO</t>
  </si>
  <si>
    <t>MSA-INV.INTERNO-211</t>
  </si>
  <si>
    <t>ESCALERA DE TIJERA DE 9 PELDAÑOS</t>
  </si>
  <si>
    <t>MSA-INV.INTERNO-212</t>
  </si>
  <si>
    <t>ESCALERA DE EXTENSIÓN DE 14 PELDAÑOS</t>
  </si>
  <si>
    <t>MSA-INV.INTERNO-213</t>
  </si>
  <si>
    <t>CINCEL</t>
  </si>
  <si>
    <t>MSA-INV.INTERNO-215</t>
  </si>
  <si>
    <t>CIINTURON DE SEGURIDAD CON BANDOLA</t>
  </si>
  <si>
    <t>SIN BANDOLA</t>
  </si>
  <si>
    <t>MSA-INV.INTERNO-216</t>
  </si>
  <si>
    <t>UN PAR DE MANEAS</t>
  </si>
  <si>
    <t>MSA-INV.INTERNO-217</t>
  </si>
  <si>
    <t>ARCO CON SEGUETA MARCA TRUPPER</t>
  </si>
  <si>
    <t>MSA-INV.INTERNO-218</t>
  </si>
  <si>
    <t>PINZAS DE ELECTRICISTA MARCA KLEIN</t>
  </si>
  <si>
    <t>MSA-INV.INTERNO-219</t>
  </si>
  <si>
    <t>TALADRO INDUSTRIAL CON ROTOMARTILLO MARCA BOSCH</t>
  </si>
  <si>
    <t>MSA-INV.INTERNO-223</t>
  </si>
  <si>
    <t>ESCRITORIO DE MADERA CON REPISA DESLIZABLE, INCLUYE UN CAJON, COLOR PERA</t>
  </si>
  <si>
    <t>MSA-INV.INTERNO-224</t>
  </si>
  <si>
    <t>SILLA DE ESPERA TAPIZADA EN TELA COLOR NEGRO</t>
  </si>
  <si>
    <t>E00701 NOEMI GARNICA LUGO</t>
  </si>
  <si>
    <t>MSA-INV.INTERNO-226</t>
  </si>
  <si>
    <t>SILLA TIPO SECRETARIAL GIRATORIA, CON RODAJAS; TAPIZADA EN TELA COLOR NEGRA (REPARADA)</t>
  </si>
  <si>
    <t>E02050 NOEMI GARNICA LUGO</t>
  </si>
  <si>
    <t>MSA-INV.INTERNO-227</t>
  </si>
  <si>
    <t>MSA-INV.INTERNO-228</t>
  </si>
  <si>
    <t>MUEBLE DE MADERA PARA COMPUTADORA, CON ENTREPAÑO DESLIZABLE PARA TECLADO FABRICADO EN CHAPA DE MELAMINA COLOR CEREZO</t>
  </si>
  <si>
    <t>E02937 CARLOS ALBERTO RAMIREZ MARTÍNEZ</t>
  </si>
  <si>
    <t>MSA-INV.INTERNO-229</t>
  </si>
  <si>
    <t>CAMILLA RÍGIDA PARA PRIMEROS AUXILIOS</t>
  </si>
  <si>
    <t>MSA-INV.INTERNO-230</t>
  </si>
  <si>
    <t>ESCRITORIO BALA (EN L) DE 1.60X1.60X0.75 CMS. CON CAJONERA MIXTA Y MESA LATERAL Y PORTA CPU, FABRICADOS EN CHAPA DE MELAMINA COLOR NEGRO/BORDEAUX</t>
  </si>
  <si>
    <t>MSA-INV.INTERNO-231</t>
  </si>
  <si>
    <t>NO BREAK LCD CON REGULADOR</t>
  </si>
  <si>
    <t>E17H26372</t>
  </si>
  <si>
    <t>MSA-INV.INTERNO-232</t>
  </si>
  <si>
    <t>ESCRITORIO COMBINADO METAL Y MADERA COLOR ARENA, DOS CAJONES</t>
  </si>
  <si>
    <t>MSA-INV.INTERNO-233</t>
  </si>
  <si>
    <t>MÁQUINA MECÁNICA COLOR BLANCA CON NEGRO</t>
  </si>
  <si>
    <t>OLYMPIA</t>
  </si>
  <si>
    <t>MSA-INV.INTERNO-234</t>
  </si>
  <si>
    <t>ARCHIVERO METÁLICO DE TRES CAJONES, COLOR BEIGE</t>
  </si>
  <si>
    <t>MSA-INV.INTERNO-235</t>
  </si>
  <si>
    <t>LIBRERO DE MADERA DE DOS PUERTAS CADA UNO PARA LIBROS DE DE REGISTRO DEL ESTADO FAMILIAR</t>
  </si>
  <si>
    <t>MSA-INV.INTERNO-236</t>
  </si>
  <si>
    <t>E00615 OFFICE DEPOT DE MEXICO SA DE CV</t>
  </si>
  <si>
    <t>MSA-INV.INTERNO-237</t>
  </si>
  <si>
    <t>MSA-INV.INTERNO-238</t>
  </si>
  <si>
    <t xml:space="preserve">SILLA SECRETARIAL, PISTÓN NEUMATICO PARA AJUSTES  DE ALTURA, BASE GIRATORIA DE CINCO PUNTAS, TAPIZADA EN TELA PLIANA COLOR NEGRO </t>
  </si>
  <si>
    <t>MSA-INV.INTERNO-239</t>
  </si>
  <si>
    <t>IMPRESORA LASERJET, COLOR BLANCO</t>
  </si>
  <si>
    <t>P1005</t>
  </si>
  <si>
    <t>VNB3D02866</t>
  </si>
  <si>
    <t>MSA-INV.INTERNO-240</t>
  </si>
  <si>
    <t>ESCRITORIO DE MADERA CON DOS CAJONES DE 120X60X75 CMS. TERMINADO EN MELAMINA COLOR NOGAL</t>
  </si>
  <si>
    <t>MSA-INV.INTERNO-241</t>
  </si>
  <si>
    <t>ESCRITORIO METÁLICO COLOR GRIS</t>
  </si>
  <si>
    <t>DINAMINC</t>
  </si>
  <si>
    <t>1-993</t>
  </si>
  <si>
    <t>MSA-INV.INTERNO-242</t>
  </si>
  <si>
    <t>MSA-INV.INTERNO-243</t>
  </si>
  <si>
    <t>MSA-INV.INTERNO-244</t>
  </si>
  <si>
    <t>ESCRITORIO METALICO DE 1.30X0.70X0.75 CMS. SECRETARIAL</t>
  </si>
  <si>
    <t>MSA-INV.INTERNO-245</t>
  </si>
  <si>
    <t>C. ANA PATRICIA VARGAS HERNANDEZ</t>
  </si>
  <si>
    <t>MESA DE TRABAJO  DE 1.20X0.60X0.75 CMS. FABRICADA EN CHAPA  DE MELAMINA COLOR BORDEUX</t>
  </si>
  <si>
    <t>MSA-INV.INTERNO-246</t>
  </si>
  <si>
    <t>C. HEBLEN ANGELES HERNANDEZ</t>
  </si>
  <si>
    <t>SILLÓN RECIBIDOR CON 3 PLAZAS, TAPIZADO EN VINIL COLOR NEGRO (REPARADO)</t>
  </si>
  <si>
    <t>MSA-INV.INTERNO-247</t>
  </si>
  <si>
    <t>MSA-INV.INTERNO-248</t>
  </si>
  <si>
    <t>MSA-INV.INTERNO-249</t>
  </si>
  <si>
    <t>ESCRITORIO  MODELO ESTUDIANTE DE 1.20X.60X.75 CMS. CON CAJÓN PAPELERO, FABRICADO EN CHAPA DE MELAMINA COLOR BORDEUX</t>
  </si>
  <si>
    <t>MSA-INV.INTERNO-250</t>
  </si>
  <si>
    <t>MSA-INV.INTERNO-251</t>
  </si>
  <si>
    <t>MSA-INV.INTERNO-252</t>
  </si>
  <si>
    <t>ESCRITORIO METÁLICO CON CUBIERTA DE MADERA; CON 2 GAVETAS, COLOR ARENA Y CAFÉ.</t>
  </si>
  <si>
    <t>MSA-INV.INTERNO-253</t>
  </si>
  <si>
    <t>ESCRITORIO METÁLICO CON CAJONERA MIXTA</t>
  </si>
  <si>
    <t>MSA-INV.INTERNO-254</t>
  </si>
  <si>
    <t>ESCRITORIO MÉTALICO DE DOS GAVETAS, CON CUBIERTA DE MADERA, COLOR ARENA</t>
  </si>
  <si>
    <t>MSA-INV.INTERNO-255</t>
  </si>
  <si>
    <t>ARCHIVERO DE METAL, CON CUATRO GAVETAS PARA TAMAÑO CARTA/OFICIO; COLOR CAFÉ</t>
  </si>
  <si>
    <t>MSA-INV.INTERNO-256</t>
  </si>
  <si>
    <t>ESCRITORIO SECRETARIAL METÁLICO, CUBIERTO DE MADERA CON CAJONES; COLOR ARENA</t>
  </si>
  <si>
    <t>MSA-INV.INTERNO-257</t>
  </si>
  <si>
    <t>SILLÓN EJECUTIVO TAPIZADO EN TELA TIPO PIEL, COLOR NEGRO</t>
  </si>
  <si>
    <t>MSA-INV.INTERNO-258</t>
  </si>
  <si>
    <t>MUEBLE DE MADERA CON REPIZAS Y PUERTAS</t>
  </si>
  <si>
    <t>MSA-INV.INTERNO-259</t>
  </si>
  <si>
    <t>MUEBLE PARA COMPUTADORA, COLOR BEIGE</t>
  </si>
  <si>
    <t>MSA-INV.INTERNO-260</t>
  </si>
  <si>
    <t>REFRIGERADOR MARCA WHIRPOOL, COLOR BEIGE</t>
  </si>
  <si>
    <t>MSA-INV.INTERNO-262</t>
  </si>
  <si>
    <t>LIC. MARÍA DEL SOL GACHUZ MONTER</t>
  </si>
  <si>
    <t>ESCRITORIO  MODELO SEMI EJECUTIVO CON UNA CAJONERA  MIXTA, FABRICADO EN CHAPA DE MELAMINA COLOR BORDEUX</t>
  </si>
  <si>
    <t>MSA-INV.INTERNO-263</t>
  </si>
  <si>
    <t>MSA-INV.INTERNO-264</t>
  </si>
  <si>
    <t>SILLA PLEGABLE, ASIENTO Y RESPALDO DE PLASTICO COLOR BLANCO</t>
  </si>
  <si>
    <t>A32</t>
  </si>
  <si>
    <t>C02330 GULLERMO MEJIA CABALLERO</t>
  </si>
  <si>
    <t>MSA-INV.INTERNO-265</t>
  </si>
  <si>
    <t>MSA-INV.INTERNO-266</t>
  </si>
  <si>
    <t>MSA-INV.INTERNO-267</t>
  </si>
  <si>
    <t>MSA-INV.INTERNO-268</t>
  </si>
  <si>
    <t>MSA-INV.INTERNO-269</t>
  </si>
  <si>
    <t>MSA-INV.INTERNO-270</t>
  </si>
  <si>
    <t>MSA-INV.INTERNO-271</t>
  </si>
  <si>
    <t>MSA-INV.INTERNO-272</t>
  </si>
  <si>
    <t>MSA-INV.INTERNO-273</t>
  </si>
  <si>
    <t>MSA-INV.INTERNO-274</t>
  </si>
  <si>
    <t>MSA-INV.INTERNO-275</t>
  </si>
  <si>
    <t>MSA-INV.INTERNO-276</t>
  </si>
  <si>
    <t>MSA-INV.INTERNO-277</t>
  </si>
  <si>
    <t>MSA-INV.INTERNO-278</t>
  </si>
  <si>
    <t>MSA-INV.INTERNO-279</t>
  </si>
  <si>
    <t>MSA-INV.INTERNO-280</t>
  </si>
  <si>
    <t>MSA-INV.INTERNO-281</t>
  </si>
  <si>
    <t>MSA-INV.INTERNO-282</t>
  </si>
  <si>
    <t>MSA-INV.INTERNO-283</t>
  </si>
  <si>
    <t>MSA-INV.INTERNO-284</t>
  </si>
  <si>
    <t>MSA-INV.INTERNO-285</t>
  </si>
  <si>
    <t>MSA-INV.INTERNO-286</t>
  </si>
  <si>
    <t>MSA-INV.INTERNO-287</t>
  </si>
  <si>
    <t>MSA-INV.INTERNO-288</t>
  </si>
  <si>
    <t>MSA-INV.INTERNO-289</t>
  </si>
  <si>
    <t>MSA-INV.INTERNO-290</t>
  </si>
  <si>
    <t>MSA-INV.INTERNO-291</t>
  </si>
  <si>
    <t>MSA-INV.INTERNO-292</t>
  </si>
  <si>
    <t>MESA PLEGABLE, BASE DE TUBULAR, CON CUBIERTA DE PLÁSTICO COLOR BLANCO</t>
  </si>
  <si>
    <t>MSA-INV.INTERNO-293</t>
  </si>
  <si>
    <t>MSA-INV.INTERNO-294</t>
  </si>
  <si>
    <t>MSA-INV.INTERNO-295</t>
  </si>
  <si>
    <t>MSA-INV.INTERNO-296</t>
  </si>
  <si>
    <t>CARRETILLA</t>
  </si>
  <si>
    <t>MSA-INV.INTERNO-297</t>
  </si>
  <si>
    <t>MSA-INV.INTERNO-298</t>
  </si>
  <si>
    <t>RASTRILLO DE PLASTICO COLOR ANARANJADO</t>
  </si>
  <si>
    <t>MSA-INV.INTERNO-299</t>
  </si>
  <si>
    <t>MSA-INV.INTERNO-300</t>
  </si>
  <si>
    <t>PALAS RECTAS CUADRADAS</t>
  </si>
  <si>
    <t>MSA-INV.INTERNO-301</t>
  </si>
  <si>
    <t>MSA-INV.INTERNO-302</t>
  </si>
  <si>
    <t>PALAS CUCHARUDAS</t>
  </si>
  <si>
    <t>MSA-INV.INTERNO-303</t>
  </si>
  <si>
    <t>MSA-INV.INTERNO-304</t>
  </si>
  <si>
    <t>RASTRILLOS DE FIERRO</t>
  </si>
  <si>
    <t>MSA-INV.INTERNO-305</t>
  </si>
  <si>
    <t>MSA-INV.INTERNO-306</t>
  </si>
  <si>
    <t>MSA-INV.INTERNO-307</t>
  </si>
  <si>
    <t>MSA-INV.INTERNO-308</t>
  </si>
  <si>
    <t>MSA-INV.INTERNO-309</t>
  </si>
  <si>
    <t>MSA-INV.INTERNO-310</t>
  </si>
  <si>
    <t>MSA-INV.INTERNO-311</t>
  </si>
  <si>
    <t>MSA-INV.INTERNO-312</t>
  </si>
  <si>
    <t>MSA-INV.INTERNO-313</t>
  </si>
  <si>
    <t>MSA-INV.INTERNO-314</t>
  </si>
  <si>
    <t>MSA-INV.INTERNO-315</t>
  </si>
  <si>
    <t>MSA-INV.INTERNO-316</t>
  </si>
  <si>
    <t>MSA-INV.INTERNO-317</t>
  </si>
  <si>
    <t>MSA-INV.INTERNO-318</t>
  </si>
  <si>
    <t>ANAQUEL DE METAL CON 4 REPISAS, COLOR BLANCO</t>
  </si>
  <si>
    <t>MSA-INV.INTERNO-319</t>
  </si>
  <si>
    <t>ESCRITORIO  MODELO SEMI EJECUTIVO DE 1.5X.60X.75 CON UNA CAJONERA  MIXTA, EN CHAPA DE MELAMINA COLOR NOGAL</t>
  </si>
  <si>
    <t>MSA-INV.INTERNO-320</t>
  </si>
  <si>
    <t>ESCRITORIO SECRETARIAL, METÁLICO CON CAJONERA MIXTA, CUBIERTA DE MADERA COLOR GRIS</t>
  </si>
  <si>
    <t>MSA-INV.INTERNO-321</t>
  </si>
  <si>
    <t>MSA-INV.INTERNO-322</t>
  </si>
  <si>
    <t>SMART TANK 515</t>
  </si>
  <si>
    <t>CN95I140K7</t>
  </si>
  <si>
    <t>MSA-INV.INTERNO-323</t>
  </si>
  <si>
    <t>E00284 PATRICIO BENITEZ GARCÍA</t>
  </si>
  <si>
    <t>MSA-INV.INTERNO-324</t>
  </si>
  <si>
    <t>EQUIPO DE CÓMPUTO DE ESCRITORIO ENSAMBLADO, CPU COMPAQ, MONITOR HP MODELO 2011X, COLOR NEGRO</t>
  </si>
  <si>
    <t>COMPAQ/HP</t>
  </si>
  <si>
    <t>2011X</t>
  </si>
  <si>
    <t>CNC051Q2FK</t>
  </si>
  <si>
    <t>MSA-INV.INTERNO-325</t>
  </si>
  <si>
    <t>MESA METALICA PARA MAQUINA DE ESCRIBIR CON ENTREPAÑOS Y CUBIERTA DE MELAMINA DE 90X45X75 CMS. EN COLOR ARENA</t>
  </si>
  <si>
    <t>MSA-INV.INTERNO-326</t>
  </si>
  <si>
    <t>ARCHIVERO METÁLICO CON CUBIERTA DE MELAMINA DE CUATRO GAVETAS, LLAVE EN SERIE, SEPARADORES Y PORTATARJETERO EN COLOR ARENA</t>
  </si>
  <si>
    <t>MSA-INV.INTERNO-327</t>
  </si>
  <si>
    <t>ISB SOLA BASIC</t>
  </si>
  <si>
    <t>MSA-INV.INTERNO-328</t>
  </si>
  <si>
    <t>MSA-INV.INTERNO-329</t>
  </si>
  <si>
    <t>MSA-INV.INTERNO-330</t>
  </si>
  <si>
    <t>ANAQUEL METÁLICO, COLOR GRIS</t>
  </si>
  <si>
    <t>P01075 CARLOS ALBERTP RAMÍREZ MARTÍNEZ</t>
  </si>
  <si>
    <t>MSA-INV.INTERNO-331</t>
  </si>
  <si>
    <t>MSA-INV.INTERNO-332</t>
  </si>
  <si>
    <t>MSA-INV.INTERNO-333</t>
  </si>
  <si>
    <t>DN-21-202</t>
  </si>
  <si>
    <t>E15G26367</t>
  </si>
  <si>
    <t>MSA-INV.INTERNO-334</t>
  </si>
  <si>
    <t>ESCRITORIO  MODELO SECRETARIAL 1.20X60X.75 CMS, CON TRES CAJONES, FABRICADO EN CHAPA DE MELAMINA COLOR PERA CON NEGRO.</t>
  </si>
  <si>
    <t>MSA-INV.INTERNO-335</t>
  </si>
  <si>
    <t>ARCHIVERO METÁLICO CON CUBIERTA DE MELAMINA DE CUATRO GAVETAS, LLACE EN SERIE, SEPARADORES Y PORTATARJETERO EN COLOR ARENA</t>
  </si>
  <si>
    <t>MSA-INV.INTERNO-336</t>
  </si>
  <si>
    <t>ARCHIVERO EN MELAMINA, CON 4 GAVETAS, COLOR MADERA</t>
  </si>
  <si>
    <t>OFFICE DEPOT DE MEXICO SA DE CV</t>
  </si>
  <si>
    <t>MSA-INV.INTERNO-337</t>
  </si>
  <si>
    <t>ESCRITORIO EN L, EN MELAMINA, MEDIDAS 76X152X144 CMS, COLOR MAPLE</t>
  </si>
  <si>
    <t>EVANS</t>
  </si>
  <si>
    <t>C4D684AAB</t>
  </si>
  <si>
    <t>TERESA CRUZ ALDANA</t>
  </si>
  <si>
    <t>MSA-INV.INTERNO-338</t>
  </si>
  <si>
    <t>SILLA DE OFICINA, TAPIZADA EN TELA DE MALLA, AJUSTE NEUMÁTICO DE ALTURA, TELA RETARDANTE AL FUEGO, DE 101.60X58.40X67.3 CMS. COLOR NEGRO</t>
  </si>
  <si>
    <t>MSA-INV.INTERNO-340</t>
  </si>
  <si>
    <t>MSA-INV.INTERNO-341</t>
  </si>
  <si>
    <t>MSA-INV.INTERNO-342</t>
  </si>
  <si>
    <t>MESA METÁLICA PARA MÁQUINA DE ESCRIBIR DE 0.50X0.45X0.65 CMS. EN COLOR ARENA CON CUBIERTA DE MADERA COLOR CAFÉ</t>
  </si>
  <si>
    <t>MSA-INV.INTERNO-343</t>
  </si>
  <si>
    <t>MSA-INV.INTERNO-344</t>
  </si>
  <si>
    <t>MSA-INV.INTERNO-345</t>
  </si>
  <si>
    <t>MSA-INV.INTERNO-347</t>
  </si>
  <si>
    <t>E1911710091</t>
  </si>
  <si>
    <t>E02231 FRANCISCO JAVIER DIAZ HERNANDEZ</t>
  </si>
  <si>
    <t>MSA-INV.INTERNO-348</t>
  </si>
  <si>
    <t>IMPRESORA LASERJET COLOR NEGRO</t>
  </si>
  <si>
    <t>VNB3Z43172</t>
  </si>
  <si>
    <t>MSA-INV.INTERNO-349</t>
  </si>
  <si>
    <t>C. P. YOLANDA NOEMI PÉREZ PRIMITIVO</t>
  </si>
  <si>
    <t>MSA-INV.INTERNO-350</t>
  </si>
  <si>
    <t>LIBRERO EN MADERA CON ENTREPAÑOS CHICO SIN PUERTAS, COLOR BORDEUX</t>
  </si>
  <si>
    <t>RLE-3051</t>
  </si>
  <si>
    <t>MSA-INV.INTERNO-351</t>
  </si>
  <si>
    <t>ESCRITORIO EN L, DISEÑO ERGONÓMICO, ESTRUCTURA DE ACERO LAMINADO GRIS, TOP CRISTAL TEMPLADO EN ESCRINA L Y MDF NEGRO, 75 CM</t>
  </si>
  <si>
    <t>MADISON</t>
  </si>
  <si>
    <t>MSA-INV.INTERNO-352</t>
  </si>
  <si>
    <t>SILLA EJECUTIVA, REVESTIMIENTO TIPO PIEL, DESCANSABRAZOS ARQUEADOS, AJUSTE DE ALTURA, ESTRUCTURA DE ALTA RESISTENCIA, BASE GIRATORIA, LLANTAS INFERIORES, 66 CMS DELTURA, 66 CM ANCHO. COLOR NEGRO</t>
  </si>
  <si>
    <t>BACELO</t>
  </si>
  <si>
    <t>MSA-INV.INTERNO-353</t>
  </si>
  <si>
    <t>E1903056618</t>
  </si>
  <si>
    <t>MSA-INV.INTERNO-354</t>
  </si>
  <si>
    <t>MESA DE TRABAJO PEQUEÑA, DE MADERA EN COLOR GRIS/NEGRO</t>
  </si>
  <si>
    <t>MSA-INV.INTERNO-355</t>
  </si>
  <si>
    <t>SILLA TIPO SECRETARIAL, GIRATORIA CON RODAJAS, COLOR VINO</t>
  </si>
  <si>
    <t>MSA-INV.INTERNO-356</t>
  </si>
  <si>
    <t>PUNTO DE VENTA, INCLUYE LECTOR DE CÓDIGO DE BARRAS E IMPRESORA DE RECIBO. COLOR NEGRO</t>
  </si>
  <si>
    <t>THERMAL RECEIPT PRINTER</t>
  </si>
  <si>
    <t>58IIH</t>
  </si>
  <si>
    <t>58IIH-VT1903200646</t>
  </si>
  <si>
    <t>MSA-INV.INTERNO-357</t>
  </si>
  <si>
    <t>SILLA DE RUEDAS COLOR AZUL CON NEGRO, (DONADO POR FUNDACIÓN TELMEX)</t>
  </si>
  <si>
    <t>DRIVE</t>
  </si>
  <si>
    <t>MSA-INV.INTERNO-358</t>
  </si>
  <si>
    <t>SILLA DE ESPERA DE TUBULAR TAPIZADA EN VINIL, COLOR NEGRO</t>
  </si>
  <si>
    <t>MSA-INV.INTERNO-359</t>
  </si>
  <si>
    <t>MSA-INV.INTERNO-360</t>
  </si>
  <si>
    <t>ARCHIVERO METÁLICO CON 4 GAVETAS, COLOR GRIS</t>
  </si>
  <si>
    <t>MSA-INV.INTERNO-361</t>
  </si>
  <si>
    <t>BANCA DE RECEPCIÓN DE 6 PLAZAS, TAPIZADA EN TELA COLOR NEGRO</t>
  </si>
  <si>
    <t>MSA-INV.INTERNO-362</t>
  </si>
  <si>
    <t>MSA-INV.INTERNO-363</t>
  </si>
  <si>
    <t>JUEGO DE MULETAS DE ALUMINIO</t>
  </si>
  <si>
    <t>MSA-INV.INTERNO-364</t>
  </si>
  <si>
    <t>BASTÓN DE ALUMINIO</t>
  </si>
  <si>
    <t xml:space="preserve">RICARDO RAMIRO MARTÍNEZ </t>
  </si>
  <si>
    <t>MSA-INV.INTERNO-365</t>
  </si>
  <si>
    <t>HUMIDIFICADOR ULTRASÓNICO DE 3.5 LITROS</t>
  </si>
  <si>
    <t>VITALLYS PLUS</t>
  </si>
  <si>
    <t>VUH -3</t>
  </si>
  <si>
    <t>MSA-INV.INTERNO-366</t>
  </si>
  <si>
    <t>ESCRITORIO SEMI - EJECUTIVO CON UNA CAJONERA MIXTA FABRICADO EN CHAPA DE MELAMINA COLOR BORDEUX</t>
  </si>
  <si>
    <t>MSA-INV.INTERNO-367</t>
  </si>
  <si>
    <t>ANAQUEL METÁLICO CON ENTREPAÑOS, COLOR BLANCO (PARA MEDICAMENTO)</t>
  </si>
  <si>
    <t>MSA-INV.INTERNO-368</t>
  </si>
  <si>
    <t>MSA-INV.INTERNO-369</t>
  </si>
  <si>
    <t>MSA-INV.INTERNO-370</t>
  </si>
  <si>
    <t>MSA-INV.INTERNO-371</t>
  </si>
  <si>
    <t>MSA-INV.INTERNO-372</t>
  </si>
  <si>
    <t>MSA-INV.INTERNO-373</t>
  </si>
  <si>
    <t>MSA-INV.INTERNO-374</t>
  </si>
  <si>
    <t>MSA-INV.INTERNO-375</t>
  </si>
  <si>
    <t>MUEBLE METÁLICO, CON UNA PUERTA DE CRISTAL Y CAJONERA MIXTA, COLOR BLANCO.</t>
  </si>
  <si>
    <t>MSA-INV.INTERNO-376</t>
  </si>
  <si>
    <t>NEGATOSCOPIO PARA RAYOS X</t>
  </si>
  <si>
    <t>MSA-INV.INTERNO-377</t>
  </si>
  <si>
    <t>CUNETA, COLOR BEIGE Y AZUL (DONACIÓN)</t>
  </si>
  <si>
    <t>MSA-INV.INTERNO-379</t>
  </si>
  <si>
    <t>SILLON EJECUTIVO CON CODERAS, TAPIZADO EN VINIL COLOR NEGRO, GIRATORIO Y PALANCA.</t>
  </si>
  <si>
    <t>MSA-INV.INTERNO-380</t>
  </si>
  <si>
    <t>SILLA PLEGABLE PARA SALA DE ESPERA, ELABORADA EN PLÁSTICO Y CHASIS DE METAL, COLOR NEGRO</t>
  </si>
  <si>
    <t>MSA-INV.INTERNO-381</t>
  </si>
  <si>
    <t>MSA-INV.INTERNO-382</t>
  </si>
  <si>
    <t>MSA-INV.INTERNO-383</t>
  </si>
  <si>
    <t>MUEBLE DE REPISA (ANAQUEL); COLOR NEGRO</t>
  </si>
  <si>
    <t>MSA-INV.INTERNO-384</t>
  </si>
  <si>
    <t>ESCRITORIO METALICO CON REPISA INTERMEDIA DE MADERA Y CUBIERTA DE CRISTAL TEMPLADO. (DE USO)</t>
  </si>
  <si>
    <t>MSA-INV.INTERNO-385</t>
  </si>
  <si>
    <t>SILLA DE TRABAJO DE USO RUDO, SIN CODERAS, GIRATORIA, CON RESPALDO EN TELA TIPO MALLA, COLOR NEGRA</t>
  </si>
  <si>
    <t>POSE/57869330</t>
  </si>
  <si>
    <t>MSA-INV.INTERNO-386</t>
  </si>
  <si>
    <t>MSA-INV.INTERNO-387</t>
  </si>
  <si>
    <t>VENTILADOR DE PEDESTAL, COLOR BLANCO</t>
  </si>
  <si>
    <t>MYTEK</t>
  </si>
  <si>
    <t>MSA-INV.INTERNO-388</t>
  </si>
  <si>
    <t xml:space="preserve">CARRITO DE METAL CON 3 NIVELES </t>
  </si>
  <si>
    <t>MSA-INV.INTERNO-389</t>
  </si>
  <si>
    <t>CAJA DE REVELADO Y MANDIL DE PLOMO</t>
  </si>
  <si>
    <t>MSA-INV.INTERNO-390</t>
  </si>
  <si>
    <t>SILLA DE ESPERA DE TUBULAR TAPIZADA EN VINIL, COLOR CAFÉ</t>
  </si>
  <si>
    <t>MSA-INV.INTERNO-392</t>
  </si>
  <si>
    <t>TELEVISOR (PANTALLA PLANA) COLOR GRIS, MARCA COBIA</t>
  </si>
  <si>
    <t>COBIA</t>
  </si>
  <si>
    <t>MSA-INV.INTERNO-393</t>
  </si>
  <si>
    <t>ESTUFA CON CUATRO QUEMADORES, COLOR NEGRO</t>
  </si>
  <si>
    <t>MSA-INV.INTERNO-394</t>
  </si>
  <si>
    <t>LAMPARA INFRARROJA</t>
  </si>
  <si>
    <t>MSA-INV.INTERNO-395</t>
  </si>
  <si>
    <t>ELECTROESTIIMULADOR</t>
  </si>
  <si>
    <t>CHATTANOOGA GROUP</t>
  </si>
  <si>
    <t>MSA-INV.INTERNO-396</t>
  </si>
  <si>
    <t>ULTRASONIDO</t>
  </si>
  <si>
    <t>MSA-INV.INTERNO-397</t>
  </si>
  <si>
    <t>ELECTROESTIMULADOR</t>
  </si>
  <si>
    <t>MSA-INV.INTERNO-398</t>
  </si>
  <si>
    <t>TENS - EQUIPO DE ESTIMULACIÓN ELÉCTRICA TRANSCUTANEA NERVIOSA DE TOTAL PORTABILIDAD, DIGITAL</t>
  </si>
  <si>
    <t>ROSCOE MEDICAL</t>
  </si>
  <si>
    <t>SZ5170604353</t>
  </si>
  <si>
    <t>MSA-INV.INTERNO-399</t>
  </si>
  <si>
    <t>CABEZAL DE ULTRASONIDO TERAPEUTICO</t>
  </si>
  <si>
    <t>MSA-INV.INTERNO-400</t>
  </si>
  <si>
    <t>MESA DE TRABAJO DE MADERA COLOR NEGRO CON CUBIERTA COLOR BLANCO</t>
  </si>
  <si>
    <t>MSA-INV.INTERNO-401</t>
  </si>
  <si>
    <t>PARAFINERO CLINICO (PARA TERAPIAS)</t>
  </si>
  <si>
    <t>PARABATH</t>
  </si>
  <si>
    <t>MSA-INV.INTERNO-402</t>
  </si>
  <si>
    <t>ANAQUEL METÁLICO CON ENTREPAÑOS, COLOR AZUL.</t>
  </si>
  <si>
    <t>MSA-INV.INTERNO-403</t>
  </si>
  <si>
    <t>SILLA DE ESPERA DE PLÁSTICO EN COLOR MORADO</t>
  </si>
  <si>
    <t>MSA-INV.INTERNO-404</t>
  </si>
  <si>
    <t>MSA-INV.INTERNO-405</t>
  </si>
  <si>
    <t>C. ÁNGELES DAYELI LOZANO ÁNGELES</t>
  </si>
  <si>
    <t>MSA-INV.INTERNO-406</t>
  </si>
  <si>
    <t>MSA-INV.INTERNO-407</t>
  </si>
  <si>
    <t>MSA-INV.INTERNO-408</t>
  </si>
  <si>
    <t>MSA-INV.INTERNO-410</t>
  </si>
  <si>
    <t>CONCENTRADOR DE OXÍGENO, MARCA NIDEK MEDICAL, MODELO MARK5 NUVO LITE/STD, SERIE No. 17216183</t>
  </si>
  <si>
    <t>NIDEK MEDICAL</t>
  </si>
  <si>
    <t>MARK5 NUVO LITE/STD</t>
  </si>
  <si>
    <t>MSA-INV.INTERNO-411</t>
  </si>
  <si>
    <t>LAVADORA DE 13 KGS; COLOR BLANCO/AZUL, MARCA ACROS</t>
  </si>
  <si>
    <t>MSA-INV.INTERNO-412</t>
  </si>
  <si>
    <t>LAMPARA DE CHICOTE</t>
  </si>
  <si>
    <t>MSA-INV.INTERNO-413</t>
  </si>
  <si>
    <t>TM202E42030139</t>
  </si>
  <si>
    <t>A35</t>
  </si>
  <si>
    <t>MSA-INV.INTERNO-414</t>
  </si>
  <si>
    <t xml:space="preserve">CONJUNTO DE 2 SILLONES, TAPIZADOS EN TIPO PIEL COLOR NEGRO </t>
  </si>
  <si>
    <t>MSA-INV.INTERNO-415</t>
  </si>
  <si>
    <t>MSA-INV.INTERNO-416</t>
  </si>
  <si>
    <t>MUEBLE METÁLICO CON 2 CAJONES; COLOR ROJO</t>
  </si>
  <si>
    <t>MSA-INV.INTERNO-417</t>
  </si>
  <si>
    <t>ESTANTE DE PLÁSTICO CON 5 REPISAS, COLOR NEGRO.</t>
  </si>
  <si>
    <t>MSA-INV.INTERNO-418</t>
  </si>
  <si>
    <t>ESTANTE DE PLÁSTICO CON 4 REPISAS, COLOR NEGRO.</t>
  </si>
  <si>
    <t>MSA-INV.INTERNO-419</t>
  </si>
  <si>
    <t>MESA METÁLICA RECTANGULAR, CON CUBIERTA DE MELAMINA COLOR PERA.</t>
  </si>
  <si>
    <t>MSA-INV.INTERNO-420</t>
  </si>
  <si>
    <t>MESA TUBULAR RECTANGULAR, CON CUBIERTA DE MELAMINA COLOR PERA.</t>
  </si>
  <si>
    <t>MSA-INV.INTERNO-421</t>
  </si>
  <si>
    <t>ANAQUEL METÁLICO CON ENTREPAÑOS, COLOR GRIS</t>
  </si>
  <si>
    <t>MSA-INV.INTERNO-422</t>
  </si>
  <si>
    <t>SILLA TIPO SECRETARIAL SIN CODERAS, PISTON NEUMÁTICO PARA AJUSTE, TAPIZADA EN TELA COLOR NEGRO</t>
  </si>
  <si>
    <t>MSA-INV.INTERNO-423</t>
  </si>
  <si>
    <t>MESA DE TRABAJO OVALADA DE MADERA, SIN CAJONES; COLOR NEGRO CON BORDEUX</t>
  </si>
  <si>
    <t>MSA-INV.INTERNO-424</t>
  </si>
  <si>
    <t>MSA-INV.INTERNO-425</t>
  </si>
  <si>
    <t>MSA-INV.INTERNO-426</t>
  </si>
  <si>
    <t>JUEGO DE 2 SILLONES, TAPIZADO EN VINIL, COLOR NEGRO</t>
  </si>
  <si>
    <t>MSA-INV.INTERNO-427</t>
  </si>
  <si>
    <t>TELEVISOR DE PLANTALLA PLANA</t>
  </si>
  <si>
    <t>SPELER</t>
  </si>
  <si>
    <t>MSA-INV.INTERNO-428</t>
  </si>
  <si>
    <t>VENTILADOR DE PISO, COLOR GRIS</t>
  </si>
  <si>
    <t>MSA-INV.INTERNO-429</t>
  </si>
  <si>
    <t>VENTILADOR DE PISO, COLOR BLANCO</t>
  </si>
  <si>
    <t>WIND MACHINE</t>
  </si>
  <si>
    <t>MSA-INV.INTERNO-430</t>
  </si>
  <si>
    <t>MSA-INV.INTERNO-431</t>
  </si>
  <si>
    <t>MAMPARA DE PROTECCIÓN RADIOLÓGICA</t>
  </si>
  <si>
    <t>MSA-INV.INTERNO-432</t>
  </si>
  <si>
    <t>MESA DE MADERA DE EXPLORACIÓN (ELABORADA)</t>
  </si>
  <si>
    <t>MSA-INV.INTERNO-433</t>
  </si>
  <si>
    <t>PORTA CAHSIS, CON MATERIAL DE HERRERÍA (ARMADO)</t>
  </si>
  <si>
    <t>MSA-INV.INTERNO-434</t>
  </si>
  <si>
    <t>PORTA MANDIL, CON MATERIAL DE HERRERÍA (ARMADO)</t>
  </si>
  <si>
    <t>MSA-INV.INTERNO-435</t>
  </si>
  <si>
    <t>ESCALERA DE 2 PELDAÑOS DE ACERO TUBULAR</t>
  </si>
  <si>
    <t>A9349</t>
  </si>
  <si>
    <t>MSA-INV.INTERNO-436</t>
  </si>
  <si>
    <t>SILLA METÁLICA PLEGABLE CON CUBIERTA NEGRA</t>
  </si>
  <si>
    <t>PLEGABLE</t>
  </si>
  <si>
    <t>A9354</t>
  </si>
  <si>
    <t>MSA-INV.INTERNO-437</t>
  </si>
  <si>
    <t>MSA-INV.INTERNO-438</t>
  </si>
  <si>
    <t>MSA-INV.INTERNO-439</t>
  </si>
  <si>
    <t>MSA-INV.INTERNO-440</t>
  </si>
  <si>
    <t>MSA-INV.INTERNO-441</t>
  </si>
  <si>
    <t>ESCRITORIO EN L; BASE METÁLICA CON CUBIERTA DE CRISTAL TEMPLADO, COLOR GRIS</t>
  </si>
  <si>
    <t>CASSEL</t>
  </si>
  <si>
    <t>FAOMXPOS 17363421</t>
  </si>
  <si>
    <t>MSA-INV.INTERNO-442</t>
  </si>
  <si>
    <t>SILLA SECRETARIAL EJECUTIVA, AJUSTE NEUMÁTICO, TAPIZADA EN VINIL COLOR CAFÉ CON GRIS</t>
  </si>
  <si>
    <t>CF</t>
  </si>
  <si>
    <t>POSE/63185199</t>
  </si>
  <si>
    <t>MSA-INV.INTERNO-443</t>
  </si>
  <si>
    <t>MESA DE EXPLORACIÓN DE ACERO INOXIDABLE, COLOR BEIGE/VINO</t>
  </si>
  <si>
    <t>MESA DE ACERO INOXIDABLE CON 2 ENTREPAÑOS DE 60X40X90CMS.</t>
  </si>
  <si>
    <t>PASTEUR</t>
  </si>
  <si>
    <t>MSA-INV.INTERNO-445</t>
  </si>
  <si>
    <t>MSA-INV.INTERNO-446</t>
  </si>
  <si>
    <t>MESA TIPO MAYO DE ACERO INOXIDABLE</t>
  </si>
  <si>
    <t>MSA-INV.INTERNO-447</t>
  </si>
  <si>
    <t>PIPETA VOLUMEN FIJO</t>
  </si>
  <si>
    <t>E0366E</t>
  </si>
  <si>
    <t>MSA-INV.INTERNO-448</t>
  </si>
  <si>
    <t>PIPETA VOLUMEN VARIABLE</t>
  </si>
  <si>
    <t>MSA-INV.INTERNO-449</t>
  </si>
  <si>
    <t>SILLA PLEGABLE DE TUBULAR, TAPIZADA EN VINIL, COLOR BEIGE</t>
  </si>
  <si>
    <t>ICALU362859</t>
  </si>
  <si>
    <t>MSA-INV.INTERNO-450</t>
  </si>
  <si>
    <t>MSA-INV.INTERNO-451</t>
  </si>
  <si>
    <t>MSA-INV.INTERNO-452</t>
  </si>
  <si>
    <t>MSA-INV.INTERNO-453</t>
  </si>
  <si>
    <t>MSA-INV.INTERNO-454</t>
  </si>
  <si>
    <t>MSA-INV.INTERNO-455</t>
  </si>
  <si>
    <t>ESCRITORIO DE BASE METÁLICA, CON ENTREPAÑO PARA TECLADO DE MADERA; CUBIERTA DE CRISTAL.</t>
  </si>
  <si>
    <t>MSA-INV.INTERNO-456</t>
  </si>
  <si>
    <t>TRIPP LITE INTERNET OFFICE UPS, COLOR NEGRO</t>
  </si>
  <si>
    <t>MSA-INV.INTERNO-457</t>
  </si>
  <si>
    <t>ESCRITORIO DE DOS CAJONES  Y DOS PAPELERAS, FABRICADO EN CHAPA DE MELAMINA COLOR CEREZO</t>
  </si>
  <si>
    <t>MSA-INV.INTERNO-458</t>
  </si>
  <si>
    <t>MESA DE TRABAJO COLOR CAFÉ</t>
  </si>
  <si>
    <t>MSA-INV.INTERNO-459</t>
  </si>
  <si>
    <t>MSA-INV.INTERNO-460</t>
  </si>
  <si>
    <t>ESCALERA DE TIJERA DE ALUMINIO DE 5 PELDAÑOS, MARCA FIRESTONE, MODELO F9365</t>
  </si>
  <si>
    <t>MSA-INV.INTERNO-461</t>
  </si>
  <si>
    <t>MSA-INV.INTERNO-462</t>
  </si>
  <si>
    <t>MSA-INV.INTERNO-463</t>
  </si>
  <si>
    <t>MSA-INV.INTERNO-464</t>
  </si>
  <si>
    <t>MSA-INV.INTERNO-465</t>
  </si>
  <si>
    <t>IMPRESORA, MARCA EPSON, MODELO M105, SERIE No. S2NY030488, COLOR NEGRO</t>
  </si>
  <si>
    <t>M105</t>
  </si>
  <si>
    <t>S2NY030488</t>
  </si>
  <si>
    <t>MSA-INV.INTERNO-466</t>
  </si>
  <si>
    <t>SILLÓN, COLOR CAFÉ DE DOS PLAZAS</t>
  </si>
  <si>
    <t>MSA-INV.INTERNO-467</t>
  </si>
  <si>
    <t>SILLA SECRETARIAL GIRATORIA DE TELA DE PLIANA, COLOR NEGRO</t>
  </si>
  <si>
    <t>MSA-INV.INTERNO-468</t>
  </si>
  <si>
    <t>MSA-INV.INTERNO-469</t>
  </si>
  <si>
    <t>ESCRITORIO METÁLICO CON CUBIERTA DE MADERA, CON 5 CAJONES COLOR ARENA</t>
  </si>
  <si>
    <t>MSA-INV.INTERNO-470</t>
  </si>
  <si>
    <t>MSA-INV.INTERNO-471</t>
  </si>
  <si>
    <t>MSA-INV.INTERNO-472</t>
  </si>
  <si>
    <t>CAMILLA RÍGIDA PARA PRIMEROS AUXILIOS, COLOR AMARILLO, MARCA BACK BOARD (DONADA)</t>
  </si>
  <si>
    <t>MSA-INV.INTERNO-473</t>
  </si>
  <si>
    <t>EXTINTOR DE POLVO QUIMICO DE 6 KILOGRAMOS, COLOR ROJO</t>
  </si>
  <si>
    <t>MSA-INV.INTERNO-474</t>
  </si>
  <si>
    <t>MSA-INV.INTERNO-475</t>
  </si>
  <si>
    <t>MSA-INV.INTERNO-476</t>
  </si>
  <si>
    <t>MSA-INV.INTERNO-477</t>
  </si>
  <si>
    <t>MSA-INV.INTERNO-478</t>
  </si>
  <si>
    <t>MSA-INV.INTERNO-479</t>
  </si>
  <si>
    <t>MSA-INV.INTERNO-480</t>
  </si>
  <si>
    <t>EXTINTOR DE POLVO QUIMICO DE 9 KILOGRAMOS, COLOR ROJO</t>
  </si>
  <si>
    <t>MSA-INV.INTERNO-481</t>
  </si>
  <si>
    <t>MSA-INV.INTERNO-482</t>
  </si>
  <si>
    <t>1241-3-252</t>
  </si>
  <si>
    <t>LAPTOP MARCA ACER, MODELO A515-54-35E8, INTEL CORE 13-10110U, RAM 8GB, ALMACENAMIENTO 128 GB, SSD+1T, 15.6 FULL, WIN 10H ALUMINIO, COLOR NEGRO, SERIE No. NXHMDAL00V11621FC87600</t>
  </si>
  <si>
    <t>A515-54-35E8</t>
  </si>
  <si>
    <t>NXHMDAL00V11621FC87600</t>
  </si>
  <si>
    <t>1241-3-253</t>
  </si>
  <si>
    <t>IMPRESORA MULTIFUNCIONAL, MARCA EPSON, MODELO ECO TANK L5290, COLOR NEGRA, SERIE No. X8GP021793</t>
  </si>
  <si>
    <t xml:space="preserve"> X8GP021793</t>
  </si>
  <si>
    <t>L5290</t>
  </si>
  <si>
    <t>1241-3-254</t>
  </si>
  <si>
    <t>HP AIO 200 GB 21 ALL IN ONE PC, 20.7 PULGADAS, MARCA HP, MODELO AIO 200, SERIE No. 1CZ13702KM</t>
  </si>
  <si>
    <t xml:space="preserve"> 1CZ13702KM</t>
  </si>
  <si>
    <t>AIO 200</t>
  </si>
  <si>
    <t>1241-3-255</t>
  </si>
  <si>
    <t>HP AIO 200 GB 21 ALL IN ONE PC, 20.7 PULGADAS, MARCA HP, MODELO AIO 200, SERIE No. 1CZ1290G7B</t>
  </si>
  <si>
    <t xml:space="preserve"> 1CZ1290G7B</t>
  </si>
  <si>
    <t>1241-3-256</t>
  </si>
  <si>
    <t>IMJUVE</t>
  </si>
  <si>
    <t>IMPRESORA MULTIFUNCIONAL, MARCA BROTHER, DCP T520W, SERIE No. 066053B2H600779</t>
  </si>
  <si>
    <t>DCP T520W</t>
  </si>
  <si>
    <t>066053B2H600779</t>
  </si>
  <si>
    <t>1241-3-257</t>
  </si>
  <si>
    <t>IMPRESORA MULTIFUNCIONAL, MARCA CANON, COLOR BLANCO CON NEGRO, MODELO MAXIFY GX7010, SERIE No. KNDW01117</t>
  </si>
  <si>
    <t>KNDW01117</t>
  </si>
  <si>
    <t>2400 A</t>
  </si>
  <si>
    <t>ARCHIVERO METALICO DE 4 GAVETAS, CON CERRADURA TAMAÑO OFICIO, COLOR ARENA</t>
  </si>
  <si>
    <t>ESCRITORIO SECRETARIAL, METALICO CON CUBIERTA EN MDF CON FORMAICA, CON TRES CAJONES</t>
  </si>
  <si>
    <t>A-2401</t>
  </si>
  <si>
    <t>1241-3-258</t>
  </si>
  <si>
    <t>1241-3-259</t>
  </si>
  <si>
    <t>PSIC. ALEJANDRA CRUZ CABALLERO</t>
  </si>
  <si>
    <t>1CZ1290G76</t>
  </si>
  <si>
    <t>HP AIO 200 GB 21 ALL IN ONE PC, 20.7 PULGADAS, MARCA HP, MODELO AIO 200, SERIE No. 1CZ1290G76</t>
  </si>
  <si>
    <t>U66053B2H600781</t>
  </si>
  <si>
    <t>U66053B2H600913</t>
  </si>
  <si>
    <t>IMPRESORA MULTIFUNCIONAL, MARCA BROTHER, DCP T520W, SERIE No. U66053B2H600781</t>
  </si>
  <si>
    <t>IMPRESORA MULTIFUNCIONAL, MARCA BROTHER, DCP T520W, SERIE No. U66053B2H600913</t>
  </si>
  <si>
    <t>MSA-EQT-036</t>
  </si>
  <si>
    <t>KENWORTH</t>
  </si>
  <si>
    <t>3BKDL00X74F614403</t>
  </si>
  <si>
    <t>006064 E</t>
  </si>
  <si>
    <t>CAMIÓN USADO MARCA:  KENWORTH KENMEX DE FABRICACIÓN NACIONAL, MODELO TB00B 2004, NÚMERO DE SERIE 3BKDL00X74F614403, MOTOR CUMMINS ISM 350V, TRANSMISIÓN FULLER RTOJ4909MLL, 11 VELOCIDADES, PLATAFORMA DE 7.20 METROS DE LARGO POR 2.50 METROS DE ANCHO, COLOR VERDE CON BLANCO, PLACAS No. HS-5244-F</t>
  </si>
  <si>
    <t>EQUIPO DE CÓMPUTO PORTÁTIL - LAPTOP NEURON A CHASIS ALUMINIO, INCLUYE CARGADOR HP/LANIX 19v SERIE NETGEAR 31183129M106310FA5</t>
  </si>
  <si>
    <t>MSA-INV.INTERNO-714</t>
  </si>
  <si>
    <t>MSA-INV.INTERNO-715</t>
  </si>
  <si>
    <t>MSA-INV.INTERNO-716</t>
  </si>
  <si>
    <t>MSA-INV.INTERNO-717</t>
  </si>
  <si>
    <t>ROSH</t>
  </si>
  <si>
    <t>K3</t>
  </si>
  <si>
    <t>TERMOMETRO DE TRIPIE INFRARROJO, MARCA ROSH, MODELO K3, COLOR BLANCO/NEGRO - 01</t>
  </si>
  <si>
    <t>TERMOMETRO DE TRIPIE INFRARROJO, MARCA ROSH, MODELO K3, COLOR BLANCO/NEGRO - 02</t>
  </si>
  <si>
    <t>TERMOMETRO DE TRIPIE INFRARROJO, MARCA ROSH, MODELO K3, COLOR BLANCO/NEGRO - 03</t>
  </si>
  <si>
    <t>TERMOMETRO DE TRIPIE INFRARROJO, MARCA ROSH, MODELO K3, COLOR BLANCO/NEGRO - 04</t>
  </si>
  <si>
    <t>MSA-INV.INTERNO-718</t>
  </si>
  <si>
    <t>MSA-INV.INTERNO-719</t>
  </si>
  <si>
    <t>MSA-INV.INTERNO-720</t>
  </si>
  <si>
    <t>MSA-INV.INTERNO-721</t>
  </si>
  <si>
    <t>MSA-INV.INTERNO-722</t>
  </si>
  <si>
    <t>MSA-INV.INTERNO-723</t>
  </si>
  <si>
    <t>MSA-INV.INTERNO-724</t>
  </si>
  <si>
    <t>MSA-INV.INTERNO-725</t>
  </si>
  <si>
    <t>TERMOMETRO DE MANO INFRARROJO, MARCA YABEKAN, MODELO KV-11, COLOR MORADO/BLANCO - 01</t>
  </si>
  <si>
    <t>TERMOMETRO DE MANO INFRARROJO, MARCA YABEKAN, MODELO KV-11, COLOR MORADO/BLANCO - 02</t>
  </si>
  <si>
    <t>TERMOMETRO DE MANO INFRARROJO, MARCA YABEKAN, MODELO KV-11, COLOR MORADO/BLANCO - 03</t>
  </si>
  <si>
    <t>TERMOMETRO DE MANO INFRARROJO, MARCA YABEKAN, MODELO KV-11, COLOR MORADO/BLANCO - 04</t>
  </si>
  <si>
    <t>TERMOMETRO DE MANO INFRARROJO, MARCA YABEKAN, MODELO KV-11, COLOR MORADO/BLANCO - 05</t>
  </si>
  <si>
    <t>TERMOMETRO DE MANO INFRARROJO, MARCA YABEKAN, MODELO KV-11, COLOR MORADO/BLANCO - 06</t>
  </si>
  <si>
    <t>TERMOMETRO DE MANO INFRARROJO, MARCA YABEKAN, MODELO KV-11, COLOR MORADO/BLANCO - 07</t>
  </si>
  <si>
    <t>TERMOMETRO DE MANO INFRARROJO, MARCA YABEKAN, MODELO KV-11, COLOR MORADO/BLANCO - 08</t>
  </si>
  <si>
    <t>YABEKAN</t>
  </si>
  <si>
    <t>KV-11</t>
  </si>
  <si>
    <t>MESA LARGA DE PLASTICO PLEGABLE DE 1.5 MTS</t>
  </si>
  <si>
    <t>MSA-INV.INTERNO-444</t>
  </si>
  <si>
    <t xml:space="preserve">C. P. NOHEMI ÁNGELES MEJÍA </t>
  </si>
  <si>
    <t>ISB PROTECTOR</t>
  </si>
  <si>
    <t>E22F04731</t>
  </si>
  <si>
    <t>NO BREAK INDUSTRIAS, MARCA SOLA BASIC, MODELO ISB PROTECTOR FOR, 450 VA, 225 W, No. DE SERIE E22F04731</t>
  </si>
  <si>
    <t>E22D06542</t>
  </si>
  <si>
    <t>NO BREAK INDUSTRIAS, MARCA SOLA BASIC, MODELO ISB PROTECTOR FOR, 450 VA, 225 W, No. DE SERIE E22D06542</t>
  </si>
  <si>
    <t>E22F04519</t>
  </si>
  <si>
    <t>E22F05180</t>
  </si>
  <si>
    <t>E22F05194</t>
  </si>
  <si>
    <t>E22F05204</t>
  </si>
  <si>
    <t>E22F05184</t>
  </si>
  <si>
    <t>E22F05228</t>
  </si>
  <si>
    <t>NO BREAK INDUSTRIAS, MARCA SOLA BASIC, MODELO ISB PROTECTOR FOR, 450 VA, 225 W, No. DE SERIE E22F05180</t>
  </si>
  <si>
    <t>NO BREAK INDUSTRIAS, MARCA SOLA BASIC, MODELO ISB PROTECTOR FOR, 450 VA, 225 W, No. DE SERIE E22F05194</t>
  </si>
  <si>
    <t>NO BREAK INDUSTRIAS, MARCA SOLA BASIC, MODELO ISB PROTECTOR FOR, 450 VA, 225 W, No. DE SERIE E22F04519</t>
  </si>
  <si>
    <t>NO BREAK INDUSTRIAS, MARCA SOLA BASIC, MODELO ISB PROTECTOR FOR, 450 VA, 225 W, No. DE SERIE E22F05204</t>
  </si>
  <si>
    <t>NO BREAK INDUSTRIAS, MARCA SOLA BASIC, MODELO ISB PROTECTOR FOR, 450 VA, 225 W, No. DE SERIE E22F05184</t>
  </si>
  <si>
    <t>NO BREAK INDUSTRIAS, MARCA SOLA BASIC, MODELO ISB PROTECTOR FOR, 450 VA, 225 W, No. DE SERIE E22F05228</t>
  </si>
  <si>
    <t>2830 A</t>
  </si>
  <si>
    <t>DS-530 II</t>
  </si>
  <si>
    <t>ESCANER, MARCA EPSON, MODELO DS-530 II, DUPLEX 4000 PAGINAS 35 PPM, COLOR BLANCO, SERIE No. X8Q2062336</t>
  </si>
  <si>
    <t>ARCHIVERO METÁLICO PROFESIONAL, (TEXTURIZADO, 4 GAVETAS TAMAÑO OFICIO/CARTA) COLOR NEGRO</t>
  </si>
  <si>
    <t>LIC. MARÍA DEL CARMEN AGUILAR CAMACHO</t>
  </si>
  <si>
    <t>EQUIPO DE CÓMPUTO DE ESCRITORIO, INTEL CORE i3, 7H GEN, INCLUYE: MONITOR/CPU, TECLADO Y MOUSE</t>
  </si>
  <si>
    <t>ADMINISTRACIÓN MUNICIPAL</t>
  </si>
  <si>
    <t>ICOM</t>
  </si>
  <si>
    <t>ICF-3003</t>
  </si>
  <si>
    <t>RADIO PORTATIL MARCA ICOM, MODELO ICF-3003 VHF/BATERIA DE 2250MAH EXTREMA, CAPACIIDAD 136-174 MHZ, AUDIO DE 1500 MW, 5W DE POTENCIA DE RF, 16 CANALES. INCLUYE BATERIA, ANTENA, CARGADOR Y CLIP, COLOR NEGRO, CON NUMERO DE SERIE 58015182</t>
  </si>
  <si>
    <t>RADIO PORTATIL MARCA ICOM, MODELO ICF-3003 VHF/BATERIA DE 2250MAH EXTREMA, CAPACIIDAD 136-174 MHZ, AUDIO DE 1500 MW, 5W DE POTENCIA DE RF, 16 CANALES. INCLUYE BATERIA, ANTENA, CARGADOR Y CLIP, COLOR NEGRO, CON NUMERO DE SERIE 58015183</t>
  </si>
  <si>
    <t>RADIO PORTATIL MARCA ICOM, MODELO ICF-3003 VHF/BATERIA DE 2250MAH EXTREMA, CAPACIIDAD 136-174 MHZ, AUDIO DE 1500 MW, 5W DE POTENCIA DE RF, 16 CANALES. INCLUYE BATERIA, ANTENA, CARGADOR Y CLIP, COLOR NEGRO, CON NUMERO DE SERIE 58015184</t>
  </si>
  <si>
    <t>RADIO PORTATIL MARCA ICOM, MODELO ICF-3003 VHF/BATERIA DE 2250MAH EXTREMA, CAPACIIDAD 136-174 MHZ, AUDIO DE 1500 MW, 5W DE POTENCIA DE RF, 16 CANALES. INCLUYE BATERIA, ANTENA, CARGADOR Y CLIP, COLOR NEGRO, CON NUMERO DE SERIE 58015185</t>
  </si>
  <si>
    <t>RADIO PORTATIL MARCA ICOM, MODELO ICF-3003 VHF/BATERIA DE 2250MAH EXTREMA, CAPACIIDAD 136-174 MHZ, AUDIO DE 1500 MW, 5W DE POTENCIA DE RF, 16 CANALES. INCLUYE BATERIA, ANTENA, CARGADOR Y CLIP, COLOR NEGRO, CON NUMERO DE SERIE 58015186</t>
  </si>
  <si>
    <t>RADIO PORTATIL MARCA ICOM, MODELO ICF-3003 VHF/BATERIA DE 2250MAH EXTREMA, CAPACIIDAD 136-174 MHZ, AUDIO DE 1500 MW, 5W DE POTENCIA DE RF, 16 CANALES. INCLUYE BATERIA, ANTENA, CARGADOR Y CLIP, COLOR NEGRO, CON NUMERO DE SERIE 58015187</t>
  </si>
  <si>
    <t>RADIO PORTATIL MARCA ICOM, MODELO ICF-3003 VHF/BATERIA DE 2250MAH EXTREMA, CAPACIIDAD 136-174 MHZ, AUDIO DE 1500 MW, 5W DE POTENCIA DE RF, 16 CANALES. INCLUYE BATERIA, ANTENA, CARGADOR Y CLIP, COLOR NEGRO, CON NUMERO DE SERIE 58015188</t>
  </si>
  <si>
    <t>RADIO PORTATIL MARCA ICOM, MODELO ICF-3003 VHF/BATERIA DE 2250MAH EXTREMA, CAPACIIDAD 136-174 MHZ, AUDIO DE 1500 MW, 5W DE POTENCIA DE RF, 16 CANALES. INCLUYE BATERIA, ANTENA, CARGADOR Y CLIP, COLOR NEGRO, CON NUMERO DE SERIE 58015189</t>
  </si>
  <si>
    <t>RADIO PORTATIL MARCA ICOM, MODELO ICF-3003 VHF/BATERIA DE 2250MAH EXTREMA, CAPACIIDAD 136-174 MHZ, AUDIO DE 1500 MW, 5W DE POTENCIA DE RF, 16 CANALES. INCLUYE BATERIA, ANTENA, CARGADOR Y CLIP, COLOR NEGRO, CON NUMERO DE SERIE 58015190</t>
  </si>
  <si>
    <t>RADIO PORTATIL MARCA ICOM, MODELO ICF-3003 VHF/BATERIA DE 2250MAH EXTREMA, CAPACIIDAD 136-174 MHZ, AUDIO DE 1500 MW, 5W DE POTENCIA DE RF, 16 CANALES. INCLUYE BATERIA, ANTENA, CARGADOR Y CLIP, COLOR NEGRO, CON NUMERO DE SERIE 58015191</t>
  </si>
  <si>
    <t>1424 A</t>
  </si>
  <si>
    <t>RADIO PORTATIL MARCA ICOM, MODELO ICF-3003 VHF/BATERIA DE 2250MAH EXTREMA, CAPACIIDAD 136-174 MHZ, AUDIO DE 1500 MW, 5W DE POTENCIA DE RF, 16 CANALES. INCLUYE BATERIA, ANTENA, CARGADOR Y CLIP, COLOR NEGRO, CON NUMERO DE SERIE 58014831</t>
  </si>
  <si>
    <t>RADIO PORTATIL MARCA ICOM, MODELO ICF-3003 VHF/BATERIA DE 2250MAH EXTREMA, CAPACIIDAD 136-174 MHZ, AUDIO DE 1500 MW, 5W DE POTENCIA DE RF, 16 CANALES. INCLUYE BATERIA, ANTENA, CARGADOR Y CLIP, COLOR NEGRO, CON NUMERO DE SERIE 58014832</t>
  </si>
  <si>
    <t>RADIO PORTATIL MARCA ICOM, MODELO ICF-3003 VHF/BATERIA DE 2250MAH EXTREMA, CAPACIIDAD 136-174 MHZ, AUDIO DE 1500 MW, 5W DE POTENCIA DE RF, 16 CANALES. INCLUYE BATERIA, ANTENA, CARGADOR Y CLIP, COLOR NEGRO, CON NUMERO DE SERIE 58014833</t>
  </si>
  <si>
    <t>RADIO PORTATIL MARCA ICOM, MODELO ICF-3003 VHF/BATERIA DE 2250MAH EXTREMA, CAPACIIDAD 136-174 MHZ, AUDIO DE 1500 MW, 5W DE POTENCIA DE RF, 16 CANALES. INCLUYE BATERIA, ANTENA, CARGADOR Y CLIP, COLOR NEGRO, CON NUMERO DE SERIE 58014834</t>
  </si>
  <si>
    <t>RADIO PORTATIL MARCA ICOM, MODELO ICF-3003 VHF/BATERIA DE 2250MAH EXTREMA, CAPACIIDAD 136-174 MHZ, AUDIO DE 1500 MW, 5W DE POTENCIA DE RF, 16 CANALES. INCLUYE BATERIA, ANTENA, CARGADOR Y CLIP, COLOR NEGRO, CON NUMERO DE SERIE 58014835</t>
  </si>
  <si>
    <t>RADIO PORTATIL MARCA ICOM, MODELO ICF-3003 VHF/BATERIA DE 2250MAH EXTREMA, CAPACIIDAD 136-174 MHZ, AUDIO DE 1500 MW, 5W DE POTENCIA DE RF, 16 CANALES. INCLUYE BATERIA, ANTENA, CARGADOR Y CLIP, COLOR NEGRO, CON NUMERO DE SERIE 58014836</t>
  </si>
  <si>
    <t>RADIO PORTATIL MARCA ICOM, MODELO ICF-3003 VHF/BATERIA DE 2250MAH EXTREMA, CAPACIIDAD 136-174 MHZ, AUDIO DE 1500 MW, 5W DE POTENCIA DE RF, 16 CANALES. INCLUYE BATERIA, ANTENA, CARGADOR Y CLIP, COLOR NEGRO, CON NUMERO DE SERIE 58014837</t>
  </si>
  <si>
    <t>RADIO PORTATIL MARCA ICOM, MODELO ICF-3003 VHF/BATERIA DE 2250MAH EXTREMA, CAPACIIDAD 136-174 MHZ, AUDIO DE 1500 MW, 5W DE POTENCIA DE RF, 16 CANALES. INCLUYE BATERIA, ANTENA, CARGADOR Y CLIP, COLOR NEGRO, CON NUMERO DE SERIE 58014838</t>
  </si>
  <si>
    <t>RADIO PORTATIL MARCA ICOM, MODELO ICF-3003 VHF/BATERIA DE 2250MAH EXTREMA, CAPACIIDAD 136-174 MHZ, AUDIO DE 1500 MW, 5W DE POTENCIA DE RF, 16 CANALES. INCLUYE BATERIA, ANTENA, CARGADOR Y CLIP, COLOR NEGRO, CON NUMERO DE SERIE 58014839</t>
  </si>
  <si>
    <t>RADIO PORTATIL MARCA ICOM, MODELO ICF-3003 VHF/BATERIA DE 2250MAH EXTREMA, CAPACIIDAD 136-174 MHZ, AUDIO DE 1500 MW, 5W DE POTENCIA DE RF, 16 CANALES. INCLUYE BATERIA, ANTENA, CARGADOR Y CLIP, COLOR NEGRO, CON NUMERO DE SERIE 58014840</t>
  </si>
  <si>
    <t>RADIO PORTATIL MARCA ICOM, MODELO ICF-3003 VHF/BATERIA DE 2250MAH EXTREMA, CAPACIIDAD 136-174 MHZ, AUDIO DE 1500 MW, 5W DE POTENCIA DE RF, 16 CANALES. INCLUYE BATERIA, ANTENA, CARGADOR Y CLIP, COLOR NEGRO, CON NUMERO DE SERIE 58015361</t>
  </si>
  <si>
    <t>RADIO PORTATIL MARCA ICOM, MODELO ICF-3003 VHF/BATERIA DE 2250MAH EXTREMA, CAPACIIDAD 136-174 MHZ, AUDIO DE 1500 MW, 5W DE POTENCIA DE RF, 16 CANALES. INCLUYE BATERIA, ANTENA, CARGADOR Y CLIP, COLOR NEGRO, CON NUMERO DE SERIE 58015362</t>
  </si>
  <si>
    <t>RADIO PORTATIL MARCA ICOM, MODELO ICF-3003 VHF/BATERIA DE 2250MAH EXTREMA, CAPACIIDAD 136-174 MHZ, AUDIO DE 1500 MW, 5W DE POTENCIA DE RF, 16 CANALES. INCLUYE BATERIA, ANTENA, CARGADOR Y CLIP, COLOR NEGRO, CON NUMERO DE SERIE 58015363</t>
  </si>
  <si>
    <t>RADIO PORTATIL MARCA ICOM, MODELO ICF-3003 VHF/BATERIA DE 2250MAH EXTREMA, CAPACIIDAD 136-174 MHZ, AUDIO DE 1500 MW, 5W DE POTENCIA DE RF, 16 CANALES. INCLUYE BATERIA, ANTENA, CARGADOR Y CLIP, COLOR NEGRO, CON NUMERO DE SERIE 58015364</t>
  </si>
  <si>
    <t>RADIO PORTATIL MARCA ICOM, MODELO ICF-3003 VHF/BATERIA DE 2250MAH EXTREMA, CAPACIIDAD 136-174 MHZ, AUDIO DE 1500 MW, 5W DE POTENCIA DE RF, 16 CANALES. INCLUYE BATERIA, ANTENA, CARGADOR Y CLIP, COLOR NEGRO, CON NUMERO DE SERIE 58015365</t>
  </si>
  <si>
    <t>RADIO PORTATIL MARCA ICOM, MODELO ICF-3003 VHF/BATERIA DE 2250MAH EXTREMA, CAPACIIDAD 136-174 MHZ, AUDIO DE 1500 MW, 5W DE POTENCIA DE RF, 16 CANALES. INCLUYE BATERIA, ANTENA, CARGADOR Y CLIP, COLOR NEGRO, CON NUMERO DE SERIE 58015366</t>
  </si>
  <si>
    <t>RADIO PORTATIL MARCA ICOM, MODELO ICF-3003 VHF/BATERIA DE 2250MAH EXTREMA, CAPACIIDAD 136-174 MHZ, AUDIO DE 1500 MW, 5W DE POTENCIA DE RF, 16 CANALES. INCLUYE BATERIA, ANTENA, CARGADOR Y CLIP, COLOR NEGRO, CON NUMERO DE SERIE 58015367</t>
  </si>
  <si>
    <t>RADIO PORTATIL MARCA ICOM, MODELO ICF-3003 VHF/BATERIA DE 2250MAH EXTREMA, CAPACIIDAD 136-174 MHZ, AUDIO DE 1500 MW, 5W DE POTENCIA DE RF, 16 CANALES. INCLUYE BATERIA, ANTENA, CARGADOR Y CLIP, COLOR NEGRO, CON NUMERO DE SERIE 58015368</t>
  </si>
  <si>
    <t>RADIO PORTATIL MARCA ICOM, MODELO ICF-3003 VHF/BATERIA DE 2250MAH EXTREMA, CAPACIIDAD 136-174 MHZ, AUDIO DE 1500 MW, 5W DE POTENCIA DE RF, 16 CANALES. INCLUYE BATERIA, ANTENA, CARGADOR Y CLIP, COLOR NEGRO, CON NUMERO DE SERIE 58015369</t>
  </si>
  <si>
    <t>RADIO PORTATIL MARCA ICOM, MODELO ICF-3003 VHF/BATERIA DE 2250MAH EXTREMA, CAPACIIDAD 136-174 MHZ, AUDIO DE 1500 MW, 5W DE POTENCIA DE RF, 16 CANALES. INCLUYE BATERIA, ANTENA, CARGADOR Y CLIP, COLOR NEGRO, CON NUMERO DE SERIE 58015370</t>
  </si>
  <si>
    <t>RADIO PORTATIL MARCA ICOM, MODELO ICF-3003 VHF/BATERIA DE 2250MAH EXTREMA, CAPACIIDAD 136-174 MHZ, AUDIO DE 1500 MW, 5W DE POTENCIA DE RF, 16 CANALES. INCLUYE BATERIA, ANTENA, CARGADOR Y CLIP, COLOR NEGRO, CON NUMERO DE SERIE 58014891</t>
  </si>
  <si>
    <t>RADIO PORTATIL MARCA ICOM, MODELO ICF-3003 VHF/BATERIA DE 2250MAH EXTREMA, CAPACIIDAD 136-174 MHZ, AUDIO DE 1500 MW, 5W DE POTENCIA DE RF, 16 CANALES. INCLUYE BATERIA, ANTENA, CARGADOR Y CLIP, COLOR NEGRO, CON NUMERO DE SERIE 58014892</t>
  </si>
  <si>
    <t>RADIO PORTATIL MARCA ICOM, MODELO ICF-3003 VHF/BATERIA DE 2250MAH EXTREMA, CAPACIIDAD 136-174 MHZ, AUDIO DE 1500 MW, 5W DE POTENCIA DE RF, 16 CANALES. INCLUYE BATERIA, ANTENA, CARGADOR Y CLIP, COLOR NEGRO, CON NUMERO DE SERIE 58014893</t>
  </si>
  <si>
    <t>RADIO PORTATIL MARCA ICOM, MODELO ICF-3003 VHF/BATERIA DE 2250MAH EXTREMA, CAPACIIDAD 136-174 MHZ, AUDIO DE 1500 MW, 5W DE POTENCIA DE RF, 16 CANALES. INCLUYE BATERIA, ANTENA, CARGADOR Y CLIP, COLOR NEGRO, CON NUMERO DE SERIE 58014894</t>
  </si>
  <si>
    <t>RADIO PORTATIL MARCA ICOM, MODELO ICF-3003 VHF/BATERIA DE 2250MAH EXTREMA, CAPACIIDAD 136-174 MHZ, AUDIO DE 1500 MW, 5W DE POTENCIA DE RF, 16 CANALES. INCLUYE BATERIA, ANTENA, CARGADOR Y CLIP, COLOR NEGRO, CON NUMERO DE SERIE 58014895</t>
  </si>
  <si>
    <t>RADIO PORTATIL MARCA ICOM, MODELO ICF-3003 VHF/BATERIA DE 2250MAH EXTREMA, CAPACIIDAD 136-174 MHZ, AUDIO DE 1500 MW, 5W DE POTENCIA DE RF, 16 CANALES. INCLUYE BATERIA, ANTENA, CARGADOR Y CLIP, COLOR NEGRO, CON NUMERO DE SERIE 58014896</t>
  </si>
  <si>
    <t>RADIO PORTATIL MARCA ICOM, MODELO ICF-3003 VHF/BATERIA DE 2250MAH EXTREMA, CAPACIIDAD 136-174 MHZ, AUDIO DE 1500 MW, 5W DE POTENCIA DE RF, 16 CANALES. INCLUYE BATERIA, ANTENA, CARGADOR Y CLIP, COLOR NEGRO, CON NUMERO DE SERIE 58014897</t>
  </si>
  <si>
    <t>RADIO PORTATIL MARCA ICOM, MODELO ICF-3003 VHF/BATERIA DE 2250MAH EXTREMA, CAPACIIDAD 136-174 MHZ, AUDIO DE 1500 MW, 5W DE POTENCIA DE RF, 16 CANALES. INCLUYE BATERIA, ANTENA, CARGADOR Y CLIP, COLOR NEGRO, CON NUMERO DE SERIE 58014898</t>
  </si>
  <si>
    <t>RADIO PORTATIL MARCA ICOM, MODELO ICF-3003 VHF/BATERIA DE 2250MAH EXTREMA, CAPACIIDAD 136-174 MHZ, AUDIO DE 1500 MW, 5W DE POTENCIA DE RF, 16 CANALES. INCLUYE BATERIA, ANTENA, CARGADOR Y CLIP, COLOR NEGRO, CON NUMERO DE SERIE 58014899</t>
  </si>
  <si>
    <t>RADIO PORTATIL MARCA ICOM, MODELO ICF-3003 VHF/BATERIA DE 2250MAH EXTREMA, CAPACIIDAD 136-174 MHZ, AUDIO DE 1500 MW, 5W DE POTENCIA DE RF, 16 CANALES. INCLUYE BATERIA, ANTENA, CARGADOR Y CLIP, COLOR NEGRO, CON NUMERO DE SERIE 58014900</t>
  </si>
  <si>
    <t>SAMSONITE</t>
  </si>
  <si>
    <t>SILLA PLEGABLE, MARCA SAMSONITE, COLOR NEGRO - 02</t>
  </si>
  <si>
    <t>SILLA PLEGABLE, MARCA SAMSONITE, COLOR NEGRO - 03</t>
  </si>
  <si>
    <t>SILLA PLEGABLE, MARCA SAMSONITE, COLOR NEGRO - 04</t>
  </si>
  <si>
    <t>SILLA PLEGABLE, MARCA SAMSONITE, COLOR NEGRO - 05</t>
  </si>
  <si>
    <t>SILLA PLEGABLE, MARCA SAMSONITE, COLOR NEGRO - 06</t>
  </si>
  <si>
    <t>SILLA PLEGABLE, MARCA SAMSONITE, COLOR NEGRO - 07</t>
  </si>
  <si>
    <t>SILLA PLEGABLE, MARCA SAMSONITE, COLOR NEGRO - 08</t>
  </si>
  <si>
    <t>SILLA PLEGABLE, MARCA SAMSONITE, COLOR NEGRO - 09</t>
  </si>
  <si>
    <t>SILLA PLEGABLE, MARCA SAMSONITE, COLOR NEGRO - 10</t>
  </si>
  <si>
    <t xml:space="preserve"> X8Q2062336</t>
  </si>
  <si>
    <t>MSA-INV.INTERNO-726</t>
  </si>
  <si>
    <t>MSA-INV.INTERNO-727</t>
  </si>
  <si>
    <t>MSA-INV.INTERNO-728</t>
  </si>
  <si>
    <t>MSA-INV.INTERNO-729</t>
  </si>
  <si>
    <t>MSA-INV.INTERNO-730</t>
  </si>
  <si>
    <t>MSA-INV.INTERNO-731</t>
  </si>
  <si>
    <t>MSA-INV.INTERNO-732</t>
  </si>
  <si>
    <t>MSA-INV.INTERNO-733</t>
  </si>
  <si>
    <t>MSA-INV.INTERNO-734</t>
  </si>
  <si>
    <t>MSA-INV.INTERNO-735</t>
  </si>
  <si>
    <t>1241-1-260</t>
  </si>
  <si>
    <t>E22D07191</t>
  </si>
  <si>
    <t>NO BREAK INDUSTRIAS, MARCA SOLA BASIC, MODELO ISB PROTECTOR FOR, 450 VA, 225 W, No. DE SERIE E22D07191</t>
  </si>
  <si>
    <t>80775 . 1201247</t>
  </si>
  <si>
    <t>SILLA PLEGABLE, COLOR NEGRO CON TUBULAR COLOR CAFÉ, MARCA SAMSONITE, MODELO WOS7166- 01</t>
  </si>
  <si>
    <t>WOS7166</t>
  </si>
  <si>
    <t>1241-3-261</t>
  </si>
  <si>
    <t>MONITOR HP P27v, G4 LCD 27", FULL HD, WIDESCREEN HDMI, COLOR NEGRO, CON NÚMERO DE SERIE 1CR22102J7</t>
  </si>
  <si>
    <t>1CR22102J7</t>
  </si>
  <si>
    <t>P27v</t>
  </si>
  <si>
    <t>1241-3-262</t>
  </si>
  <si>
    <t>ARQ.  CESAR JONATAN PÉREZ MENDOZA</t>
  </si>
  <si>
    <t>MONITOR HP P27v, G4 LCD 27", FULL HD, WIDESCREEN HDMI, COLOR NEGRO, CON NÚMERO DE SERIE 1CR22104L8</t>
  </si>
  <si>
    <t>1CR22104L8</t>
  </si>
  <si>
    <t>LAPTOP, MARCA DELL, INSPIRAN 13 5310, 13.3 PULGADAS, INTEL CORE 17, 8 GB, WINDOWS 11 HOME, COLOR GRIS  CON NUMERO DE SERIE 10146178696</t>
  </si>
  <si>
    <t>INSPIRON</t>
  </si>
  <si>
    <t>ANTENA DE EQUIPO REPETIDOR EN RADIIOCOMUNICACIÓN (CERRO DE LA CRUZ)</t>
  </si>
  <si>
    <t>BAUMANOMETRO, MARCA OMRON</t>
  </si>
  <si>
    <t>ESTETOSCOPIO, MARCA MEDSTAR</t>
  </si>
  <si>
    <t>GLUCOMETRO ONE TOUCH SELECT PLUS, SERIE No. GCNVH5JN</t>
  </si>
  <si>
    <t>LAMPARA PUPLERA</t>
  </si>
  <si>
    <t>TANQUE PORTATIL DE OXIGENO, CON ACCESORIOS, CARRITO Y PUNTAS NASALES, 120-1010C,  8L/MIN.  MARCA LUXFEX, SERIE BX627607</t>
  </si>
  <si>
    <t>TANQUE PORTATIL DE OXIGENO, CON ACCESORIOS, CARRITO Y PUNTAS NASALES, 120-1010C,  8L/MIN.  MARCA LUXFEX, SERIE BX627819</t>
  </si>
  <si>
    <t>MAQUINA DE HUMO DE CONTROL DE ABEJAS, ALTURA DE 28 CM/11 PULGADAS (DESDE LA PARTE INFERIOR HASTA LA PUNTA DE LA NARIZ), DIAMETRO DEL RECIPIENTE DE APROX. 10.4 CM/4 PULGADAS)</t>
  </si>
  <si>
    <t xml:space="preserve">LLAVE STILSON </t>
  </si>
  <si>
    <t>LLAVE AJUSTABLE DE 12", MARCA TRUPER</t>
  </si>
  <si>
    <t>MAZO DE GOMA</t>
  </si>
  <si>
    <t>OMRON</t>
  </si>
  <si>
    <t>MEDSTAR</t>
  </si>
  <si>
    <t>BX627819</t>
  </si>
  <si>
    <t>LUXFEX</t>
  </si>
  <si>
    <t>120-1010C</t>
  </si>
  <si>
    <t xml:space="preserve"> BX627607</t>
  </si>
  <si>
    <t>MSA-INV.INTERNO-736</t>
  </si>
  <si>
    <t>MSA-INV.INTERNO-737</t>
  </si>
  <si>
    <t>MSA-INV.INTERNO-738</t>
  </si>
  <si>
    <t>MSA-INV.INTERNO-739</t>
  </si>
  <si>
    <t>MSA-INV.INTERNO-740</t>
  </si>
  <si>
    <t>MSA-INV.INTERNO-741</t>
  </si>
  <si>
    <t>MSA-INV.INTERNO-742</t>
  </si>
  <si>
    <t>MSA-INV.INTERNO-743</t>
  </si>
  <si>
    <t>MSA-INV.INTERNO-744</t>
  </si>
  <si>
    <t>MSA-INV.INTERNO-745</t>
  </si>
  <si>
    <t>MSA-INV.INTERNO-746</t>
  </si>
  <si>
    <t>MSA-INV.INTERNO-747</t>
  </si>
  <si>
    <t>ORGANO INTERNO DE CONTROL</t>
  </si>
  <si>
    <t>1241-3-263</t>
  </si>
  <si>
    <t>MSA-INV.INTERNO-748</t>
  </si>
  <si>
    <t>LIC. ETZAEL MORENO SALVADOR</t>
  </si>
  <si>
    <t>IMPRESORA MULTIFUNCIONAL, MARCA BROTHER, MODELO DCP-T520W, COLOR NEGRO, SERIE No. U66053H2H369831</t>
  </si>
  <si>
    <t>U66053H2H369831</t>
  </si>
  <si>
    <t>MSA-INV.INTERNO-749</t>
  </si>
  <si>
    <t>ESCALERA DE AUMINIO, TIPO TIJERA DE 5 PELDAÑOS, 3 METROS, MARCA TRUPER</t>
  </si>
  <si>
    <t>MSA-EQT-037</t>
  </si>
  <si>
    <t>AMBULANCIA TIPO II, MARCA AMBUMEDIC EN CAMIONETA FORD VAN TRANSIT CUSTOM 2023, SERIE WF0RS5HP5NTN26109</t>
  </si>
  <si>
    <t>WF0RS5HP5NTN26109</t>
  </si>
  <si>
    <t>560 - 561</t>
  </si>
  <si>
    <t>ARQ. LUIS ÁLVARO ÁNGELES PÉREZ</t>
  </si>
  <si>
    <t>ING. MAYRA PÉREZ RAMÍREZ</t>
  </si>
  <si>
    <t>PDD. SANDRA AZUCENA PÉREZ RAMÍREZ</t>
  </si>
  <si>
    <t>MESA PLEGABLE, COLOR BLANCA, MARCA LIFETIME, MODELO 80775 1201247</t>
  </si>
  <si>
    <t>EQUIPO COMPLETO</t>
  </si>
  <si>
    <t>ADQUISICIÓN E INSTALACIÓN DE 16 POSTES CON CAMARAS DE VIDEOVIGILANCIA Y EL EQUIPAMIENTO DE UN C2 (CENTRO DE MONITOREO, COMANDO Y CONTROL) (SE ANEXA FACTURA DE LO QUE INTEGRA EL C2)</t>
  </si>
  <si>
    <t>ING. LEONEL GARCÍA CADENA</t>
  </si>
  <si>
    <t>LIC. URIEL VAZQUEZ VERA</t>
  </si>
  <si>
    <t>DESARROLLO SOCIAL Y ECONÓMICO</t>
  </si>
  <si>
    <t>DESARROLLO SOCIAL - ATENCIÓN DE LAS PERSONAS ADULTAS MAYORES</t>
  </si>
  <si>
    <t>COMUNIDADES INDIGENAS</t>
  </si>
  <si>
    <t>EDUCACIÓN, CULTURA, DEPORTE Y TURISMO</t>
  </si>
  <si>
    <t>CATASTRO</t>
  </si>
  <si>
    <t>OBRAS PÚBLICAS Y ORDENAMIENTO URBANO</t>
  </si>
  <si>
    <t>PLANEACIÓN MUNICIPAL</t>
  </si>
  <si>
    <t xml:space="preserve"> REGLAMENTOS</t>
  </si>
  <si>
    <t>SEGURIDAD PÚBLICA Y TRÁNSITO MUNICIPAL</t>
  </si>
  <si>
    <t>CMDT. JOSÉ JUAN GARCÍA CORTÉS</t>
  </si>
  <si>
    <t>PDD. BRAYAN ALEXIS PÉREZ HERRERA</t>
  </si>
  <si>
    <t>DRA. AMAIRANY GUADALUPE MARTÍNEZ MARTÍNEZ</t>
  </si>
  <si>
    <t>LC. OLGA ALICIA CRUZ PÉREZ</t>
  </si>
  <si>
    <t>UNIDAD DE ASUNTOS JURÍDICOS</t>
  </si>
  <si>
    <t>DESARROLLO AGROPECUARIO Y ECOLOGÍA</t>
  </si>
  <si>
    <t>DESPACHO DE PRESIDENCIA</t>
  </si>
  <si>
    <t xml:space="preserve"> PLANEACIÓN MUNICIPAL</t>
  </si>
  <si>
    <t>SALUD, SANIDAD Y PREVENCIÓN DE ADICCIONES</t>
  </si>
  <si>
    <t>LTF. JAQUELINE RAMÍREZ MARTÍNEZ</t>
  </si>
  <si>
    <t>LIC. DELFINA ACOSTA MORENO</t>
  </si>
  <si>
    <t xml:space="preserve">LTS. STEFANI MAYLIN MEJÍA CONTRERAS </t>
  </si>
  <si>
    <t>CAMIÓN VACTOR DE USO: PARA LIMPIEZA DE DRENAJE EN LAS CONDICIONES QUE SE ENCUENTRA,COLOR BLANCO/AZUL. NUMERO DE MOTOR 11981994, NUM. DE SERIE 1HTGCADT7XH688545</t>
  </si>
  <si>
    <t>REUBICAR</t>
  </si>
  <si>
    <t>1241-3-264</t>
  </si>
  <si>
    <t>A04e</t>
  </si>
  <si>
    <t>25/004/2023</t>
  </si>
  <si>
    <t>TELEFONO CELULAR MARCA SAMSUNG,  SM-A042F/DS A04e, 3/32 GB, COLOR NEGRO, CON NUMERO DE SERIE 5034602398. CON FICHA STREET  SELLER PRECARGADA</t>
  </si>
  <si>
    <t>MOTO BOMBA CENTRIFUGA 9.5 HP2X2", MARCA ANTARIX, (POTENCIA MAXIMA: 9.5 HP,PESO 58 KG, ALTURA 60M), MOTOR KOHLER, SUCCIÓN 2", DESCARGA 2", LPM 743-0 MODELO No. CH395, No. DE SERIE 5034602398</t>
  </si>
  <si>
    <t>ANTARIX</t>
  </si>
  <si>
    <t xml:space="preserve"> CH395</t>
  </si>
  <si>
    <t>B591</t>
  </si>
  <si>
    <t>TP-LINK OMADA</t>
  </si>
  <si>
    <t>EAP225</t>
  </si>
  <si>
    <t>LIC. MARIA DEL CARMEN AGUILAR CAMACHO</t>
  </si>
  <si>
    <t>9218A</t>
  </si>
  <si>
    <t>1241-3-265</t>
  </si>
  <si>
    <t>ACCES POINT INTERIOR, MARCA TP-LINK OMADA MODELO EAP225 V3, COLOR BLANCO -01</t>
  </si>
  <si>
    <t>1241-3-266</t>
  </si>
  <si>
    <t>ACCES POINT INTERIOR, MARCA TP-LINK OMADA MODELO EAP225 V3, COLOR BLANCO -02</t>
  </si>
  <si>
    <t>CD228P</t>
  </si>
  <si>
    <t>TRITURADORA DE PAPEL, USO RUDO 12 HOJAS/251, MARCA Y MODELO CD228P, COLOR NEGRO</t>
  </si>
  <si>
    <t>INTG08</t>
  </si>
  <si>
    <t>INTG09</t>
  </si>
  <si>
    <t>INTG10</t>
  </si>
  <si>
    <t>INTG11</t>
  </si>
  <si>
    <t>INTG12</t>
  </si>
  <si>
    <t>INTG13</t>
  </si>
  <si>
    <t>INTG14</t>
  </si>
  <si>
    <t>INTG15</t>
  </si>
  <si>
    <t>INTG16</t>
  </si>
  <si>
    <t>INTG17</t>
  </si>
  <si>
    <t>INTG18</t>
  </si>
  <si>
    <t>INTG19</t>
  </si>
  <si>
    <t>GNSS RTK</t>
  </si>
  <si>
    <t>EMLID RS2</t>
  </si>
  <si>
    <t xml:space="preserve"> ID:RID-LM110H1 C</t>
  </si>
  <si>
    <t>A 186</t>
  </si>
  <si>
    <t>DRA. CLAUDIA JOCELYN MONTES PEÑA</t>
  </si>
  <si>
    <t>ARQ. HÉCTOR SÁNCHEZ PÉREZ</t>
  </si>
  <si>
    <t>MSA-EQT-038</t>
  </si>
  <si>
    <t>SEGURIDAD PÚBLICA Y TRANSITO MUNICIPAL</t>
  </si>
  <si>
    <t>LIC. SANDRA AZUCENA PÉREZ RAMÍREZ</t>
  </si>
  <si>
    <t>ARQ. HECTOR SÁNCHEZ PÉREZ</t>
  </si>
  <si>
    <t>LSGHD54H9LD091324</t>
  </si>
  <si>
    <t>VEHICULO SEMINUEVO MODELO 2020, MARCA CHEVROLET, COLOR EXTERIOR BLANCO,T IPO AVEO, PAQ. E. LTZ MANUAL QUEMACOCOS Y SENSORES DE REVERSA, COLOR INTERIOR NEGRO, MOTOR HECHO EN CHINA, NÚMERO DE PUERTAS 4, CAPACIDAD DE 5 PASAJEROS, TRANSMISIÓN MANUAL DE 5 VELOCIDADES, 4 CILINDROS, AIRE ACONDICIONADO, RINES DE ALUMINIO DE 15", BOLSAS DE AIRE, NÚMERO DE SERIE: LSGHD54H9LD091324</t>
  </si>
  <si>
    <t>AMBULANCIA DUCATO; UNIDAD CARGO VAN 11.5 M; MOTOR 2.3L 120HP, MUTIJET DIESEL, TRANSMISIÓN MANUAL DE 6 VELOCIDADES + REVERSA, COLOR EXTERIOR BLANCO, COLOR INTERIOR GRIS, EQUIPADA CON AIRE ACONDICIONADO. LISTA PARA MODIFICACIÓN (PARA TRASLADOS)</t>
  </si>
  <si>
    <t>MSA-EQT-039</t>
  </si>
  <si>
    <t>OFFICE PROFESSIONAL PLUS 2019 1 PC DVD PERMANENTE CAJA RETAIL</t>
  </si>
  <si>
    <t>IMPRESORA A COLOR MULTIFUNCIONAL CANON PIXMA G3110 CON WIFI NEGRA 110V/220V</t>
  </si>
  <si>
    <t>1241-3-267</t>
  </si>
  <si>
    <t>1241-3-268</t>
  </si>
  <si>
    <t>1241-3-269</t>
  </si>
  <si>
    <t>1241-3-270</t>
  </si>
  <si>
    <t>1241-3-271</t>
  </si>
  <si>
    <t>1241-3-272</t>
  </si>
  <si>
    <t>1241-3-273</t>
  </si>
  <si>
    <t>1241-3-274</t>
  </si>
  <si>
    <t>1241-3-275</t>
  </si>
  <si>
    <t>1241-3-276</t>
  </si>
  <si>
    <t>1241-3-277</t>
  </si>
  <si>
    <t>1241-3-278</t>
  </si>
  <si>
    <t>1241-3-279</t>
  </si>
  <si>
    <t>ESTANTERIA DE ACERO PARA USO PESADO 36-x18x84"x91x46x213 CM</t>
  </si>
  <si>
    <t>ESCRITORIO EN L NOVA</t>
  </si>
  <si>
    <t>ARCHIVERO METAL PROFESIONAL 4 GAVETA</t>
  </si>
  <si>
    <t>LITERA POLONIA IND/IND 842 L-I-I 3</t>
  </si>
  <si>
    <t>ANTECOMEDOR TRIPOLI 4 SILLAS</t>
  </si>
  <si>
    <t>MESA MULTI NOVEDADES</t>
  </si>
  <si>
    <t>ALACENA MOBI LONDRES</t>
  </si>
  <si>
    <t>1241-3-280</t>
  </si>
  <si>
    <t>DESKTOP ALL IN ONE HP RYZEN 3/8 GB RAM/512 GB PANTALLA:21.15"1920 X
1080 PX NON-TOUCH/FHD ANTIGLARE IPS AMD RYZEN 3:PROCESADOR QUE
OTORGA UN RENDIMIENTO BASTANTE BUENO IDEAL PARA TAREAS MAS
EXIGENTES CAMARA WED HP TRUE VISION 720P HD PRIVACY CAMERA
WITH INTEGRATED DUAL ARRAY DIGITAL MICROPHONES SISTEMA DE
AUDIO ALTAVOCES DOBLES DE 2 W</t>
  </si>
  <si>
    <t>1241-3-281</t>
  </si>
  <si>
    <t>L. C. NOHEMI VIRIDIANA CORTÉZ MONTER</t>
  </si>
  <si>
    <t>1241-3-282</t>
  </si>
  <si>
    <t>1241-3-283</t>
  </si>
  <si>
    <t>D32AEE</t>
  </si>
  <si>
    <t>ARCHIVERO LATERAL -42" 3 CAJONES, COLOR GRIS CLARO</t>
  </si>
  <si>
    <t>6F7E60</t>
  </si>
  <si>
    <t>RYZEN</t>
  </si>
  <si>
    <t>469D45</t>
  </si>
  <si>
    <t>ASPIRE</t>
  </si>
  <si>
    <t>POLONIA</t>
  </si>
  <si>
    <t>842 L+13</t>
  </si>
  <si>
    <t>BDD207</t>
  </si>
  <si>
    <t>MOBI</t>
  </si>
  <si>
    <t>A4BFF3</t>
  </si>
  <si>
    <t>1808B1B</t>
  </si>
  <si>
    <t>CA89B9</t>
  </si>
  <si>
    <t>GABINETE MULTIUSOS, COLOR NEGRO</t>
  </si>
  <si>
    <t>7DBCE1</t>
  </si>
  <si>
    <t>NOVA</t>
  </si>
  <si>
    <t>0C09F9</t>
  </si>
  <si>
    <t>TRIPOLI</t>
  </si>
  <si>
    <t>B8D207</t>
  </si>
  <si>
    <t>TELEVISIÓN SAMSUNG DE 50", CRYSTAL 4K, SMART TV, MODELO UN50CU7000D, No. DE SERIE 0FAJCTW500080L, COLOR NEGRO</t>
  </si>
  <si>
    <t>UN50CU7000D</t>
  </si>
  <si>
    <t>0FAJCTW500080L</t>
  </si>
  <si>
    <t>8366D</t>
  </si>
  <si>
    <t>3N6AD33A8LK847082</t>
  </si>
  <si>
    <t>001698 E</t>
  </si>
  <si>
    <t>CAMIÓN (PIPA) MARCA DODGE MOD. 1982; COLOR BLANCO, CAPACIDAD DE 10,000 MIL LITROS</t>
  </si>
  <si>
    <t>CAMIÓN DE PLATAFORMA, MODELO 1982, PLACAS -16994, SERIE L2-044012, COLOR CAFÉ</t>
  </si>
  <si>
    <t>55D650</t>
  </si>
  <si>
    <t>B 584</t>
  </si>
  <si>
    <t>174/10/2022</t>
  </si>
  <si>
    <t>1DC6D</t>
  </si>
  <si>
    <t>FAC545</t>
  </si>
  <si>
    <t>KIT DE HERRAMIENTAS (7 PIEZAS: AZADON, CARRETILLA, MACHETE, PALA CUADRADA, TALACHO PICO, RASTRILLO Y BARRA METALICA)</t>
  </si>
  <si>
    <t>MSA-INV.INTERNO-750</t>
  </si>
  <si>
    <t>7BEF7</t>
  </si>
  <si>
    <t>82 METROS DE CADENA RESISTENTE DE 3/8, (10 TRAMOS DE DIFERENTES MEDIDAS)</t>
  </si>
  <si>
    <t>21BAA</t>
  </si>
  <si>
    <t>MSA-INV.INTERNO-751</t>
  </si>
  <si>
    <t>12 CANDADOS DEL No. 5</t>
  </si>
  <si>
    <t>MSA-INV.INTERNO-752</t>
  </si>
  <si>
    <t>2 CAVAHOYOS</t>
  </si>
  <si>
    <t>EAB40</t>
  </si>
  <si>
    <t>1 DIABLO, MARCA AMAYA 81/2</t>
  </si>
  <si>
    <t>MSA-INV.INTERNO-753</t>
  </si>
  <si>
    <t>MSA-INV.INTERNO-754</t>
  </si>
  <si>
    <t>15 SILBATOS, COLOR NEGRO, MARCA RFX</t>
  </si>
  <si>
    <t>RFX</t>
  </si>
  <si>
    <t>MSA-INV.INTERNO-755</t>
  </si>
  <si>
    <t>10 CONOS PARA VIALIDAD, COLOR NARANJA CON CINTA FEFLEJANTE EN PVC DE ALTA RESISTENCIA, ALTURA DE 70 CM</t>
  </si>
  <si>
    <t>MSA-INV.INTERNO-756</t>
  </si>
  <si>
    <t xml:space="preserve">10 LÁMPARA TACTICA LED RECARGABLE 3000 LUMENS XHP50USG¿¿¿ </t>
  </si>
  <si>
    <t>MSA-INV.INTERNO-757</t>
  </si>
  <si>
    <t>BC2 BOOSTER CABLE 2GA2 (CABLE PASA CORRIENTE)</t>
  </si>
  <si>
    <t>MSA-INV.INTERNO-758</t>
  </si>
  <si>
    <t>MSA-INV.INTERNO-759</t>
  </si>
  <si>
    <t>481 A</t>
  </si>
  <si>
    <t>UN BOTIQUIN TIPO TRAUMA EQUIPADO</t>
  </si>
  <si>
    <t>MSA-INV.INTERNO-760</t>
  </si>
  <si>
    <t>COLCHON INDIVIDUAL,  MARCA LORD LEON</t>
  </si>
  <si>
    <t>LORD</t>
  </si>
  <si>
    <t>AB776</t>
  </si>
  <si>
    <t>MSA-INV.INTERNO-761</t>
  </si>
  <si>
    <t>MSA-INV.INTERNO-762</t>
  </si>
  <si>
    <t>MSA-INV.INTERNO-763</t>
  </si>
  <si>
    <t>MSA-INV.INTERNO-764</t>
  </si>
  <si>
    <t>MSA-INV.INTERNO-765</t>
  </si>
  <si>
    <t>NO BREAK, MARCA STEREN (UPS) P/90 MINS 1500 VA</t>
  </si>
  <si>
    <t>STEREN</t>
  </si>
  <si>
    <t>UPS</t>
  </si>
  <si>
    <t>C9C9E</t>
  </si>
  <si>
    <t>VENTILADOR DE TORRE MYKET 3358, COLOR NEGRO, 46" 127 V</t>
  </si>
  <si>
    <t>MYKET</t>
  </si>
  <si>
    <t>DD2AA</t>
  </si>
  <si>
    <t>MSA-INV.INTERNO-766</t>
  </si>
  <si>
    <t>MSA-INV.INTERNO-767</t>
  </si>
  <si>
    <t>MSA-INV.INTERNO-768</t>
  </si>
  <si>
    <t>PLUS</t>
  </si>
  <si>
    <t>7F7118</t>
  </si>
  <si>
    <t>PIXMA G3110</t>
  </si>
  <si>
    <t>D44E3</t>
  </si>
  <si>
    <t>COLOCACIÓN DE CÁMARAS DE CELDA</t>
  </si>
  <si>
    <t>8A370</t>
  </si>
  <si>
    <t>COLOCACIÓN DE CÁMARA (MUESTRA GASTRONÓMICA)</t>
  </si>
  <si>
    <t>01A50</t>
  </si>
  <si>
    <t>MESA PLEGABLE PORTAFOLIO PLASRICO TABLON</t>
  </si>
  <si>
    <t>PLASRICO</t>
  </si>
  <si>
    <t>A007E1</t>
  </si>
  <si>
    <t>7C5CD</t>
  </si>
  <si>
    <t>1241-3-284</t>
  </si>
  <si>
    <t>AIWA</t>
  </si>
  <si>
    <t>AW</t>
  </si>
  <si>
    <t xml:space="preserve"> 1DF957692C2787</t>
  </si>
  <si>
    <t>PANTALLA MARCA AIWA DE 40 PULGADAS PANTALLA LED DE 101.6 CM. MODELO AW TV, COLOR NEGRO. No. DE SERIE  1DF957692C2787</t>
  </si>
  <si>
    <t>44DE5</t>
  </si>
  <si>
    <t>ESCRITORIO GRIS JASPEADO CON 3 CAJONES</t>
  </si>
  <si>
    <t>CE3C9</t>
  </si>
  <si>
    <t>A46BC</t>
  </si>
  <si>
    <t>ACE20</t>
  </si>
  <si>
    <t>2 PERSIANAS ENROLLABLE DE 1.50*2.00, COLOR GRIS</t>
  </si>
  <si>
    <t>MAQUINA DE HUMO, LOTE TEK GHOST 1500 RC, COLOR NEGRO 120</t>
  </si>
  <si>
    <t>LOTE TEK</t>
  </si>
  <si>
    <t>GHOST 1500C</t>
  </si>
  <si>
    <t>711EE</t>
  </si>
  <si>
    <t>PARRILLA SUPER FLAMA DE 4 QUEMADORES - CA</t>
  </si>
  <si>
    <t>FLAMA</t>
  </si>
  <si>
    <t>F7B8E</t>
  </si>
  <si>
    <t>CAFETERA DE ACERO INOXIDABLE, COLOR GRIS/NEGRO</t>
  </si>
  <si>
    <t>305C6</t>
  </si>
  <si>
    <t>MSA-INV.INTERNO-769</t>
  </si>
  <si>
    <t>1158.84</t>
  </si>
  <si>
    <t>1241-3-285</t>
  </si>
  <si>
    <t>LIC. CLAUDIA REYES NEGRON</t>
  </si>
  <si>
    <t>IMPRESORA MULTIFUNCIONAL EPSON, ECO TANK C/WIFI 110 V</t>
  </si>
  <si>
    <t>ECO TANK</t>
  </si>
  <si>
    <t>L. A. WENDY LATORRE SANTILLAN</t>
  </si>
  <si>
    <t>PF9XB9708031</t>
  </si>
  <si>
    <t>COMPUTADORA PORTÁTIL - LAPTOP, INTEL CORE i5, 8GB/WINDOWS 10, 256 GB, MARCA LENOVO, MODELO IDEAPAD 530S, COLOR NEGRA. SERIE No. PF9XB9708031</t>
  </si>
  <si>
    <t>EQUIPO DE CÓMPUTO DE ESCRITORIO, INTEL CORE i3, 7H GEN, MARCA HP, MODELO ALL IN ONE, INCLUYE: MONITOR/CPU, TECLADO Y MOUSE; COLOR NEGRO</t>
  </si>
  <si>
    <t>FOTOCOPIADORA MULTIFUNCIONAL (IMPRESIÓN, ESCANEA/COPIA/FAX), MARCA KYOCERA, MODELO TASKALFA 4501, SERIE No. 1102NA2US0</t>
  </si>
  <si>
    <t>IMPRESORA MULTIFUNCIONAL, COLOR LASSERJET PRO, MARCA HP, MODELO MFP M479FDW, SERIE No. MXBCMCD438</t>
  </si>
  <si>
    <t>IMPRESORA MULTIFUNCIONAL, ECOTANK, MARCA EPSON, MODELO L380, SERIE No. X34N466137, TINTA CONTINUA (COLOR Y NEGRO), COLOR NEGRO</t>
  </si>
  <si>
    <t>PANTALLA LED DE 27" VGA/HDM I/DB11920X1080, COLOR NEGRO, MARCA HACER, MODELO K272HLE, SERIE No. MMT67AA0026390252B8521</t>
  </si>
  <si>
    <t>ARQ. CESAR JONATAN PÉREZ MENDOZA</t>
  </si>
  <si>
    <t>ING. SARAI SANTIAGO HERNÁNDEZ</t>
  </si>
  <si>
    <t>ESCRITORIO ESTUDIANTIL EN "L" CON 1 CAJON Y REPIZAS INTEGRADAS; COLOR CAFÉ CLARO Y NEGRO</t>
  </si>
  <si>
    <t>ING. ISMAEL PÉREZ ONTIVEROS</t>
  </si>
  <si>
    <t>ING. EZEQUIEL PENCA MAYE</t>
  </si>
  <si>
    <t>ESCRITORIO ESTUDIANTIL EN "L" Y REPIZAS INTEGRADAS; COLOR CAFÉ CLARO Y NEGRO</t>
  </si>
  <si>
    <t>CONJUNTO DIRECTIVO EJECUTIVO DE 2 PIEZAS M- CATANIA; COLOR CHOCOLATE</t>
  </si>
  <si>
    <t>SILLA PLEGABLE DE ESPERA EN VINIL, COLOR NEGRO, CROMADO</t>
  </si>
  <si>
    <t>JUEGO DE MESA, COLOR BLANCA, TIPO PORTAFOLIO DE 2.4 METROS CON 10 SILLAS PLEGABLES DE TUBULAR, COLOR NEGRAS</t>
  </si>
  <si>
    <t>CAJONERA DE MADERA, CON REPISA Y 4 RODAJAS; COLOR PERA</t>
  </si>
  <si>
    <t>SET DE DESTORNILLADORES, CON GOMA NEGRA, MARCA PRETUL, SERIE No. 501206664506 - 1</t>
  </si>
  <si>
    <t>SET DE DESTORNILLADORES, CON GOMA NEGRA, MARCA PRETUL, SERIE No. 501206664506 - 2</t>
  </si>
  <si>
    <t>CAUTIN TIPO LAPIZ, MARCA TRUPER, SERIE No. 501206665534 - 1</t>
  </si>
  <si>
    <t>CAUTIN TIPO LAPIZ, MARCA TRUPER, SERIE No. 501206665534 - 2</t>
  </si>
  <si>
    <t>ENVASE ATOMIZADOR, SERIE No. 20086 - 4</t>
  </si>
  <si>
    <t>SET DE DESTORNILLADORES, DE 4 PIEZAS, MARCA PRETUL, SERIE No. 501206664445 - 1</t>
  </si>
  <si>
    <t>SET DE DESTORNILLADORES, DE 4 PIEZAS, MARCA PRETUL, SERIE No. 501206664445 - 2</t>
  </si>
  <si>
    <t>ESCRITORIO GRIS/NEGRO JASPEADO CON 3 CAJONES</t>
  </si>
  <si>
    <t>KX-TS50LX3</t>
  </si>
  <si>
    <t>6FCAC51745I</t>
  </si>
  <si>
    <t>TELÉFONO UNILÍNEA, COLOR NEGRO, MARCA PANASONIC, MODELO KX-TS50LX3, No. DE SERIE 6FCAC51745I</t>
  </si>
  <si>
    <t>SILLA DE OFICINA, TAPIZADA EN TELA, AJUSTE NEUMÁTICO DE ALTURA, TELA RETARDANTE AL FUEGO, 101.6 CM ALTURA, 58.4 CM ANCHO; EN COLOR NEGRO, MARCA COSCORP INDONESIA</t>
  </si>
  <si>
    <t>JUEGO DE SALA, DE DOS PIEZAS TAPIZADA EN VINIL COLOR CAFÉ/NEGRO DE 2 Y 3 PLAZAS</t>
  </si>
  <si>
    <t>LIBRERO DE MADERA CON DOS PUERTAS DE CRISTAL; MARCA CHERRY, 11 ESPACIOS PARA LIBROS.</t>
  </si>
  <si>
    <t>ARCHIVERO DE MADERA LATERAL, CON CINCO ESPACIOS; COLOR CAFÉ ROJIZO, MARCA CHERRY</t>
  </si>
  <si>
    <t>ESCRITORIO TRADICIONAL DE MADERA, CON 6 CAJONES, COLOR CAFÉ ROJIZO CON NEGRO, MARCA CHERRY</t>
  </si>
  <si>
    <t>LIC. ANA KAREN ALDANA PÉREZ</t>
  </si>
  <si>
    <t>LIC. MAYRA DENISSE PEÑA PÉREZ</t>
  </si>
  <si>
    <t>MSA-UAJ-TICS</t>
  </si>
  <si>
    <t>ESCRITORIO GRIS JASPEADO NEGRO, CON 3 CAJONES</t>
  </si>
  <si>
    <t>MSA-HAM-TICS</t>
  </si>
  <si>
    <t>SILLA TAPIZADA EN TELA COLOR NEGRA - REPARADA - SALA DE SESIONES</t>
  </si>
  <si>
    <t>ARQ. CESAR JONATAN  PÉREZ MENDOZA</t>
  </si>
  <si>
    <t>ESCRITORIO  MODELO SEMI EJECUTIVO DE 1.5X.60X.75 CON DOS CAJONERAS  MIXTA, FABRICADO EN CHAPA  DE MELAMINA COLOR BORDEUX CON NEGRO</t>
  </si>
  <si>
    <t>SILLA AZUL C / ASIENTOS Y ROSAPIES AJUSTABLE MOD.YATA</t>
  </si>
  <si>
    <t>SILLA SECRE/TELA NEGRA MALLA EN EL RESPALDO BASE CROMADA BRAZOS FIJOS. MOD. BLACK JACK</t>
  </si>
  <si>
    <t>IMPRESORA A COLOR MULTIFUNCIONAL EPSON ECOTANK, MODELO L5290 CON WIFI COLOR NEGRO A 110V y 220V, SERIE No. X8GP067880</t>
  </si>
  <si>
    <t>NO BREAK STEREN (UPS) P/90mins 1500 VA</t>
  </si>
  <si>
    <t>LAPTOP MARCA HP C15 8GB 512SD, MODELO DQ5015, COLOR NEGRO, SERIE No. CND4397094</t>
  </si>
  <si>
    <t>COMPUTADORA DE ESCRITORIO TIPO GAMER GEFORCE RTX 3060 PROCESADOR INTEL CORE I7-10700F/2.90GHZ/8-NUCLEO S/16MB. HDD 4 TB MB GIGABYTE B560-DS3H/V2 MEMORIA DDR4-16GB BUSS 3200MHZ. SSD M.2 500GB PCI-EXPRESS. GABINETE ADATA XPG STARKER/SIN CRISTAL TEMPLADO. FUENTE DE PODER EVGA 750 WATTS BRONCE 80 PLUS. TARJETA DE VIDEO ZOTAC GEFORCE RTX 12GB INCLUYE MONITOR LG 27MK430H-B 27"/FULL HD/75HZ/HDMI, VGA EN HP, SERIE No. 306NTTQDY161</t>
  </si>
  <si>
    <t>COMPUTADORA DE ESCRITORIO TIPO GAMER GEFORCE RTX 3060 PROCESADOR INTEL CORE I7-10700F/2.90GHZ/8-NUCLEO S/16MB. HDD 4 TB MB GIGABYTE B560-DS3H/V2 MEMORIA DDR4-16GB BUSS 3200MHZ. SSD M.2 500GB PCI-EXPRESS. GABINETE ADATA XPG STARKER/SIN CRISTAL TEMPLADO. FUENTE DE PODER EVGA 750 WATTS BRONCE 80 PLUS. TARJETA DE VIDEO ZOTAC GEFORCE RTX 12GB INCLUYE MONITOR LG 27MK430H-B 27"/FULL HD/75HZ/HDMI, VGA EN HP, SERIE No. 306NTGYBY159</t>
  </si>
  <si>
    <t>COMPUTADORA DE ESCRITORIO TIPO GAMER GEFORCE RTX 3060 PROCESADOR INTEL CORE I7-10700F/2.90GHZ/8-NUCLEO S/16MB. HDD 4 TB MB GIGABYTE B560-DS3H/V2 MEMORIA DDR4-16GB BUSS 3200MHZ. SSD M.2 500GB PCI-EXPRESS. GABINETE ADATA XPG STARKER/SIN CRISTAL TEMPLADO. FUENTE DE PODER EVGA 750 WATTS BRONCE 80 PLUS. TARJETA DE VIDEO ZOTAC GEFORCE RTX 12GB INCLUYE MONITOR LG 27MK430H-B 27"/FULL HD/75HZ/HDMI, VGA EN HP</t>
  </si>
  <si>
    <t>MONITOR PHILLIPS HEARTSTART MRX USADO</t>
  </si>
  <si>
    <t>ESCALERA EXTENSION FIBRA 24E 7.32 116958</t>
  </si>
  <si>
    <t>"POSTE METALICO 12 METROS, BASE CUADRADA O TRIANGULAR DE 30 CM X 30 CM X 2.40 MTS, CALIBRE 3/16"", CON DOS PUERTAS Y CHAPAS DE SEGURIDAD PARA LA COLOCACION DE EQUIPOS, POSTE RECTO HEXAGONAL DE 9 METROS DE ALTURA CALIBRE 11, DIAMETRO 5 PULGADAS, PRIMARIADO Y PINTADO"</t>
  </si>
  <si>
    <t>"CAMARA FIJA TIPO BALA HIKVISION, 4 MEGAPIXEL / LENTE MOT. 2.8 A 12 MM / 60 MTS IR EXIR / EXTERIOR IP67 / IK10 / WDR 120 DB / POE / VIDEOANALITICOS (FILTRO DE FALSAS ALARMAS) / ULTRA BAJA ILUMINACIÓN / ENTRADA Y SALIDA DE AUDIO Y ALARMA"</t>
  </si>
  <si>
    <t>"CAMARA PTZ IP 4 MEGAPIXEL / 25X ZOOM / 100 MTS IR / EXTERIOR IP66 / DARKFIGHTER / ACUSENSE (EVITA FALSAS ALARMAS) / DETECCIÓN FACIAL / WDR 120 DB / ENTRADA Y SALIDA DE AUDIO Y ALARMAS / HLC / EIS / POE+ / MICROSD"</t>
  </si>
  <si>
    <t>"SWITCH HIKVISION POE+ / 250 METROS POE LARGA DISTANCIA / 8 PUERTOS 802.3AF/AT (30 W) 10/100 MBPS + 1 PUERTO 10/100"</t>
  </si>
  <si>
    <t>"UPS DE 1500 VA/900 W, TOPOLOGÍA LÍNEA INTERACTIVA, ENTRADA 120 VCA NEMA 5-15P, Y 8 SALIDAS NEMA 5-15R, CON REGULADOR DE VOLTAJE (AVR"</t>
  </si>
  <si>
    <t>"EPMP FORCE 300-25L PARA ZONAS CON ALTA INTERFERENCIA, HASTA 400+ MBPS, 4910 - 6200 MHZ, 802.11 AC WAVE2, ANTENA DE 25 DBI, LATENCIA BAJA"</t>
  </si>
  <si>
    <t>"INTERCOMUNICADOR IP MARCA FANVIL POE, CÁMARA 1MPX, 1 BOTÓN, 1 RELEVADOR INTEGRADO DE SALIDA Y ENTRADA."</t>
  </si>
  <si>
    <t>"PROTECTOR CONTRA DESCARGAS PUERTOS GIGABIT PARA EQUIPOS CAMBIUM DE HASTA 30V"</t>
  </si>
  <si>
    <t>"DISEÑO DE ETIQUETAS CON LOGOS INSTITUCIONALES, MATERIAL E INSTALACIÓN"</t>
  </si>
  <si>
    <t>"BOBINAS DE CABLE USO RUDO 3X14AWG 600 V (100 M CU)"</t>
  </si>
  <si>
    <t>"CABLEADO, MATERIAL, INSTALACIÓN, CONFIGURACIÓN DE EQUIPOS Y ENLACE AL C2, ALIMENTACIÓN Y CONEXIÓN ELÉCTRICA"</t>
  </si>
  <si>
    <t>"DADO DE CONCRETO QUE CONTEMPLA: EXCAVACIÓN, BASE DE CONCRETO, ANCLAS, TUERCAS Y RETIRO DE ESCOMBRO"</t>
  </si>
  <si>
    <t>"BOBINA DE CABLE DE 305 M, CAT5E, CON GEL, PARA INTERIOR, DOBLE FORRO EXTREMA HUMEDAD, BAJO TIERRA, UL, COLOR NEGRO PARA APLICACIONES EN CCTV, Y REDES DE ALTA VELOCIDAD"</t>
  </si>
  <si>
    <t>"BOBINA DE CABLE DE 305 M, CAT6E, CON GEL, PARA INTEMPERIE, DOBLE FORRO EXTREMA HUMEDAD, BAJO TIERRA, UL, COLOR NEGRO PARA APLICACIONES EN CCTV, Y REDES DE ALTA VELOCIDAD"</t>
  </si>
  <si>
    <t>"PATCH CORD MC6 MODULAR CAT6 UTP, CM/LS0H, 3FT, COLOR AZUL, VERSIÓN BULK (SIN EMPAQUE INDIVIDUAL)"</t>
  </si>
  <si>
    <t>"BOTE CON 100 PIEZAS DE PLUG MODULAR RJ45 CAT5E SIN BLINDAJE, CHAPADO DE ORO A 30 MICRAS PARA DURABILIDAD EXTREMA"</t>
  </si>
  <si>
    <t>"SISTEMA DE TIERRA PARA PROTECCION DE DESCARGAS ELECTRICAS"</t>
  </si>
  <si>
    <t>"TRASLADO DE POSTES, MANIOBRAS PARA INSTALACIÓN DE POSTES, ALMACENAMIENTO Y TODO LO NECESARIO PARA SU CORRECTO MONTAJE"</t>
  </si>
  <si>
    <t>"SWITCH JETSTREAM SDN ADMINISTRABLE 24 PUERTOS 10/100/1000 MBPS + 4 PUERTOS SFP+, ADMINISTRACIÓN CENTRALIZADA OMADA SDN"</t>
  </si>
  <si>
    <t>"SWITCH TP LINK GIGABIT ETHERNET TL-SG2218, 16 PUERTOS 10/100/1000 MBPS + 2 PUERTOS SFP, 36 GBIT/S 8000 ENTRADAS - GESTIONADO"</t>
  </si>
  <si>
    <t>"DISCO DURO WESTERN DIGITAL WD PURPLE PRO 3.5"", 14TB, SATA III, 6 GBIT/S, 512MB CACHE"</t>
  </si>
  <si>
    <t>"UPS DE 1000 VA/600 W, TOPOLOGÍA LÍNEA INTERACTIVA, ENTRADA 120 VCA NEMA 5-15P, ONDA SENOIDAL PURA, TIPO TORRE, CON 10 TOMAS NEMA 5-15R"</t>
  </si>
  <si>
    <t>"PANTALLAS DE 70 PULGADAS CON BASE PARA PARED "</t>
  </si>
  <si>
    <t>"INSTALACIÓN, PROGRAMACIÓN, CABLEADO, CONFIGURACIÓN DE ENLACES, TASLADOS Y TODO LO NECESARIO PARA SU CORRECTO FUNCIONAMIENTO"</t>
  </si>
  <si>
    <t>"EPMP FORCE 300-25 PARA ZONAS CON ALTA INTERFERENCIA, HASTA 600+ MBPS, 4910-5970 MHZ, WAVE2, ANTENA DE 25 DBI, MUY BAJA LATENCIA (C050910C101A)"</t>
  </si>
  <si>
    <t>"ESTACIÓN BASE EPMP MICROPOP 3000 PARA ENLACES MULTIPUNTO, PROTECCIÓN IP67, 5150-5875 GHZ, COBERTURA 360 GRADOS, +600 MBPS, PARA TEMPERATURAS EXTREMAS"</t>
  </si>
  <si>
    <t>"ESTACIÓN BASE CONECTORIZADA EPMP 3000L DE ALTA POTENCIA CON SISTEMA PARA MITIGAR INTERFERENCIA, 4.9-6.1 GHZ, HASTA 600 MBPS, SINCRONIZACIÓN GPS (C050910A121A) INCLUYE INSTALACIÓN"</t>
  </si>
  <si>
    <t>"ANTENA SECTORIAL 90-120 GRADOS, 4.9-5.97 GHZ P/ RADIOS CONECTORIZADOS EPMP 1000, EPMP 2000 Y EPMP 3000L (C050900D021A) INCLUYE INSTALACIÓN"</t>
  </si>
  <si>
    <t>"POSTES DE CONCRETO DE 13 MTS PARA PUNTOS INTERMEDIOS INCLUYE INSTALACIÓN"</t>
  </si>
  <si>
    <t>"SISTEMA ELECTRICO PARA PUNTOS DE REPETICION DE SEÑAL INCLUYE INSTALACIÓN"</t>
  </si>
  <si>
    <t>"GABINETE METALICO (CAJA NEMA) PARA EXTERIOR IP65, DE 50CMX50CMX30CM CON PLATINA INCLUYE INSTALACIÓN"</t>
  </si>
  <si>
    <t>"SISTEMA DE TIERRA PARA PROTECCION DE DESCARGAS ELECTRICAS INCLUYE INSTALACIÓN"</t>
  </si>
  <si>
    <t>REFRIGERADOR FRIGOBAR MABE RMF032PYMX SILVER CON FREEZER 87L 120V</t>
  </si>
  <si>
    <t>MOD LITE-9-REFORZADO. TABLERO PARA BASQUETBOL. MANUFACTURADO CON ACRILICO CRISTAL DE 9MM PRIMERA CALIDAD MARCO METALICO REFORZADO CON UN PERFECTO ACABADO EN ALUMINIO NATURAL ARO PROFESIONAL MARCA SPORT-TI. MOD. GOLD COMPETITIVO PARA USO RUDO. RED PROFESIONAL</t>
  </si>
  <si>
    <t>C. DIANA MEJÍA GÓMEZ</t>
  </si>
  <si>
    <t>C. NALLELY VAZQUEZ GÓMEZ</t>
  </si>
  <si>
    <t>1241-3-286</t>
  </si>
  <si>
    <t>1241-3-287</t>
  </si>
  <si>
    <t>1241-3-288</t>
  </si>
  <si>
    <t>1241-3-289</t>
  </si>
  <si>
    <t>1241-3-290</t>
  </si>
  <si>
    <t>DQ5015</t>
  </si>
  <si>
    <t xml:space="preserve">27MK430H-B </t>
  </si>
  <si>
    <t xml:space="preserve"> X8GP067880</t>
  </si>
  <si>
    <t>CND4397094</t>
  </si>
  <si>
    <t>306NTTQDY161</t>
  </si>
  <si>
    <t>306NTGYBY159</t>
  </si>
  <si>
    <t>1F9C8</t>
  </si>
  <si>
    <t>5571d</t>
  </si>
  <si>
    <t>3B317</t>
  </si>
  <si>
    <t>C803A</t>
  </si>
  <si>
    <t>21AA4</t>
  </si>
  <si>
    <t>604CF</t>
  </si>
  <si>
    <t>MODULAR</t>
  </si>
  <si>
    <t>C7CBD</t>
  </si>
  <si>
    <t>ESCRITORIO PARA OFICINA 107"60 CON 2 CAJONES DE METAL, MODELO MODULAR</t>
  </si>
  <si>
    <t>ESCRITORIO PARA OFICINA 107*60 CON 2 CAJONES DE METAL MODELO MODULAR</t>
  </si>
  <si>
    <t>A781F</t>
  </si>
  <si>
    <t>12B6F</t>
  </si>
  <si>
    <t>01B26</t>
  </si>
  <si>
    <t>8DC67</t>
  </si>
  <si>
    <t>B60A6</t>
  </si>
  <si>
    <t>04E58</t>
  </si>
  <si>
    <t>A31D7</t>
  </si>
  <si>
    <t>BLACK JACK</t>
  </si>
  <si>
    <t>E27F9</t>
  </si>
  <si>
    <t>B990A</t>
  </si>
  <si>
    <t>SPORT-TL</t>
  </si>
  <si>
    <t>GOLD</t>
  </si>
  <si>
    <t>ECC1E</t>
  </si>
  <si>
    <t>SILVER</t>
  </si>
  <si>
    <t xml:space="preserve">RMF032PYMX </t>
  </si>
  <si>
    <t>961AE</t>
  </si>
  <si>
    <t>1bff6</t>
  </si>
  <si>
    <t>PHILLIPS</t>
  </si>
  <si>
    <t>HEARTSTART</t>
  </si>
  <si>
    <t>78ef8</t>
  </si>
  <si>
    <t>MICROONDAS SAMSUNG AME 8114ST NEGRO Y ACERO INOXIDABLE 32L 120 V</t>
  </si>
  <si>
    <t xml:space="preserve"> AME 8114ST </t>
  </si>
  <si>
    <t>AD3D1</t>
  </si>
  <si>
    <t>YATA</t>
  </si>
  <si>
    <t>7D3D8</t>
  </si>
  <si>
    <t>LCP. HEIDI NUBIA PEÑA MARTÍNEZ</t>
  </si>
  <si>
    <t>LTS. DIANA LAURA OROPEZA CERON</t>
  </si>
  <si>
    <t>GMC</t>
  </si>
  <si>
    <t>CAMIONETA GMC 1500 PICK UP SILVERADO CUSTOM, COLOR BLANCO, MODELO 2008, SERIE No. 3GCEC14X48M101612</t>
  </si>
  <si>
    <t>CAMIONETA CHEVROLET COLORADO, PICK UP, DOBLE CABINA (PATRULLA 001)</t>
  </si>
  <si>
    <t>CMDTE. JOSÉ JUAN GARCÍA CORTES</t>
  </si>
  <si>
    <t>AMBULANCIA MARCA FORD, TIPO TRANSIT;  No. DE MOTOR S/N MODELO 2015 (VEHÍCULO EQC-17)</t>
  </si>
  <si>
    <t>ADQUISICIONES</t>
  </si>
  <si>
    <t>CAMIÓN USADO MARCA: FREIGHTLINER, MODELO 2003, TIPO TORTON, TRANSMISIÓN DE 9 VELOCIDADES, EQUIPADO CON TANQUE DE AGUA DE 20,000 LITROS Y BOMBA DE AGUA MARCA HONDA, MODELO 2009, NUMERO DE SERIE 460.975.U0922439, CON NÚMERO DE PEDIMENTO 182435648002643 (PIPA AZUL/BLANCO)</t>
  </si>
  <si>
    <t>CMDTE. JOSÉ JUAN GARCÍA CORTÉS</t>
  </si>
  <si>
    <t>C. CHRISTIAN RESENDIZ CANO</t>
  </si>
  <si>
    <t>L. C. P. NOHEMI VIRIDIANA CORTEZ MONTER</t>
  </si>
  <si>
    <t>MSA-INV.INTERNO-770</t>
  </si>
  <si>
    <t>TRIPOIDE AXNEN PARA CAMARA CANON NIKON PROFESIONAL, MARCA AXNEN, MODELO: AX-T10, MATERIAL ALEACIÓN DE ALUMINIO</t>
  </si>
  <si>
    <t>AXNEN</t>
  </si>
  <si>
    <t>AX-T10</t>
  </si>
  <si>
    <t>1241-3-291</t>
  </si>
  <si>
    <t>1241-3-292</t>
  </si>
  <si>
    <t>1241-3-293</t>
  </si>
  <si>
    <t>HP-205 G1 AIO BUSINESS PC RAM 8AMD e1-2500 APU WITH RADEON ™ HD GRAPHICS 1.40 GHZ</t>
  </si>
  <si>
    <t>LIC. AMERICA JULISSA TORRES CRUZ</t>
  </si>
  <si>
    <t>PSIC. CHRISTIAN VIANEY GÓMEZ MEJÍA</t>
  </si>
  <si>
    <t>P. LIC. EN EDUC. DIBLAIN PÉREZ CRUZ</t>
  </si>
  <si>
    <t>ING. EZEQUIAL PENCA MAYE</t>
  </si>
  <si>
    <t>306NT2NBY157</t>
  </si>
  <si>
    <t>MSA-INV.INTERNO-771</t>
  </si>
  <si>
    <t>CALEFACTOR T</t>
  </si>
  <si>
    <t>MSA-INV.INTERNO-772</t>
  </si>
  <si>
    <t>2 PIEZAS. LLAVES STILSON 36" 15941</t>
  </si>
  <si>
    <t>MSA-INV.INTERNO-773</t>
  </si>
  <si>
    <t>MSA-INV.INTERNO-774</t>
  </si>
  <si>
    <t>MSA-INV.INTERNO-775</t>
  </si>
  <si>
    <t>MSA-INV.INTERNO-776</t>
  </si>
  <si>
    <t>4CE4370QFV</t>
  </si>
  <si>
    <t>4CE417ATN</t>
  </si>
  <si>
    <t>4CE41704RT</t>
  </si>
  <si>
    <t>2 PIEZAS. PINZAS DE ELECTRICISTA 8" 17304</t>
  </si>
  <si>
    <t>2 PIEZAS. PINZAS DE ELECTRICISTA 9" 17305</t>
  </si>
  <si>
    <t>2 PIEZAS. PERICA NEGRA 12 21825</t>
  </si>
  <si>
    <t>UN JUEGO DE LLAVES COMBINADAS DE 22 PIEZAS 22018</t>
  </si>
  <si>
    <t>MSA-INV.INTERNO-777</t>
  </si>
  <si>
    <t>MSA-INV.INTERNO-778</t>
  </si>
  <si>
    <t>EQUIPO CONTRA INCENDIOS (PANTALONERA, CHAQUETON, CASCO MARCA BULLARD, GUANTES Y BOTAS MARCA HONEYWELL</t>
  </si>
  <si>
    <t>LAKELAND</t>
  </si>
  <si>
    <t>AT2202Y</t>
  </si>
  <si>
    <t>LAPTOP ACER ASPIRE 515.6" 8GB 256 SSD NX.A88AL.0 PROCESADOR AMD
RYZEN 5. MEMORIA RAM DE 8 GB. PANTALLA IPS DE 15.6". RESOLUCION DE
1920 X 1080 PX. TARJETA GRAFICA AMD RADEON RX 640.CUENTA CON
PUERTO USB Y PUERTO HDMI, SERIE No. NXA88AL003213004267600</t>
  </si>
  <si>
    <t>NXA88AL003213004267600</t>
  </si>
  <si>
    <t>SILLA ESPERA O VISITA ISO CONVENCIONES, COLOR AZUL</t>
  </si>
  <si>
    <t>D51344A</t>
  </si>
  <si>
    <t>SILLA DE ESPERA O VISITA ISO CONVENCIONES, COLOR AZUL</t>
  </si>
  <si>
    <t>ESCRITORIO BALA DE 1.60X1.60X0.75 CMS. CON CAJONERA MIXTA Y MESA LATERAL FABRICADOS EN CHAPA DE MELAMINA COLOR BORDEUX. (DOS CAJONES)</t>
  </si>
  <si>
    <t>REGLAMENTOS</t>
  </si>
  <si>
    <t>ESTRUCTURA METÁLICA ARMABLE CON ESPACIOS PARA ENTREPAÑOS, COLOR GRIS/AZUL</t>
  </si>
  <si>
    <t>IMPRESORA MULTIFUNCIONAL ECOTANK NEGRO Y COLOR; COLOR NEGRO, MARCA EPSON, MODELO L575, SERIE No. W98Y327450</t>
  </si>
  <si>
    <t>MSA-INV.INTERNO-779</t>
  </si>
  <si>
    <t>CAFETERA PARA USO DOMESTICO PARA 45 TAZAS, MARCA OSTER, MODELO BVSTDC3392</t>
  </si>
  <si>
    <t>C. SILVIA HERNÁNDEZ LÓPEZ</t>
  </si>
  <si>
    <t>EQUIPO DE CÓMPUTO DE ESCRITORIO, INTEL CELERON 386U, DD 500 GB, 4 GB, WINDOWS 10 HOME, MONITOR LED V194 18.5"; COLOR NEGRO, MARCA HP, MODELO V194, SERIE No. 3CQ9362B46</t>
  </si>
  <si>
    <t>3CQ9362B46</t>
  </si>
  <si>
    <t>IMPRESORA MULTIFUNCIONAL, ECOTANK TINTA CONTINUA COLOR Y NEGRO, COLOR NEGRO, MARCA EPSON, MODELO L380, SERIE No. X34N296868</t>
  </si>
  <si>
    <t>EQUIPO DE CÓMPUTO DE ESCRITORIO ALL IN ONE, INCLUYE TECLADO Y MOUSE, COLOR NEGRO, MARCA HP, MODELO 20-C401LA, SERIE No, 8CC8161C12</t>
  </si>
  <si>
    <t>IMPRESORA MULTIFUNCIONAL, ECOTANK TINTA CONTINUA, IMPRESIÓN COLOR Y NEGRO, COLOR NEGRO, MARCA EPSON, MODELO L565, SERIE No. VJDY040808</t>
  </si>
  <si>
    <t>DESARROLLO SOCIAL Y ECONOMICO</t>
  </si>
  <si>
    <t>DESARROLLO SOCIAL - ATENCIÓN A LAS PERSONAS ADULTAS MAYORES</t>
  </si>
  <si>
    <t>ARCHIVERO CON 4 GAVETAS PARA TAMAÑO CARTA/OFICIO, COLOR ARENA</t>
  </si>
  <si>
    <t>REGULADOR - NO BREAK, MARCA COMPLET, COLOR ARENA, MOTOROLA DIGITAL</t>
  </si>
  <si>
    <t>EQUIPO DE CÓMPUTO DE ESCRITORIO, INCLUYE CPU, MONITOR, TECLADO Y MOUSE; COLOR NEGRO, MARCA HP, MODELO PAVILION S56051A, SERIE No. MXX04215XC</t>
  </si>
  <si>
    <t>JUEGO DE MESA PLEGABLE (EN MALAS CONICIONES) DE 2.40 METROS CON 4 SILLAS PLEGABLES</t>
  </si>
  <si>
    <t>MSA-SSyPA-TICS</t>
  </si>
  <si>
    <t>C. CONCEPCIÓN TORRES IBARRA</t>
  </si>
  <si>
    <t>ESCRITORIO COLOR NEGRO CON 3 CAJONES</t>
  </si>
  <si>
    <t>ESCRITORIO NEGRO CON CUBIERTA COLO BLANCA DE 3 CAJONES</t>
  </si>
  <si>
    <t>MSA-INV.INTERNO-780</t>
  </si>
  <si>
    <t>MSA-INV.INTERNO-781</t>
  </si>
  <si>
    <t>ESCRITORIO GRIS CON NEGRO JASPEADO CON 3 CAJONES</t>
  </si>
  <si>
    <t>COMPUTADORA PORTÁTIL - LAPTOP 14", INTEL CORE i5, 8GB; INCLUYE CARGADOR, MARCA DELL, MODELO INSPIRON 14, SERIE No. 5G1P3L2</t>
  </si>
  <si>
    <t xml:space="preserve">ESCRITORIO ESTUDIANTE DE TRIPLAY COLOR CAOBA </t>
  </si>
  <si>
    <t>ARCHIVERO METALICO DE 4 GAVETAS Y LLAVE, TAMAÑO CARTA, COLOR GRIS, MARCA TAMMEX, COLOR NEGRO</t>
  </si>
  <si>
    <t>ESCRITORIO PARA OFICINA 107*60 CON 3 CAJONES DE METAL, MODELO MODULAR, COM CUBIERTA DE MADERA</t>
  </si>
  <si>
    <t>ESCRITORIO PARA OFICINA 107*60 CON 3 CAJONES DE METAL, MODELO MODULAR, CON CUBIERTA DE MADERA</t>
  </si>
  <si>
    <t>SILLA SECRETARIAL CON CODERAS, RESPALDO ALTO DE MALLA Y ASIENTO TAPIZADO EN TELA, COLOR NEGRO.</t>
  </si>
  <si>
    <t>ARCHIVERO DE MADERA CON 4 PUERTAS DE CRISTAL Y 28 CASILLEROS (VITRINA)</t>
  </si>
  <si>
    <t>ESCRITORIO DE MADERA CON DOS CAJONES; COLOR GRIS CON NEGRO</t>
  </si>
  <si>
    <t>MALA</t>
  </si>
  <si>
    <t>MSA-INV.INTERNO-782</t>
  </si>
  <si>
    <t>MSA-INV.INTERNO-783</t>
  </si>
  <si>
    <t>SILLA CROMADA CON NEGRO</t>
  </si>
  <si>
    <t>TANQUE DE OXIGENO, MARCA HANDS, SERIE No. TC-3 ALM-139, COLOR VERDE CON GRIS (AMBULANCIA 371)</t>
  </si>
  <si>
    <t>FERULA PARA EXTREMIDADES INFERIORES Y SUPERIORES (6 PIEZAS DE COLOR AZUL) (AMBULANCIA 371)</t>
  </si>
  <si>
    <t>COLLARIN CERVICAL AUTOAJUSTABLE RIGIDO PARA ADULTO (AMBULANCIA 371)</t>
  </si>
  <si>
    <t>INMOVILIZADOR ARAÑA PARA CAMILLA (AMBULANCIA 371)</t>
  </si>
  <si>
    <t>BLOQUE PARA CAMILLA RIGIDA (AMBULANCIA 371)</t>
  </si>
  <si>
    <t>MESA CON CUBIERTA DE COLOR BLANCA Y TUBULAR NEGRO</t>
  </si>
  <si>
    <t>MSA-DP-TICS</t>
  </si>
  <si>
    <t>ESCRITORIO PARA OFICINA 107*60 CON 2 CAJONES DE METAL MODELO MODULAR.CON CUBIERTA DE MADERA</t>
  </si>
  <si>
    <t>ESCRITORIO PARA OFICINA 107*60 CON 2 CAJONES DE METAL MODELO MODULAR, CON CUBIERTA DE MADERA</t>
  </si>
  <si>
    <t>MSA-INV.INTERNO-784</t>
  </si>
  <si>
    <t>MSA-INV.INTERNO-785</t>
  </si>
  <si>
    <t>MSA-INV.INTERNO-786</t>
  </si>
  <si>
    <t>MSA-INV.INTERNO-787</t>
  </si>
  <si>
    <t>SILLA TAPIZA EN TELA COLOR VERDE, CON TUBULAR NEGRO.</t>
  </si>
  <si>
    <t>CAMIONETA NISSAN, NP 300 CABINA, MODELO 2016, COLOR BLANCO, No. DE MOTOR QR25066002H, No. DE SERIE 3N6AD35C6GK840698, PLACAS HS0710G</t>
  </si>
  <si>
    <t xml:space="preserve"> </t>
  </si>
  <si>
    <t>CAMIONETA USADA NISSAN MODELO 2020 NP 300 COLOR BLANCA 4 CILINDROS, CON NÚMERO DE SERIE: 3N6AD33A8LK847082, MOTOR No. QR25362112H, EQUIPADA PARA PATRULLA INCLUYE: ROLLBAR METÁLICO DE 3 ARCOS, LONA PARA ROLLBAR, TUMBABURROS TIPO H, DEFENSA TRASERA METÁLICA TIPO ESCALÓN, BANCA CENTRAL, KIT DE TORRETA ROKO AZUL DE 47 CON 88 LEDS, DOMO DE POLICARBONATO, SIRENA Y BOCINA 100 W, BALIZADA EN POLICÍA VIOLETA (025)</t>
  </si>
  <si>
    <t>VEHÍCULO USADO, MARCA CHEVROLET, MODELO 2015, TIPO AVEO 4 PUERTAS, MOTOR 4 CILINDROS, TRANSMISIÓN MANUAL DE 5 VELOCIDADES, SERIE No.  3G1TA5AF7FL149889, COLOR BLANCO, PLACAS No. HME278D</t>
  </si>
  <si>
    <t>ING. ANA JESICA PEREZ RAMÍREZ</t>
  </si>
  <si>
    <t>DESCOMPUESTO</t>
  </si>
  <si>
    <t>ARQ. ROSALBA GÓMEZ GARCÍA</t>
  </si>
  <si>
    <t>EQUIPO DE COMPUTO CON PROCESADOR CORE 17 10700 DISCO DURO SOLIDO DE 480 GB CON MEMORIA RAM DE 16GB, SERIE No. 4CE1102SNP, MONITOR MARCA HP, MODELO P19V, SERIE No. 3CQ050043N</t>
  </si>
  <si>
    <t xml:space="preserve">EQUIPO DE COMPUTO CON PROCESADOR CORE 17 10700 DISCO DURO SOLIDO DE 480 GB CON MEMORIA RAM DE 16GB, SERIE No. 4CE1102SNC; </t>
  </si>
  <si>
    <t>AL 30 DE ABRIL DE 2024</t>
  </si>
  <si>
    <t>AL 30 DE ABRIL DEL 2024</t>
  </si>
  <si>
    <t>PACK DJI SE VUELA MAS DRON MINI C/CAMARA LIGERO Y PLEGABLE VIDEO 2.7K MODOS INTELIGENTES TRANSMISIÓN DE VIDEO A 10 KM 31 MIN DE VUELO MENOS DE 249G</t>
  </si>
  <si>
    <t>C5B7E</t>
  </si>
  <si>
    <t>Office Hogar y Empresas 2019</t>
  </si>
  <si>
    <t>AL 30 DE ABRIL 2024</t>
  </si>
  <si>
    <t>Office Professional Plus 2019</t>
  </si>
  <si>
    <t>INDEFINIDO</t>
  </si>
  <si>
    <t>FNBBD-9WRM8-KW67H-32T2J-BWTKP</t>
  </si>
  <si>
    <t>NQCHY-9KC4Y-738PM-CQFMC-KW4QC</t>
  </si>
  <si>
    <t>VK9NK-W23MK-B9B6Q-FR3RT-YHB3C</t>
  </si>
  <si>
    <t>WP6MR-8NDM3-BG26M-BCJBJ-WB7G2</t>
  </si>
  <si>
    <t>N7GFB-74XGG-RJKX7-637Y8-33X62</t>
  </si>
  <si>
    <t>4NWDC-Q6JQ8-C227P-T7YGJ-WB7G2</t>
  </si>
  <si>
    <t>PV338-KN8V2-WQ88F-C26XK-YDX62</t>
  </si>
  <si>
    <t>TFBV9-HVNHG-M2C62-4QCGF-846KP</t>
  </si>
  <si>
    <t>YKNXJ-HXG6X-B93WC-JX4HP-CKDT2</t>
  </si>
  <si>
    <t>YWVT8-NX86W-384M3-4DK6W-DGQT2</t>
  </si>
  <si>
    <t>G94KX-N7H2Q-KR6HG-WMY74-CR6KP</t>
  </si>
  <si>
    <t>B4TDC-N2J9C-KJM4P-87VP3-4GFQC</t>
  </si>
  <si>
    <t xml:space="preserve"> AMBULANCIA, CON DOS PUERTAS LATERALES Y DOS TRASERAS, 6 CIL., GASOLINA, COLOR BLANCO (1185)  AMBULANCIA</t>
  </si>
  <si>
    <t>AMBULANCIA DODGE RAM 2500 PROMASTER MARCA FORD, LÍNEA ECONOLINE E-150, , MODELO 2009,  PLACAS 371, SERIE No. 1FTNE14WX9DA41513, COLOR BLANCO (826)</t>
  </si>
  <si>
    <t xml:space="preserve">CATALOGO DE EDIFICIOS </t>
  </si>
  <si>
    <t>PALACIO MUNICIPAL</t>
  </si>
  <si>
    <t>CENTRO CULTURAL</t>
  </si>
  <si>
    <t xml:space="preserve">BIBLIOTECA YOLOTEPEC </t>
  </si>
  <si>
    <t xml:space="preserve">PROTECCION CIVIL </t>
  </si>
  <si>
    <t xml:space="preserve">CAIC SANTIAGO DE ANAYA </t>
  </si>
  <si>
    <t xml:space="preserve">CAIC YOLOTEPEC </t>
  </si>
  <si>
    <t xml:space="preserve">NO. </t>
  </si>
  <si>
    <t xml:space="preserve">DESPACHO DE LA PRESIDENCIA </t>
  </si>
  <si>
    <t xml:space="preserve">SECRETARIA PARTICULAR </t>
  </si>
  <si>
    <t xml:space="preserve">UNIDAD DE ASUNTOS JURIDICOS </t>
  </si>
  <si>
    <t xml:space="preserve">UNIDAD DE TRANSPARENCIA </t>
  </si>
  <si>
    <t xml:space="preserve">OFICIALÍA DEL REGISTRO DEL ESTADO FAMILIAR </t>
  </si>
  <si>
    <t xml:space="preserve">SECRETARIA EJECUTIVA DEL SIPINNA </t>
  </si>
  <si>
    <t>CONCILIACIÓN MUNICIPAL</t>
  </si>
  <si>
    <t>ARCHIVO</t>
  </si>
  <si>
    <t xml:space="preserve">REGLAMENTOS Y ESPECTÁCULOS </t>
  </si>
  <si>
    <t xml:space="preserve">SALUD, SANIDAD Y PREVENCIÓN DE ADICCIONES </t>
  </si>
  <si>
    <t xml:space="preserve">SUBDIRECCIÓN TÉCNICA </t>
  </si>
  <si>
    <t>SUBIRECCIÓN ADMINISTRATIVA</t>
  </si>
  <si>
    <t>UNIDAD TÉCNICA DE DESARROLLO URBANO Y ORDENAMIENTO TERRITORIAL</t>
  </si>
  <si>
    <t xml:space="preserve">RESIDENCIAS DE OBRA </t>
  </si>
  <si>
    <t xml:space="preserve">DESARROLLO ECONÓMICO Y PROYECTOS PRODUCTIVOS </t>
  </si>
  <si>
    <t xml:space="preserve">ATENCION A PERSONAS MIGRANTES </t>
  </si>
  <si>
    <t xml:space="preserve">ENLACE MUNICIPAL PARA LA ATENCION DE LAS PERSONAS ADULTAS MAYORES </t>
  </si>
  <si>
    <t>PLANEACIÓN</t>
  </si>
  <si>
    <t xml:space="preserve">EDUCACIÓN, CULTURA, DEPORTE Y TURISMO </t>
  </si>
  <si>
    <t>DESARROLLO TURISTICO</t>
  </si>
  <si>
    <t>COORDINADOR DE DEPORTES</t>
  </si>
  <si>
    <t>BIBLIOTECA SANTIAGO DE ANAYA</t>
  </si>
  <si>
    <t>BIBLIOTECA YOLOTEPEC</t>
  </si>
  <si>
    <t>PROTECCIÓN CÍVIL, BOMBEROS Y GESTIÓN DE RIESGOS</t>
  </si>
  <si>
    <t>SISTEMA MUNICIPAL PARA EL DESARROLLO INTEGRAL DE LA FAMILIA</t>
  </si>
  <si>
    <t>UBR</t>
  </si>
  <si>
    <t xml:space="preserve">AUDITORÍA FINANCIERA Y DE OBRA PÚBLICA </t>
  </si>
  <si>
    <t xml:space="preserve">AUTORIDAD INVESTIGADORA </t>
  </si>
  <si>
    <t xml:space="preserve">INSTANCIA MUNICIPAL PARA EL DESARROLLO DE LAS MUJERES </t>
  </si>
  <si>
    <t xml:space="preserve">ÓRGANO INTERNO DE CONTROL </t>
  </si>
  <si>
    <t xml:space="preserve">SECRETARÍA GENERAL MUNICIPAL </t>
  </si>
  <si>
    <t xml:space="preserve">ESTADISTICA </t>
  </si>
  <si>
    <t xml:space="preserve">CATALOGO DE ÁREAS </t>
  </si>
  <si>
    <t>NO.</t>
  </si>
  <si>
    <t>OC</t>
  </si>
  <si>
    <t>AI</t>
  </si>
  <si>
    <t xml:space="preserve">DP </t>
  </si>
  <si>
    <t>SP</t>
  </si>
  <si>
    <t>UT</t>
  </si>
  <si>
    <t>CM</t>
  </si>
  <si>
    <t>CS</t>
  </si>
  <si>
    <t>AS</t>
  </si>
  <si>
    <t>SA</t>
  </si>
  <si>
    <t>ST</t>
  </si>
  <si>
    <t>RO</t>
  </si>
  <si>
    <t>UAJ</t>
  </si>
  <si>
    <t xml:space="preserve">OIC </t>
  </si>
  <si>
    <t xml:space="preserve">H ASAMBLEA </t>
  </si>
  <si>
    <t xml:space="preserve">SGM </t>
  </si>
  <si>
    <t xml:space="preserve">REF </t>
  </si>
  <si>
    <t xml:space="preserve">AM </t>
  </si>
  <si>
    <t xml:space="preserve">AUTORIDAD SUBSTANCIADORA Y RESOLUTORA </t>
  </si>
  <si>
    <t>PA</t>
  </si>
  <si>
    <t>AFyOP</t>
  </si>
  <si>
    <t>CI</t>
  </si>
  <si>
    <t>ARC</t>
  </si>
  <si>
    <t>EST</t>
  </si>
  <si>
    <t>HA</t>
  </si>
  <si>
    <t>SESPIDNNA</t>
  </si>
  <si>
    <t>IMDM</t>
  </si>
  <si>
    <t>RRHH</t>
  </si>
  <si>
    <t>RyE</t>
  </si>
  <si>
    <t>SSyPA</t>
  </si>
  <si>
    <t>OPyOU</t>
  </si>
  <si>
    <t>UTDUyOT</t>
  </si>
  <si>
    <t>TM</t>
  </si>
  <si>
    <t>DE</t>
  </si>
  <si>
    <t>PM</t>
  </si>
  <si>
    <t xml:space="preserve">CONTABILIDAD GENERAL </t>
  </si>
  <si>
    <t xml:space="preserve">RECURSOS FEDERALES </t>
  </si>
  <si>
    <t xml:space="preserve">RECURSOS PROPIOS </t>
  </si>
  <si>
    <t xml:space="preserve">NOMINA E IMPUESTOS </t>
  </si>
  <si>
    <t xml:space="preserve">ADQUISICIONES </t>
  </si>
  <si>
    <t>CG</t>
  </si>
  <si>
    <t>RF</t>
  </si>
  <si>
    <t>RP</t>
  </si>
  <si>
    <t>NI</t>
  </si>
  <si>
    <t>DT</t>
  </si>
  <si>
    <t>A</t>
  </si>
  <si>
    <t>DSyE</t>
  </si>
  <si>
    <t>APM</t>
  </si>
  <si>
    <t xml:space="preserve">EMAPAM </t>
  </si>
  <si>
    <t xml:space="preserve">MEJORA REGULATORIA </t>
  </si>
  <si>
    <t xml:space="preserve">MR </t>
  </si>
  <si>
    <t>DAyE</t>
  </si>
  <si>
    <t>ECDyT</t>
  </si>
  <si>
    <t>BIBL</t>
  </si>
  <si>
    <t xml:space="preserve">BIBLY </t>
  </si>
  <si>
    <t xml:space="preserve">INSTANCIA MUNICIPAL DE LA JUVENTUD Y EL DEPORTE </t>
  </si>
  <si>
    <t>IMJyD</t>
  </si>
  <si>
    <t>DSP</t>
  </si>
  <si>
    <t>PC</t>
  </si>
  <si>
    <t xml:space="preserve">SMDIF </t>
  </si>
  <si>
    <t xml:space="preserve">COORDINACION DEL SISTEMA </t>
  </si>
  <si>
    <t xml:space="preserve">CENTRO DE AISTENCIA INFANTIL </t>
  </si>
  <si>
    <t xml:space="preserve">PROGRAMAS ALIMETARIOS </t>
  </si>
  <si>
    <t xml:space="preserve">PROGRAMAS DE PREVENCION Y ATENCION A MENORES Y ADOLECENTES EN RIESGO </t>
  </si>
  <si>
    <t xml:space="preserve">SECRETARIA TECNICA </t>
  </si>
  <si>
    <t xml:space="preserve">PPyAMyAR </t>
  </si>
  <si>
    <t xml:space="preserve">CLAVE </t>
  </si>
  <si>
    <t xml:space="preserve">CODIGO DEL BIEN </t>
  </si>
  <si>
    <t xml:space="preserve">ARCHIVERO </t>
  </si>
  <si>
    <t xml:space="preserve">ESCRITORIO </t>
  </si>
  <si>
    <t xml:space="preserve">TRAFITAMBOS </t>
  </si>
  <si>
    <t>ALACENA</t>
  </si>
  <si>
    <t xml:space="preserve">CONOS </t>
  </si>
  <si>
    <t xml:space="preserve">BOCINAS TIPO TROMPETA </t>
  </si>
  <si>
    <t xml:space="preserve">POSTES CON CAMARAS </t>
  </si>
  <si>
    <t xml:space="preserve">ANALIZADOR DE QUIMICA SANGUINEA </t>
  </si>
  <si>
    <t xml:space="preserve">ANTENA </t>
  </si>
  <si>
    <t xml:space="preserve">BANCA </t>
  </si>
  <si>
    <t xml:space="preserve">BODY CAM </t>
  </si>
  <si>
    <t xml:space="preserve">CABLE PARA MICROFONO </t>
  </si>
  <si>
    <t xml:space="preserve">CAMARA DIGITAL </t>
  </si>
  <si>
    <t xml:space="preserve">CAMARA CON ACCESORIOS </t>
  </si>
  <si>
    <t xml:space="preserve">CAPSULA PARA TRASLADO DE PACIENTES </t>
  </si>
  <si>
    <t xml:space="preserve">CENTRÍFUGA CLINICA ANÁLOGA PARA 12 TUBOS </t>
  </si>
  <si>
    <t xml:space="preserve">CHASIS CON REJILLA </t>
  </si>
  <si>
    <t xml:space="preserve">CINTA METRICA </t>
  </si>
  <si>
    <t xml:space="preserve">COLUMNA MOVIL </t>
  </si>
  <si>
    <t>CIRCUITO INTEGRADO DE SISTEMA DE POSICIONAMIENTO GEOGRÁFICO GPS (COMBO)</t>
  </si>
  <si>
    <t xml:space="preserve">COMPRESOR PARA MODULO DENTAL </t>
  </si>
  <si>
    <t xml:space="preserve">CONCENTRADOR DE OXIGENO </t>
  </si>
  <si>
    <t xml:space="preserve">CONJUNTO EJECUTIVO </t>
  </si>
  <si>
    <t xml:space="preserve">CONMUTADOR ANALOGICO </t>
  </si>
  <si>
    <t xml:space="preserve">CONSOLA PARA VIDEO JUEGOS XBOX </t>
  </si>
  <si>
    <t xml:space="preserve">CREDENZA </t>
  </si>
  <si>
    <t xml:space="preserve">DESBROZADORA </t>
  </si>
  <si>
    <t xml:space="preserve">DIGITALIZADOR PARA RAYOS X </t>
  </si>
  <si>
    <t xml:space="preserve">DISPENSADOR DE AGUA </t>
  </si>
  <si>
    <t xml:space="preserve">DISPENSADOR DE GEL </t>
  </si>
  <si>
    <t xml:space="preserve">CABLES CANON </t>
  </si>
  <si>
    <t xml:space="preserve">ELECTROESTIMULADOR DE NERVIOS </t>
  </si>
  <si>
    <t xml:space="preserve">EQUIPO DE FOTOCOPIADO MULTIFUNCIONAL </t>
  </si>
  <si>
    <t xml:space="preserve">GIMNASIO AL AIRE LIBRE </t>
  </si>
  <si>
    <t xml:space="preserve">RADIOCOMUNICACION BASE </t>
  </si>
  <si>
    <t xml:space="preserve">RADIOCOMUNICACIONES PORTATIL </t>
  </si>
  <si>
    <t xml:space="preserve">RAYOS PORTABLE </t>
  </si>
  <si>
    <t xml:space="preserve">EQUIPO DE ULTRASONIDO </t>
  </si>
  <si>
    <t xml:space="preserve">EQUIPO DE UROANALISIS </t>
  </si>
  <si>
    <t xml:space="preserve">ESCALERA </t>
  </si>
  <si>
    <t xml:space="preserve">ESTACION TOTAL </t>
  </si>
  <si>
    <t xml:space="preserve">ESTANTERIA DE ACERO PARA USO PESADO </t>
  </si>
  <si>
    <t xml:space="preserve">ESTUFA </t>
  </si>
  <si>
    <t xml:space="preserve">FRIGOBAR </t>
  </si>
  <si>
    <t xml:space="preserve">FUENTE DE PODER </t>
  </si>
  <si>
    <t xml:space="preserve">GABINETE MULTIUSOS </t>
  </si>
  <si>
    <t xml:space="preserve">GABINETE UNIVERSAL </t>
  </si>
  <si>
    <t xml:space="preserve">GPS TOPOGRAFICO </t>
  </si>
  <si>
    <t xml:space="preserve">IMPRESORA TERMICA LASSER </t>
  </si>
  <si>
    <t xml:space="preserve">INVERSOR DE VOLTAJE </t>
  </si>
  <si>
    <t xml:space="preserve">BAFLE JBL </t>
  </si>
  <si>
    <t xml:space="preserve">PINZAS DE PRECISIÓN </t>
  </si>
  <si>
    <t xml:space="preserve">JUEGO DE MESA TIPO PORTAFOLIO </t>
  </si>
  <si>
    <t xml:space="preserve">JUEGO LUDICO METAL PLASTICO </t>
  </si>
  <si>
    <t xml:space="preserve">JUEGO STAND </t>
  </si>
  <si>
    <t xml:space="preserve">LIBRERO </t>
  </si>
  <si>
    <t xml:space="preserve">LITERA </t>
  </si>
  <si>
    <t xml:space="preserve">MANDIL EMPLOMADO </t>
  </si>
  <si>
    <t xml:space="preserve">MESA DE JUNTAS </t>
  </si>
  <si>
    <t xml:space="preserve">MESA EJECUTIVA </t>
  </si>
  <si>
    <t xml:space="preserve">MESA </t>
  </si>
  <si>
    <t xml:space="preserve">MESA PLEGABLE </t>
  </si>
  <si>
    <t xml:space="preserve">MEZCLADORA </t>
  </si>
  <si>
    <t>MICROFONO</t>
  </si>
  <si>
    <t xml:space="preserve">MICROONDAS </t>
  </si>
  <si>
    <t xml:space="preserve">MICROSCOPIO </t>
  </si>
  <si>
    <t xml:space="preserve">MOCHILA ASPERSORA </t>
  </si>
  <si>
    <t xml:space="preserve">TABLERO PARA BASQUETBOL </t>
  </si>
  <si>
    <t xml:space="preserve">MODULO EN L </t>
  </si>
  <si>
    <t xml:space="preserve">MONITOR </t>
  </si>
  <si>
    <t xml:space="preserve">MOTO BOMBA </t>
  </si>
  <si>
    <t xml:space="preserve">NO BREAK </t>
  </si>
  <si>
    <t xml:space="preserve">DRON </t>
  </si>
  <si>
    <t xml:space="preserve">PANTALLA PARA RX </t>
  </si>
  <si>
    <t xml:space="preserve">PARRILLA DE GAS </t>
  </si>
  <si>
    <t xml:space="preserve">PLANTA DE ENERGIA ELECTRICA </t>
  </si>
  <si>
    <t xml:space="preserve">RADIO PORTATIL </t>
  </si>
  <si>
    <t xml:space="preserve">REFRIGERADOR </t>
  </si>
  <si>
    <t xml:space="preserve">RELOJ CHECADOR </t>
  </si>
  <si>
    <t xml:space="preserve">SALA PARA OFICINA </t>
  </si>
  <si>
    <t xml:space="preserve">SILLA PLEGABLE  </t>
  </si>
  <si>
    <t xml:space="preserve">SILLA AJUSTABLE </t>
  </si>
  <si>
    <t xml:space="preserve">SILLA DE ESPERA </t>
  </si>
  <si>
    <t xml:space="preserve">SILLON EJECUTIVO </t>
  </si>
  <si>
    <t xml:space="preserve">SOPORTE PARA DISPENSADOR DE GEL </t>
  </si>
  <si>
    <t xml:space="preserve">SOPORTE PARA TELEVISION </t>
  </si>
  <si>
    <t xml:space="preserve">TANQUE DE REVELADO </t>
  </si>
  <si>
    <t xml:space="preserve">TELEVISIÓN </t>
  </si>
  <si>
    <t xml:space="preserve">TOBERA CORTA RAICES </t>
  </si>
  <si>
    <t xml:space="preserve">TRITURADORA DE PAPEL </t>
  </si>
  <si>
    <t xml:space="preserve">TUNEL AUTOMATICO SANITIZANTE </t>
  </si>
  <si>
    <t xml:space="preserve">UNIDAD DENTAL </t>
  </si>
  <si>
    <t xml:space="preserve">SISTEMA DE TELEVISION DE CIRCUITO CERRADO </t>
  </si>
  <si>
    <t xml:space="preserve">EQUIPO DE COMPUTO </t>
  </si>
  <si>
    <t xml:space="preserve">IMPRESORA </t>
  </si>
  <si>
    <t>IMPRESORA</t>
  </si>
  <si>
    <t>COMPUTADORA PORTATIL</t>
  </si>
  <si>
    <t xml:space="preserve">ESCANER </t>
  </si>
  <si>
    <t xml:space="preserve">FOTOCOPIADORA </t>
  </si>
  <si>
    <t xml:space="preserve">PANTALLA LED </t>
  </si>
  <si>
    <t xml:space="preserve">VIDEO PROYECTOR </t>
  </si>
  <si>
    <t xml:space="preserve">PANTALLA DE PROYECCIÓN </t>
  </si>
  <si>
    <t xml:space="preserve">TARJETA DE EXPANSIÓN </t>
  </si>
  <si>
    <t xml:space="preserve">MAQUINA DE HUELLAS PARA CONTROL DE TIEMPO </t>
  </si>
  <si>
    <t xml:space="preserve">LECTOR DE CODIGO DE BARRAS </t>
  </si>
  <si>
    <t xml:space="preserve">IMPRESORA TÉRMICA </t>
  </si>
  <si>
    <t>TELEFONO</t>
  </si>
  <si>
    <t xml:space="preserve">HDD EXTERNO </t>
  </si>
  <si>
    <t xml:space="preserve">LECTOR BIOMETRICO FACIAL O POR HUELLA </t>
  </si>
  <si>
    <t xml:space="preserve">CENTRO DE CARGA </t>
  </si>
  <si>
    <t xml:space="preserve">BAFLE </t>
  </si>
  <si>
    <t xml:space="preserve">TRIPIE PARA BAFLE </t>
  </si>
  <si>
    <t xml:space="preserve">MICROFONOS </t>
  </si>
  <si>
    <t xml:space="preserve">EXTENCIÓN DE CABLE </t>
  </si>
  <si>
    <t xml:space="preserve">COMPUTADORA PORTATIL </t>
  </si>
  <si>
    <t>RACK (INTERNET)</t>
  </si>
  <si>
    <t xml:space="preserve">ACCES POINT </t>
  </si>
  <si>
    <t>SOFTWARE (PAQUETERIA OFFICE)</t>
  </si>
  <si>
    <t xml:space="preserve">CAMARA DE VIDEOVIGILANCIA </t>
  </si>
  <si>
    <t>QUEMADOR DVD/CD</t>
  </si>
  <si>
    <t xml:space="preserve">ANTENA DE EQUIPO REPETIDOR </t>
  </si>
  <si>
    <t xml:space="preserve">ANTECOMEDOR </t>
  </si>
  <si>
    <t xml:space="preserve">RADIO BASE (CANALES) </t>
  </si>
  <si>
    <t xml:space="preserve">NUMERO D EFOLIO </t>
  </si>
  <si>
    <t>Columna1</t>
  </si>
  <si>
    <t>Descripcion de bien</t>
  </si>
  <si>
    <t xml:space="preserve">No. </t>
  </si>
  <si>
    <t>No.</t>
  </si>
  <si>
    <t>No..</t>
  </si>
  <si>
    <t xml:space="preserve">direccion </t>
  </si>
  <si>
    <t xml:space="preserve">DIRECCIÓN </t>
  </si>
  <si>
    <t>No. Con</t>
  </si>
  <si>
    <t>01</t>
  </si>
  <si>
    <t>02</t>
  </si>
  <si>
    <t>03</t>
  </si>
  <si>
    <t>05</t>
  </si>
  <si>
    <t>06</t>
  </si>
  <si>
    <t>07</t>
  </si>
  <si>
    <t>0001</t>
  </si>
  <si>
    <t>0002</t>
  </si>
  <si>
    <t>0003</t>
  </si>
  <si>
    <t>0004</t>
  </si>
  <si>
    <t>0005</t>
  </si>
  <si>
    <t>08</t>
  </si>
  <si>
    <t>09</t>
  </si>
  <si>
    <t>Columna2</t>
  </si>
  <si>
    <t>no</t>
  </si>
  <si>
    <t>CLAVE</t>
  </si>
  <si>
    <t>NOMBRE COMPLETO</t>
  </si>
  <si>
    <t>CARGO</t>
  </si>
  <si>
    <t>PRESIDENTE MUNICIPAL CONSTITUCIONAL</t>
  </si>
  <si>
    <t>LIC. ALFREDO VERA MEZA</t>
  </si>
  <si>
    <t>ASESOR</t>
  </si>
  <si>
    <t>SECRETARIA</t>
  </si>
  <si>
    <t>AUXILIAR ADMINISTRATIVO</t>
  </si>
  <si>
    <t xml:space="preserve">AUXILIAR ADMINISTRATIVO </t>
  </si>
  <si>
    <t>ING. LIZETH VILLA DOMINGUEZ</t>
  </si>
  <si>
    <t>SECRETARIA PARTICULAR</t>
  </si>
  <si>
    <t xml:space="preserve">TITULAR </t>
  </si>
  <si>
    <t>AUXILIAR JURÍDICO</t>
  </si>
  <si>
    <t>SINDICO PROCURADOR</t>
  </si>
  <si>
    <t>C. CARLOS ESPINOSA GÓMEZ</t>
  </si>
  <si>
    <t>REGIDOR</t>
  </si>
  <si>
    <t>LIC. BIBIANA GÓMEZ GÓMEZ</t>
  </si>
  <si>
    <t>REGIDORA</t>
  </si>
  <si>
    <t>C. SILVIANO PÉREZ ACOSTA</t>
  </si>
  <si>
    <t>LIC. VERÓNICA PORTILLO ACOSTA</t>
  </si>
  <si>
    <t>C. JOSÉ DAMACENO LÓPEZ MORENO</t>
  </si>
  <si>
    <t>ING. KAREN ITZEL MORENO BAUTISTA</t>
  </si>
  <si>
    <t>PROFRA. MA. ROSA RAQUEL PÉREZ HERNÁNDEZ</t>
  </si>
  <si>
    <t>ING. ELIZABETH ÁNGELES RODRÍGUEZ</t>
  </si>
  <si>
    <t>LIC. NOE MENDOZA MEJÍA</t>
  </si>
  <si>
    <t>OFICIAL MAYOR</t>
  </si>
  <si>
    <t>C. CLEMENTE HERNÁNDEZ ESPINOZA</t>
  </si>
  <si>
    <t>SECRETARIO GENERAL MUNICIPAL</t>
  </si>
  <si>
    <t>C. BEATRÍZ GÓMEZ MONROY</t>
  </si>
  <si>
    <t>TITULAR</t>
  </si>
  <si>
    <t>P. LIC.BRAYAN ALEXIS PÉREZ HERRERA</t>
  </si>
  <si>
    <t>LIC. BLANCA MALDONADO GÓMEZ</t>
  </si>
  <si>
    <t>AUXILIAR TÉCNICO</t>
  </si>
  <si>
    <t>TEC. MARGARITO CALLEJAS LEÓN</t>
  </si>
  <si>
    <t>C. ERASMO VILLA HERNÁNDEZ</t>
  </si>
  <si>
    <t>CHOFER</t>
  </si>
  <si>
    <t>C. ÁNGEL ALONSO ALDANA</t>
  </si>
  <si>
    <t>C. JAIME CRUZ MAYORGA</t>
  </si>
  <si>
    <t>AUXILIAR "A"</t>
  </si>
  <si>
    <t>C. ELENA GUTIÉRREZ GÓMEZ</t>
  </si>
  <si>
    <t>INTENDENTE</t>
  </si>
  <si>
    <t>C. MARCOS CALDERON HERNANDEZ</t>
  </si>
  <si>
    <t>AUXILIAR</t>
  </si>
  <si>
    <t>C. JORGE PEÑA PEREZ</t>
  </si>
  <si>
    <t>C. BEATRIZ SALAS PÉREZ</t>
  </si>
  <si>
    <t>C. AMANDA MEJÍA PÉREZ</t>
  </si>
  <si>
    <t>C. NABOR RODRÍGUEZ PÉREZ</t>
  </si>
  <si>
    <t>C. ALBERTO PÉREZ GUZMAN</t>
  </si>
  <si>
    <t>C. EUSEBIO JAÉN JIMENEZ</t>
  </si>
  <si>
    <t>JARDINERO</t>
  </si>
  <si>
    <t>C. NESTOR MÁXIMO GONZÁLEZ</t>
  </si>
  <si>
    <t>OPERADOR</t>
  </si>
  <si>
    <t>C. ARTURO HERNÁNDEZ MAYORGA</t>
  </si>
  <si>
    <t>AUXILIAR DE COMPROBACIÓN</t>
  </si>
  <si>
    <t>C. EDUARDO MARTÍNEZ REBOLLEDO</t>
  </si>
  <si>
    <t>TEC. CELIA SANTIAGO PÉREZ</t>
  </si>
  <si>
    <t xml:space="preserve">C. ESPIRITU MAYORGA HERNÁNDEZ </t>
  </si>
  <si>
    <t>ENCARGADO DE PANTEÓN</t>
  </si>
  <si>
    <t>P. L. A. MARCOS CHÁVEZ SÁNCHEZ</t>
  </si>
  <si>
    <t>C. LIZBETH PEÑA LAZARO</t>
  </si>
  <si>
    <t>ASISTENTE</t>
  </si>
  <si>
    <t>AUXILIAR CONTABLE</t>
  </si>
  <si>
    <t>P. ING. JUAN JOSÉ LUNA SALAZAR</t>
  </si>
  <si>
    <t>SUBDIRECTOR</t>
  </si>
  <si>
    <t xml:space="preserve">ING. LUIS ÁLVARO ÁNGELES PÉREZ </t>
  </si>
  <si>
    <t>SUBDIRECTOR ADMINISTRATIVO</t>
  </si>
  <si>
    <t>P. DE ARQ. RODRIGO MENDOZA MARTÍNEZ</t>
  </si>
  <si>
    <t>PROYECTISTA</t>
  </si>
  <si>
    <t>ING. BERENICE ÁNGELES JUÁREZ</t>
  </si>
  <si>
    <t>RESIDENTE DE OBRA</t>
  </si>
  <si>
    <t>C. VÍCTOR MANUEL RAMÍREZ RAMÍREZ</t>
  </si>
  <si>
    <t>P. DE ARQ. ROSALBA GÓMEZ GARCIA</t>
  </si>
  <si>
    <t>P. ARQ. YESICA ACOSTA MORAN</t>
  </si>
  <si>
    <t>C. MARÍA ISABEL GÓMEZ ACOSTA</t>
  </si>
  <si>
    <t>C. P. NOHEMI VIRIDIANA CORTEZ MONTER</t>
  </si>
  <si>
    <t>L. C. OLGA ALICIA  CRUZ PÉREZ</t>
  </si>
  <si>
    <t>ENCARGADA DE RECURSOS FEDERALES</t>
  </si>
  <si>
    <t>LIC. ING. FINANC. HEIDI NUBIA PEÑA MARTÍNEZ</t>
  </si>
  <si>
    <t>COORDINADORA DE CONTABILIDAD Y PRESUPUESTO</t>
  </si>
  <si>
    <t>CONTADORA AUXILIAR</t>
  </si>
  <si>
    <t>LIC. KEVIN MEJÍA CHAVARRÍA</t>
  </si>
  <si>
    <t>P. LCP. SANDRA PÉREZ CRUZ</t>
  </si>
  <si>
    <t xml:space="preserve">ING. ANTONIO GÓMEZ GÓMEZ </t>
  </si>
  <si>
    <t>C. MONICA JAEN VARGAS</t>
  </si>
  <si>
    <t>C. FERNANDO SANTIAGO LÓPEZ</t>
  </si>
  <si>
    <t>RECEPCIONISTA</t>
  </si>
  <si>
    <t>P. DE ING. EN G. E. DIANA GUADALUPE GACHUZ MEJÍA</t>
  </si>
  <si>
    <t>C. ANTONIO MEJÍA GÓMEZ</t>
  </si>
  <si>
    <t>BIBLIOTECARIA</t>
  </si>
  <si>
    <t>LIC. MIGUEL ÁNGEL ALDANA  CANO</t>
  </si>
  <si>
    <t>OFICIAL DE SEGURIDAD PÚBLICA</t>
  </si>
  <si>
    <t xml:space="preserve">C. HERACLEO MEJÍA SANTIAGO </t>
  </si>
  <si>
    <t>C. HUMBERTO GACHUZ MONTER</t>
  </si>
  <si>
    <t>C. JOSÉ LUIS GABRIEL REYES</t>
  </si>
  <si>
    <t>C. ALEJANDRO PRIMITIVO GARCÍA</t>
  </si>
  <si>
    <t>C. LUIS ARTURO GARCÍA PÉREZ</t>
  </si>
  <si>
    <t>C. JOSÉ GUADALUPE CARRASCO GÓMEZ</t>
  </si>
  <si>
    <t>C. FLORENTINO GACHUZ SALVADOR</t>
  </si>
  <si>
    <t>C. VICTORIANO REYES ESCALANTE</t>
  </si>
  <si>
    <t>C. ADOLFO GACHÚZ GÓMEZ</t>
  </si>
  <si>
    <t>C. ISIDRO HERRERA MONTIEL</t>
  </si>
  <si>
    <t>C. MIRIAM SANTIAGO ACOSTA</t>
  </si>
  <si>
    <t>C. ALMA NELLY MEJÍA TAPIA</t>
  </si>
  <si>
    <t>C. JORGE MANUEL LÓPEZ CEDILLO</t>
  </si>
  <si>
    <t>C. TERESITA DE JESÚS CASTILLO LUGO</t>
  </si>
  <si>
    <t>C. ROBERTO HERNÁNDEZ OLVERA</t>
  </si>
  <si>
    <t>C. JARED DE JESÚS REYES VILLA</t>
  </si>
  <si>
    <t>C. JOSE LUIS HERNÁNDEZ SERAPIO</t>
  </si>
  <si>
    <t>PARAMEDICO</t>
  </si>
  <si>
    <t>C. CITLALY ARIADNA LÓPEZ HERNÁNDEZ</t>
  </si>
  <si>
    <t>C. RAÚL FERNANDO UGALDE VELARDE</t>
  </si>
  <si>
    <t>AUXILIAR OPERATIVO</t>
  </si>
  <si>
    <t>C. ÁNGEL MONROY PÉREZ</t>
  </si>
  <si>
    <t>C. ENRIQUE GUTIÉRREZ NOPAL</t>
  </si>
  <si>
    <t>C. DULCE ARLETH SÁNCHEZ SOTO</t>
  </si>
  <si>
    <t>C. SERGIO LEONARDO HIGAREDA MARTÍNEZ</t>
  </si>
  <si>
    <t>C. LUIS JAVIER GARCÍA ESCAMILLA</t>
  </si>
  <si>
    <t>C. VÍCTOR PORTILLO GUTIÉRREZ</t>
  </si>
  <si>
    <t>LIC. CRISTINA DOLORES MORENO</t>
  </si>
  <si>
    <t>COORDINADORA</t>
  </si>
  <si>
    <t>L. A. ELIZABETH PÉREZ PÉREZ</t>
  </si>
  <si>
    <t>RESPONSABLE DE PROGRAMA</t>
  </si>
  <si>
    <t>C. NANCY MACIEL MARTÍNEZ</t>
  </si>
  <si>
    <t>TRABAJADORA SOCIAL</t>
  </si>
  <si>
    <t>C. TERESA ALVITER SALINAS</t>
  </si>
  <si>
    <t>GERONTÓLOGA</t>
  </si>
  <si>
    <t>C. LUIS ÁNGELES GÓMEZ</t>
  </si>
  <si>
    <t>C. ELEAZAR MARTÍNEZ TREJO</t>
  </si>
  <si>
    <t>C. PORFIRIO DE JESÚS HERNÁNDEZ ISIDRO</t>
  </si>
  <si>
    <t>C. LUIS ÁNGEL ÁNGELES GONZÁLEZ</t>
  </si>
  <si>
    <t>DR. JORGE LUIS DURAN VERTIZ</t>
  </si>
  <si>
    <t>MÉDICO GENERAL</t>
  </si>
  <si>
    <t>DRA. NORA ABIGAIL MENDOZA CAMARGO</t>
  </si>
  <si>
    <t>MEDICO ESPECIALISTA EN REHABILITACIÓN</t>
  </si>
  <si>
    <t>LTF. ÁNGELES DAYELI LOZANO ÁNGELES</t>
  </si>
  <si>
    <t>TERAPEUTA</t>
  </si>
  <si>
    <t>LTF. MISRAIM MARTÍNEZ MARTÍNEZ</t>
  </si>
  <si>
    <t>TERAPIA FÍSICA</t>
  </si>
  <si>
    <t>ENF. AYLIN HERRERA LÓPEZ</t>
  </si>
  <si>
    <t>ENFERMERA</t>
  </si>
  <si>
    <t>PSICOLOGA</t>
  </si>
  <si>
    <t>PSIC. MARÍA JOSÉ HERNÁNDEZ VALDEZ</t>
  </si>
  <si>
    <t>TEC. YADIRA ESPINOSA LUGO</t>
  </si>
  <si>
    <t>RADIOLOGO</t>
  </si>
  <si>
    <t>C. YESSICA REYES CRUZ</t>
  </si>
  <si>
    <t>CAJERA</t>
  </si>
  <si>
    <t xml:space="preserve">LIC. MAYRA PÉREZ SÁNCHEZ </t>
  </si>
  <si>
    <t>DIRECTOR</t>
  </si>
  <si>
    <t>ASISTENTE EDUCATIVO</t>
  </si>
  <si>
    <t>LIC. ABIGAIL ALDANA PÉREZ</t>
  </si>
  <si>
    <t>LIC. EN PEDAG. ANALADY CLARO HERNÁNDEZ</t>
  </si>
  <si>
    <t>C. FELICITAS GRESS PÉREZ</t>
  </si>
  <si>
    <t>COCINERA</t>
  </si>
  <si>
    <t>C. YAZMIN LÓPEZ JIMÉNEZ</t>
  </si>
  <si>
    <t>C. ROSA MARÍA LEONARDO BLAS</t>
  </si>
  <si>
    <t>C. CAROLINA MEJÍA PEÑA</t>
  </si>
  <si>
    <t>AUDITOR</t>
  </si>
  <si>
    <t>ASESOR JURÍDICO</t>
  </si>
  <si>
    <t>C. MARIA ROSARIO REYES RODRIGUEZ</t>
  </si>
  <si>
    <t>JUBILADO</t>
  </si>
  <si>
    <t>C. LIZBETH CRUZ TAPIA</t>
  </si>
  <si>
    <t>C. FILOMENA MORENO GARCIA</t>
  </si>
  <si>
    <t>C. MIGUEL GACHUZ CRUZ</t>
  </si>
  <si>
    <t>C. EMILIO RAMIREZ JAEN</t>
  </si>
  <si>
    <t>C. NOEMI ÁNGELES MEJÍA</t>
  </si>
  <si>
    <t>C. ALFREDO CRUZ GOMEZ</t>
  </si>
  <si>
    <t>PENSIONADO</t>
  </si>
  <si>
    <t>C. NAYMA MONTES ZAMORA</t>
  </si>
  <si>
    <t>PERSONAL SINDICALIZADO</t>
  </si>
  <si>
    <t xml:space="preserve">PERSONAL COMISIONADO </t>
  </si>
  <si>
    <t>PERSONAL JUBILADO Y/O PENSIONADO</t>
  </si>
  <si>
    <t>PERSONAL SUSPENDIDO</t>
  </si>
  <si>
    <t>PERSONAL CON LICENCIA O INCAPACIDAD</t>
  </si>
  <si>
    <t>Nombre de Titular</t>
  </si>
  <si>
    <t>un. De nomina</t>
  </si>
  <si>
    <t>nombre de resguardante</t>
  </si>
  <si>
    <t>titular</t>
  </si>
  <si>
    <t>0006</t>
  </si>
  <si>
    <t>edificio actual</t>
  </si>
  <si>
    <t>RECURSOS ESTATALES</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</si>
  <si>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</si>
  <si>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</si>
  <si>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</si>
  <si>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</si>
  <si>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</si>
  <si>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</si>
  <si>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</si>
  <si>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</si>
  <si>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</si>
  <si>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</si>
  <si>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</si>
  <si>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</si>
  <si>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</si>
  <si>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</si>
  <si>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</si>
  <si>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</si>
  <si>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</si>
  <si>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</si>
  <si>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</si>
  <si>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</si>
  <si>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</si>
  <si>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</si>
  <si>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</si>
  <si>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</si>
  <si>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</si>
  <si>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</si>
  <si>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</si>
  <si>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</si>
  <si>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</si>
  <si>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</si>
  <si>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</si>
  <si>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</si>
  <si>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</si>
  <si>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</si>
  <si>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</si>
  <si>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</si>
  <si>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</si>
  <si>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</si>
  <si>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</si>
  <si>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</si>
  <si>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</si>
  <si>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</si>
  <si>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</si>
  <si>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</si>
  <si>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</si>
  <si>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</si>
  <si>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</si>
  <si>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</si>
  <si>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</si>
  <si>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</si>
  <si>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</si>
  <si>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162</t>
  </si>
  <si>
    <t>67</t>
  </si>
  <si>
    <t>171</t>
  </si>
  <si>
    <t>397</t>
  </si>
  <si>
    <t>113</t>
  </si>
  <si>
    <t>116</t>
  </si>
  <si>
    <t>117</t>
  </si>
  <si>
    <t>119</t>
  </si>
  <si>
    <t>170</t>
  </si>
  <si>
    <t>101</t>
  </si>
  <si>
    <t>158</t>
  </si>
  <si>
    <t>164</t>
  </si>
  <si>
    <t>360</t>
  </si>
  <si>
    <t>130</t>
  </si>
  <si>
    <t>138</t>
  </si>
  <si>
    <t>71</t>
  </si>
  <si>
    <t>145</t>
  </si>
  <si>
    <t>159</t>
  </si>
  <si>
    <t>94</t>
  </si>
  <si>
    <t>93</t>
  </si>
  <si>
    <t>195</t>
  </si>
  <si>
    <t>389</t>
  </si>
  <si>
    <t>395</t>
  </si>
  <si>
    <t>SUBDIRECCIÓN DE SEGURIDAD PÚBLICA Y TRÁNSITO MUNICIPAL</t>
  </si>
  <si>
    <t>166</t>
  </si>
  <si>
    <t>3</t>
  </si>
  <si>
    <t>70</t>
  </si>
  <si>
    <t>131</t>
  </si>
  <si>
    <t>95</t>
  </si>
  <si>
    <t>416</t>
  </si>
  <si>
    <t>129</t>
  </si>
  <si>
    <t>141</t>
  </si>
  <si>
    <t>134</t>
  </si>
  <si>
    <t>109</t>
  </si>
  <si>
    <t>143</t>
  </si>
  <si>
    <t>108</t>
  </si>
  <si>
    <t>POSTE METALICO 12 METROS</t>
  </si>
  <si>
    <t>CAMARA FIJA TIPO BALA HIKVISION</t>
  </si>
  <si>
    <t>CAMARA PTZ IP 4 MEGAPIXEL</t>
  </si>
  <si>
    <t>SWITCH HIKVISION POE</t>
  </si>
  <si>
    <t>UPS DE 1500 VA/900 W, TOPOLOGÍA LÍNEA INTERACTIVA, ENTRADA 120 VCA NEMA 5-15P, Y 8 SALIDAS NEMA 5-15R, CON REGULADOR DE VOLTAJE (AVR</t>
  </si>
  <si>
    <t>EPMP FORCE 300-25L PARA ZONAS CON ALTA INTERFERENCIA, HASTA 400+ MBPS, 4910 - 6200 MHZ, 802.11 AC WAVE2, ANTENA DE 25 DBI, LATENCIA BAJA</t>
  </si>
  <si>
    <t>PROTECTOR CONTRA DESCARGAS PUERTOS GIGABIT PARA EQUIPOS CAMBIUM DE HASTA 30</t>
  </si>
  <si>
    <t>DISCO DURO WESTERN DIGITAL WD PURPLE PRO 3.5"", 14TB, SATA III, 6 GBIT/S, 512MB CACHE</t>
  </si>
  <si>
    <t>DISEÑO DE ETIQUETAS CON LOGOS INSTITUCIONALES, MATERIAL E INSTALACIÓN</t>
  </si>
  <si>
    <t>BOBINAS DE CABLE USO RUDO 3X14AWG 600 V (100 M CU</t>
  </si>
  <si>
    <t>CABLEADO, MATERIAL, INSTALACIÓN, CONFIGURACIÓN DE EQUIPOS Y ENLACE AL C2, ALIMENTACIÓN Y CONEXIÓN ELÉCTRICA</t>
  </si>
  <si>
    <t>DADO DE CONCRETO QUE CONTEMPLA: EXCAVACIÓN, BASE DE CONCRETO, ANCLAS, TUERCAS Y RETIRO DE ESCOMBRO</t>
  </si>
  <si>
    <t>BOBINA DE CABLE DE 305 M, CAT5E, CON GEL, PARA INTERIOR, DOBLE FORRO EXTREMA HUMEDAD, BAJO TIERRA, UL, COLOR NEGRO PARA APLICACIONES EN CCTV, Y REDES DE ALTA VELOCIDAD</t>
  </si>
  <si>
    <t>PATCH CORD MC6 MODULAR CAT6 UTP, CM/LS0H, 3FT, COLOR AZUL, VERSIÓN BULK (SIN EMPAQUE INDIVIDUAL</t>
  </si>
  <si>
    <t>PLUG MODULAR RJ45 CAT5E SIN BLINDAJE, CHAPADO DE ORO A 30 MICRAS PARA DURABILIDAD EXTREM (BOTE CON 100 PZS)</t>
  </si>
  <si>
    <t>SISTEMA DE TIERRA PARA PROTECCION DE DESCARGAS ELECTRICAS</t>
  </si>
  <si>
    <t>TRASLADO DE POSTES, MANIOBRAS PARA INSTALACIÓN DE POSTES, ALMACENAMIENTO Y TODO LO NECESARIO PARA SU CORRECTO MONTAJE</t>
  </si>
  <si>
    <t>SWITCH JETSTREAM SDN ADMINISTRABLE 24 PUERTOS 10/100/1000 MBPS + 4 PUERTOS SFP+, ADMINISTRACIÓN CENTRALIZADA OMADA SDN</t>
  </si>
  <si>
    <t>SWITCH TP LINK GIGABIT ETHERNET TL-SG2218, 16 PUERTOS 10/100/1000 MBPS + 2 PUERTOS SFP, 36 GBIT/S 8000 ENTRADAS - GESTIONADO</t>
  </si>
  <si>
    <t>UPS DE 1000 VA/600 W, TOPOLOGÍA LÍNEA INTERACTIVA, ENTRADA 120 VCA NEMA 5-15P, ONDA SENOIDAL PURA, TIPO TORRE, CON 10 TOMAS NEMA 5-15R</t>
  </si>
  <si>
    <t>INTERCOMUNICADOR IP MARCA FANVIL POE, CÁMARA 1MPX, 1 BOTÓN, 1 RELEVADOR INTEGRADO DE SALIDA Y ENTRADA</t>
  </si>
  <si>
    <t>INSTALACIÓN, PROGRAMACIÓN, CABLEADO, CONFIGURACIÓN DE ENLACES, TASLADOS Y TODO LO NECESARIO PARA SU CORRECTO FUNCIONAMIENTO</t>
  </si>
  <si>
    <t>ESTACIÓN BASE CONECTORIZADA EPMP 3000L DE ALTA POTENCIA CON SISTEMA PARA MITIGAR INTERFERENCIA, 4.9-6.1 GHZ, HASTA 600 MBPS, SINCRONIZACIÓN GPS (C050910A121A) INCLUYE INSTALACIÓN</t>
  </si>
  <si>
    <t>ANTENA SECTORIAL 90-120 GRADOS, 4.9-5.97 GHZ P/ RADIOS CONECTORIZADOS EPMP 1000, EPMP 2000 Y EPMP 3000L (C050900D021A) INCLUYE INSTALACIÓN</t>
  </si>
  <si>
    <t>POSTE DE CONCRETO DE 13 MTS</t>
  </si>
  <si>
    <t>SISTEMA ELECTRICO PARA PUNTOS DE REPETICION DE SEÑAL INCLUYE INSTALACIÓN</t>
  </si>
  <si>
    <t>GABINETE METALICO (CAJA NEMA) PARA EXTERIOR IP65, DE 50CMX50CMX30CM CON PLATINA INCLUYE INSTALACIÓN</t>
  </si>
  <si>
    <t>100</t>
  </si>
  <si>
    <t>102</t>
  </si>
  <si>
    <t>104</t>
  </si>
  <si>
    <t>105</t>
  </si>
  <si>
    <t>106</t>
  </si>
  <si>
    <t>107</t>
  </si>
  <si>
    <t>110</t>
  </si>
  <si>
    <t>111</t>
  </si>
  <si>
    <t>112</t>
  </si>
  <si>
    <t>114</t>
  </si>
  <si>
    <t>115</t>
  </si>
  <si>
    <t>118</t>
  </si>
  <si>
    <t>120</t>
  </si>
  <si>
    <t>121</t>
  </si>
  <si>
    <t>122</t>
  </si>
  <si>
    <t>123</t>
  </si>
  <si>
    <t>124</t>
  </si>
  <si>
    <t>125</t>
  </si>
  <si>
    <t>126</t>
  </si>
  <si>
    <t>127</t>
  </si>
  <si>
    <t>128</t>
  </si>
  <si>
    <t>132</t>
  </si>
  <si>
    <t>133</t>
  </si>
  <si>
    <t>135</t>
  </si>
  <si>
    <t>136</t>
  </si>
  <si>
    <t>137</t>
  </si>
  <si>
    <t>139</t>
  </si>
  <si>
    <t>140</t>
  </si>
  <si>
    <t>142</t>
  </si>
  <si>
    <t>144</t>
  </si>
  <si>
    <t>146</t>
  </si>
  <si>
    <t>147</t>
  </si>
  <si>
    <t>148</t>
  </si>
  <si>
    <t>149</t>
  </si>
  <si>
    <t>150</t>
  </si>
  <si>
    <t>151</t>
  </si>
  <si>
    <t>152</t>
  </si>
  <si>
    <t>153</t>
  </si>
  <si>
    <t>154</t>
  </si>
  <si>
    <t>155</t>
  </si>
  <si>
    <t>156</t>
  </si>
  <si>
    <t>157</t>
  </si>
  <si>
    <t>ANAQUEL</t>
  </si>
  <si>
    <t>CAFETERA</t>
  </si>
  <si>
    <t>SILLA DE ESPERA</t>
  </si>
  <si>
    <t>ESCRITORIO</t>
  </si>
  <si>
    <t>LIBRERO</t>
  </si>
  <si>
    <t>ARCHIVERO</t>
  </si>
  <si>
    <t>MESA</t>
  </si>
  <si>
    <t>TELÉFONO</t>
  </si>
  <si>
    <t>BANCA</t>
  </si>
  <si>
    <t>MODULO</t>
  </si>
  <si>
    <t>SILLÓN</t>
  </si>
  <si>
    <t>TOLDO</t>
  </si>
  <si>
    <t>CAJONERA</t>
  </si>
  <si>
    <t>MUEBLE</t>
  </si>
  <si>
    <t>ESCALERA</t>
  </si>
  <si>
    <t>PINZAS</t>
  </si>
  <si>
    <t>TALADRO</t>
  </si>
  <si>
    <t>CAMILLA</t>
  </si>
  <si>
    <t>REFRIGERADOR</t>
  </si>
  <si>
    <t>RASTRILLO</t>
  </si>
  <si>
    <t>NEGATOSCOPIO</t>
  </si>
  <si>
    <t>CUNETA</t>
  </si>
  <si>
    <t>VENTILADOR</t>
  </si>
  <si>
    <t>ESTUFA</t>
  </si>
  <si>
    <t>LAVADORA</t>
  </si>
  <si>
    <t>MAMPARA</t>
  </si>
  <si>
    <t>TRIPP</t>
  </si>
  <si>
    <t>EXTINTOR</t>
  </si>
  <si>
    <t>FERULA</t>
  </si>
  <si>
    <t>COLLARIN</t>
  </si>
  <si>
    <t>GLUCOMETRO</t>
  </si>
  <si>
    <t>ASPERSOR</t>
  </si>
  <si>
    <t>CARGADOR</t>
  </si>
  <si>
    <t>DESOLDADOR</t>
  </si>
  <si>
    <t>MULTIMETRO</t>
  </si>
  <si>
    <t>EXTENSIÓN</t>
  </si>
  <si>
    <t>MARRO</t>
  </si>
  <si>
    <t>ROTOMARTILLO</t>
  </si>
  <si>
    <t>FUMIGADOR</t>
  </si>
  <si>
    <t>AMALGAMADOR</t>
  </si>
  <si>
    <t>COMPRESERO</t>
  </si>
  <si>
    <t>BAUMANOMETRO</t>
  </si>
  <si>
    <t>TERMOMETRO</t>
  </si>
  <si>
    <t>BOCINA</t>
  </si>
  <si>
    <t>CAUTIN</t>
  </si>
  <si>
    <t>LINTERNA</t>
  </si>
  <si>
    <t>ESTETOSCOPIO</t>
  </si>
  <si>
    <t>MAZO</t>
  </si>
  <si>
    <t>COLCHON</t>
  </si>
  <si>
    <t>CALEFACTOR</t>
  </si>
  <si>
    <t>HORNO</t>
  </si>
  <si>
    <t>ASPIRADORA</t>
  </si>
  <si>
    <t>PALA</t>
  </si>
  <si>
    <t>ZAPAPICO</t>
  </si>
  <si>
    <t>BARRETA</t>
  </si>
  <si>
    <t>MACHETE</t>
  </si>
  <si>
    <t>VIDEO PROYECTOR</t>
  </si>
  <si>
    <t>TALACHO</t>
  </si>
  <si>
    <t xml:space="preserve">MÁQUINA DE ESCRIBIR </t>
  </si>
  <si>
    <t>ESCANER</t>
  </si>
  <si>
    <t>SILLA AJUSTABLE</t>
  </si>
  <si>
    <t>NO BREAK</t>
  </si>
  <si>
    <t>LECTOR GRABADOR DE DVD/CD</t>
  </si>
  <si>
    <t>NICHO DE MADERA</t>
  </si>
  <si>
    <t xml:space="preserve">MÓDULO DE SILLAS </t>
  </si>
  <si>
    <t xml:space="preserve">SILLÓN EJECUTIVO </t>
  </si>
  <si>
    <t xml:space="preserve">RADIOCOMUNICACIÓN BASE </t>
  </si>
  <si>
    <t>MESA PLEGABLE</t>
  </si>
  <si>
    <t xml:space="preserve">SILLA PLEGABLE </t>
  </si>
  <si>
    <t xml:space="preserve">PIZARRON </t>
  </si>
  <si>
    <t>REPRODUCTOR DVD</t>
  </si>
  <si>
    <t>PANTALLA TV</t>
  </si>
  <si>
    <t xml:space="preserve">MODULO </t>
  </si>
  <si>
    <t>CIINTURON DE SEGURIDAD</t>
  </si>
  <si>
    <t xml:space="preserve">MANEAS </t>
  </si>
  <si>
    <t xml:space="preserve">PINZAS DE ELECTRICISTA </t>
  </si>
  <si>
    <t xml:space="preserve">TALADRO </t>
  </si>
  <si>
    <t xml:space="preserve">MUEBLE PARA COMPUTADORA </t>
  </si>
  <si>
    <t xml:space="preserve">PUNTO DE VENTA </t>
  </si>
  <si>
    <t xml:space="preserve">SILLA DE RUEDAS </t>
  </si>
  <si>
    <t xml:space="preserve">MULETAS </t>
  </si>
  <si>
    <t xml:space="preserve">BASTÓN </t>
  </si>
  <si>
    <t xml:space="preserve"> HUMIDIFICADOR</t>
  </si>
  <si>
    <t>CARRITO DE METAL</t>
  </si>
  <si>
    <t xml:space="preserve">CAJA DE REVELADO </t>
  </si>
  <si>
    <t xml:space="preserve">LAMPARA INFRARROJA </t>
  </si>
  <si>
    <t xml:space="preserve">PARAFINERO CLINICO </t>
  </si>
  <si>
    <t xml:space="preserve">ESTANTE DE PLASTICO </t>
  </si>
  <si>
    <t xml:space="preserve">CUNETA </t>
  </si>
  <si>
    <t>PORTA MANDIL</t>
  </si>
  <si>
    <t xml:space="preserve">PORTA CAHSIS </t>
  </si>
  <si>
    <t xml:space="preserve">MESA DE EXPLORACION </t>
  </si>
  <si>
    <t xml:space="preserve">TANQUE DE OXIGENO </t>
  </si>
  <si>
    <t xml:space="preserve"> INMOVILIZADOR PARA CAMILLA </t>
  </si>
  <si>
    <t xml:space="preserve">BLOQUE PARA CAMILLA RIGIDA </t>
  </si>
  <si>
    <t xml:space="preserve">BOTIQUIN DE PRIMEROS AUXILIOS </t>
  </si>
  <si>
    <t xml:space="preserve">TUBO ESPARSOR </t>
  </si>
  <si>
    <t xml:space="preserve">OVEROL PARA APICULTOR </t>
  </si>
  <si>
    <t xml:space="preserve">GUANTES DE PIEL </t>
  </si>
  <si>
    <t xml:space="preserve">BAUMANOMETRO </t>
  </si>
  <si>
    <t>CABLE PASA CORRIENTE</t>
  </si>
  <si>
    <t xml:space="preserve">HIELERA TERMICA </t>
  </si>
  <si>
    <t xml:space="preserve">MOUSE </t>
  </si>
  <si>
    <t xml:space="preserve">LÁMPARA DETECTORA DE BILLETES FALSOS </t>
  </si>
  <si>
    <t xml:space="preserve">PINZA PONCHADORA </t>
  </si>
  <si>
    <t xml:space="preserve">DESATORNILLADOR RECARGABLE </t>
  </si>
  <si>
    <t>DESARMADORES (JUEGO)</t>
  </si>
  <si>
    <t xml:space="preserve">PONCHADORA DE IMPACTO </t>
  </si>
  <si>
    <t xml:space="preserve">PINZAS PELACABLLES </t>
  </si>
  <si>
    <t>DESARMADORES</t>
  </si>
  <si>
    <t xml:space="preserve">DESARMADORES </t>
  </si>
  <si>
    <t xml:space="preserve">PINZAS DE CORTE </t>
  </si>
  <si>
    <t xml:space="preserve">BROCAS </t>
  </si>
  <si>
    <t xml:space="preserve">ESMERLADORA </t>
  </si>
  <si>
    <t xml:space="preserve">PORTA HERRAMIENTA </t>
  </si>
  <si>
    <t xml:space="preserve">TIJERA PARA RAMAS </t>
  </si>
  <si>
    <t>FLEXIOMETRO</t>
  </si>
  <si>
    <t xml:space="preserve">CINTA LARGA METALICA </t>
  </si>
  <si>
    <t xml:space="preserve">DISCO DURO </t>
  </si>
  <si>
    <t>GABINETE DENTAL</t>
  </si>
  <si>
    <t>MANDIL DE PLOMO</t>
  </si>
  <si>
    <t>APARATO DE RX</t>
  </si>
  <si>
    <t xml:space="preserve">LAMPARA DE POLIMIRIZACIÓN </t>
  </si>
  <si>
    <t>AUTOCLAVE 22 LTS CLASE N</t>
  </si>
  <si>
    <t xml:space="preserve">LENTES ULTRADENT </t>
  </si>
  <si>
    <t xml:space="preserve">ESPATULA  HF NO. 1 </t>
  </si>
  <si>
    <t xml:space="preserve">UNIDAD BOSU DE REHABILITACIÓN </t>
  </si>
  <si>
    <t>TANQUE DE OXIGENO</t>
  </si>
  <si>
    <t xml:space="preserve">CARPA PLREGABLE </t>
  </si>
  <si>
    <t xml:space="preserve">JUEGO DE MESA PLEGABLE CON 4 SILLAS </t>
  </si>
  <si>
    <t>PORTA BANNER</t>
  </si>
  <si>
    <t xml:space="preserve">ESPOSAS METALICAS </t>
  </si>
  <si>
    <t xml:space="preserve">BANDEROLAS VIALES CON REFLEJANTE </t>
  </si>
  <si>
    <t xml:space="preserve">MICROFONO </t>
  </si>
  <si>
    <t xml:space="preserve">CAMARA DE HUMO </t>
  </si>
  <si>
    <t>CHROMECAST</t>
  </si>
  <si>
    <t>TORNILLO DE BANCO</t>
  </si>
  <si>
    <t xml:space="preserve">PERICA </t>
  </si>
  <si>
    <t>LLAVE STYLSON 12", MARCA ADIR, MODELO HEAVI DUTY, COLOR ROJO CON NEGRO</t>
  </si>
  <si>
    <t xml:space="preserve">MAZO </t>
  </si>
  <si>
    <t xml:space="preserve">LLAVES DE PLOMERO </t>
  </si>
  <si>
    <t>CORTADOR DE TUBO</t>
  </si>
  <si>
    <t xml:space="preserve">CAUTIN </t>
  </si>
  <si>
    <t xml:space="preserve">LLAVES INGLESAS </t>
  </si>
  <si>
    <t xml:space="preserve">COMBO PARA BARBERIA </t>
  </si>
  <si>
    <t xml:space="preserve">SECADORA DE CABELLO </t>
  </si>
  <si>
    <t xml:space="preserve">ATOMIZADOR </t>
  </si>
  <si>
    <t xml:space="preserve">ESPEJO PARA TOCADOR </t>
  </si>
  <si>
    <t>PLANCHA PARA CABELLO</t>
  </si>
  <si>
    <t xml:space="preserve">PONCHADORA PELA CABLES </t>
  </si>
  <si>
    <t>GUIA JALA CABLE</t>
  </si>
  <si>
    <t xml:space="preserve">NAVAJA </t>
  </si>
  <si>
    <t xml:space="preserve">CAJA PARA GUARDAR HERRAMIENTA </t>
  </si>
  <si>
    <t xml:space="preserve">PINZAS PARA ELECTRICISTA </t>
  </si>
  <si>
    <t>PINZAS DE CORTE</t>
  </si>
  <si>
    <t xml:space="preserve">PINZAS PUNTA LARGA </t>
  </si>
  <si>
    <t xml:space="preserve">KIT DE HERRAMIENTAS </t>
  </si>
  <si>
    <t xml:space="preserve">CADENA RESISTENTE </t>
  </si>
  <si>
    <t xml:space="preserve">CANDADOS </t>
  </si>
  <si>
    <t xml:space="preserve">CAVAHOYOS </t>
  </si>
  <si>
    <t>DIABLO</t>
  </si>
  <si>
    <t xml:space="preserve">SILBATOS </t>
  </si>
  <si>
    <t>LAMPARA TACTICA LED</t>
  </si>
  <si>
    <t xml:space="preserve">CABLE PASA CORRIENTE </t>
  </si>
  <si>
    <t xml:space="preserve">BOTIQUIN TRAUMA EQUIPADO </t>
  </si>
  <si>
    <t xml:space="preserve">VENTILADOR </t>
  </si>
  <si>
    <t xml:space="preserve">PERSIANAS </t>
  </si>
  <si>
    <t xml:space="preserve">TRIPOIDE PARA CAMARA </t>
  </si>
  <si>
    <t>LLAVES (JUEGO)</t>
  </si>
  <si>
    <t xml:space="preserve">EQUIPO CONTRA INCENDIO </t>
  </si>
  <si>
    <t xml:space="preserve">ARCO DE SEGUETA </t>
  </si>
  <si>
    <t>ARCO DE SEGUETA</t>
  </si>
  <si>
    <t xml:space="preserve">ASPERSOR </t>
  </si>
  <si>
    <t>AUDIFONO CON MICROFONO (PC)</t>
  </si>
  <si>
    <t>ESTACION EN L</t>
  </si>
  <si>
    <t xml:space="preserve">SILLÓN </t>
  </si>
  <si>
    <t xml:space="preserve">TERMOMETRO </t>
  </si>
  <si>
    <t xml:space="preserve">TELÉFONO </t>
  </si>
  <si>
    <t>MOTOSIERRA</t>
  </si>
  <si>
    <t>MUEBLE METÁLICO</t>
  </si>
  <si>
    <t>ZAPAPICO (TALACHO)</t>
  </si>
  <si>
    <t>ARCO SE SEGUETA</t>
  </si>
  <si>
    <t>ARNÉS DE POSICIONAMIENTO</t>
  </si>
  <si>
    <t>ATOMIZADOR</t>
  </si>
  <si>
    <t>AUDÍFONO CON MICRÓFONO (PC)</t>
  </si>
  <si>
    <t>AUTOCLAVE  22 LTS CLASE N</t>
  </si>
  <si>
    <t>BANDEROLAS VIALES CON REFLEJANTE</t>
  </si>
  <si>
    <t>BASTÓN</t>
  </si>
  <si>
    <t>BLOQUE PARA CAMILLA RÍGIDA</t>
  </si>
  <si>
    <t>BOTIQUÍN DE PRIMEROS AUXILIOS</t>
  </si>
  <si>
    <t>BOTIQUÍN TRAUMA EQUIPADO</t>
  </si>
  <si>
    <t>BROCAS</t>
  </si>
  <si>
    <t>CABEZAL DE ULTRASONIDO TERAPÉUTICO</t>
  </si>
  <si>
    <t>CABLE DE POSICIONAMIENTO CABLE PASA CORRIENTE</t>
  </si>
  <si>
    <t>CADENA RESISTENTE</t>
  </si>
  <si>
    <t>CAJA DE REVELADO</t>
  </si>
  <si>
    <t>CAJA PARA GUARDAR HERRAMIENTA</t>
  </si>
  <si>
    <t>CÁMARA DE HUMO</t>
  </si>
  <si>
    <t>CANDADOS</t>
  </si>
  <si>
    <t>CARPA PLEGABLE</t>
  </si>
  <si>
    <t>CAUTÍN</t>
  </si>
  <si>
    <t>CAVAHOYOS</t>
  </si>
  <si>
    <t>CINTURÓN DE SEGURIDAD</t>
  </si>
  <si>
    <t>CINTA LARGA MÉTRICA</t>
  </si>
  <si>
    <t>CINTURÓN PARA ELECTRICISTA</t>
  </si>
  <si>
    <t>COLCHÓN</t>
  </si>
  <si>
    <t>COLLARÍN</t>
  </si>
  <si>
    <t>COMBO PARA BARBERÍA</t>
  </si>
  <si>
    <t>CONCENTRADOR DE OXÍGENO</t>
  </si>
  <si>
    <t>CONOS</t>
  </si>
  <si>
    <t>DESATORNILLADOR RECARGABLE</t>
  </si>
  <si>
    <t>DISCO DURO</t>
  </si>
  <si>
    <t>ELECTRO ESTIMULADOR</t>
  </si>
  <si>
    <t>EQUIPO CONTRA INCENDIO</t>
  </si>
  <si>
    <t>EQUIPO DE CÓMPUTO</t>
  </si>
  <si>
    <t>ESCÁNER</t>
  </si>
  <si>
    <t>ESMERILADORA</t>
  </si>
  <si>
    <t>ESPÁTULA HF NO. 1</t>
  </si>
  <si>
    <t>ESPEJO PARA TOCADOR</t>
  </si>
  <si>
    <t>ESPOSAS METÁLICAS</t>
  </si>
  <si>
    <t>ESTACIÓN EL L</t>
  </si>
  <si>
    <t>ESTANTE DE PLÁSTICO</t>
  </si>
  <si>
    <t>ESTANTERÍA DE ACERO PARA USO PESADO</t>
  </si>
  <si>
    <t>FÉRULA</t>
  </si>
  <si>
    <t>FLEXÓMETRO</t>
  </si>
  <si>
    <t>GLUCÓMETRO</t>
  </si>
  <si>
    <t>GUANTES DE PIEL</t>
  </si>
  <si>
    <t>GUÍA JALA CABLE</t>
  </si>
  <si>
    <t>HIELERA TÉRMICA</t>
  </si>
  <si>
    <t>HUMIFICADOR</t>
  </si>
  <si>
    <t>INMOVILIZADOR PARA CAMILLA</t>
  </si>
  <si>
    <t>JUEGO DE MESA PLEGABLE CON 4 SILLAS</t>
  </si>
  <si>
    <t>KIT DE HERRAMIENTAS</t>
  </si>
  <si>
    <t>LÁMPARA DE CHICOTE</t>
  </si>
  <si>
    <t>LÁMPARA DE POLIMERIZACIÓN</t>
  </si>
  <si>
    <t>LÁMPARA DETECTORA DE BILLETES</t>
  </si>
  <si>
    <t>LÁMPARA INFRARROJA</t>
  </si>
  <si>
    <t>LÁMPARA PUPLERA</t>
  </si>
  <si>
    <t>LÁMPARA TÁCTICA LED</t>
  </si>
  <si>
    <t>LENTES ULTRADENT</t>
  </si>
  <si>
    <t>LLAVE STILSON</t>
  </si>
  <si>
    <t>LLAVES DE PLOMERO</t>
  </si>
  <si>
    <t>LLAVES INGLESAS</t>
  </si>
  <si>
    <t>MANEAS</t>
  </si>
  <si>
    <t>MAQUINA DE ESCRIBIR</t>
  </si>
  <si>
    <t>MESA DE EXPLORACIÓN</t>
  </si>
  <si>
    <t>MESA DE JUNTAS</t>
  </si>
  <si>
    <t>MICRÓFONO</t>
  </si>
  <si>
    <t>MODULO DE SILLAS</t>
  </si>
  <si>
    <t>MOUSE</t>
  </si>
  <si>
    <t>MUEBLE PARA COMPUTADORA</t>
  </si>
  <si>
    <t>MULETAS</t>
  </si>
  <si>
    <t>MULTÍMETRO</t>
  </si>
  <si>
    <t>NAVAJA</t>
  </si>
  <si>
    <t>OVEROL PARA APICULTOR</t>
  </si>
  <si>
    <t>PARAFINERO CLÍNICO</t>
  </si>
  <si>
    <t>PERICA</t>
  </si>
  <si>
    <t>PERSIANAS</t>
  </si>
  <si>
    <t>PINZA PONCHADORA</t>
  </si>
  <si>
    <t>PINZAS PARA ELECTRICISTA</t>
  </si>
  <si>
    <t>PINZAS PUNTA LARGA</t>
  </si>
  <si>
    <t>PIZARRÓN</t>
  </si>
  <si>
    <t>PÓDIUM DE MADERA</t>
  </si>
  <si>
    <t>PONCHADORA DE IMPACTO</t>
  </si>
  <si>
    <t>PONCHADORA PELA CABLES</t>
  </si>
  <si>
    <t>PORTA CAHSIS</t>
  </si>
  <si>
    <t>PORTA HERRAMIENTA</t>
  </si>
  <si>
    <t>PUNTO DE VENTA</t>
  </si>
  <si>
    <t>RADIO COMUNICACIÓN BASE</t>
  </si>
  <si>
    <t>SALA PARA OFICINA</t>
  </si>
  <si>
    <t>SECADORA DE CABELLO</t>
  </si>
  <si>
    <t>SILBATOS</t>
  </si>
  <si>
    <t>SILLA DE RUEDAS</t>
  </si>
  <si>
    <t>SILLA PLEGABLE</t>
  </si>
  <si>
    <t>SILLÓN EJECUTIVO</t>
  </si>
  <si>
    <t>TANQUE DE OXÍGENO</t>
  </si>
  <si>
    <t>TENS-EQUIPO DE ESTIMULACIÓN</t>
  </si>
  <si>
    <t>TERMÓMETRO</t>
  </si>
  <si>
    <t>TIJERA PARA RAMAS</t>
  </si>
  <si>
    <t>TRIPOIDE PARA CÁMARA</t>
  </si>
  <si>
    <t>TUBO ESPARSOR</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</si>
  <si>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</si>
  <si>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</si>
  <si>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</si>
  <si>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</si>
  <si>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</si>
  <si>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</si>
  <si>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</si>
  <si>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</si>
  <si>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</si>
  <si>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</si>
  <si>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</si>
  <si>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</si>
  <si>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</si>
  <si>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</si>
  <si>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</si>
  <si>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</si>
  <si>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</si>
  <si>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</si>
  <si>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</si>
  <si>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</si>
  <si>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</si>
  <si>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</si>
  <si>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</si>
  <si>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</si>
  <si>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</si>
  <si>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</si>
  <si>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</si>
  <si>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</si>
  <si>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</si>
  <si>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</si>
  <si>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</si>
  <si>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</si>
  <si>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</si>
  <si>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</si>
  <si>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</si>
  <si>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</si>
  <si>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</si>
  <si>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</si>
  <si>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</si>
  <si>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</si>
  <si>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</si>
  <si>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</si>
  <si>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</si>
  <si>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</si>
  <si>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</si>
  <si>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</si>
  <si>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</si>
  <si>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</si>
  <si>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</si>
  <si>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</si>
  <si>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</si>
  <si>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</si>
  <si>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</si>
  <si>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</si>
  <si>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</si>
  <si>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</si>
  <si>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</si>
  <si>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</si>
  <si>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</si>
  <si>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</si>
  <si>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</si>
  <si>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</si>
  <si>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</si>
  <si>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</si>
  <si>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</si>
  <si>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</si>
  <si>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</si>
  <si>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</si>
  <si>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</si>
  <si>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</si>
  <si>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</si>
  <si>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</si>
  <si>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</si>
  <si>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</si>
  <si>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</si>
  <si>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</si>
  <si>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</si>
  <si>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</si>
  <si>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</si>
  <si>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</si>
  <si>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</si>
  <si>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</si>
  <si>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</si>
  <si>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</si>
  <si>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</si>
  <si>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</si>
  <si>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</si>
  <si>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</si>
  <si>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</si>
  <si>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</si>
  <si>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</si>
  <si>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</si>
  <si>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</si>
  <si>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</si>
  <si>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</si>
  <si>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</si>
  <si>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</si>
  <si>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</si>
  <si>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</si>
  <si>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103</t>
  </si>
  <si>
    <t>160</t>
  </si>
  <si>
    <t>161</t>
  </si>
  <si>
    <t>163</t>
  </si>
  <si>
    <t>165</t>
  </si>
  <si>
    <t>167</t>
  </si>
  <si>
    <t>168</t>
  </si>
  <si>
    <t>169</t>
  </si>
  <si>
    <t>172</t>
  </si>
  <si>
    <t>173</t>
  </si>
  <si>
    <t>174</t>
  </si>
  <si>
    <t>175</t>
  </si>
  <si>
    <t>176</t>
  </si>
  <si>
    <t>177</t>
  </si>
  <si>
    <t>178</t>
  </si>
  <si>
    <t>179</t>
  </si>
  <si>
    <t>180</t>
  </si>
  <si>
    <t>181</t>
  </si>
  <si>
    <t>182</t>
  </si>
  <si>
    <t>183</t>
  </si>
  <si>
    <t>184</t>
  </si>
  <si>
    <t>185</t>
  </si>
  <si>
    <t>186</t>
  </si>
  <si>
    <t>187</t>
  </si>
  <si>
    <t>188</t>
  </si>
  <si>
    <t>189</t>
  </si>
  <si>
    <t>190</t>
  </si>
  <si>
    <t>191</t>
  </si>
  <si>
    <t xml:space="preserve">AV. REFORMA S/N, SECCIÓN SUR, 1RA MANZANA, SANTIAGO DE ANAYA, HIDALGO </t>
  </si>
  <si>
    <t>AV. REFORMA S/N, SECCIÓN NORTE, MANZANA 2, SANTIAGO DE ANAYA, HIDALGO</t>
  </si>
  <si>
    <t xml:space="preserve">CALLE BENITO JUAREZ, SECCIÓN NORTE, MANZANA 2, SANTIAGO DE ANAYA, HIDALGO </t>
  </si>
  <si>
    <t xml:space="preserve">CALLE CONSTITUCIÓN, MANZANA DECA 1, LOCALIDAD DE YOLOTEPEC </t>
  </si>
  <si>
    <t xml:space="preserve">EMILIO HERNANDEZ, MANZANA EL VIXTHA, LOCALIDAD DE YOLOTEPEC </t>
  </si>
  <si>
    <t>0101</t>
  </si>
  <si>
    <t>0108</t>
  </si>
  <si>
    <t>192</t>
  </si>
  <si>
    <t>193</t>
  </si>
  <si>
    <t>194</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</si>
  <si>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</si>
  <si>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</si>
  <si>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</si>
  <si>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</si>
  <si>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</si>
  <si>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</si>
  <si>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</si>
  <si>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</si>
  <si>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</si>
  <si>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</si>
  <si>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</si>
  <si>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</si>
  <si>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</si>
  <si>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</si>
  <si>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</si>
  <si>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</si>
  <si>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</si>
  <si>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</si>
  <si>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</si>
  <si>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</si>
  <si>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</si>
  <si>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</si>
  <si>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</si>
  <si>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</si>
  <si>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</si>
  <si>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</si>
  <si>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</si>
  <si>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</si>
  <si>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</si>
  <si>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</si>
  <si>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</si>
  <si>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</si>
  <si>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</si>
  <si>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</si>
  <si>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</si>
  <si>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</si>
  <si>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</si>
  <si>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</si>
  <si>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</si>
  <si>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</si>
  <si>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</si>
  <si>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</si>
  <si>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</si>
  <si>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</si>
  <si>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</si>
  <si>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</si>
  <si>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</si>
  <si>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</si>
  <si>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</si>
  <si>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</si>
  <si>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</si>
  <si>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</si>
  <si>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</si>
  <si>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</si>
  <si>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</si>
  <si>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</si>
  <si>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</si>
  <si>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</si>
  <si>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</si>
  <si>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</si>
  <si>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</si>
  <si>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</si>
  <si>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</si>
  <si>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</si>
  <si>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</si>
  <si>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</si>
  <si>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</si>
  <si>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</si>
  <si>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</si>
  <si>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</si>
  <si>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</si>
  <si>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</si>
  <si>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</si>
  <si>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</si>
  <si>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</si>
  <si>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</si>
  <si>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</si>
  <si>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</si>
  <si>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</si>
  <si>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</si>
  <si>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</si>
  <si>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</si>
  <si>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</si>
  <si>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</si>
  <si>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</si>
  <si>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</si>
  <si>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</si>
  <si>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</si>
  <si>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</si>
  <si>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</si>
  <si>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</si>
  <si>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</si>
  <si>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</si>
  <si>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</si>
  <si>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</si>
  <si>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</si>
  <si>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</si>
  <si>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</si>
  <si>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</si>
  <si>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</si>
  <si>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</si>
  <si>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</si>
  <si>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</si>
  <si>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</si>
  <si>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</si>
  <si>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</si>
  <si>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</si>
  <si>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</si>
  <si>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</si>
  <si>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</si>
  <si>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</si>
  <si>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</si>
  <si>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</si>
  <si>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</si>
  <si>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</si>
  <si>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</si>
  <si>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</si>
  <si>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</si>
  <si>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</si>
  <si>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</si>
  <si>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</si>
  <si>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ESTACIÓN BASE EPMP MICROPOP 3000 PARA ENLACES MULTIPUNTO, PROTECCIÓN IP67, 5150-5875 GHZ, COBERTURA 360 GRADOS, +600 MBPS, PARA TEMPERATURAS EXTREMAS</t>
  </si>
  <si>
    <t>0012</t>
  </si>
  <si>
    <t>0007</t>
  </si>
  <si>
    <t>0008</t>
  </si>
  <si>
    <t>0009</t>
  </si>
  <si>
    <t>0010</t>
  </si>
  <si>
    <t>0011</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</si>
  <si>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</si>
  <si>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</si>
  <si>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</si>
  <si>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</si>
  <si>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</si>
  <si>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</si>
  <si>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</si>
  <si>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</si>
  <si>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</si>
  <si>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</si>
  <si>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</si>
  <si>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</si>
  <si>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</si>
  <si>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</si>
  <si>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</si>
  <si>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</si>
  <si>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</si>
  <si>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</si>
  <si>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</si>
  <si>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</si>
  <si>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</si>
  <si>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</si>
  <si>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</si>
  <si>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</si>
  <si>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</si>
  <si>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</si>
  <si>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</si>
  <si>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</si>
  <si>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</si>
  <si>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</si>
  <si>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</si>
  <si>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</si>
  <si>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</si>
  <si>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</si>
  <si>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</si>
  <si>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</si>
  <si>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</si>
  <si>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</si>
  <si>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</si>
  <si>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</si>
  <si>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</si>
  <si>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</si>
  <si>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</si>
  <si>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</si>
  <si>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</si>
  <si>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</si>
  <si>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</si>
  <si>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</si>
  <si>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</si>
  <si>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</si>
  <si>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</si>
  <si>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</si>
  <si>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</si>
  <si>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</si>
  <si>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</si>
  <si>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</si>
  <si>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</si>
  <si>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</si>
  <si>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</si>
  <si>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</si>
  <si>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</si>
  <si>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</si>
  <si>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</si>
  <si>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</si>
  <si>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</si>
  <si>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</si>
  <si>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</si>
  <si>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</si>
  <si>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</si>
  <si>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</si>
  <si>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</si>
  <si>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</si>
  <si>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</si>
  <si>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</si>
  <si>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</si>
  <si>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</si>
  <si>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</si>
  <si>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</si>
  <si>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</si>
  <si>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0092</t>
  </si>
  <si>
    <t>0093</t>
  </si>
  <si>
    <t>0094</t>
  </si>
  <si>
    <t>0095</t>
  </si>
  <si>
    <t>0096</t>
  </si>
  <si>
    <t>0097</t>
  </si>
  <si>
    <t>0098</t>
  </si>
  <si>
    <t>0099</t>
  </si>
  <si>
    <t>0100</t>
  </si>
  <si>
    <t>0102</t>
  </si>
  <si>
    <t>0103</t>
  </si>
  <si>
    <t>0104</t>
  </si>
  <si>
    <t>0105</t>
  </si>
  <si>
    <t>0106</t>
  </si>
  <si>
    <t>0107</t>
  </si>
  <si>
    <t>0109</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</si>
  <si>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</si>
  <si>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</si>
  <si>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</si>
  <si>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</si>
  <si>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</si>
  <si>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</si>
  <si>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</si>
  <si>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</si>
  <si>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</si>
  <si>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</si>
  <si>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</si>
  <si>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</si>
  <si>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</si>
  <si>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</si>
  <si>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</si>
  <si>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</si>
  <si>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</si>
  <si>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</si>
  <si>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</si>
  <si>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</si>
  <si>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</si>
  <si>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</si>
  <si>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</si>
  <si>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</si>
  <si>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</si>
  <si>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</si>
  <si>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</si>
  <si>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</si>
  <si>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</si>
  <si>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</si>
  <si>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</si>
  <si>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</si>
  <si>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</si>
  <si>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</si>
  <si>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</si>
  <si>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</si>
  <si>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</si>
  <si>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</si>
  <si>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</si>
  <si>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</si>
  <si>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</si>
  <si>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</si>
  <si>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</si>
  <si>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</si>
  <si>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</si>
  <si>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</si>
  <si>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</si>
  <si>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</si>
  <si>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</si>
  <si>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</si>
  <si>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</si>
  <si>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</si>
  <si>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</si>
  <si>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</si>
  <si>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</si>
  <si>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</si>
  <si>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</si>
  <si>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</si>
  <si>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</si>
  <si>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</si>
  <si>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</si>
  <si>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</si>
  <si>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</si>
  <si>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</si>
  <si>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</si>
  <si>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</si>
  <si>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</si>
  <si>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</si>
  <si>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</si>
  <si>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</si>
  <si>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</si>
  <si>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</si>
  <si>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</si>
  <si>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</si>
  <si>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</si>
  <si>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</si>
  <si>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</si>
  <si>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</si>
  <si>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</si>
  <si>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</si>
  <si>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</si>
  <si>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</si>
  <si>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</si>
  <si>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</si>
  <si>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</si>
  <si>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</si>
  <si>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</si>
  <si>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</si>
  <si>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</si>
  <si>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</si>
  <si>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</si>
  <si>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</si>
  <si>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</si>
  <si>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</si>
  <si>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</si>
  <si>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</si>
  <si>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</si>
  <si>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</si>
  <si>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</si>
  <si>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</si>
  <si>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</si>
  <si>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</si>
  <si>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</si>
  <si>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</si>
  <si>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</si>
  <si>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</si>
  <si>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</si>
  <si>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</si>
  <si>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</si>
  <si>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</si>
  <si>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</si>
  <si>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</si>
  <si>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</si>
  <si>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</si>
  <si>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</si>
  <si>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</si>
  <si>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</si>
  <si>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</si>
  <si>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</si>
  <si>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</si>
  <si>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</si>
  <si>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</si>
  <si>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</si>
  <si>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</si>
  <si>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</si>
  <si>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</si>
  <si>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</si>
  <si>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</si>
  <si>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</si>
  <si>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</si>
  <si>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</si>
  <si>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</si>
  <si>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</si>
  <si>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</si>
  <si>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</si>
  <si>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</si>
  <si>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</si>
  <si>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</si>
  <si>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</si>
  <si>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</si>
  <si>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</si>
  <si>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</si>
  <si>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</si>
  <si>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</si>
  <si>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</si>
  <si>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</si>
  <si>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</si>
  <si>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</si>
  <si>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</si>
  <si>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</si>
  <si>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</si>
  <si>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</si>
  <si>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</si>
  <si>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</si>
  <si>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</si>
  <si>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</si>
  <si>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</si>
  <si>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</si>
  <si>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</si>
  <si>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</si>
  <si>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</si>
  <si>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</si>
  <si>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</si>
  <si>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</si>
  <si>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</si>
  <si>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</si>
  <si>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</si>
  <si>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</si>
  <si>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</si>
  <si>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</si>
  <si>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</si>
  <si>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</si>
  <si>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</si>
  <si>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</si>
  <si>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</si>
  <si>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</si>
  <si>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</si>
  <si>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</si>
  <si>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</si>
  <si>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</si>
  <si>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</si>
  <si>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</si>
  <si>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</si>
  <si>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</si>
  <si>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</si>
  <si>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</si>
  <si>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</si>
  <si>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</si>
  <si>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</si>
  <si>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</si>
  <si>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</si>
  <si>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</si>
  <si>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</si>
  <si>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</si>
  <si>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</si>
  <si>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</si>
  <si>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</si>
  <si>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</si>
  <si>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</si>
  <si>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</si>
  <si>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</si>
  <si>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</si>
  <si>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</si>
  <si>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</si>
  <si>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</si>
  <si>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</si>
  <si>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</si>
  <si>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</si>
  <si>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</si>
  <si>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</si>
  <si>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</si>
  <si>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</si>
  <si>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</si>
  <si>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</si>
  <si>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</si>
  <si>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</si>
  <si>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</si>
  <si>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</si>
  <si>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</si>
  <si>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</si>
  <si>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</si>
  <si>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</si>
  <si>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</si>
  <si>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</si>
  <si>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</si>
  <si>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</si>
  <si>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</si>
  <si>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</si>
  <si>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</si>
  <si>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</si>
  <si>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</si>
  <si>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</si>
  <si>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</si>
  <si>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</si>
  <si>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</si>
  <si>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</si>
  <si>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</si>
  <si>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</si>
  <si>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</si>
  <si>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</si>
  <si>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</si>
  <si>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</si>
  <si>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</si>
  <si>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</si>
  <si>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</si>
  <si>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</si>
  <si>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</si>
  <si>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</si>
  <si>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</si>
  <si>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</si>
  <si>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</si>
  <si>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</si>
  <si>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</si>
  <si>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</si>
  <si>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</si>
  <si>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</si>
  <si>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</si>
  <si>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</si>
  <si>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</si>
  <si>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</si>
  <si>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</si>
  <si>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</si>
  <si>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</si>
  <si>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</si>
  <si>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</si>
  <si>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</si>
  <si>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</si>
  <si>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</si>
  <si>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</si>
  <si>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</si>
  <si>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</si>
  <si>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</si>
  <si>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</si>
  <si>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</si>
  <si>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</si>
  <si>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</si>
  <si>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</si>
  <si>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</si>
  <si>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</si>
  <si>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</si>
  <si>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</si>
  <si>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</si>
  <si>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</si>
  <si>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</si>
  <si>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</si>
  <si>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</si>
  <si>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</si>
  <si>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</si>
  <si>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</si>
  <si>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</si>
  <si>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</si>
  <si>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</si>
  <si>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</si>
  <si>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</si>
  <si>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</si>
  <si>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</si>
  <si>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</si>
  <si>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</si>
  <si>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</si>
  <si>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</si>
  <si>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</si>
  <si>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</si>
  <si>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</si>
  <si>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</si>
  <si>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</si>
  <si>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</si>
  <si>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0416</t>
  </si>
  <si>
    <t>0417</t>
  </si>
  <si>
    <t>0418</t>
  </si>
  <si>
    <t>0419</t>
  </si>
  <si>
    <t>0420</t>
  </si>
  <si>
    <t>0421</t>
  </si>
  <si>
    <t>0422</t>
  </si>
  <si>
    <t>0423</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</si>
  <si>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</si>
  <si>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</si>
  <si>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</si>
  <si>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</si>
  <si>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</si>
  <si>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</si>
  <si>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</si>
  <si>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</si>
  <si>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</si>
  <si>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</si>
  <si>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</si>
  <si>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</si>
  <si>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</si>
  <si>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</si>
  <si>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</si>
  <si>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</si>
  <si>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</si>
  <si>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</si>
  <si>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</si>
  <si>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</si>
  <si>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</si>
  <si>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</si>
  <si>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</si>
  <si>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</si>
  <si>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</si>
  <si>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</si>
  <si>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</si>
  <si>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</si>
  <si>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</si>
  <si>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</si>
  <si>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</si>
  <si>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</si>
  <si>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</si>
  <si>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</si>
  <si>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</si>
  <si>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</si>
  <si>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</si>
  <si>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</si>
  <si>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</si>
  <si>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</si>
  <si>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</si>
  <si>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</si>
  <si>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</si>
  <si>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</si>
  <si>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</si>
  <si>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</si>
  <si>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</si>
  <si>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</si>
  <si>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</si>
  <si>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</si>
  <si>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</si>
  <si>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</si>
  <si>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</si>
  <si>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</si>
  <si>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</si>
  <si>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</si>
  <si>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</si>
  <si>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</si>
  <si>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</si>
  <si>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</si>
  <si>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</si>
  <si>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</si>
  <si>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</si>
  <si>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</si>
  <si>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</si>
  <si>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</si>
  <si>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</si>
  <si>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</si>
  <si>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</si>
  <si>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</si>
  <si>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</si>
  <si>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</si>
  <si>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</si>
  <si>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</si>
  <si>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</si>
  <si>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</si>
  <si>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</si>
  <si>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</si>
  <si>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</si>
  <si>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</si>
  <si>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</si>
  <si>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</si>
  <si>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</si>
  <si>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</si>
  <si>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</si>
  <si>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</si>
  <si>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</si>
  <si>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</si>
  <si>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</si>
  <si>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</si>
  <si>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</si>
  <si>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</si>
  <si>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</si>
  <si>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</si>
  <si>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</si>
  <si>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</si>
  <si>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</si>
  <si>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</si>
  <si>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</si>
  <si>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</si>
  <si>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</si>
  <si>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</si>
  <si>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</si>
  <si>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</si>
  <si>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</si>
  <si>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</si>
  <si>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</si>
  <si>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</si>
  <si>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</si>
  <si>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</si>
  <si>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</si>
  <si>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</si>
  <si>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</si>
  <si>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</si>
  <si>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0538</t>
  </si>
  <si>
    <t>0539</t>
  </si>
  <si>
    <t>0540</t>
  </si>
  <si>
    <t>0541</t>
  </si>
  <si>
    <t>0542</t>
  </si>
  <si>
    <t>0543</t>
  </si>
  <si>
    <t>0544</t>
  </si>
  <si>
    <t>0545</t>
  </si>
  <si>
    <t>0546</t>
  </si>
  <si>
    <t>0547</t>
  </si>
  <si>
    <t>0548</t>
  </si>
  <si>
    <t>0549</t>
  </si>
  <si>
    <t>0550</t>
  </si>
  <si>
    <t>0551</t>
  </si>
  <si>
    <t>0552</t>
  </si>
  <si>
    <t>0553</t>
  </si>
  <si>
    <t>0554</t>
  </si>
  <si>
    <t>0555</t>
  </si>
  <si>
    <t>0556</t>
  </si>
  <si>
    <t>0557</t>
  </si>
  <si>
    <t>0558</t>
  </si>
  <si>
    <t>0559</t>
  </si>
  <si>
    <t>0560</t>
  </si>
  <si>
    <t>0561</t>
  </si>
  <si>
    <t>0562</t>
  </si>
  <si>
    <t>0563</t>
  </si>
  <si>
    <t>0564</t>
  </si>
  <si>
    <t>0565</t>
  </si>
  <si>
    <t>0566</t>
  </si>
  <si>
    <t>0567</t>
  </si>
  <si>
    <t>0568</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</si>
  <si>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</si>
  <si>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</si>
  <si>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</si>
  <si>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</si>
  <si>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</si>
  <si>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</si>
  <si>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</si>
  <si>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</si>
  <si>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</si>
  <si>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</si>
  <si>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</si>
  <si>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</si>
  <si>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</si>
  <si>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</si>
  <si>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</si>
  <si>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</si>
  <si>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</si>
  <si>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</si>
  <si>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</si>
  <si>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</si>
  <si>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</si>
  <si>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</si>
  <si>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 xml:space="preserve">FOLIO </t>
  </si>
  <si>
    <t xml:space="preserve">NO. ÁREA </t>
  </si>
  <si>
    <t xml:space="preserve">NO. EDIFICIO </t>
  </si>
  <si>
    <t>CLAVE ARMONIZAD</t>
  </si>
  <si>
    <t xml:space="preserve">EDIFICIO ACTUAL </t>
  </si>
  <si>
    <t>DIRECCIÓN</t>
  </si>
  <si>
    <t>ADSCRIPCIÓN</t>
  </si>
  <si>
    <t xml:space="preserve">NOMBRE DEL TITULAR </t>
  </si>
  <si>
    <t xml:space="preserve">NÚM. DE NOMINA </t>
  </si>
  <si>
    <t xml:space="preserve">NOMBRE DEL RESGUARDANTE </t>
  </si>
  <si>
    <t xml:space="preserve">CARGO </t>
  </si>
  <si>
    <t xml:space="preserve">NÚM. DE BIEN </t>
  </si>
  <si>
    <t xml:space="preserve">CONSECUTIVO DEL BIEN </t>
  </si>
  <si>
    <t xml:space="preserve">NOMBRE DEL BIEN </t>
  </si>
  <si>
    <t xml:space="preserve">DESCRIPCIÓN FÍSICA DEL BIEN </t>
  </si>
  <si>
    <t>MARCA</t>
  </si>
  <si>
    <t>MODELO</t>
  </si>
  <si>
    <t xml:space="preserve">NO. SERIE </t>
  </si>
  <si>
    <t xml:space="preserve">FACTURA O DOCUMETO QUE AMPARA </t>
  </si>
  <si>
    <t xml:space="preserve">FECHA DE ADQUISICIÓN </t>
  </si>
  <si>
    <t xml:space="preserve">VALOR DE ADQUISICIÓN </t>
  </si>
  <si>
    <t xml:space="preserve">VALOR EN LIBROS </t>
  </si>
  <si>
    <t xml:space="preserve">CONDICIÓN DEL BIEN </t>
  </si>
  <si>
    <t>CONSECUTIVO GENERAL DE INVENTARIO</t>
  </si>
  <si>
    <t>MAZO DE HULE DE 16 OZ. MARCA PRETUL, SERIE No. 506240620402 - 1</t>
  </si>
  <si>
    <t>0591</t>
  </si>
  <si>
    <t>0592</t>
  </si>
  <si>
    <t>0593</t>
  </si>
  <si>
    <t>0594</t>
  </si>
  <si>
    <t>0595</t>
  </si>
  <si>
    <t>0596</t>
  </si>
  <si>
    <t>0597</t>
  </si>
  <si>
    <t>0598</t>
  </si>
  <si>
    <t>0599</t>
  </si>
  <si>
    <t>0600</t>
  </si>
  <si>
    <t>0601</t>
  </si>
  <si>
    <t>0602</t>
  </si>
  <si>
    <t>0603</t>
  </si>
  <si>
    <t>0604</t>
  </si>
  <si>
    <t>0605</t>
  </si>
  <si>
    <t>0606</t>
  </si>
  <si>
    <t>0607</t>
  </si>
  <si>
    <t>0608</t>
  </si>
  <si>
    <t>0609</t>
  </si>
  <si>
    <t>0610</t>
  </si>
  <si>
    <t>0611</t>
  </si>
  <si>
    <t>0612</t>
  </si>
  <si>
    <t>0613</t>
  </si>
  <si>
    <t>0614</t>
  </si>
  <si>
    <t>0615</t>
  </si>
  <si>
    <t>0616</t>
  </si>
  <si>
    <t>0617</t>
  </si>
  <si>
    <t>0618</t>
  </si>
  <si>
    <t>0619</t>
  </si>
  <si>
    <t>0620</t>
  </si>
  <si>
    <t>0621</t>
  </si>
  <si>
    <t>0622</t>
  </si>
  <si>
    <t>0623</t>
  </si>
  <si>
    <t>0624</t>
  </si>
  <si>
    <t>0625</t>
  </si>
  <si>
    <t>0626</t>
  </si>
  <si>
    <t>0627</t>
  </si>
  <si>
    <t>0628</t>
  </si>
  <si>
    <t>0629</t>
  </si>
  <si>
    <t>0630</t>
  </si>
  <si>
    <t>0631</t>
  </si>
  <si>
    <t>0632</t>
  </si>
  <si>
    <t>0633</t>
  </si>
  <si>
    <t>0634</t>
  </si>
  <si>
    <t>0635</t>
  </si>
  <si>
    <t>0636</t>
  </si>
  <si>
    <t>0637</t>
  </si>
  <si>
    <t>0638</t>
  </si>
  <si>
    <t>0639</t>
  </si>
  <si>
    <t>0640</t>
  </si>
  <si>
    <t>0641</t>
  </si>
  <si>
    <t>0642</t>
  </si>
  <si>
    <t>0643</t>
  </si>
  <si>
    <t>0644</t>
  </si>
  <si>
    <t>0645</t>
  </si>
  <si>
    <t>0646</t>
  </si>
  <si>
    <t>0647</t>
  </si>
  <si>
    <t>0648</t>
  </si>
  <si>
    <t>0649</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</si>
  <si>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</si>
  <si>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</si>
  <si>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</si>
  <si>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</si>
  <si>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</si>
  <si>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</si>
  <si>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</si>
  <si>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</si>
  <si>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</si>
  <si>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</si>
  <si>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</si>
  <si>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</si>
  <si>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</si>
  <si>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</si>
  <si>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</si>
  <si>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</si>
  <si>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</si>
  <si>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</si>
  <si>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</si>
  <si>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</si>
  <si>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</si>
  <si>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</si>
  <si>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</si>
  <si>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</si>
  <si>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</si>
  <si>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</si>
  <si>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</si>
  <si>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0677</t>
  </si>
  <si>
    <t>0678</t>
  </si>
  <si>
    <t>0679</t>
  </si>
  <si>
    <t>0680</t>
  </si>
  <si>
    <t>0681</t>
  </si>
  <si>
    <t>0682</t>
  </si>
  <si>
    <t>0683</t>
  </si>
  <si>
    <t>0684</t>
  </si>
  <si>
    <t>0685</t>
  </si>
  <si>
    <t>0686</t>
  </si>
  <si>
    <t>0687</t>
  </si>
  <si>
    <t>0688</t>
  </si>
  <si>
    <t>0689</t>
  </si>
  <si>
    <t>0690</t>
  </si>
  <si>
    <t>0691</t>
  </si>
  <si>
    <t>0692</t>
  </si>
  <si>
    <t>0693</t>
  </si>
  <si>
    <t>0694</t>
  </si>
  <si>
    <t>0695</t>
  </si>
  <si>
    <t>0696</t>
  </si>
  <si>
    <t>0697</t>
  </si>
  <si>
    <t>0698</t>
  </si>
  <si>
    <t>0699</t>
  </si>
  <si>
    <t>0700</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</si>
  <si>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</si>
  <si>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</si>
  <si>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</si>
  <si>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</si>
  <si>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</si>
  <si>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</si>
  <si>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</si>
  <si>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</si>
  <si>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</si>
  <si>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</si>
  <si>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</si>
  <si>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</si>
  <si>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</si>
  <si>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</si>
  <si>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</si>
  <si>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</si>
  <si>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</si>
  <si>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</si>
  <si>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</si>
  <si>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</si>
  <si>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</si>
  <si>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</si>
  <si>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</si>
  <si>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</si>
  <si>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0725</t>
  </si>
  <si>
    <t>0726</t>
  </si>
  <si>
    <t>0727</t>
  </si>
  <si>
    <t>0728</t>
  </si>
  <si>
    <t>0729</t>
  </si>
  <si>
    <t>0730</t>
  </si>
  <si>
    <t>0731</t>
  </si>
  <si>
    <t>0732</t>
  </si>
  <si>
    <t>0733</t>
  </si>
  <si>
    <t>0734</t>
  </si>
  <si>
    <t>0735</t>
  </si>
  <si>
    <t>0736</t>
  </si>
  <si>
    <t>0737</t>
  </si>
  <si>
    <t>0738</t>
  </si>
  <si>
    <t>0739</t>
  </si>
  <si>
    <t>0740</t>
  </si>
  <si>
    <t>0741</t>
  </si>
  <si>
    <t>0742</t>
  </si>
  <si>
    <t xml:space="preserve">PANTEON </t>
  </si>
  <si>
    <t>CAMION VACTOR</t>
  </si>
  <si>
    <t>codigo de la partida especifica</t>
  </si>
  <si>
    <t>superficie de terreno M2</t>
  </si>
  <si>
    <t>superficie de construcion M2</t>
  </si>
  <si>
    <t>clasificacion del bien inmueble</t>
  </si>
  <si>
    <t>monto original de la inversion</t>
  </si>
  <si>
    <t>fecha de baja</t>
  </si>
  <si>
    <t>tipo de baja</t>
  </si>
  <si>
    <t>documento que ampara la baja</t>
  </si>
  <si>
    <t>numero de poliza que ampara la baja</t>
  </si>
  <si>
    <t>1709.71 M2</t>
  </si>
  <si>
    <t>ESCRITURADO</t>
  </si>
  <si>
    <t>AVENIDA INDEPENDENCIA, ESQUINA CON 16 DE SEPTIEMBRE MANZANA #2, SECCION NORTE</t>
  </si>
  <si>
    <t xml:space="preserve">DONACION </t>
  </si>
  <si>
    <t xml:space="preserve">ESCRITURA APARECE COMO DONACION </t>
  </si>
  <si>
    <t>1949.02 M2</t>
  </si>
  <si>
    <t xml:space="preserve">PREDIO RÚSTICO (LA SALA) </t>
  </si>
  <si>
    <t>8350 M2</t>
  </si>
  <si>
    <t xml:space="preserve"> BOULEVAR PEDRO MARIA ANAYA SECCION NORTE SANTIAGO DE ANAYA</t>
  </si>
  <si>
    <t>AMPLIACIÓN DE PLAZA CIVICA AREA CULTURAL (RANI)</t>
  </si>
  <si>
    <t>2111.07 M2</t>
  </si>
  <si>
    <t xml:space="preserve">CONTRATO DE COMPRAVENTA </t>
  </si>
  <si>
    <t xml:space="preserve"> SECCION SUR AL LADO IZQUIERDO DEL TEMPLO</t>
  </si>
  <si>
    <t>PREDIO RUSTICO DON LADIO</t>
  </si>
  <si>
    <t>525 M2</t>
  </si>
  <si>
    <t>CONTRATO SIMPLE DE COMPRAVENTA</t>
  </si>
  <si>
    <t xml:space="preserve"> CALLE MORELOS SN , MANZANA 2, BARRIO ALTO CERRITOS</t>
  </si>
  <si>
    <t>PREDIO RUSTICO "SIN NOMBRE"</t>
  </si>
  <si>
    <t>18519.8783    M2</t>
  </si>
  <si>
    <t>GONZALEZ GONZALEZ CUARTA MANZANA</t>
  </si>
  <si>
    <t>PREDIO CARRETERA SANTIAGO -HERMOSILLO</t>
  </si>
  <si>
    <t>13345 M2</t>
  </si>
  <si>
    <t>SECCION NORTE CARRETERA SANTIAGO DE ANAYA-HERMOSILLO</t>
  </si>
  <si>
    <t>PREDIO RUSTICO  "EL CRUCERO"</t>
  </si>
  <si>
    <t>1 HECTARIA, 2 AREAS , 56 CENTIAREAS</t>
  </si>
  <si>
    <t>PREDIO URBANO "SIN NOMBRE"</t>
  </si>
  <si>
    <t>618.8 M2</t>
  </si>
  <si>
    <t>PREDIO RUSTICO SIN DENOMINANCION "PANTEÓN"</t>
  </si>
  <si>
    <t>26697.04 M2</t>
  </si>
  <si>
    <t>PREDIO RUSTICO DENOMINADO (LA PRESA)</t>
  </si>
  <si>
    <t>PREDIO DENOMINADO (EL CORTEZ)</t>
  </si>
  <si>
    <t>20000 M2</t>
  </si>
  <si>
    <t>YOLOTEPEC MANZANA DECA 1</t>
  </si>
  <si>
    <t>OFICINAS DEL AGUA POTABLE SANTIAGO DE ANAYA</t>
  </si>
  <si>
    <t>SECCION NORTE MANZANA2, SANTIAGO DE ANAYA</t>
  </si>
  <si>
    <r>
      <t>PREDIO RUSTICO DENOMINADO "EL HUIZACHITO</t>
    </r>
    <r>
      <rPr>
        <b/>
        <sz val="9"/>
        <color theme="1"/>
        <rFont val="Arial Narrow"/>
        <family val="2"/>
      </rPr>
      <t>"</t>
    </r>
  </si>
  <si>
    <t>8346.9 M2</t>
  </si>
  <si>
    <t xml:space="preserve"> SECCION SUR SANTIAGO DE ANAYA</t>
  </si>
  <si>
    <t>PREDIO RUSTICO DENOMINADO "EL CARRIL" (POZO DE GUERRERO)</t>
  </si>
  <si>
    <t>400 M2</t>
  </si>
  <si>
    <t>PREDIO RUSTICO GONZALEZ ORTEGA</t>
  </si>
  <si>
    <t>5621.976 M2</t>
  </si>
  <si>
    <t>PREDIO RUSTICO DENOMINADO "TAXTHO 2" ( POZO 20 DE JUNIO)</t>
  </si>
  <si>
    <t>484 M2</t>
  </si>
  <si>
    <t xml:space="preserve">CONTRATO DE DONACION </t>
  </si>
  <si>
    <t>EN POSESION</t>
  </si>
  <si>
    <t>CONTRATO DE DONACION DE FECHA 06/11/2018</t>
  </si>
  <si>
    <t>269..76 M2</t>
  </si>
  <si>
    <t xml:space="preserve"> SECCION NORTE SANTIAGO DE ANAYA</t>
  </si>
  <si>
    <t>PREDIO RUSTICO " INSTALACIONES DEL CAIC YOLOTEPEC"</t>
  </si>
  <si>
    <t>2567.20 M2</t>
  </si>
  <si>
    <t xml:space="preserve">ACTA DE DONACION </t>
  </si>
  <si>
    <t>ACTA DE DONACION RATIFICADA ANTE EL NOTARIO</t>
  </si>
  <si>
    <t>ESCRITURADA</t>
  </si>
  <si>
    <t xml:space="preserve"> EJIDO DE YOLOTEPEC</t>
  </si>
  <si>
    <t>RATIFICACION DE LA DONACION ANTE EL NOTARIO</t>
  </si>
  <si>
    <t>PREDIO RUSTICO DENOMINADO "SIN SALIDA"</t>
  </si>
  <si>
    <t>602.73 M3</t>
  </si>
  <si>
    <t>RANCHO LA JOYA, GONZALEZ ORTEGA</t>
  </si>
  <si>
    <t xml:space="preserve">CONSTANCIA DE POSESIÓN </t>
  </si>
  <si>
    <t>4278.81 M2</t>
  </si>
  <si>
    <t>EJIDO SANTIAGO DE ANAYA " UNIVERSIDAD INTERCULTURAL"</t>
  </si>
  <si>
    <t>ACTA DE ASAMBLEA AJIDAL</t>
  </si>
  <si>
    <t>POSESION</t>
  </si>
  <si>
    <t>EJIDO DE SANTIAGO DE ANAYA</t>
  </si>
  <si>
    <t>11104..33 M2</t>
  </si>
  <si>
    <t>CONTRATO DE COMODATO</t>
  </si>
  <si>
    <t xml:space="preserve"> SECCION NORTE MANZANA 2, SANTIAGO DE ANAYA</t>
  </si>
  <si>
    <t>4207.01 M2</t>
  </si>
  <si>
    <t>DGAJ-II/CT/04/COMODATO/005/2020</t>
  </si>
  <si>
    <t xml:space="preserve"> EJIDO EL SITIO</t>
  </si>
  <si>
    <t>COMODATO VENCIO EN FECHA 05/09/2022</t>
  </si>
  <si>
    <t>SECCION SUR CALLE 12 DE OCTUBRE</t>
  </si>
  <si>
    <t>UNA FRACCIÓN  SIN CONSTRUCCION DE LA FRACCION CUARTA, DEL PREDIO RUSTICO DENOMINADO "AGRIPINA SEGUNDA",</t>
  </si>
  <si>
    <t>UNA FRACCIÓN  DE LA FRACCION 2 , DEL PREDIO RUSTICO DENOMINADO "AGRIPINA",</t>
  </si>
  <si>
    <t xml:space="preserve">PREDIO RUSTICO </t>
  </si>
  <si>
    <t>700 M2</t>
  </si>
  <si>
    <t xml:space="preserve">ESCRITURADO </t>
  </si>
  <si>
    <t>PREDIO RUSTICO LOS TANQUES</t>
  </si>
  <si>
    <t>405 M2</t>
  </si>
  <si>
    <t>GONZALEZ ORTEGA, CALLE SIN NOMBRE S/N, MANZANA 3</t>
  </si>
  <si>
    <t xml:space="preserve">CENTRO DE SALUD </t>
  </si>
  <si>
    <t>2002.094 M2</t>
  </si>
  <si>
    <t xml:space="preserve">GUERRERO, CALLE 16 DE SEPTIEMBRE Y AV. LAZARO CARDENAS </t>
  </si>
  <si>
    <t xml:space="preserve">SAN JUAN </t>
  </si>
  <si>
    <t>7515.329 M2</t>
  </si>
  <si>
    <t xml:space="preserve">CALLE CIPRES S/N, MANZANA 1, LOCALIDAD EL MEZQUITAL </t>
  </si>
  <si>
    <t xml:space="preserve">EL MEZQUITE </t>
  </si>
  <si>
    <t>286.67 M2</t>
  </si>
  <si>
    <t>ZARAGOZA</t>
  </si>
  <si>
    <t>1582.6432 M2</t>
  </si>
  <si>
    <t xml:space="preserve">PREDIO RUSTICO "EL BAJI" </t>
  </si>
  <si>
    <t>MANZANA 3, EL PALMAR</t>
  </si>
  <si>
    <t>PREDIO RUSTICO "EL HUZACHE "</t>
  </si>
  <si>
    <t>1346.64 M2</t>
  </si>
  <si>
    <t xml:space="preserve">EL JAGUEY </t>
  </si>
  <si>
    <t>PREDIO RUSTICO "LA CANCHA"</t>
  </si>
  <si>
    <t>4456.81 M2</t>
  </si>
  <si>
    <t xml:space="preserve">MANZANA 1, SANTA MONICA </t>
  </si>
  <si>
    <t>PREDIO RUSTICO "EL MEZQUITE"</t>
  </si>
  <si>
    <t>2634.48 M2</t>
  </si>
  <si>
    <t xml:space="preserve">MANZANA 1 SANTA MONICA </t>
  </si>
  <si>
    <t>PREDIO RUSTICO "THUQUI"</t>
  </si>
  <si>
    <t>500 M2</t>
  </si>
  <si>
    <t xml:space="preserve">MANZANA 2, SECCION NORTE </t>
  </si>
  <si>
    <t>PREDIO RUSTICO "PINTORES"</t>
  </si>
  <si>
    <t>15607.68 M2</t>
  </si>
  <si>
    <t xml:space="preserve">CALLE LOS GONZALEZ, MANZANA 1, GONZALEZ ORTEGA </t>
  </si>
  <si>
    <t xml:space="preserve">EL TANQUE PRIMERA MANZANA </t>
  </si>
  <si>
    <t>5062.32 M2</t>
  </si>
  <si>
    <t xml:space="preserve">MANZANA 1, GONZALEZ ORTEGA </t>
  </si>
  <si>
    <t>PREDIO URBANO "LA CAPILLITA "</t>
  </si>
  <si>
    <t>1350.87 M2</t>
  </si>
  <si>
    <t xml:space="preserve">AV. NIÑOS HEROES, ESQUINA CON CALLE HEROICO COLEGIO MILITAR, COLONIA CENTRO, LABLANCA </t>
  </si>
  <si>
    <t>PREDIO RUSTICO "BOJAY"</t>
  </si>
  <si>
    <t>7802.61 M2</t>
  </si>
  <si>
    <t xml:space="preserve">GONZALEZ ORTEGA </t>
  </si>
  <si>
    <t>PREDIO "LA PLANTA"</t>
  </si>
  <si>
    <t>300 M2</t>
  </si>
  <si>
    <t xml:space="preserve">MANZANA 3, GONZALEZ GONZALEZ </t>
  </si>
  <si>
    <t>PREDIO RUSTICO "ALDANA"</t>
  </si>
  <si>
    <t>322.99 M2</t>
  </si>
  <si>
    <t xml:space="preserve">MANZANA 1, SECCION SUR </t>
  </si>
  <si>
    <t xml:space="preserve">RIO DE LAS AVENIDAS , PACHUCA </t>
  </si>
  <si>
    <t>EJIDO EL MEZQUITAL</t>
  </si>
  <si>
    <t>EL AGUILA</t>
  </si>
  <si>
    <t>EL ENCINO</t>
  </si>
  <si>
    <t>EL JAGUEY</t>
  </si>
  <si>
    <t>EL PALMAR</t>
  </si>
  <si>
    <t>EL PORVENIR</t>
  </si>
  <si>
    <t>GONZALEZ GONZALEZ</t>
  </si>
  <si>
    <t>HERMOSILLO</t>
  </si>
  <si>
    <t>LOMAS DE GUILLEN</t>
  </si>
  <si>
    <t>PATRIA NUEVA</t>
  </si>
  <si>
    <t>SANTA MONICA</t>
  </si>
  <si>
    <t>SECCION NORTE</t>
  </si>
  <si>
    <t>SECCION SUR</t>
  </si>
  <si>
    <t>XITZO NTE</t>
  </si>
  <si>
    <t>XITZO SUR</t>
  </si>
  <si>
    <t xml:space="preserve">AUTOMOVIL </t>
  </si>
  <si>
    <t>CAMIONETA</t>
  </si>
  <si>
    <t xml:space="preserve">VEHICULO </t>
  </si>
  <si>
    <t xml:space="preserve">CAMIONETA </t>
  </si>
  <si>
    <t xml:space="preserve">COMPACTADOR RECOLECTOR DE BASURA </t>
  </si>
  <si>
    <t xml:space="preserve">CAMION PIPA </t>
  </si>
  <si>
    <t xml:space="preserve">CAMION DE PLATAFORMA </t>
  </si>
  <si>
    <t xml:space="preserve">CAMION </t>
  </si>
  <si>
    <t xml:space="preserve">AMBULANCIA </t>
  </si>
  <si>
    <t xml:space="preserve">VEHÍCULO </t>
  </si>
  <si>
    <t xml:space="preserve">REVOLVEDORA </t>
  </si>
  <si>
    <t>AUTOMOVIL</t>
  </si>
  <si>
    <t xml:space="preserve">CAMION VACTOR </t>
  </si>
  <si>
    <t xml:space="preserve">PREDIO URBANO </t>
  </si>
  <si>
    <t>LICENCIA SAACG.NET</t>
  </si>
  <si>
    <t>OPUS 2015</t>
  </si>
  <si>
    <t>SISTEMA DE ADMINISTRACIÓN PREDIAL</t>
  </si>
  <si>
    <t>ASPEI-NOI</t>
  </si>
  <si>
    <t>OFFICE HOGAR Y EMPRESAS 2019</t>
  </si>
  <si>
    <t>ASPEI SAE 8.0</t>
  </si>
  <si>
    <t>OFFICE PROFESSIONAL PLUS 2019</t>
  </si>
  <si>
    <t xml:space="preserve">CODIGO DE LA PARTIDA ESPECIFICA </t>
  </si>
  <si>
    <t xml:space="preserve">JARDIN </t>
  </si>
  <si>
    <t xml:space="preserve">INSTALACIONES IHEA </t>
  </si>
  <si>
    <t>PREDIOS URBANO, LA VIVIENDA (ÁREA DE IHEA)</t>
  </si>
  <si>
    <t xml:space="preserve">MERCEDEZ AYARZAGOITIA PEREZ </t>
  </si>
  <si>
    <t>CERRITOS MANZANA 3</t>
  </si>
  <si>
    <r>
      <t xml:space="preserve">PREDIO URBANO DENOMINADO </t>
    </r>
    <r>
      <rPr>
        <b/>
        <sz val="9"/>
        <color theme="1"/>
        <rFont val="Arial Narrow"/>
        <family val="2"/>
      </rPr>
      <t>"</t>
    </r>
    <r>
      <rPr>
        <sz val="9"/>
        <color theme="1"/>
        <rFont val="Arial Narrow"/>
        <family val="2"/>
      </rPr>
      <t>LA ESQUINA"</t>
    </r>
  </si>
  <si>
    <t xml:space="preserve">EL BOJAY </t>
  </si>
  <si>
    <t>PREDIO SIN NOMBRE  "MANZANA DECA 1"</t>
  </si>
  <si>
    <t xml:space="preserve">PLAZA CIVICA </t>
  </si>
  <si>
    <t xml:space="preserve">TELEBACHILLERATO </t>
  </si>
  <si>
    <t xml:space="preserve">CENTRO CULTURAL </t>
  </si>
  <si>
    <t xml:space="preserve">DIF MUNICIPAL </t>
  </si>
  <si>
    <t xml:space="preserve">AUDITORIO MUNICIPAL </t>
  </si>
  <si>
    <t xml:space="preserve">CLINICA </t>
  </si>
  <si>
    <t xml:space="preserve">TANQUE DE ABASTECIMIENTO DE AGUA POTABLE </t>
  </si>
  <si>
    <t xml:space="preserve">ARCO TECHO </t>
  </si>
  <si>
    <r>
      <t xml:space="preserve">PRECIO EN CONTRATO </t>
    </r>
    <r>
      <rPr>
        <u/>
        <sz val="9"/>
        <color theme="1"/>
        <rFont val="Arial Narrow"/>
        <family val="2"/>
      </rPr>
      <t>$130,000.00</t>
    </r>
  </si>
  <si>
    <t xml:space="preserve">CP </t>
  </si>
  <si>
    <t xml:space="preserve">NO. LOCALIDAD </t>
  </si>
  <si>
    <t xml:space="preserve">NO. DE USO O DESTINO </t>
  </si>
  <si>
    <t xml:space="preserve">CONSECUTIVO DE PREDIOS </t>
  </si>
  <si>
    <t xml:space="preserve">SIN UBICACIÓN </t>
  </si>
  <si>
    <t xml:space="preserve">EJIDO DE YOLOTEPEC </t>
  </si>
  <si>
    <t xml:space="preserve">EJIDO DE SANTIAGO DE ANAYA </t>
  </si>
  <si>
    <t xml:space="preserve">EJIDO EL SITIO </t>
  </si>
  <si>
    <t xml:space="preserve">COMUNIDADES Y UBICACIÓN </t>
  </si>
  <si>
    <t xml:space="preserve">PACHUCA DE SOTO, HIDALGO </t>
  </si>
  <si>
    <t xml:space="preserve"> LOCALIDAD-UBICACIÓN </t>
  </si>
  <si>
    <t xml:space="preserve">INMUEBLES </t>
  </si>
  <si>
    <t xml:space="preserve">CAMPO DE FUTBOL </t>
  </si>
  <si>
    <t xml:space="preserve">CENTRO DE COMUNIDAD </t>
  </si>
  <si>
    <t xml:space="preserve">PLANTA TRATADORA </t>
  </si>
  <si>
    <t xml:space="preserve">GESTION DE PROYECTO </t>
  </si>
  <si>
    <t xml:space="preserve">INSTALACIONES DE PROTECCION CIVIL </t>
  </si>
  <si>
    <t xml:space="preserve">OFICINA DELEGACION </t>
  </si>
  <si>
    <t xml:space="preserve">OFICINAS DEL AGUA POTABLE </t>
  </si>
  <si>
    <t xml:space="preserve">POZO DE AGUA </t>
  </si>
  <si>
    <t xml:space="preserve">PRESIDENCIA MUNICIPAL </t>
  </si>
  <si>
    <t xml:space="preserve">SERVICIO PUBLICO </t>
  </si>
  <si>
    <t>317</t>
  </si>
  <si>
    <t>318</t>
  </si>
  <si>
    <t>319</t>
  </si>
  <si>
    <t>320</t>
  </si>
  <si>
    <t>321</t>
  </si>
  <si>
    <t>322</t>
  </si>
  <si>
    <t>323</t>
  </si>
  <si>
    <t>324</t>
  </si>
  <si>
    <t>325</t>
  </si>
  <si>
    <t>326</t>
  </si>
  <si>
    <t>327</t>
  </si>
  <si>
    <t>328</t>
  </si>
  <si>
    <t>329</t>
  </si>
  <si>
    <t>330</t>
  </si>
  <si>
    <t>331</t>
  </si>
  <si>
    <t>332</t>
  </si>
  <si>
    <t>333</t>
  </si>
  <si>
    <t>334</t>
  </si>
  <si>
    <t>335</t>
  </si>
  <si>
    <t xml:space="preserve">001 </t>
  </si>
  <si>
    <t xml:space="preserve">Valor de adquisición </t>
  </si>
  <si>
    <t xml:space="preserve">depresiación acumulada </t>
  </si>
  <si>
    <t xml:space="preserve">valor en libros </t>
  </si>
  <si>
    <t xml:space="preserve">condicion del bien </t>
  </si>
  <si>
    <t xml:space="preserve">observaciones </t>
  </si>
  <si>
    <t xml:space="preserve">Condiciones del bien </t>
  </si>
  <si>
    <t>336</t>
  </si>
  <si>
    <t>337</t>
  </si>
  <si>
    <t>338</t>
  </si>
  <si>
    <t>339</t>
  </si>
  <si>
    <t>340</t>
  </si>
  <si>
    <t>341</t>
  </si>
  <si>
    <t>342</t>
  </si>
  <si>
    <t>343</t>
  </si>
  <si>
    <t>344</t>
  </si>
  <si>
    <t>345</t>
  </si>
  <si>
    <t>346</t>
  </si>
  <si>
    <t>347</t>
  </si>
  <si>
    <t>348</t>
  </si>
  <si>
    <t>349</t>
  </si>
  <si>
    <t>350</t>
  </si>
  <si>
    <t>TOTAL INVENTARIO -</t>
  </si>
  <si>
    <t xml:space="preserve">INVENTARIO DE BIENES INTANGIBLES </t>
  </si>
  <si>
    <t xml:space="preserve">FUSIL </t>
  </si>
  <si>
    <t xml:space="preserve">CARGADOR PARA FUSIL </t>
  </si>
  <si>
    <t>CARGADOR PARA PISTOLA</t>
  </si>
  <si>
    <t xml:space="preserve">CARTUCHOS PARA FUSIL </t>
  </si>
  <si>
    <t>CARTUCHOS PARA PISTOLA</t>
  </si>
  <si>
    <t>CARTUCHOS PARA FUSIL</t>
  </si>
  <si>
    <t xml:space="preserve">CARTUCHOS PARA CARABINA </t>
  </si>
  <si>
    <t>CASCOS DE PROTECCION</t>
  </si>
  <si>
    <t xml:space="preserve"> ESCUDOS DE POLIETIRENO</t>
  </si>
  <si>
    <t>BASTONES DE MADERA</t>
  </si>
  <si>
    <t xml:space="preserve">RADIO BASE </t>
  </si>
  <si>
    <t>ALARMA DE PANICO</t>
  </si>
  <si>
    <t>PISTOLA</t>
  </si>
  <si>
    <t>FUSIL</t>
  </si>
  <si>
    <t>CARGADOR PARA FUSIL</t>
  </si>
  <si>
    <t xml:space="preserve">CARGADOR PARA PISTOLA </t>
  </si>
  <si>
    <t xml:space="preserve">CARGADOR PARA CARABINA </t>
  </si>
  <si>
    <t>CARTUCHOS PARA CARABINA</t>
  </si>
  <si>
    <t>CARGADOR PARA CARABINA</t>
  </si>
  <si>
    <t xml:space="preserve">CASCO DE PROTECCION </t>
  </si>
  <si>
    <t>calibre y tipo</t>
  </si>
  <si>
    <t>no. De clasificacion del bien inmueble</t>
  </si>
  <si>
    <t>no. Responsable</t>
  </si>
  <si>
    <t xml:space="preserve">CONSECUTIVO GENERAL </t>
  </si>
  <si>
    <t>JUEGO DE MESA BLANCA TIPO PORTAFOLIO DE 2.4 METROS CON 10 SILLAS PLEGABLES NEGRAS</t>
  </si>
  <si>
    <t>FERULA PARA EXTREMIDADES INFERIORES Y SUPERIORES (5 PIEZAS DE COLOR AZUL) MATERIAL CONSUMIBLE (AMBULANCIA 371)</t>
  </si>
  <si>
    <t>ARCHIVERO DE METAL, CON CUATRO GAVETAS PARA TAMAÑO CARTA/OFICIO; COLOR GRIS ARENA</t>
  </si>
  <si>
    <t>laboratorio</t>
  </si>
  <si>
    <t>consultorio</t>
  </si>
  <si>
    <t>farmacia</t>
  </si>
  <si>
    <t>terapia ocupacional</t>
  </si>
  <si>
    <t>LIC. HUMBERTO ACOSTA MARTINEZ</t>
  </si>
  <si>
    <t>VENTILADOR DE MESA Y PARED MYTEK 3372</t>
  </si>
  <si>
    <t>CHALECO  BALISTICO (ANTIBALAS)</t>
  </si>
  <si>
    <t xml:space="preserve">CHALECO ANTIBALAS NIVEL IIIA  Certificado por la NIJ 0101.06. Paneles basilicos Hibridos forrados con lamina impermeable y sellada por Ultra  sonido (Tecnica mas avanzada en impermeabilizacion exigida por el NIJ para la certificacion según la norma 0101.06) para la completa proteccion de las fibras . Proteccion en FRENTE, ESPALDA Y HOMBROS </t>
  </si>
  <si>
    <t>E85ABD6FA651</t>
  </si>
  <si>
    <t>VENTILADOR DE MESA Y PARED MYTEK 3373</t>
  </si>
  <si>
    <t>VENTILADOR DE MESA Y PARED MYTEK 3374</t>
  </si>
  <si>
    <t>VENTILADOR DE MESA Y PARED MYTEK 3375</t>
  </si>
  <si>
    <t xml:space="preserve">VENTILADOR DE TORRE ABANICO SIN ASPAS PORTATIL </t>
  </si>
  <si>
    <t xml:space="preserve">VENTILADOR DE TORRE OSCILADOR 3 VELOCIDADES </t>
  </si>
  <si>
    <t xml:space="preserve">MYTEK </t>
  </si>
  <si>
    <t>WHITE BLACK</t>
  </si>
  <si>
    <t>GNEV02</t>
  </si>
  <si>
    <t>TWRC34</t>
  </si>
  <si>
    <t>173253AF74C2</t>
  </si>
  <si>
    <t>57D7D044C23D</t>
  </si>
  <si>
    <t>0743</t>
  </si>
  <si>
    <t>0744</t>
  </si>
  <si>
    <t>0745</t>
  </si>
  <si>
    <t>0746</t>
  </si>
  <si>
    <t>0747</t>
  </si>
  <si>
    <t>0748</t>
  </si>
  <si>
    <t>0749</t>
  </si>
  <si>
    <t>0750</t>
  </si>
  <si>
    <t>0751</t>
  </si>
  <si>
    <t>0752</t>
  </si>
  <si>
    <t>0753</t>
  </si>
  <si>
    <t>0754</t>
  </si>
  <si>
    <t>0755</t>
  </si>
  <si>
    <t>0756</t>
  </si>
  <si>
    <t>0757</t>
  </si>
  <si>
    <t>0758</t>
  </si>
  <si>
    <t>0759</t>
  </si>
  <si>
    <t>0760</t>
  </si>
  <si>
    <t>0761</t>
  </si>
  <si>
    <t>0762</t>
  </si>
  <si>
    <t>0763</t>
  </si>
  <si>
    <t>0764</t>
  </si>
  <si>
    <t>0765</t>
  </si>
  <si>
    <t>0766</t>
  </si>
  <si>
    <t>0767</t>
  </si>
  <si>
    <t>0768</t>
  </si>
  <si>
    <t>0769</t>
  </si>
  <si>
    <t>0770</t>
  </si>
  <si>
    <t>0771</t>
  </si>
  <si>
    <t>0772</t>
  </si>
  <si>
    <t>0773</t>
  </si>
  <si>
    <t>0774</t>
  </si>
  <si>
    <t>0775</t>
  </si>
  <si>
    <t>0776</t>
  </si>
  <si>
    <t>0777</t>
  </si>
  <si>
    <t>0778</t>
  </si>
  <si>
    <t>0779</t>
  </si>
  <si>
    <t>0780</t>
  </si>
  <si>
    <t>0781</t>
  </si>
  <si>
    <t>0782</t>
  </si>
  <si>
    <t>0783</t>
  </si>
  <si>
    <t>0784</t>
  </si>
  <si>
    <t>0785</t>
  </si>
  <si>
    <t>0786</t>
  </si>
  <si>
    <t>0787</t>
  </si>
  <si>
    <t>0788</t>
  </si>
  <si>
    <t>0789</t>
  </si>
  <si>
    <t>351</t>
  </si>
  <si>
    <t xml:space="preserve">BOQUILLA DESMONTABLE </t>
  </si>
  <si>
    <t xml:space="preserve">BOQUILLA DESMONTABLE 1-1/2", RIGIDA </t>
  </si>
  <si>
    <t>81CED082FA78</t>
  </si>
  <si>
    <t xml:space="preserve">ARSENAL </t>
  </si>
  <si>
    <t>GR501</t>
  </si>
  <si>
    <t>AL2400153</t>
  </si>
  <si>
    <t>D9A6E22F7AFE</t>
  </si>
  <si>
    <t xml:space="preserve">FIRMA RESGUARDO CON ARIATNA CITLALY </t>
  </si>
  <si>
    <t>AL2400154</t>
  </si>
  <si>
    <t>AL2400155</t>
  </si>
  <si>
    <t>AL2400156</t>
  </si>
  <si>
    <t>AL2400157</t>
  </si>
  <si>
    <t>AL2400158</t>
  </si>
  <si>
    <t>AL2400159</t>
  </si>
  <si>
    <t>AL2400160</t>
  </si>
  <si>
    <t xml:space="preserve">FIRMA RESGUARDO CON LUIS ARTURO </t>
  </si>
  <si>
    <t xml:space="preserve">FIRMA RESGUARDO CON ADOLFO </t>
  </si>
  <si>
    <t xml:space="preserve">FIRMA RESGUARDO CON FLORENTINO </t>
  </si>
  <si>
    <t xml:space="preserve">FIRMA RESGUARDO CON JARED </t>
  </si>
  <si>
    <t xml:space="preserve">FIRMA RESGUARDO CON TERESA </t>
  </si>
  <si>
    <t xml:space="preserve">FIRMA RESGUARDO CON GABRIEL </t>
  </si>
  <si>
    <t>CONCENTRADOR DE OXÍGENO.BOTELLA HUMIDIFICADORA, CABLE DE CORRIENTE, TUBO DE   CONEXIÓN   DE   LA BOTELLA HUMIDIFICADORA, CANULA NASAL, FILTRO, MANUAL, NEBULIZADOR. (NO   TRAE   UN TORNILLO ABAJO EN LA PARTE TRASERA), MARCA  JUMAO, MODELO JMC5A Ni, SERIE No 78465119235 - C08, COLOR BLANCO/NEGRO</t>
  </si>
  <si>
    <r>
      <rPr>
        <b/>
        <sz val="10"/>
        <rFont val="Arial Narrow"/>
        <family val="2"/>
      </rPr>
      <t>10 TRAFITAMBOS</t>
    </r>
    <r>
      <rPr>
        <sz val="10"/>
        <rFont val="Arial Narrow"/>
        <family val="2"/>
      </rPr>
      <t xml:space="preserve"> 109 CON REFLEJANTES TRAFISIST CLASICO FABRICADO EN POLIETILENO DE ALTA DENSIDAD COLOR ANARANJADO, MEDIDAS: DIAMETRO INFERIOR 50 CM, DIAMETRO SUPERIOR 43 CM, ALTO 107 CM, REFLEJANTE BLANCO O AMBAR</t>
    </r>
  </si>
  <si>
    <r>
      <rPr>
        <b/>
        <sz val="10"/>
        <rFont val="Arial Narrow"/>
        <family val="2"/>
      </rPr>
      <t>17 CONOS</t>
    </r>
    <r>
      <rPr>
        <sz val="10"/>
        <rFont val="Arial Narrow"/>
        <family val="2"/>
      </rPr>
      <t xml:space="preserve"> 71 CM CON REFLEJANTE Y BASE PESADA. MEDIDAS: ALTO 71 CM, BASE 37X37 CM. COLOR ANARANJADO</t>
    </r>
  </si>
  <si>
    <r>
      <t>COMBO DE EQUIPOS EMLID RS2. CIRCUITO INTEGRADO DE SISTEMA DE POSICIONAMIENTO GEOGRÁFICO GPS. EQUIPO GNSS RTK, CONTIENE:</t>
    </r>
    <r>
      <rPr>
        <b/>
        <sz val="10"/>
        <rFont val="Arial Narrow"/>
        <family val="2"/>
      </rPr>
      <t xml:space="preserve"> 2 GNSS EMLID RS2</t>
    </r>
    <r>
      <rPr>
        <sz val="10"/>
        <rFont val="Arial Narrow"/>
        <family val="2"/>
      </rPr>
      <t xml:space="preserve"> MULTIBANDA, No. DE SERIE: REACH RS2 L1-L2-L5 RTK GNSS RECEIVER, FCC ID:RID-LM110H1 C, XPY1CGM5NNN, ZQ6-AP6212A, (A Y B), COLOR NEGRO CON GRIS, CON ANTENA Y CABLE DE TRANSFERENCIA DE DATOS CADA UNO; </t>
    </r>
    <r>
      <rPr>
        <b/>
        <sz val="10"/>
        <rFont val="Arial Narrow"/>
        <family val="2"/>
      </rPr>
      <t>UN TRIPIE DE ALUMINIO,</t>
    </r>
    <r>
      <rPr>
        <sz val="10"/>
        <rFont val="Arial Narrow"/>
        <family val="2"/>
      </rPr>
      <t xml:space="preserve"> MARCA APEX SURVEY, COLOR GRIS CON AMARILLO;</t>
    </r>
    <r>
      <rPr>
        <b/>
        <sz val="10"/>
        <rFont val="Arial Narrow"/>
        <family val="2"/>
      </rPr>
      <t xml:space="preserve"> UN BASTÓN DE ALUMINIO </t>
    </r>
    <r>
      <rPr>
        <sz val="10"/>
        <rFont val="Arial Narrow"/>
        <family val="2"/>
      </rPr>
      <t xml:space="preserve">DE 2.15 METROS, COLOR AMARILLO CON GRIS; </t>
    </r>
    <r>
      <rPr>
        <b/>
        <sz val="10"/>
        <rFont val="Arial Narrow"/>
        <family val="2"/>
      </rPr>
      <t xml:space="preserve">UN ADAPTADOR ROTATIVO </t>
    </r>
    <r>
      <rPr>
        <sz val="10"/>
        <rFont val="Arial Narrow"/>
        <family val="2"/>
      </rPr>
      <t>COLOR NEGRO;</t>
    </r>
    <r>
      <rPr>
        <b/>
        <sz val="10"/>
        <rFont val="Arial Narrow"/>
        <family val="2"/>
      </rPr>
      <t xml:space="preserve"> UNA BASE NIVELANTE</t>
    </r>
    <r>
      <rPr>
        <sz val="10"/>
        <rFont val="Arial Narrow"/>
        <family val="2"/>
      </rPr>
      <t xml:space="preserve"> COLOR NEGRO, </t>
    </r>
    <r>
      <rPr>
        <b/>
        <sz val="10"/>
        <rFont val="Arial Narrow"/>
        <family val="2"/>
      </rPr>
      <t>UNA EXTENSIÓN</t>
    </r>
    <r>
      <rPr>
        <sz val="10"/>
        <rFont val="Arial Narrow"/>
        <family val="2"/>
      </rPr>
      <t xml:space="preserve"> DE 15 CMS, COLOR NEGRO, MARCA EMLID O.15, No. SERIE 4897102540048</t>
    </r>
  </si>
  <si>
    <r>
      <t xml:space="preserve">CONCENTRADOR DE OXIGENO JUMAO 5 LTS GRADO MEDICO, MODELO JMC5A Ni, SERIE No. SA-4202 </t>
    </r>
    <r>
      <rPr>
        <b/>
        <sz val="10"/>
        <rFont val="Arial Narrow"/>
        <family val="2"/>
      </rPr>
      <t>(ACTA INFORMATIVA - LLANTA AVERIADA)</t>
    </r>
  </si>
  <si>
    <r>
      <t>SILLA SECRETARIAL CON CODERAS, RESPALDO DE MALLA Y ASIENTO TAPIZADO EN TELA, COLOR NEGRO.</t>
    </r>
    <r>
      <rPr>
        <b/>
        <sz val="10"/>
        <rFont val="Arial Narrow"/>
        <family val="2"/>
      </rPr>
      <t xml:space="preserve"> (MUSEO)</t>
    </r>
  </si>
  <si>
    <t>COPIA DE ESCRITURA</t>
  </si>
  <si>
    <t>LIBRO DEL REGISTRO PUBLICO DE LA PROPIEDAD DE 1957-SECCION 1- NUMERAL 98</t>
  </si>
  <si>
    <t>M</t>
  </si>
  <si>
    <t>B</t>
  </si>
  <si>
    <t>RE</t>
  </si>
  <si>
    <t>N</t>
  </si>
  <si>
    <t xml:space="preserve">OBSERVACIONES </t>
  </si>
  <si>
    <t>1.2.4.1.3</t>
  </si>
  <si>
    <t>1.2.4.1.9</t>
  </si>
  <si>
    <t xml:space="preserve">1.2.4.6.9 </t>
  </si>
  <si>
    <t>1.2.4.1.1</t>
  </si>
  <si>
    <t xml:space="preserve">1.2.4.1.2 </t>
  </si>
  <si>
    <t>1.2.4.2.1</t>
  </si>
  <si>
    <t>1.2.4.2.2</t>
  </si>
  <si>
    <t xml:space="preserve">1.2.4.2.3 </t>
  </si>
  <si>
    <t>1.2.4.2.9</t>
  </si>
  <si>
    <t>1.2.4.3.1</t>
  </si>
  <si>
    <t>1.2.4.6.1</t>
  </si>
  <si>
    <t>1.2.4.6.2</t>
  </si>
  <si>
    <t>1.2.4.6.4</t>
  </si>
  <si>
    <t>1.2.4.6.5</t>
  </si>
  <si>
    <t>1.2.4.6.6</t>
  </si>
  <si>
    <t>1.2.4.6.7</t>
  </si>
  <si>
    <t>1.2.4.6.9</t>
  </si>
  <si>
    <t>1.2.4.6.3</t>
  </si>
  <si>
    <t>1.2.3.1</t>
  </si>
  <si>
    <t>1.2.5.4.1</t>
  </si>
  <si>
    <t>1.2.5.9.0</t>
  </si>
  <si>
    <t>LICENCIA PERMANENTE</t>
  </si>
  <si>
    <t>08/06/2023
LICENCIA PERMANENTE</t>
  </si>
  <si>
    <t xml:space="preserve">VERSION ANTIGUA </t>
  </si>
  <si>
    <t xml:space="preserve">PAGO ANUAL </t>
  </si>
  <si>
    <t>192.168.0.32</t>
  </si>
  <si>
    <t>NO</t>
  </si>
  <si>
    <t>SI</t>
  </si>
  <si>
    <t xml:space="preserve">PERMANENTE </t>
  </si>
  <si>
    <t>BIBL001</t>
  </si>
  <si>
    <t>BIBLY001</t>
  </si>
  <si>
    <t>IMDM001</t>
  </si>
  <si>
    <t>IMDM005</t>
  </si>
  <si>
    <t>IMDM013</t>
  </si>
  <si>
    <t>IMDM002</t>
  </si>
  <si>
    <t>IMDM014</t>
  </si>
  <si>
    <t>IMDM003</t>
  </si>
  <si>
    <t>IMDM004</t>
  </si>
  <si>
    <t>IMDM006</t>
  </si>
  <si>
    <t>IMDM007</t>
  </si>
  <si>
    <t>SESPIDNNA001</t>
  </si>
  <si>
    <t>MSDIF023</t>
  </si>
  <si>
    <t>MSDIF025</t>
  </si>
  <si>
    <t>MSDIF032</t>
  </si>
  <si>
    <t>MSDIF045</t>
  </si>
  <si>
    <t>PREDIO URBANO "EL MERCADO"</t>
  </si>
  <si>
    <t>CAI</t>
  </si>
  <si>
    <t xml:space="preserve">ARQ. LUIS ÁLVARO ÁNGELES PÉREZ </t>
  </si>
  <si>
    <t>EQUIPO DE CÓMPUTO DE ESCRITORIO, ENSAMBLADO CPU HP Y MONITOR AOC</t>
  </si>
  <si>
    <t>CAMIONETA CHEVROLET 1500 PICK UP SILVERADO CUSTOM, COLOR BLANCO, MODELO 2008, SERIE No. 3GCEC14X48M101612</t>
  </si>
  <si>
    <t xml:space="preserve">VEHICULO MARCA HONDA CIVIC, COLOR BLANCO, TIPO SEDAN, NUMERO DE SERIE ORIGINAL NO IDENTIFICABLE, NUMERO DE MOTOR ORIGINAL NO IDENTIFICABLE, NUMERO DE SERIE APOCRIFO 19XFC1693LE601122, NUMERO DE MOTOR APOCRIFO L15B75023383, SIN PLACAS DE CIRCULACIÓN </t>
  </si>
  <si>
    <t xml:space="preserve">HONDA </t>
  </si>
  <si>
    <t xml:space="preserve">SE DESCONOCE </t>
  </si>
  <si>
    <t>NUMERO DE SERIE APOCRIFO 19XFC1693LE601122,</t>
  </si>
  <si>
    <t>S/F</t>
  </si>
  <si>
    <t>0</t>
  </si>
  <si>
    <t xml:space="preserve">BUENAS </t>
  </si>
  <si>
    <t xml:space="preserve">COMODATO </t>
  </si>
  <si>
    <t>DSP001</t>
  </si>
  <si>
    <t>DSP002</t>
  </si>
  <si>
    <t>CM001</t>
  </si>
  <si>
    <t>DSP003</t>
  </si>
  <si>
    <t>PC001</t>
  </si>
  <si>
    <t>UBR001</t>
  </si>
  <si>
    <t>PC002</t>
  </si>
  <si>
    <t>DSP004</t>
  </si>
  <si>
    <t>DSP005</t>
  </si>
  <si>
    <t>DSP006</t>
  </si>
  <si>
    <t>DSP007</t>
  </si>
  <si>
    <t>SMDIF001</t>
  </si>
  <si>
    <t>HA001</t>
  </si>
  <si>
    <t>PC003</t>
  </si>
  <si>
    <t>DP001</t>
  </si>
  <si>
    <t>TM001</t>
  </si>
  <si>
    <t>OPyOU001</t>
  </si>
  <si>
    <t>SGM001</t>
  </si>
  <si>
    <t>OC001</t>
  </si>
  <si>
    <t>SMDIF003</t>
  </si>
  <si>
    <t>SMDIF004</t>
  </si>
  <si>
    <t>SMDIF005</t>
  </si>
  <si>
    <t>PA001</t>
  </si>
  <si>
    <t>UBR002</t>
  </si>
  <si>
    <t>UBR003</t>
  </si>
  <si>
    <t>UBR004</t>
  </si>
  <si>
    <t>OIC001</t>
  </si>
  <si>
    <t>PM001</t>
  </si>
  <si>
    <t>UTDUyOT001</t>
  </si>
  <si>
    <t>OPyOU002</t>
  </si>
  <si>
    <t>RRHH001</t>
  </si>
  <si>
    <t>REF001</t>
  </si>
  <si>
    <t>REF002</t>
  </si>
  <si>
    <t>REF003</t>
  </si>
  <si>
    <t>DSP008</t>
  </si>
  <si>
    <t>DSP009</t>
  </si>
  <si>
    <t>DSP010</t>
  </si>
  <si>
    <t>DSP011</t>
  </si>
  <si>
    <t>DSP012</t>
  </si>
  <si>
    <t>DSP013</t>
  </si>
  <si>
    <t>DSP014</t>
  </si>
  <si>
    <t>DSP015</t>
  </si>
  <si>
    <t>DSP016</t>
  </si>
  <si>
    <t>DSP017</t>
  </si>
  <si>
    <t>DSP018</t>
  </si>
  <si>
    <t>DSP019</t>
  </si>
  <si>
    <t>DSP020</t>
  </si>
  <si>
    <t>DSP021</t>
  </si>
  <si>
    <t>DSP022</t>
  </si>
  <si>
    <t>AM001</t>
  </si>
  <si>
    <t>CS001</t>
  </si>
  <si>
    <t>PC004</t>
  </si>
  <si>
    <t>UBR005</t>
  </si>
  <si>
    <t>UBR026</t>
  </si>
  <si>
    <t>CM002</t>
  </si>
  <si>
    <t>SA001</t>
  </si>
  <si>
    <t>UBR006</t>
  </si>
  <si>
    <t>UBR007</t>
  </si>
  <si>
    <t>UBR008</t>
  </si>
  <si>
    <t>UBR009</t>
  </si>
  <si>
    <t>UBR010</t>
  </si>
  <si>
    <t>UBR011</t>
  </si>
  <si>
    <t>UBR012</t>
  </si>
  <si>
    <t>UBR013</t>
  </si>
  <si>
    <t>UBR014</t>
  </si>
  <si>
    <t>UBR015</t>
  </si>
  <si>
    <t>UBR016</t>
  </si>
  <si>
    <t>UBR017</t>
  </si>
  <si>
    <t>UBR018</t>
  </si>
  <si>
    <t>UBR019</t>
  </si>
  <si>
    <t>UBR020</t>
  </si>
  <si>
    <t>DP002</t>
  </si>
  <si>
    <t>SGM002</t>
  </si>
  <si>
    <t>MJyD001</t>
  </si>
  <si>
    <t>DP003</t>
  </si>
  <si>
    <t>AM002</t>
  </si>
  <si>
    <t>AM003</t>
  </si>
  <si>
    <t>SMDIF006</t>
  </si>
  <si>
    <t>HA002</t>
  </si>
  <si>
    <t>SSyPA001</t>
  </si>
  <si>
    <t>PC005</t>
  </si>
  <si>
    <t>PC006</t>
  </si>
  <si>
    <t>ECDyT001</t>
  </si>
  <si>
    <t>AM004</t>
  </si>
  <si>
    <t>UBR021</t>
  </si>
  <si>
    <t>TM002</t>
  </si>
  <si>
    <t>SMDIF007</t>
  </si>
  <si>
    <t>SMDIF008</t>
  </si>
  <si>
    <t>SMDIF009</t>
  </si>
  <si>
    <t>DSP023</t>
  </si>
  <si>
    <t>DSP024</t>
  </si>
  <si>
    <t>DSP025</t>
  </si>
  <si>
    <t>DSP026</t>
  </si>
  <si>
    <t>DSP027</t>
  </si>
  <si>
    <t>DSP028</t>
  </si>
  <si>
    <t>DSP029</t>
  </si>
  <si>
    <t>DSP030</t>
  </si>
  <si>
    <t>DSP031</t>
  </si>
  <si>
    <t>DSP032</t>
  </si>
  <si>
    <t>DSP033</t>
  </si>
  <si>
    <t>DSP034</t>
  </si>
  <si>
    <t>DSP035</t>
  </si>
  <si>
    <t>DSP036</t>
  </si>
  <si>
    <t>DSP037</t>
  </si>
  <si>
    <t>DSP038</t>
  </si>
  <si>
    <t>DSP039</t>
  </si>
  <si>
    <t>DSP040</t>
  </si>
  <si>
    <t>DSP041</t>
  </si>
  <si>
    <t>DSP042</t>
  </si>
  <si>
    <t>DSP043</t>
  </si>
  <si>
    <t>UBR022</t>
  </si>
  <si>
    <t>SMDIF010</t>
  </si>
  <si>
    <t>AM005</t>
  </si>
  <si>
    <t>AM006</t>
  </si>
  <si>
    <t>APM001</t>
  </si>
  <si>
    <t>APM002</t>
  </si>
  <si>
    <t>DP004</t>
  </si>
  <si>
    <t>CM003</t>
  </si>
  <si>
    <t>PC007</t>
  </si>
  <si>
    <t>TM003</t>
  </si>
  <si>
    <t>ECDyT002</t>
  </si>
  <si>
    <t>SGM003</t>
  </si>
  <si>
    <t>SMDIF011</t>
  </si>
  <si>
    <t>PC008</t>
  </si>
  <si>
    <t>OPyOU003</t>
  </si>
  <si>
    <t>DAyE001</t>
  </si>
  <si>
    <t>OPyOU004</t>
  </si>
  <si>
    <t>DSP044</t>
  </si>
  <si>
    <t>OPyOU005</t>
  </si>
  <si>
    <t>UTDUyOT002</t>
  </si>
  <si>
    <t>HA003</t>
  </si>
  <si>
    <t>OPyOU006</t>
  </si>
  <si>
    <t>UAJ001</t>
  </si>
  <si>
    <t>DP005</t>
  </si>
  <si>
    <t>ARC001</t>
  </si>
  <si>
    <t>UBR023</t>
  </si>
  <si>
    <t>OIC002</t>
  </si>
  <si>
    <t>SMDIF012</t>
  </si>
  <si>
    <t>OPyOU007</t>
  </si>
  <si>
    <t>PC009</t>
  </si>
  <si>
    <t>CM004</t>
  </si>
  <si>
    <t>AM007</t>
  </si>
  <si>
    <t>SGM004</t>
  </si>
  <si>
    <t>DP006</t>
  </si>
  <si>
    <t>DAyE002</t>
  </si>
  <si>
    <t>CS002</t>
  </si>
  <si>
    <t>AI001</t>
  </si>
  <si>
    <t>ECDyT003</t>
  </si>
  <si>
    <t>RRHH002</t>
  </si>
  <si>
    <t>SMDIF013</t>
  </si>
  <si>
    <t>SA002</t>
  </si>
  <si>
    <t>ARC002</t>
  </si>
  <si>
    <t>SMDIF014</t>
  </si>
  <si>
    <t>TM004</t>
  </si>
  <si>
    <t>DSP045</t>
  </si>
  <si>
    <t>PC010</t>
  </si>
  <si>
    <t>DP007</t>
  </si>
  <si>
    <t>CM005</t>
  </si>
  <si>
    <t>CM006</t>
  </si>
  <si>
    <t>AM008</t>
  </si>
  <si>
    <t>AM009</t>
  </si>
  <si>
    <t>SMDIF015</t>
  </si>
  <si>
    <t>AM010</t>
  </si>
  <si>
    <t>DP008</t>
  </si>
  <si>
    <t>SMDIF016</t>
  </si>
  <si>
    <t>PC011</t>
  </si>
  <si>
    <t>SGM005</t>
  </si>
  <si>
    <t>HA004</t>
  </si>
  <si>
    <t>PC012</t>
  </si>
  <si>
    <t>IMDM008</t>
  </si>
  <si>
    <t>CM007</t>
  </si>
  <si>
    <t>AM011</t>
  </si>
  <si>
    <t>AM012</t>
  </si>
  <si>
    <t>DSP046</t>
  </si>
  <si>
    <t>UBR024</t>
  </si>
  <si>
    <t>PC013</t>
  </si>
  <si>
    <t>PC014</t>
  </si>
  <si>
    <t>PC015</t>
  </si>
  <si>
    <t>PC016</t>
  </si>
  <si>
    <t>MJy002</t>
  </si>
  <si>
    <t>MJy003</t>
  </si>
  <si>
    <t>HA005</t>
  </si>
  <si>
    <t>DSP047</t>
  </si>
  <si>
    <t>PC017</t>
  </si>
  <si>
    <t>PC018</t>
  </si>
  <si>
    <t>CAI001</t>
  </si>
  <si>
    <t>CS003</t>
  </si>
  <si>
    <t>DSP048</t>
  </si>
  <si>
    <t>PC019</t>
  </si>
  <si>
    <t>PC020</t>
  </si>
  <si>
    <t>PC021</t>
  </si>
  <si>
    <t>PC022</t>
  </si>
  <si>
    <t>PC023</t>
  </si>
  <si>
    <t>PC024</t>
  </si>
  <si>
    <t>DSP049</t>
  </si>
  <si>
    <t>DSP050</t>
  </si>
  <si>
    <t>DSP051</t>
  </si>
  <si>
    <t>DSP052</t>
  </si>
  <si>
    <t>DSP054</t>
  </si>
  <si>
    <t>DSP055</t>
  </si>
  <si>
    <t>DSP056</t>
  </si>
  <si>
    <t>DSP057</t>
  </si>
  <si>
    <t>DSP058</t>
  </si>
  <si>
    <t>DSP059</t>
  </si>
  <si>
    <t>DSP060</t>
  </si>
  <si>
    <t>DSP061</t>
  </si>
  <si>
    <t>DSP062</t>
  </si>
  <si>
    <t>DSP063</t>
  </si>
  <si>
    <t>DSP064</t>
  </si>
  <si>
    <t>DSP065</t>
  </si>
  <si>
    <t>DSP066</t>
  </si>
  <si>
    <t>DSP067</t>
  </si>
  <si>
    <t>DSP068</t>
  </si>
  <si>
    <t>DSP069</t>
  </si>
  <si>
    <t>DSP070</t>
  </si>
  <si>
    <t>DSP071</t>
  </si>
  <si>
    <t>DSP072</t>
  </si>
  <si>
    <t>DSP073</t>
  </si>
  <si>
    <t>DSP074</t>
  </si>
  <si>
    <t>DSP075</t>
  </si>
  <si>
    <t>DSP076</t>
  </si>
  <si>
    <t>DSP077</t>
  </si>
  <si>
    <t>DSP078</t>
  </si>
  <si>
    <t>DSP079</t>
  </si>
  <si>
    <t>DSP080</t>
  </si>
  <si>
    <t>DSP081</t>
  </si>
  <si>
    <t>DSP082</t>
  </si>
  <si>
    <t>DSP083</t>
  </si>
  <si>
    <t>DSP084</t>
  </si>
  <si>
    <t>DSP085</t>
  </si>
  <si>
    <t>DSP086</t>
  </si>
  <si>
    <t>DSP087</t>
  </si>
  <si>
    <t>DSP088</t>
  </si>
  <si>
    <t>DSP089</t>
  </si>
  <si>
    <t>DSP090</t>
  </si>
  <si>
    <t>DSP091</t>
  </si>
  <si>
    <t>DSP092</t>
  </si>
  <si>
    <t>DSP093</t>
  </si>
  <si>
    <t>DSP094</t>
  </si>
  <si>
    <t>DSP095</t>
  </si>
  <si>
    <t>DSP096</t>
  </si>
  <si>
    <t>DSP097</t>
  </si>
  <si>
    <t>DSP098</t>
  </si>
  <si>
    <t>DSP099</t>
  </si>
  <si>
    <t>DSP100</t>
  </si>
  <si>
    <t>DSP101</t>
  </si>
  <si>
    <t>DSP102</t>
  </si>
  <si>
    <t>DSP103</t>
  </si>
  <si>
    <t>DSP104</t>
  </si>
  <si>
    <t>DSP105</t>
  </si>
  <si>
    <t>DSP106</t>
  </si>
  <si>
    <t>DSP107</t>
  </si>
  <si>
    <t>DSP108</t>
  </si>
  <si>
    <t>DSP109</t>
  </si>
  <si>
    <t>DSP110</t>
  </si>
  <si>
    <t>DAyE003</t>
  </si>
  <si>
    <t>DSP111</t>
  </si>
  <si>
    <t>RRHH003</t>
  </si>
  <si>
    <t>SMDIF017</t>
  </si>
  <si>
    <t>IMDM009</t>
  </si>
  <si>
    <t>IMDM010</t>
  </si>
  <si>
    <t>IMDM011</t>
  </si>
  <si>
    <t>IMDM012</t>
  </si>
  <si>
    <t>UT001</t>
  </si>
  <si>
    <t>CM008</t>
  </si>
  <si>
    <t>OPyOU008</t>
  </si>
  <si>
    <t>DP009</t>
  </si>
  <si>
    <t>ARC003</t>
  </si>
  <si>
    <t>DSyE001</t>
  </si>
  <si>
    <t>SA003</t>
  </si>
  <si>
    <t>CM009</t>
  </si>
  <si>
    <t>CM010</t>
  </si>
  <si>
    <t>OPyOU009</t>
  </si>
  <si>
    <t>OPyOU010</t>
  </si>
  <si>
    <t>OPyOU011</t>
  </si>
  <si>
    <t>SGM006</t>
  </si>
  <si>
    <t>SGM007</t>
  </si>
  <si>
    <t>DP010</t>
  </si>
  <si>
    <t>DP011</t>
  </si>
  <si>
    <t>SESPIDNNA002</t>
  </si>
  <si>
    <t>UAJ002</t>
  </si>
  <si>
    <t>SMDIF018</t>
  </si>
  <si>
    <t>SMDIF019</t>
  </si>
  <si>
    <t>SMDIF020</t>
  </si>
  <si>
    <t>TM005</t>
  </si>
  <si>
    <t>SGM008</t>
  </si>
  <si>
    <t>DSP112</t>
  </si>
  <si>
    <t>DSP113</t>
  </si>
  <si>
    <t>DSP114</t>
  </si>
  <si>
    <t>HA006</t>
  </si>
  <si>
    <t>HA007</t>
  </si>
  <si>
    <t>HA008</t>
  </si>
  <si>
    <t>HA009</t>
  </si>
  <si>
    <t>HA010</t>
  </si>
  <si>
    <t>HA011</t>
  </si>
  <si>
    <t>HA012</t>
  </si>
  <si>
    <t>HA013</t>
  </si>
  <si>
    <t>HA014</t>
  </si>
  <si>
    <t>HA015</t>
  </si>
  <si>
    <t>HA016</t>
  </si>
  <si>
    <t>HA017</t>
  </si>
  <si>
    <t>SGM009</t>
  </si>
  <si>
    <t>UTDUyOT003</t>
  </si>
  <si>
    <t>OPyOU012</t>
  </si>
  <si>
    <t>OPyOU013</t>
  </si>
  <si>
    <t>OPyOU014</t>
  </si>
  <si>
    <t>OPyOU015</t>
  </si>
  <si>
    <t>AM013</t>
  </si>
  <si>
    <t>TM006</t>
  </si>
  <si>
    <t>AFyOP001</t>
  </si>
  <si>
    <t>REF004</t>
  </si>
  <si>
    <t>IMDM015</t>
  </si>
  <si>
    <t>IMDM016</t>
  </si>
  <si>
    <t>IMDM017</t>
  </si>
  <si>
    <t>OIC003</t>
  </si>
  <si>
    <t>OIC004</t>
  </si>
  <si>
    <t>OIC005</t>
  </si>
  <si>
    <t>OIC006</t>
  </si>
  <si>
    <t>IMDM018</t>
  </si>
  <si>
    <t>IMDM019</t>
  </si>
  <si>
    <t>IMDM020</t>
  </si>
  <si>
    <t>IMDM021</t>
  </si>
  <si>
    <t>IMDM022</t>
  </si>
  <si>
    <t>IMDM023</t>
  </si>
  <si>
    <t>IMDM024</t>
  </si>
  <si>
    <t>IMDM025</t>
  </si>
  <si>
    <t>IMDM026</t>
  </si>
  <si>
    <t>IMDM027</t>
  </si>
  <si>
    <t>TM007</t>
  </si>
  <si>
    <t>TM008</t>
  </si>
  <si>
    <t>TM009</t>
  </si>
  <si>
    <t>TM010</t>
  </si>
  <si>
    <t>TM020</t>
  </si>
  <si>
    <t>TM021</t>
  </si>
  <si>
    <t>TM022</t>
  </si>
  <si>
    <t>TM023</t>
  </si>
  <si>
    <t>TM024</t>
  </si>
  <si>
    <t>TM025</t>
  </si>
  <si>
    <t>DSP115</t>
  </si>
  <si>
    <t>DSyE002</t>
  </si>
  <si>
    <t>HA018</t>
  </si>
  <si>
    <t>CS004</t>
  </si>
  <si>
    <t>UAJ003</t>
  </si>
  <si>
    <t>DSyE003</t>
  </si>
  <si>
    <t>OPyOU016</t>
  </si>
  <si>
    <t>ST001</t>
  </si>
  <si>
    <t>OPyOU017</t>
  </si>
  <si>
    <t>RRHH004</t>
  </si>
  <si>
    <t>RRHH005</t>
  </si>
  <si>
    <t>OPyOU018</t>
  </si>
  <si>
    <t>TM026</t>
  </si>
  <si>
    <t>TM027</t>
  </si>
  <si>
    <t>TM028</t>
  </si>
  <si>
    <t>TM029</t>
  </si>
  <si>
    <t>ECDyT004</t>
  </si>
  <si>
    <t>ARC004</t>
  </si>
  <si>
    <t>REF005</t>
  </si>
  <si>
    <t>CS005</t>
  </si>
  <si>
    <t>RyE001</t>
  </si>
  <si>
    <t>CM011</t>
  </si>
  <si>
    <t>OIC007</t>
  </si>
  <si>
    <t>OPyOU019</t>
  </si>
  <si>
    <t>DSyE004</t>
  </si>
  <si>
    <t>APM003</t>
  </si>
  <si>
    <t>DAyE004</t>
  </si>
  <si>
    <t>DAyE005</t>
  </si>
  <si>
    <t>DSyE005</t>
  </si>
  <si>
    <t>CI001</t>
  </si>
  <si>
    <t>EMAPAM001</t>
  </si>
  <si>
    <t>DSyE006</t>
  </si>
  <si>
    <t>ECDyT005</t>
  </si>
  <si>
    <t>DAyE006</t>
  </si>
  <si>
    <t>AM014</t>
  </si>
  <si>
    <t>AM015</t>
  </si>
  <si>
    <t>UAJ004</t>
  </si>
  <si>
    <t>OC002</t>
  </si>
  <si>
    <t>PM002</t>
  </si>
  <si>
    <t>TM030</t>
  </si>
  <si>
    <t>ECDyT006</t>
  </si>
  <si>
    <t>ECDyT007</t>
  </si>
  <si>
    <t>MJy004</t>
  </si>
  <si>
    <t>TM031</t>
  </si>
  <si>
    <t>PC025</t>
  </si>
  <si>
    <t>HA019</t>
  </si>
  <si>
    <t>PM003</t>
  </si>
  <si>
    <t>DAyE007</t>
  </si>
  <si>
    <t>AM016</t>
  </si>
  <si>
    <t>SGM010</t>
  </si>
  <si>
    <t>OC003</t>
  </si>
  <si>
    <t>DSP116</t>
  </si>
  <si>
    <t>IMDM028</t>
  </si>
  <si>
    <t>OPyOU020</t>
  </si>
  <si>
    <t>UAJ005</t>
  </si>
  <si>
    <t>TM032</t>
  </si>
  <si>
    <t>IMDM029</t>
  </si>
  <si>
    <t>SMDIF021</t>
  </si>
  <si>
    <t>DSyE007</t>
  </si>
  <si>
    <t>ECDyT008</t>
  </si>
  <si>
    <t>SSyPA002</t>
  </si>
  <si>
    <t>PC026</t>
  </si>
  <si>
    <t>SSyPA003</t>
  </si>
  <si>
    <t>SSyPA004</t>
  </si>
  <si>
    <t>SSyPA005</t>
  </si>
  <si>
    <t>SSyPA006</t>
  </si>
  <si>
    <t>SSyPA007</t>
  </si>
  <si>
    <t>HA020</t>
  </si>
  <si>
    <t>SGM011</t>
  </si>
  <si>
    <t>DSP117</t>
  </si>
  <si>
    <t>HA021</t>
  </si>
  <si>
    <t>DSP118</t>
  </si>
  <si>
    <t>DSP119</t>
  </si>
  <si>
    <t>DSP120</t>
  </si>
  <si>
    <t>DSP121</t>
  </si>
  <si>
    <t>DSP122</t>
  </si>
  <si>
    <t>DSP123</t>
  </si>
  <si>
    <t>DSP124</t>
  </si>
  <si>
    <t>DSP125</t>
  </si>
  <si>
    <t>DSP126</t>
  </si>
  <si>
    <t>DSP127</t>
  </si>
  <si>
    <t>DSP128</t>
  </si>
  <si>
    <t>DSP129</t>
  </si>
  <si>
    <t>DSP130</t>
  </si>
  <si>
    <t>DSP131</t>
  </si>
  <si>
    <t>DSP132</t>
  </si>
  <si>
    <t>DSP133</t>
  </si>
  <si>
    <t>DSP134</t>
  </si>
  <si>
    <t>DSP135</t>
  </si>
  <si>
    <t>DSP136</t>
  </si>
  <si>
    <t>DSP137</t>
  </si>
  <si>
    <t>DSP138</t>
  </si>
  <si>
    <t>DSP139</t>
  </si>
  <si>
    <t>DSP140</t>
  </si>
  <si>
    <t>DSP141</t>
  </si>
  <si>
    <t>DSP142</t>
  </si>
  <si>
    <t>DSP143</t>
  </si>
  <si>
    <t>DSP144</t>
  </si>
  <si>
    <t>DSP145</t>
  </si>
  <si>
    <t>DSP146</t>
  </si>
  <si>
    <t>DSP147</t>
  </si>
  <si>
    <t>DSP148</t>
  </si>
  <si>
    <t>DSP149</t>
  </si>
  <si>
    <t>DSP150</t>
  </si>
  <si>
    <t>DSP151</t>
  </si>
  <si>
    <t>DSP152</t>
  </si>
  <si>
    <t>DSP153</t>
  </si>
  <si>
    <t>DSP154</t>
  </si>
  <si>
    <t>DSP155</t>
  </si>
  <si>
    <t>DSP156</t>
  </si>
  <si>
    <t>DSP157</t>
  </si>
  <si>
    <t>DSP158</t>
  </si>
  <si>
    <t>DSP159</t>
  </si>
  <si>
    <t>DSP160</t>
  </si>
  <si>
    <t>DSP161</t>
  </si>
  <si>
    <t>DSP162</t>
  </si>
  <si>
    <t>DSP163</t>
  </si>
  <si>
    <t>DSP164</t>
  </si>
  <si>
    <t>DSP165</t>
  </si>
  <si>
    <t>DSP166</t>
  </si>
  <si>
    <t>DSP167</t>
  </si>
  <si>
    <t>DSP168</t>
  </si>
  <si>
    <t>DSP169</t>
  </si>
  <si>
    <t>DSP170</t>
  </si>
  <si>
    <t>DSP171</t>
  </si>
  <si>
    <t>DSP172</t>
  </si>
  <si>
    <t>DSP173</t>
  </si>
  <si>
    <t>DSP174</t>
  </si>
  <si>
    <t>DSP175</t>
  </si>
  <si>
    <t>DSP176</t>
  </si>
  <si>
    <t>DSP177</t>
  </si>
  <si>
    <t>DSP178</t>
  </si>
  <si>
    <t>DSP179</t>
  </si>
  <si>
    <t>DSP180</t>
  </si>
  <si>
    <t>DSP181</t>
  </si>
  <si>
    <t>DSP182</t>
  </si>
  <si>
    <t>DSP183</t>
  </si>
  <si>
    <t>DSP184</t>
  </si>
  <si>
    <t>DPS185</t>
  </si>
  <si>
    <t>DSP186</t>
  </si>
  <si>
    <t>DSP187</t>
  </si>
  <si>
    <t>DSP188</t>
  </si>
  <si>
    <t>DSP189</t>
  </si>
  <si>
    <t>DSP190</t>
  </si>
  <si>
    <t>DSP191</t>
  </si>
  <si>
    <t>DSP92</t>
  </si>
  <si>
    <t>DSP193</t>
  </si>
  <si>
    <t>DSP194</t>
  </si>
  <si>
    <t>DSP195</t>
  </si>
  <si>
    <t>DSP196</t>
  </si>
  <si>
    <t>DSP197</t>
  </si>
  <si>
    <t>DSP198</t>
  </si>
  <si>
    <t>DSP199</t>
  </si>
  <si>
    <t>DSP200</t>
  </si>
  <si>
    <t>DSP201</t>
  </si>
  <si>
    <t>DSP202</t>
  </si>
  <si>
    <t>DSP203</t>
  </si>
  <si>
    <t>DSP204</t>
  </si>
  <si>
    <t>DSP205</t>
  </si>
  <si>
    <t>DSP206</t>
  </si>
  <si>
    <t>DSP207</t>
  </si>
  <si>
    <t>DSP208</t>
  </si>
  <si>
    <t>DSP209</t>
  </si>
  <si>
    <t>DSP210</t>
  </si>
  <si>
    <t>DSP211</t>
  </si>
  <si>
    <t>DSP212</t>
  </si>
  <si>
    <t>DSP213</t>
  </si>
  <si>
    <t>DSP214</t>
  </si>
  <si>
    <t>DSP215</t>
  </si>
  <si>
    <t>DSP216</t>
  </si>
  <si>
    <t>DSP217</t>
  </si>
  <si>
    <t>DSP218</t>
  </si>
  <si>
    <t>DSP219</t>
  </si>
  <si>
    <t>DSP220</t>
  </si>
  <si>
    <t>DSP221</t>
  </si>
  <si>
    <t>DSP222</t>
  </si>
  <si>
    <t>DSP223</t>
  </si>
  <si>
    <t>DSP224</t>
  </si>
  <si>
    <t>DSP225</t>
  </si>
  <si>
    <t>DSP226</t>
  </si>
  <si>
    <t>DSP227</t>
  </si>
  <si>
    <t>DSP228</t>
  </si>
  <si>
    <t>DSP229</t>
  </si>
  <si>
    <t>DSP230</t>
  </si>
  <si>
    <t>DSP231</t>
  </si>
  <si>
    <t>DSP232</t>
  </si>
  <si>
    <t>DSP233</t>
  </si>
  <si>
    <t>DSP234</t>
  </si>
  <si>
    <t>DSP235</t>
  </si>
  <si>
    <t>DSP236</t>
  </si>
  <si>
    <t>DSP237</t>
  </si>
  <si>
    <t>DSP238</t>
  </si>
  <si>
    <t>DSP239</t>
  </si>
  <si>
    <t>DSP240</t>
  </si>
  <si>
    <t>DSP241</t>
  </si>
  <si>
    <t>DSP242</t>
  </si>
  <si>
    <t>DSP243</t>
  </si>
  <si>
    <t>DSP244</t>
  </si>
  <si>
    <t>DSP245</t>
  </si>
  <si>
    <t>DSP246</t>
  </si>
  <si>
    <t>DSP247</t>
  </si>
  <si>
    <t>DSP248</t>
  </si>
  <si>
    <t>DSP249</t>
  </si>
  <si>
    <t>DSP250</t>
  </si>
  <si>
    <t>DSP251</t>
  </si>
  <si>
    <t>DSP252</t>
  </si>
  <si>
    <t>DSP253</t>
  </si>
  <si>
    <t>DSP254</t>
  </si>
  <si>
    <t>DSP255</t>
  </si>
  <si>
    <t>DSP256</t>
  </si>
  <si>
    <t>DSP257</t>
  </si>
  <si>
    <t>DSP258</t>
  </si>
  <si>
    <t>DSP259</t>
  </si>
  <si>
    <t>DSP260</t>
  </si>
  <si>
    <t>DSP261</t>
  </si>
  <si>
    <t>DSP262</t>
  </si>
  <si>
    <t>DSP263</t>
  </si>
  <si>
    <t>AM017</t>
  </si>
  <si>
    <t>DSP264</t>
  </si>
  <si>
    <t>UBR025</t>
  </si>
  <si>
    <t>TM033</t>
  </si>
  <si>
    <t>RRHH006</t>
  </si>
  <si>
    <t>RRHH007</t>
  </si>
  <si>
    <t>I</t>
  </si>
  <si>
    <t>URI001</t>
  </si>
  <si>
    <t>URI002</t>
  </si>
  <si>
    <t>URI003</t>
  </si>
  <si>
    <t>URI004</t>
  </si>
  <si>
    <t>URI005</t>
  </si>
  <si>
    <t>URI006</t>
  </si>
  <si>
    <t>URI007</t>
  </si>
  <si>
    <t>URI008</t>
  </si>
  <si>
    <t>URI009</t>
  </si>
  <si>
    <t>URI010</t>
  </si>
  <si>
    <t>URI011</t>
  </si>
  <si>
    <t>URI012</t>
  </si>
  <si>
    <t>URI013</t>
  </si>
  <si>
    <t>URI014</t>
  </si>
  <si>
    <t>URI015</t>
  </si>
  <si>
    <t>URI016</t>
  </si>
  <si>
    <t xml:space="preserve">ERROR DE AREA - APARECIA EN DIF Y ES DE CONTROL INTERNO </t>
  </si>
  <si>
    <t>OIC025</t>
  </si>
  <si>
    <t>EQUIPO DE RADIOCOMUNICACIÓN BASE PARA PATRULLA (VEHICULO 1044)</t>
  </si>
  <si>
    <t xml:space="preserve">INSERVIBLE </t>
  </si>
  <si>
    <t xml:space="preserve">DESCOMPUESTA </t>
  </si>
  <si>
    <t>0790</t>
  </si>
  <si>
    <t>0791</t>
  </si>
  <si>
    <t>0792</t>
  </si>
  <si>
    <t>0793</t>
  </si>
  <si>
    <t>0794</t>
  </si>
  <si>
    <t>0795</t>
  </si>
  <si>
    <t>0796</t>
  </si>
  <si>
    <t>0797</t>
  </si>
  <si>
    <t>47492CB327L</t>
  </si>
  <si>
    <t>DP31</t>
  </si>
  <si>
    <t>ARC008</t>
  </si>
  <si>
    <t>ARC009</t>
  </si>
  <si>
    <t>ARC010</t>
  </si>
  <si>
    <t>ARC011</t>
  </si>
  <si>
    <t>ARC012</t>
  </si>
  <si>
    <t>ARC013</t>
  </si>
  <si>
    <t>OPyUO43</t>
  </si>
  <si>
    <t>OIC12</t>
  </si>
  <si>
    <t>HA027</t>
  </si>
  <si>
    <t>HA028</t>
  </si>
  <si>
    <t>HA029</t>
  </si>
  <si>
    <t>HA030</t>
  </si>
  <si>
    <t>HA031</t>
  </si>
  <si>
    <t>HA032</t>
  </si>
  <si>
    <t>HA033</t>
  </si>
  <si>
    <t>HA034</t>
  </si>
  <si>
    <t>HA035</t>
  </si>
  <si>
    <t>HA036</t>
  </si>
  <si>
    <t>HA037</t>
  </si>
  <si>
    <t>DP018</t>
  </si>
  <si>
    <t>DP019</t>
  </si>
  <si>
    <t>OC008</t>
  </si>
  <si>
    <t>DP020</t>
  </si>
  <si>
    <t>BLBLY006</t>
  </si>
  <si>
    <t>BLBLY007</t>
  </si>
  <si>
    <t>TM074</t>
  </si>
  <si>
    <t>TM075</t>
  </si>
  <si>
    <t>TM076</t>
  </si>
  <si>
    <t>TM077</t>
  </si>
  <si>
    <t>MSDIF042</t>
  </si>
  <si>
    <t>CS009</t>
  </si>
  <si>
    <t>CS010</t>
  </si>
  <si>
    <t>DAyE018</t>
  </si>
  <si>
    <t>DAyE019</t>
  </si>
  <si>
    <t>SSyPA010</t>
  </si>
  <si>
    <t>DAyE020</t>
  </si>
  <si>
    <t>OC009</t>
  </si>
  <si>
    <t>OC010</t>
  </si>
  <si>
    <t>OC011</t>
  </si>
  <si>
    <t>OC012</t>
  </si>
  <si>
    <t>OC013</t>
  </si>
  <si>
    <t>TM078</t>
  </si>
  <si>
    <t>DP021</t>
  </si>
  <si>
    <t>DP022</t>
  </si>
  <si>
    <t>DP023</t>
  </si>
  <si>
    <t>SGM019</t>
  </si>
  <si>
    <t>ARC014</t>
  </si>
  <si>
    <t>TM079</t>
  </si>
  <si>
    <t>OC014</t>
  </si>
  <si>
    <t>UAJ010</t>
  </si>
  <si>
    <t>AFyOP005</t>
  </si>
  <si>
    <t>OIC013</t>
  </si>
  <si>
    <t>AI005</t>
  </si>
  <si>
    <t>OIC014</t>
  </si>
  <si>
    <t>TM080</t>
  </si>
  <si>
    <t>OIC015</t>
  </si>
  <si>
    <t>OIC016</t>
  </si>
  <si>
    <t>OIC017</t>
  </si>
  <si>
    <t>OIC018</t>
  </si>
  <si>
    <t>UT004</t>
  </si>
  <si>
    <t>AFyOP006</t>
  </si>
  <si>
    <t>UAJ011</t>
  </si>
  <si>
    <t>DSyE013</t>
  </si>
  <si>
    <t>SSyPA011</t>
  </si>
  <si>
    <t>APM006</t>
  </si>
  <si>
    <t>ST005</t>
  </si>
  <si>
    <t>DP024</t>
  </si>
  <si>
    <t>DSyE014</t>
  </si>
  <si>
    <t>APM007</t>
  </si>
  <si>
    <t>DSyE015</t>
  </si>
  <si>
    <t>DSyE016</t>
  </si>
  <si>
    <t>DE003</t>
  </si>
  <si>
    <t>DSyE017</t>
  </si>
  <si>
    <t>RRHH15</t>
  </si>
  <si>
    <t>DSyE018</t>
  </si>
  <si>
    <t>DSyE019</t>
  </si>
  <si>
    <t>PM007</t>
  </si>
  <si>
    <t>DSyE020</t>
  </si>
  <si>
    <t>CI002</t>
  </si>
  <si>
    <t>DE004</t>
  </si>
  <si>
    <t>CI003</t>
  </si>
  <si>
    <t>DE005</t>
  </si>
  <si>
    <t>DAyE021</t>
  </si>
  <si>
    <t>DAyE022</t>
  </si>
  <si>
    <t>DAyE023</t>
  </si>
  <si>
    <t>DP025</t>
  </si>
  <si>
    <t>DSyE021</t>
  </si>
  <si>
    <t>HA038</t>
  </si>
  <si>
    <t>DP026</t>
  </si>
  <si>
    <t>AM043</t>
  </si>
  <si>
    <t>SGM020</t>
  </si>
  <si>
    <t>DP02t</t>
  </si>
  <si>
    <t>DT004</t>
  </si>
  <si>
    <t>ECDyT014</t>
  </si>
  <si>
    <t>ECDyT015</t>
  </si>
  <si>
    <t>ECDyT016</t>
  </si>
  <si>
    <t>ECDyT017</t>
  </si>
  <si>
    <t>CM024</t>
  </si>
  <si>
    <t>CM025</t>
  </si>
  <si>
    <t>CM026</t>
  </si>
  <si>
    <t>CM027</t>
  </si>
  <si>
    <t>CM028</t>
  </si>
  <si>
    <t>CM029</t>
  </si>
  <si>
    <t>CM030</t>
  </si>
  <si>
    <t>CM031</t>
  </si>
  <si>
    <t>DAyE024</t>
  </si>
  <si>
    <t>PM008</t>
  </si>
  <si>
    <t>DAyE025</t>
  </si>
  <si>
    <t>OPyUO44</t>
  </si>
  <si>
    <t>OPyUO45</t>
  </si>
  <si>
    <t>ST006</t>
  </si>
  <si>
    <t>OPyUO46</t>
  </si>
  <si>
    <t>DSP272</t>
  </si>
  <si>
    <t>SA005</t>
  </si>
  <si>
    <t>ST007</t>
  </si>
  <si>
    <t>OPyUO47</t>
  </si>
  <si>
    <t>OPyUO48</t>
  </si>
  <si>
    <t>AM044</t>
  </si>
  <si>
    <t>OPyUO49</t>
  </si>
  <si>
    <t>RyE006</t>
  </si>
  <si>
    <t>RyE007</t>
  </si>
  <si>
    <t>RyE008</t>
  </si>
  <si>
    <t>RyE009</t>
  </si>
  <si>
    <t>RyE010</t>
  </si>
  <si>
    <t>RyE011</t>
  </si>
  <si>
    <t>RyE012</t>
  </si>
  <si>
    <t>RyE013</t>
  </si>
  <si>
    <t>DSP273</t>
  </si>
  <si>
    <t>DSP274</t>
  </si>
  <si>
    <t>DSP275</t>
  </si>
  <si>
    <t>DSP276</t>
  </si>
  <si>
    <t>DSP277</t>
  </si>
  <si>
    <t>DSP278</t>
  </si>
  <si>
    <t>DSP279</t>
  </si>
  <si>
    <t>SSyPA012</t>
  </si>
  <si>
    <t>DSP280</t>
  </si>
  <si>
    <t>DSP281</t>
  </si>
  <si>
    <t>DSP282</t>
  </si>
  <si>
    <t>DSP283</t>
  </si>
  <si>
    <t>IMJyD005</t>
  </si>
  <si>
    <t>IMJyD006</t>
  </si>
  <si>
    <t>IMJyD007</t>
  </si>
  <si>
    <t>IMJyD008</t>
  </si>
  <si>
    <t>IMJyD009</t>
  </si>
  <si>
    <t>IMJyD010</t>
  </si>
  <si>
    <t>IMJyD011</t>
  </si>
  <si>
    <t>IMJyD012</t>
  </si>
  <si>
    <t>IMJyD013</t>
  </si>
  <si>
    <t>IMJyD014</t>
  </si>
  <si>
    <t>IMJyD015</t>
  </si>
  <si>
    <t>IMJyD016</t>
  </si>
  <si>
    <t>IMJyD017</t>
  </si>
  <si>
    <t>IMJyD018</t>
  </si>
  <si>
    <t>IMJyD019</t>
  </si>
  <si>
    <t>IMJyD020</t>
  </si>
  <si>
    <t>IMJyD021</t>
  </si>
  <si>
    <t>IMJyD022</t>
  </si>
  <si>
    <t>IMDM035</t>
  </si>
  <si>
    <t>IMDM036</t>
  </si>
  <si>
    <t>IMDM037</t>
  </si>
  <si>
    <t>IMDM038</t>
  </si>
  <si>
    <t>IMDM039</t>
  </si>
  <si>
    <t>AM045</t>
  </si>
  <si>
    <t>OIC019</t>
  </si>
  <si>
    <t>RRHH016</t>
  </si>
  <si>
    <t>PC032</t>
  </si>
  <si>
    <t>CS011</t>
  </si>
  <si>
    <t>AM046</t>
  </si>
  <si>
    <t>AM047</t>
  </si>
  <si>
    <t>AM048</t>
  </si>
  <si>
    <t>AM049</t>
  </si>
  <si>
    <t>AM050</t>
  </si>
  <si>
    <t>AM051</t>
  </si>
  <si>
    <t>AM052</t>
  </si>
  <si>
    <t>AM053</t>
  </si>
  <si>
    <t>AM054</t>
  </si>
  <si>
    <t>DT005</t>
  </si>
  <si>
    <t>OC015</t>
  </si>
  <si>
    <t>DT006</t>
  </si>
  <si>
    <t>DSP284</t>
  </si>
  <si>
    <t>OIC020</t>
  </si>
  <si>
    <t>DSP285</t>
  </si>
  <si>
    <t>RRHH017</t>
  </si>
  <si>
    <t>REF012</t>
  </si>
  <si>
    <t>REF013</t>
  </si>
  <si>
    <t>REF014</t>
  </si>
  <si>
    <t>REF015</t>
  </si>
  <si>
    <t>REF016</t>
  </si>
  <si>
    <t>REF017</t>
  </si>
  <si>
    <t>REF018</t>
  </si>
  <si>
    <t>REF019</t>
  </si>
  <si>
    <t>REF020</t>
  </si>
  <si>
    <t>REF021</t>
  </si>
  <si>
    <t>UAJ012</t>
  </si>
  <si>
    <t>REF022</t>
  </si>
  <si>
    <t>AM055</t>
  </si>
  <si>
    <t>SGM021</t>
  </si>
  <si>
    <t>SGM022</t>
  </si>
  <si>
    <t>SGM023</t>
  </si>
  <si>
    <t>SGM024</t>
  </si>
  <si>
    <t>CS012</t>
  </si>
  <si>
    <t>SGM025</t>
  </si>
  <si>
    <t>PM009</t>
  </si>
  <si>
    <t>SESPIDNNA005</t>
  </si>
  <si>
    <t>MSDIF043</t>
  </si>
  <si>
    <t>MSDIF044</t>
  </si>
  <si>
    <t>MSDIF046</t>
  </si>
  <si>
    <t>MSDIF047</t>
  </si>
  <si>
    <t>MSDIF048</t>
  </si>
  <si>
    <t>MSDIF049</t>
  </si>
  <si>
    <t>MSDIF050</t>
  </si>
  <si>
    <t>CAI004</t>
  </si>
  <si>
    <t>MSDIF051</t>
  </si>
  <si>
    <t>MSDIF052</t>
  </si>
  <si>
    <t>MSDIF053</t>
  </si>
  <si>
    <t>MSDIF054</t>
  </si>
  <si>
    <t>MSDIF055</t>
  </si>
  <si>
    <t>MSDIF056</t>
  </si>
  <si>
    <t>MSDIF057</t>
  </si>
  <si>
    <t>MSDIF058</t>
  </si>
  <si>
    <t>MSDIF059</t>
  </si>
  <si>
    <t>MSDIF060</t>
  </si>
  <si>
    <t>MSDIF061</t>
  </si>
  <si>
    <t>MSDIF062</t>
  </si>
  <si>
    <t>MSDIF063</t>
  </si>
  <si>
    <t>MSDIF064</t>
  </si>
  <si>
    <t>MSDIF065</t>
  </si>
  <si>
    <t>MSDIF066</t>
  </si>
  <si>
    <t>MSDIF067</t>
  </si>
  <si>
    <t>MSDIF068</t>
  </si>
  <si>
    <t>MSDIF069</t>
  </si>
  <si>
    <t>MSDIF070</t>
  </si>
  <si>
    <t>MSDIF071</t>
  </si>
  <si>
    <t>MSDIF072</t>
  </si>
  <si>
    <t>MSDIF073</t>
  </si>
  <si>
    <t>MSDIF074</t>
  </si>
  <si>
    <t>MSDIF075</t>
  </si>
  <si>
    <t>MSDIF076</t>
  </si>
  <si>
    <t>MSDIF077</t>
  </si>
  <si>
    <t>MSDIF078</t>
  </si>
  <si>
    <t>MSDIF079</t>
  </si>
  <si>
    <t>MSDIF080</t>
  </si>
  <si>
    <t>MSDIF081</t>
  </si>
  <si>
    <t>MSDIF082</t>
  </si>
  <si>
    <t>MSDIF083</t>
  </si>
  <si>
    <t>MSDIF084</t>
  </si>
  <si>
    <t>MSDIF085</t>
  </si>
  <si>
    <t>MSDIF086</t>
  </si>
  <si>
    <t>MSDIF087</t>
  </si>
  <si>
    <t>MSDIF088</t>
  </si>
  <si>
    <t>MSDIF089</t>
  </si>
  <si>
    <t>MSDIF090</t>
  </si>
  <si>
    <t>MSDIF091</t>
  </si>
  <si>
    <t>MSDIF092</t>
  </si>
  <si>
    <t>MSDIF093</t>
  </si>
  <si>
    <t>MSDIF094</t>
  </si>
  <si>
    <t>MSDIF095</t>
  </si>
  <si>
    <t>MSDIF097</t>
  </si>
  <si>
    <t>MSDIF098</t>
  </si>
  <si>
    <t>MSDIF099</t>
  </si>
  <si>
    <t>MSDIF100</t>
  </si>
  <si>
    <t>MSDIF101</t>
  </si>
  <si>
    <t>MSDIF102</t>
  </si>
  <si>
    <t>MSDIF103</t>
  </si>
  <si>
    <t>MSDIF104</t>
  </si>
  <si>
    <t>MSDIF105</t>
  </si>
  <si>
    <t>MSDIF106</t>
  </si>
  <si>
    <t>URI021</t>
  </si>
  <si>
    <t>MSDIF107</t>
  </si>
  <si>
    <t>CAI005</t>
  </si>
  <si>
    <t>TM081</t>
  </si>
  <si>
    <t>TM082</t>
  </si>
  <si>
    <t>TM083</t>
  </si>
  <si>
    <t>TM084</t>
  </si>
  <si>
    <t>TM085</t>
  </si>
  <si>
    <t>TM086</t>
  </si>
  <si>
    <t>TM087</t>
  </si>
  <si>
    <t>TM088</t>
  </si>
  <si>
    <t>TM089</t>
  </si>
  <si>
    <t>TM090</t>
  </si>
  <si>
    <t>TM091</t>
  </si>
  <si>
    <t>TM092</t>
  </si>
  <si>
    <t>TM093</t>
  </si>
  <si>
    <t>TM094</t>
  </si>
  <si>
    <t>OIC021</t>
  </si>
  <si>
    <t>TM095</t>
  </si>
  <si>
    <t>AM056</t>
  </si>
  <si>
    <t>TM096</t>
  </si>
  <si>
    <t>TM097</t>
  </si>
  <si>
    <t>TM098</t>
  </si>
  <si>
    <t>TM099</t>
  </si>
  <si>
    <t>TM100</t>
  </si>
  <si>
    <t>TM101</t>
  </si>
  <si>
    <t>TM102</t>
  </si>
  <si>
    <t>TM103</t>
  </si>
  <si>
    <t>TM04</t>
  </si>
  <si>
    <t>TM105</t>
  </si>
  <si>
    <t>TM106</t>
  </si>
  <si>
    <t>TM107</t>
  </si>
  <si>
    <t>UBR 036</t>
  </si>
  <si>
    <t>UBR0337</t>
  </si>
  <si>
    <t>UBR038</t>
  </si>
  <si>
    <t>UBR039</t>
  </si>
  <si>
    <t>UBR040</t>
  </si>
  <si>
    <t>UBR041</t>
  </si>
  <si>
    <t>UBR042</t>
  </si>
  <si>
    <t>UBR043</t>
  </si>
  <si>
    <t>UBR044</t>
  </si>
  <si>
    <t>UBR045</t>
  </si>
  <si>
    <t>UNBR046</t>
  </si>
  <si>
    <t>UBR047</t>
  </si>
  <si>
    <t>UBR048</t>
  </si>
  <si>
    <t>UBR049</t>
  </si>
  <si>
    <t>UBR050</t>
  </si>
  <si>
    <t>UBR051</t>
  </si>
  <si>
    <t>UBR052</t>
  </si>
  <si>
    <t>UBR053</t>
  </si>
  <si>
    <t>MSDIF108</t>
  </si>
  <si>
    <t>UBR054</t>
  </si>
  <si>
    <t>UBR055</t>
  </si>
  <si>
    <t>UBR056</t>
  </si>
  <si>
    <t>UBR057</t>
  </si>
  <si>
    <t>UBR058</t>
  </si>
  <si>
    <t>UBR059</t>
  </si>
  <si>
    <t>UBR060</t>
  </si>
  <si>
    <t>UBR61</t>
  </si>
  <si>
    <t>UBR062</t>
  </si>
  <si>
    <t>UBR063</t>
  </si>
  <si>
    <t>UBR064</t>
  </si>
  <si>
    <t>UBR065</t>
  </si>
  <si>
    <t>UBR066</t>
  </si>
  <si>
    <t>UBR067</t>
  </si>
  <si>
    <t>UBR068</t>
  </si>
  <si>
    <t>UBR069</t>
  </si>
  <si>
    <t>UBR070</t>
  </si>
  <si>
    <t>UBR071</t>
  </si>
  <si>
    <t>UBR072</t>
  </si>
  <si>
    <t>UBR073</t>
  </si>
  <si>
    <t>UBR074</t>
  </si>
  <si>
    <t>UBR075</t>
  </si>
  <si>
    <t>UBR076</t>
  </si>
  <si>
    <t>UBR077</t>
  </si>
  <si>
    <t>UBR078</t>
  </si>
  <si>
    <t>MSDIF109</t>
  </si>
  <si>
    <t>UBR079</t>
  </si>
  <si>
    <t>UBR080</t>
  </si>
  <si>
    <t>UBR081</t>
  </si>
  <si>
    <t>UBR082</t>
  </si>
  <si>
    <t>UBR083</t>
  </si>
  <si>
    <t>UBR084</t>
  </si>
  <si>
    <t>UBR085</t>
  </si>
  <si>
    <t>UBR086</t>
  </si>
  <si>
    <t>UBR087</t>
  </si>
  <si>
    <t>UBR088</t>
  </si>
  <si>
    <t>UBR089</t>
  </si>
  <si>
    <t>UBR090</t>
  </si>
  <si>
    <t>UBR091</t>
  </si>
  <si>
    <t>UBR092</t>
  </si>
  <si>
    <t>CAI006</t>
  </si>
  <si>
    <t>UBR093</t>
  </si>
  <si>
    <t>UBR094</t>
  </si>
  <si>
    <t>MSDIF110</t>
  </si>
  <si>
    <t>UBR095</t>
  </si>
  <si>
    <t>UBR096</t>
  </si>
  <si>
    <t>UBR097</t>
  </si>
  <si>
    <t>UBR098</t>
  </si>
  <si>
    <t>UBR099</t>
  </si>
  <si>
    <t>UBR100</t>
  </si>
  <si>
    <t>UBR0101</t>
  </si>
  <si>
    <t>URI022</t>
  </si>
  <si>
    <t>URI023</t>
  </si>
  <si>
    <t>URI024</t>
  </si>
  <si>
    <t>URI025</t>
  </si>
  <si>
    <t>URI026</t>
  </si>
  <si>
    <t>URI027</t>
  </si>
  <si>
    <t>URI028</t>
  </si>
  <si>
    <t>URI029</t>
  </si>
  <si>
    <t>URI030</t>
  </si>
  <si>
    <t>URI031</t>
  </si>
  <si>
    <t>URI032</t>
  </si>
  <si>
    <t>URI033</t>
  </si>
  <si>
    <t>URI034</t>
  </si>
  <si>
    <t>URI035</t>
  </si>
  <si>
    <t>MSDIF111</t>
  </si>
  <si>
    <t>UBR102</t>
  </si>
  <si>
    <t>URI036</t>
  </si>
  <si>
    <t>UBR103</t>
  </si>
  <si>
    <t>UBR104</t>
  </si>
  <si>
    <t>UBR105</t>
  </si>
  <si>
    <t>URI037</t>
  </si>
  <si>
    <t>URI038</t>
  </si>
  <si>
    <t>UBR106</t>
  </si>
  <si>
    <t>UBR107</t>
  </si>
  <si>
    <t>UBR108</t>
  </si>
  <si>
    <t>UBR109</t>
  </si>
  <si>
    <t>UBR110</t>
  </si>
  <si>
    <t>UBR111</t>
  </si>
  <si>
    <t>UBR112</t>
  </si>
  <si>
    <t>DE006</t>
  </si>
  <si>
    <t>CM032</t>
  </si>
  <si>
    <t>CM033</t>
  </si>
  <si>
    <t>UAJ013</t>
  </si>
  <si>
    <t>ARC015</t>
  </si>
  <si>
    <t>ARC016</t>
  </si>
  <si>
    <t>ARC018</t>
  </si>
  <si>
    <t>ARC019</t>
  </si>
  <si>
    <t>DSP286</t>
  </si>
  <si>
    <t>UBR113</t>
  </si>
  <si>
    <t>MSDIF112</t>
  </si>
  <si>
    <t>MSDIF113</t>
  </si>
  <si>
    <t>PA003</t>
  </si>
  <si>
    <t>PC033</t>
  </si>
  <si>
    <t>PC034</t>
  </si>
  <si>
    <t>PC035</t>
  </si>
  <si>
    <t>PC036</t>
  </si>
  <si>
    <t>PC037</t>
  </si>
  <si>
    <t>PC038</t>
  </si>
  <si>
    <t>PC039</t>
  </si>
  <si>
    <t>PC040</t>
  </si>
  <si>
    <t>PC041</t>
  </si>
  <si>
    <t>PC042</t>
  </si>
  <si>
    <t>PC043</t>
  </si>
  <si>
    <t>PC044</t>
  </si>
  <si>
    <t>PC045</t>
  </si>
  <si>
    <t>PC046</t>
  </si>
  <si>
    <t>PC049</t>
  </si>
  <si>
    <t>PC050</t>
  </si>
  <si>
    <t>PC051</t>
  </si>
  <si>
    <t>PC052</t>
  </si>
  <si>
    <t>PC053</t>
  </si>
  <si>
    <t>PC054</t>
  </si>
  <si>
    <t>PC055</t>
  </si>
  <si>
    <t>PC056</t>
  </si>
  <si>
    <t>PC057</t>
  </si>
  <si>
    <t>PC058</t>
  </si>
  <si>
    <t>PC059</t>
  </si>
  <si>
    <t>PC060</t>
  </si>
  <si>
    <t>PC061</t>
  </si>
  <si>
    <t>PC062</t>
  </si>
  <si>
    <t>PC063</t>
  </si>
  <si>
    <t>DSP287</t>
  </si>
  <si>
    <t>DSP288</t>
  </si>
  <si>
    <t>DSP289</t>
  </si>
  <si>
    <t>DSP290</t>
  </si>
  <si>
    <t>DSP291</t>
  </si>
  <si>
    <t>DSP292</t>
  </si>
  <si>
    <t>DSP293</t>
  </si>
  <si>
    <t>DSP294</t>
  </si>
  <si>
    <t>TM108</t>
  </si>
  <si>
    <t>TM109</t>
  </si>
  <si>
    <t>TM110</t>
  </si>
  <si>
    <t>AM057</t>
  </si>
  <si>
    <t>AM058</t>
  </si>
  <si>
    <t>AM059</t>
  </si>
  <si>
    <t>AM060</t>
  </si>
  <si>
    <t>AM061</t>
  </si>
  <si>
    <t>AM062</t>
  </si>
  <si>
    <t>AM063</t>
  </si>
  <si>
    <t>AM064</t>
  </si>
  <si>
    <t>AM065</t>
  </si>
  <si>
    <t>AM066</t>
  </si>
  <si>
    <t>AM067</t>
  </si>
  <si>
    <t>AM068</t>
  </si>
  <si>
    <t>AM069</t>
  </si>
  <si>
    <t>AM070</t>
  </si>
  <si>
    <t>AM071</t>
  </si>
  <si>
    <t>AM072</t>
  </si>
  <si>
    <t>AM073</t>
  </si>
  <si>
    <t>AM074</t>
  </si>
  <si>
    <t>AM075</t>
  </si>
  <si>
    <t>AM076</t>
  </si>
  <si>
    <t>AM077</t>
  </si>
  <si>
    <t>AM078</t>
  </si>
  <si>
    <t>AM079</t>
  </si>
  <si>
    <t>AM080</t>
  </si>
  <si>
    <t>AM081</t>
  </si>
  <si>
    <t>AM082</t>
  </si>
  <si>
    <t>AM083</t>
  </si>
  <si>
    <t>AM084</t>
  </si>
  <si>
    <t>AM085</t>
  </si>
  <si>
    <t>AM086</t>
  </si>
  <si>
    <t>AM087</t>
  </si>
  <si>
    <t>AM088</t>
  </si>
  <si>
    <t>AM089</t>
  </si>
  <si>
    <t>AM090</t>
  </si>
  <si>
    <t>AM091</t>
  </si>
  <si>
    <t>AM092</t>
  </si>
  <si>
    <t>AM093</t>
  </si>
  <si>
    <t>AM094</t>
  </si>
  <si>
    <t>AM095</t>
  </si>
  <si>
    <t>AM096</t>
  </si>
  <si>
    <t>AM097</t>
  </si>
  <si>
    <t>AM098</t>
  </si>
  <si>
    <t>AM099</t>
  </si>
  <si>
    <t>AM100</t>
  </si>
  <si>
    <t>AM101</t>
  </si>
  <si>
    <t>AM102</t>
  </si>
  <si>
    <t>AM103</t>
  </si>
  <si>
    <t>AM104</t>
  </si>
  <si>
    <t>AM105</t>
  </si>
  <si>
    <t>AM106</t>
  </si>
  <si>
    <t>AM107</t>
  </si>
  <si>
    <t>AM108</t>
  </si>
  <si>
    <t>AM109</t>
  </si>
  <si>
    <t>AM110</t>
  </si>
  <si>
    <t>AM111</t>
  </si>
  <si>
    <t>AM112</t>
  </si>
  <si>
    <t>AM113</t>
  </si>
  <si>
    <t>AM114</t>
  </si>
  <si>
    <t>DAyE026</t>
  </si>
  <si>
    <t>DAyE027</t>
  </si>
  <si>
    <t>DAyE028</t>
  </si>
  <si>
    <t>SA006</t>
  </si>
  <si>
    <t>SA007</t>
  </si>
  <si>
    <t>SA008</t>
  </si>
  <si>
    <t>SA009</t>
  </si>
  <si>
    <t>SA010</t>
  </si>
  <si>
    <t>SA011</t>
  </si>
  <si>
    <t>SA012</t>
  </si>
  <si>
    <t>SA013</t>
  </si>
  <si>
    <t>SA014</t>
  </si>
  <si>
    <t>SA015</t>
  </si>
  <si>
    <t>SA016</t>
  </si>
  <si>
    <t>ST008</t>
  </si>
  <si>
    <t>ST009</t>
  </si>
  <si>
    <t>UTDUyOT004</t>
  </si>
  <si>
    <t>SA017</t>
  </si>
  <si>
    <t>OPyUO50</t>
  </si>
  <si>
    <t>ECDyT018</t>
  </si>
  <si>
    <t>RyE014</t>
  </si>
  <si>
    <t>RyE015</t>
  </si>
  <si>
    <t>RyE016</t>
  </si>
  <si>
    <t>DE007</t>
  </si>
  <si>
    <t>IMDM040</t>
  </si>
  <si>
    <t>MSDIF114</t>
  </si>
  <si>
    <t>UBR114</t>
  </si>
  <si>
    <t>UBR115</t>
  </si>
  <si>
    <t>UBR116</t>
  </si>
  <si>
    <t>UBR117</t>
  </si>
  <si>
    <t>UBR118</t>
  </si>
  <si>
    <t>UBR119</t>
  </si>
  <si>
    <t>UBR120</t>
  </si>
  <si>
    <t>UBR121</t>
  </si>
  <si>
    <t>UBR122</t>
  </si>
  <si>
    <t>UBR123</t>
  </si>
  <si>
    <t>UBR124</t>
  </si>
  <si>
    <t>UBR125</t>
  </si>
  <si>
    <t>UBR126</t>
  </si>
  <si>
    <t>UBR127</t>
  </si>
  <si>
    <t>UBR128</t>
  </si>
  <si>
    <t>UBR129</t>
  </si>
  <si>
    <t>UBR130</t>
  </si>
  <si>
    <t>UBR131</t>
  </si>
  <si>
    <t>UBR132</t>
  </si>
  <si>
    <t>UBR133</t>
  </si>
  <si>
    <t>UBR134</t>
  </si>
  <si>
    <t>DSP295</t>
  </si>
  <si>
    <t>UBR135</t>
  </si>
  <si>
    <t>UBR136</t>
  </si>
  <si>
    <t>UBR137</t>
  </si>
  <si>
    <t>UBR138</t>
  </si>
  <si>
    <t>UBR139</t>
  </si>
  <si>
    <t>APM008</t>
  </si>
  <si>
    <t>APM009</t>
  </si>
  <si>
    <t>APM010</t>
  </si>
  <si>
    <t>DSP296</t>
  </si>
  <si>
    <t>SA018</t>
  </si>
  <si>
    <t>SA019</t>
  </si>
  <si>
    <t>MSDIF115</t>
  </si>
  <si>
    <t>MSDIF116</t>
  </si>
  <si>
    <t>HA039</t>
  </si>
  <si>
    <t>CAI007</t>
  </si>
  <si>
    <t>PC064</t>
  </si>
  <si>
    <t>AM115</t>
  </si>
  <si>
    <t>AM116</t>
  </si>
  <si>
    <t>AM117</t>
  </si>
  <si>
    <t>AM118</t>
  </si>
  <si>
    <t>AM119</t>
  </si>
  <si>
    <t>ARC020</t>
  </si>
  <si>
    <t>DAyE029</t>
  </si>
  <si>
    <t>CS013</t>
  </si>
  <si>
    <t>RRHH018</t>
  </si>
  <si>
    <t>RRHH019</t>
  </si>
  <si>
    <t>OPyUO51</t>
  </si>
  <si>
    <t>DSP297</t>
  </si>
  <si>
    <t>UT005</t>
  </si>
  <si>
    <t>RRHH020</t>
  </si>
  <si>
    <t>DP028</t>
  </si>
  <si>
    <t>DSyE022</t>
  </si>
  <si>
    <t>AM120</t>
  </si>
  <si>
    <t>AM121</t>
  </si>
  <si>
    <t>AM122</t>
  </si>
  <si>
    <t>AM123</t>
  </si>
  <si>
    <t>AM124</t>
  </si>
  <si>
    <t>IMDM041</t>
  </si>
  <si>
    <t>IMDM042</t>
  </si>
  <si>
    <t>IMDM043</t>
  </si>
  <si>
    <t>IMDM044</t>
  </si>
  <si>
    <t>IMDM045</t>
  </si>
  <si>
    <t>IMDM046</t>
  </si>
  <si>
    <t>IMDM047</t>
  </si>
  <si>
    <t>IMDM048</t>
  </si>
  <si>
    <t>IMDM049</t>
  </si>
  <si>
    <t>IMDM050</t>
  </si>
  <si>
    <t>IMDM051</t>
  </si>
  <si>
    <t>IMDM052</t>
  </si>
  <si>
    <t>IMDM053</t>
  </si>
  <si>
    <t>IMDM054</t>
  </si>
  <si>
    <t>IMDM055</t>
  </si>
  <si>
    <t>IMDM056</t>
  </si>
  <si>
    <t>IMDM057</t>
  </si>
  <si>
    <t>IMDM058</t>
  </si>
  <si>
    <t>IMDM059</t>
  </si>
  <si>
    <t>IMDM060</t>
  </si>
  <si>
    <t>IMDM061</t>
  </si>
  <si>
    <t>IMDM062</t>
  </si>
  <si>
    <t>IMDM063</t>
  </si>
  <si>
    <t>IMDM064</t>
  </si>
  <si>
    <t>IMDM065</t>
  </si>
  <si>
    <t>IMDM066</t>
  </si>
  <si>
    <t>IMDM067</t>
  </si>
  <si>
    <t>IMDM068</t>
  </si>
  <si>
    <t>IMDM069</t>
  </si>
  <si>
    <t>IMDM070</t>
  </si>
  <si>
    <t>IMDM071</t>
  </si>
  <si>
    <t>IMDM072</t>
  </si>
  <si>
    <t>IMDM073</t>
  </si>
  <si>
    <t>IMDM074</t>
  </si>
  <si>
    <t>IMDM075</t>
  </si>
  <si>
    <t>IMDM076</t>
  </si>
  <si>
    <t>IMDM077</t>
  </si>
  <si>
    <t>IMDM078</t>
  </si>
  <si>
    <t>IMDM079</t>
  </si>
  <si>
    <t>IMDM080</t>
  </si>
  <si>
    <t>IMDM081</t>
  </si>
  <si>
    <t>IMDM082</t>
  </si>
  <si>
    <t>IMDM083</t>
  </si>
  <si>
    <t>IMDM084</t>
  </si>
  <si>
    <t>IMDM085</t>
  </si>
  <si>
    <t>IMDM086</t>
  </si>
  <si>
    <t>IMDM087</t>
  </si>
  <si>
    <t>IMDM088</t>
  </si>
  <si>
    <t>IMDM089</t>
  </si>
  <si>
    <t>IMDM090</t>
  </si>
  <si>
    <t>IMDM091</t>
  </si>
  <si>
    <t>IMDM092</t>
  </si>
  <si>
    <t>IMDM093</t>
  </si>
  <si>
    <t>IMDM094</t>
  </si>
  <si>
    <t>SSyPA013</t>
  </si>
  <si>
    <t>SSyPA014</t>
  </si>
  <si>
    <t>SSyPA015</t>
  </si>
  <si>
    <t>SSyPA016</t>
  </si>
  <si>
    <t>SSyPA017</t>
  </si>
  <si>
    <t>SSyPA018</t>
  </si>
  <si>
    <t>SSyPA019</t>
  </si>
  <si>
    <t>SSyPA020</t>
  </si>
  <si>
    <t>SSyPA021</t>
  </si>
  <si>
    <t>SSyPA022</t>
  </si>
  <si>
    <t>SSyPA023</t>
  </si>
  <si>
    <t>SSyPA024</t>
  </si>
  <si>
    <t>AM125</t>
  </si>
  <si>
    <t>MSDIF117</t>
  </si>
  <si>
    <t>TM111</t>
  </si>
  <si>
    <t>TM112</t>
  </si>
  <si>
    <t>TM113</t>
  </si>
  <si>
    <t>AM126</t>
  </si>
  <si>
    <t>AM127</t>
  </si>
  <si>
    <t>RRHH021</t>
  </si>
  <si>
    <t>AM128</t>
  </si>
  <si>
    <t>REF023</t>
  </si>
  <si>
    <t>PC065</t>
  </si>
  <si>
    <t>PC066</t>
  </si>
  <si>
    <t>PC067</t>
  </si>
  <si>
    <t>PC068</t>
  </si>
  <si>
    <t>PC069</t>
  </si>
  <si>
    <t>PC070</t>
  </si>
  <si>
    <t>PC071</t>
  </si>
  <si>
    <t>PC072</t>
  </si>
  <si>
    <t>PC073</t>
  </si>
  <si>
    <t>PC074</t>
  </si>
  <si>
    <t>PC075</t>
  </si>
  <si>
    <t>PC076</t>
  </si>
  <si>
    <t>RyE017</t>
  </si>
  <si>
    <t>AM129</t>
  </si>
  <si>
    <t>AM130</t>
  </si>
  <si>
    <t>AM131</t>
  </si>
  <si>
    <t>AM132</t>
  </si>
  <si>
    <t>AM133</t>
  </si>
  <si>
    <t>DSP298</t>
  </si>
  <si>
    <t>DSP299</t>
  </si>
  <si>
    <t>DSP300</t>
  </si>
  <si>
    <t>AM134</t>
  </si>
  <si>
    <t>PC077</t>
  </si>
  <si>
    <t>PC078</t>
  </si>
  <si>
    <t>PC079</t>
  </si>
  <si>
    <t>PC080</t>
  </si>
  <si>
    <t>PC081</t>
  </si>
  <si>
    <t>PC082</t>
  </si>
  <si>
    <t>MSDIF118</t>
  </si>
  <si>
    <t>TM114</t>
  </si>
  <si>
    <t>APM011</t>
  </si>
  <si>
    <t>OC016</t>
  </si>
  <si>
    <t>PC083</t>
  </si>
  <si>
    <t>OIC022</t>
  </si>
  <si>
    <t>CS014</t>
  </si>
  <si>
    <t>DP029</t>
  </si>
  <si>
    <t>TM115</t>
  </si>
  <si>
    <t>AM135</t>
  </si>
  <si>
    <t>AM136</t>
  </si>
  <si>
    <t>AM137</t>
  </si>
  <si>
    <t>AM138</t>
  </si>
  <si>
    <t>AM139</t>
  </si>
  <si>
    <t>PC084</t>
  </si>
  <si>
    <t>OC017</t>
  </si>
  <si>
    <t>UAJ014</t>
  </si>
  <si>
    <t>UAJ015</t>
  </si>
  <si>
    <t>DAyE030</t>
  </si>
  <si>
    <t>DAyE031</t>
  </si>
  <si>
    <t>SGM026</t>
  </si>
  <si>
    <t>SGM027</t>
  </si>
  <si>
    <t>SGM028</t>
  </si>
  <si>
    <t>SGM029</t>
  </si>
  <si>
    <t>PC085</t>
  </si>
  <si>
    <t>PC086</t>
  </si>
  <si>
    <t>TM116</t>
  </si>
  <si>
    <t>TM117</t>
  </si>
  <si>
    <t>UAJ016</t>
  </si>
  <si>
    <t>PM010</t>
  </si>
  <si>
    <t>IMDM095</t>
  </si>
  <si>
    <t>SGM030</t>
  </si>
  <si>
    <t>OIC023</t>
  </si>
  <si>
    <t>CS015</t>
  </si>
  <si>
    <t>DP030</t>
  </si>
  <si>
    <t>DSP301</t>
  </si>
  <si>
    <t>SGM031</t>
  </si>
  <si>
    <t>OPyUO52</t>
  </si>
  <si>
    <t>OC018</t>
  </si>
  <si>
    <t>RyE018</t>
  </si>
  <si>
    <t>RyE19</t>
  </si>
  <si>
    <t>ECDyT019</t>
  </si>
  <si>
    <t>ECDyT020</t>
  </si>
  <si>
    <t>OIC024</t>
  </si>
  <si>
    <t>CM034</t>
  </si>
  <si>
    <t>AM140</t>
  </si>
  <si>
    <t>AM141</t>
  </si>
  <si>
    <t>AM142</t>
  </si>
  <si>
    <t>RRHH022</t>
  </si>
  <si>
    <t>DAyE032</t>
  </si>
  <si>
    <t>DAyE033</t>
  </si>
  <si>
    <t>PC087</t>
  </si>
  <si>
    <t>PC088</t>
  </si>
  <si>
    <t>OPyUO53</t>
  </si>
  <si>
    <t>OPyUO54</t>
  </si>
  <si>
    <t>DSyE023</t>
  </si>
  <si>
    <t>DSyE024</t>
  </si>
  <si>
    <t>PM011</t>
  </si>
  <si>
    <t>AM143</t>
  </si>
  <si>
    <t>HA040</t>
  </si>
  <si>
    <t>DSyE025</t>
  </si>
  <si>
    <t>DSyE026</t>
  </si>
  <si>
    <t>ECDyT021</t>
  </si>
  <si>
    <t>ECDyT022</t>
  </si>
  <si>
    <t>ECDyT023</t>
  </si>
  <si>
    <t>OPyUO55</t>
  </si>
  <si>
    <t>OPyUO56</t>
  </si>
  <si>
    <t>OPyUO57</t>
  </si>
  <si>
    <t>DSP302</t>
  </si>
  <si>
    <t>DSP303</t>
  </si>
  <si>
    <t>TM118</t>
  </si>
  <si>
    <t>PC089</t>
  </si>
  <si>
    <t>DPS304</t>
  </si>
  <si>
    <t>DPS305</t>
  </si>
  <si>
    <t>DSP306</t>
  </si>
  <si>
    <t>DSP307</t>
  </si>
  <si>
    <t>DSP308</t>
  </si>
  <si>
    <t>DSP309</t>
  </si>
  <si>
    <t>DSP310</t>
  </si>
  <si>
    <t>ARC005</t>
  </si>
  <si>
    <t>AM018</t>
  </si>
  <si>
    <t>DSP265</t>
  </si>
  <si>
    <t>SGM012</t>
  </si>
  <si>
    <t>HA022</t>
  </si>
  <si>
    <t>HA023</t>
  </si>
  <si>
    <t>BIBLY002</t>
  </si>
  <si>
    <t>BIBLY003</t>
  </si>
  <si>
    <t>BIBLY004</t>
  </si>
  <si>
    <t>BIBLY005</t>
  </si>
  <si>
    <t>TM034</t>
  </si>
  <si>
    <t>TM035</t>
  </si>
  <si>
    <t>MSDIF022</t>
  </si>
  <si>
    <t>MSDIF024</t>
  </si>
  <si>
    <t>CS006</t>
  </si>
  <si>
    <t>DAyE008</t>
  </si>
  <si>
    <t>OC004</t>
  </si>
  <si>
    <t>OC005</t>
  </si>
  <si>
    <t>UAJ006</t>
  </si>
  <si>
    <t>OIC008</t>
  </si>
  <si>
    <t>AI002</t>
  </si>
  <si>
    <t>AI003</t>
  </si>
  <si>
    <t>OIC009</t>
  </si>
  <si>
    <t>UT002</t>
  </si>
  <si>
    <t>AFyOP002</t>
  </si>
  <si>
    <t>AFyOP003</t>
  </si>
  <si>
    <t>CAI002</t>
  </si>
  <si>
    <t>DSyE008</t>
  </si>
  <si>
    <t>APM004</t>
  </si>
  <si>
    <t>DSyE009</t>
  </si>
  <si>
    <t>DSyE010</t>
  </si>
  <si>
    <t>DSyE011</t>
  </si>
  <si>
    <t>DAyE009</t>
  </si>
  <si>
    <t>DAyE010</t>
  </si>
  <si>
    <t>APM005</t>
  </si>
  <si>
    <t>DE001</t>
  </si>
  <si>
    <t>DAyE011</t>
  </si>
  <si>
    <t>DE002</t>
  </si>
  <si>
    <t>DAyE012</t>
  </si>
  <si>
    <t>DAyE013</t>
  </si>
  <si>
    <t>DP012</t>
  </si>
  <si>
    <t>DP013</t>
  </si>
  <si>
    <t>DP014</t>
  </si>
  <si>
    <t>DT001</t>
  </si>
  <si>
    <t>ECDyT009</t>
  </si>
  <si>
    <t>ECDyT010</t>
  </si>
  <si>
    <t>CM012</t>
  </si>
  <si>
    <t>CM013</t>
  </si>
  <si>
    <t>CM014</t>
  </si>
  <si>
    <t>CM015</t>
  </si>
  <si>
    <t>CM016</t>
  </si>
  <si>
    <t>CM017</t>
  </si>
  <si>
    <t>CM018</t>
  </si>
  <si>
    <t>ARC006</t>
  </si>
  <si>
    <t>DAyE014</t>
  </si>
  <si>
    <t>DAyE015</t>
  </si>
  <si>
    <t>SSyPA008</t>
  </si>
  <si>
    <t>OPyOU021</t>
  </si>
  <si>
    <t>OPyOU022</t>
  </si>
  <si>
    <t>OPyOU023</t>
  </si>
  <si>
    <t>OPyOU024</t>
  </si>
  <si>
    <t>OPyOU025</t>
  </si>
  <si>
    <t>OPyOU026</t>
  </si>
  <si>
    <t>OPyOU027</t>
  </si>
  <si>
    <t>OPyOU028</t>
  </si>
  <si>
    <t>OPyOU029</t>
  </si>
  <si>
    <t>OPyOU030</t>
  </si>
  <si>
    <t>OPyOU031</t>
  </si>
  <si>
    <t>ST002</t>
  </si>
  <si>
    <t>OPyOU032</t>
  </si>
  <si>
    <t>ST003</t>
  </si>
  <si>
    <t>OPyOU033</t>
  </si>
  <si>
    <t>OPyOU034</t>
  </si>
  <si>
    <t>OPyOU035</t>
  </si>
  <si>
    <t>OPyOU036</t>
  </si>
  <si>
    <t>ECDyT011</t>
  </si>
  <si>
    <t>PM004</t>
  </si>
  <si>
    <t>PM005</t>
  </si>
  <si>
    <t>DAyE016</t>
  </si>
  <si>
    <t>RyE002</t>
  </si>
  <si>
    <t>RyE003</t>
  </si>
  <si>
    <t>SSyPA009</t>
  </si>
  <si>
    <t>DSP266</t>
  </si>
  <si>
    <t>DSP267</t>
  </si>
  <si>
    <t>DSP268</t>
  </si>
  <si>
    <t>DSP269</t>
  </si>
  <si>
    <t>IMDM030</t>
  </si>
  <si>
    <t>IMDM031</t>
  </si>
  <si>
    <t>IMDM032</t>
  </si>
  <si>
    <t>IMDM033</t>
  </si>
  <si>
    <t>IMDM034</t>
  </si>
  <si>
    <t>AM019</t>
  </si>
  <si>
    <t>AM020</t>
  </si>
  <si>
    <t>DT002</t>
  </si>
  <si>
    <t>DT003</t>
  </si>
  <si>
    <t>PC027</t>
  </si>
  <si>
    <t>PC028</t>
  </si>
  <si>
    <t>PC029</t>
  </si>
  <si>
    <t>AM021</t>
  </si>
  <si>
    <t>RRHH008</t>
  </si>
  <si>
    <t>RRHH009</t>
  </si>
  <si>
    <t>RRHH010</t>
  </si>
  <si>
    <t>RRHH011</t>
  </si>
  <si>
    <t>RRHH012</t>
  </si>
  <si>
    <t>REF006</t>
  </si>
  <si>
    <t>REF007</t>
  </si>
  <si>
    <t>REF008</t>
  </si>
  <si>
    <t>REF009</t>
  </si>
  <si>
    <t>REF010</t>
  </si>
  <si>
    <t>REF011</t>
  </si>
  <si>
    <t>AM022</t>
  </si>
  <si>
    <t>SGM013</t>
  </si>
  <si>
    <t>DP015</t>
  </si>
  <si>
    <t>SGM014</t>
  </si>
  <si>
    <t>SGM015</t>
  </si>
  <si>
    <t>SGM016</t>
  </si>
  <si>
    <t>AM023</t>
  </si>
  <si>
    <t>SESPIDNNA003</t>
  </si>
  <si>
    <t>SESPIDNNA004</t>
  </si>
  <si>
    <t>CAI003</t>
  </si>
  <si>
    <t>MSDIF026</t>
  </si>
  <si>
    <t>UBR027</t>
  </si>
  <si>
    <t>MSDIF027</t>
  </si>
  <si>
    <t>MSDIF028</t>
  </si>
  <si>
    <t>MSDIF029</t>
  </si>
  <si>
    <t>MSDIF030</t>
  </si>
  <si>
    <t>PM006</t>
  </si>
  <si>
    <t>MSDIF031</t>
  </si>
  <si>
    <t>TM036</t>
  </si>
  <si>
    <t>TM037</t>
  </si>
  <si>
    <t>TM038</t>
  </si>
  <si>
    <t>TM039</t>
  </si>
  <si>
    <t>TM040</t>
  </si>
  <si>
    <t>AM024</t>
  </si>
  <si>
    <t>UAJ007</t>
  </si>
  <si>
    <t>TM041</t>
  </si>
  <si>
    <t>AM025</t>
  </si>
  <si>
    <t>OC006</t>
  </si>
  <si>
    <t>TM042</t>
  </si>
  <si>
    <t>AM026</t>
  </si>
  <si>
    <t>TM043</t>
  </si>
  <si>
    <t>TM044</t>
  </si>
  <si>
    <t>RRHH013</t>
  </si>
  <si>
    <t>TM045</t>
  </si>
  <si>
    <t>UAJ008</t>
  </si>
  <si>
    <t>PC030</t>
  </si>
  <si>
    <t>TM046</t>
  </si>
  <si>
    <t>TM047</t>
  </si>
  <si>
    <t>MSDIF033</t>
  </si>
  <si>
    <t>UBR028</t>
  </si>
  <si>
    <t>UBR029</t>
  </si>
  <si>
    <t>UBR030</t>
  </si>
  <si>
    <t>UBR031</t>
  </si>
  <si>
    <t>UBR032</t>
  </si>
  <si>
    <t>MSDIF034</t>
  </si>
  <si>
    <t>UBR033</t>
  </si>
  <si>
    <t>URI017</t>
  </si>
  <si>
    <t>MSDIF035</t>
  </si>
  <si>
    <t>URI018</t>
  </si>
  <si>
    <t>URI019</t>
  </si>
  <si>
    <t>URI020</t>
  </si>
  <si>
    <t>RRHH014</t>
  </si>
  <si>
    <t>OC007</t>
  </si>
  <si>
    <t>AM027</t>
  </si>
  <si>
    <t>AFyOP004</t>
  </si>
  <si>
    <t>ST004</t>
  </si>
  <si>
    <t>TM048</t>
  </si>
  <si>
    <t>TM049</t>
  </si>
  <si>
    <t>DSyE012</t>
  </si>
  <si>
    <t>UAJ009</t>
  </si>
  <si>
    <t>RyE004</t>
  </si>
  <si>
    <t>TM050</t>
  </si>
  <si>
    <t>OPyOU037</t>
  </si>
  <si>
    <t>SA004</t>
  </si>
  <si>
    <t>PA002</t>
  </si>
  <si>
    <t>AM028</t>
  </si>
  <si>
    <t>MSDIF036</t>
  </si>
  <si>
    <t>SGM017</t>
  </si>
  <si>
    <t>CM019</t>
  </si>
  <si>
    <t>CM020</t>
  </si>
  <si>
    <t>AM029</t>
  </si>
  <si>
    <t>AM030</t>
  </si>
  <si>
    <t>AM031</t>
  </si>
  <si>
    <t>AM032</t>
  </si>
  <si>
    <t>AM033</t>
  </si>
  <si>
    <t>AM034</t>
  </si>
  <si>
    <t>AM035</t>
  </si>
  <si>
    <t>AM036</t>
  </si>
  <si>
    <t>AM037</t>
  </si>
  <si>
    <t>AM038</t>
  </si>
  <si>
    <t>AM039</t>
  </si>
  <si>
    <t>ARC007</t>
  </si>
  <si>
    <t>AM040</t>
  </si>
  <si>
    <t>UBR034</t>
  </si>
  <si>
    <t>SGM018</t>
  </si>
  <si>
    <t>DP016</t>
  </si>
  <si>
    <t>CM021</t>
  </si>
  <si>
    <t>CM022</t>
  </si>
  <si>
    <t>CM023</t>
  </si>
  <si>
    <t>OPyOU038</t>
  </si>
  <si>
    <t>MSDIF037</t>
  </si>
  <si>
    <t>TM051</t>
  </si>
  <si>
    <t>TM052</t>
  </si>
  <si>
    <t>TM053</t>
  </si>
  <si>
    <t>TM054</t>
  </si>
  <si>
    <t>TM055</t>
  </si>
  <si>
    <t>TM056</t>
  </si>
  <si>
    <t>TM057</t>
  </si>
  <si>
    <t>TM058</t>
  </si>
  <si>
    <t>HA024</t>
  </si>
  <si>
    <t>TM059</t>
  </si>
  <si>
    <t>AM041</t>
  </si>
  <si>
    <t>DAyE017</t>
  </si>
  <si>
    <t>HA025</t>
  </si>
  <si>
    <t>HA026</t>
  </si>
  <si>
    <t>AI004</t>
  </si>
  <si>
    <t>CS007</t>
  </si>
  <si>
    <t>MSDIF038</t>
  </si>
  <si>
    <t>MSDIF039</t>
  </si>
  <si>
    <t>OPyOU039</t>
  </si>
  <si>
    <t>TM060</t>
  </si>
  <si>
    <t>PC31</t>
  </si>
  <si>
    <t>ECDyT012</t>
  </si>
  <si>
    <t>ECDyT013</t>
  </si>
  <si>
    <t>TM061</t>
  </si>
  <si>
    <t>TM062</t>
  </si>
  <si>
    <t>TM063</t>
  </si>
  <si>
    <t>TM064</t>
  </si>
  <si>
    <t>TM065</t>
  </si>
  <si>
    <t>TM066</t>
  </si>
  <si>
    <t>TM067</t>
  </si>
  <si>
    <t>TM068</t>
  </si>
  <si>
    <t>TM069</t>
  </si>
  <si>
    <t>TM070</t>
  </si>
  <si>
    <t>TM071</t>
  </si>
  <si>
    <t>TM072</t>
  </si>
  <si>
    <t>TM073</t>
  </si>
  <si>
    <t>OIC010</t>
  </si>
  <si>
    <t>OIC011</t>
  </si>
  <si>
    <t>DP017</t>
  </si>
  <si>
    <t>DSP270</t>
  </si>
  <si>
    <t>CS008</t>
  </si>
  <si>
    <t>SP01</t>
  </si>
  <si>
    <t>RyE005</t>
  </si>
  <si>
    <t>DSP271</t>
  </si>
  <si>
    <t>OPyOU040</t>
  </si>
  <si>
    <t>OPyOU041</t>
  </si>
  <si>
    <t>OPyOU042</t>
  </si>
  <si>
    <t>MSDIF040</t>
  </si>
  <si>
    <t>UBR035</t>
  </si>
  <si>
    <t>MSDIF041</t>
  </si>
  <si>
    <t>AM042</t>
  </si>
  <si>
    <t xml:space="preserve">no existe factura </t>
  </si>
  <si>
    <t xml:space="preserve">No. Area </t>
  </si>
  <si>
    <t>Cargo</t>
  </si>
  <si>
    <t>Núm. De nomina</t>
  </si>
  <si>
    <t xml:space="preserve">No. Del Bien </t>
  </si>
  <si>
    <t xml:space="preserve">No. Consecutivo del Bien </t>
  </si>
  <si>
    <t xml:space="preserve">No. Del bien </t>
  </si>
  <si>
    <t xml:space="preserve">No. Del Área </t>
  </si>
  <si>
    <t xml:space="preserve">Edificio </t>
  </si>
  <si>
    <t>Edificio actual</t>
  </si>
  <si>
    <t xml:space="preserve">Direccion </t>
  </si>
  <si>
    <t>Nombre de Resguardante</t>
  </si>
  <si>
    <t>Núm. Del área Responsable</t>
  </si>
  <si>
    <t>Uso o destino</t>
  </si>
  <si>
    <t>No. CONSECUTIVO  del inventario</t>
  </si>
  <si>
    <t xml:space="preserve">Núm. Del área </t>
  </si>
  <si>
    <t xml:space="preserve">Núm. Del edificio </t>
  </si>
  <si>
    <t>AM145</t>
  </si>
  <si>
    <t>SMDIF118</t>
  </si>
  <si>
    <t>OPyOU065</t>
  </si>
  <si>
    <t>AM146</t>
  </si>
  <si>
    <t>AM147</t>
  </si>
  <si>
    <t>AM148</t>
  </si>
  <si>
    <t>AM149</t>
  </si>
  <si>
    <t>AM150</t>
  </si>
  <si>
    <t>AM151</t>
  </si>
  <si>
    <t>SMDIF119</t>
  </si>
  <si>
    <t>SMDIF120</t>
  </si>
  <si>
    <t>SMDIF121</t>
  </si>
  <si>
    <t>AM152</t>
  </si>
  <si>
    <t>PC090</t>
  </si>
  <si>
    <t>PC091</t>
  </si>
  <si>
    <t>DSP312</t>
  </si>
  <si>
    <t>DSP313</t>
  </si>
  <si>
    <t>DSP314</t>
  </si>
  <si>
    <t>DSP315</t>
  </si>
  <si>
    <t>PC092</t>
  </si>
  <si>
    <t>DSP316</t>
  </si>
  <si>
    <t>DSP317</t>
  </si>
  <si>
    <t>DSP318</t>
  </si>
  <si>
    <t>AM153</t>
  </si>
  <si>
    <t>AM154</t>
  </si>
  <si>
    <t>DSP319</t>
  </si>
  <si>
    <t>AM155</t>
  </si>
  <si>
    <t>PC093</t>
  </si>
  <si>
    <t>OPyOU066</t>
  </si>
  <si>
    <t>DSP320</t>
  </si>
  <si>
    <t>DSP321</t>
  </si>
  <si>
    <t>Nombre delResguardante</t>
  </si>
  <si>
    <t>AM156</t>
  </si>
  <si>
    <t xml:space="preserve">AM157 </t>
  </si>
  <si>
    <t>en delegacion  seccion norte</t>
  </si>
  <si>
    <t>se ubica en  administraccion</t>
  </si>
  <si>
    <t>se ubica en administracion</t>
  </si>
  <si>
    <t>en administracion</t>
  </si>
  <si>
    <t xml:space="preserve"> debajo de las escaleras</t>
  </si>
  <si>
    <t xml:space="preserve">en sistemas </t>
  </si>
  <si>
    <t>obras publicas</t>
  </si>
  <si>
    <t xml:space="preserve">en reparacion </t>
  </si>
  <si>
    <t>en sistemas</t>
  </si>
  <si>
    <t>U66053K0H743428</t>
  </si>
  <si>
    <t>EQUIPO DE CÓMPUTO ADM ATLHON 2.7 GHZ, 1 GB -DDR3, DISCO DURO 320 GB SATA, GRABADOR DVD SUPER MULTILIGHT SCRIBE SATA 16X, TECLADO USB, MOUSE USB, TARJETA DE VIDEO NVIDIA NFORCE 430 MONITOR 18.5" 13Q04607JQ</t>
  </si>
  <si>
    <t>carlitos</t>
  </si>
  <si>
    <t>para baja</t>
  </si>
  <si>
    <t>ESCRITORIO METÁLICO CON CUBIERTA DE MADERA; CON 2 GAVETAS, COLOR GRIS</t>
  </si>
  <si>
    <r>
      <rPr>
        <b/>
        <sz val="12"/>
        <rFont val="Arial Narrow"/>
        <family val="2"/>
      </rPr>
      <t>2 PIEZAS.</t>
    </r>
    <r>
      <rPr>
        <sz val="12"/>
        <rFont val="Arial Narrow"/>
        <family val="2"/>
      </rPr>
      <t xml:space="preserve"> DE EXTENCIÓN DE CABLE DE CORRIENTE DE 10 MTS CADA UNA, CAL. 12</t>
    </r>
  </si>
  <si>
    <r>
      <rPr>
        <b/>
        <sz val="12"/>
        <rFont val="Arial Narrow"/>
        <family val="2"/>
      </rPr>
      <t xml:space="preserve">3 PIEZAS. </t>
    </r>
    <r>
      <rPr>
        <sz val="12"/>
        <rFont val="Arial Narrow"/>
        <family val="2"/>
      </rPr>
      <t>CABLE PARA MICROFONO DE 10 METROS CADA UNA, MARCA NEUTRIK</t>
    </r>
  </si>
  <si>
    <t>IMJyD023</t>
  </si>
  <si>
    <t>IMJyD024</t>
  </si>
  <si>
    <t>IMJyD025</t>
  </si>
  <si>
    <t>IMJyD026</t>
  </si>
  <si>
    <t>IMJyD027</t>
  </si>
  <si>
    <t>IMJyD028</t>
  </si>
  <si>
    <r>
      <t xml:space="preserve">BOTIQUIN DE PRIMEROS AUXILIOS (TRAUMA III) MOCHILA. CONTENIDO: </t>
    </r>
    <r>
      <rPr>
        <sz val="12"/>
        <color rgb="FFFF0000"/>
        <rFont val="Arial Narrow"/>
        <family val="2"/>
      </rPr>
      <t>1 BAUMANOMETRO</t>
    </r>
    <r>
      <rPr>
        <sz val="12"/>
        <rFont val="Arial Narrow"/>
        <family val="2"/>
      </rPr>
      <t xml:space="preserve">, </t>
    </r>
    <r>
      <rPr>
        <sz val="12"/>
        <color rgb="FFFF0000"/>
        <rFont val="Arial Narrow"/>
        <family val="2"/>
      </rPr>
      <t>1 CABESTRILLO</t>
    </r>
    <r>
      <rPr>
        <sz val="12"/>
        <rFont val="Arial Narrow"/>
        <family val="2"/>
      </rPr>
      <t xml:space="preserve">, </t>
    </r>
    <r>
      <rPr>
        <sz val="12"/>
        <color rgb="FFFF0000"/>
        <rFont val="Arial Narrow"/>
        <family val="2"/>
      </rPr>
      <t>1 ESTETOSCOPIO SENCILLO</t>
    </r>
    <r>
      <rPr>
        <sz val="12"/>
        <rFont val="Arial Narrow"/>
        <family val="2"/>
      </rPr>
      <t>,</t>
    </r>
    <r>
      <rPr>
        <sz val="12"/>
        <color rgb="FFFF0000"/>
        <rFont val="Arial Narrow"/>
        <family val="2"/>
      </rPr>
      <t xml:space="preserve"> 1 LÁMPARA DE DIAGNOSTIO, 1 LAVAOJOS</t>
    </r>
    <r>
      <rPr>
        <sz val="12"/>
        <rFont val="Arial Narrow"/>
        <family val="2"/>
      </rPr>
      <t>, 1 PINZA KELLY RECTA, 1 TERMOMETRO CLINIC, 1 TIJERA DE USO RUDO Y 1 TIJERA DE BOTON,</t>
    </r>
  </si>
  <si>
    <r>
      <t xml:space="preserve">CONCENTRADOR DE OXIGENO DE 0 LTS USO DOMESTICO, MARCA DEDAKJ, SERIE No. 1603699423000287 </t>
    </r>
    <r>
      <rPr>
        <b/>
        <sz val="12"/>
        <color theme="1"/>
        <rFont val="Calibri"/>
        <family val="2"/>
        <scheme val="minor"/>
      </rPr>
      <t>(SOLO TIENE CABLE DE CONEXIÓN, FALTA CONTROL Y CANULA)</t>
    </r>
  </si>
  <si>
    <t>P. ING. VÍCTOR MANUEL MECALCO MORENO</t>
  </si>
  <si>
    <t>ECDyT024</t>
  </si>
  <si>
    <t>0806</t>
  </si>
  <si>
    <t>.</t>
  </si>
  <si>
    <t>NO LOCALIZADA</t>
  </si>
  <si>
    <t>FOLIO CANCELADO POR BAJA EN SESION EXTRAORDINADIA NÚM. 95</t>
  </si>
  <si>
    <t xml:space="preserve">NO LOCALIZADA </t>
  </si>
  <si>
    <t xml:space="preserve">NO SE LOCALIZO </t>
  </si>
  <si>
    <t>SE SOLICITO LA BAJA, POR PERDIDA EN EL 2022</t>
  </si>
  <si>
    <t xml:space="preserve">NO LOCALIZADO </t>
  </si>
  <si>
    <t>NO LOCALIZADO</t>
  </si>
  <si>
    <t xml:space="preserve">NO LOCALIZADO, ACTA DE HECHOS POR PERDIDA </t>
  </si>
  <si>
    <t xml:space="preserve">NO LOCALIZADO , EXISTE ACTA POR ROBO </t>
  </si>
  <si>
    <t xml:space="preserve">NO LOCALIZADO EXISTE ACTA DE EXTRAVIO </t>
  </si>
  <si>
    <t xml:space="preserve">NO LOCALIZADOS </t>
  </si>
  <si>
    <t xml:space="preserve">SOLO SE LOCALIZARON 3 </t>
  </si>
  <si>
    <t xml:space="preserve">SOLO SE LOCALIZARON 3  LAMPARAS </t>
  </si>
  <si>
    <t>ESCRITORIO DUPLICADO -BIEN MUEBLE FOLIO 511-01-03-115-020-0147</t>
  </si>
  <si>
    <t>ETIQUETADO</t>
  </si>
  <si>
    <t xml:space="preserve">NO ETIQUETADO </t>
  </si>
  <si>
    <t xml:space="preserve">PREDIO DUPLICADO </t>
  </si>
  <si>
    <t xml:space="preserve">SE LOCALIZO EN EL AREA JURIDICA </t>
  </si>
  <si>
    <t xml:space="preserve">SE LOCALIZO EN EL AREA DE PROTECCION CIVIL </t>
  </si>
  <si>
    <t xml:space="preserve">REGISTRADO TAMBIEN COMO INTANGIBLE- NO DUPLICAR COSTO </t>
  </si>
  <si>
    <t xml:space="preserve">RENOVACION </t>
  </si>
  <si>
    <t xml:space="preserve">SE LOCALIZO EN EL AREA DE ORGANO DE CONTROL INTENO </t>
  </si>
  <si>
    <t xml:space="preserve">AGREGADO TAMBIEN A INTANGIBLES- NO DUPLICAR COSTO </t>
  </si>
  <si>
    <t xml:space="preserve">SE LOCALIZO EN EL LABORATORIO </t>
  </si>
  <si>
    <t xml:space="preserve">SE LOCALIZA EN DELEGACION DE SECCION NORTE </t>
  </si>
  <si>
    <t xml:space="preserve">SE LOCALIZO EN EL AREA DE ADM. MUNICIPAL </t>
  </si>
  <si>
    <t xml:space="preserve">JUAN BARRERA XITZO SUR </t>
  </si>
  <si>
    <t xml:space="preserve">ZARAGOZA- FILOMENO </t>
  </si>
  <si>
    <t xml:space="preserve">JAGUEY -GRACIELA </t>
  </si>
  <si>
    <t>SANTA MONICA- TOMAS TEJEDA</t>
  </si>
  <si>
    <t>SITIO-NOE GOMEZ PEREZ</t>
  </si>
  <si>
    <t xml:space="preserve">YOLOTEPEC- SUBDELEGADO IVAN ACOSTA LEONARDO </t>
  </si>
  <si>
    <t xml:space="preserve">YOLOTEPEC- SUBDELEGADO JESUS DAMIAN </t>
  </si>
  <si>
    <t>PALMAR-ARISAI</t>
  </si>
  <si>
    <t xml:space="preserve">SECCION NORTE-BIBIANO </t>
  </si>
  <si>
    <t>SECCION SUR- NANCY ERIKA</t>
  </si>
  <si>
    <t xml:space="preserve">EL AGUILA-ERNESTO </t>
  </si>
  <si>
    <t xml:space="preserve">EL PORVENIR-BERENICE </t>
  </si>
  <si>
    <t>EL MEZQUITAL-JUSTINO DAMIAN</t>
  </si>
  <si>
    <t xml:space="preserve">CERRITOS-JUAN CARLOS SALAS </t>
  </si>
  <si>
    <t>0798</t>
  </si>
  <si>
    <t>0799</t>
  </si>
  <si>
    <t>0800</t>
  </si>
  <si>
    <t>0801</t>
  </si>
  <si>
    <t>0802</t>
  </si>
  <si>
    <t>0803</t>
  </si>
  <si>
    <t>0804</t>
  </si>
  <si>
    <t>0805</t>
  </si>
  <si>
    <t>0807</t>
  </si>
  <si>
    <t>0808</t>
  </si>
  <si>
    <t>0809</t>
  </si>
  <si>
    <t>0810</t>
  </si>
  <si>
    <t xml:space="preserve">EL ENCINO-SILVESTRE </t>
  </si>
  <si>
    <t xml:space="preserve">LOMAS DE GUILLEN-MIGUEL MONROY </t>
  </si>
  <si>
    <t xml:space="preserve">LA BLANCA-JUAN CARLOS ILAGOR GONZALEZ </t>
  </si>
  <si>
    <t xml:space="preserve">GUERRERO-JOSE </t>
  </si>
  <si>
    <t>HERMOSILLO-HUMBERTA</t>
  </si>
  <si>
    <t xml:space="preserve">YOLOTEPEC-CIRCE DALIA </t>
  </si>
  <si>
    <t>NUEVO</t>
  </si>
  <si>
    <t>XITZO NORTE</t>
  </si>
  <si>
    <t xml:space="preserve">YOLOTEPEC-RICARDO CALDERON HERNANDEZ </t>
  </si>
  <si>
    <t xml:space="preserve">YOLOTEPEC- LUIS DANIEL ORNELAS MAYORGA </t>
  </si>
  <si>
    <t xml:space="preserve">PATRIA NUEVA </t>
  </si>
  <si>
    <t xml:space="preserve">LOCALIZADO EN PC </t>
  </si>
  <si>
    <t xml:space="preserve">PRESIDENTE </t>
  </si>
  <si>
    <t xml:space="preserve">NO LOCALIZADO  EXISTE ACTA DE EXTRAVIO </t>
  </si>
  <si>
    <t xml:space="preserve">NO LOCALIZADO , EXISTE ACTA DE BAJA </t>
  </si>
  <si>
    <t xml:space="preserve">EXISTE VALE POR PRESTAMO AL C. GEYSSER FAJARDO ENCISO 
EN ATENCION AL COMITÉ DE FERIA 2023 DE ESTA CABECERA MUNICIPAL
VALE QUE SE ENCUENTRA E RESGUARDO DE SEGURIDAD PUBLICA </t>
  </si>
  <si>
    <t xml:space="preserve">SE SOLICITO LA BAJA, POR PERDIDA EN EL 2022
MUESTRA GASTRONOMICA </t>
  </si>
  <si>
    <t xml:space="preserve">INVENTARIO DE TRANSPORTE </t>
  </si>
  <si>
    <t xml:space="preserve">MUNICIPIO DE SANTIAGO DE ANAYA </t>
  </si>
  <si>
    <t xml:space="preserve">                                 C. EDIGAR MONTER ANGELES            L.C.P. NOHEMI VIRIDIANA CORTEZ MONTER             PROF.CLEMENTE HERNANDEZ ESPINOZA           LIC. ITZEL GONZALEZ PEREZ                            . .  PRESIDENTE MUNICIPAL                                       TESORERA MUNICIPAL                                                 SECRETARIO MUNICIPAL                               SINDICO PRODURADOR</t>
  </si>
  <si>
    <t>EMAPAM002</t>
  </si>
  <si>
    <t>EMAPAM003</t>
  </si>
  <si>
    <t>EMAPAM004</t>
  </si>
  <si>
    <t>EMAPAM005</t>
  </si>
  <si>
    <t>EMAPAM006</t>
  </si>
  <si>
    <t>EMAPAM007</t>
  </si>
  <si>
    <t>EMAPAM008</t>
  </si>
  <si>
    <t>EMAPAM009</t>
  </si>
  <si>
    <t>EMAPAM010</t>
  </si>
  <si>
    <t xml:space="preserve">TOTAL </t>
  </si>
  <si>
    <t xml:space="preserve">TOTALES </t>
  </si>
  <si>
    <t>TOTALES</t>
  </si>
  <si>
    <t>i</t>
  </si>
  <si>
    <t>AL 30 DE SEPTIEMBRE DEL AÑO 2024</t>
  </si>
  <si>
    <t>AL 30 DE SEPTIEBRE DEL AÑO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</si>
</sst>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dd/mm/yyyy;@"/>
  </numFmts>
  <fonts count="73" x14ac:knownFonts="1">
    <font>
      <sz val="11"/>
      <color theme="1"/>
      <name val="Calibri"/>
      <family val="2"/>
      <scheme val="minor"/>
    </font>
    <font>
      <sz val="8"/>
      <color theme="1"/>
      <name val="Arial Narrow"/>
      <family val="2"/>
    </font>
    <font>
      <sz val="8"/>
      <name val="Arial Narrow"/>
      <family val="2"/>
    </font>
    <font>
      <sz val="10"/>
      <name val="Arial"/>
      <family val="2"/>
    </font>
    <font>
      <b/>
      <sz val="12"/>
      <name val="Arial Narrow"/>
      <family val="2"/>
    </font>
    <font>
      <b/>
      <sz val="8"/>
      <name val="Arial Narrow"/>
      <family val="2"/>
    </font>
    <font>
      <sz val="6"/>
      <name val="Arial Narrow"/>
      <family val="2"/>
    </font>
    <font>
      <sz val="10"/>
      <name val="Arial Narrow"/>
      <family val="2"/>
    </font>
    <font>
      <b/>
      <sz val="8"/>
      <color rgb="FFFF0000"/>
      <name val="Arial Narrow"/>
      <family val="2"/>
    </font>
    <font>
      <b/>
      <sz val="11"/>
      <name val="Arial Narrow"/>
      <family val="2"/>
    </font>
    <font>
      <b/>
      <sz val="6"/>
      <name val="Arial Narrow"/>
      <family val="2"/>
    </font>
    <font>
      <b/>
      <sz val="10"/>
      <name val="Arial Narrow"/>
      <family val="2"/>
    </font>
    <font>
      <b/>
      <sz val="10"/>
      <color theme="1"/>
      <name val="Arial Narrow"/>
      <family val="2"/>
    </font>
    <font>
      <b/>
      <sz val="13"/>
      <name val="Arial Narrow"/>
      <family val="2"/>
    </font>
    <font>
      <b/>
      <sz val="10.5"/>
      <name val="Arial Narrow"/>
      <family val="2"/>
    </font>
    <font>
      <sz val="10.5"/>
      <name val="Arial Narrow"/>
      <family val="2"/>
    </font>
    <font>
      <sz val="9"/>
      <color theme="1"/>
      <name val="Arial Narrow"/>
      <family val="2"/>
    </font>
    <font>
      <sz val="10"/>
      <color theme="1"/>
      <name val="Arial Narrow"/>
      <family val="2"/>
    </font>
    <font>
      <sz val="10"/>
      <color rgb="FF000000"/>
      <name val="Arial Narrow"/>
      <family val="2"/>
    </font>
    <font>
      <b/>
      <sz val="14"/>
      <name val="Arial Narrow"/>
      <family val="2"/>
    </font>
    <font>
      <sz val="14"/>
      <name val="Arial Narrow"/>
      <family val="2"/>
    </font>
    <font>
      <b/>
      <sz val="14"/>
      <color rgb="FFFF0000"/>
      <name val="Arial Narrow"/>
      <family val="2"/>
    </font>
    <font>
      <sz val="11"/>
      <name val="Arial Narrow"/>
      <family val="2"/>
    </font>
    <font>
      <sz val="12"/>
      <name val="Arial Narrow"/>
      <family val="2"/>
    </font>
    <font>
      <sz val="9"/>
      <color rgb="FF000000"/>
      <name val="Arial Narrow"/>
      <family val="2"/>
    </font>
    <font>
      <b/>
      <sz val="9"/>
      <color theme="1"/>
      <name val="Arial Narrow"/>
      <family val="2"/>
    </font>
    <font>
      <sz val="8"/>
      <name val="Calibri"/>
      <family val="2"/>
      <scheme val="minor"/>
    </font>
    <font>
      <b/>
      <sz val="12"/>
      <color theme="1"/>
      <name val="Arial Narrow"/>
      <family val="2"/>
    </font>
    <font>
      <sz val="11"/>
      <color theme="1"/>
      <name val="Calibri"/>
      <family val="2"/>
      <scheme val="minor"/>
    </font>
    <font>
      <sz val="7"/>
      <name val="Arial Narrow"/>
      <family val="2"/>
    </font>
    <font>
      <sz val="8"/>
      <color rgb="FF000000"/>
      <name val="Arial Narrow"/>
      <family val="2"/>
    </font>
    <font>
      <sz val="9"/>
      <color theme="1"/>
      <name val="Arial"/>
      <family val="2"/>
    </font>
    <font>
      <sz val="10"/>
      <color theme="1"/>
      <name val="Tahoma"/>
      <family val="2"/>
    </font>
    <font>
      <b/>
      <sz val="10"/>
      <color theme="1"/>
      <name val="Tahoma"/>
      <family val="2"/>
    </font>
    <font>
      <b/>
      <sz val="10"/>
      <name val="Tahoma"/>
      <family val="2"/>
    </font>
    <font>
      <sz val="10"/>
      <name val="Tahoma"/>
      <family val="2"/>
    </font>
    <font>
      <b/>
      <sz val="11"/>
      <color rgb="FFCC0000"/>
      <name val="Calibri"/>
      <family val="2"/>
      <scheme val="minor"/>
    </font>
    <font>
      <sz val="11"/>
      <color rgb="FFCC0000"/>
      <name val="Calibri"/>
      <family val="2"/>
      <scheme val="minor"/>
    </font>
    <font>
      <sz val="8"/>
      <name val="Arial Narrow"/>
      <family val="2"/>
    </font>
    <font>
      <b/>
      <sz val="11"/>
      <color theme="1"/>
      <name val="Calibri"/>
      <family val="2"/>
      <scheme val="minor"/>
    </font>
    <font>
      <sz val="11"/>
      <color rgb="FF002060"/>
      <name val="Calibri"/>
      <family val="2"/>
      <scheme val="minor"/>
    </font>
    <font>
      <u/>
      <sz val="9"/>
      <color theme="1"/>
      <name val="Arial Narrow"/>
      <family val="2"/>
    </font>
    <font>
      <b/>
      <sz val="11"/>
      <color theme="0"/>
      <name val="Calibri"/>
      <family val="2"/>
      <scheme val="minor"/>
    </font>
    <font>
      <sz val="8"/>
      <name val="Arial Narrow"/>
      <family val="2"/>
    </font>
    <font>
      <b/>
      <sz val="10"/>
      <name val="Arial Narrow"/>
      <family val="2"/>
    </font>
    <font>
      <b/>
      <sz val="11"/>
      <name val="Arial Narrow"/>
      <family val="2"/>
    </font>
    <font>
      <sz val="8"/>
      <name val="Arial Narrow"/>
      <family val="2"/>
    </font>
    <font>
      <b/>
      <sz val="11"/>
      <name val="Arial Narrow"/>
      <family val="2"/>
    </font>
    <font>
      <sz val="8"/>
      <name val="Arial Narrow"/>
      <family val="2"/>
    </font>
    <font>
      <sz val="8"/>
      <name val="Arial Narrow"/>
      <family val="2"/>
    </font>
    <font>
      <b/>
      <sz val="10"/>
      <name val="Arial Narrow"/>
      <family val="2"/>
    </font>
    <font>
      <sz val="11"/>
      <name val="Calibri"/>
      <family val="2"/>
      <scheme val="minor"/>
    </font>
    <font>
      <b/>
      <sz val="11"/>
      <name val="Arial Narrow"/>
      <family val="2"/>
    </font>
    <font>
      <sz val="12"/>
      <color theme="1"/>
      <name val="Arial Narrow"/>
      <family val="2"/>
    </font>
    <font>
      <b/>
      <sz val="11"/>
      <color theme="1"/>
      <name val="Arial Narrow"/>
      <family val="2"/>
    </font>
    <font>
      <sz val="12"/>
      <color rgb="FFFF0000"/>
      <name val="Arial Narrow"/>
      <family val="2"/>
    </font>
    <font>
      <b/>
      <sz val="12"/>
      <color theme="1"/>
      <name val="Calibri"/>
      <family val="2"/>
      <scheme val="minor"/>
    </font>
    <font>
      <sz val="14"/>
      <color theme="1"/>
      <name val="Arial"/>
      <family val="2"/>
    </font>
    <font>
      <sz val="18"/>
      <name val="Arial Narrow"/>
      <family val="2"/>
    </font>
    <font>
      <sz val="8"/>
      <name val="Arial Narrow"/>
      <family val="2"/>
    </font>
    <font>
      <sz val="10"/>
      <name val="Arial Narrow"/>
      <family val="2"/>
    </font>
    <font>
      <sz val="12"/>
      <name val="Arial Narrow"/>
      <family val="2"/>
    </font>
    <font>
      <b/>
      <sz val="10"/>
      <name val="Arial Narrow"/>
      <family val="2"/>
    </font>
    <font>
      <b/>
      <sz val="14"/>
      <color theme="1"/>
      <name val="Arial"/>
      <family val="2"/>
    </font>
    <font>
      <b/>
      <sz val="16"/>
      <color theme="1"/>
      <name val="Arial"/>
      <family val="2"/>
    </font>
    <font>
      <sz val="16"/>
      <name val="Arial Narrow"/>
      <family val="2"/>
    </font>
    <font>
      <b/>
      <sz val="16"/>
      <name val="Arial Narrow"/>
      <family val="2"/>
    </font>
    <font>
      <sz val="16"/>
      <color theme="1"/>
      <name val="Arial Narrow"/>
      <family val="2"/>
    </font>
    <font>
      <sz val="16"/>
      <color theme="1"/>
      <name val="Calibri"/>
      <family val="2"/>
      <scheme val="minor"/>
    </font>
    <font>
      <b/>
      <sz val="14"/>
      <color theme="1"/>
      <name val="Arial Narrow"/>
      <family val="2"/>
    </font>
    <font>
      <sz val="14"/>
      <color theme="1"/>
      <name val="Arial Narrow"/>
      <family val="2"/>
    </font>
    <font>
      <sz val="14"/>
      <color theme="1"/>
      <name val="Calibri"/>
      <family val="2"/>
      <scheme val="minor"/>
    </font>
    <font>
      <b/>
      <sz val="18"/>
      <name val="Arial Narrow"/>
      <family val="2"/>
    </font>
  </fonts>
  <fills count="31">
    <fill>
      <patternFill patternType="none"/>
    </fill>
    <fill>
      <patternFill patternType="gray125"/>
    </fill>
    <fill>
      <patternFill patternType="solid">
        <fgColor theme="0"/>
        <bgColor indexed="64"/>
      </patternFill>
    </fill>
    <fill>
      <patternFill patternType="solid">
        <fgColor rgb="FFC6A8E6"/>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rgb="FFFF0000"/>
        <bgColor indexed="64"/>
      </patternFill>
    </fill>
    <fill>
      <patternFill patternType="solid">
        <fgColor rgb="FFFFFFFF"/>
        <bgColor rgb="FF000000"/>
      </patternFill>
    </fill>
    <fill>
      <patternFill patternType="solid">
        <fgColor theme="5" tint="0.39997558519241921"/>
        <bgColor rgb="FF000000"/>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bgColor rgb="FF000000"/>
      </patternFill>
    </fill>
    <fill>
      <patternFill patternType="solid">
        <fgColor rgb="FFFFFF00"/>
        <bgColor rgb="FF000000"/>
      </patternFill>
    </fill>
    <fill>
      <patternFill patternType="solid">
        <fgColor rgb="FF00FFFF"/>
        <bgColor indexed="64"/>
      </patternFill>
    </fill>
    <fill>
      <patternFill patternType="solid">
        <fgColor rgb="FFCC99FF"/>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7" tint="0.59999389629810485"/>
        <bgColor rgb="FF000000"/>
      </patternFill>
    </fill>
  </fills>
  <borders count="3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diagonal/>
    </border>
    <border>
      <left style="hair">
        <color auto="1"/>
      </left>
      <right style="hair">
        <color auto="1"/>
      </right>
      <top style="hair">
        <color auto="1"/>
      </top>
      <bottom style="double">
        <color auto="1"/>
      </bottom>
      <diagonal/>
    </border>
    <border>
      <left style="hair">
        <color auto="1"/>
      </left>
      <right style="hair">
        <color auto="1"/>
      </right>
      <top/>
      <bottom style="double">
        <color auto="1"/>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auto="1"/>
      </left>
      <right style="hair">
        <color auto="1"/>
      </right>
      <top style="hair">
        <color auto="1"/>
      </top>
      <bottom/>
      <diagonal/>
    </border>
    <border>
      <left/>
      <right style="hair">
        <color indexed="64"/>
      </right>
      <top style="hair">
        <color indexed="64"/>
      </top>
      <bottom style="hair">
        <color indexed="64"/>
      </bottom>
      <diagonal/>
    </border>
    <border>
      <left style="hair">
        <color auto="1"/>
      </left>
      <right style="hair">
        <color auto="1"/>
      </right>
      <top style="thin">
        <color indexed="64"/>
      </top>
      <bottom style="hair">
        <color auto="1"/>
      </bottom>
      <diagonal/>
    </border>
    <border>
      <left style="hair">
        <color auto="1"/>
      </left>
      <right style="hair">
        <color auto="1"/>
      </right>
      <top/>
      <bottom/>
      <diagonal/>
    </border>
    <border>
      <left/>
      <right style="hair">
        <color auto="1"/>
      </right>
      <top/>
      <bottom style="hair">
        <color auto="1"/>
      </bottom>
      <diagonal/>
    </border>
    <border>
      <left style="hair">
        <color auto="1"/>
      </left>
      <right style="hair">
        <color auto="1"/>
      </right>
      <top style="hair">
        <color auto="1"/>
      </top>
      <bottom style="medium">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bottom style="medium">
        <color indexed="64"/>
      </bottom>
      <diagonal/>
    </border>
    <border>
      <left/>
      <right style="hair">
        <color auto="1"/>
      </right>
      <top style="hair">
        <color auto="1"/>
      </top>
      <bottom/>
      <diagonal/>
    </border>
    <border>
      <left style="hair">
        <color auto="1"/>
      </left>
      <right/>
      <top style="hair">
        <color auto="1"/>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4" tint="0.39997558519241921"/>
      </left>
      <right/>
      <top style="thin">
        <color theme="4" tint="0.39997558519241921"/>
      </top>
      <bottom style="thin">
        <color theme="4" tint="0.39997558519241921"/>
      </bottom>
      <diagonal/>
    </border>
    <border>
      <left style="hair">
        <color auto="1"/>
      </left>
      <right style="hair">
        <color auto="1"/>
      </right>
      <top style="thin">
        <color theme="4" tint="0.39997558519241921"/>
      </top>
      <bottom style="hair">
        <color auto="1"/>
      </bottom>
      <diagonal/>
    </border>
    <border>
      <left style="thin">
        <color theme="4" tint="0.39997558519241921"/>
      </left>
      <right/>
      <top/>
      <bottom/>
      <diagonal/>
    </border>
    <border>
      <left style="thin">
        <color indexed="64"/>
      </left>
      <right style="thin">
        <color indexed="64"/>
      </right>
      <top/>
      <bottom style="thin">
        <color rgb="FF000000"/>
      </bottom>
      <diagonal/>
    </border>
    <border>
      <left/>
      <right style="thin">
        <color theme="4" tint="0.39997558519241921"/>
      </right>
      <top/>
      <bottom style="thin">
        <color theme="4" tint="0.39997558519241921"/>
      </bottom>
      <diagonal/>
    </border>
    <border>
      <left style="thin">
        <color theme="4" tint="0.39997558519241921"/>
      </left>
      <right/>
      <top/>
      <bottom style="thin">
        <color theme="4" tint="0.39997558519241921"/>
      </bottom>
      <diagonal/>
    </border>
    <border>
      <left style="hair">
        <color rgb="FF000000"/>
      </left>
      <right style="hair">
        <color rgb="FF000000"/>
      </right>
      <top/>
      <bottom style="hair">
        <color rgb="FF000000"/>
      </bottom>
      <diagonal/>
    </border>
    <border>
      <left style="hair">
        <color auto="1"/>
      </left>
      <right/>
      <top/>
      <bottom style="hair">
        <color auto="1"/>
      </bottom>
      <diagonal/>
    </border>
  </borders>
  <cellStyleXfs count="4">
    <xf numFmtId="0" fontId="0" fillId="0" borderId="0"/>
    <xf numFmtId="0" fontId="3" fillId="0" borderId="0"/>
    <xf numFmtId="44" fontId="3" fillId="0" borderId="0" applyFont="0" applyFill="0" applyBorder="0" applyAlignment="0" applyProtection="0"/>
    <xf numFmtId="44" fontId="28" fillId="0" borderId="0" applyFont="0" applyFill="0" applyBorder="0" applyAlignment="0" applyProtection="0"/>
  </cellStyleXfs>
  <cellXfs count="799">
    <xf numFmtId="0" fontId="0" fillId="0" borderId="0" xfId="0"/>
    <xf numFmtId="0" fontId="7" fillId="2" borderId="0" xfId="1" applyFont="1" applyFill="1"/>
    <xf numFmtId="1"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1" fontId="2" fillId="2" borderId="3" xfId="0" applyNumberFormat="1" applyFont="1" applyFill="1" applyBorder="1" applyAlignment="1">
      <alignment horizontal="center" vertical="center" wrapText="1"/>
    </xf>
    <xf numFmtId="1" fontId="2" fillId="2" borderId="3" xfId="0" applyNumberFormat="1" applyFont="1" applyFill="1" applyBorder="1" applyAlignment="1">
      <alignment horizontal="justify" vertical="center" wrapText="1"/>
    </xf>
    <xf numFmtId="1" fontId="2" fillId="2" borderId="3" xfId="0" applyNumberFormat="1" applyFont="1" applyFill="1" applyBorder="1" applyAlignment="1">
      <alignment vertical="center" wrapText="1"/>
    </xf>
    <xf numFmtId="14" fontId="2" fillId="2" borderId="3" xfId="0" applyNumberFormat="1" applyFont="1" applyFill="1" applyBorder="1" applyAlignment="1">
      <alignment horizontal="center" vertical="center" wrapText="1"/>
    </xf>
    <xf numFmtId="164" fontId="2" fillId="2" borderId="3" xfId="0" applyNumberFormat="1" applyFont="1" applyFill="1" applyBorder="1" applyAlignment="1">
      <alignment horizontal="center" vertical="center" wrapText="1"/>
    </xf>
    <xf numFmtId="0" fontId="7" fillId="2" borderId="0" xfId="1" applyFont="1" applyFill="1" applyAlignment="1">
      <alignment horizontal="center" vertical="center"/>
    </xf>
    <xf numFmtId="1" fontId="2" fillId="2" borderId="4" xfId="0" applyNumberFormat="1" applyFont="1" applyFill="1" applyBorder="1" applyAlignment="1">
      <alignment vertical="center" wrapText="1"/>
    </xf>
    <xf numFmtId="1" fontId="2" fillId="2" borderId="4" xfId="0" applyNumberFormat="1" applyFont="1" applyFill="1" applyBorder="1" applyAlignment="1">
      <alignment horizontal="left" vertical="center" wrapText="1"/>
    </xf>
    <xf numFmtId="49" fontId="2" fillId="2" borderId="3" xfId="0" applyNumberFormat="1" applyFont="1" applyFill="1" applyBorder="1" applyAlignment="1">
      <alignment vertical="center" wrapText="1"/>
    </xf>
    <xf numFmtId="164" fontId="2" fillId="2" borderId="3" xfId="0" applyNumberFormat="1" applyFont="1" applyFill="1" applyBorder="1" applyAlignment="1">
      <alignment vertical="center" wrapText="1"/>
    </xf>
    <xf numFmtId="0" fontId="2" fillId="2" borderId="3" xfId="1" applyFont="1" applyFill="1" applyBorder="1" applyAlignment="1">
      <alignment horizontal="center" vertical="center" wrapText="1"/>
    </xf>
    <xf numFmtId="0" fontId="7" fillId="2" borderId="0" xfId="1" applyFont="1" applyFill="1" applyAlignment="1">
      <alignment vertical="center"/>
    </xf>
    <xf numFmtId="0" fontId="7" fillId="2" borderId="0" xfId="1" applyFont="1" applyFill="1" applyAlignment="1">
      <alignment horizontal="left" vertical="center"/>
    </xf>
    <xf numFmtId="0" fontId="7" fillId="2" borderId="0" xfId="1" applyFont="1" applyFill="1" applyAlignment="1">
      <alignment horizontal="justify" vertical="center" wrapText="1"/>
    </xf>
    <xf numFmtId="0" fontId="7" fillId="2" borderId="0" xfId="1" applyFont="1" applyFill="1" applyAlignment="1">
      <alignment horizontal="left" vertical="center" wrapText="1"/>
    </xf>
    <xf numFmtId="0" fontId="7" fillId="2" borderId="0" xfId="1" applyFont="1" applyFill="1" applyAlignment="1">
      <alignment horizontal="center" vertical="center" wrapText="1"/>
    </xf>
    <xf numFmtId="14" fontId="14" fillId="2" borderId="0" xfId="1" applyNumberFormat="1" applyFont="1" applyFill="1" applyAlignment="1">
      <alignment horizontal="right" vertical="center"/>
    </xf>
    <xf numFmtId="0" fontId="7" fillId="2" borderId="0" xfId="1" applyFont="1" applyFill="1" applyAlignment="1">
      <alignment horizontal="center"/>
    </xf>
    <xf numFmtId="0" fontId="2" fillId="2" borderId="0" xfId="1" applyFont="1" applyFill="1" applyAlignment="1">
      <alignment horizontal="center" vertical="center" wrapText="1"/>
    </xf>
    <xf numFmtId="1" fontId="7" fillId="2" borderId="0" xfId="1" applyNumberFormat="1" applyFont="1" applyFill="1" applyAlignment="1">
      <alignment horizontal="center" vertical="center" wrapText="1"/>
    </xf>
    <xf numFmtId="165" fontId="7" fillId="2" borderId="0" xfId="1" applyNumberFormat="1" applyFont="1" applyFill="1" applyAlignment="1">
      <alignment horizontal="center" vertical="center"/>
    </xf>
    <xf numFmtId="14" fontId="7" fillId="2" borderId="0" xfId="1" applyNumberFormat="1" applyFont="1" applyFill="1" applyAlignment="1">
      <alignment horizontal="center" vertical="center"/>
    </xf>
    <xf numFmtId="164" fontId="7" fillId="2" borderId="0" xfId="2" applyNumberFormat="1" applyFont="1" applyFill="1" applyAlignment="1">
      <alignment vertical="center"/>
    </xf>
    <xf numFmtId="164" fontId="7" fillId="2" borderId="0" xfId="1" applyNumberFormat="1" applyFont="1" applyFill="1" applyAlignment="1">
      <alignment horizontal="center" vertical="center"/>
    </xf>
    <xf numFmtId="1" fontId="2" fillId="2" borderId="0" xfId="0" applyNumberFormat="1" applyFont="1" applyFill="1" applyAlignment="1">
      <alignment vertical="center" wrapText="1"/>
    </xf>
    <xf numFmtId="0" fontId="2" fillId="2" borderId="0" xfId="1" applyFont="1" applyFill="1" applyAlignment="1">
      <alignment vertical="center" wrapText="1"/>
    </xf>
    <xf numFmtId="0" fontId="2" fillId="2" borderId="0" xfId="1" applyFont="1" applyFill="1" applyAlignment="1">
      <alignment horizontal="center" vertical="center"/>
    </xf>
    <xf numFmtId="0" fontId="2" fillId="2" borderId="0" xfId="1" applyFont="1" applyFill="1" applyAlignment="1">
      <alignment vertical="center"/>
    </xf>
    <xf numFmtId="1" fontId="2" fillId="2" borderId="3" xfId="0" applyNumberFormat="1" applyFont="1" applyFill="1" applyBorder="1" applyAlignment="1">
      <alignment horizontal="right" vertical="center" wrapText="1"/>
    </xf>
    <xf numFmtId="14" fontId="2" fillId="2" borderId="3" xfId="0" applyNumberFormat="1" applyFont="1" applyFill="1" applyBorder="1" applyAlignment="1">
      <alignment vertical="center" wrapText="1"/>
    </xf>
    <xf numFmtId="1" fontId="2" fillId="2" borderId="4" xfId="0" applyNumberFormat="1" applyFont="1" applyFill="1" applyBorder="1" applyAlignment="1">
      <alignment horizontal="right" vertical="center" wrapText="1"/>
    </xf>
    <xf numFmtId="0" fontId="19" fillId="2" borderId="0" xfId="1" applyFont="1" applyFill="1" applyAlignment="1">
      <alignment vertical="center"/>
    </xf>
    <xf numFmtId="0" fontId="20" fillId="2" borderId="0" xfId="1" applyFont="1" applyFill="1"/>
    <xf numFmtId="0" fontId="21" fillId="2" borderId="0" xfId="1" applyFont="1" applyFill="1" applyAlignment="1">
      <alignment vertical="center"/>
    </xf>
    <xf numFmtId="0" fontId="8" fillId="2" borderId="0" xfId="1" applyFont="1" applyFill="1" applyAlignment="1">
      <alignment vertical="center"/>
    </xf>
    <xf numFmtId="0" fontId="9" fillId="2" borderId="0" xfId="1" applyFont="1" applyFill="1" applyAlignment="1">
      <alignment horizontal="center" vertical="center" wrapText="1"/>
    </xf>
    <xf numFmtId="0" fontId="4" fillId="2" borderId="0" xfId="1" applyFont="1" applyFill="1" applyAlignment="1">
      <alignment horizontal="center" vertical="center"/>
    </xf>
    <xf numFmtId="0" fontId="4" fillId="2" borderId="0" xfId="1" applyFont="1" applyFill="1" applyAlignment="1">
      <alignment horizontal="left" vertical="center"/>
    </xf>
    <xf numFmtId="1" fontId="4" fillId="2" borderId="0" xfId="1" applyNumberFormat="1" applyFont="1" applyFill="1" applyAlignment="1">
      <alignment horizontal="center" vertical="center"/>
    </xf>
    <xf numFmtId="164" fontId="4" fillId="2" borderId="0" xfId="1" applyNumberFormat="1" applyFont="1" applyFill="1" applyAlignment="1">
      <alignment vertical="center"/>
    </xf>
    <xf numFmtId="0" fontId="11" fillId="2" borderId="0" xfId="1" applyFont="1" applyFill="1" applyAlignment="1">
      <alignment horizontal="center" vertical="center" wrapText="1"/>
    </xf>
    <xf numFmtId="1" fontId="11" fillId="2" borderId="0" xfId="1" applyNumberFormat="1" applyFont="1" applyFill="1" applyAlignment="1">
      <alignment horizontal="center" vertical="center" wrapText="1"/>
    </xf>
    <xf numFmtId="164" fontId="14" fillId="2" borderId="0" xfId="2" applyNumberFormat="1" applyFont="1" applyFill="1" applyAlignment="1">
      <alignment vertical="center"/>
    </xf>
    <xf numFmtId="0" fontId="5" fillId="2" borderId="0" xfId="1" applyFont="1" applyFill="1" applyAlignment="1">
      <alignment vertical="center"/>
    </xf>
    <xf numFmtId="0" fontId="2" fillId="2" borderId="0" xfId="1" applyFont="1" applyFill="1"/>
    <xf numFmtId="0" fontId="5" fillId="2" borderId="0" xfId="1" applyFont="1" applyFill="1" applyAlignment="1">
      <alignment horizontal="center" vertical="center" wrapText="1"/>
    </xf>
    <xf numFmtId="0" fontId="2" fillId="2" borderId="0" xfId="1" applyFont="1" applyFill="1" applyAlignment="1">
      <alignment horizontal="justify" vertical="center" wrapText="1"/>
    </xf>
    <xf numFmtId="0" fontId="2" fillId="2" borderId="0" xfId="1" applyFont="1" applyFill="1" applyAlignment="1">
      <alignment horizontal="left" vertical="center" wrapText="1"/>
    </xf>
    <xf numFmtId="1" fontId="2" fillId="2" borderId="0" xfId="1" applyNumberFormat="1" applyFont="1" applyFill="1" applyAlignment="1">
      <alignment horizontal="center" vertical="center" wrapText="1"/>
    </xf>
    <xf numFmtId="165" fontId="2" fillId="2" borderId="0" xfId="1" applyNumberFormat="1" applyFont="1" applyFill="1" applyAlignment="1">
      <alignment horizontal="center" vertical="center"/>
    </xf>
    <xf numFmtId="164" fontId="2" fillId="2" borderId="0" xfId="2" applyNumberFormat="1" applyFont="1" applyFill="1" applyAlignment="1">
      <alignment horizontal="center" vertical="center"/>
    </xf>
    <xf numFmtId="164" fontId="2" fillId="2" borderId="0" xfId="1" applyNumberFormat="1" applyFont="1" applyFill="1" applyAlignment="1">
      <alignment horizontal="center" vertical="center"/>
    </xf>
    <xf numFmtId="49" fontId="2" fillId="2" borderId="4" xfId="0" applyNumberFormat="1"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1" fontId="1" fillId="2" borderId="3" xfId="0" applyNumberFormat="1" applyFont="1" applyFill="1" applyBorder="1" applyAlignment="1">
      <alignment horizontal="justify" vertical="center" wrapText="1"/>
    </xf>
    <xf numFmtId="1" fontId="1" fillId="2" borderId="3" xfId="0" applyNumberFormat="1" applyFont="1" applyFill="1" applyBorder="1" applyAlignment="1">
      <alignment vertical="center" wrapText="1"/>
    </xf>
    <xf numFmtId="164" fontId="1" fillId="2" borderId="3" xfId="0" applyNumberFormat="1" applyFont="1" applyFill="1" applyBorder="1" applyAlignment="1">
      <alignment vertical="center" wrapText="1"/>
    </xf>
    <xf numFmtId="49" fontId="1" fillId="2" borderId="3" xfId="0" applyNumberFormat="1" applyFont="1" applyFill="1" applyBorder="1" applyAlignment="1">
      <alignment horizontal="center" vertical="center" wrapText="1"/>
    </xf>
    <xf numFmtId="1" fontId="2" fillId="2" borderId="3" xfId="0" applyNumberFormat="1" applyFont="1" applyFill="1" applyBorder="1" applyAlignment="1">
      <alignment horizontal="left" vertical="center" wrapText="1"/>
    </xf>
    <xf numFmtId="0" fontId="2" fillId="2" borderId="3" xfId="1" applyFont="1" applyFill="1" applyBorder="1" applyAlignment="1">
      <alignment horizontal="justify" vertical="center" wrapText="1"/>
    </xf>
    <xf numFmtId="14" fontId="1" fillId="2" borderId="3" xfId="0" applyNumberFormat="1" applyFont="1" applyFill="1" applyBorder="1" applyAlignment="1">
      <alignment vertical="center" wrapText="1"/>
    </xf>
    <xf numFmtId="49" fontId="1" fillId="2" borderId="3" xfId="0" applyNumberFormat="1" applyFont="1" applyFill="1" applyBorder="1" applyAlignment="1">
      <alignment vertical="center" wrapText="1"/>
    </xf>
    <xf numFmtId="1" fontId="2" fillId="2" borderId="14" xfId="0" applyNumberFormat="1" applyFont="1" applyFill="1" applyBorder="1" applyAlignment="1">
      <alignment horizontal="center" vertical="center" wrapText="1"/>
    </xf>
    <xf numFmtId="0" fontId="2" fillId="2" borderId="3" xfId="1" applyFont="1" applyFill="1" applyBorder="1" applyAlignment="1">
      <alignment horizontal="left" vertical="center" wrapText="1"/>
    </xf>
    <xf numFmtId="1" fontId="2" fillId="2" borderId="3" xfId="1" applyNumberFormat="1" applyFont="1" applyFill="1" applyBorder="1" applyAlignment="1">
      <alignment horizontal="center" vertical="center" wrapText="1"/>
    </xf>
    <xf numFmtId="0" fontId="2" fillId="2" borderId="3" xfId="1" applyFont="1" applyFill="1" applyBorder="1" applyAlignment="1">
      <alignment vertical="center" wrapText="1"/>
    </xf>
    <xf numFmtId="165" fontId="2" fillId="2" borderId="3" xfId="1" applyNumberFormat="1" applyFont="1" applyFill="1" applyBorder="1" applyAlignment="1">
      <alignment horizontal="center" vertical="center"/>
    </xf>
    <xf numFmtId="14" fontId="2" fillId="2" borderId="3" xfId="1" applyNumberFormat="1" applyFont="1" applyFill="1" applyBorder="1" applyAlignment="1">
      <alignment horizontal="center" vertical="center"/>
    </xf>
    <xf numFmtId="164" fontId="2" fillId="2" borderId="3" xfId="2" applyNumberFormat="1" applyFont="1" applyFill="1" applyBorder="1" applyAlignment="1">
      <alignment vertical="center"/>
    </xf>
    <xf numFmtId="164" fontId="2" fillId="2" borderId="3" xfId="1" applyNumberFormat="1" applyFont="1" applyFill="1" applyBorder="1" applyAlignment="1">
      <alignment horizontal="center" vertical="center"/>
    </xf>
    <xf numFmtId="0" fontId="2" fillId="2" borderId="3" xfId="1" applyFont="1" applyFill="1" applyBorder="1" applyAlignment="1">
      <alignment horizontal="center" vertical="center"/>
    </xf>
    <xf numFmtId="0" fontId="11" fillId="3" borderId="2" xfId="1" applyFont="1" applyFill="1" applyBorder="1" applyAlignment="1">
      <alignment horizontal="center" vertical="center" wrapText="1"/>
    </xf>
    <xf numFmtId="0" fontId="12" fillId="3" borderId="2" xfId="1" applyFont="1" applyFill="1" applyBorder="1" applyAlignment="1">
      <alignment horizontal="center" vertical="center" wrapText="1"/>
    </xf>
    <xf numFmtId="164" fontId="11" fillId="3" borderId="2" xfId="1" applyNumberFormat="1" applyFont="1" applyFill="1" applyBorder="1" applyAlignment="1">
      <alignment horizontal="center" vertical="center" wrapText="1"/>
    </xf>
    <xf numFmtId="1" fontId="12" fillId="3" borderId="1" xfId="0" applyNumberFormat="1" applyFont="1" applyFill="1" applyBorder="1" applyAlignment="1">
      <alignment horizontal="center" vertical="center" wrapText="1"/>
    </xf>
    <xf numFmtId="1" fontId="12" fillId="3" borderId="1" xfId="0" applyNumberFormat="1" applyFont="1" applyFill="1" applyBorder="1" applyAlignment="1">
      <alignment horizontal="left" vertical="center" wrapText="1"/>
    </xf>
    <xf numFmtId="49" fontId="12" fillId="3" borderId="1" xfId="0" applyNumberFormat="1" applyFont="1" applyFill="1" applyBorder="1" applyAlignment="1">
      <alignment horizontal="center" vertical="center" wrapText="1"/>
    </xf>
    <xf numFmtId="14" fontId="25" fillId="3" borderId="1" xfId="0" applyNumberFormat="1" applyFont="1" applyFill="1" applyBorder="1" applyAlignment="1">
      <alignment horizontal="center" vertical="center" wrapText="1"/>
    </xf>
    <xf numFmtId="164" fontId="12" fillId="3" borderId="1" xfId="0" applyNumberFormat="1" applyFont="1" applyFill="1" applyBorder="1" applyAlignment="1">
      <alignment horizontal="center" vertical="center" wrapText="1"/>
    </xf>
    <xf numFmtId="1" fontId="25" fillId="3" borderId="1" xfId="0"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164" fontId="4" fillId="3" borderId="2" xfId="1" applyNumberFormat="1" applyFont="1" applyFill="1" applyBorder="1" applyAlignment="1">
      <alignment horizontal="center" vertical="center" wrapText="1"/>
    </xf>
    <xf numFmtId="0" fontId="6" fillId="2" borderId="0" xfId="1" applyFont="1" applyFill="1"/>
    <xf numFmtId="0" fontId="10" fillId="2" borderId="0" xfId="1" applyFont="1" applyFill="1" applyAlignment="1">
      <alignment horizontal="center" vertical="center" wrapText="1"/>
    </xf>
    <xf numFmtId="0" fontId="6" fillId="2" borderId="0" xfId="1" applyFont="1" applyFill="1" applyAlignment="1">
      <alignment vertical="center" wrapText="1"/>
    </xf>
    <xf numFmtId="14" fontId="15" fillId="2" borderId="0" xfId="1" applyNumberFormat="1" applyFont="1" applyFill="1" applyAlignment="1">
      <alignment horizontal="center" vertical="center"/>
    </xf>
    <xf numFmtId="164" fontId="4" fillId="2" borderId="0" xfId="1" applyNumberFormat="1" applyFont="1" applyFill="1" applyAlignment="1">
      <alignment horizontal="center" vertical="center"/>
    </xf>
    <xf numFmtId="0" fontId="22" fillId="2" borderId="0" xfId="1" applyFont="1" applyFill="1" applyAlignment="1">
      <alignment horizontal="center" vertical="center"/>
    </xf>
    <xf numFmtId="0" fontId="22" fillId="2" borderId="0" xfId="1" applyFont="1" applyFill="1" applyAlignment="1">
      <alignment horizontal="justify" vertical="center" wrapText="1"/>
    </xf>
    <xf numFmtId="0" fontId="22" fillId="2" borderId="0" xfId="1" applyFont="1" applyFill="1" applyAlignment="1">
      <alignment horizontal="center" vertical="center" wrapText="1"/>
    </xf>
    <xf numFmtId="1" fontId="22" fillId="2" borderId="0" xfId="1" applyNumberFormat="1" applyFont="1" applyFill="1" applyAlignment="1">
      <alignment horizontal="center" vertical="center" wrapText="1"/>
    </xf>
    <xf numFmtId="1" fontId="9" fillId="2" borderId="5" xfId="1" applyNumberFormat="1" applyFont="1" applyFill="1" applyBorder="1" applyAlignment="1">
      <alignment horizontal="right" vertical="center"/>
    </xf>
    <xf numFmtId="14" fontId="22" fillId="2" borderId="0" xfId="1" applyNumberFormat="1" applyFont="1" applyFill="1" applyAlignment="1">
      <alignment horizontal="center" vertical="center"/>
    </xf>
    <xf numFmtId="164" fontId="9" fillId="2" borderId="6" xfId="2" applyNumberFormat="1" applyFont="1" applyFill="1" applyBorder="1" applyAlignment="1">
      <alignment vertical="center"/>
    </xf>
    <xf numFmtId="0" fontId="22" fillId="2" borderId="0" xfId="1" applyFont="1" applyFill="1" applyAlignment="1">
      <alignment horizontal="center"/>
    </xf>
    <xf numFmtId="0" fontId="22" fillId="2" borderId="0" xfId="1" applyFont="1" applyFill="1"/>
    <xf numFmtId="1" fontId="16" fillId="2" borderId="11" xfId="0" applyNumberFormat="1" applyFont="1" applyFill="1" applyBorder="1" applyAlignment="1">
      <alignment vertical="center" wrapText="1"/>
    </xf>
    <xf numFmtId="14" fontId="16" fillId="2" borderId="11" xfId="0" applyNumberFormat="1" applyFont="1" applyFill="1" applyBorder="1" applyAlignment="1">
      <alignment vertical="center" wrapText="1"/>
    </xf>
    <xf numFmtId="164" fontId="16" fillId="2" borderId="11" xfId="0" applyNumberFormat="1" applyFont="1" applyFill="1" applyBorder="1" applyAlignment="1">
      <alignment vertical="center" wrapText="1"/>
    </xf>
    <xf numFmtId="0" fontId="16" fillId="2" borderId="11" xfId="0" applyFont="1" applyFill="1" applyBorder="1" applyAlignment="1">
      <alignment vertical="center" wrapText="1"/>
    </xf>
    <xf numFmtId="0" fontId="24" fillId="2" borderId="11" xfId="0" applyFont="1" applyFill="1" applyBorder="1" applyAlignment="1">
      <alignment vertical="center" wrapText="1"/>
    </xf>
    <xf numFmtId="1" fontId="16" fillId="2" borderId="11" xfId="0" applyNumberFormat="1" applyFont="1" applyFill="1" applyBorder="1" applyAlignment="1">
      <alignment wrapText="1"/>
    </xf>
    <xf numFmtId="1" fontId="4" fillId="2" borderId="0" xfId="1" applyNumberFormat="1" applyFont="1" applyFill="1" applyAlignment="1">
      <alignment horizontal="right" vertical="center"/>
    </xf>
    <xf numFmtId="164" fontId="4" fillId="2" borderId="7" xfId="2" applyNumberFormat="1" applyFont="1" applyFill="1" applyBorder="1" applyAlignment="1">
      <alignment vertical="center"/>
    </xf>
    <xf numFmtId="0" fontId="23" fillId="2" borderId="0" xfId="1" applyFont="1" applyFill="1"/>
    <xf numFmtId="1" fontId="12" fillId="3" borderId="11" xfId="0" applyNumberFormat="1" applyFont="1" applyFill="1" applyBorder="1" applyAlignment="1">
      <alignment horizontal="center" vertical="center" wrapText="1"/>
    </xf>
    <xf numFmtId="14" fontId="12" fillId="3" borderId="11" xfId="0" applyNumberFormat="1" applyFont="1" applyFill="1" applyBorder="1" applyAlignment="1">
      <alignment horizontal="center" vertical="center" wrapText="1"/>
    </xf>
    <xf numFmtId="164" fontId="12" fillId="3" borderId="11" xfId="0" applyNumberFormat="1"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3" fillId="2" borderId="0" xfId="1" applyFont="1" applyFill="1" applyAlignment="1">
      <alignment vertical="center"/>
    </xf>
    <xf numFmtId="1" fontId="17" fillId="2" borderId="2" xfId="0" applyNumberFormat="1" applyFont="1" applyFill="1" applyBorder="1" applyAlignment="1">
      <alignment horizontal="center" vertical="center"/>
    </xf>
    <xf numFmtId="49" fontId="17" fillId="2" borderId="2" xfId="0" applyNumberFormat="1" applyFont="1" applyFill="1" applyBorder="1" applyAlignment="1">
      <alignment horizontal="center" vertical="center" wrapText="1"/>
    </xf>
    <xf numFmtId="1" fontId="17" fillId="2" borderId="2" xfId="0" applyNumberFormat="1" applyFont="1" applyFill="1" applyBorder="1" applyAlignment="1">
      <alignment horizontal="center" vertical="center" wrapText="1"/>
    </xf>
    <xf numFmtId="14" fontId="17" fillId="2" borderId="2" xfId="0" applyNumberFormat="1" applyFont="1" applyFill="1" applyBorder="1" applyAlignment="1">
      <alignment horizontal="center" vertical="center"/>
    </xf>
    <xf numFmtId="164" fontId="17" fillId="2" borderId="2" xfId="0" applyNumberFormat="1" applyFont="1" applyFill="1" applyBorder="1" applyAlignment="1">
      <alignment horizontal="center" vertical="center"/>
    </xf>
    <xf numFmtId="0" fontId="4" fillId="2" borderId="0" xfId="1" applyFont="1" applyFill="1" applyAlignment="1">
      <alignment horizontal="right" vertical="center"/>
    </xf>
    <xf numFmtId="164" fontId="4" fillId="2" borderId="10" xfId="1" applyNumberFormat="1" applyFont="1" applyFill="1" applyBorder="1" applyAlignment="1">
      <alignment horizontal="center" vertical="center" wrapText="1"/>
    </xf>
    <xf numFmtId="49" fontId="12" fillId="3" borderId="9" xfId="0" applyNumberFormat="1" applyFont="1" applyFill="1" applyBorder="1" applyAlignment="1">
      <alignment horizontal="center" vertical="center" wrapText="1"/>
    </xf>
    <xf numFmtId="0" fontId="12" fillId="3" borderId="8" xfId="0" applyFont="1" applyFill="1" applyBorder="1" applyAlignment="1">
      <alignment horizontal="center" vertical="center" wrapText="1"/>
    </xf>
    <xf numFmtId="14" fontId="12" fillId="3" borderId="8" xfId="0" applyNumberFormat="1" applyFont="1" applyFill="1" applyBorder="1" applyAlignment="1">
      <alignment horizontal="center" vertical="center" wrapText="1"/>
    </xf>
    <xf numFmtId="164" fontId="12" fillId="3" borderId="8" xfId="0" applyNumberFormat="1" applyFont="1" applyFill="1" applyBorder="1" applyAlignment="1">
      <alignment horizontal="center" vertical="center" wrapText="1"/>
    </xf>
    <xf numFmtId="0" fontId="17" fillId="2" borderId="12" xfId="0" applyFont="1" applyFill="1" applyBorder="1" applyAlignment="1">
      <alignment vertical="center" wrapText="1"/>
    </xf>
    <xf numFmtId="0" fontId="17" fillId="2" borderId="12" xfId="0" applyFont="1" applyFill="1" applyBorder="1" applyAlignment="1">
      <alignment horizontal="justify" vertical="center" wrapText="1"/>
    </xf>
    <xf numFmtId="0" fontId="18" fillId="2" borderId="12" xfId="0" applyFont="1" applyFill="1" applyBorder="1" applyAlignment="1">
      <alignment vertical="center" wrapText="1"/>
    </xf>
    <xf numFmtId="14" fontId="17" fillId="2" borderId="12" xfId="0" applyNumberFormat="1" applyFont="1" applyFill="1" applyBorder="1" applyAlignment="1">
      <alignment vertical="center" wrapText="1"/>
    </xf>
    <xf numFmtId="0" fontId="17" fillId="2" borderId="11" xfId="0" applyFont="1" applyFill="1" applyBorder="1" applyAlignment="1">
      <alignment vertical="center" wrapText="1"/>
    </xf>
    <xf numFmtId="0" fontId="17" fillId="2" borderId="11" xfId="0" applyFont="1" applyFill="1" applyBorder="1" applyAlignment="1">
      <alignment horizontal="justify" vertical="center" wrapText="1"/>
    </xf>
    <xf numFmtId="14" fontId="17" fillId="2" borderId="11" xfId="0" applyNumberFormat="1" applyFont="1" applyFill="1" applyBorder="1" applyAlignment="1">
      <alignment vertical="center" wrapText="1"/>
    </xf>
    <xf numFmtId="0" fontId="12" fillId="3" borderId="1" xfId="0" applyFont="1" applyFill="1" applyBorder="1" applyAlignment="1">
      <alignment horizontal="center" vertical="center" wrapText="1"/>
    </xf>
    <xf numFmtId="0" fontId="2" fillId="2" borderId="14" xfId="1" applyFont="1" applyFill="1" applyBorder="1" applyAlignment="1">
      <alignment horizontal="center" vertical="center" wrapText="1"/>
    </xf>
    <xf numFmtId="164" fontId="2" fillId="2" borderId="3" xfId="2" applyNumberFormat="1" applyFont="1" applyFill="1" applyBorder="1" applyAlignment="1">
      <alignment horizontal="center" vertical="center"/>
    </xf>
    <xf numFmtId="164" fontId="14" fillId="2" borderId="7" xfId="2" applyNumberFormat="1" applyFont="1" applyFill="1" applyBorder="1" applyAlignment="1">
      <alignment vertical="center"/>
    </xf>
    <xf numFmtId="0" fontId="1" fillId="2" borderId="3" xfId="0" applyFont="1" applyFill="1" applyBorder="1" applyAlignment="1">
      <alignment vertical="center" wrapText="1"/>
    </xf>
    <xf numFmtId="1" fontId="1" fillId="2" borderId="3" xfId="0" applyNumberFormat="1" applyFont="1" applyFill="1" applyBorder="1" applyAlignment="1">
      <alignment horizontal="left" vertical="center" wrapText="1"/>
    </xf>
    <xf numFmtId="0" fontId="6" fillId="2" borderId="3" xfId="1" applyFont="1" applyFill="1" applyBorder="1" applyAlignment="1">
      <alignment vertical="center" wrapText="1"/>
    </xf>
    <xf numFmtId="1" fontId="14" fillId="2" borderId="0" xfId="1" applyNumberFormat="1" applyFont="1" applyFill="1" applyAlignment="1">
      <alignment horizontal="right" vertical="center"/>
    </xf>
    <xf numFmtId="1" fontId="2" fillId="2" borderId="14" xfId="0" applyNumberFormat="1" applyFont="1" applyFill="1" applyBorder="1" applyAlignment="1">
      <alignment vertical="center" wrapText="1"/>
    </xf>
    <xf numFmtId="0" fontId="2" fillId="2" borderId="3" xfId="1" applyFont="1" applyFill="1" applyBorder="1" applyAlignment="1">
      <alignment vertical="center"/>
    </xf>
    <xf numFmtId="14" fontId="2" fillId="2" borderId="3" xfId="1" applyNumberFormat="1" applyFont="1" applyFill="1" applyBorder="1" applyAlignment="1">
      <alignment vertical="center"/>
    </xf>
    <xf numFmtId="44" fontId="2" fillId="2" borderId="3" xfId="3" applyFont="1" applyFill="1" applyBorder="1" applyAlignment="1">
      <alignment vertical="center"/>
    </xf>
    <xf numFmtId="0" fontId="2" fillId="2" borderId="3" xfId="1" applyFont="1" applyFill="1" applyBorder="1"/>
    <xf numFmtId="1" fontId="29" fillId="2" borderId="3" xfId="0" applyNumberFormat="1" applyFont="1" applyFill="1" applyBorder="1" applyAlignment="1">
      <alignment horizontal="center" vertical="center" wrapText="1"/>
    </xf>
    <xf numFmtId="49" fontId="29" fillId="2" borderId="3" xfId="0" applyNumberFormat="1" applyFont="1" applyFill="1" applyBorder="1" applyAlignment="1">
      <alignment horizontal="center" vertical="center" wrapText="1"/>
    </xf>
    <xf numFmtId="164" fontId="2" fillId="2" borderId="14" xfId="0" applyNumberFormat="1" applyFont="1" applyFill="1" applyBorder="1" applyAlignment="1">
      <alignment horizontal="center" vertical="center" wrapText="1"/>
    </xf>
    <xf numFmtId="1" fontId="2" fillId="2" borderId="15" xfId="0" applyNumberFormat="1" applyFont="1" applyFill="1" applyBorder="1" applyAlignment="1">
      <alignment horizontal="center" vertical="center" wrapText="1"/>
    </xf>
    <xf numFmtId="14" fontId="2" fillId="2" borderId="15" xfId="0" applyNumberFormat="1" applyFont="1" applyFill="1" applyBorder="1" applyAlignment="1">
      <alignment horizontal="center" vertical="center" wrapText="1"/>
    </xf>
    <xf numFmtId="164" fontId="2" fillId="2" borderId="15" xfId="0" applyNumberFormat="1" applyFont="1" applyFill="1" applyBorder="1" applyAlignment="1">
      <alignment horizontal="center" vertical="center" wrapText="1"/>
    </xf>
    <xf numFmtId="14" fontId="2" fillId="2" borderId="0" xfId="1" applyNumberFormat="1" applyFont="1" applyFill="1" applyAlignment="1">
      <alignment horizontal="center" vertical="center"/>
    </xf>
    <xf numFmtId="1" fontId="2" fillId="2" borderId="13"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1" fontId="2" fillId="2" borderId="13" xfId="0" applyNumberFormat="1" applyFont="1" applyFill="1" applyBorder="1" applyAlignment="1">
      <alignment vertical="center" wrapText="1"/>
    </xf>
    <xf numFmtId="164" fontId="2" fillId="2" borderId="0" xfId="0" applyNumberFormat="1" applyFont="1" applyFill="1" applyAlignment="1">
      <alignment vertical="center" wrapText="1"/>
    </xf>
    <xf numFmtId="1" fontId="2" fillId="2" borderId="0" xfId="0" applyNumberFormat="1" applyFont="1" applyFill="1" applyAlignment="1">
      <alignment horizontal="right" vertical="center" wrapText="1"/>
    </xf>
    <xf numFmtId="49" fontId="2" fillId="2" borderId="0" xfId="0" applyNumberFormat="1" applyFont="1" applyFill="1" applyAlignment="1">
      <alignment horizontal="center" vertical="center" wrapText="1"/>
    </xf>
    <xf numFmtId="1" fontId="2" fillId="2" borderId="0" xfId="0" applyNumberFormat="1" applyFont="1" applyFill="1" applyAlignment="1">
      <alignment horizontal="center" vertical="center" wrapText="1"/>
    </xf>
    <xf numFmtId="14" fontId="2" fillId="2" borderId="0" xfId="0" applyNumberFormat="1" applyFont="1" applyFill="1" applyAlignment="1">
      <alignment vertical="center" wrapText="1"/>
    </xf>
    <xf numFmtId="49" fontId="2" fillId="2" borderId="0" xfId="0" applyNumberFormat="1" applyFont="1" applyFill="1" applyAlignment="1">
      <alignment vertical="center" wrapText="1"/>
    </xf>
    <xf numFmtId="1" fontId="2" fillId="2" borderId="13" xfId="0" applyNumberFormat="1" applyFont="1" applyFill="1" applyBorder="1" applyAlignment="1">
      <alignment horizontal="justify" vertical="center" wrapText="1"/>
    </xf>
    <xf numFmtId="0" fontId="30" fillId="2" borderId="14" xfId="1" applyFont="1" applyFill="1" applyBorder="1" applyAlignment="1">
      <alignment horizontal="center" vertical="center" wrapText="1"/>
    </xf>
    <xf numFmtId="0" fontId="2" fillId="2" borderId="17" xfId="1"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0" fontId="30" fillId="2" borderId="0" xfId="1" applyFont="1" applyFill="1" applyAlignment="1">
      <alignment horizontal="center" vertical="center" wrapText="1"/>
    </xf>
    <xf numFmtId="1" fontId="1" fillId="2" borderId="0" xfId="0" applyNumberFormat="1" applyFont="1" applyFill="1" applyAlignment="1">
      <alignment vertical="center" wrapText="1"/>
    </xf>
    <xf numFmtId="14" fontId="2" fillId="2" borderId="3" xfId="1" applyNumberFormat="1" applyFont="1" applyFill="1" applyBorder="1"/>
    <xf numFmtId="14" fontId="2" fillId="2" borderId="0" xfId="0" applyNumberFormat="1" applyFont="1" applyFill="1" applyAlignment="1">
      <alignment horizontal="center" vertical="center" wrapText="1"/>
    </xf>
    <xf numFmtId="1" fontId="1" fillId="2" borderId="15" xfId="0" applyNumberFormat="1" applyFont="1" applyFill="1" applyBorder="1" applyAlignment="1">
      <alignment vertical="center" wrapText="1"/>
    </xf>
    <xf numFmtId="49" fontId="1" fillId="2" borderId="15" xfId="0" applyNumberFormat="1" applyFont="1" applyFill="1" applyBorder="1" applyAlignment="1">
      <alignment horizontal="center" vertical="center" wrapText="1"/>
    </xf>
    <xf numFmtId="1" fontId="1" fillId="2" borderId="15" xfId="0" applyNumberFormat="1" applyFont="1" applyFill="1" applyBorder="1" applyAlignment="1">
      <alignment horizontal="center" vertical="center" wrapText="1"/>
    </xf>
    <xf numFmtId="1" fontId="1" fillId="2" borderId="15" xfId="0" applyNumberFormat="1" applyFont="1" applyFill="1" applyBorder="1" applyAlignment="1">
      <alignment horizontal="justify" vertical="center" wrapText="1"/>
    </xf>
    <xf numFmtId="14" fontId="1" fillId="2" borderId="15" xfId="0" applyNumberFormat="1" applyFont="1" applyFill="1" applyBorder="1" applyAlignment="1">
      <alignment vertical="center" wrapText="1"/>
    </xf>
    <xf numFmtId="49" fontId="1" fillId="2" borderId="15" xfId="0" applyNumberFormat="1" applyFont="1" applyFill="1" applyBorder="1" applyAlignment="1">
      <alignment vertical="center" wrapText="1"/>
    </xf>
    <xf numFmtId="164" fontId="1" fillId="2" borderId="15" xfId="0" applyNumberFormat="1" applyFont="1" applyFill="1" applyBorder="1" applyAlignment="1">
      <alignment vertical="center" wrapText="1"/>
    </xf>
    <xf numFmtId="0" fontId="2" fillId="2" borderId="15" xfId="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1" fontId="2" fillId="2" borderId="4" xfId="0" applyNumberFormat="1" applyFont="1" applyFill="1" applyBorder="1" applyAlignment="1">
      <alignment horizontal="justify" vertical="center" wrapText="1"/>
    </xf>
    <xf numFmtId="164" fontId="2" fillId="2" borderId="4" xfId="0" applyNumberFormat="1" applyFont="1" applyFill="1" applyBorder="1" applyAlignment="1">
      <alignment vertical="center" wrapText="1"/>
    </xf>
    <xf numFmtId="14" fontId="2" fillId="2" borderId="4" xfId="0" applyNumberFormat="1" applyFont="1" applyFill="1" applyBorder="1" applyAlignment="1">
      <alignment vertical="center" wrapText="1"/>
    </xf>
    <xf numFmtId="0" fontId="2" fillId="2" borderId="13" xfId="1" applyFont="1" applyFill="1" applyBorder="1" applyAlignment="1">
      <alignment horizontal="center" vertical="center" wrapText="1"/>
    </xf>
    <xf numFmtId="1" fontId="1" fillId="2" borderId="13" xfId="0" applyNumberFormat="1" applyFont="1" applyFill="1" applyBorder="1" applyAlignment="1">
      <alignment vertical="center" wrapText="1"/>
    </xf>
    <xf numFmtId="49" fontId="1" fillId="2" borderId="13" xfId="0" applyNumberFormat="1" applyFont="1" applyFill="1" applyBorder="1" applyAlignment="1">
      <alignment horizontal="center" vertical="center" wrapText="1"/>
    </xf>
    <xf numFmtId="1" fontId="1" fillId="2" borderId="13" xfId="0" applyNumberFormat="1" applyFont="1" applyFill="1" applyBorder="1" applyAlignment="1">
      <alignment horizontal="center" vertical="center" wrapText="1"/>
    </xf>
    <xf numFmtId="1" fontId="1" fillId="2" borderId="13" xfId="0" applyNumberFormat="1" applyFont="1" applyFill="1" applyBorder="1" applyAlignment="1">
      <alignment horizontal="justify" vertical="center" wrapText="1"/>
    </xf>
    <xf numFmtId="49" fontId="2" fillId="5" borderId="3"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1" fontId="1" fillId="2" borderId="0" xfId="0" applyNumberFormat="1" applyFont="1" applyFill="1" applyAlignment="1">
      <alignment horizontal="center" vertical="center" wrapText="1"/>
    </xf>
    <xf numFmtId="1" fontId="1" fillId="2" borderId="0" xfId="0" applyNumberFormat="1" applyFont="1" applyFill="1" applyAlignment="1">
      <alignment horizontal="justify" vertical="center" wrapText="1"/>
    </xf>
    <xf numFmtId="1" fontId="1" fillId="2" borderId="0" xfId="0" applyNumberFormat="1" applyFont="1" applyFill="1" applyAlignment="1">
      <alignment horizontal="left" vertical="center" wrapText="1"/>
    </xf>
    <xf numFmtId="14" fontId="1" fillId="2" borderId="0" xfId="0" applyNumberFormat="1" applyFont="1" applyFill="1" applyAlignment="1">
      <alignment vertical="center" wrapText="1"/>
    </xf>
    <xf numFmtId="49" fontId="1" fillId="2" borderId="0" xfId="0" applyNumberFormat="1" applyFont="1" applyFill="1" applyAlignment="1">
      <alignment vertical="center" wrapText="1"/>
    </xf>
    <xf numFmtId="164" fontId="1" fillId="2" borderId="16" xfId="0" applyNumberFormat="1" applyFont="1" applyFill="1" applyBorder="1" applyAlignment="1">
      <alignment vertical="center" wrapText="1"/>
    </xf>
    <xf numFmtId="11" fontId="2" fillId="2" borderId="0" xfId="1" applyNumberFormat="1" applyFont="1" applyFill="1" applyAlignment="1">
      <alignment horizontal="center" vertical="center" wrapText="1"/>
    </xf>
    <xf numFmtId="1" fontId="2" fillId="6" borderId="4" xfId="0" applyNumberFormat="1" applyFont="1" applyFill="1" applyBorder="1" applyAlignment="1">
      <alignment horizontal="right" vertical="center" wrapText="1"/>
    </xf>
    <xf numFmtId="1" fontId="2" fillId="6" borderId="4" xfId="0" applyNumberFormat="1" applyFont="1" applyFill="1" applyBorder="1" applyAlignment="1">
      <alignment horizontal="left" vertical="center" wrapText="1"/>
    </xf>
    <xf numFmtId="1" fontId="2" fillId="6" borderId="3" xfId="0" applyNumberFormat="1" applyFont="1" applyFill="1" applyBorder="1" applyAlignment="1">
      <alignment vertical="center" wrapText="1"/>
    </xf>
    <xf numFmtId="49" fontId="2" fillId="6" borderId="3" xfId="0" applyNumberFormat="1" applyFont="1" applyFill="1" applyBorder="1" applyAlignment="1">
      <alignment horizontal="center" vertical="center" wrapText="1"/>
    </xf>
    <xf numFmtId="1" fontId="2" fillId="6" borderId="3" xfId="0" applyNumberFormat="1" applyFont="1" applyFill="1" applyBorder="1" applyAlignment="1">
      <alignment horizontal="center" vertical="center" wrapText="1"/>
    </xf>
    <xf numFmtId="1" fontId="2" fillId="6" borderId="3" xfId="0" applyNumberFormat="1" applyFont="1" applyFill="1" applyBorder="1" applyAlignment="1">
      <alignment horizontal="justify" vertical="center" wrapText="1"/>
    </xf>
    <xf numFmtId="14" fontId="2" fillId="6" borderId="3" xfId="0" applyNumberFormat="1" applyFont="1" applyFill="1" applyBorder="1" applyAlignment="1">
      <alignment vertical="center" wrapText="1"/>
    </xf>
    <xf numFmtId="164" fontId="2" fillId="6" borderId="3" xfId="0" applyNumberFormat="1" applyFont="1" applyFill="1" applyBorder="1" applyAlignment="1">
      <alignment vertical="center" wrapText="1"/>
    </xf>
    <xf numFmtId="1" fontId="2" fillId="6" borderId="3" xfId="0" applyNumberFormat="1" applyFont="1" applyFill="1" applyBorder="1" applyAlignment="1">
      <alignment horizontal="right" vertical="center" wrapText="1"/>
    </xf>
    <xf numFmtId="1" fontId="2" fillId="6" borderId="3" xfId="0" applyNumberFormat="1" applyFont="1" applyFill="1" applyBorder="1" applyAlignment="1">
      <alignment horizontal="left" vertical="center" wrapText="1"/>
    </xf>
    <xf numFmtId="14" fontId="2" fillId="6" borderId="3" xfId="0" applyNumberFormat="1" applyFont="1" applyFill="1" applyBorder="1" applyAlignment="1">
      <alignment horizontal="center" vertical="center" wrapText="1"/>
    </xf>
    <xf numFmtId="164" fontId="2" fillId="2" borderId="19" xfId="0" applyNumberFormat="1" applyFont="1" applyFill="1" applyBorder="1" applyAlignment="1">
      <alignment vertical="center" wrapText="1"/>
    </xf>
    <xf numFmtId="164" fontId="2" fillId="2" borderId="20" xfId="0" applyNumberFormat="1" applyFont="1" applyFill="1" applyBorder="1" applyAlignment="1">
      <alignment horizontal="center" vertical="center" wrapText="1"/>
    </xf>
    <xf numFmtId="0" fontId="2" fillId="6" borderId="3" xfId="1" applyFont="1" applyFill="1" applyBorder="1" applyAlignment="1">
      <alignment horizontal="center" vertical="center" wrapText="1"/>
    </xf>
    <xf numFmtId="0" fontId="2" fillId="6" borderId="3" xfId="1" applyFont="1" applyFill="1" applyBorder="1" applyAlignment="1">
      <alignment horizontal="justify" vertical="center" wrapText="1"/>
    </xf>
    <xf numFmtId="0" fontId="2" fillId="6" borderId="3" xfId="1" applyFont="1" applyFill="1" applyBorder="1" applyAlignment="1">
      <alignment horizontal="left" vertical="center" wrapText="1"/>
    </xf>
    <xf numFmtId="1" fontId="2" fillId="6" borderId="3" xfId="1" applyNumberFormat="1" applyFont="1" applyFill="1" applyBorder="1" applyAlignment="1">
      <alignment horizontal="center" vertical="center" wrapText="1"/>
    </xf>
    <xf numFmtId="0" fontId="2" fillId="6" borderId="3" xfId="1" applyFont="1" applyFill="1" applyBorder="1" applyAlignment="1">
      <alignment horizontal="center" vertical="center"/>
    </xf>
    <xf numFmtId="1" fontId="2" fillId="6" borderId="4" xfId="0" applyNumberFormat="1" applyFont="1" applyFill="1" applyBorder="1" applyAlignment="1">
      <alignment horizontal="center" vertical="center" wrapText="1"/>
    </xf>
    <xf numFmtId="1" fontId="2" fillId="6" borderId="16" xfId="0" applyNumberFormat="1" applyFont="1" applyFill="1" applyBorder="1" applyAlignment="1">
      <alignment horizontal="right" vertical="center" wrapText="1"/>
    </xf>
    <xf numFmtId="1" fontId="2" fillId="6" borderId="16" xfId="0" applyNumberFormat="1" applyFont="1" applyFill="1" applyBorder="1" applyAlignment="1">
      <alignment horizontal="left" vertical="center" wrapText="1"/>
    </xf>
    <xf numFmtId="1" fontId="2" fillId="6" borderId="13" xfId="0" applyNumberFormat="1" applyFont="1" applyFill="1" applyBorder="1" applyAlignment="1">
      <alignment vertical="center" wrapText="1"/>
    </xf>
    <xf numFmtId="49" fontId="2" fillId="6" borderId="13" xfId="0" applyNumberFormat="1" applyFont="1" applyFill="1" applyBorder="1" applyAlignment="1">
      <alignment horizontal="center" vertical="center" wrapText="1"/>
    </xf>
    <xf numFmtId="1" fontId="2" fillId="6" borderId="13" xfId="0" applyNumberFormat="1" applyFont="1" applyFill="1" applyBorder="1" applyAlignment="1">
      <alignment horizontal="center" vertical="center" wrapText="1"/>
    </xf>
    <xf numFmtId="1" fontId="2" fillId="6" borderId="13" xfId="0" applyNumberFormat="1" applyFont="1" applyFill="1" applyBorder="1" applyAlignment="1">
      <alignment horizontal="justify" vertical="center" wrapText="1"/>
    </xf>
    <xf numFmtId="14" fontId="2" fillId="6" borderId="13" xfId="0" applyNumberFormat="1" applyFont="1" applyFill="1" applyBorder="1" applyAlignment="1">
      <alignment vertical="center" wrapText="1"/>
    </xf>
    <xf numFmtId="164" fontId="2" fillId="6" borderId="13" xfId="0" applyNumberFormat="1" applyFont="1" applyFill="1" applyBorder="1" applyAlignment="1">
      <alignment vertical="center" wrapText="1"/>
    </xf>
    <xf numFmtId="164" fontId="2" fillId="6" borderId="3" xfId="0" applyNumberFormat="1" applyFont="1" applyFill="1" applyBorder="1" applyAlignment="1">
      <alignment horizontal="center" vertical="center" wrapText="1"/>
    </xf>
    <xf numFmtId="49" fontId="2" fillId="6" borderId="4" xfId="0" applyNumberFormat="1" applyFont="1" applyFill="1" applyBorder="1" applyAlignment="1">
      <alignment horizontal="center" vertical="center" wrapText="1"/>
    </xf>
    <xf numFmtId="1" fontId="2" fillId="6" borderId="4" xfId="0" applyNumberFormat="1" applyFont="1" applyFill="1" applyBorder="1" applyAlignment="1">
      <alignment horizontal="justify" vertical="center" wrapText="1"/>
    </xf>
    <xf numFmtId="1" fontId="2" fillId="6" borderId="4" xfId="0" applyNumberFormat="1" applyFont="1" applyFill="1" applyBorder="1" applyAlignment="1">
      <alignment vertical="center" wrapText="1"/>
    </xf>
    <xf numFmtId="0" fontId="2" fillId="2" borderId="4" xfId="1" applyFont="1" applyFill="1" applyBorder="1" applyAlignment="1">
      <alignment horizontal="center" vertical="center" wrapText="1"/>
    </xf>
    <xf numFmtId="0" fontId="2" fillId="2" borderId="21" xfId="1" applyFont="1" applyFill="1" applyBorder="1" applyAlignment="1">
      <alignment horizontal="center" vertical="center"/>
    </xf>
    <xf numFmtId="0" fontId="2" fillId="2" borderId="21" xfId="1" applyFont="1" applyFill="1" applyBorder="1" applyAlignment="1">
      <alignment vertical="center"/>
    </xf>
    <xf numFmtId="1" fontId="1" fillId="2" borderId="14" xfId="0" applyNumberFormat="1" applyFont="1" applyFill="1" applyBorder="1" applyAlignment="1">
      <alignment horizontal="center" vertical="center" wrapText="1"/>
    </xf>
    <xf numFmtId="164" fontId="2" fillId="2" borderId="20" xfId="0" applyNumberFormat="1" applyFont="1" applyFill="1" applyBorder="1" applyAlignment="1">
      <alignment vertical="center" wrapText="1"/>
    </xf>
    <xf numFmtId="0" fontId="2" fillId="2" borderId="4" xfId="1" applyFont="1" applyFill="1" applyBorder="1" applyAlignment="1">
      <alignment horizontal="justify" vertical="center" wrapText="1"/>
    </xf>
    <xf numFmtId="164" fontId="2" fillId="2" borderId="20" xfId="1" applyNumberFormat="1" applyFont="1" applyFill="1" applyBorder="1" applyAlignment="1">
      <alignment horizontal="center" vertical="center"/>
    </xf>
    <xf numFmtId="1" fontId="29" fillId="2" borderId="4" xfId="0" applyNumberFormat="1" applyFont="1" applyFill="1" applyBorder="1" applyAlignment="1">
      <alignment horizontal="center" vertical="center" wrapText="1"/>
    </xf>
    <xf numFmtId="0" fontId="2" fillId="2" borderId="4" xfId="1" applyFont="1" applyFill="1" applyBorder="1" applyAlignment="1">
      <alignment horizontal="left" vertical="center" wrapText="1"/>
    </xf>
    <xf numFmtId="164" fontId="2" fillId="2" borderId="14" xfId="0" applyNumberFormat="1" applyFont="1" applyFill="1" applyBorder="1" applyAlignment="1">
      <alignment vertical="center" wrapText="1"/>
    </xf>
    <xf numFmtId="164" fontId="2" fillId="2" borderId="22" xfId="0" applyNumberFormat="1" applyFont="1" applyFill="1" applyBorder="1" applyAlignment="1">
      <alignment vertical="center" wrapText="1"/>
    </xf>
    <xf numFmtId="1" fontId="2" fillId="2" borderId="4" xfId="1" applyNumberFormat="1" applyFont="1" applyFill="1" applyBorder="1" applyAlignment="1">
      <alignment horizontal="center" vertical="center" wrapText="1"/>
    </xf>
    <xf numFmtId="0" fontId="2" fillId="2" borderId="4" xfId="1" applyFont="1" applyFill="1" applyBorder="1" applyAlignment="1">
      <alignment horizontal="center" vertical="center"/>
    </xf>
    <xf numFmtId="0" fontId="2" fillId="2" borderId="20" xfId="1" applyFont="1" applyFill="1" applyBorder="1" applyAlignment="1">
      <alignment horizontal="center" vertical="center"/>
    </xf>
    <xf numFmtId="44" fontId="2" fillId="2" borderId="0" xfId="3" applyFont="1" applyFill="1" applyAlignment="1">
      <alignment vertical="center"/>
    </xf>
    <xf numFmtId="0" fontId="2" fillId="6" borderId="13" xfId="1" applyFont="1" applyFill="1" applyBorder="1" applyAlignment="1">
      <alignment horizontal="center" vertical="center" wrapText="1"/>
    </xf>
    <xf numFmtId="0" fontId="2" fillId="6" borderId="13" xfId="1" applyFont="1" applyFill="1" applyBorder="1" applyAlignment="1">
      <alignment horizontal="justify" vertical="center" wrapText="1"/>
    </xf>
    <xf numFmtId="0" fontId="2" fillId="6" borderId="13" xfId="1" applyFont="1" applyFill="1" applyBorder="1" applyAlignment="1">
      <alignment horizontal="left" vertical="center" wrapText="1"/>
    </xf>
    <xf numFmtId="0" fontId="2" fillId="6" borderId="23" xfId="1" applyFont="1" applyFill="1" applyBorder="1" applyAlignment="1">
      <alignment horizontal="center" vertical="center"/>
    </xf>
    <xf numFmtId="1" fontId="2" fillId="7" borderId="3" xfId="0" applyNumberFormat="1" applyFont="1" applyFill="1" applyBorder="1" applyAlignment="1">
      <alignment horizontal="center" vertical="center" wrapText="1"/>
    </xf>
    <xf numFmtId="0" fontId="2" fillId="7" borderId="3" xfId="1" applyFont="1" applyFill="1" applyBorder="1" applyAlignment="1">
      <alignment horizontal="center" vertical="center" wrapText="1"/>
    </xf>
    <xf numFmtId="0" fontId="2" fillId="7" borderId="3" xfId="1" applyFont="1" applyFill="1" applyBorder="1" applyAlignment="1">
      <alignment horizontal="justify" vertical="center" wrapText="1"/>
    </xf>
    <xf numFmtId="0" fontId="2" fillId="7" borderId="3" xfId="1" applyFont="1" applyFill="1" applyBorder="1" applyAlignment="1">
      <alignment horizontal="left" vertical="center" wrapText="1"/>
    </xf>
    <xf numFmtId="165" fontId="2" fillId="7" borderId="3" xfId="1" applyNumberFormat="1" applyFont="1" applyFill="1" applyBorder="1" applyAlignment="1">
      <alignment horizontal="center" vertical="center"/>
    </xf>
    <xf numFmtId="164" fontId="2" fillId="7" borderId="3" xfId="2" applyNumberFormat="1" applyFont="1" applyFill="1" applyBorder="1" applyAlignment="1">
      <alignment horizontal="center" vertical="center"/>
    </xf>
    <xf numFmtId="164" fontId="2" fillId="7" borderId="3" xfId="1" applyNumberFormat="1" applyFont="1" applyFill="1" applyBorder="1" applyAlignment="1">
      <alignment horizontal="center" vertical="center"/>
    </xf>
    <xf numFmtId="0" fontId="2" fillId="7" borderId="3" xfId="1" applyFont="1" applyFill="1" applyBorder="1" applyAlignment="1">
      <alignment horizontal="center" vertical="center"/>
    </xf>
    <xf numFmtId="164" fontId="4" fillId="3" borderId="25" xfId="1" applyNumberFormat="1" applyFont="1" applyFill="1" applyBorder="1" applyAlignment="1">
      <alignment horizontal="center" vertical="center" wrapText="1"/>
    </xf>
    <xf numFmtId="0" fontId="27" fillId="3" borderId="26" xfId="1" applyFont="1" applyFill="1" applyBorder="1" applyAlignment="1">
      <alignment horizontal="center" vertical="center" wrapText="1"/>
    </xf>
    <xf numFmtId="0" fontId="4" fillId="3" borderId="24" xfId="1" applyFont="1" applyFill="1" applyBorder="1" applyAlignment="1">
      <alignment horizontal="center" vertical="center" wrapText="1"/>
    </xf>
    <xf numFmtId="0" fontId="27" fillId="3" borderId="24" xfId="1" applyFont="1" applyFill="1" applyBorder="1" applyAlignment="1">
      <alignment horizontal="center" vertical="center" wrapText="1"/>
    </xf>
    <xf numFmtId="0" fontId="5" fillId="2" borderId="24" xfId="1" applyFont="1" applyFill="1" applyBorder="1" applyAlignment="1">
      <alignment horizontal="center" vertical="center" wrapText="1"/>
    </xf>
    <xf numFmtId="49" fontId="2" fillId="6" borderId="14" xfId="0" applyNumberFormat="1" applyFont="1" applyFill="1" applyBorder="1" applyAlignment="1">
      <alignment horizontal="center" vertical="center" wrapText="1"/>
    </xf>
    <xf numFmtId="0" fontId="2" fillId="6" borderId="20" xfId="1" applyFont="1" applyFill="1" applyBorder="1" applyAlignment="1">
      <alignment horizontal="center" vertical="center"/>
    </xf>
    <xf numFmtId="1" fontId="1" fillId="6" borderId="3" xfId="0" applyNumberFormat="1" applyFont="1" applyFill="1" applyBorder="1" applyAlignment="1">
      <alignment vertical="center" wrapText="1"/>
    </xf>
    <xf numFmtId="49" fontId="1" fillId="6" borderId="3" xfId="0" applyNumberFormat="1" applyFont="1" applyFill="1" applyBorder="1" applyAlignment="1">
      <alignment horizontal="center" vertical="center" wrapText="1"/>
    </xf>
    <xf numFmtId="1" fontId="1" fillId="6" borderId="3" xfId="0" applyNumberFormat="1" applyFont="1" applyFill="1" applyBorder="1" applyAlignment="1">
      <alignment horizontal="center" vertical="center" wrapText="1"/>
    </xf>
    <xf numFmtId="1" fontId="1" fillId="6" borderId="3" xfId="0" applyNumberFormat="1" applyFont="1" applyFill="1" applyBorder="1" applyAlignment="1">
      <alignment horizontal="justify" vertical="center" wrapText="1"/>
    </xf>
    <xf numFmtId="14" fontId="1" fillId="6" borderId="3" xfId="0" applyNumberFormat="1" applyFont="1" applyFill="1" applyBorder="1" applyAlignment="1">
      <alignment vertical="center" wrapText="1"/>
    </xf>
    <xf numFmtId="164" fontId="1" fillId="6" borderId="3" xfId="0" applyNumberFormat="1" applyFont="1" applyFill="1" applyBorder="1" applyAlignment="1">
      <alignment vertical="center" wrapText="1"/>
    </xf>
    <xf numFmtId="1" fontId="1" fillId="6" borderId="3" xfId="0" applyNumberFormat="1" applyFont="1" applyFill="1" applyBorder="1" applyAlignment="1">
      <alignment horizontal="left" vertical="center" wrapText="1"/>
    </xf>
    <xf numFmtId="0" fontId="2" fillId="6" borderId="0" xfId="1" applyFont="1" applyFill="1" applyAlignment="1">
      <alignment horizontal="center" vertical="center" wrapText="1"/>
    </xf>
    <xf numFmtId="1" fontId="2" fillId="6" borderId="14" xfId="0" applyNumberFormat="1" applyFont="1" applyFill="1" applyBorder="1" applyAlignment="1">
      <alignment horizontal="center" vertical="center" wrapText="1"/>
    </xf>
    <xf numFmtId="0" fontId="7" fillId="2" borderId="11" xfId="1" applyFont="1" applyFill="1" applyBorder="1" applyAlignment="1">
      <alignment horizontal="center" vertical="center"/>
    </xf>
    <xf numFmtId="0" fontId="7" fillId="2" borderId="11" xfId="1" applyFont="1" applyFill="1" applyBorder="1" applyAlignment="1">
      <alignment horizontal="center" vertical="center" wrapText="1"/>
    </xf>
    <xf numFmtId="14" fontId="7" fillId="2" borderId="11" xfId="1" applyNumberFormat="1" applyFont="1" applyFill="1" applyBorder="1" applyAlignment="1">
      <alignment horizontal="center" vertical="center"/>
    </xf>
    <xf numFmtId="0" fontId="7" fillId="2" borderId="11" xfId="1" applyFont="1" applyFill="1" applyBorder="1" applyAlignment="1">
      <alignment horizontal="left" vertical="center"/>
    </xf>
    <xf numFmtId="0" fontId="0" fillId="0" borderId="0" xfId="0" applyAlignment="1">
      <alignment horizontal="center"/>
    </xf>
    <xf numFmtId="0" fontId="0" fillId="2" borderId="0" xfId="0" applyFill="1"/>
    <xf numFmtId="0" fontId="7" fillId="2" borderId="3" xfId="1" applyFont="1" applyFill="1" applyBorder="1" applyAlignment="1">
      <alignment horizontal="center" vertical="center"/>
    </xf>
    <xf numFmtId="1" fontId="2" fillId="2" borderId="0" xfId="0" applyNumberFormat="1" applyFont="1" applyFill="1" applyAlignment="1">
      <alignment horizontal="justify" vertical="center" wrapText="1"/>
    </xf>
    <xf numFmtId="0" fontId="19" fillId="2" borderId="0" xfId="1" applyFont="1" applyFill="1" applyAlignment="1">
      <alignment horizontal="center" vertical="center"/>
    </xf>
    <xf numFmtId="1" fontId="19" fillId="2" borderId="0" xfId="1" applyNumberFormat="1" applyFont="1" applyFill="1" applyAlignment="1">
      <alignment horizontal="center" vertical="center"/>
    </xf>
    <xf numFmtId="164" fontId="19" fillId="2" borderId="0" xfId="1" applyNumberFormat="1" applyFont="1" applyFill="1" applyAlignment="1">
      <alignment vertical="center"/>
    </xf>
    <xf numFmtId="164" fontId="19" fillId="2" borderId="0" xfId="1" applyNumberFormat="1" applyFont="1" applyFill="1" applyAlignment="1">
      <alignment horizontal="center" vertical="center"/>
    </xf>
    <xf numFmtId="0" fontId="19" fillId="2" borderId="0" xfId="1" applyFont="1" applyFill="1" applyAlignment="1">
      <alignment horizontal="center" vertical="top"/>
    </xf>
    <xf numFmtId="1" fontId="19" fillId="2" borderId="0" xfId="1" applyNumberFormat="1" applyFont="1" applyFill="1" applyAlignment="1">
      <alignment horizontal="center" vertical="top"/>
    </xf>
    <xf numFmtId="164" fontId="19" fillId="2" borderId="0" xfId="1" applyNumberFormat="1" applyFont="1" applyFill="1" applyAlignment="1">
      <alignment vertical="top"/>
    </xf>
    <xf numFmtId="164" fontId="19" fillId="2" borderId="0" xfId="1" applyNumberFormat="1" applyFont="1" applyFill="1" applyAlignment="1">
      <alignment horizontal="center" vertical="top"/>
    </xf>
    <xf numFmtId="0" fontId="13" fillId="2" borderId="0" xfId="1" applyFont="1" applyFill="1" applyAlignment="1">
      <alignment horizontal="center" vertical="center"/>
    </xf>
    <xf numFmtId="0" fontId="13" fillId="2" borderId="0" xfId="1" applyFont="1" applyFill="1" applyAlignment="1">
      <alignment horizontal="center" vertical="top"/>
    </xf>
    <xf numFmtId="164" fontId="13" fillId="2" borderId="0" xfId="1" applyNumberFormat="1" applyFont="1" applyFill="1" applyAlignment="1">
      <alignment horizontal="center" vertical="top"/>
    </xf>
    <xf numFmtId="1" fontId="13" fillId="2" borderId="0" xfId="1" applyNumberFormat="1" applyFont="1" applyFill="1" applyAlignment="1">
      <alignment horizontal="center" vertical="center"/>
    </xf>
    <xf numFmtId="0" fontId="19" fillId="2" borderId="0" xfId="1" applyFont="1" applyFill="1" applyAlignment="1">
      <alignment horizontal="left" vertical="center"/>
    </xf>
    <xf numFmtId="0" fontId="19" fillId="2" borderId="0" xfId="1" applyFont="1" applyFill="1" applyAlignment="1">
      <alignment horizontal="left" vertical="top"/>
    </xf>
    <xf numFmtId="0" fontId="13" fillId="2" borderId="0" xfId="1" applyFont="1" applyFill="1" applyAlignment="1">
      <alignment horizontal="left" vertical="top"/>
    </xf>
    <xf numFmtId="0" fontId="11" fillId="3" borderId="28" xfId="1" applyFont="1" applyFill="1" applyBorder="1" applyAlignment="1">
      <alignment horizontal="center" vertical="center" wrapText="1"/>
    </xf>
    <xf numFmtId="0" fontId="11" fillId="3" borderId="28" xfId="1" applyFont="1" applyFill="1" applyBorder="1" applyAlignment="1">
      <alignment horizontal="left" vertical="center" wrapText="1"/>
    </xf>
    <xf numFmtId="0" fontId="11" fillId="3" borderId="30" xfId="1" applyFont="1" applyFill="1" applyBorder="1" applyAlignment="1">
      <alignment horizontal="center" vertical="center" wrapText="1"/>
    </xf>
    <xf numFmtId="0" fontId="12" fillId="3" borderId="28" xfId="1" applyFont="1" applyFill="1" applyBorder="1" applyAlignment="1">
      <alignment horizontal="center" vertical="center" wrapText="1"/>
    </xf>
    <xf numFmtId="164" fontId="11" fillId="3" borderId="28" xfId="1" applyNumberFormat="1" applyFont="1" applyFill="1" applyBorder="1" applyAlignment="1">
      <alignment horizontal="center" vertical="center" wrapText="1"/>
    </xf>
    <xf numFmtId="0" fontId="0" fillId="0" borderId="0" xfId="0" applyAlignment="1">
      <alignment horizontal="center" vertical="center"/>
    </xf>
    <xf numFmtId="0" fontId="31" fillId="0" borderId="0" xfId="0" applyFont="1" applyAlignment="1">
      <alignment vertical="center"/>
    </xf>
    <xf numFmtId="0" fontId="0" fillId="0" borderId="0" xfId="0" applyAlignment="1">
      <alignment horizontal="left" vertical="center" wrapText="1"/>
    </xf>
    <xf numFmtId="0" fontId="11" fillId="9" borderId="30" xfId="1" applyFont="1" applyFill="1" applyBorder="1" applyAlignment="1">
      <alignment horizontal="center" vertical="center" wrapText="1"/>
    </xf>
    <xf numFmtId="0" fontId="11" fillId="9" borderId="28" xfId="1" applyFont="1" applyFill="1" applyBorder="1" applyAlignment="1">
      <alignment horizontal="center" vertical="center" wrapText="1"/>
    </xf>
    <xf numFmtId="0" fontId="11" fillId="10" borderId="28" xfId="1" applyFont="1" applyFill="1" applyBorder="1" applyAlignment="1">
      <alignment horizontal="center" vertical="center" wrapText="1"/>
    </xf>
    <xf numFmtId="49" fontId="0" fillId="0" borderId="0" xfId="0" applyNumberFormat="1" applyAlignment="1">
      <alignment horizontal="center"/>
    </xf>
    <xf numFmtId="49" fontId="0" fillId="0" borderId="0" xfId="0" applyNumberFormat="1" applyAlignment="1">
      <alignment horizontal="right"/>
    </xf>
    <xf numFmtId="49" fontId="7" fillId="2" borderId="0" xfId="1" applyNumberFormat="1" applyFont="1" applyFill="1" applyAlignment="1">
      <alignment horizontal="center" vertical="center"/>
    </xf>
    <xf numFmtId="0" fontId="32" fillId="2" borderId="0" xfId="0" applyFont="1" applyFill="1" applyAlignment="1">
      <alignment horizontal="center" vertical="center"/>
    </xf>
    <xf numFmtId="0" fontId="32" fillId="2" borderId="0" xfId="0" applyFont="1" applyFill="1" applyAlignment="1">
      <alignment horizontal="left" vertical="center"/>
    </xf>
    <xf numFmtId="0" fontId="32" fillId="2" borderId="0" xfId="0" applyFont="1" applyFill="1" applyAlignment="1">
      <alignment vertical="center"/>
    </xf>
    <xf numFmtId="0" fontId="32" fillId="8" borderId="3" xfId="0" applyFont="1" applyFill="1" applyBorder="1" applyAlignment="1">
      <alignment vertical="center"/>
    </xf>
    <xf numFmtId="0" fontId="32" fillId="11" borderId="3" xfId="0" applyFont="1" applyFill="1" applyBorder="1" applyAlignment="1">
      <alignment horizontal="left" vertical="center"/>
    </xf>
    <xf numFmtId="0" fontId="35" fillId="10" borderId="3" xfId="0" applyFont="1" applyFill="1" applyBorder="1" applyAlignment="1">
      <alignment vertical="center"/>
    </xf>
    <xf numFmtId="0" fontId="32" fillId="12" borderId="0" xfId="0" applyFont="1" applyFill="1" applyAlignment="1">
      <alignment horizontal="left" vertical="center"/>
    </xf>
    <xf numFmtId="0" fontId="32" fillId="5" borderId="0" xfId="0" applyFont="1" applyFill="1" applyAlignment="1">
      <alignment horizontal="left" vertical="center"/>
    </xf>
    <xf numFmtId="0" fontId="33" fillId="2" borderId="16" xfId="0" applyFont="1" applyFill="1" applyBorder="1" applyAlignment="1">
      <alignment horizontal="center" vertical="center" wrapText="1"/>
    </xf>
    <xf numFmtId="0" fontId="33" fillId="0" borderId="0" xfId="0" applyFont="1" applyAlignment="1">
      <alignment horizontal="left" vertical="center"/>
    </xf>
    <xf numFmtId="0" fontId="32" fillId="0" borderId="0" xfId="0" applyFont="1" applyAlignment="1">
      <alignment horizontal="left" vertical="center"/>
    </xf>
    <xf numFmtId="0" fontId="32" fillId="2" borderId="0" xfId="0" applyFont="1" applyFill="1" applyAlignment="1">
      <alignment horizontal="center" vertical="center" wrapText="1"/>
    </xf>
    <xf numFmtId="0" fontId="33" fillId="2" borderId="0" xfId="0" applyFont="1" applyFill="1" applyAlignment="1">
      <alignment horizontal="lef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horizontal="left" vertical="center"/>
    </xf>
    <xf numFmtId="0" fontId="35" fillId="0" borderId="0" xfId="0" applyFont="1" applyAlignment="1">
      <alignment vertical="center"/>
    </xf>
    <xf numFmtId="0" fontId="35" fillId="0" borderId="0" xfId="0" applyFont="1" applyAlignment="1">
      <alignment horizontal="left" vertical="center"/>
    </xf>
    <xf numFmtId="0" fontId="32" fillId="0" borderId="0" xfId="0" applyFont="1" applyAlignment="1">
      <alignment horizontal="center" vertical="center"/>
    </xf>
    <xf numFmtId="49" fontId="0" fillId="0" borderId="0" xfId="0" applyNumberFormat="1"/>
    <xf numFmtId="0" fontId="0" fillId="14" borderId="0" xfId="0" applyFill="1" applyAlignment="1">
      <alignment horizontal="left" vertical="center" wrapText="1"/>
    </xf>
    <xf numFmtId="0" fontId="0" fillId="14" borderId="0" xfId="0" applyFill="1"/>
    <xf numFmtId="0" fontId="2" fillId="13" borderId="3" xfId="1" applyFont="1" applyFill="1" applyBorder="1" applyAlignment="1">
      <alignment horizontal="justify" vertical="center" wrapText="1"/>
    </xf>
    <xf numFmtId="1" fontId="2" fillId="7" borderId="3" xfId="0" applyNumberFormat="1" applyFont="1" applyFill="1" applyBorder="1" applyAlignment="1">
      <alignment horizontal="justify" vertical="center" wrapText="1"/>
    </xf>
    <xf numFmtId="49" fontId="32" fillId="0" borderId="0" xfId="0" applyNumberFormat="1" applyFont="1" applyAlignment="1">
      <alignment horizontal="center" vertical="center" wrapText="1"/>
    </xf>
    <xf numFmtId="49" fontId="32" fillId="0" borderId="0" xfId="0" applyNumberFormat="1" applyFont="1" applyAlignment="1">
      <alignment horizontal="center" vertical="center"/>
    </xf>
    <xf numFmtId="49" fontId="36" fillId="16" borderId="31" xfId="0" applyNumberFormat="1" applyFont="1" applyFill="1" applyBorder="1" applyAlignment="1">
      <alignment horizontal="left" vertical="center"/>
    </xf>
    <xf numFmtId="0" fontId="36" fillId="16" borderId="31" xfId="0" applyFont="1" applyFill="1" applyBorder="1" applyAlignment="1">
      <alignment horizontal="left" vertical="center"/>
    </xf>
    <xf numFmtId="49" fontId="37" fillId="15" borderId="31" xfId="0" applyNumberFormat="1" applyFont="1" applyFill="1" applyBorder="1" applyAlignment="1">
      <alignment horizontal="left"/>
    </xf>
    <xf numFmtId="0" fontId="37" fillId="0" borderId="0" xfId="0" applyFont="1" applyAlignment="1">
      <alignment horizontal="left" vertical="center" wrapText="1"/>
    </xf>
    <xf numFmtId="49" fontId="2" fillId="2" borderId="32" xfId="0" applyNumberFormat="1" applyFont="1" applyFill="1" applyBorder="1" applyAlignment="1">
      <alignment horizontal="center" vertical="center" wrapText="1"/>
    </xf>
    <xf numFmtId="1" fontId="38" fillId="2" borderId="14" xfId="0" applyNumberFormat="1" applyFont="1" applyFill="1" applyBorder="1" applyAlignment="1">
      <alignment horizontal="left" vertical="center" wrapText="1"/>
    </xf>
    <xf numFmtId="164" fontId="13" fillId="2" borderId="0" xfId="1" applyNumberFormat="1" applyFont="1" applyFill="1" applyAlignment="1">
      <alignment vertical="top"/>
    </xf>
    <xf numFmtId="1" fontId="2" fillId="2" borderId="14" xfId="0" applyNumberFormat="1" applyFont="1" applyFill="1" applyBorder="1" applyAlignment="1">
      <alignment horizontal="left" vertical="center" wrapText="1"/>
    </xf>
    <xf numFmtId="1" fontId="2" fillId="2" borderId="3" xfId="1" applyNumberFormat="1" applyFont="1" applyFill="1" applyBorder="1" applyAlignment="1">
      <alignment horizontal="left" vertical="center" wrapText="1"/>
    </xf>
    <xf numFmtId="1" fontId="2" fillId="2" borderId="3" xfId="1" applyNumberFormat="1" applyFont="1" applyFill="1" applyBorder="1" applyAlignment="1">
      <alignment vertical="center" wrapText="1"/>
    </xf>
    <xf numFmtId="49" fontId="2" fillId="2" borderId="3" xfId="1" applyNumberFormat="1" applyFont="1" applyFill="1" applyBorder="1" applyAlignment="1">
      <alignment horizontal="center" vertical="center" wrapText="1"/>
    </xf>
    <xf numFmtId="0" fontId="40" fillId="0" borderId="0" xfId="0" applyFont="1" applyAlignment="1">
      <alignment horizontal="left" vertical="center" wrapText="1"/>
    </xf>
    <xf numFmtId="1" fontId="16" fillId="2" borderId="11" xfId="0" applyNumberFormat="1" applyFont="1" applyFill="1" applyBorder="1" applyAlignment="1">
      <alignment horizontal="center" vertical="center" wrapText="1"/>
    </xf>
    <xf numFmtId="14" fontId="16" fillId="2" borderId="11" xfId="0" applyNumberFormat="1" applyFont="1" applyFill="1" applyBorder="1" applyAlignment="1">
      <alignment horizontal="center" vertical="center" wrapText="1"/>
    </xf>
    <xf numFmtId="164" fontId="16" fillId="2" borderId="11" xfId="0" applyNumberFormat="1" applyFont="1" applyFill="1" applyBorder="1" applyAlignment="1">
      <alignment wrapText="1"/>
    </xf>
    <xf numFmtId="49" fontId="0" fillId="0" borderId="31" xfId="0" applyNumberFormat="1" applyBorder="1" applyAlignment="1">
      <alignment horizontal="center"/>
    </xf>
    <xf numFmtId="49" fontId="0" fillId="15" borderId="31" xfId="0" applyNumberFormat="1" applyFill="1" applyBorder="1" applyAlignment="1">
      <alignment horizontal="center"/>
    </xf>
    <xf numFmtId="1" fontId="43" fillId="2" borderId="13" xfId="0" applyNumberFormat="1" applyFont="1" applyFill="1" applyBorder="1" applyAlignment="1">
      <alignment vertical="center" wrapText="1"/>
    </xf>
    <xf numFmtId="0" fontId="11" fillId="10" borderId="29" xfId="1" applyFont="1" applyFill="1" applyBorder="1" applyAlignment="1">
      <alignment horizontal="center" vertical="center" wrapText="1"/>
    </xf>
    <xf numFmtId="0" fontId="11" fillId="10" borderId="25" xfId="1" applyFont="1" applyFill="1" applyBorder="1" applyAlignment="1">
      <alignment horizontal="center" vertical="center" wrapText="1"/>
    </xf>
    <xf numFmtId="0" fontId="11" fillId="10" borderId="27" xfId="1" applyFont="1" applyFill="1" applyBorder="1" applyAlignment="1">
      <alignment horizontal="center" vertical="center" wrapText="1"/>
    </xf>
    <xf numFmtId="164" fontId="4" fillId="2" borderId="0" xfId="2" applyNumberFormat="1" applyFont="1" applyFill="1" applyBorder="1" applyAlignment="1">
      <alignment vertical="center"/>
    </xf>
    <xf numFmtId="1" fontId="12" fillId="10" borderId="11" xfId="0" applyNumberFormat="1" applyFont="1" applyFill="1" applyBorder="1" applyAlignment="1">
      <alignment horizontal="center" vertical="center" wrapText="1"/>
    </xf>
    <xf numFmtId="0" fontId="12" fillId="10" borderId="11" xfId="0" applyFont="1" applyFill="1" applyBorder="1" applyAlignment="1">
      <alignment horizontal="center" vertical="center" wrapText="1"/>
    </xf>
    <xf numFmtId="49" fontId="16" fillId="2" borderId="11" xfId="0" applyNumberFormat="1" applyFont="1" applyFill="1" applyBorder="1" applyAlignment="1">
      <alignment vertical="center" wrapText="1"/>
    </xf>
    <xf numFmtId="49" fontId="0" fillId="0" borderId="33" xfId="0" applyNumberFormat="1" applyBorder="1" applyAlignment="1">
      <alignment horizontal="center"/>
    </xf>
    <xf numFmtId="49" fontId="0" fillId="15" borderId="33" xfId="0" applyNumberFormat="1" applyFill="1" applyBorder="1" applyAlignment="1">
      <alignment horizontal="center"/>
    </xf>
    <xf numFmtId="0" fontId="39" fillId="13" borderId="0" xfId="0" applyFont="1" applyFill="1" applyAlignment="1">
      <alignment horizontal="center"/>
    </xf>
    <xf numFmtId="0" fontId="19" fillId="2" borderId="0" xfId="1" applyFont="1" applyFill="1" applyAlignment="1">
      <alignment vertical="top"/>
    </xf>
    <xf numFmtId="1" fontId="19" fillId="2" borderId="0" xfId="1" applyNumberFormat="1" applyFont="1" applyFill="1" applyAlignment="1">
      <alignment vertical="center"/>
    </xf>
    <xf numFmtId="1" fontId="19" fillId="2" borderId="0" xfId="1" applyNumberFormat="1" applyFont="1" applyFill="1" applyAlignment="1">
      <alignment vertical="top"/>
    </xf>
    <xf numFmtId="0" fontId="13" fillId="2" borderId="0" xfId="1" applyFont="1" applyFill="1" applyAlignment="1">
      <alignment vertical="top"/>
    </xf>
    <xf numFmtId="1" fontId="13" fillId="2" borderId="0" xfId="1" applyNumberFormat="1" applyFont="1" applyFill="1" applyAlignment="1">
      <alignment vertical="center"/>
    </xf>
    <xf numFmtId="1" fontId="43" fillId="2" borderId="3" xfId="1" applyNumberFormat="1" applyFont="1" applyFill="1" applyBorder="1" applyAlignment="1">
      <alignment horizontal="center" vertical="center" wrapText="1"/>
    </xf>
    <xf numFmtId="1" fontId="43" fillId="2" borderId="3" xfId="1" applyNumberFormat="1" applyFont="1" applyFill="1" applyBorder="1" applyAlignment="1">
      <alignment vertical="center" wrapText="1"/>
    </xf>
    <xf numFmtId="1" fontId="43" fillId="2" borderId="3" xfId="1" applyNumberFormat="1" applyFont="1" applyFill="1" applyBorder="1" applyAlignment="1">
      <alignment horizontal="left" vertical="center" wrapText="1"/>
    </xf>
    <xf numFmtId="49" fontId="43" fillId="2" borderId="3" xfId="1" applyNumberFormat="1" applyFont="1" applyFill="1" applyBorder="1" applyAlignment="1">
      <alignment horizontal="center" vertical="center" wrapText="1"/>
    </xf>
    <xf numFmtId="1" fontId="43" fillId="2" borderId="14" xfId="1" applyNumberFormat="1" applyFont="1" applyFill="1" applyBorder="1" applyAlignment="1">
      <alignment horizontal="left" vertical="center" wrapText="1"/>
    </xf>
    <xf numFmtId="1" fontId="43" fillId="2" borderId="20" xfId="1" applyNumberFormat="1" applyFont="1" applyFill="1" applyBorder="1" applyAlignment="1">
      <alignment horizontal="center" vertical="center" wrapText="1"/>
    </xf>
    <xf numFmtId="1" fontId="43" fillId="18" borderId="3" xfId="0" applyNumberFormat="1" applyFont="1" applyFill="1" applyBorder="1" applyAlignment="1">
      <alignment vertical="center" wrapText="1"/>
    </xf>
    <xf numFmtId="0" fontId="43" fillId="18" borderId="3" xfId="1" applyFont="1" applyFill="1" applyBorder="1" applyAlignment="1">
      <alignment vertical="center" wrapText="1"/>
    </xf>
    <xf numFmtId="164" fontId="44" fillId="3" borderId="34" xfId="1" applyNumberFormat="1" applyFont="1" applyFill="1" applyBorder="1" applyAlignment="1">
      <alignment horizontal="center" vertical="center" wrapText="1"/>
    </xf>
    <xf numFmtId="164" fontId="43" fillId="2" borderId="4" xfId="1" applyNumberFormat="1" applyFont="1" applyFill="1" applyBorder="1" applyAlignment="1">
      <alignment vertical="center" wrapText="1"/>
    </xf>
    <xf numFmtId="164" fontId="43" fillId="2" borderId="13" xfId="1" applyNumberFormat="1" applyFont="1" applyFill="1" applyBorder="1" applyAlignment="1">
      <alignment vertical="center" wrapText="1"/>
    </xf>
    <xf numFmtId="49" fontId="43" fillId="2" borderId="13" xfId="0" applyNumberFormat="1" applyFont="1" applyFill="1" applyBorder="1" applyAlignment="1">
      <alignment horizontal="center" vertical="center" wrapText="1"/>
    </xf>
    <xf numFmtId="1" fontId="43" fillId="2" borderId="22" xfId="0" applyNumberFormat="1" applyFont="1" applyFill="1" applyBorder="1" applyAlignment="1">
      <alignment horizontal="left" vertical="center" wrapText="1"/>
    </xf>
    <xf numFmtId="1" fontId="43" fillId="2" borderId="13" xfId="0" applyNumberFormat="1" applyFont="1" applyFill="1" applyBorder="1" applyAlignment="1">
      <alignment horizontal="center" vertical="center" wrapText="1"/>
    </xf>
    <xf numFmtId="1" fontId="43" fillId="2" borderId="13" xfId="0" applyNumberFormat="1" applyFont="1" applyFill="1" applyBorder="1" applyAlignment="1">
      <alignment horizontal="left" vertical="center" wrapText="1"/>
    </xf>
    <xf numFmtId="1" fontId="43" fillId="2" borderId="23" xfId="0" applyNumberFormat="1" applyFont="1" applyFill="1" applyBorder="1" applyAlignment="1">
      <alignment horizontal="center" vertical="center" wrapText="1"/>
    </xf>
    <xf numFmtId="1" fontId="43" fillId="2" borderId="13" xfId="0" applyNumberFormat="1" applyFont="1" applyFill="1" applyBorder="1" applyAlignment="1">
      <alignment horizontal="justify" vertical="center" wrapText="1"/>
    </xf>
    <xf numFmtId="14" fontId="43" fillId="2" borderId="13" xfId="0" applyNumberFormat="1" applyFont="1" applyFill="1" applyBorder="1" applyAlignment="1">
      <alignment vertical="center" wrapText="1"/>
    </xf>
    <xf numFmtId="164" fontId="43" fillId="2" borderId="13" xfId="0" applyNumberFormat="1" applyFont="1" applyFill="1" applyBorder="1" applyAlignment="1">
      <alignment vertical="center" wrapText="1"/>
    </xf>
    <xf numFmtId="164" fontId="45" fillId="2" borderId="6" xfId="0" applyNumberFormat="1" applyFont="1" applyFill="1" applyBorder="1" applyAlignment="1">
      <alignment vertical="center"/>
    </xf>
    <xf numFmtId="165" fontId="43" fillId="18" borderId="0" xfId="0" applyNumberFormat="1" applyFont="1" applyFill="1" applyAlignment="1">
      <alignment vertical="center" wrapText="1"/>
    </xf>
    <xf numFmtId="14" fontId="43" fillId="18" borderId="0" xfId="0" applyNumberFormat="1" applyFont="1" applyFill="1" applyAlignment="1">
      <alignment vertical="center" wrapText="1"/>
    </xf>
    <xf numFmtId="1" fontId="43" fillId="2" borderId="13" xfId="0" applyNumberFormat="1" applyFont="1" applyFill="1" applyBorder="1" applyAlignment="1">
      <alignment vertical="center"/>
    </xf>
    <xf numFmtId="1" fontId="2" fillId="2" borderId="22" xfId="0" applyNumberFormat="1" applyFont="1" applyFill="1" applyBorder="1" applyAlignment="1">
      <alignment horizontal="left" vertical="center" wrapText="1"/>
    </xf>
    <xf numFmtId="1" fontId="2" fillId="2" borderId="20" xfId="1" applyNumberFormat="1" applyFont="1" applyFill="1" applyBorder="1" applyAlignment="1">
      <alignment horizontal="center" vertical="center" wrapText="1"/>
    </xf>
    <xf numFmtId="14" fontId="2" fillId="18" borderId="0" xfId="1" applyNumberFormat="1" applyFont="1" applyFill="1" applyAlignment="1">
      <alignment vertical="center" wrapText="1"/>
    </xf>
    <xf numFmtId="44" fontId="7" fillId="2" borderId="0" xfId="2" applyFont="1" applyFill="1" applyAlignment="1">
      <alignment horizontal="left" vertical="center" wrapText="1"/>
    </xf>
    <xf numFmtId="44" fontId="19" fillId="2" borderId="0" xfId="2" applyFont="1" applyFill="1" applyAlignment="1">
      <alignment vertical="center"/>
    </xf>
    <xf numFmtId="44" fontId="19" fillId="2" borderId="0" xfId="2" applyFont="1" applyFill="1" applyAlignment="1">
      <alignment vertical="top"/>
    </xf>
    <xf numFmtId="44" fontId="13" fillId="2" borderId="0" xfId="2" applyFont="1" applyFill="1" applyAlignment="1">
      <alignment vertical="top"/>
    </xf>
    <xf numFmtId="44" fontId="11" fillId="3" borderId="28" xfId="2" applyFont="1" applyFill="1" applyBorder="1" applyAlignment="1">
      <alignment horizontal="center" vertical="center" wrapText="1"/>
    </xf>
    <xf numFmtId="49" fontId="42" fillId="16" borderId="35" xfId="0" applyNumberFormat="1" applyFont="1" applyFill="1" applyBorder="1" applyAlignment="1">
      <alignment horizontal="left" vertical="center" wrapText="1"/>
    </xf>
    <xf numFmtId="0" fontId="42" fillId="16" borderId="36" xfId="0" applyFont="1" applyFill="1" applyBorder="1" applyAlignment="1">
      <alignment horizontal="center" vertical="center"/>
    </xf>
    <xf numFmtId="49" fontId="4" fillId="2" borderId="0" xfId="1" applyNumberFormat="1" applyFont="1" applyFill="1" applyAlignment="1">
      <alignment horizontal="center" vertical="center"/>
    </xf>
    <xf numFmtId="49" fontId="12" fillId="10" borderId="11" xfId="0" applyNumberFormat="1" applyFont="1" applyFill="1" applyBorder="1" applyAlignment="1">
      <alignment horizontal="center" vertical="center" wrapText="1"/>
    </xf>
    <xf numFmtId="1" fontId="46" fillId="2" borderId="13" xfId="0" applyNumberFormat="1" applyFont="1" applyFill="1" applyBorder="1" applyAlignment="1">
      <alignment horizontal="center" vertical="center" wrapText="1"/>
    </xf>
    <xf numFmtId="1" fontId="46" fillId="2" borderId="13" xfId="0" applyNumberFormat="1" applyFont="1" applyFill="1" applyBorder="1" applyAlignment="1">
      <alignment vertical="center" wrapText="1"/>
    </xf>
    <xf numFmtId="49" fontId="46" fillId="2" borderId="13" xfId="0" applyNumberFormat="1" applyFont="1" applyFill="1" applyBorder="1" applyAlignment="1">
      <alignment horizontal="center" vertical="center" wrapText="1"/>
    </xf>
    <xf numFmtId="1" fontId="46" fillId="2" borderId="22" xfId="0" applyNumberFormat="1" applyFont="1" applyFill="1" applyBorder="1" applyAlignment="1">
      <alignment horizontal="left" vertical="center" wrapText="1"/>
    </xf>
    <xf numFmtId="1" fontId="46" fillId="2" borderId="13" xfId="0" applyNumberFormat="1" applyFont="1" applyFill="1" applyBorder="1" applyAlignment="1">
      <alignment horizontal="justify" vertical="center" wrapText="1"/>
    </xf>
    <xf numFmtId="164" fontId="46" fillId="2" borderId="13" xfId="0" applyNumberFormat="1" applyFont="1" applyFill="1" applyBorder="1" applyAlignment="1">
      <alignment vertical="center" wrapText="1"/>
    </xf>
    <xf numFmtId="165" fontId="46" fillId="18" borderId="0" xfId="0" applyNumberFormat="1" applyFont="1" applyFill="1" applyAlignment="1">
      <alignment vertical="center" wrapText="1"/>
    </xf>
    <xf numFmtId="14" fontId="46" fillId="18" borderId="0" xfId="0" applyNumberFormat="1" applyFont="1" applyFill="1" applyAlignment="1">
      <alignment vertical="center" wrapText="1"/>
    </xf>
    <xf numFmtId="0" fontId="7" fillId="10" borderId="0" xfId="1" applyFont="1" applyFill="1" applyAlignment="1">
      <alignment horizontal="center" vertical="center"/>
    </xf>
    <xf numFmtId="0" fontId="7" fillId="10" borderId="0" xfId="1" applyFont="1" applyFill="1" applyAlignment="1">
      <alignment vertical="center"/>
    </xf>
    <xf numFmtId="0" fontId="7" fillId="4" borderId="0" xfId="1" applyFont="1" applyFill="1" applyAlignment="1">
      <alignment horizontal="center"/>
    </xf>
    <xf numFmtId="0" fontId="2" fillId="4" borderId="0" xfId="1" applyFont="1" applyFill="1" applyAlignment="1">
      <alignment horizontal="center" vertical="center" wrapText="1"/>
    </xf>
    <xf numFmtId="0" fontId="7" fillId="4" borderId="0" xfId="1" applyFont="1" applyFill="1"/>
    <xf numFmtId="0" fontId="34" fillId="2" borderId="0" xfId="0" applyFont="1" applyFill="1" applyAlignment="1">
      <alignment vertical="center"/>
    </xf>
    <xf numFmtId="1" fontId="16" fillId="2" borderId="11" xfId="0" applyNumberFormat="1" applyFont="1" applyFill="1" applyBorder="1" applyAlignment="1">
      <alignment vertical="top" wrapText="1"/>
    </xf>
    <xf numFmtId="1" fontId="46" fillId="2" borderId="13" xfId="0" applyNumberFormat="1" applyFont="1" applyFill="1" applyBorder="1" applyAlignment="1">
      <alignment horizontal="left" vertical="center" wrapText="1"/>
    </xf>
    <xf numFmtId="1" fontId="46" fillId="2" borderId="23" xfId="0" applyNumberFormat="1" applyFont="1" applyFill="1" applyBorder="1" applyAlignment="1">
      <alignment horizontal="center" vertical="center" wrapText="1"/>
    </xf>
    <xf numFmtId="1" fontId="46" fillId="2" borderId="13" xfId="0" applyNumberFormat="1" applyFont="1" applyFill="1" applyBorder="1" applyAlignment="1">
      <alignment vertical="center"/>
    </xf>
    <xf numFmtId="14" fontId="46" fillId="2" borderId="13" xfId="0" applyNumberFormat="1" applyFont="1" applyFill="1" applyBorder="1" applyAlignment="1">
      <alignment vertical="center" wrapText="1"/>
    </xf>
    <xf numFmtId="164" fontId="47" fillId="2" borderId="6" xfId="0" applyNumberFormat="1" applyFont="1" applyFill="1" applyBorder="1" applyAlignment="1">
      <alignment vertical="center"/>
    </xf>
    <xf numFmtId="0" fontId="7" fillId="20" borderId="0" xfId="1" applyFont="1" applyFill="1" applyAlignment="1">
      <alignment horizontal="center" vertical="center"/>
    </xf>
    <xf numFmtId="164" fontId="7" fillId="20" borderId="0" xfId="1" applyNumberFormat="1" applyFont="1" applyFill="1" applyAlignment="1">
      <alignment horizontal="center" vertical="center"/>
    </xf>
    <xf numFmtId="0" fontId="7" fillId="20" borderId="0" xfId="1" applyFont="1" applyFill="1" applyAlignment="1">
      <alignment horizontal="center"/>
    </xf>
    <xf numFmtId="0" fontId="2" fillId="20" borderId="0" xfId="1" applyFont="1" applyFill="1" applyAlignment="1">
      <alignment horizontal="center" vertical="center" wrapText="1"/>
    </xf>
    <xf numFmtId="0" fontId="7" fillId="20" borderId="0" xfId="1" applyFont="1" applyFill="1"/>
    <xf numFmtId="0" fontId="9" fillId="20" borderId="0" xfId="1" applyFont="1" applyFill="1" applyAlignment="1">
      <alignment horizontal="center" vertical="center" wrapText="1"/>
    </xf>
    <xf numFmtId="0" fontId="17" fillId="2" borderId="11" xfId="0" applyFont="1" applyFill="1" applyBorder="1" applyAlignment="1">
      <alignment horizontal="center" vertical="center" wrapText="1"/>
    </xf>
    <xf numFmtId="164" fontId="47" fillId="2" borderId="6" xfId="0" applyNumberFormat="1" applyFont="1" applyFill="1" applyBorder="1" applyAlignment="1">
      <alignment horizontal="center" vertical="center"/>
    </xf>
    <xf numFmtId="14" fontId="17" fillId="2" borderId="11" xfId="0" applyNumberFormat="1" applyFont="1" applyFill="1" applyBorder="1" applyAlignment="1">
      <alignment horizontal="center" vertical="center" wrapText="1"/>
    </xf>
    <xf numFmtId="1" fontId="48" fillId="2" borderId="3" xfId="0" applyNumberFormat="1" applyFont="1" applyFill="1" applyBorder="1" applyAlignment="1">
      <alignment horizontal="center" vertical="center" wrapText="1"/>
    </xf>
    <xf numFmtId="1" fontId="48" fillId="2" borderId="3" xfId="0" applyNumberFormat="1" applyFont="1" applyFill="1" applyBorder="1" applyAlignment="1">
      <alignment vertical="center" wrapText="1"/>
    </xf>
    <xf numFmtId="1" fontId="48" fillId="2" borderId="3" xfId="0" applyNumberFormat="1" applyFont="1" applyFill="1" applyBorder="1" applyAlignment="1">
      <alignment horizontal="justify" vertical="center" wrapText="1"/>
    </xf>
    <xf numFmtId="49" fontId="48" fillId="2" borderId="3" xfId="1" applyNumberFormat="1" applyFont="1" applyFill="1" applyBorder="1" applyAlignment="1">
      <alignment horizontal="center" vertical="center" wrapText="1"/>
    </xf>
    <xf numFmtId="49" fontId="48" fillId="2" borderId="3" xfId="0" applyNumberFormat="1" applyFont="1" applyFill="1" applyBorder="1" applyAlignment="1">
      <alignment horizontal="center" vertical="center" wrapText="1"/>
    </xf>
    <xf numFmtId="49" fontId="48" fillId="2" borderId="3" xfId="0" applyNumberFormat="1" applyFont="1" applyFill="1" applyBorder="1" applyAlignment="1">
      <alignment horizontal="justify" vertical="center" wrapText="1"/>
    </xf>
    <xf numFmtId="14" fontId="48" fillId="2" borderId="3" xfId="1" applyNumberFormat="1" applyFont="1" applyFill="1" applyBorder="1" applyAlignment="1">
      <alignment horizontal="center" vertical="center" wrapText="1"/>
    </xf>
    <xf numFmtId="0" fontId="7" fillId="13" borderId="0" xfId="1" applyFont="1" applyFill="1" applyAlignment="1">
      <alignment horizontal="center" vertical="center"/>
    </xf>
    <xf numFmtId="0" fontId="7" fillId="13" borderId="0" xfId="1" applyFont="1" applyFill="1" applyAlignment="1">
      <alignment vertical="center"/>
    </xf>
    <xf numFmtId="0" fontId="2" fillId="13" borderId="0" xfId="1" applyFont="1" applyFill="1" applyAlignment="1">
      <alignment horizontal="center" vertical="center" wrapText="1"/>
    </xf>
    <xf numFmtId="0" fontId="7" fillId="13" borderId="0" xfId="1" applyFont="1" applyFill="1" applyAlignment="1">
      <alignment horizontal="center"/>
    </xf>
    <xf numFmtId="0" fontId="7" fillId="13" borderId="0" xfId="1" applyFont="1" applyFill="1"/>
    <xf numFmtId="0" fontId="51" fillId="0" borderId="0" xfId="0" applyFont="1" applyAlignment="1">
      <alignment horizontal="left" vertical="center" wrapText="1"/>
    </xf>
    <xf numFmtId="1" fontId="2" fillId="2" borderId="23" xfId="0" applyNumberFormat="1" applyFont="1" applyFill="1" applyBorder="1" applyAlignment="1">
      <alignment horizontal="justify" vertical="center" wrapText="1"/>
    </xf>
    <xf numFmtId="165" fontId="2" fillId="18" borderId="0" xfId="0" applyNumberFormat="1" applyFont="1" applyFill="1" applyAlignment="1">
      <alignment vertical="center" wrapText="1"/>
    </xf>
    <xf numFmtId="1" fontId="2" fillId="24" borderId="3" xfId="0" applyNumberFormat="1" applyFont="1" applyFill="1" applyBorder="1" applyAlignment="1">
      <alignment vertical="center" wrapText="1"/>
    </xf>
    <xf numFmtId="0" fontId="2" fillId="24" borderId="3" xfId="1" applyFont="1" applyFill="1" applyBorder="1" applyAlignment="1">
      <alignment vertical="center" wrapText="1"/>
    </xf>
    <xf numFmtId="164" fontId="2" fillId="24" borderId="3" xfId="0" applyNumberFormat="1" applyFont="1" applyFill="1" applyBorder="1" applyAlignment="1">
      <alignment vertical="center" wrapText="1"/>
    </xf>
    <xf numFmtId="0" fontId="2" fillId="24" borderId="4" xfId="1" applyFont="1" applyFill="1" applyBorder="1" applyAlignment="1">
      <alignment vertical="center" wrapText="1"/>
    </xf>
    <xf numFmtId="0" fontId="7" fillId="26" borderId="0" xfId="1" applyFont="1" applyFill="1" applyAlignment="1">
      <alignment horizontal="center" vertical="center"/>
    </xf>
    <xf numFmtId="0" fontId="7" fillId="26" borderId="0" xfId="1" applyFont="1" applyFill="1" applyAlignment="1">
      <alignment vertical="center"/>
    </xf>
    <xf numFmtId="14" fontId="2" fillId="2" borderId="13" xfId="0" applyNumberFormat="1" applyFont="1" applyFill="1" applyBorder="1" applyAlignment="1">
      <alignment horizontal="center" vertical="center" wrapText="1"/>
    </xf>
    <xf numFmtId="164" fontId="2" fillId="2" borderId="13" xfId="0" applyNumberFormat="1" applyFont="1" applyFill="1" applyBorder="1" applyAlignment="1">
      <alignment vertical="center" wrapText="1"/>
    </xf>
    <xf numFmtId="164" fontId="2" fillId="2" borderId="23" xfId="0" applyNumberFormat="1" applyFont="1" applyFill="1" applyBorder="1" applyAlignment="1">
      <alignment vertical="center" wrapText="1"/>
    </xf>
    <xf numFmtId="0" fontId="2" fillId="2" borderId="0" xfId="0" applyFont="1" applyFill="1" applyAlignment="1">
      <alignment horizontal="center" vertical="center" wrapText="1"/>
    </xf>
    <xf numFmtId="0" fontId="11" fillId="21" borderId="29" xfId="1" applyFont="1" applyFill="1" applyBorder="1" applyAlignment="1">
      <alignment horizontal="center" vertical="center" wrapText="1"/>
    </xf>
    <xf numFmtId="0" fontId="11" fillId="9" borderId="26" xfId="1" applyFont="1" applyFill="1" applyBorder="1" applyAlignment="1">
      <alignment horizontal="center" vertical="center" wrapText="1"/>
    </xf>
    <xf numFmtId="0" fontId="11" fillId="9" borderId="27" xfId="1" applyFont="1" applyFill="1" applyBorder="1" applyAlignment="1">
      <alignment horizontal="center" vertical="center" wrapText="1"/>
    </xf>
    <xf numFmtId="0" fontId="11" fillId="21" borderId="28" xfId="1" applyFont="1" applyFill="1" applyBorder="1" applyAlignment="1">
      <alignment horizontal="center" vertical="center" wrapText="1"/>
    </xf>
    <xf numFmtId="0" fontId="7" fillId="28" borderId="0" xfId="1" applyFont="1" applyFill="1" applyAlignment="1">
      <alignment horizontal="center" vertical="center"/>
    </xf>
    <xf numFmtId="0" fontId="7" fillId="28" borderId="0" xfId="1" applyFont="1" applyFill="1" applyAlignment="1">
      <alignment vertical="center"/>
    </xf>
    <xf numFmtId="1" fontId="49" fillId="2" borderId="13" xfId="0" applyNumberFormat="1" applyFont="1" applyFill="1" applyBorder="1" applyAlignment="1">
      <alignment horizontal="center" vertical="center" wrapText="1"/>
    </xf>
    <xf numFmtId="1" fontId="49" fillId="2" borderId="13" xfId="0" applyNumberFormat="1" applyFont="1" applyFill="1" applyBorder="1" applyAlignment="1">
      <alignment vertical="center" wrapText="1"/>
    </xf>
    <xf numFmtId="49" fontId="49" fillId="2" borderId="13" xfId="0" applyNumberFormat="1" applyFont="1" applyFill="1" applyBorder="1" applyAlignment="1">
      <alignment horizontal="center" vertical="center" wrapText="1"/>
    </xf>
    <xf numFmtId="1" fontId="49" fillId="2" borderId="22" xfId="0" applyNumberFormat="1" applyFont="1" applyFill="1" applyBorder="1" applyAlignment="1">
      <alignment horizontal="left" vertical="center" wrapText="1"/>
    </xf>
    <xf numFmtId="14" fontId="49" fillId="18" borderId="0" xfId="0" applyNumberFormat="1" applyFont="1" applyFill="1" applyAlignment="1">
      <alignment vertical="center" wrapText="1"/>
    </xf>
    <xf numFmtId="0" fontId="11" fillId="21" borderId="25" xfId="1" applyFont="1" applyFill="1" applyBorder="1" applyAlignment="1">
      <alignment horizontal="center" vertical="center" wrapText="1"/>
    </xf>
    <xf numFmtId="0" fontId="11" fillId="21" borderId="27" xfId="1" applyFont="1" applyFill="1" applyBorder="1" applyAlignment="1">
      <alignment horizontal="center" vertical="center" wrapText="1"/>
    </xf>
    <xf numFmtId="0" fontId="11" fillId="10" borderId="2" xfId="1" applyFont="1" applyFill="1" applyBorder="1" applyAlignment="1">
      <alignment horizontal="center" vertical="center" wrapText="1"/>
    </xf>
    <xf numFmtId="0" fontId="11" fillId="9" borderId="2" xfId="1" applyFont="1" applyFill="1" applyBorder="1" applyAlignment="1">
      <alignment horizontal="center" vertical="center" wrapText="1"/>
    </xf>
    <xf numFmtId="164" fontId="50" fillId="3" borderId="2" xfId="1" applyNumberFormat="1" applyFont="1" applyFill="1" applyBorder="1" applyAlignment="1">
      <alignment horizontal="center" vertical="center" wrapText="1"/>
    </xf>
    <xf numFmtId="0" fontId="11" fillId="21" borderId="2" xfId="1" applyFont="1" applyFill="1" applyBorder="1" applyAlignment="1">
      <alignment horizontal="center" vertical="center" wrapText="1"/>
    </xf>
    <xf numFmtId="0" fontId="9" fillId="2" borderId="2" xfId="1" applyFont="1" applyFill="1" applyBorder="1" applyAlignment="1">
      <alignment horizontal="center" vertical="center" wrapText="1"/>
    </xf>
    <xf numFmtId="1" fontId="49" fillId="2" borderId="3" xfId="0" applyNumberFormat="1" applyFont="1" applyFill="1" applyBorder="1" applyAlignment="1">
      <alignment horizontal="center" vertical="center" wrapText="1"/>
    </xf>
    <xf numFmtId="1" fontId="49" fillId="2" borderId="23" xfId="0" applyNumberFormat="1" applyFont="1" applyFill="1" applyBorder="1" applyAlignment="1">
      <alignment horizontal="center" vertical="center" wrapText="1"/>
    </xf>
    <xf numFmtId="1" fontId="49" fillId="2" borderId="13" xfId="0" applyNumberFormat="1" applyFont="1" applyFill="1" applyBorder="1" applyAlignment="1">
      <alignment horizontal="justify" vertical="center" wrapText="1"/>
    </xf>
    <xf numFmtId="1" fontId="49" fillId="2" borderId="13" xfId="0" applyNumberFormat="1" applyFont="1" applyFill="1" applyBorder="1" applyAlignment="1">
      <alignment vertical="center"/>
    </xf>
    <xf numFmtId="14" fontId="49" fillId="2" borderId="13" xfId="0" applyNumberFormat="1" applyFont="1" applyFill="1" applyBorder="1" applyAlignment="1">
      <alignment vertical="center" wrapText="1"/>
    </xf>
    <xf numFmtId="164" fontId="52" fillId="2" borderId="6" xfId="0" applyNumberFormat="1" applyFont="1" applyFill="1" applyBorder="1" applyAlignment="1">
      <alignment vertical="center"/>
    </xf>
    <xf numFmtId="1" fontId="12" fillId="9" borderId="11" xfId="0" applyNumberFormat="1" applyFont="1" applyFill="1" applyBorder="1" applyAlignment="1">
      <alignment horizontal="center" vertical="center" wrapText="1"/>
    </xf>
    <xf numFmtId="14" fontId="12" fillId="9" borderId="11" xfId="0" applyNumberFormat="1" applyFont="1" applyFill="1" applyBorder="1" applyAlignment="1">
      <alignment horizontal="center" vertical="center" wrapText="1"/>
    </xf>
    <xf numFmtId="0" fontId="12" fillId="9" borderId="11" xfId="0" applyFont="1" applyFill="1" applyBorder="1" applyAlignment="1">
      <alignment horizontal="center" vertical="center" wrapText="1"/>
    </xf>
    <xf numFmtId="0" fontId="11" fillId="3" borderId="2" xfId="1" applyFont="1" applyFill="1" applyBorder="1" applyAlignment="1">
      <alignment horizontal="left" vertical="center" wrapText="1"/>
    </xf>
    <xf numFmtId="0" fontId="11" fillId="27" borderId="2" xfId="1" applyFont="1" applyFill="1" applyBorder="1" applyAlignment="1">
      <alignment horizontal="center" vertical="center" wrapText="1"/>
    </xf>
    <xf numFmtId="164" fontId="44" fillId="3" borderId="2" xfId="1" applyNumberFormat="1" applyFont="1" applyFill="1" applyBorder="1" applyAlignment="1">
      <alignment horizontal="center" vertical="center" wrapText="1"/>
    </xf>
    <xf numFmtId="1" fontId="48" fillId="2" borderId="3" xfId="1" applyNumberFormat="1" applyFont="1" applyFill="1" applyBorder="1" applyAlignment="1">
      <alignment horizontal="center" vertical="center" wrapText="1"/>
    </xf>
    <xf numFmtId="1" fontId="48" fillId="2" borderId="3" xfId="1" applyNumberFormat="1" applyFont="1" applyFill="1" applyBorder="1" applyAlignment="1">
      <alignment horizontal="center" vertical="center"/>
    </xf>
    <xf numFmtId="0" fontId="7" fillId="29" borderId="0" xfId="1" applyFont="1" applyFill="1" applyAlignment="1">
      <alignment vertical="center"/>
    </xf>
    <xf numFmtId="1" fontId="23" fillId="2" borderId="4" xfId="0" applyNumberFormat="1" applyFont="1" applyFill="1" applyBorder="1" applyAlignment="1">
      <alignment horizontal="center" vertical="center" wrapText="1"/>
    </xf>
    <xf numFmtId="1" fontId="23" fillId="2" borderId="4" xfId="0" applyNumberFormat="1" applyFont="1" applyFill="1" applyBorder="1" applyAlignment="1">
      <alignment vertical="center" wrapText="1"/>
    </xf>
    <xf numFmtId="49" fontId="23" fillId="2" borderId="4" xfId="0" applyNumberFormat="1" applyFont="1" applyFill="1" applyBorder="1" applyAlignment="1">
      <alignment horizontal="center" vertical="center" wrapText="1"/>
    </xf>
    <xf numFmtId="1" fontId="23" fillId="2" borderId="4" xfId="0" applyNumberFormat="1" applyFont="1" applyFill="1" applyBorder="1" applyAlignment="1">
      <alignment horizontal="left" vertical="center" wrapText="1"/>
    </xf>
    <xf numFmtId="164" fontId="23" fillId="2" borderId="4" xfId="0" applyNumberFormat="1" applyFont="1" applyFill="1" applyBorder="1" applyAlignment="1">
      <alignment vertical="center" wrapText="1"/>
    </xf>
    <xf numFmtId="0" fontId="23" fillId="18" borderId="0" xfId="1" applyFont="1" applyFill="1" applyAlignment="1">
      <alignment vertical="center" wrapText="1"/>
    </xf>
    <xf numFmtId="1" fontId="23" fillId="2" borderId="3" xfId="0" applyNumberFormat="1" applyFont="1" applyFill="1" applyBorder="1" applyAlignment="1">
      <alignment horizontal="center" vertical="center" wrapText="1"/>
    </xf>
    <xf numFmtId="1" fontId="23" fillId="2" borderId="3" xfId="0" applyNumberFormat="1" applyFont="1" applyFill="1" applyBorder="1" applyAlignment="1">
      <alignment vertical="center" wrapText="1"/>
    </xf>
    <xf numFmtId="49" fontId="23" fillId="2" borderId="3" xfId="0" applyNumberFormat="1" applyFont="1" applyFill="1" applyBorder="1" applyAlignment="1">
      <alignment horizontal="center" vertical="center" wrapText="1"/>
    </xf>
    <xf numFmtId="1" fontId="23" fillId="2" borderId="3" xfId="0" applyNumberFormat="1" applyFont="1" applyFill="1" applyBorder="1" applyAlignment="1">
      <alignment horizontal="left" vertical="center" wrapText="1"/>
    </xf>
    <xf numFmtId="164" fontId="23" fillId="2" borderId="3" xfId="0" applyNumberFormat="1" applyFont="1" applyFill="1" applyBorder="1" applyAlignment="1">
      <alignment vertical="center" wrapText="1"/>
    </xf>
    <xf numFmtId="1" fontId="23" fillId="2" borderId="3" xfId="0" applyNumberFormat="1" applyFont="1" applyFill="1" applyBorder="1" applyAlignment="1">
      <alignment horizontal="justify" vertical="center" wrapText="1"/>
    </xf>
    <xf numFmtId="14" fontId="23" fillId="2" borderId="3" xfId="0" applyNumberFormat="1" applyFont="1" applyFill="1" applyBorder="1" applyAlignment="1">
      <alignment vertical="center" wrapText="1"/>
    </xf>
    <xf numFmtId="1" fontId="23" fillId="2" borderId="13" xfId="0" applyNumberFormat="1" applyFont="1" applyFill="1" applyBorder="1" applyAlignment="1">
      <alignment vertical="center" wrapText="1"/>
    </xf>
    <xf numFmtId="49" fontId="23" fillId="2" borderId="13" xfId="0" applyNumberFormat="1" applyFont="1" applyFill="1" applyBorder="1" applyAlignment="1">
      <alignment horizontal="center" vertical="center" wrapText="1"/>
    </xf>
    <xf numFmtId="164" fontId="23" fillId="2" borderId="19" xfId="0" applyNumberFormat="1" applyFont="1" applyFill="1" applyBorder="1" applyAlignment="1">
      <alignment vertical="center" wrapText="1"/>
    </xf>
    <xf numFmtId="1" fontId="23" fillId="2" borderId="4" xfId="0" applyNumberFormat="1" applyFont="1" applyFill="1" applyBorder="1" applyAlignment="1">
      <alignment horizontal="justify" vertical="center" wrapText="1"/>
    </xf>
    <xf numFmtId="14" fontId="23" fillId="2" borderId="4" xfId="0" applyNumberFormat="1" applyFont="1" applyFill="1" applyBorder="1" applyAlignment="1">
      <alignment vertical="center" wrapText="1"/>
    </xf>
    <xf numFmtId="49" fontId="23" fillId="2" borderId="3" xfId="1" applyNumberFormat="1" applyFont="1" applyFill="1" applyBorder="1" applyAlignment="1">
      <alignment horizontal="center" vertical="center" wrapText="1"/>
    </xf>
    <xf numFmtId="49" fontId="23" fillId="2" borderId="3" xfId="0" applyNumberFormat="1" applyFont="1" applyFill="1" applyBorder="1" applyAlignment="1">
      <alignment horizontal="center" wrapText="1"/>
    </xf>
    <xf numFmtId="1" fontId="23" fillId="2" borderId="0" xfId="0" applyNumberFormat="1" applyFont="1" applyFill="1" applyAlignment="1">
      <alignment vertical="center" wrapText="1"/>
    </xf>
    <xf numFmtId="49" fontId="23" fillId="2" borderId="0" xfId="0" applyNumberFormat="1" applyFont="1" applyFill="1" applyAlignment="1">
      <alignment horizontal="center" wrapText="1"/>
    </xf>
    <xf numFmtId="1" fontId="23" fillId="24" borderId="3" xfId="0" applyNumberFormat="1" applyFont="1" applyFill="1" applyBorder="1" applyAlignment="1">
      <alignment vertical="center" wrapText="1"/>
    </xf>
    <xf numFmtId="0" fontId="23" fillId="24" borderId="0" xfId="1" applyFont="1" applyFill="1" applyAlignment="1">
      <alignment vertical="center" wrapText="1"/>
    </xf>
    <xf numFmtId="1" fontId="23" fillId="24" borderId="0" xfId="0" applyNumberFormat="1" applyFont="1" applyFill="1" applyAlignment="1">
      <alignment vertical="center" wrapText="1"/>
    </xf>
    <xf numFmtId="0" fontId="53" fillId="2" borderId="3" xfId="0" applyFont="1" applyFill="1" applyBorder="1" applyAlignment="1">
      <alignment vertical="center" wrapText="1"/>
    </xf>
    <xf numFmtId="0" fontId="23" fillId="2" borderId="3" xfId="1" applyFont="1" applyFill="1" applyBorder="1" applyAlignment="1">
      <alignment vertical="center"/>
    </xf>
    <xf numFmtId="14" fontId="23" fillId="2" borderId="3" xfId="1" applyNumberFormat="1" applyFont="1" applyFill="1" applyBorder="1" applyAlignment="1">
      <alignment vertical="center"/>
    </xf>
    <xf numFmtId="44" fontId="23" fillId="2" borderId="3" xfId="3" applyFont="1" applyFill="1" applyBorder="1" applyAlignment="1">
      <alignment vertical="center"/>
    </xf>
    <xf numFmtId="164" fontId="23" fillId="2" borderId="20" xfId="0" applyNumberFormat="1" applyFont="1" applyFill="1" applyBorder="1" applyAlignment="1">
      <alignment vertical="center" wrapText="1"/>
    </xf>
    <xf numFmtId="164" fontId="23" fillId="2" borderId="14" xfId="0" applyNumberFormat="1" applyFont="1" applyFill="1" applyBorder="1" applyAlignment="1">
      <alignment vertical="center" wrapText="1"/>
    </xf>
    <xf numFmtId="1" fontId="23" fillId="13" borderId="3" xfId="0" applyNumberFormat="1" applyFont="1" applyFill="1" applyBorder="1" applyAlignment="1">
      <alignment horizontal="justify" vertical="center" wrapText="1"/>
    </xf>
    <xf numFmtId="164" fontId="23" fillId="2" borderId="22" xfId="0" applyNumberFormat="1" applyFont="1" applyFill="1" applyBorder="1" applyAlignment="1">
      <alignment vertical="center" wrapText="1"/>
    </xf>
    <xf numFmtId="0" fontId="23" fillId="2" borderId="3" xfId="1" applyFont="1" applyFill="1" applyBorder="1" applyAlignment="1">
      <alignment horizontal="justify" vertical="center" wrapText="1"/>
    </xf>
    <xf numFmtId="1" fontId="23" fillId="2" borderId="3" xfId="1" applyNumberFormat="1" applyFont="1" applyFill="1" applyBorder="1" applyAlignment="1">
      <alignment vertical="center" wrapText="1"/>
    </xf>
    <xf numFmtId="1" fontId="23" fillId="2" borderId="3" xfId="1" applyNumberFormat="1" applyFont="1" applyFill="1" applyBorder="1" applyAlignment="1">
      <alignment horizontal="center" vertical="center" wrapText="1"/>
    </xf>
    <xf numFmtId="1" fontId="23" fillId="2" borderId="14" xfId="0" applyNumberFormat="1" applyFont="1" applyFill="1" applyBorder="1" applyAlignment="1">
      <alignment horizontal="left" vertical="center" wrapText="1"/>
    </xf>
    <xf numFmtId="14" fontId="23" fillId="2" borderId="3" xfId="0" applyNumberFormat="1" applyFont="1" applyFill="1" applyBorder="1" applyAlignment="1">
      <alignment horizontal="center" vertical="center" wrapText="1"/>
    </xf>
    <xf numFmtId="0" fontId="23" fillId="2" borderId="14" xfId="1" applyFont="1" applyFill="1" applyBorder="1" applyAlignment="1">
      <alignment horizontal="center" vertical="center" wrapText="1"/>
    </xf>
    <xf numFmtId="1" fontId="23" fillId="24" borderId="4" xfId="0" applyNumberFormat="1" applyFont="1" applyFill="1" applyBorder="1" applyAlignment="1">
      <alignment vertical="center" wrapText="1"/>
    </xf>
    <xf numFmtId="164" fontId="23" fillId="2" borderId="3" xfId="0" applyNumberFormat="1" applyFont="1" applyFill="1" applyBorder="1" applyAlignment="1">
      <alignment horizontal="center" vertical="center" wrapText="1"/>
    </xf>
    <xf numFmtId="49" fontId="23" fillId="2" borderId="3" xfId="0" applyNumberFormat="1" applyFont="1" applyFill="1" applyBorder="1" applyAlignment="1">
      <alignment horizontal="justify" vertical="center" wrapText="1"/>
    </xf>
    <xf numFmtId="49" fontId="23" fillId="2" borderId="3" xfId="1" applyNumberFormat="1" applyFont="1" applyFill="1" applyBorder="1" applyAlignment="1">
      <alignment horizontal="justify" vertical="center" wrapText="1"/>
    </xf>
    <xf numFmtId="49" fontId="23" fillId="2" borderId="3" xfId="0" applyNumberFormat="1" applyFont="1" applyFill="1" applyBorder="1" applyAlignment="1">
      <alignment horizontal="justify" wrapText="1"/>
    </xf>
    <xf numFmtId="14" fontId="23" fillId="24" borderId="3" xfId="0" applyNumberFormat="1" applyFont="1" applyFill="1" applyBorder="1" applyAlignment="1">
      <alignment vertical="center" wrapText="1"/>
    </xf>
    <xf numFmtId="1" fontId="23" fillId="24" borderId="14" xfId="0" applyNumberFormat="1" applyFont="1" applyFill="1" applyBorder="1" applyAlignment="1">
      <alignment vertical="center" wrapText="1"/>
    </xf>
    <xf numFmtId="164" fontId="23" fillId="18" borderId="0" xfId="0" applyNumberFormat="1" applyFont="1" applyFill="1" applyAlignment="1">
      <alignment vertical="center" wrapText="1"/>
    </xf>
    <xf numFmtId="0" fontId="23" fillId="2" borderId="3" xfId="1" applyFont="1" applyFill="1" applyBorder="1" applyAlignment="1">
      <alignment horizontal="center" vertical="center" wrapText="1"/>
    </xf>
    <xf numFmtId="164" fontId="23" fillId="2" borderId="3" xfId="2" applyNumberFormat="1" applyFont="1" applyFill="1" applyBorder="1" applyAlignment="1">
      <alignment horizontal="center" vertical="center"/>
    </xf>
    <xf numFmtId="164" fontId="23" fillId="2" borderId="3" xfId="1" applyNumberFormat="1" applyFont="1" applyFill="1" applyBorder="1" applyAlignment="1">
      <alignment horizontal="center" vertical="center"/>
    </xf>
    <xf numFmtId="0" fontId="23" fillId="2" borderId="3" xfId="1" applyFont="1" applyFill="1" applyBorder="1" applyAlignment="1">
      <alignment vertical="center" wrapText="1"/>
    </xf>
    <xf numFmtId="1" fontId="53" fillId="2" borderId="3" xfId="0" applyNumberFormat="1" applyFont="1" applyFill="1" applyBorder="1" applyAlignment="1">
      <alignment horizontal="center" vertical="center" wrapText="1"/>
    </xf>
    <xf numFmtId="14" fontId="53" fillId="2" borderId="3" xfId="0" applyNumberFormat="1" applyFont="1" applyFill="1" applyBorder="1" applyAlignment="1">
      <alignment horizontal="center" vertical="center" wrapText="1"/>
    </xf>
    <xf numFmtId="164" fontId="53" fillId="2" borderId="3" xfId="0" applyNumberFormat="1" applyFont="1" applyFill="1" applyBorder="1" applyAlignment="1">
      <alignment vertical="center" wrapText="1"/>
    </xf>
    <xf numFmtId="164" fontId="23" fillId="24" borderId="3" xfId="0" applyNumberFormat="1" applyFont="1" applyFill="1" applyBorder="1" applyAlignment="1">
      <alignment vertical="center" wrapText="1"/>
    </xf>
    <xf numFmtId="0" fontId="23" fillId="25" borderId="0" xfId="1" applyFont="1" applyFill="1" applyAlignment="1">
      <alignment vertical="center" wrapText="1"/>
    </xf>
    <xf numFmtId="1" fontId="23" fillId="2" borderId="3" xfId="1" applyNumberFormat="1" applyFont="1" applyFill="1" applyBorder="1" applyAlignment="1">
      <alignment horizontal="justify" vertical="center" wrapText="1"/>
    </xf>
    <xf numFmtId="165" fontId="23" fillId="2" borderId="3" xfId="1" applyNumberFormat="1" applyFont="1" applyFill="1" applyBorder="1" applyAlignment="1">
      <alignment horizontal="center" vertical="center"/>
    </xf>
    <xf numFmtId="0" fontId="23" fillId="24" borderId="3" xfId="1" applyFont="1" applyFill="1" applyBorder="1" applyAlignment="1">
      <alignment vertical="center" wrapText="1"/>
    </xf>
    <xf numFmtId="49" fontId="23" fillId="2" borderId="3" xfId="0" applyNumberFormat="1" applyFont="1" applyFill="1" applyBorder="1" applyAlignment="1">
      <alignment vertical="center" wrapText="1"/>
    </xf>
    <xf numFmtId="14" fontId="23" fillId="2" borderId="3" xfId="1" applyNumberFormat="1" applyFont="1" applyFill="1" applyBorder="1" applyAlignment="1">
      <alignment horizontal="center" vertical="center"/>
    </xf>
    <xf numFmtId="164" fontId="23" fillId="2" borderId="3" xfId="2" applyNumberFormat="1" applyFont="1" applyFill="1" applyBorder="1" applyAlignment="1">
      <alignment vertical="center"/>
    </xf>
    <xf numFmtId="1" fontId="23" fillId="2" borderId="13" xfId="0" applyNumberFormat="1" applyFont="1" applyFill="1" applyBorder="1" applyAlignment="1">
      <alignment horizontal="center" vertical="center" wrapText="1"/>
    </xf>
    <xf numFmtId="49" fontId="23" fillId="2" borderId="13" xfId="1" applyNumberFormat="1" applyFont="1" applyFill="1" applyBorder="1" applyAlignment="1">
      <alignment horizontal="center" vertical="center" wrapText="1"/>
    </xf>
    <xf numFmtId="14" fontId="23" fillId="24" borderId="3" xfId="1" applyNumberFormat="1" applyFont="1" applyFill="1" applyBorder="1" applyAlignment="1">
      <alignment vertical="center" wrapText="1"/>
    </xf>
    <xf numFmtId="14" fontId="23" fillId="24" borderId="0" xfId="1" applyNumberFormat="1" applyFont="1" applyFill="1" applyAlignment="1">
      <alignment vertical="center" wrapText="1"/>
    </xf>
    <xf numFmtId="44" fontId="23" fillId="18" borderId="0" xfId="3" applyFont="1" applyFill="1" applyBorder="1" applyAlignment="1">
      <alignment vertical="center" wrapText="1"/>
    </xf>
    <xf numFmtId="44" fontId="23" fillId="18" borderId="0" xfId="3" applyFont="1" applyFill="1" applyAlignment="1">
      <alignment vertical="center" wrapText="1"/>
    </xf>
    <xf numFmtId="0" fontId="23" fillId="19" borderId="0" xfId="1" applyFont="1" applyFill="1" applyAlignment="1">
      <alignment vertical="center" wrapText="1"/>
    </xf>
    <xf numFmtId="49" fontId="23" fillId="18" borderId="0" xfId="0" applyNumberFormat="1" applyFont="1" applyFill="1" applyAlignment="1">
      <alignment vertical="center" wrapText="1"/>
    </xf>
    <xf numFmtId="0" fontId="32" fillId="2" borderId="13" xfId="0" applyFont="1" applyFill="1" applyBorder="1" applyAlignment="1">
      <alignment horizontal="center" vertical="center"/>
    </xf>
    <xf numFmtId="0" fontId="35" fillId="2" borderId="0" xfId="0" applyFont="1" applyFill="1" applyAlignment="1">
      <alignment vertical="center"/>
    </xf>
    <xf numFmtId="1" fontId="23" fillId="2" borderId="13" xfId="0" applyNumberFormat="1" applyFont="1" applyFill="1" applyBorder="1" applyAlignment="1">
      <alignment horizontal="justify" vertical="center" wrapText="1"/>
    </xf>
    <xf numFmtId="14" fontId="23" fillId="2" borderId="13" xfId="0" applyNumberFormat="1" applyFont="1" applyFill="1" applyBorder="1" applyAlignment="1">
      <alignment vertical="center" wrapText="1"/>
    </xf>
    <xf numFmtId="164" fontId="23" fillId="2" borderId="13" xfId="0" applyNumberFormat="1" applyFont="1" applyFill="1" applyBorder="1" applyAlignment="1">
      <alignment vertical="center" wrapText="1"/>
    </xf>
    <xf numFmtId="165" fontId="23" fillId="24" borderId="0" xfId="1" applyNumberFormat="1" applyFont="1" applyFill="1" applyAlignment="1">
      <alignment vertical="center" wrapText="1"/>
    </xf>
    <xf numFmtId="1" fontId="23" fillId="10" borderId="4" xfId="0" applyNumberFormat="1" applyFont="1" applyFill="1" applyBorder="1" applyAlignment="1">
      <alignment horizontal="center" vertical="center" wrapText="1"/>
    </xf>
    <xf numFmtId="1" fontId="23" fillId="10" borderId="3" xfId="0" applyNumberFormat="1" applyFont="1" applyFill="1" applyBorder="1" applyAlignment="1">
      <alignment horizontal="center" vertical="center" wrapText="1"/>
    </xf>
    <xf numFmtId="1" fontId="23" fillId="10" borderId="4" xfId="0" applyNumberFormat="1" applyFont="1" applyFill="1" applyBorder="1" applyAlignment="1">
      <alignment vertical="center" wrapText="1"/>
    </xf>
    <xf numFmtId="1" fontId="23" fillId="10" borderId="3" xfId="0" applyNumberFormat="1" applyFont="1" applyFill="1" applyBorder="1" applyAlignment="1">
      <alignment vertical="center" wrapText="1"/>
    </xf>
    <xf numFmtId="49" fontId="23" fillId="10" borderId="4" xfId="0" applyNumberFormat="1" applyFont="1" applyFill="1" applyBorder="1" applyAlignment="1">
      <alignment horizontal="center" vertical="center" wrapText="1"/>
    </xf>
    <xf numFmtId="49" fontId="23" fillId="10" borderId="3" xfId="0" applyNumberFormat="1" applyFont="1" applyFill="1" applyBorder="1" applyAlignment="1">
      <alignment horizontal="center" vertical="center" wrapText="1"/>
    </xf>
    <xf numFmtId="1" fontId="23" fillId="10" borderId="3" xfId="0" applyNumberFormat="1" applyFont="1" applyFill="1" applyBorder="1" applyAlignment="1">
      <alignment horizontal="left" vertical="center" wrapText="1"/>
    </xf>
    <xf numFmtId="1" fontId="23" fillId="10" borderId="3" xfId="0" applyNumberFormat="1" applyFont="1" applyFill="1" applyBorder="1" applyAlignment="1">
      <alignment horizontal="justify" vertical="center" wrapText="1"/>
    </xf>
    <xf numFmtId="14" fontId="23" fillId="10" borderId="3" xfId="0" applyNumberFormat="1" applyFont="1" applyFill="1" applyBorder="1" applyAlignment="1">
      <alignment vertical="center" wrapText="1"/>
    </xf>
    <xf numFmtId="164" fontId="23" fillId="10" borderId="3" xfId="0" applyNumberFormat="1" applyFont="1" applyFill="1" applyBorder="1" applyAlignment="1">
      <alignment vertical="center" wrapText="1"/>
    </xf>
    <xf numFmtId="1" fontId="23" fillId="30" borderId="3" xfId="0" applyNumberFormat="1" applyFont="1" applyFill="1" applyBorder="1" applyAlignment="1">
      <alignment vertical="center" wrapText="1"/>
    </xf>
    <xf numFmtId="0" fontId="58" fillId="30" borderId="0" xfId="1" applyFont="1" applyFill="1" applyAlignment="1">
      <alignment vertical="center" wrapText="1"/>
    </xf>
    <xf numFmtId="0" fontId="7" fillId="2" borderId="0" xfId="1" applyFont="1" applyFill="1" applyAlignment="1">
      <alignment vertical="center" wrapText="1"/>
    </xf>
    <xf numFmtId="0" fontId="7" fillId="2" borderId="21" xfId="1" applyFont="1" applyFill="1" applyBorder="1" applyAlignment="1">
      <alignment vertical="center" wrapText="1"/>
    </xf>
    <xf numFmtId="165" fontId="7" fillId="2" borderId="0" xfId="1" applyNumberFormat="1" applyFont="1" applyFill="1" applyAlignment="1">
      <alignment vertical="center" wrapText="1"/>
    </xf>
    <xf numFmtId="0" fontId="17" fillId="2" borderId="0" xfId="1" applyFont="1" applyFill="1"/>
    <xf numFmtId="0" fontId="0" fillId="0" borderId="0" xfId="0" applyAlignment="1">
      <alignment vertical="center" wrapText="1"/>
    </xf>
    <xf numFmtId="1" fontId="59" fillId="2" borderId="3" xfId="0" applyNumberFormat="1" applyFont="1" applyFill="1" applyBorder="1" applyAlignment="1">
      <alignment horizontal="justify" vertical="center" wrapText="1"/>
    </xf>
    <xf numFmtId="164" fontId="59" fillId="18" borderId="0" xfId="0" applyNumberFormat="1" applyFont="1" applyFill="1" applyAlignment="1">
      <alignment vertical="center" wrapText="1"/>
    </xf>
    <xf numFmtId="0" fontId="60" fillId="2" borderId="0" xfId="1" applyFont="1" applyFill="1" applyAlignment="1">
      <alignment horizontal="center" vertical="center" wrapText="1"/>
    </xf>
    <xf numFmtId="1" fontId="7" fillId="2" borderId="3" xfId="0" applyNumberFormat="1" applyFont="1" applyFill="1" applyBorder="1" applyAlignment="1">
      <alignment vertical="center" wrapText="1"/>
    </xf>
    <xf numFmtId="1" fontId="7" fillId="2" borderId="3"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1" fontId="7" fillId="2" borderId="3" xfId="0" applyNumberFormat="1" applyFont="1" applyFill="1" applyBorder="1" applyAlignment="1">
      <alignment horizontal="left" vertical="center" wrapText="1"/>
    </xf>
    <xf numFmtId="1" fontId="7" fillId="2" borderId="3" xfId="0" applyNumberFormat="1" applyFont="1" applyFill="1" applyBorder="1" applyAlignment="1">
      <alignment horizontal="justify" vertical="center" wrapText="1"/>
    </xf>
    <xf numFmtId="14" fontId="7" fillId="2" borderId="3" xfId="0" applyNumberFormat="1" applyFont="1" applyFill="1" applyBorder="1" applyAlignment="1">
      <alignment horizontal="center" vertical="center" wrapText="1"/>
    </xf>
    <xf numFmtId="44" fontId="7" fillId="2" borderId="3" xfId="2" applyFont="1" applyFill="1" applyBorder="1" applyAlignment="1">
      <alignment vertical="center" wrapText="1"/>
    </xf>
    <xf numFmtId="164" fontId="7" fillId="2" borderId="3" xfId="0" applyNumberFormat="1" applyFont="1" applyFill="1" applyBorder="1" applyAlignment="1">
      <alignment vertical="center" wrapText="1"/>
    </xf>
    <xf numFmtId="0" fontId="9" fillId="21" borderId="3" xfId="1" applyFont="1" applyFill="1" applyBorder="1" applyAlignment="1">
      <alignment horizontal="center" vertical="center" wrapText="1"/>
    </xf>
    <xf numFmtId="0" fontId="9" fillId="3" borderId="3" xfId="1" applyFont="1" applyFill="1" applyBorder="1" applyAlignment="1">
      <alignment horizontal="center" vertical="center" wrapText="1"/>
    </xf>
    <xf numFmtId="0" fontId="9" fillId="9" borderId="3" xfId="1" applyFont="1" applyFill="1" applyBorder="1" applyAlignment="1">
      <alignment horizontal="center" vertical="center" wrapText="1"/>
    </xf>
    <xf numFmtId="0" fontId="54" fillId="3" borderId="3" xfId="1" applyFont="1" applyFill="1" applyBorder="1" applyAlignment="1">
      <alignment horizontal="center" vertical="center" wrapText="1"/>
    </xf>
    <xf numFmtId="164" fontId="9" fillId="3" borderId="3" xfId="1" applyNumberFormat="1" applyFont="1" applyFill="1" applyBorder="1" applyAlignment="1">
      <alignment horizontal="center" vertical="center" wrapText="1"/>
    </xf>
    <xf numFmtId="0" fontId="62" fillId="3" borderId="3" xfId="1" applyFont="1" applyFill="1" applyBorder="1" applyAlignment="1">
      <alignment horizontal="center" vertical="center" wrapText="1"/>
    </xf>
    <xf numFmtId="0" fontId="61" fillId="18" borderId="3" xfId="1" applyFont="1" applyFill="1" applyBorder="1" applyAlignment="1">
      <alignment vertical="center" wrapText="1"/>
    </xf>
    <xf numFmtId="0" fontId="61" fillId="18" borderId="0" xfId="1" applyFont="1" applyFill="1" applyAlignment="1">
      <alignment vertical="center" wrapText="1"/>
    </xf>
    <xf numFmtId="0" fontId="61" fillId="18" borderId="21" xfId="1" applyFont="1" applyFill="1" applyBorder="1" applyAlignment="1">
      <alignment vertical="center" wrapText="1"/>
    </xf>
    <xf numFmtId="0" fontId="61" fillId="18" borderId="4" xfId="1" applyFont="1" applyFill="1" applyBorder="1" applyAlignment="1">
      <alignment vertical="center" wrapText="1"/>
    </xf>
    <xf numFmtId="0" fontId="61" fillId="18" borderId="3" xfId="0" applyFont="1" applyFill="1" applyBorder="1" applyAlignment="1">
      <alignment vertical="center" wrapText="1"/>
    </xf>
    <xf numFmtId="0" fontId="61" fillId="18" borderId="7" xfId="2" applyNumberFormat="1" applyFont="1" applyFill="1" applyBorder="1" applyAlignment="1">
      <alignment vertical="center" wrapText="1"/>
    </xf>
    <xf numFmtId="1" fontId="7" fillId="2" borderId="4" xfId="0" applyNumberFormat="1" applyFont="1" applyFill="1" applyBorder="1" applyAlignment="1">
      <alignment vertical="center" wrapText="1"/>
    </xf>
    <xf numFmtId="49" fontId="7" fillId="2" borderId="4" xfId="0" applyNumberFormat="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14" xfId="1" applyFont="1" applyFill="1" applyBorder="1" applyAlignment="1">
      <alignment horizontal="center" vertical="center" wrapText="1"/>
    </xf>
    <xf numFmtId="49" fontId="7" fillId="2" borderId="3" xfId="0" applyNumberFormat="1" applyFont="1" applyFill="1" applyBorder="1" applyAlignment="1">
      <alignment vertical="center" wrapText="1"/>
    </xf>
    <xf numFmtId="1" fontId="7" fillId="2" borderId="13" xfId="0" applyNumberFormat="1" applyFont="1" applyFill="1" applyBorder="1" applyAlignment="1">
      <alignment vertical="center" wrapText="1"/>
    </xf>
    <xf numFmtId="49" fontId="7" fillId="2" borderId="13" xfId="0" applyNumberFormat="1" applyFont="1" applyFill="1" applyBorder="1" applyAlignment="1">
      <alignment horizontal="center" vertical="center" wrapText="1"/>
    </xf>
    <xf numFmtId="1" fontId="7" fillId="2" borderId="13" xfId="0" applyNumberFormat="1" applyFont="1" applyFill="1" applyBorder="1" applyAlignment="1">
      <alignment horizontal="justify" vertical="center" wrapText="1"/>
    </xf>
    <xf numFmtId="1" fontId="7" fillId="2" borderId="13" xfId="0" applyNumberFormat="1" applyFont="1" applyFill="1" applyBorder="1" applyAlignment="1">
      <alignment horizontal="center" vertical="center" wrapText="1"/>
    </xf>
    <xf numFmtId="14" fontId="7" fillId="2" borderId="13" xfId="0" applyNumberFormat="1" applyFont="1" applyFill="1" applyBorder="1" applyAlignment="1">
      <alignment horizontal="center" vertical="center" wrapText="1"/>
    </xf>
    <xf numFmtId="44" fontId="7" fillId="2" borderId="13" xfId="2" applyFont="1" applyFill="1" applyBorder="1" applyAlignment="1">
      <alignment vertical="center" wrapText="1"/>
    </xf>
    <xf numFmtId="164" fontId="7" fillId="2" borderId="13" xfId="0" applyNumberFormat="1" applyFont="1" applyFill="1" applyBorder="1" applyAlignment="1">
      <alignment vertical="center" wrapText="1"/>
    </xf>
    <xf numFmtId="1" fontId="7" fillId="2" borderId="3" xfId="1" applyNumberFormat="1" applyFont="1" applyFill="1" applyBorder="1" applyAlignment="1">
      <alignment horizontal="center" vertical="center" wrapText="1"/>
    </xf>
    <xf numFmtId="0" fontId="7" fillId="2" borderId="14" xfId="1" applyFont="1" applyFill="1" applyBorder="1" applyAlignment="1">
      <alignment vertical="center"/>
    </xf>
    <xf numFmtId="164" fontId="7" fillId="2" borderId="20" xfId="0" applyNumberFormat="1" applyFont="1" applyFill="1" applyBorder="1" applyAlignment="1">
      <alignment vertical="center" wrapText="1"/>
    </xf>
    <xf numFmtId="1" fontId="7" fillId="2" borderId="4" xfId="0" applyNumberFormat="1" applyFont="1" applyFill="1" applyBorder="1" applyAlignment="1">
      <alignment horizontal="justify" vertical="center" wrapText="1"/>
    </xf>
    <xf numFmtId="14" fontId="7" fillId="2" borderId="4" xfId="0" applyNumberFormat="1" applyFont="1" applyFill="1" applyBorder="1" applyAlignment="1">
      <alignment horizontal="center" vertical="center" wrapText="1"/>
    </xf>
    <xf numFmtId="44" fontId="7" fillId="2" borderId="4" xfId="2" applyFont="1" applyFill="1" applyBorder="1" applyAlignment="1">
      <alignment vertical="center" wrapText="1"/>
    </xf>
    <xf numFmtId="164" fontId="7" fillId="2" borderId="4" xfId="0" applyNumberFormat="1" applyFont="1" applyFill="1" applyBorder="1" applyAlignment="1">
      <alignment vertical="center" wrapText="1"/>
    </xf>
    <xf numFmtId="49" fontId="7" fillId="2" borderId="3" xfId="1" applyNumberFormat="1" applyFont="1" applyFill="1" applyBorder="1" applyAlignment="1">
      <alignment horizontal="center" vertical="center" wrapText="1"/>
    </xf>
    <xf numFmtId="0" fontId="7" fillId="2" borderId="3" xfId="1" applyFont="1" applyFill="1" applyBorder="1" applyAlignment="1">
      <alignment horizontal="justify" vertical="center" wrapText="1"/>
    </xf>
    <xf numFmtId="44" fontId="7" fillId="2" borderId="3" xfId="2" applyFont="1" applyFill="1" applyBorder="1" applyAlignment="1">
      <alignment vertical="center"/>
    </xf>
    <xf numFmtId="164" fontId="7" fillId="2" borderId="3" xfId="1" applyNumberFormat="1" applyFont="1" applyFill="1" applyBorder="1" applyAlignment="1">
      <alignment horizontal="center" vertical="center"/>
    </xf>
    <xf numFmtId="49" fontId="7" fillId="2" borderId="3" xfId="0" applyNumberFormat="1" applyFont="1" applyFill="1" applyBorder="1" applyAlignment="1">
      <alignment horizontal="center" wrapText="1"/>
    </xf>
    <xf numFmtId="1" fontId="7" fillId="2" borderId="3" xfId="0" applyNumberFormat="1" applyFont="1" applyFill="1" applyBorder="1" applyAlignment="1">
      <alignment horizontal="justify" wrapText="1"/>
    </xf>
    <xf numFmtId="1" fontId="7" fillId="2" borderId="0" xfId="0" applyNumberFormat="1" applyFont="1" applyFill="1" applyAlignment="1">
      <alignment vertical="center" wrapText="1"/>
    </xf>
    <xf numFmtId="49" fontId="7" fillId="2" borderId="0" xfId="0" applyNumberFormat="1" applyFont="1" applyFill="1" applyAlignment="1">
      <alignment horizontal="center" wrapText="1"/>
    </xf>
    <xf numFmtId="1" fontId="7" fillId="2" borderId="0" xfId="0" applyNumberFormat="1" applyFont="1" applyFill="1" applyAlignment="1">
      <alignment horizontal="justify" wrapText="1"/>
    </xf>
    <xf numFmtId="1" fontId="7" fillId="2" borderId="0" xfId="0" applyNumberFormat="1" applyFont="1" applyFill="1" applyAlignment="1">
      <alignment horizontal="center" vertical="center" wrapText="1"/>
    </xf>
    <xf numFmtId="14" fontId="7" fillId="2" borderId="0" xfId="0" applyNumberFormat="1" applyFont="1" applyFill="1" applyAlignment="1">
      <alignment horizontal="center" vertical="center" wrapText="1"/>
    </xf>
    <xf numFmtId="44" fontId="7" fillId="2" borderId="0" xfId="2" applyFont="1" applyFill="1" applyBorder="1" applyAlignment="1">
      <alignment vertical="center" wrapText="1"/>
    </xf>
    <xf numFmtId="164" fontId="7" fillId="2" borderId="0" xfId="0" applyNumberFormat="1" applyFont="1" applyFill="1" applyAlignment="1">
      <alignment vertical="center" wrapText="1"/>
    </xf>
    <xf numFmtId="44" fontId="7" fillId="2" borderId="3" xfId="2"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49" fontId="7" fillId="2" borderId="13" xfId="1" applyNumberFormat="1" applyFont="1" applyFill="1" applyBorder="1" applyAlignment="1">
      <alignment horizontal="center" vertical="center" wrapText="1"/>
    </xf>
    <xf numFmtId="0" fontId="7" fillId="2" borderId="13" xfId="1" applyFont="1" applyFill="1" applyBorder="1" applyAlignment="1">
      <alignment horizontal="justify" vertical="center" wrapText="1"/>
    </xf>
    <xf numFmtId="14" fontId="7" fillId="2" borderId="3" xfId="1" applyNumberFormat="1" applyFont="1" applyFill="1" applyBorder="1" applyAlignment="1">
      <alignment horizontal="justify" vertical="center" wrapText="1"/>
    </xf>
    <xf numFmtId="49" fontId="7" fillId="2" borderId="4" xfId="1" applyNumberFormat="1" applyFont="1" applyFill="1" applyBorder="1" applyAlignment="1">
      <alignment horizontal="center" vertical="center" wrapText="1"/>
    </xf>
    <xf numFmtId="0" fontId="7" fillId="2" borderId="4" xfId="1" applyFont="1" applyFill="1" applyBorder="1" applyAlignment="1">
      <alignment horizontal="justify" vertical="center" wrapText="1"/>
    </xf>
    <xf numFmtId="0" fontId="57" fillId="2" borderId="2" xfId="0" applyFont="1" applyFill="1" applyBorder="1" applyAlignment="1">
      <alignment horizontal="left" vertical="center" wrapText="1"/>
    </xf>
    <xf numFmtId="164" fontId="7" fillId="2" borderId="18" xfId="0" applyNumberFormat="1" applyFont="1" applyFill="1" applyBorder="1" applyAlignment="1">
      <alignment vertical="center" wrapText="1"/>
    </xf>
    <xf numFmtId="1" fontId="7" fillId="2" borderId="18" xfId="0" applyNumberFormat="1" applyFont="1" applyFill="1" applyBorder="1" applyAlignment="1">
      <alignment horizontal="center" vertical="center" wrapText="1"/>
    </xf>
    <xf numFmtId="0" fontId="7" fillId="2" borderId="21" xfId="1" applyFont="1" applyFill="1" applyBorder="1" applyAlignment="1">
      <alignment horizontal="center" vertical="center" wrapText="1"/>
    </xf>
    <xf numFmtId="1" fontId="7" fillId="2" borderId="16" xfId="0" applyNumberFormat="1" applyFont="1" applyFill="1" applyBorder="1" applyAlignment="1">
      <alignment vertical="center" wrapText="1"/>
    </xf>
    <xf numFmtId="49" fontId="7" fillId="2" borderId="16" xfId="0" applyNumberFormat="1" applyFont="1" applyFill="1" applyBorder="1" applyAlignment="1">
      <alignment horizontal="center" vertical="center" wrapText="1"/>
    </xf>
    <xf numFmtId="1" fontId="7" fillId="2" borderId="16" xfId="0" applyNumberFormat="1" applyFont="1" applyFill="1" applyBorder="1" applyAlignment="1">
      <alignment horizontal="justify" vertical="center" wrapText="1"/>
    </xf>
    <xf numFmtId="1" fontId="7" fillId="2" borderId="16" xfId="0" applyNumberFormat="1" applyFont="1" applyFill="1" applyBorder="1" applyAlignment="1">
      <alignment horizontal="center" vertical="center" wrapText="1"/>
    </xf>
    <xf numFmtId="14" fontId="7" fillId="2" borderId="16" xfId="0" applyNumberFormat="1" applyFont="1" applyFill="1" applyBorder="1" applyAlignment="1">
      <alignment horizontal="center" vertical="center" wrapText="1"/>
    </xf>
    <xf numFmtId="44" fontId="7" fillId="2" borderId="16" xfId="2" applyFont="1" applyFill="1" applyBorder="1" applyAlignment="1">
      <alignment vertical="center" wrapText="1"/>
    </xf>
    <xf numFmtId="164" fontId="7" fillId="2" borderId="16" xfId="0" applyNumberFormat="1" applyFont="1" applyFill="1" applyBorder="1" applyAlignment="1">
      <alignment vertical="center" wrapText="1"/>
    </xf>
    <xf numFmtId="0" fontId="7" fillId="2" borderId="4" xfId="1" applyFont="1" applyFill="1" applyBorder="1" applyAlignment="1">
      <alignment horizontal="center" vertical="center" wrapText="1"/>
    </xf>
    <xf numFmtId="1" fontId="7" fillId="2" borderId="4" xfId="1" applyNumberFormat="1" applyFont="1" applyFill="1" applyBorder="1" applyAlignment="1">
      <alignment horizontal="center" vertical="center" wrapText="1"/>
    </xf>
    <xf numFmtId="44" fontId="7" fillId="2" borderId="3" xfId="3" applyFont="1" applyFill="1" applyBorder="1" applyAlignment="1">
      <alignment vertical="center" wrapText="1"/>
    </xf>
    <xf numFmtId="49" fontId="13" fillId="2" borderId="0" xfId="1" applyNumberFormat="1" applyFont="1" applyFill="1" applyAlignment="1">
      <alignment vertical="center"/>
    </xf>
    <xf numFmtId="164" fontId="13" fillId="2" borderId="0" xfId="1" applyNumberFormat="1" applyFont="1" applyFill="1" applyAlignment="1">
      <alignment vertical="center"/>
    </xf>
    <xf numFmtId="0" fontId="66" fillId="10" borderId="28" xfId="1" applyFont="1" applyFill="1" applyBorder="1" applyAlignment="1">
      <alignment horizontal="center" vertical="center" wrapText="1"/>
    </xf>
    <xf numFmtId="1" fontId="65" fillId="13" borderId="4" xfId="0" applyNumberFormat="1" applyFont="1" applyFill="1" applyBorder="1" applyAlignment="1">
      <alignment horizontal="center" vertical="center" wrapText="1"/>
    </xf>
    <xf numFmtId="1" fontId="65" fillId="13" borderId="3" xfId="0" applyNumberFormat="1" applyFont="1" applyFill="1" applyBorder="1" applyAlignment="1">
      <alignment horizontal="center" vertical="center" wrapText="1"/>
    </xf>
    <xf numFmtId="1" fontId="65" fillId="13" borderId="13" xfId="0" applyNumberFormat="1" applyFont="1" applyFill="1" applyBorder="1" applyAlignment="1">
      <alignment horizontal="center" vertical="center" wrapText="1"/>
    </xf>
    <xf numFmtId="1" fontId="65" fillId="17" borderId="3" xfId="0" applyNumberFormat="1" applyFont="1" applyFill="1" applyBorder="1" applyAlignment="1">
      <alignment horizontal="center" vertical="center" wrapText="1"/>
    </xf>
    <xf numFmtId="1" fontId="65" fillId="13" borderId="0" xfId="0" applyNumberFormat="1" applyFont="1" applyFill="1" applyAlignment="1">
      <alignment horizontal="center" vertical="center" wrapText="1"/>
    </xf>
    <xf numFmtId="1" fontId="65" fillId="23" borderId="3" xfId="0" applyNumberFormat="1" applyFont="1" applyFill="1" applyBorder="1" applyAlignment="1">
      <alignment horizontal="center" vertical="center" wrapText="1"/>
    </xf>
    <xf numFmtId="1" fontId="65" fillId="23" borderId="4" xfId="0" applyNumberFormat="1" applyFont="1" applyFill="1" applyBorder="1" applyAlignment="1">
      <alignment horizontal="center" vertical="center" wrapText="1"/>
    </xf>
    <xf numFmtId="1" fontId="65" fillId="8" borderId="3" xfId="0" applyNumberFormat="1" applyFont="1" applyFill="1" applyBorder="1" applyAlignment="1">
      <alignment horizontal="center" vertical="center" wrapText="1"/>
    </xf>
    <xf numFmtId="1" fontId="65" fillId="8" borderId="4" xfId="0" applyNumberFormat="1" applyFont="1" applyFill="1" applyBorder="1" applyAlignment="1">
      <alignment horizontal="center" vertical="center" wrapText="1"/>
    </xf>
    <xf numFmtId="1" fontId="65" fillId="22" borderId="4" xfId="0" applyNumberFormat="1" applyFont="1" applyFill="1" applyBorder="1" applyAlignment="1">
      <alignment horizontal="center" vertical="center" wrapText="1"/>
    </xf>
    <xf numFmtId="1" fontId="65" fillId="17" borderId="4" xfId="0" applyNumberFormat="1" applyFont="1" applyFill="1" applyBorder="1" applyAlignment="1">
      <alignment horizontal="center" vertical="center" wrapText="1"/>
    </xf>
    <xf numFmtId="1" fontId="65" fillId="13" borderId="16" xfId="0" applyNumberFormat="1" applyFont="1" applyFill="1" applyBorder="1" applyAlignment="1">
      <alignment horizontal="center" vertical="center" wrapText="1"/>
    </xf>
    <xf numFmtId="1" fontId="65" fillId="2" borderId="3" xfId="0" applyNumberFormat="1" applyFont="1" applyFill="1" applyBorder="1" applyAlignment="1">
      <alignment horizontal="center" vertical="center" wrapText="1"/>
    </xf>
    <xf numFmtId="0" fontId="65" fillId="2" borderId="0" xfId="1" applyFont="1" applyFill="1" applyAlignment="1">
      <alignment horizontal="center" vertical="center"/>
    </xf>
    <xf numFmtId="0" fontId="65" fillId="2" borderId="0" xfId="1" applyFont="1" applyFill="1" applyAlignment="1">
      <alignment horizontal="center" wrapText="1"/>
    </xf>
    <xf numFmtId="0" fontId="66" fillId="2" borderId="0" xfId="1" applyFont="1" applyFill="1" applyAlignment="1">
      <alignment horizontal="center" vertical="center" wrapText="1"/>
    </xf>
    <xf numFmtId="1" fontId="67" fillId="13" borderId="3" xfId="0" applyNumberFormat="1" applyFont="1" applyFill="1" applyBorder="1" applyAlignment="1">
      <alignment horizontal="center" vertical="center" wrapText="1"/>
    </xf>
    <xf numFmtId="1" fontId="68" fillId="13" borderId="3" xfId="0" applyNumberFormat="1" applyFont="1" applyFill="1" applyBorder="1" applyAlignment="1">
      <alignment horizontal="center" vertical="center" wrapText="1"/>
    </xf>
    <xf numFmtId="1" fontId="67" fillId="13" borderId="4" xfId="0" applyNumberFormat="1" applyFont="1" applyFill="1" applyBorder="1" applyAlignment="1">
      <alignment horizontal="center" vertical="center" wrapText="1"/>
    </xf>
    <xf numFmtId="0" fontId="65" fillId="2" borderId="0" xfId="1" applyFont="1" applyFill="1" applyAlignment="1">
      <alignment horizontal="center" vertical="center" wrapText="1"/>
    </xf>
    <xf numFmtId="1" fontId="65" fillId="2" borderId="13" xfId="0" applyNumberFormat="1" applyFont="1" applyFill="1" applyBorder="1" applyAlignment="1">
      <alignment horizontal="center" vertical="center" wrapText="1"/>
    </xf>
    <xf numFmtId="1" fontId="7" fillId="2" borderId="13" xfId="1" applyNumberFormat="1" applyFont="1" applyFill="1" applyBorder="1" applyAlignment="1">
      <alignment vertical="center" wrapText="1"/>
    </xf>
    <xf numFmtId="1" fontId="7" fillId="2" borderId="13" xfId="1" applyNumberFormat="1" applyFont="1" applyFill="1" applyBorder="1" applyAlignment="1">
      <alignment horizontal="justify" vertical="center" wrapText="1"/>
    </xf>
    <xf numFmtId="1" fontId="7" fillId="2" borderId="13" xfId="1" applyNumberFormat="1" applyFont="1" applyFill="1" applyBorder="1" applyAlignment="1">
      <alignment horizontal="center" vertical="center" wrapText="1"/>
    </xf>
    <xf numFmtId="1" fontId="7" fillId="2" borderId="23" xfId="1" applyNumberFormat="1" applyFont="1" applyFill="1" applyBorder="1" applyAlignment="1">
      <alignment horizontal="center" vertical="center" wrapText="1"/>
    </xf>
    <xf numFmtId="1" fontId="7" fillId="2" borderId="22" xfId="0" applyNumberFormat="1" applyFont="1" applyFill="1" applyBorder="1" applyAlignment="1">
      <alignment horizontal="left" vertical="center" wrapText="1"/>
    </xf>
    <xf numFmtId="14" fontId="4" fillId="2" borderId="13" xfId="1" applyNumberFormat="1" applyFont="1" applyFill="1" applyBorder="1" applyAlignment="1">
      <alignment horizontal="center" vertical="center" wrapText="1"/>
    </xf>
    <xf numFmtId="164" fontId="4" fillId="2" borderId="13" xfId="1" applyNumberFormat="1" applyFont="1" applyFill="1" applyBorder="1" applyAlignment="1">
      <alignment vertical="center" wrapText="1"/>
    </xf>
    <xf numFmtId="164" fontId="4" fillId="2" borderId="23" xfId="1" applyNumberFormat="1" applyFont="1" applyFill="1" applyBorder="1" applyAlignment="1">
      <alignment vertical="center" wrapText="1"/>
    </xf>
    <xf numFmtId="0" fontId="65" fillId="2" borderId="0" xfId="1" applyFont="1" applyFill="1"/>
    <xf numFmtId="0" fontId="66" fillId="10" borderId="2" xfId="1" applyFont="1" applyFill="1" applyBorder="1" applyAlignment="1">
      <alignment horizontal="center" vertical="center" wrapText="1"/>
    </xf>
    <xf numFmtId="1" fontId="65" fillId="10" borderId="4" xfId="0" applyNumberFormat="1" applyFont="1" applyFill="1" applyBorder="1" applyAlignment="1">
      <alignment horizontal="center" vertical="center" wrapText="1"/>
    </xf>
    <xf numFmtId="49" fontId="65" fillId="13" borderId="3" xfId="0" applyNumberFormat="1" applyFont="1" applyFill="1" applyBorder="1" applyAlignment="1">
      <alignment horizontal="center" vertical="center" wrapText="1"/>
    </xf>
    <xf numFmtId="1" fontId="65" fillId="13" borderId="3" xfId="1" applyNumberFormat="1" applyFont="1" applyFill="1" applyBorder="1" applyAlignment="1">
      <alignment horizontal="center" vertical="center" wrapText="1"/>
    </xf>
    <xf numFmtId="0" fontId="65" fillId="2" borderId="0" xfId="1" applyFont="1" applyFill="1" applyAlignment="1">
      <alignment wrapText="1"/>
    </xf>
    <xf numFmtId="0" fontId="66" fillId="21" borderId="3" xfId="1" applyFont="1" applyFill="1" applyBorder="1" applyAlignment="1">
      <alignment horizontal="center" vertical="center" wrapText="1"/>
    </xf>
    <xf numFmtId="1" fontId="67" fillId="17" borderId="3" xfId="0" applyNumberFormat="1" applyFont="1" applyFill="1" applyBorder="1" applyAlignment="1">
      <alignment horizontal="center" vertical="center" wrapText="1"/>
    </xf>
    <xf numFmtId="1" fontId="67" fillId="8" borderId="3" xfId="0" applyNumberFormat="1" applyFont="1" applyFill="1" applyBorder="1" applyAlignment="1">
      <alignment horizontal="center" vertical="center" wrapText="1"/>
    </xf>
    <xf numFmtId="1" fontId="65" fillId="4" borderId="3" xfId="1" applyNumberFormat="1" applyFont="1" applyFill="1" applyBorder="1" applyAlignment="1">
      <alignment horizontal="center" vertical="center" wrapText="1"/>
    </xf>
    <xf numFmtId="164" fontId="11" fillId="3" borderId="14" xfId="1" applyNumberFormat="1" applyFont="1" applyFill="1" applyBorder="1" applyAlignment="1">
      <alignment horizontal="center" vertical="center" wrapText="1"/>
    </xf>
    <xf numFmtId="0" fontId="23" fillId="18" borderId="14" xfId="1" applyFont="1" applyFill="1" applyBorder="1" applyAlignment="1">
      <alignment vertical="center" wrapText="1"/>
    </xf>
    <xf numFmtId="164" fontId="23" fillId="18" borderId="14" xfId="0" applyNumberFormat="1" applyFont="1" applyFill="1" applyBorder="1" applyAlignment="1">
      <alignment vertical="center" wrapText="1"/>
    </xf>
    <xf numFmtId="164" fontId="23" fillId="18" borderId="14" xfId="1" applyNumberFormat="1" applyFont="1" applyFill="1" applyBorder="1" applyAlignment="1">
      <alignment vertical="center" wrapText="1"/>
    </xf>
    <xf numFmtId="0" fontId="66" fillId="21" borderId="2" xfId="1" applyFont="1" applyFill="1" applyBorder="1" applyAlignment="1">
      <alignment horizontal="center" vertical="center" wrapText="1"/>
    </xf>
    <xf numFmtId="44" fontId="23" fillId="2" borderId="3" xfId="2" applyFont="1" applyFill="1" applyBorder="1" applyAlignment="1">
      <alignment vertical="center" wrapText="1"/>
    </xf>
    <xf numFmtId="1" fontId="65" fillId="17" borderId="3" xfId="1" applyNumberFormat="1" applyFont="1" applyFill="1" applyBorder="1" applyAlignment="1">
      <alignment horizontal="center" vertical="center" wrapText="1"/>
    </xf>
    <xf numFmtId="11" fontId="23" fillId="24" borderId="3" xfId="1" applyNumberFormat="1" applyFont="1" applyFill="1" applyBorder="1" applyAlignment="1">
      <alignment vertical="center" wrapText="1"/>
    </xf>
    <xf numFmtId="1" fontId="59" fillId="2" borderId="3" xfId="0" applyNumberFormat="1" applyFont="1" applyFill="1" applyBorder="1" applyAlignment="1">
      <alignment vertical="center" wrapText="1"/>
    </xf>
    <xf numFmtId="1" fontId="59" fillId="2" borderId="3" xfId="0" applyNumberFormat="1" applyFont="1" applyFill="1" applyBorder="1" applyAlignment="1">
      <alignment horizontal="center" vertical="center" wrapText="1"/>
    </xf>
    <xf numFmtId="49" fontId="59" fillId="2" borderId="3" xfId="0" applyNumberFormat="1" applyFont="1" applyFill="1" applyBorder="1" applyAlignment="1">
      <alignment horizontal="center" vertical="center" wrapText="1"/>
    </xf>
    <xf numFmtId="49" fontId="59" fillId="2" borderId="3" xfId="0" applyNumberFormat="1" applyFont="1" applyFill="1" applyBorder="1" applyAlignment="1">
      <alignment horizontal="justify" vertical="center" wrapText="1"/>
    </xf>
    <xf numFmtId="1" fontId="59" fillId="2" borderId="3" xfId="0" applyNumberFormat="1" applyFont="1" applyFill="1" applyBorder="1" applyAlignment="1">
      <alignment horizontal="left" vertical="center" wrapText="1"/>
    </xf>
    <xf numFmtId="1" fontId="59" fillId="6" borderId="3" xfId="0" applyNumberFormat="1" applyFont="1" applyFill="1" applyBorder="1" applyAlignment="1">
      <alignment horizontal="center" vertical="center" wrapText="1"/>
    </xf>
    <xf numFmtId="165" fontId="65" fillId="2" borderId="3" xfId="0" applyNumberFormat="1" applyFont="1" applyFill="1" applyBorder="1" applyAlignment="1">
      <alignment horizontal="center" vertical="center"/>
    </xf>
    <xf numFmtId="164" fontId="65" fillId="2" borderId="3" xfId="0" applyNumberFormat="1" applyFont="1" applyFill="1" applyBorder="1" applyAlignment="1">
      <alignment horizontal="center" vertical="center"/>
    </xf>
    <xf numFmtId="165" fontId="59" fillId="18" borderId="3" xfId="0" applyNumberFormat="1" applyFont="1" applyFill="1" applyBorder="1" applyAlignment="1">
      <alignment vertical="center" wrapText="1"/>
    </xf>
    <xf numFmtId="14" fontId="59" fillId="18" borderId="3" xfId="0" applyNumberFormat="1" applyFont="1" applyFill="1" applyBorder="1" applyAlignment="1">
      <alignment vertical="center" wrapText="1"/>
    </xf>
    <xf numFmtId="0" fontId="66" fillId="2" borderId="0" xfId="1" applyFont="1" applyFill="1" applyAlignment="1">
      <alignment vertical="center"/>
    </xf>
    <xf numFmtId="0" fontId="66" fillId="21" borderId="28" xfId="1" applyFont="1" applyFill="1" applyBorder="1" applyAlignment="1">
      <alignment horizontal="center" vertical="center" wrapText="1"/>
    </xf>
    <xf numFmtId="1" fontId="65" fillId="2" borderId="3" xfId="1" applyNumberFormat="1" applyFont="1" applyFill="1" applyBorder="1" applyAlignment="1">
      <alignment horizontal="center" vertical="center" wrapText="1"/>
    </xf>
    <xf numFmtId="1" fontId="65" fillId="2" borderId="4" xfId="0" applyNumberFormat="1" applyFont="1" applyFill="1" applyBorder="1" applyAlignment="1">
      <alignment horizontal="center" vertical="center" wrapText="1"/>
    </xf>
    <xf numFmtId="164" fontId="7" fillId="2" borderId="0" xfId="1" applyNumberFormat="1" applyFont="1" applyFill="1" applyAlignment="1">
      <alignment horizontal="center" vertical="center" wrapText="1"/>
    </xf>
    <xf numFmtId="1" fontId="19" fillId="2" borderId="0" xfId="1" applyNumberFormat="1" applyFont="1" applyFill="1" applyAlignment="1">
      <alignment horizontal="center" vertical="center" wrapText="1"/>
    </xf>
    <xf numFmtId="164" fontId="19" fillId="2" borderId="0" xfId="1" applyNumberFormat="1" applyFont="1" applyFill="1" applyAlignment="1">
      <alignment horizontal="center" vertical="center" wrapText="1"/>
    </xf>
    <xf numFmtId="0" fontId="19" fillId="2" borderId="0" xfId="1" applyFont="1" applyFill="1" applyAlignment="1">
      <alignment horizontal="center" vertical="center" wrapText="1"/>
    </xf>
    <xf numFmtId="1" fontId="69" fillId="10" borderId="11" xfId="0" applyNumberFormat="1" applyFont="1" applyFill="1" applyBorder="1" applyAlignment="1">
      <alignment horizontal="center" vertical="center" wrapText="1"/>
    </xf>
    <xf numFmtId="1" fontId="70" fillId="2" borderId="11" xfId="0" applyNumberFormat="1" applyFont="1" applyFill="1" applyBorder="1" applyAlignment="1">
      <alignment vertical="center" wrapText="1"/>
    </xf>
    <xf numFmtId="0" fontId="20" fillId="2" borderId="0" xfId="1" applyFont="1" applyFill="1" applyAlignment="1">
      <alignment horizontal="center" vertical="center" wrapText="1"/>
    </xf>
    <xf numFmtId="0" fontId="19" fillId="2" borderId="0" xfId="1" applyFont="1" applyFill="1" applyAlignment="1">
      <alignment vertical="center" wrapText="1"/>
    </xf>
    <xf numFmtId="49" fontId="2" fillId="2" borderId="3" xfId="0" applyNumberFormat="1" applyFont="1" applyFill="1" applyBorder="1" applyAlignment="1">
      <alignment horizontal="justify" vertical="center" wrapText="1"/>
    </xf>
    <xf numFmtId="0" fontId="71" fillId="0" borderId="0" xfId="0" applyFont="1"/>
    <xf numFmtId="1" fontId="20" fillId="2" borderId="3" xfId="0" applyNumberFormat="1" applyFont="1" applyFill="1" applyBorder="1" applyAlignment="1">
      <alignment horizontal="center" vertical="center" wrapText="1"/>
    </xf>
    <xf numFmtId="1" fontId="38" fillId="2" borderId="3" xfId="0" applyNumberFormat="1" applyFont="1" applyFill="1" applyBorder="1" applyAlignment="1">
      <alignment horizontal="left" vertical="center" wrapText="1"/>
    </xf>
    <xf numFmtId="49" fontId="48" fillId="2" borderId="3" xfId="1" applyNumberFormat="1" applyFont="1" applyFill="1" applyBorder="1" applyAlignment="1">
      <alignment vertical="center"/>
    </xf>
    <xf numFmtId="1" fontId="20" fillId="10" borderId="3" xfId="0" applyNumberFormat="1" applyFont="1" applyFill="1" applyBorder="1" applyAlignment="1">
      <alignment horizontal="center" vertical="center" wrapText="1"/>
    </xf>
    <xf numFmtId="0" fontId="48" fillId="24" borderId="3" xfId="0" applyFont="1" applyFill="1" applyBorder="1" applyAlignment="1">
      <alignment vertical="center" wrapText="1"/>
    </xf>
    <xf numFmtId="1" fontId="48" fillId="2" borderId="3" xfId="0" applyNumberFormat="1" applyFont="1" applyFill="1" applyBorder="1" applyAlignment="1">
      <alignment horizontal="left" vertical="center" wrapText="1"/>
    </xf>
    <xf numFmtId="0" fontId="48" fillId="2" borderId="3" xfId="1" applyFont="1" applyFill="1" applyBorder="1" applyAlignment="1">
      <alignment horizontal="center" vertical="center" wrapText="1"/>
    </xf>
    <xf numFmtId="1" fontId="49" fillId="2" borderId="3" xfId="0" applyNumberFormat="1" applyFont="1" applyFill="1" applyBorder="1" applyAlignment="1">
      <alignment vertical="center" wrapText="1"/>
    </xf>
    <xf numFmtId="1" fontId="49" fillId="2" borderId="3" xfId="0" applyNumberFormat="1" applyFont="1" applyFill="1" applyBorder="1" applyAlignment="1">
      <alignment horizontal="justify" vertical="center" wrapText="1"/>
    </xf>
    <xf numFmtId="49" fontId="49" fillId="2" borderId="3" xfId="0" applyNumberFormat="1" applyFont="1" applyFill="1" applyBorder="1" applyAlignment="1">
      <alignment horizontal="center" vertical="center" wrapText="1"/>
    </xf>
    <xf numFmtId="49" fontId="49" fillId="2" borderId="3" xfId="0" applyNumberFormat="1" applyFont="1" applyFill="1" applyBorder="1" applyAlignment="1">
      <alignment horizontal="justify" vertical="center" wrapText="1"/>
    </xf>
    <xf numFmtId="1" fontId="49" fillId="2" borderId="3" xfId="0" applyNumberFormat="1" applyFont="1" applyFill="1" applyBorder="1" applyAlignment="1">
      <alignment horizontal="left" vertical="center" wrapText="1"/>
    </xf>
    <xf numFmtId="1" fontId="49" fillId="6" borderId="3" xfId="0" applyNumberFormat="1" applyFont="1" applyFill="1" applyBorder="1" applyAlignment="1">
      <alignment horizontal="center" vertical="center" wrapText="1"/>
    </xf>
    <xf numFmtId="1" fontId="49" fillId="6" borderId="3" xfId="0" applyNumberFormat="1" applyFont="1" applyFill="1" applyBorder="1" applyAlignment="1">
      <alignment horizontal="center" vertical="center"/>
    </xf>
    <xf numFmtId="49" fontId="49" fillId="2" borderId="3" xfId="0" applyNumberFormat="1" applyFont="1" applyFill="1" applyBorder="1" applyAlignment="1">
      <alignment vertical="center"/>
    </xf>
    <xf numFmtId="164" fontId="49" fillId="2" borderId="3" xfId="0" applyNumberFormat="1" applyFont="1" applyFill="1" applyBorder="1" applyAlignment="1">
      <alignment horizontal="center" vertical="center" wrapText="1"/>
    </xf>
    <xf numFmtId="164" fontId="49" fillId="18" borderId="3" xfId="0" applyNumberFormat="1" applyFont="1" applyFill="1" applyBorder="1" applyAlignment="1">
      <alignment vertical="center" wrapText="1"/>
    </xf>
    <xf numFmtId="0" fontId="49" fillId="18" borderId="3" xfId="0" applyFont="1" applyFill="1" applyBorder="1" applyAlignment="1">
      <alignment vertical="center" wrapText="1"/>
    </xf>
    <xf numFmtId="1" fontId="43" fillId="2" borderId="4" xfId="1" applyNumberFormat="1" applyFont="1" applyFill="1" applyBorder="1" applyAlignment="1">
      <alignment horizontal="center" vertical="center" wrapText="1"/>
    </xf>
    <xf numFmtId="1" fontId="43" fillId="2" borderId="4" xfId="1" applyNumberFormat="1" applyFont="1" applyFill="1" applyBorder="1" applyAlignment="1">
      <alignment vertical="center" wrapText="1"/>
    </xf>
    <xf numFmtId="0" fontId="17" fillId="2" borderId="37" xfId="0" applyFont="1" applyFill="1" applyBorder="1" applyAlignment="1">
      <alignment vertical="center" wrapText="1"/>
    </xf>
    <xf numFmtId="1" fontId="43" fillId="2" borderId="4" xfId="1" applyNumberFormat="1" applyFont="1" applyFill="1" applyBorder="1" applyAlignment="1">
      <alignment horizontal="left" vertical="center" wrapText="1"/>
    </xf>
    <xf numFmtId="49" fontId="43" fillId="2" borderId="4" xfId="1" applyNumberFormat="1" applyFont="1" applyFill="1" applyBorder="1" applyAlignment="1">
      <alignment horizontal="center" vertical="center" wrapText="1"/>
    </xf>
    <xf numFmtId="1" fontId="43" fillId="2" borderId="38" xfId="1" applyNumberFormat="1" applyFont="1" applyFill="1" applyBorder="1" applyAlignment="1">
      <alignment horizontal="center" vertical="center" wrapText="1"/>
    </xf>
    <xf numFmtId="1" fontId="43" fillId="2" borderId="17" xfId="1" applyNumberFormat="1" applyFont="1" applyFill="1" applyBorder="1" applyAlignment="1">
      <alignment horizontal="left" vertical="center" wrapText="1"/>
    </xf>
    <xf numFmtId="0" fontId="17" fillId="2" borderId="37" xfId="0" applyFont="1" applyFill="1" applyBorder="1" applyAlignment="1">
      <alignment horizontal="justify" vertical="center" wrapText="1"/>
    </xf>
    <xf numFmtId="0" fontId="18" fillId="2" borderId="37" xfId="0" applyFont="1" applyFill="1" applyBorder="1" applyAlignment="1">
      <alignment vertical="center" wrapText="1"/>
    </xf>
    <xf numFmtId="0" fontId="17" fillId="2" borderId="37" xfId="0" applyFont="1" applyFill="1" applyBorder="1" applyAlignment="1">
      <alignment horizontal="center" vertical="center" wrapText="1"/>
    </xf>
    <xf numFmtId="14" fontId="17" fillId="2" borderId="37" xfId="0" applyNumberFormat="1" applyFont="1" applyFill="1" applyBorder="1" applyAlignment="1">
      <alignment horizontal="center" vertical="center" wrapText="1"/>
    </xf>
    <xf numFmtId="14" fontId="2" fillId="24" borderId="0" xfId="1" applyNumberFormat="1" applyFont="1" applyFill="1" applyAlignment="1">
      <alignment vertical="center" wrapText="1"/>
    </xf>
    <xf numFmtId="14" fontId="7" fillId="2" borderId="11" xfId="1" applyNumberFormat="1" applyFont="1" applyFill="1" applyBorder="1" applyAlignment="1">
      <alignment horizontal="center" vertical="center" wrapText="1"/>
    </xf>
    <xf numFmtId="1" fontId="65" fillId="2" borderId="4" xfId="1" applyNumberFormat="1" applyFont="1" applyFill="1" applyBorder="1" applyAlignment="1">
      <alignment horizontal="center" vertical="center" wrapText="1"/>
    </xf>
    <xf numFmtId="0" fontId="66" fillId="2" borderId="0" xfId="1" applyFont="1" applyFill="1" applyAlignment="1">
      <alignment vertical="center" wrapText="1"/>
    </xf>
    <xf numFmtId="0" fontId="19" fillId="2" borderId="0" xfId="1" applyFont="1" applyFill="1" applyAlignment="1">
      <alignment vertical="top" wrapText="1"/>
    </xf>
    <xf numFmtId="0" fontId="13" fillId="2" borderId="0" xfId="1" applyFont="1" applyFill="1" applyAlignment="1">
      <alignment vertical="top" wrapText="1"/>
    </xf>
    <xf numFmtId="0" fontId="19" fillId="21" borderId="4" xfId="1" applyFont="1" applyFill="1" applyBorder="1" applyAlignment="1">
      <alignment horizontal="center" vertical="center" wrapText="1"/>
    </xf>
    <xf numFmtId="0" fontId="11" fillId="21" borderId="4"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11" fillId="9" borderId="4" xfId="1" applyFont="1" applyFill="1" applyBorder="1" applyAlignment="1">
      <alignment horizontal="center" vertical="center" wrapText="1"/>
    </xf>
    <xf numFmtId="0" fontId="12" fillId="3" borderId="4" xfId="1" applyFont="1" applyFill="1" applyBorder="1" applyAlignment="1">
      <alignment horizontal="center" vertical="center" wrapText="1"/>
    </xf>
    <xf numFmtId="164" fontId="11" fillId="3" borderId="4" xfId="1" applyNumberFormat="1" applyFont="1" applyFill="1" applyBorder="1" applyAlignment="1">
      <alignment horizontal="center" vertical="center" wrapText="1"/>
    </xf>
    <xf numFmtId="0" fontId="63" fillId="0" borderId="0" xfId="0" applyFont="1"/>
    <xf numFmtId="0" fontId="64" fillId="0" borderId="0" xfId="0" applyFont="1"/>
    <xf numFmtId="164" fontId="13" fillId="2" borderId="0" xfId="1" applyNumberFormat="1" applyFont="1" applyFill="1" applyAlignment="1">
      <alignment horizontal="center" vertical="center"/>
    </xf>
    <xf numFmtId="49" fontId="13" fillId="2" borderId="0" xfId="1" applyNumberFormat="1" applyFont="1" applyFill="1" applyAlignment="1">
      <alignment horizontal="center" vertical="center"/>
    </xf>
    <xf numFmtId="0" fontId="13" fillId="2" borderId="0" xfId="1" applyFont="1" applyFill="1" applyAlignment="1">
      <alignment horizontal="center" vertical="center"/>
    </xf>
    <xf numFmtId="164" fontId="13" fillId="2" borderId="0" xfId="1" applyNumberFormat="1" applyFont="1" applyFill="1" applyAlignment="1">
      <alignment horizontal="center" vertical="center"/>
    </xf>
    <xf numFmtId="49" fontId="13" fillId="2" borderId="0" xfId="1" applyNumberFormat="1" applyFont="1" applyFill="1" applyAlignment="1">
      <alignment horizontal="center" vertical="center"/>
    </xf>
    <xf numFmtId="0" fontId="4" fillId="2" borderId="0" xfId="1" applyFont="1" applyFill="1" applyAlignment="1">
      <alignment horizontal="center" vertical="center"/>
    </xf>
    <xf numFmtId="1" fontId="4"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horizontal="center" vertical="center"/>
    </xf>
    <xf numFmtId="0" fontId="4" fillId="2" borderId="0" xfId="1" applyFont="1" applyFill="1" applyAlignment="1">
      <alignment horizontal="center" vertical="top"/>
    </xf>
    <xf numFmtId="1" fontId="4" fillId="2" borderId="0" xfId="1" applyNumberFormat="1" applyFont="1" applyFill="1" applyAlignment="1">
      <alignment horizontal="center" vertical="top"/>
    </xf>
    <xf numFmtId="164" fontId="4" fillId="2" borderId="0" xfId="1" applyNumberFormat="1" applyFont="1" applyFill="1" applyAlignment="1">
      <alignment vertical="top"/>
    </xf>
    <xf numFmtId="164" fontId="4" fillId="2" borderId="0" xfId="1" applyNumberFormat="1" applyFont="1" applyFill="1" applyAlignment="1">
      <alignment horizontal="center" vertical="top"/>
    </xf>
    <xf numFmtId="164" fontId="13" fillId="2" borderId="0" xfId="1" applyNumberFormat="1" applyFont="1" applyFill="1" applyAlignment="1">
      <alignment vertical="center"/>
    </xf>
    <xf numFmtId="0" fontId="13" fillId="2" borderId="0" xfId="1" applyFont="1" applyFill="1" applyAlignment="1">
      <alignment horizontal="center" vertical="top"/>
    </xf>
    <xf numFmtId="164" fontId="13" fillId="2" borderId="0" xfId="1" applyNumberFormat="1" applyFont="1" applyFill="1" applyAlignment="1">
      <alignment vertical="top"/>
    </xf>
    <xf numFmtId="164" fontId="13" fillId="2" borderId="0" xfId="1" applyNumberFormat="1" applyFont="1" applyFill="1" applyAlignment="1">
      <alignment horizontal="center" vertical="top"/>
    </xf>
    <xf numFmtId="1" fontId="13" fillId="2" borderId="0" xfId="1" applyNumberFormat="1" applyFont="1" applyFill="1" applyAlignment="1">
      <alignment horizontal="center" vertical="center"/>
    </xf>
    <xf numFmtId="0" fontId="39" fillId="0" borderId="0" xfId="0" applyFont="1" applyAlignment="1">
      <alignment horizontal="center" vertical="center" wrapText="1"/>
    </xf>
    <xf numFmtId="0" fontId="66" fillId="2" borderId="0" xfId="1" applyFont="1" applyFill="1" applyAlignment="1">
      <alignment horizontal="center" vertical="center"/>
    </xf>
    <xf numFmtId="0" fontId="72" fillId="2" borderId="0" xfId="1" applyFont="1" applyFill="1" applyAlignment="1">
      <alignment horizontal="center" vertical="center"/>
    </xf>
    <xf numFmtId="164" fontId="72" fillId="2" borderId="0" xfId="1" applyNumberFormat="1" applyFont="1" applyFill="1" applyAlignment="1">
      <alignment horizontal="center" vertical="center"/>
    </xf>
    <xf numFmtId="49" fontId="72" fillId="2" borderId="0" xfId="1" applyNumberFormat="1" applyFont="1" applyFill="1" applyAlignment="1">
      <alignment horizontal="center" vertical="center"/>
    </xf>
    <xf numFmtId="0" fontId="19" fillId="2" borderId="0" xfId="1" applyFont="1" applyFill="1" applyAlignment="1">
      <alignment horizontal="center" vertical="top"/>
    </xf>
  </cellXfs>
  <cellStyles count="4">
    <cellStyle name="Moneda" xfId="3" builtinId="4"/>
    <cellStyle name="Moneda 2" xfId="2" xr:uid="{00000000-0005-0000-0000-000001000000}"/>
    <cellStyle name="Normal" xfId="0" builtinId="0"/>
    <cellStyle name="Normal 2" xfId="1" xr:uid="{00000000-0005-0000-0000-000003000000}"/>
  </cellStyles>
  <dxfs count="381">
    <dxf>
      <numFmt numFmtId="30" formatCode="@"/>
    </dxf>
    <dxf>
      <font>
        <b/>
        <i val="0"/>
        <strike val="0"/>
        <condense val="0"/>
        <extend val="0"/>
        <outline val="0"/>
        <shadow val="0"/>
        <u val="none"/>
        <vertAlign val="baseline"/>
        <sz val="11"/>
        <color theme="1"/>
        <name val="Calibri"/>
        <scheme val="minor"/>
      </font>
      <fill>
        <patternFill patternType="solid">
          <fgColor indexed="64"/>
          <bgColor theme="4"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theme="4" tint="0.39997558519241921"/>
        </left>
        <right/>
        <top/>
        <bottom/>
        <vertical/>
        <horizontal/>
      </border>
    </dxf>
    <dxf>
      <font>
        <b val="0"/>
        <i val="0"/>
        <strike val="0"/>
        <condense val="0"/>
        <extend val="0"/>
        <outline val="0"/>
        <shadow val="0"/>
        <u val="none"/>
        <vertAlign val="baseline"/>
        <sz val="11"/>
        <color theme="1"/>
        <name val="Calibri"/>
        <scheme val="minor"/>
      </font>
      <numFmt numFmtId="30" formatCode="@"/>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thin">
          <color theme="4" tint="0.39997558519241921"/>
        </left>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alignment horizontal="left"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font>
        <b val="0"/>
        <i val="0"/>
        <strike val="0"/>
        <condense val="0"/>
        <extend val="0"/>
        <outline val="0"/>
        <shadow val="0"/>
        <u val="none"/>
        <vertAlign val="baseline"/>
        <sz val="10"/>
        <color theme="1"/>
        <name val="Tahoma"/>
        <scheme val="none"/>
      </font>
      <fill>
        <patternFill patternType="solid">
          <fgColor indexed="64"/>
          <bgColor theme="0"/>
        </patternFill>
      </fill>
      <alignment horizontal="general" vertical="center" textRotation="0" wrapText="0"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10"/>
        <color theme="1"/>
        <name val="Tahoma"/>
        <scheme val="none"/>
      </font>
      <fill>
        <patternFill patternType="solid">
          <fgColor indexed="64"/>
          <bgColor theme="0"/>
        </patternFill>
      </fill>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horizontal/>
      </border>
    </dxf>
    <dxf>
      <border outline="0">
        <top style="hair">
          <color auto="1"/>
        </top>
      </border>
    </dxf>
    <dxf>
      <border outline="0">
        <bottom style="hair">
          <color auto="1"/>
        </bottom>
      </border>
    </dxf>
    <dxf>
      <font>
        <b/>
        <i val="0"/>
        <strike val="0"/>
        <condense val="0"/>
        <extend val="0"/>
        <outline val="0"/>
        <shadow val="0"/>
        <u val="none"/>
        <vertAlign val="baseline"/>
        <sz val="10"/>
        <color theme="1"/>
        <name val="Tahoma"/>
        <scheme val="none"/>
      </font>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bottom/>
      </border>
    </dxf>
    <dxf>
      <fill>
        <patternFill patternType="none">
          <fgColor indexed="64"/>
          <bgColor indexed="65"/>
        </patternFill>
      </fill>
    </dxf>
    <dxf>
      <numFmt numFmtId="30" formatCode="@"/>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alignment horizontal="center" vertical="bottom" textRotation="0" wrapText="0" indent="0" justifyLastLine="0" shrinkToFit="0" readingOrder="0"/>
    </dxf>
    <dxf>
      <font>
        <b val="0"/>
        <i val="0"/>
        <strike val="0"/>
        <condense val="0"/>
        <extend val="0"/>
        <outline val="0"/>
        <shadow val="0"/>
        <u val="none"/>
        <vertAlign val="baseline"/>
        <sz val="8"/>
        <color auto="1"/>
        <name val="Arial Narrow"/>
        <scheme val="none"/>
      </font>
      <fill>
        <patternFill patternType="solid">
          <fgColor rgb="FF000000"/>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Arial Narrow"/>
        <scheme val="none"/>
      </font>
      <fill>
        <patternFill patternType="solid">
          <fgColor indexed="64"/>
          <bgColor theme="0"/>
        </patternFill>
      </fill>
      <alignment horizontal="general"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auto="1"/>
        <name val="Arial Narrow"/>
        <scheme val="none"/>
      </font>
      <numFmt numFmtId="19" formatCode="dd/mm/yyyy"/>
      <fill>
        <patternFill patternType="solid">
          <fgColor indexed="64"/>
          <bgColor theme="0"/>
        </patternFill>
      </fill>
      <alignment horizontal="center" vertical="center" textRotation="0" wrapText="0"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auto="1"/>
        <name val="Arial Narrow"/>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auto="1"/>
        <name val="Arial Narrow"/>
        <scheme val="none"/>
      </font>
      <numFmt numFmtId="19" formatCode="dd/mm/yyyy"/>
      <fill>
        <patternFill patternType="solid">
          <fgColor indexed="64"/>
          <bgColor theme="0"/>
        </patternFill>
      </fill>
      <alignment horizontal="general"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textRotation="0" wrapText="1" indent="0" justifyLastLine="0" shrinkToFit="0" readingOrder="0"/>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rgb="FF000000"/>
        </left>
        <right style="hair">
          <color rgb="FF000000"/>
        </right>
        <top style="hair">
          <color rgb="FF000000"/>
        </top>
        <bottom style="hair">
          <color rgb="FF000000"/>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strike val="0"/>
        <outline val="0"/>
        <shadow val="0"/>
        <u val="none"/>
        <vertAlign val="baseline"/>
        <sz val="16"/>
        <color auto="1"/>
        <name val="Arial Narrow"/>
        <scheme val="none"/>
      </font>
      <alignment textRotation="0" wrapText="1" indent="0" justifyLastLine="0" shrinkToFit="0" readingOrder="0"/>
    </dxf>
    <dxf>
      <font>
        <b val="0"/>
        <i val="0"/>
        <strike val="0"/>
        <condense val="0"/>
        <extend val="0"/>
        <outline val="0"/>
        <shadow val="0"/>
        <u val="none"/>
        <vertAlign val="baseline"/>
        <sz val="16"/>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border outline="0">
        <top style="thin">
          <color rgb="FF000000"/>
        </top>
      </border>
    </dxf>
    <dxf>
      <font>
        <b val="0"/>
        <i val="0"/>
        <strike val="0"/>
        <condense val="0"/>
        <extend val="0"/>
        <outline val="0"/>
        <shadow val="0"/>
        <u val="none"/>
        <vertAlign val="baseline"/>
        <sz val="8"/>
        <color auto="1"/>
        <name val="Arial Narrow"/>
        <scheme val="none"/>
      </font>
      <fill>
        <patternFill patternType="solid">
          <fgColor rgb="FF000000"/>
          <bgColor theme="0"/>
        </patternFill>
      </fill>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0"/>
        <color auto="1"/>
        <name val="Arial Narrow"/>
        <scheme val="none"/>
      </font>
      <numFmt numFmtId="164" formatCode="&quot;$&quot;#,##0.00"/>
      <fill>
        <patternFill patternType="solid">
          <fgColor indexed="64"/>
          <bgColor rgb="FFC6A8E6"/>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8"/>
        <color auto="1"/>
        <name val="Arial Narrow"/>
        <scheme val="none"/>
      </font>
      <fill>
        <patternFill patternType="solid">
          <fgColor rgb="FF000000"/>
          <bgColor rgb="FFFFFFFF"/>
        </patternFill>
      </fill>
      <alignment horizontal="general" vertical="center" textRotation="0" wrapText="1" indent="0" justifyLastLine="0" shrinkToFit="0" readingOrder="0"/>
      <border diagonalUp="0" diagonalDown="0">
        <left style="hair">
          <color auto="1"/>
        </left>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fill>
        <patternFill patternType="solid">
          <fgColor rgb="FF000000"/>
          <bgColor theme="0"/>
        </patternFill>
      </fill>
      <alignment horizontal="general" vertical="center" textRotation="0" wrapText="1" indent="0" justifyLastLine="0" shrinkToFit="0" readingOrder="0"/>
      <border diagonalUp="0" diagonalDown="0">
        <left style="hair">
          <color auto="1"/>
        </left>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fill>
        <patternFill patternType="solid">
          <fgColor rgb="FF000000"/>
          <bgColor rgb="FFFFFFFF"/>
        </patternFill>
      </fill>
      <alignment horizontal="general"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fill>
        <patternFill patternType="solid">
          <fgColor rgb="FF000000"/>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64" formatCode="&quot;$&quot;#,##0.00"/>
      <fill>
        <patternFill patternType="solid">
          <fgColor rgb="FF000000"/>
          <bgColor rgb="FFFFFFFF"/>
        </patternFill>
      </fill>
      <alignment horizontal="general"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fill>
        <patternFill patternType="solid">
          <fgColor rgb="FF000000"/>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general" vertical="center" textRotation="0" wrapText="0"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general"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9" tint="0.79998168889431442"/>
        </patternFill>
      </fill>
      <alignment horizontal="center" vertical="center" textRotation="0" wrapText="0"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4"/>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right style="hair">
          <color auto="1"/>
        </right>
        <top/>
        <bottom/>
        <vertical style="hair">
          <color auto="1"/>
        </vertical>
        <horizontal style="hair">
          <color auto="1"/>
        </horizontal>
      </border>
    </dxf>
    <dxf>
      <font>
        <b val="0"/>
        <i val="0"/>
        <strike val="0"/>
        <condense val="0"/>
        <extend val="0"/>
        <outline val="0"/>
        <shadow val="0"/>
        <u val="none"/>
        <vertAlign val="baseline"/>
        <sz val="14"/>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right style="hair">
          <color auto="1"/>
        </right>
        <top style="hair">
          <color auto="1"/>
        </top>
        <bottom style="hair">
          <color auto="1"/>
        </bottom>
        <vertical style="hair">
          <color auto="1"/>
        </vertical>
        <horizontal style="hair">
          <color auto="1"/>
        </horizontal>
      </border>
    </dxf>
    <dxf>
      <border diagonalUp="0" diagonalDown="0">
        <left style="hair">
          <color auto="1"/>
        </left>
        <right style="hair">
          <color auto="1"/>
        </right>
        <top/>
        <bottom/>
        <vertical style="hair">
          <color auto="1"/>
        </vertical>
        <horizontal style="hair">
          <color auto="1"/>
        </horizontal>
      </border>
    </dxf>
    <dxf>
      <border outline="0">
        <top style="thin">
          <color rgb="FF000000"/>
        </top>
      </border>
    </dxf>
    <dxf>
      <font>
        <b val="0"/>
        <i val="0"/>
        <strike val="0"/>
        <condense val="0"/>
        <extend val="0"/>
        <outline val="0"/>
        <shadow val="0"/>
        <u val="none"/>
        <vertAlign val="baseline"/>
        <sz val="8"/>
        <color auto="1"/>
        <name val="Arial Narrow"/>
        <scheme val="none"/>
      </font>
      <fill>
        <patternFill patternType="solid">
          <fgColor rgb="FF000000"/>
          <bgColor rgb="FFFFFFFF"/>
        </patternFill>
      </fill>
      <alignment horizontal="general" vertical="center" textRotation="0" wrapText="1" indent="0" justifyLastLine="0" shrinkToFit="0" readingOrder="0"/>
    </dxf>
    <dxf>
      <font>
        <b/>
        <i val="0"/>
        <strike val="0"/>
        <condense val="0"/>
        <extend val="0"/>
        <outline val="0"/>
        <shadow val="0"/>
        <u val="none"/>
        <vertAlign val="baseline"/>
        <sz val="10"/>
        <color auto="1"/>
        <name val="Arial Narrow"/>
        <scheme val="none"/>
      </font>
      <numFmt numFmtId="164" formatCode="&quot;$&quot;#,##0.00"/>
      <fill>
        <patternFill patternType="solid">
          <fgColor indexed="64"/>
          <bgColor rgb="FFC6A8E6"/>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
      <font>
        <b val="0"/>
        <i val="0"/>
        <strike val="0"/>
        <condense val="0"/>
        <extend val="0"/>
        <outline val="0"/>
        <shadow val="0"/>
        <u val="none"/>
        <vertAlign val="baseline"/>
        <sz val="8"/>
        <color auto="1"/>
        <name val="Arial Narrow"/>
        <scheme val="none"/>
      </font>
      <numFmt numFmtId="19" formatCode="dd/mm/yyyy"/>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fill>
        <patternFill patternType="solid">
          <fgColor rgb="FF000000"/>
          <bgColor rgb="FFFFFFFF"/>
        </patternFill>
      </fill>
      <alignment horizontal="general" vertical="center" textRotation="0" wrapText="1" indent="0" justifyLastLine="0" shrinkToFit="0" readingOrder="0"/>
    </dxf>
    <dxf>
      <font>
        <b/>
        <i val="0"/>
        <strike val="0"/>
        <condense val="0"/>
        <extend val="0"/>
        <outline val="0"/>
        <shadow val="0"/>
        <u val="none"/>
        <vertAlign val="baseline"/>
        <sz val="11"/>
        <color auto="1"/>
        <name val="Arial Narrow"/>
        <scheme val="none"/>
      </font>
      <numFmt numFmtId="164" formatCode="&quot;$&quot;#,##0.00"/>
      <fill>
        <patternFill patternType="solid">
          <fgColor indexed="64"/>
          <bgColor theme="0"/>
        </patternFill>
      </fill>
      <alignment horizontal="general" vertical="center" textRotation="0" wrapText="0" indent="0" justifyLastLine="0" shrinkToFit="0" readingOrder="0"/>
      <border diagonalUp="0" diagonalDown="0" outline="0">
        <left style="hair">
          <color auto="1"/>
        </left>
        <right style="hair">
          <color auto="1"/>
        </right>
        <top style="hair">
          <color auto="1"/>
        </top>
        <bottom style="double">
          <color auto="1"/>
        </bottom>
      </border>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9" formatCode="dd/mm/yyyy"/>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9" formatCode="dd/mm/yyyy"/>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0"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indexed="64"/>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border outline="0">
        <top style="thin">
          <color rgb="FF000000"/>
        </top>
      </border>
    </dxf>
    <dxf>
      <font>
        <b val="0"/>
        <i val="0"/>
        <strike val="0"/>
        <condense val="0"/>
        <extend val="0"/>
        <outline val="0"/>
        <shadow val="0"/>
        <u val="none"/>
        <vertAlign val="baseline"/>
        <sz val="8"/>
        <color auto="1"/>
        <name val="Arial Narrow"/>
        <scheme val="none"/>
      </font>
      <fill>
        <patternFill patternType="solid">
          <fgColor rgb="FF000000"/>
          <bgColor rgb="FFFFFFFF"/>
        </patternFill>
      </fill>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0"/>
        <color auto="1"/>
        <name val="Arial Narrow"/>
        <scheme val="none"/>
      </font>
      <numFmt numFmtId="164" formatCode="&quot;$&quot;#,##0.00"/>
      <fill>
        <patternFill patternType="solid">
          <fgColor indexed="64"/>
          <bgColor rgb="FFC6A8E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Narrow"/>
        <scheme val="none"/>
      </font>
      <numFmt numFmtId="166" formatCode="dd/mm/yy"/>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numFmt numFmtId="165" formatCode="dd/mm/yyyy;@"/>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i val="0"/>
        <strike val="0"/>
        <condense val="0"/>
        <extend val="0"/>
        <outline val="0"/>
        <shadow val="0"/>
        <u val="none"/>
        <vertAlign val="baseline"/>
        <sz val="11"/>
        <color auto="1"/>
        <name val="Arial Narrow"/>
        <scheme val="none"/>
      </font>
      <numFmt numFmtId="164" formatCode="&quot;$&quot;#,##0.00"/>
      <fill>
        <patternFill patternType="solid">
          <fgColor indexed="64"/>
          <bgColor theme="0"/>
        </patternFill>
      </fill>
      <alignment horizontal="general" vertical="center" textRotation="0" wrapText="0" indent="0" justifyLastLine="0" shrinkToFit="0" readingOrder="0"/>
      <border diagonalUp="0" diagonalDown="0" outline="0">
        <left style="hair">
          <color auto="1"/>
        </left>
        <right style="hair">
          <color auto="1"/>
        </right>
        <top style="hair">
          <color auto="1"/>
        </top>
        <bottom style="double">
          <color auto="1"/>
        </bottom>
      </border>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bottom style="hair">
          <color auto="1"/>
        </bottom>
        <vertical/>
        <horizontal/>
      </border>
    </dxf>
    <dxf>
      <font>
        <b/>
        <i val="0"/>
        <strike val="0"/>
        <condense val="0"/>
        <extend val="0"/>
        <outline val="0"/>
        <shadow val="0"/>
        <u val="none"/>
        <vertAlign val="baseline"/>
        <sz val="11"/>
        <color auto="1"/>
        <name val="Arial Narrow"/>
        <scheme val="none"/>
      </font>
      <numFmt numFmtId="164" formatCode="&quot;$&quot;#,##0.00"/>
      <fill>
        <patternFill patternType="solid">
          <fgColor indexed="64"/>
          <bgColor theme="0"/>
        </patternFill>
      </fill>
      <alignment horizontal="general" vertical="center" textRotation="0" wrapText="0" indent="0" justifyLastLine="0" shrinkToFit="0" readingOrder="0"/>
      <border diagonalUp="0" diagonalDown="0" outline="0">
        <left style="hair">
          <color auto="1"/>
        </left>
        <right style="hair">
          <color auto="1"/>
        </right>
        <top style="hair">
          <color auto="1"/>
        </top>
        <bottom style="double">
          <color auto="1"/>
        </bottom>
      </border>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66" formatCode="dd/mm/yy"/>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9" formatCode="dd/mm/yyyy"/>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0"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6"/>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6"/>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border outline="0">
        <top style="thin">
          <color rgb="FF000000"/>
        </top>
      </border>
    </dxf>
    <dxf>
      <font>
        <b val="0"/>
        <i val="0"/>
        <strike val="0"/>
        <condense val="0"/>
        <extend val="0"/>
        <outline val="0"/>
        <shadow val="0"/>
        <u val="none"/>
        <vertAlign val="baseline"/>
        <sz val="8"/>
        <color auto="1"/>
        <name val="Arial Narrow"/>
        <scheme val="none"/>
      </font>
      <fill>
        <patternFill patternType="solid">
          <fgColor rgb="FF000000"/>
          <bgColor rgb="FFFFFFFF"/>
        </patternFill>
      </fill>
      <alignment horizontal="general"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0"/>
        <color auto="1"/>
        <name val="Arial Narrow"/>
        <scheme val="none"/>
      </font>
      <numFmt numFmtId="164" formatCode="&quot;$&quot;#,##0.00"/>
      <fill>
        <patternFill patternType="solid">
          <fgColor indexed="64"/>
          <bgColor rgb="FFC6A8E6"/>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0" formatCode="General"/>
    </dxf>
    <dxf>
      <font>
        <b val="0"/>
        <i val="0"/>
        <strike val="0"/>
        <condense val="0"/>
        <extend val="0"/>
        <outline val="0"/>
        <shadow val="0"/>
        <u val="none"/>
        <vertAlign val="baseline"/>
        <sz val="12"/>
        <color auto="1"/>
        <name val="Arial Narrow"/>
        <scheme val="none"/>
      </font>
      <numFmt numFmtId="0" formatCode="General"/>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numFmt numFmtId="164" formatCode="&quot;$&quot;#,##0.00"/>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Arial Narrow"/>
        <scheme val="none"/>
      </font>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numFmt numFmtId="19" formatCode="dd/mm/yyyy"/>
      <fill>
        <patternFill patternType="solid">
          <fgColor rgb="FF000000"/>
          <bgColor rgb="FFFFFFFF"/>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fill>
        <patternFill patternType="solid">
          <fgColor rgb="FF000000"/>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65" formatCode="dd/mm/yyyy;@"/>
      <fill>
        <patternFill patternType="solid">
          <fgColor rgb="FF000000"/>
          <bgColor rgb="FFFFFFFF"/>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fill>
        <patternFill patternType="solid">
          <fgColor rgb="FF000000"/>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6"/>
        <color auto="1"/>
        <name val="Arial Narrow"/>
        <scheme val="none"/>
      </font>
      <numFmt numFmtId="164" formatCode="&quot;$&quot;#,##0.00"/>
      <fill>
        <patternFill patternType="solid">
          <fgColor indexed="64"/>
          <bgColor theme="0"/>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6"/>
        <color auto="1"/>
        <name val="Arial Narrow"/>
        <scheme val="none"/>
      </font>
      <numFmt numFmtId="164" formatCode="&quot;$&quot;#,##0.00"/>
      <fill>
        <patternFill patternType="solid">
          <fgColor indexed="64"/>
          <bgColor theme="0"/>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6"/>
        <color auto="1"/>
        <name val="Arial Narrow"/>
        <scheme val="none"/>
      </font>
      <numFmt numFmtId="164" formatCode="&quot;$&quot;#,##0.00"/>
      <fill>
        <patternFill patternType="solid">
          <fgColor indexed="64"/>
          <bgColor theme="0"/>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6"/>
        <color auto="1"/>
        <name val="Arial Narrow"/>
        <scheme val="none"/>
      </font>
      <numFmt numFmtId="165" formatCode="dd/mm/yyyy;@"/>
      <fill>
        <patternFill patternType="solid">
          <fgColor indexed="64"/>
          <bgColor theme="0"/>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9" tint="0.79998168889431442"/>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6"/>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6"/>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border outline="0">
        <top style="thin">
          <color rgb="FF000000"/>
        </top>
      </border>
    </dxf>
    <dxf>
      <font>
        <b val="0"/>
        <i val="0"/>
        <strike val="0"/>
        <condense val="0"/>
        <extend val="0"/>
        <outline val="0"/>
        <shadow val="0"/>
        <u val="none"/>
        <vertAlign val="baseline"/>
        <sz val="12"/>
        <color auto="1"/>
        <name val="Arial Narrow"/>
        <scheme val="none"/>
      </font>
      <fill>
        <patternFill patternType="solid">
          <fgColor rgb="FF000000"/>
          <bgColor rgb="FFFFFFFF"/>
        </patternFill>
      </fill>
      <alignment horizontal="general" vertical="center" textRotation="0" wrapText="1" indent="0" justifyLastLine="0" shrinkToFit="0" readingOrder="0"/>
    </dxf>
    <dxf>
      <font>
        <b/>
        <i val="0"/>
        <strike val="0"/>
        <condense val="0"/>
        <extend val="0"/>
        <outline val="0"/>
        <shadow val="0"/>
        <u val="none"/>
        <vertAlign val="baseline"/>
        <sz val="10"/>
        <color auto="1"/>
        <name val="Arial Narrow"/>
        <scheme val="none"/>
      </font>
      <numFmt numFmtId="164" formatCode="&quot;$&quot;#,##0.00"/>
      <fill>
        <patternFill patternType="solid">
          <fgColor indexed="64"/>
          <bgColor rgb="FFC6A8E6"/>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Narrow"/>
        <scheme val="none"/>
      </font>
      <fill>
        <patternFill patternType="solid">
          <fgColor rgb="FF000000"/>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numFmt numFmtId="165" formatCode="dd/mm/yyyy;@"/>
      <fill>
        <patternFill patternType="solid">
          <fgColor rgb="FF000000"/>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Arial Narrow"/>
        <scheme val="none"/>
      </font>
      <fill>
        <patternFill patternType="solid">
          <fgColor rgb="FF000000"/>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Narrow"/>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Narrow"/>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top style="hair">
          <color auto="1"/>
        </top>
        <bottom/>
      </border>
    </dxf>
    <dxf>
      <font>
        <b val="0"/>
        <i val="0"/>
        <strike val="0"/>
        <condense val="0"/>
        <extend val="0"/>
        <outline val="0"/>
        <shadow val="0"/>
        <u val="none"/>
        <vertAlign val="baseline"/>
        <sz val="12"/>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top style="hair">
          <color auto="1"/>
        </top>
        <bottom style="hair">
          <color auto="1"/>
        </bottom>
      </border>
    </dxf>
    <dxf>
      <font>
        <b val="0"/>
        <i val="0"/>
        <strike val="0"/>
        <condense val="0"/>
        <extend val="0"/>
        <outline val="0"/>
        <shadow val="0"/>
        <u val="none"/>
        <vertAlign val="baseline"/>
        <sz val="8"/>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66" formatCode="dd/mm/yy"/>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auto="1"/>
        </left>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auto="1"/>
        </left>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8"/>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b val="0"/>
        <i val="0"/>
        <strike val="0"/>
        <condense val="0"/>
        <extend val="0"/>
        <outline val="0"/>
        <shadow val="0"/>
        <u val="none"/>
        <vertAlign val="baseline"/>
        <sz val="12"/>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6"/>
        <color auto="1"/>
        <name val="Arial Narrow"/>
        <scheme val="none"/>
      </font>
      <numFmt numFmtId="1" formatCode="0"/>
      <fill>
        <patternFill patternType="solid">
          <fgColor indexed="64"/>
          <bgColor theme="4" tint="0.59999389629810485"/>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border>
    </dxf>
    <dxf>
      <font>
        <strike val="0"/>
        <outline val="0"/>
        <shadow val="0"/>
        <u val="none"/>
        <vertAlign val="baseline"/>
        <sz val="16"/>
        <color auto="1"/>
        <name val="Arial Narrow"/>
        <scheme val="none"/>
      </font>
      <alignment textRotation="0" wrapText="1" indent="0" justifyLastLine="0" shrinkToFit="0" readingOrder="0"/>
    </dxf>
    <dxf>
      <border outline="0">
        <top style="thin">
          <color rgb="FF000000"/>
        </top>
      </border>
    </dxf>
    <dxf>
      <font>
        <b val="0"/>
        <i val="0"/>
        <strike val="0"/>
        <condense val="0"/>
        <extend val="0"/>
        <outline val="0"/>
        <shadow val="0"/>
        <u val="none"/>
        <vertAlign val="baseline"/>
        <sz val="12"/>
        <color auto="1"/>
        <name val="Arial Narrow"/>
        <scheme val="none"/>
      </font>
      <fill>
        <patternFill patternType="solid">
          <fgColor rgb="FF000000"/>
          <bgColor rgb="FFFFFFFF"/>
        </patternFill>
      </fill>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0"/>
        <color auto="1"/>
        <name val="Arial Narrow"/>
        <scheme val="none"/>
      </font>
      <numFmt numFmtId="164" formatCode="&quot;$&quot;#,##0.00"/>
      <fill>
        <patternFill patternType="solid">
          <fgColor indexed="64"/>
          <bgColor rgb="FFC6A8E6"/>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auto="1"/>
        <name val="Arial Narrow"/>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Arial Narrow"/>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64" formatCode="&quot;$&quot;#,##0.0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top style="hair">
          <color auto="1"/>
        </top>
        <bottom style="hair">
          <color auto="1"/>
        </bottom>
      </border>
    </dxf>
    <dxf>
      <font>
        <b val="0"/>
        <i val="0"/>
        <strike val="0"/>
        <condense val="0"/>
        <extend val="0"/>
        <outline val="0"/>
        <shadow val="0"/>
        <u val="none"/>
        <vertAlign val="baseline"/>
        <sz val="10"/>
        <color auto="1"/>
        <name val="Arial Narrow"/>
        <scheme val="none"/>
      </font>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9" formatCode="dd/mm/yyyy"/>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left" vertical="center" textRotation="0" wrapText="1" indent="0" justifyLastLine="0" shrinkToFit="0" readingOrder="0"/>
      <border diagonalUp="0" diagonalDown="0" outline="0">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justify"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0"/>
        <color auto="1"/>
        <name val="Arial Narrow"/>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6"/>
        <color auto="1"/>
        <name val="Arial Narrow"/>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border outline="0">
        <top style="thin">
          <color indexed="64"/>
        </top>
      </border>
    </dxf>
    <dxf>
      <font>
        <b val="0"/>
        <i val="0"/>
        <strike val="0"/>
        <condense val="0"/>
        <extend val="0"/>
        <outline val="0"/>
        <shadow val="0"/>
        <u val="none"/>
        <vertAlign val="baseline"/>
        <sz val="10"/>
        <color auto="1"/>
        <name val="Arial Narrow"/>
        <scheme val="none"/>
      </font>
      <fill>
        <patternFill patternType="solid">
          <fgColor indexed="64"/>
          <bgColor theme="0"/>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Narrow"/>
        <scheme val="none"/>
      </font>
      <numFmt numFmtId="164" formatCode="&quot;$&quot;#,##0.00"/>
      <fill>
        <patternFill patternType="solid">
          <fgColor indexed="64"/>
          <bgColor rgb="FFC6A8E6"/>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0000"/>
      <color rgb="FF00FFFF"/>
      <color rgb="FFCC99FF"/>
      <color rgb="FF99CCFF"/>
      <color rgb="FFCC0000"/>
      <color rgb="FFC6A8E6"/>
      <color rgb="FFFF66FF"/>
      <color rgb="FFFF3300"/>
      <color rgb="FF99FF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880207</xdr:colOff>
      <xdr:row>0</xdr:row>
      <xdr:rowOff>57978</xdr:rowOff>
    </xdr:from>
    <xdr:to>
      <xdr:col>7</xdr:col>
      <xdr:colOff>1234109</xdr:colOff>
      <xdr:row>3</xdr:row>
      <xdr:rowOff>234426</xdr:rowOff>
    </xdr:to>
    <xdr:pic>
      <xdr:nvPicPr>
        <xdr:cNvPr id="3" name="Imagen 2">
          <a:extLst>
            <a:ext uri="{FF2B5EF4-FFF2-40B4-BE49-F238E27FC236}">
              <a16:creationId xmlns:a16="http://schemas.microsoft.com/office/drawing/2014/main" id="{4B7ECC2C-C32F-15E9-7E77-27F3DD2D87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65490" y="57978"/>
          <a:ext cx="2026989" cy="9467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1456764</xdr:colOff>
      <xdr:row>0</xdr:row>
      <xdr:rowOff>112060</xdr:rowOff>
    </xdr:from>
    <xdr:to>
      <xdr:col>7</xdr:col>
      <xdr:colOff>571500</xdr:colOff>
      <xdr:row>4</xdr:row>
      <xdr:rowOff>172779</xdr:rowOff>
    </xdr:to>
    <xdr:pic>
      <xdr:nvPicPr>
        <xdr:cNvPr id="2" name="Imagen 1">
          <a:extLst>
            <a:ext uri="{FF2B5EF4-FFF2-40B4-BE49-F238E27FC236}">
              <a16:creationId xmlns:a16="http://schemas.microsoft.com/office/drawing/2014/main" id="{FC65F6DA-54D9-4AC5-83B5-721C443E1D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0264" y="112060"/>
          <a:ext cx="2409265" cy="11252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1264989</xdr:colOff>
      <xdr:row>4</xdr:row>
      <xdr:rowOff>184731</xdr:rowOff>
    </xdr:to>
    <xdr:pic>
      <xdr:nvPicPr>
        <xdr:cNvPr id="2" name="Imagen 1">
          <a:extLst>
            <a:ext uri="{FF2B5EF4-FFF2-40B4-BE49-F238E27FC236}">
              <a16:creationId xmlns:a16="http://schemas.microsoft.com/office/drawing/2014/main" id="{67AE2CD1-8249-435A-8E52-D5888A439F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26989" cy="94673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MUEBLES" displayName="MUEBLES" ref="A5:AC598" totalsRowShown="0" headerRowDxfId="380" dataDxfId="378" headerRowBorderDxfId="379" tableBorderDxfId="377" headerRowCellStyle="Normal 2">
  <autoFilter ref="A5:AC598" xr:uid="{00000000-0009-0000-0100-000009000000}"/>
  <tableColumns count="29">
    <tableColumn id="1" xr3:uid="{00000000-0010-0000-0000-000001000000}" name="FOLIO " dataDxfId="376">
      <calculatedColumnFormula>CONCATENATE(MUEBLES[[#This Row],[CODIGO DE LA PARTIDA ESPECIFICA ]],"-",MUEBLES[[#This Row],[NO. EDIFICIO ]],"-",MUEBLES[[#This Row],[NO. ÁREA ]],"-",MUEBLES[[#This Row],[NÚM. DE BIEN ]],"-",MUEBLES[[#This Row],[CONSECUTIVO DEL BIEN ]],"-",MUEBLES[[#This Row],[CONSECUTIVO GENERAL DE INVENTARIO]])</calculatedColumnFormula>
    </tableColumn>
    <tableColumn id="26" xr3:uid="{00000000-0010-0000-0000-00001A000000}" name="CODIGO DE LA PARTIDA ESPECIFICA " dataDxfId="375"/>
    <tableColumn id="3" xr3:uid="{00000000-0010-0000-0000-000003000000}" name="CLAVE ARMONIZAD" dataDxfId="374"/>
    <tableColumn id="5" xr3:uid="{00000000-0010-0000-0000-000005000000}" name="No. de resguardo" dataDxfId="373"/>
    <tableColumn id="12" xr3:uid="{00000000-0010-0000-0000-00000C000000}" name="NO. EDIFICIO " dataDxfId="372"/>
    <tableColumn id="13" xr3:uid="{00000000-0010-0000-0000-00000D000000}" name="EDIFICIO ACTUAL " dataDxfId="371">
      <calculatedColumnFormula>VLOOKUP(MUEBLES[[#This Row],[NO. EDIFICIO ]],EDIFICIOS[],2,FALSE)</calculatedColumnFormula>
    </tableColumn>
    <tableColumn id="14" xr3:uid="{00000000-0010-0000-0000-00000E000000}" name="DIRECCIÓN" dataDxfId="370">
      <calculatedColumnFormula>VLOOKUP(MUEBLES[[#This Row],[NO. EDIFICIO ]],EDIFICIOS[],3,FALSE)</calculatedColumnFormula>
    </tableColumn>
    <tableColumn id="7" xr3:uid="{00000000-0010-0000-0000-000007000000}" name="NO. ÁREA " dataDxfId="369"/>
    <tableColumn id="8" xr3:uid="{00000000-0010-0000-0000-000008000000}" name="ADSCRIPCIÓN" dataDxfId="368"/>
    <tableColumn id="6" xr3:uid="{00000000-0010-0000-0000-000006000000}" name="NOMBRE DEL TITULAR " dataDxfId="367"/>
    <tableColumn id="27" xr3:uid="{00000000-0010-0000-0000-00001B000000}" name="NÚM. DE NOMINA " dataDxfId="366"/>
    <tableColumn id="29" xr3:uid="{00000000-0010-0000-0000-00001D000000}" name="NOMBRE DEL RESGUARDANTE " dataDxfId="365"/>
    <tableColumn id="30" xr3:uid="{00000000-0010-0000-0000-00001E000000}" name="CARGO " dataDxfId="364">
      <calculatedColumnFormula>VLOOKUP(MUEBLES[[#This Row],[NÚM. DE NOMINA ]],PERSONAL[],3,FALSE)</calculatedColumnFormula>
    </tableColumn>
    <tableColumn id="9" xr3:uid="{00000000-0010-0000-0000-000009000000}" name="NÚM. DE BIEN " dataDxfId="363"/>
    <tableColumn id="28" xr3:uid="{00000000-0010-0000-0000-00001C000000}" name="CONSECUTIVO DEL BIEN " dataDxfId="362"/>
    <tableColumn id="10" xr3:uid="{00000000-0010-0000-0000-00000A000000}" name="NOMBRE DEL BIEN " dataDxfId="361"/>
    <tableColumn id="11" xr3:uid="{00000000-0010-0000-0000-00000B000000}" name="DESCRIPCIÓN FÍSICA DEL BIEN " dataDxfId="360"/>
    <tableColumn id="2" xr3:uid="{00000000-0010-0000-0000-000002000000}" name="CONSECUTIVO GENERAL DE INVENTARIO" dataDxfId="359"/>
    <tableColumn id="15" xr3:uid="{00000000-0010-0000-0000-00000F000000}" name="MARCA" dataDxfId="358"/>
    <tableColumn id="16" xr3:uid="{00000000-0010-0000-0000-000010000000}" name="MODELO" dataDxfId="357"/>
    <tableColumn id="17" xr3:uid="{00000000-0010-0000-0000-000011000000}" name="NO. SERIE " dataDxfId="356"/>
    <tableColumn id="18" xr3:uid="{00000000-0010-0000-0000-000012000000}" name="FACTURA O DOCUMETO QUE AMPARA " dataDxfId="355"/>
    <tableColumn id="19" xr3:uid="{00000000-0010-0000-0000-000013000000}" name="FECHA DE ADQUISICIÓN " dataDxfId="354"/>
    <tableColumn id="21" xr3:uid="{00000000-0010-0000-0000-000015000000}" name="VALOR DE ADQUISICIÓN " dataDxfId="353" dataCellStyle="Moneda 2"/>
    <tableColumn id="22" xr3:uid="{00000000-0010-0000-0000-000016000000}" name="Depreciación acumulada" dataDxfId="352"/>
    <tableColumn id="23" xr3:uid="{00000000-0010-0000-0000-000017000000}" name="VALOR EN LIBROS " dataDxfId="351"/>
    <tableColumn id="24" xr3:uid="{00000000-0010-0000-0000-000018000000}" name="CONDICIÓN DEL BIEN " dataDxfId="350"/>
    <tableColumn id="25" xr3:uid="{00000000-0010-0000-0000-000019000000}" name="OBSERVACIONES" dataDxfId="349" dataCellStyle="Normal 2"/>
    <tableColumn id="4" xr3:uid="{00000000-0010-0000-0000-000004000000}" name="Columna1" dataDxfId="34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UEBLES3" displayName="MUEBLES3" ref="A5:AD278" totalsRowCount="1" headerRowDxfId="347" dataDxfId="345" headerRowBorderDxfId="346" tableBorderDxfId="344" headerRowCellStyle="Normal 2">
  <autoFilter ref="A5:AD277" xr:uid="{00000000-0009-0000-0100-000002000000}"/>
  <tableColumns count="30">
    <tableColumn id="1" xr3:uid="{00000000-0010-0000-0100-000001000000}" name="FOLIO " dataDxfId="343" totalsRowDxfId="342" dataCellStyle="Normal 2">
      <calculatedColumnFormula>CONCATENATE(MUEBLES3[[#This Row],[CODIGO DE LA PARTIDA ESPECIFICA ]],"-",MUEBLES3[[#This Row],[NO. EDIFICIO ]],"-",MUEBLES3[[#This Row],[NO. ÁREA ]],"-",MUEBLES3[[#This Row],[NÚM. DE BIEN ]],"-",MUEBLES3[[#This Row],[CONSECUTIVO DEL BIEN ]],"-",MUEBLES3[[#This Row],[CONSECUTIVO GENERAL DE INVENTARIO]])</calculatedColumnFormula>
    </tableColumn>
    <tableColumn id="26" xr3:uid="{00000000-0010-0000-0100-00001A000000}" name="CODIGO DE LA PARTIDA ESPECIFICA " dataDxfId="341" totalsRowDxfId="340"/>
    <tableColumn id="3" xr3:uid="{00000000-0010-0000-0100-000003000000}" name="CLAVE ARMONIZAD" dataDxfId="339" totalsRowDxfId="338"/>
    <tableColumn id="5" xr3:uid="{00000000-0010-0000-0100-000005000000}" name="No. de resguardo" dataDxfId="337" totalsRowDxfId="336" dataCellStyle="Normal 2"/>
    <tableColumn id="12" xr3:uid="{00000000-0010-0000-0100-00000C000000}" name="NO. EDIFICIO " dataDxfId="335" totalsRowDxfId="334" dataCellStyle="Normal 2"/>
    <tableColumn id="13" xr3:uid="{00000000-0010-0000-0100-00000D000000}" name="EDIFICIO ACTUAL " dataDxfId="333" totalsRowDxfId="332" dataCellStyle="Normal 2">
      <calculatedColumnFormula>VLOOKUP(MUEBLES3[[#This Row],[NO. EDIFICIO ]],EDIFICIOS[],2,FALSE)</calculatedColumnFormula>
    </tableColumn>
    <tableColumn id="14" xr3:uid="{00000000-0010-0000-0100-00000E000000}" name="DIRECCIÓN" dataDxfId="331" totalsRowDxfId="330" dataCellStyle="Normal 2">
      <calculatedColumnFormula>VLOOKUP(MUEBLES3[[#This Row],[NO. EDIFICIO ]],EDIFICIOS[],3,FALSE)</calculatedColumnFormula>
    </tableColumn>
    <tableColumn id="7" xr3:uid="{00000000-0010-0000-0100-000007000000}" name="NO. ÁREA " dataDxfId="329" totalsRowDxfId="328" dataCellStyle="Normal 2"/>
    <tableColumn id="8" xr3:uid="{00000000-0010-0000-0100-000008000000}" name="ADSCRIPCIÓN" dataDxfId="327" totalsRowDxfId="326" dataCellStyle="Normal 2">
      <calculatedColumnFormula>VLOOKUP(MUEBLES3[[#This Row],[NO. ÁREA ]],AREAS[],2,FALSE)</calculatedColumnFormula>
    </tableColumn>
    <tableColumn id="6" xr3:uid="{00000000-0010-0000-0100-000006000000}" name="NOMBRE DEL TITULAR " dataDxfId="325" totalsRowDxfId="324" dataCellStyle="Normal 2">
      <calculatedColumnFormula>VLOOKUP(MUEBLES3[[#This Row],[NO. ÁREA ]],AREAS[],5,FALSE)</calculatedColumnFormula>
    </tableColumn>
    <tableColumn id="27" xr3:uid="{00000000-0010-0000-0100-00001B000000}" name="NÚM. DE NOMINA " dataDxfId="323" totalsRowDxfId="322" dataCellStyle="Normal 2"/>
    <tableColumn id="29" xr3:uid="{00000000-0010-0000-0100-00001D000000}" name="NOMBRE DEL RESGUARDANTE " dataDxfId="321" totalsRowDxfId="320" dataCellStyle="Normal 2">
      <calculatedColumnFormula>VLOOKUP(MUEBLES3[[#This Row],[NÚM. DE NOMINA ]],PERSONAL[],2,FALSE)</calculatedColumnFormula>
    </tableColumn>
    <tableColumn id="30" xr3:uid="{00000000-0010-0000-0100-00001E000000}" name="CARGO " dataDxfId="319" totalsRowDxfId="318" dataCellStyle="Normal 2">
      <calculatedColumnFormula>VLOOKUP(MUEBLES3[[#This Row],[NÚM. DE NOMINA ]],PERSONAL[],3,FALSE)</calculatedColumnFormula>
    </tableColumn>
    <tableColumn id="9" xr3:uid="{00000000-0010-0000-0100-000009000000}" name="NÚM. DE BIEN " dataDxfId="317" totalsRowDxfId="316" dataCellStyle="Normal 2"/>
    <tableColumn id="28" xr3:uid="{00000000-0010-0000-0100-00001C000000}" name="CONSECUTIVO DEL BIEN " dataDxfId="315" totalsRowDxfId="314"/>
    <tableColumn id="10" xr3:uid="{00000000-0010-0000-0100-00000A000000}" name="NOMBRE DEL BIEN " dataDxfId="313" totalsRowDxfId="312">
      <calculatedColumnFormula>VLOOKUP(MUEBLES3[[#This Row],[NÚM. DE BIEN ]],BIENES[],2,FALSE)</calculatedColumnFormula>
    </tableColumn>
    <tableColumn id="11" xr3:uid="{00000000-0010-0000-0100-00000B000000}" name="DESCRIPCIÓN FÍSICA DEL BIEN " dataDxfId="311" totalsRowDxfId="310" dataCellStyle="Normal 2"/>
    <tableColumn id="2" xr3:uid="{00000000-0010-0000-0100-000002000000}" name="CONSECUTIVO GENERAL DE INVENTARIO" dataDxfId="309" totalsRowDxfId="308" dataCellStyle="Normal 2"/>
    <tableColumn id="15" xr3:uid="{00000000-0010-0000-0100-00000F000000}" name="MARCA" dataDxfId="307" totalsRowDxfId="306" dataCellStyle="Normal 2"/>
    <tableColumn id="16" xr3:uid="{00000000-0010-0000-0100-000010000000}" name="MODELO" dataDxfId="305" totalsRowDxfId="304"/>
    <tableColumn id="17" xr3:uid="{00000000-0010-0000-0100-000011000000}" name="NO. SERIE " dataDxfId="303" totalsRowDxfId="302"/>
    <tableColumn id="18" xr3:uid="{00000000-0010-0000-0100-000012000000}" name="FACTURA O DOCUMETO QUE AMPARA " dataDxfId="301" totalsRowDxfId="300"/>
    <tableColumn id="19" xr3:uid="{00000000-0010-0000-0100-000013000000}" name="FECHA DE ADQUISICIÓN " dataDxfId="299" totalsRowDxfId="298" dataCellStyle="Normal 2"/>
    <tableColumn id="21" xr3:uid="{00000000-0010-0000-0100-000015000000}" name="VALOR DE ADQUISICIÓN " totalsRowFunction="custom" dataDxfId="297" totalsRowDxfId="296" dataCellStyle="Normal 2">
      <totalsRowFormula>SUM(X6:X277)</totalsRowFormula>
    </tableColumn>
    <tableColumn id="22" xr3:uid="{00000000-0010-0000-0100-000016000000}" name="Depreciación acumulada" dataDxfId="295" totalsRowDxfId="294" dataCellStyle="Normal 2"/>
    <tableColumn id="23" xr3:uid="{00000000-0010-0000-0100-000017000000}" name="VALOR EN LIBROS " totalsRowFunction="sum" dataDxfId="293" totalsRowDxfId="292" dataCellStyle="Normal 2"/>
    <tableColumn id="24" xr3:uid="{00000000-0010-0000-0100-000018000000}" name="Usuario Administrador para equipo de cómputo" dataDxfId="291" totalsRowDxfId="290" dataCellStyle="Normal 2"/>
    <tableColumn id="25" xr3:uid="{00000000-0010-0000-0100-000019000000}" name="Clave acceso del usuario administrador para equipo de cómputo" dataDxfId="289" totalsRowDxfId="288" dataCellStyle="Normal 2"/>
    <tableColumn id="20" xr3:uid="{00000000-0010-0000-0100-000014000000}" name="Condiciones del bien " dataDxfId="287" totalsRowDxfId="286" dataCellStyle="Normal 2"/>
    <tableColumn id="4" xr3:uid="{00000000-0010-0000-0100-000004000000}" name="OBSERVACIONES " dataDxfId="28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MUEBLES2" displayName="MUEBLES2" ref="A5:AC817" totalsRowCount="1" headerRowDxfId="284" dataDxfId="283" tableBorderDxfId="282" headerRowCellStyle="Normal 2">
  <autoFilter ref="A5:AC816" xr:uid="{00000000-0009-0000-0100-000001000000}"/>
  <sortState xmlns:xlrd2="http://schemas.microsoft.com/office/spreadsheetml/2017/richdata2" ref="A6:AB816">
    <sortCondition ref="Q5:Q816"/>
  </sortState>
  <tableColumns count="29">
    <tableColumn id="1" xr3:uid="{00000000-0010-0000-0200-000001000000}" name="FOLIO " dataDxfId="281" totalsRowDxfId="280" dataCellStyle="Normal 2">
      <calculatedColumnFormula>CONCATENATE(MUEBLES2[[#This Row],[No..]],"-",MUEBLES2[[#This Row],[No. Area ]],"-",MUEBLES2[[#This Row],[No. Del Bien ]],"-",MUEBLES2[[#This Row],[No. Consecutivo del Bien ]],"-",MUEBLES2[[#This Row],[No. de inventario]])</calculatedColumnFormula>
    </tableColumn>
    <tableColumn id="3" xr3:uid="{00000000-0010-0000-0200-000003000000}" name="Clave armonizada" dataDxfId="279" totalsRowDxfId="278"/>
    <tableColumn id="5" xr3:uid="{00000000-0010-0000-0200-000005000000}" name="No. de resguardo" dataDxfId="277" totalsRowDxfId="276" dataCellStyle="Normal 2"/>
    <tableColumn id="12" xr3:uid="{00000000-0010-0000-0200-00000C000000}" name="No.." dataDxfId="275" totalsRowDxfId="274" dataCellStyle="Normal 2"/>
    <tableColumn id="13" xr3:uid="{00000000-0010-0000-0200-00000D000000}" name="edificio actual" dataDxfId="273" totalsRowDxfId="272" dataCellStyle="Normal 2">
      <calculatedColumnFormula>VLOOKUP(MUEBLES2[[#This Row],[No..]],EDIFICIOS[],2,FALSE)</calculatedColumnFormula>
    </tableColumn>
    <tableColumn id="14" xr3:uid="{00000000-0010-0000-0200-00000E000000}" name="direccion " dataDxfId="271" totalsRowDxfId="270" dataCellStyle="Normal 2">
      <calculatedColumnFormula>VLOOKUP(MUEBLES2[[#This Row],[No..]],EDIFICIOS[],3,FALSE)</calculatedColumnFormula>
    </tableColumn>
    <tableColumn id="7" xr3:uid="{00000000-0010-0000-0200-000007000000}" name="No. Area " dataDxfId="269" totalsRowDxfId="268" dataCellStyle="Normal 2"/>
    <tableColumn id="8" xr3:uid="{00000000-0010-0000-0200-000008000000}" name="Adscripción" dataDxfId="267" totalsRowDxfId="266" dataCellStyle="Normal 2">
      <calculatedColumnFormula>VLOOKUP(MUEBLES2[[#This Row],[No. Area ]],AREAS[],2,FALSE)</calculatedColumnFormula>
    </tableColumn>
    <tableColumn id="6" xr3:uid="{00000000-0010-0000-0200-000006000000}" name="Nombre de Titular" dataDxfId="265" totalsRowDxfId="264" dataCellStyle="Normal 2">
      <calculatedColumnFormula>VLOOKUP(MUEBLES2[[#This Row],[No. Area ]],AREAS[],5,FALSE)</calculatedColumnFormula>
    </tableColumn>
    <tableColumn id="27" xr3:uid="{00000000-0010-0000-0200-00001B000000}" name="Núm. De nomina" dataDxfId="263" totalsRowDxfId="262" dataCellStyle="Normal 2"/>
    <tableColumn id="29" xr3:uid="{00000000-0010-0000-0200-00001D000000}" name="Nombre de resguardante" dataDxfId="261" totalsRowDxfId="260" dataCellStyle="Normal 2">
      <calculatedColumnFormula>VLOOKUP(MUEBLES2[[#This Row],[Núm. De nomina]],PERSONAL[],2,FALSE)</calculatedColumnFormula>
    </tableColumn>
    <tableColumn id="30" xr3:uid="{00000000-0010-0000-0200-00001E000000}" name="Cargo" dataDxfId="259" totalsRowDxfId="258" dataCellStyle="Normal 2">
      <calculatedColumnFormula>VLOOKUP(MUEBLES2[[#This Row],[Núm. De nomina]],PERSONAL[],3,FALSE)</calculatedColumnFormula>
    </tableColumn>
    <tableColumn id="9" xr3:uid="{00000000-0010-0000-0200-000009000000}" name="No. Del Bien " dataDxfId="257" totalsRowDxfId="256" dataCellStyle="Normal 2"/>
    <tableColumn id="28" xr3:uid="{00000000-0010-0000-0200-00001C000000}" name="No. Consecutivo del Bien " dataDxfId="255" totalsRowDxfId="254"/>
    <tableColumn id="10" xr3:uid="{00000000-0010-0000-0200-00000A000000}" name="Descripcion de bien" dataDxfId="253" totalsRowDxfId="252">
      <calculatedColumnFormula>VLOOKUP(MUEBLES2[[#This Row],[No. Del Bien ]],BIENES[],2,FALSE)</calculatedColumnFormula>
    </tableColumn>
    <tableColumn id="11" xr3:uid="{00000000-0010-0000-0200-00000B000000}" name="Descripción física del bien" dataDxfId="251" totalsRowDxfId="250" dataCellStyle="Normal 2"/>
    <tableColumn id="2" xr3:uid="{00000000-0010-0000-0200-000002000000}" name="No. de inventario" dataDxfId="249" totalsRowDxfId="248" dataCellStyle="Normal 2"/>
    <tableColumn id="15" xr3:uid="{00000000-0010-0000-0200-00000F000000}" name="Marca" dataDxfId="247" totalsRowDxfId="246" dataCellStyle="Normal 2"/>
    <tableColumn id="16" xr3:uid="{00000000-0010-0000-0200-000010000000}" name="Modelo" dataDxfId="245" totalsRowDxfId="244" dataCellStyle="Normal 2"/>
    <tableColumn id="17" xr3:uid="{00000000-0010-0000-0200-000011000000}" name="No. Serie" dataDxfId="243" totalsRowDxfId="242" dataCellStyle="Normal 2"/>
    <tableColumn id="31" xr3:uid="{00000000-0010-0000-0200-00001F000000}" name="Factura o documento que ampara" dataDxfId="241" totalsRowDxfId="240" dataCellStyle="Normal 2"/>
    <tableColumn id="18" xr3:uid="{00000000-0010-0000-0200-000012000000}" name="Fecha de adquisición" dataDxfId="239" totalsRowDxfId="238" dataCellStyle="Normal 2"/>
    <tableColumn id="19" xr3:uid="{00000000-0010-0000-0200-000013000000}" name="Valor de adquisición" totalsRowFunction="sum" dataDxfId="237" totalsRowDxfId="236" dataCellStyle="Moneda 2"/>
    <tableColumn id="20" xr3:uid="{00000000-0010-0000-0200-000014000000}" name="Depreciación acumulada" totalsRowFunction="sum" dataDxfId="235" totalsRowDxfId="234" dataCellStyle="Normal 2"/>
    <tableColumn id="25" xr3:uid="{00000000-0010-0000-0200-000019000000}" name="Valor en libros" totalsRowFunction="sum" dataDxfId="233" totalsRowDxfId="232" dataCellStyle="Normal 2"/>
    <tableColumn id="21" xr3:uid="{00000000-0010-0000-0200-000015000000}" name="Condición del bien" dataDxfId="231" totalsRowDxfId="230" dataCellStyle="Normal 2"/>
    <tableColumn id="22" xr3:uid="{00000000-0010-0000-0200-000016000000}" name="OBSERVACIONES " dataDxfId="229" totalsRowDxfId="228" dataCellStyle="Normal 2"/>
    <tableColumn id="24" xr3:uid="{00000000-0010-0000-0200-000018000000}" name="COSTO" dataDxfId="227" totalsRowDxfId="226" dataCellStyle="Normal 2"/>
    <tableColumn id="4" xr3:uid="{00000000-0010-0000-0200-000004000000}" name="Columna1" dataDxfId="225" totalsRowDxfId="22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MUEBLES26" displayName="MUEBLES26" ref="A5:AC8" totalsRowCount="1" headerRowDxfId="223" dataDxfId="221" headerRowBorderDxfId="222" tableBorderDxfId="220" headerRowCellStyle="Normal 2">
  <autoFilter ref="A5:AC7" xr:uid="{00000000-0009-0000-0100-000005000000}"/>
  <tableColumns count="29">
    <tableColumn id="1" xr3:uid="{00000000-0010-0000-0300-000001000000}" name="FOLIO " dataDxfId="219" totalsRowDxfId="218">
      <calculatedColumnFormula>CONCATENATE(MUEBLES26[[#This Row],[CODIGO DE LA PARTIDA ESPECIFICA ]],"-",MUEBLES26[[#This Row],[No..]],"-",MUEBLES26[[#This Row],[No.]],"-",MUEBLES26[[#This Row],[No. Del bien ]],"-",MUEBLES26[[#This Row],[No. Consecutivo del Bien ]],"-",MUEBLES26[[#This Row],[No. de inventario]])</calculatedColumnFormula>
    </tableColumn>
    <tableColumn id="26" xr3:uid="{00000000-0010-0000-0300-00001A000000}" name="CODIGO DE LA PARTIDA ESPECIFICA " dataDxfId="217" totalsRowDxfId="216"/>
    <tableColumn id="3" xr3:uid="{00000000-0010-0000-0300-000003000000}" name="Clave armonizada" dataDxfId="215" totalsRowDxfId="214"/>
    <tableColumn id="4" xr3:uid="{00000000-0010-0000-0300-000004000000}" name="Columna1" dataDxfId="213" totalsRowDxfId="212"/>
    <tableColumn id="5" xr3:uid="{00000000-0010-0000-0300-000005000000}" name="No. de resguardo" dataDxfId="211" totalsRowDxfId="210"/>
    <tableColumn id="12" xr3:uid="{00000000-0010-0000-0300-00000C000000}" name="No.." dataDxfId="209" totalsRowDxfId="208"/>
    <tableColumn id="13" xr3:uid="{00000000-0010-0000-0300-00000D000000}" name="edificio actual" dataDxfId="207" totalsRowDxfId="206">
      <calculatedColumnFormula>VLOOKUP(MUEBLES26[[#This Row],[No..]],EDIFICIOS[],2,FALSE)</calculatedColumnFormula>
    </tableColumn>
    <tableColumn id="14" xr3:uid="{00000000-0010-0000-0300-00000E000000}" name="direccion " dataDxfId="205" totalsRowDxfId="204">
      <calculatedColumnFormula>VLOOKUP(MUEBLES26[[#This Row],[No..]],EDIFICIOS[],3,FALSE)</calculatedColumnFormula>
    </tableColumn>
    <tableColumn id="7" xr3:uid="{00000000-0010-0000-0300-000007000000}" name="No." dataDxfId="203" totalsRowDxfId="202" dataCellStyle="Normal 2"/>
    <tableColumn id="8" xr3:uid="{00000000-0010-0000-0300-000008000000}" name="Adscripción" dataDxfId="201" totalsRowDxfId="200">
      <calculatedColumnFormula>VLOOKUP(MUEBLES26[[#This Row],[No.]],AREAS[],2,FALSE)</calculatedColumnFormula>
    </tableColumn>
    <tableColumn id="6" xr3:uid="{00000000-0010-0000-0300-000006000000}" name="Nombre de Titular" dataDxfId="199" totalsRowDxfId="198">
      <calculatedColumnFormula>VLOOKUP(MUEBLES26[[#This Row],[No.]],AREAS[],5,FALSE)</calculatedColumnFormula>
    </tableColumn>
    <tableColumn id="27" xr3:uid="{00000000-0010-0000-0300-00001B000000}" name="un. De nomina" dataDxfId="197" totalsRowDxfId="196"/>
    <tableColumn id="29" xr3:uid="{00000000-0010-0000-0300-00001D000000}" name="nombre de resguardante" dataDxfId="195" totalsRowDxfId="194">
      <calculatedColumnFormula>VLOOKUP(MUEBLES26[[#This Row],[un. De nomina]],PERSONAL[],2,FALSE)</calculatedColumnFormula>
    </tableColumn>
    <tableColumn id="30" xr3:uid="{00000000-0010-0000-0300-00001E000000}" name="Columna2" dataDxfId="193" totalsRowDxfId="192">
      <calculatedColumnFormula>VLOOKUP(MUEBLES26[[#This Row],[un. De nomina]],PERSONAL[],3,FALSE)</calculatedColumnFormula>
    </tableColumn>
    <tableColumn id="9" xr3:uid="{00000000-0010-0000-0300-000009000000}" name="No. Del bien " dataDxfId="191" totalsRowDxfId="190"/>
    <tableColumn id="28" xr3:uid="{00000000-0010-0000-0300-00001C000000}" name="No. Consecutivo del Bien " dataDxfId="189" totalsRowDxfId="188"/>
    <tableColumn id="10" xr3:uid="{00000000-0010-0000-0300-00000A000000}" name="Descripcion de bien" dataDxfId="187" totalsRowDxfId="186">
      <calculatedColumnFormula>VLOOKUP(MUEBLES26[[#This Row],[No. Del bien ]],BIENES[],2,FALSE)</calculatedColumnFormula>
    </tableColumn>
    <tableColumn id="11" xr3:uid="{00000000-0010-0000-0300-00000B000000}" name="Descripción física del bien" dataDxfId="185" totalsRowDxfId="184"/>
    <tableColumn id="2" xr3:uid="{00000000-0010-0000-0300-000002000000}" name="No. de inventario" dataDxfId="183" totalsRowDxfId="182"/>
    <tableColumn id="15" xr3:uid="{00000000-0010-0000-0300-00000F000000}" name="Marca" dataDxfId="181" totalsRowDxfId="180" dataCellStyle="Normal 2"/>
    <tableColumn id="16" xr3:uid="{00000000-0010-0000-0300-000010000000}" name="Modelo" dataDxfId="179" totalsRowDxfId="178" dataCellStyle="Normal 2"/>
    <tableColumn id="17" xr3:uid="{00000000-0010-0000-0300-000011000000}" name="No. Serie" dataDxfId="177" totalsRowDxfId="176" dataCellStyle="Normal 2"/>
    <tableColumn id="31" xr3:uid="{00000000-0010-0000-0300-00001F000000}" name="Factura o documento que ampara" totalsRowLabel="TOTAL INVENTARIO - MAQUINARIA" dataDxfId="175" totalsRowDxfId="174" dataCellStyle="Normal 2"/>
    <tableColumn id="18" xr3:uid="{00000000-0010-0000-0300-000012000000}" name="Fecha de adquisición" dataDxfId="173" totalsRowDxfId="172" dataCellStyle="Normal 2"/>
    <tableColumn id="19" xr3:uid="{00000000-0010-0000-0300-000013000000}" name="Valor de adquisición " totalsRowFunction="sum" dataDxfId="171" totalsRowDxfId="170" dataCellStyle="Normal 2"/>
    <tableColumn id="20" xr3:uid="{00000000-0010-0000-0300-000014000000}" name="depresiación acumulada " totalsRowFunction="custom" dataDxfId="169" totalsRowDxfId="168" dataCellStyle="Normal 2">
      <totalsRowFormula>SUM(Z6:Z7)</totalsRowFormula>
    </tableColumn>
    <tableColumn id="25" xr3:uid="{00000000-0010-0000-0300-000019000000}" name="valor en libros " totalsRowFunction="sum" dataDxfId="167" totalsRowDxfId="166" dataCellStyle="Normal 2"/>
    <tableColumn id="21" xr3:uid="{00000000-0010-0000-0300-000015000000}" name="condicion del bien " dataDxfId="165" totalsRowDxfId="164"/>
    <tableColumn id="22" xr3:uid="{00000000-0010-0000-0300-000016000000}" name="observaciones " dataDxfId="163" totalsRowDxfId="16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MUEBLES2612" displayName="MUEBLES2612" ref="A5:U112" totalsRowCount="1" headerRowDxfId="161" dataDxfId="159" headerRowBorderDxfId="160" tableBorderDxfId="158" headerRowCellStyle="Normal 2">
  <autoFilter ref="A5:U111" xr:uid="{00000000-0009-0000-0100-00000B000000}"/>
  <tableColumns count="21">
    <tableColumn id="1" xr3:uid="{00000000-0010-0000-0400-000001000000}" name="FOLIO " dataDxfId="157" totalsRowDxfId="156">
      <calculatedColumnFormula>CONCATENATE(#REF!,"-",MUEBLES2612[[#This Row],[Edificio ]],"-",MUEBLES2612[[#This Row],[No. Del Área ]],"-",MUEBLES2612[[#This Row],[No. ]],"-",MUEBLES2612[[#This Row],[No. Con]],"-",MUEBLES2612[[#This Row],[No. de inventario]])</calculatedColumnFormula>
    </tableColumn>
    <tableColumn id="12" xr3:uid="{00000000-0010-0000-0400-00000C000000}" name="Edificio " dataDxfId="155" totalsRowDxfId="154" dataCellStyle="Normal 2"/>
    <tableColumn id="13" xr3:uid="{00000000-0010-0000-0400-00000D000000}" name="Edificio actual" dataDxfId="153" totalsRowDxfId="152">
      <calculatedColumnFormula>VLOOKUP(MUEBLES2612[[#This Row],[Edificio ]],EDIFICIOS[],2,FALSE)</calculatedColumnFormula>
    </tableColumn>
    <tableColumn id="14" xr3:uid="{00000000-0010-0000-0400-00000E000000}" name="Direccion " dataDxfId="151" totalsRowDxfId="150">
      <calculatedColumnFormula>VLOOKUP(MUEBLES2612[[#This Row],[Edificio ]],EDIFICIOS[],3,FALSE)</calculatedColumnFormula>
    </tableColumn>
    <tableColumn id="7" xr3:uid="{00000000-0010-0000-0400-000007000000}" name="No. Del Área " dataDxfId="149" totalsRowDxfId="148" dataCellStyle="Normal 2"/>
    <tableColumn id="8" xr3:uid="{00000000-0010-0000-0400-000008000000}" name="Adscripción" dataDxfId="147" totalsRowDxfId="146">
      <calculatedColumnFormula>VLOOKUP(MUEBLES2612[[#This Row],[No. Del Área ]],AREAS[],2,FALSE)</calculatedColumnFormula>
    </tableColumn>
    <tableColumn id="6" xr3:uid="{00000000-0010-0000-0400-000006000000}" name="Nombre de Titular" dataDxfId="145" totalsRowDxfId="144">
      <calculatedColumnFormula>VLOOKUP(MUEBLES2612[[#This Row],[No. Del Área ]],AREAS[],5,FALSE)</calculatedColumnFormula>
    </tableColumn>
    <tableColumn id="27" xr3:uid="{00000000-0010-0000-0400-00001B000000}" name="Núm. De nomina" dataDxfId="143" totalsRowDxfId="142"/>
    <tableColumn id="29" xr3:uid="{00000000-0010-0000-0400-00001D000000}" name="Nombre de Resguardante" dataDxfId="141" totalsRowDxfId="140">
      <calculatedColumnFormula>VLOOKUP(MUEBLES2612[[#This Row],[Núm. De nomina]],PERSONAL[],2,FALSE)</calculatedColumnFormula>
    </tableColumn>
    <tableColumn id="30" xr3:uid="{00000000-0010-0000-0400-00001E000000}" name="Columna2" dataDxfId="139" totalsRowDxfId="138">
      <calculatedColumnFormula>VLOOKUP(MUEBLES2612[[#This Row],[Núm. De nomina]],PERSONAL[],3,FALSE)</calculatedColumnFormula>
    </tableColumn>
    <tableColumn id="9" xr3:uid="{00000000-0010-0000-0400-000009000000}" name="No. " dataDxfId="137" totalsRowDxfId="136"/>
    <tableColumn id="28" xr3:uid="{00000000-0010-0000-0400-00001C000000}" name="No. Con" dataDxfId="135" totalsRowDxfId="134"/>
    <tableColumn id="10" xr3:uid="{00000000-0010-0000-0400-00000A000000}" name="Descripcion de bien" dataDxfId="133" totalsRowDxfId="132">
      <calculatedColumnFormula>VLOOKUP(MUEBLES2612[[#This Row],[No. ]],BIENES[],2,FALSE)</calculatedColumnFormula>
    </tableColumn>
    <tableColumn id="11" xr3:uid="{00000000-0010-0000-0400-00000B000000}" name="Descripción física del bien" dataDxfId="131" totalsRowDxfId="130"/>
    <tableColumn id="2" xr3:uid="{00000000-0010-0000-0400-000002000000}" name="No. de inventario" dataDxfId="129" totalsRowDxfId="128"/>
    <tableColumn id="15" xr3:uid="{00000000-0010-0000-0400-00000F000000}" name="Marca" dataDxfId="127" totalsRowDxfId="126" dataCellStyle="Normal 2"/>
    <tableColumn id="17" xr3:uid="{00000000-0010-0000-0400-000011000000}" name="No. Serie" dataDxfId="125" totalsRowDxfId="124" dataCellStyle="Normal 2"/>
    <tableColumn id="31" xr3:uid="{00000000-0010-0000-0400-00001F000000}" name="calibre y tipo" totalsRowLabel="TOTAL INVENTARIO - MAQUINARIA" dataDxfId="123" totalsRowDxfId="122" dataCellStyle="Normal 2"/>
    <tableColumn id="18" xr3:uid="{00000000-0010-0000-0400-000012000000}" name="Fecha de adquisición" dataDxfId="121" totalsRowDxfId="120" dataCellStyle="Normal 2"/>
    <tableColumn id="19" xr3:uid="{00000000-0010-0000-0400-000013000000}" name="Valor de adquisición " totalsRowFunction="custom" dataDxfId="119" totalsRowDxfId="118" dataCellStyle="Normal 2">
      <totalsRowFormula>SUM(T6:T111)</totalsRowFormula>
    </tableColumn>
    <tableColumn id="22" xr3:uid="{00000000-0010-0000-0400-000016000000}" name="observaciones " dataDxfId="117" totalsRowDxfId="11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MUEBLES25" displayName="MUEBLES25" ref="A5:AB39" totalsRowCount="1" headerRowDxfId="115" dataDxfId="114" totalsRowDxfId="112" tableBorderDxfId="113" headerRowCellStyle="Normal 2">
  <autoFilter ref="A5:AB38" xr:uid="{00000000-0009-0000-0100-000004000000}"/>
  <tableColumns count="28">
    <tableColumn id="1" xr3:uid="{00000000-0010-0000-0500-000001000000}" name="FOLIO " dataDxfId="111" totalsRowDxfId="110">
      <calculatedColumnFormula>CONCATENATE(MUEBLES25[[#This Row],[CODIGO DE LA PARTIDA ESPECIFICA ]],"-",MUEBLES25[[#This Row],[Núm. Del edificio ]],"-",MUEBLES25[[#This Row],[Núm. Del área ]],"-",MUEBLES25[[#This Row],[No. ]],"-",MUEBLES25[[#This Row],[No. Con]],"-",MUEBLES25[[#This Row],[No. CONSECUTIVO  del inventario]])</calculatedColumnFormula>
    </tableColumn>
    <tableColumn id="26" xr3:uid="{00000000-0010-0000-0500-00001A000000}" name="CODIGO DE LA PARTIDA ESPECIFICA " dataDxfId="109" totalsRowDxfId="108"/>
    <tableColumn id="3" xr3:uid="{00000000-0010-0000-0500-000003000000}" name="Clave armonizada" dataDxfId="107" totalsRowDxfId="106"/>
    <tableColumn id="5" xr3:uid="{00000000-0010-0000-0500-000005000000}" name="No. de resguardo" dataDxfId="105" totalsRowDxfId="104"/>
    <tableColumn id="12" xr3:uid="{00000000-0010-0000-0500-00000C000000}" name="Núm. Del edificio " dataDxfId="103" totalsRowDxfId="102"/>
    <tableColumn id="13" xr3:uid="{00000000-0010-0000-0500-00000D000000}" name="edificio actual" dataDxfId="101" totalsRowDxfId="100">
      <calculatedColumnFormula>VLOOKUP(MUEBLES25[[#This Row],[Núm. Del edificio ]],EDIFICIOS[],2,FALSE)</calculatedColumnFormula>
    </tableColumn>
    <tableColumn id="14" xr3:uid="{00000000-0010-0000-0500-00000E000000}" name="direccion " dataDxfId="99" totalsRowDxfId="98">
      <calculatedColumnFormula>VLOOKUP(MUEBLES25[[#This Row],[Núm. Del edificio ]],EDIFICIOS[],3,FALSE)</calculatedColumnFormula>
    </tableColumn>
    <tableColumn id="7" xr3:uid="{00000000-0010-0000-0500-000007000000}" name="Núm. Del área " dataDxfId="97" totalsRowDxfId="96" dataCellStyle="Normal 2"/>
    <tableColumn id="8" xr3:uid="{00000000-0010-0000-0500-000008000000}" name="Adscripción" dataDxfId="95" totalsRowDxfId="94">
      <calculatedColumnFormula>VLOOKUP(MUEBLES25[[#This Row],[Núm. Del área ]],AREAS[],2,FALSE)</calculatedColumnFormula>
    </tableColumn>
    <tableColumn id="6" xr3:uid="{00000000-0010-0000-0500-000006000000}" name="Nombre de Titular" dataDxfId="93" totalsRowDxfId="92">
      <calculatedColumnFormula>VLOOKUP(MUEBLES25[[#This Row],[Núm. Del área ]],AREAS[],5,FALSE)</calculatedColumnFormula>
    </tableColumn>
    <tableColumn id="27" xr3:uid="{00000000-0010-0000-0500-00001B000000}" name="Núm. De nomina" dataDxfId="91" totalsRowDxfId="90"/>
    <tableColumn id="29" xr3:uid="{00000000-0010-0000-0500-00001D000000}" name="Nombre de resguardante" dataDxfId="89" totalsRowDxfId="88">
      <calculatedColumnFormula>VLOOKUP(MUEBLES25[[#This Row],[Núm. De nomina]],PERSONAL[],2,FALSE)</calculatedColumnFormula>
    </tableColumn>
    <tableColumn id="30" xr3:uid="{00000000-0010-0000-0500-00001E000000}" name="Columna2" dataDxfId="87" totalsRowDxfId="86">
      <calculatedColumnFormula>VLOOKUP(MUEBLES25[[#This Row],[Núm. De nomina]],PERSONAL[],3,FALSE)</calculatedColumnFormula>
    </tableColumn>
    <tableColumn id="9" xr3:uid="{00000000-0010-0000-0500-000009000000}" name="No. " dataDxfId="85" totalsRowDxfId="84"/>
    <tableColumn id="28" xr3:uid="{00000000-0010-0000-0500-00001C000000}" name="No. Con" dataDxfId="83" totalsRowDxfId="82"/>
    <tableColumn id="10" xr3:uid="{00000000-0010-0000-0500-00000A000000}" name="Descripcion de bien" dataDxfId="81" totalsRowDxfId="80">
      <calculatedColumnFormula>VLOOKUP(MUEBLES25[[#This Row],[No. ]],BIENES[],2,FALSE)</calculatedColumnFormula>
    </tableColumn>
    <tableColumn id="11" xr3:uid="{00000000-0010-0000-0500-00000B000000}" name="Descripción física del bien" dataDxfId="79" totalsRowDxfId="78"/>
    <tableColumn id="2" xr3:uid="{00000000-0010-0000-0500-000002000000}" name="No. CONSECUTIVO  del inventario" dataDxfId="77" totalsRowDxfId="76"/>
    <tableColumn id="15" xr3:uid="{00000000-0010-0000-0500-00000F000000}" name="Marca" dataDxfId="75" totalsRowDxfId="74" dataCellStyle="Normal 2"/>
    <tableColumn id="16" xr3:uid="{00000000-0010-0000-0500-000010000000}" name="Modelo" dataDxfId="73" totalsRowDxfId="72" dataCellStyle="Normal 2"/>
    <tableColumn id="17" xr3:uid="{00000000-0010-0000-0500-000011000000}" name="No. Serie" dataDxfId="71" totalsRowDxfId="70" dataCellStyle="Normal 2"/>
    <tableColumn id="31" xr3:uid="{00000000-0010-0000-0500-00001F000000}" name="Factura o documento que ampara" dataDxfId="69" totalsRowDxfId="68" dataCellStyle="Normal 2"/>
    <tableColumn id="18" xr3:uid="{00000000-0010-0000-0500-000012000000}" name="Fecha de adquisición" dataDxfId="67" totalsRowDxfId="66" dataCellStyle="Normal 2"/>
    <tableColumn id="20" xr3:uid="{00000000-0010-0000-0500-000014000000}" name="Valor de adquisición" totalsRowFunction="sum" dataDxfId="65" totalsRowDxfId="64" dataCellStyle="Normal 2"/>
    <tableColumn id="25" xr3:uid="{00000000-0010-0000-0500-000019000000}" name="Depreciación acumulada" totalsRowFunction="sum" dataDxfId="63" totalsRowDxfId="62" dataCellStyle="Normal 2"/>
    <tableColumn id="21" xr3:uid="{00000000-0010-0000-0500-000015000000}" name="Valor en libros" totalsRowFunction="sum" dataDxfId="61" totalsRowDxfId="60"/>
    <tableColumn id="22" xr3:uid="{00000000-0010-0000-0500-000016000000}" name="Condición del bien" dataDxfId="59" totalsRowDxfId="58"/>
    <tableColumn id="23" xr3:uid="{00000000-0010-0000-0500-000017000000}" name="OBSERVACIONES" dataDxfId="57" totalsRowDxfId="5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MUEBLES2611" displayName="MUEBLES2611" ref="A5:AB24" totalsRowCount="1" headerRowDxfId="55" dataDxfId="53" headerRowBorderDxfId="54" tableBorderDxfId="52" headerRowCellStyle="Normal 2">
  <autoFilter ref="A5:AB23" xr:uid="{00000000-0009-0000-0100-00000A000000}"/>
  <tableColumns count="28">
    <tableColumn id="1" xr3:uid="{00000000-0010-0000-0600-000001000000}" name="FOLIO " dataDxfId="51" totalsRowDxfId="50">
      <calculatedColumnFormula>CONCATENATE(MUEBLES2611[[#This Row],[CODIGO DE LA PARTIDA ESPECIFICA ]],"-",MUEBLES2611[[#This Row],[No..]],"-",MUEBLES2611[[#This Row],[No.]],"-",MUEBLES2611[[#This Row],[No. ]],"-",MUEBLES2611[[#This Row],[No. Con]],"-",MUEBLES2611[[#This Row],[No. de inventario]])</calculatedColumnFormula>
    </tableColumn>
    <tableColumn id="26" xr3:uid="{00000000-0010-0000-0600-00001A000000}" name="CODIGO DE LA PARTIDA ESPECIFICA " dataDxfId="49"/>
    <tableColumn id="3" xr3:uid="{00000000-0010-0000-0600-000003000000}" name="Clave armonizada" dataDxfId="48"/>
    <tableColumn id="4" xr3:uid="{00000000-0010-0000-0600-000004000000}" name="Columna1" dataDxfId="47"/>
    <tableColumn id="12" xr3:uid="{00000000-0010-0000-0600-00000C000000}" name="No.." dataDxfId="46"/>
    <tableColumn id="13" xr3:uid="{00000000-0010-0000-0600-00000D000000}" name="edificio actual" dataDxfId="45">
      <calculatedColumnFormula>VLOOKUP(MUEBLES2611[[#This Row],[No..]],EDIFICIOS[],2,FALSE)</calculatedColumnFormula>
    </tableColumn>
    <tableColumn id="14" xr3:uid="{00000000-0010-0000-0600-00000E000000}" name="direccion " dataDxfId="44">
      <calculatedColumnFormula>VLOOKUP(MUEBLES2611[[#This Row],[No..]],EDIFICIOS[],3,FALSE)</calculatedColumnFormula>
    </tableColumn>
    <tableColumn id="7" xr3:uid="{00000000-0010-0000-0600-000007000000}" name="No." dataDxfId="43" dataCellStyle="Normal 2"/>
    <tableColumn id="8" xr3:uid="{00000000-0010-0000-0600-000008000000}" name="Adscripción" dataDxfId="42">
      <calculatedColumnFormula>VLOOKUP(MUEBLES2611[[#This Row],[No.]],AREAS[],2,FALSE)</calculatedColumnFormula>
    </tableColumn>
    <tableColumn id="6" xr3:uid="{00000000-0010-0000-0600-000006000000}" name="Nombre de Titular" dataDxfId="41">
      <calculatedColumnFormula>VLOOKUP(MUEBLES2611[[#This Row],[No.]],AREAS[],5,FALSE)</calculatedColumnFormula>
    </tableColumn>
    <tableColumn id="27" xr3:uid="{00000000-0010-0000-0600-00001B000000}" name="Núm. De nomina" dataDxfId="40"/>
    <tableColumn id="29" xr3:uid="{00000000-0010-0000-0600-00001D000000}" name="Nombre delResguardante" dataDxfId="39">
      <calculatedColumnFormula>VLOOKUP(MUEBLES2611[[#This Row],[Núm. De nomina]],PERSONAL[],2,FALSE)</calculatedColumnFormula>
    </tableColumn>
    <tableColumn id="30" xr3:uid="{00000000-0010-0000-0600-00001E000000}" name="Columna2" dataDxfId="38">
      <calculatedColumnFormula>VLOOKUP(MUEBLES2611[[#This Row],[Núm. De nomina]],PERSONAL[],3,FALSE)</calculatedColumnFormula>
    </tableColumn>
    <tableColumn id="9" xr3:uid="{00000000-0010-0000-0600-000009000000}" name="No. " dataDxfId="37"/>
    <tableColumn id="28" xr3:uid="{00000000-0010-0000-0600-00001C000000}" name="No. Con" dataDxfId="36"/>
    <tableColumn id="10" xr3:uid="{00000000-0010-0000-0600-00000A000000}" name="Descripcion de bien" dataDxfId="35">
      <calculatedColumnFormula>VLOOKUP(MUEBLES2611[[#This Row],[No. ]],BIENES[],2,FALSE)</calculatedColumnFormula>
    </tableColumn>
    <tableColumn id="11" xr3:uid="{00000000-0010-0000-0600-00000B000000}" name="Descripción física del bien" dataDxfId="34" totalsRowDxfId="33"/>
    <tableColumn id="2" xr3:uid="{00000000-0010-0000-0600-000002000000}" name="No. de inventario" dataDxfId="32"/>
    <tableColumn id="15" xr3:uid="{00000000-0010-0000-0600-00000F000000}" name="Serie y/o Licencia" dataDxfId="31" dataCellStyle="Normal 2"/>
    <tableColumn id="16" xr3:uid="{00000000-0010-0000-0600-000010000000}" name="Cantidad de usuarios o elementos asociados en la licencia" dataDxfId="30" dataCellStyle="Normal 2"/>
    <tableColumn id="17" xr3:uid="{00000000-0010-0000-0600-000011000000}" name="Marca" dataDxfId="29" dataCellStyle="Normal 2"/>
    <tableColumn id="31" xr3:uid="{00000000-0010-0000-0600-00001F000000}" name="Administrador: Si/no" totalsRowLabel="TOTAL INVENTARIO -" dataDxfId="28" dataCellStyle="Normal 2"/>
    <tableColumn id="18" xr3:uid="{00000000-0010-0000-0600-000012000000}" name="Usuario:  si/no" dataDxfId="27" dataCellStyle="Normal 2"/>
    <tableColumn id="19" xr3:uid="{00000000-0010-0000-0600-000013000000}" name="No. de discos" dataDxfId="26" dataCellStyle="Normal 2"/>
    <tableColumn id="20" xr3:uid="{00000000-0010-0000-0600-000014000000}" name="Manual de operación: SI/No" dataDxfId="25" dataCellStyle="Normal 2"/>
    <tableColumn id="25" xr3:uid="{00000000-0010-0000-0600-000019000000}" name="Fecha de vencimiento" dataDxfId="24" dataCellStyle="Normal 2"/>
    <tableColumn id="21" xr3:uid="{00000000-0010-0000-0600-000015000000}" name="Resguardante" dataDxfId="23"/>
    <tableColumn id="22" xr3:uid="{00000000-0010-0000-0600-000016000000}" name="observaciones " dataDxfId="2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EDIFICIOS" displayName="EDIFICIOS" ref="A1:C9" totalsRowShown="0">
  <autoFilter ref="A1:C9" xr:uid="{00000000-0009-0000-0100-000006000000}"/>
  <tableColumns count="3">
    <tableColumn id="1" xr3:uid="{00000000-0010-0000-0700-000001000000}" name="NO. " dataDxfId="21"/>
    <tableColumn id="2" xr3:uid="{00000000-0010-0000-0700-000002000000}" name="CATALOGO DE EDIFICIOS "/>
    <tableColumn id="3" xr3:uid="{00000000-0010-0000-0700-000003000000}" name="DIRECCIÓN "/>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AREAS" displayName="AREAS" ref="A1:E62" totalsRowShown="0" dataDxfId="20">
  <autoFilter ref="A1:E62" xr:uid="{00000000-0009-0000-0100-000007000000}"/>
  <tableColumns count="5">
    <tableColumn id="1" xr3:uid="{00000000-0010-0000-0800-000001000000}" name="NO." dataDxfId="19"/>
    <tableColumn id="2" xr3:uid="{00000000-0010-0000-0800-000002000000}" name="CATALOGO DE ÁREAS " dataDxfId="18"/>
    <tableColumn id="3" xr3:uid="{00000000-0010-0000-0800-000003000000}" name="CLAVE " dataDxfId="17"/>
    <tableColumn id="7" xr3:uid="{00000000-0010-0000-0800-000007000000}" name="no" dataDxfId="16"/>
    <tableColumn id="8" xr3:uid="{00000000-0010-0000-0800-000008000000}" name="titular" dataDxfId="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9000000}" name="PERSONAL" displayName="PERSONAL" ref="A1:C187" totalsRowShown="0" headerRowDxfId="14" headerRowBorderDxfId="13" tableBorderDxfId="12">
  <autoFilter ref="A1:C187" xr:uid="{00000000-0009-0000-0100-000003000000}"/>
  <sortState xmlns:xlrd2="http://schemas.microsoft.com/office/spreadsheetml/2017/richdata2" ref="A2:C186">
    <sortCondition ref="A2:A186"/>
  </sortState>
  <tableColumns count="3">
    <tableColumn id="1" xr3:uid="{00000000-0010-0000-0900-000001000000}" name="CLAVE" dataDxfId="11"/>
    <tableColumn id="2" xr3:uid="{00000000-0010-0000-0900-000002000000}" name="NOMBRE COMPLETO"/>
    <tableColumn id="3" xr3:uid="{00000000-0010-0000-0900-000003000000}" name="CARGO" dataDxfId="1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BIENES" displayName="BIENES" ref="A1:B352" totalsRowShown="0" headerRowDxfId="9" dataDxfId="8">
  <autoFilter ref="A1:B352" xr:uid="{00000000-0009-0000-0100-000008000000}"/>
  <sortState xmlns:xlrd2="http://schemas.microsoft.com/office/spreadsheetml/2017/richdata2" ref="A2:B316">
    <sortCondition ref="B1"/>
  </sortState>
  <tableColumns count="2">
    <tableColumn id="1" xr3:uid="{00000000-0010-0000-0A00-000001000000}" name="NO." dataDxfId="7"/>
    <tableColumn id="2" xr3:uid="{00000000-0010-0000-0A00-000002000000}" name="CODIGO DEL BIEN " dataDxfId="6"/>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UBICACIONES" displayName="UBICACIONES" ref="A1:B29" totalsRowShown="0" headerRowBorderDxfId="5" tableBorderDxfId="4">
  <autoFilter ref="A1:B29" xr:uid="{00000000-0009-0000-0100-00000C000000}"/>
  <tableColumns count="2">
    <tableColumn id="1" xr3:uid="{00000000-0010-0000-0B00-000001000000}" name="NO." dataDxfId="3"/>
    <tableColumn id="2" xr3:uid="{00000000-0010-0000-0B00-000002000000}" name="COMUNIDADES Y UBICACIÓN " dataDxfId="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INMUEBLES" displayName="INMUEBLES" ref="A6:B28" totalsRowShown="0" headerRowDxfId="1">
  <autoFilter ref="A6:B28" xr:uid="{00000000-0009-0000-0100-00000D000000}"/>
  <tableColumns count="2">
    <tableColumn id="1" xr3:uid="{00000000-0010-0000-0C00-000001000000}" name="NO. " dataDxfId="0"/>
    <tableColumn id="2" xr3:uid="{00000000-0010-0000-0C00-000002000000}" name="INMUEBLES "/>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rgb="FFC6A8E6"/>
    <pageSetUpPr fitToPage="1"/>
  </sheetPr>
  <dimension ref="A1:LX1048570"/>
  <sheetViews>
    <sheetView view="pageBreakPreview" topLeftCell="G1" zoomScale="115" zoomScaleNormal="70" zoomScaleSheetLayoutView="115" workbookViewId="0">
      <pane ySplit="5" topLeftCell="A6" activePane="bottomLeft" state="frozen"/>
      <selection pane="bottomLeft" activeCell="I3" sqref="I3:Q3"/>
    </sheetView>
  </sheetViews>
  <sheetFormatPr baseColWidth="10" defaultRowHeight="20.25" x14ac:dyDescent="0.25"/>
  <cols>
    <col min="1" max="1" width="31" style="680" customWidth="1"/>
    <col min="2" max="2" width="11.5703125" bestFit="1" customWidth="1"/>
    <col min="4" max="4" width="11.140625" style="16" customWidth="1"/>
    <col min="5" max="5" width="20" style="9" bestFit="1" customWidth="1"/>
    <col min="6" max="6" width="12" style="18" customWidth="1"/>
    <col min="7" max="7" width="25.140625" style="18" customWidth="1"/>
    <col min="8" max="8" width="20.85546875" style="18" bestFit="1" customWidth="1"/>
    <col min="9" max="9" width="15.85546875" style="9" bestFit="1" customWidth="1"/>
    <col min="10" max="10" width="12.85546875" style="9" customWidth="1"/>
    <col min="11" max="11" width="11.42578125" style="9" customWidth="1"/>
    <col min="12" max="12" width="22.28515625" style="9" customWidth="1"/>
    <col min="13" max="13" width="14.7109375" style="9" customWidth="1"/>
    <col min="14" max="14" width="11.42578125" style="9" customWidth="1"/>
    <col min="15" max="15" width="11.42578125" style="274"/>
    <col min="16" max="16" width="11.5703125" bestFit="1" customWidth="1"/>
    <col min="17" max="17" width="15.28515625" style="17" customWidth="1"/>
    <col min="18" max="18" width="17.28515625" style="17" customWidth="1"/>
    <col min="19" max="19" width="16.42578125" style="306" customWidth="1"/>
    <col min="20" max="20" width="11.5703125" bestFit="1" customWidth="1"/>
    <col min="21" max="21" width="13.5703125" bestFit="1" customWidth="1"/>
    <col min="22" max="22" width="11.5703125" bestFit="1" customWidth="1"/>
    <col min="23" max="23" width="22.5703125" style="18" customWidth="1"/>
    <col min="24" max="24" width="22.5703125" style="392" bestFit="1" customWidth="1"/>
    <col min="25" max="25" width="9.85546875" style="19" customWidth="1"/>
    <col min="26" max="26" width="16.5703125" style="19" bestFit="1" customWidth="1"/>
    <col min="27" max="27" width="10.28515625" style="23" customWidth="1"/>
    <col min="28" max="28" width="29.28515625" style="19" customWidth="1"/>
    <col min="29" max="29" width="19.7109375" style="24" customWidth="1"/>
    <col min="30" max="30" width="33.42578125" style="25" customWidth="1"/>
    <col min="31" max="31" width="19.140625" style="26" customWidth="1"/>
    <col min="32" max="32" width="10.5703125" style="27" hidden="1" customWidth="1"/>
    <col min="33" max="33" width="14.5703125" style="27" customWidth="1"/>
    <col min="34" max="34" width="18" style="21" customWidth="1"/>
    <col min="35" max="35" width="22.140625" style="22" customWidth="1"/>
    <col min="36" max="16384" width="11.42578125" style="1"/>
  </cols>
  <sheetData>
    <row r="1" spans="1:336" s="36" customFormat="1" x14ac:dyDescent="0.3">
      <c r="A1" s="675"/>
      <c r="B1" s="278"/>
      <c r="C1" s="278"/>
      <c r="D1" s="278"/>
      <c r="E1" s="290"/>
      <c r="F1" s="278"/>
      <c r="G1" s="278"/>
      <c r="H1" s="278"/>
      <c r="I1" s="278"/>
      <c r="J1" s="278"/>
      <c r="K1" s="278"/>
      <c r="L1" s="278"/>
      <c r="M1" s="278" t="s">
        <v>558</v>
      </c>
      <c r="N1" s="278"/>
      <c r="O1" s="278"/>
      <c r="P1" s="290"/>
      <c r="Q1" s="290"/>
      <c r="S1" s="278"/>
      <c r="T1" s="278"/>
      <c r="U1" s="279"/>
      <c r="V1" s="278"/>
      <c r="W1" s="278"/>
      <c r="X1" s="393"/>
      <c r="Y1" s="281"/>
      <c r="Z1" s="281"/>
      <c r="AA1" s="278"/>
      <c r="AB1" s="35"/>
    </row>
    <row r="2" spans="1:336" s="36" customFormat="1" x14ac:dyDescent="0.3">
      <c r="A2" s="675"/>
      <c r="B2" s="278"/>
      <c r="C2" s="278"/>
      <c r="D2" s="278"/>
      <c r="E2" s="290"/>
      <c r="F2" s="278"/>
      <c r="G2" s="278"/>
      <c r="H2" s="278"/>
      <c r="I2" s="278"/>
      <c r="J2" s="278"/>
      <c r="K2" s="278"/>
      <c r="L2" s="278"/>
      <c r="M2" s="278" t="s">
        <v>958</v>
      </c>
      <c r="N2" s="278"/>
      <c r="O2" s="278"/>
      <c r="P2" s="290"/>
      <c r="Q2" s="290"/>
      <c r="S2" s="278"/>
      <c r="T2" s="278"/>
      <c r="U2" s="279"/>
      <c r="V2" s="278"/>
      <c r="W2" s="278"/>
      <c r="X2" s="393"/>
      <c r="Y2" s="281"/>
      <c r="Z2" s="281"/>
      <c r="AA2" s="278"/>
      <c r="AB2" s="35"/>
    </row>
    <row r="3" spans="1:336" s="36" customFormat="1" x14ac:dyDescent="0.3">
      <c r="A3" s="675"/>
      <c r="B3" s="282"/>
      <c r="C3" s="282"/>
      <c r="D3" s="282"/>
      <c r="E3" s="291"/>
      <c r="F3" s="282"/>
      <c r="G3" s="282"/>
      <c r="H3" s="282"/>
      <c r="I3" s="798" t="s">
        <v>7937</v>
      </c>
      <c r="J3" s="798"/>
      <c r="K3" s="798"/>
      <c r="L3" s="798"/>
      <c r="M3" s="798"/>
      <c r="N3" s="798"/>
      <c r="O3" s="798"/>
      <c r="P3" s="798"/>
      <c r="Q3" s="798"/>
      <c r="S3" s="282"/>
      <c r="T3" s="282"/>
      <c r="U3" s="283"/>
      <c r="V3" s="282"/>
      <c r="W3" s="282"/>
      <c r="X3" s="394"/>
      <c r="Y3" s="285"/>
      <c r="Z3" s="285"/>
      <c r="AA3" s="282"/>
      <c r="AB3" s="37"/>
    </row>
    <row r="4" spans="1:336" x14ac:dyDescent="0.2">
      <c r="A4" s="676"/>
      <c r="B4" s="287"/>
      <c r="C4" s="287"/>
      <c r="D4" s="287"/>
      <c r="E4" s="292"/>
      <c r="F4" s="287"/>
      <c r="G4" s="287"/>
      <c r="H4" s="287"/>
      <c r="I4" s="287"/>
      <c r="J4" s="287"/>
      <c r="K4" s="287"/>
      <c r="L4" s="287"/>
      <c r="M4" s="287"/>
      <c r="N4" s="287"/>
      <c r="O4" s="287"/>
      <c r="P4" s="292"/>
      <c r="Q4" s="292"/>
      <c r="R4" s="286"/>
      <c r="S4" s="286"/>
      <c r="T4" s="286"/>
      <c r="U4" s="289"/>
      <c r="V4" s="286"/>
      <c r="W4" s="286"/>
      <c r="X4" s="395"/>
      <c r="Y4" s="288"/>
      <c r="Z4" s="288"/>
      <c r="AA4" s="287"/>
      <c r="AB4" s="38"/>
      <c r="AC4" s="1"/>
      <c r="AD4" s="1"/>
      <c r="AE4" s="1"/>
      <c r="AF4" s="1"/>
      <c r="AG4" s="1"/>
      <c r="AH4" s="1"/>
      <c r="AI4" s="1"/>
    </row>
    <row r="5" spans="1:336" s="39" customFormat="1" ht="38.25" x14ac:dyDescent="0.25">
      <c r="A5" s="660" t="s">
        <v>5533</v>
      </c>
      <c r="B5" s="303" t="s">
        <v>5881</v>
      </c>
      <c r="C5" s="293" t="s">
        <v>5536</v>
      </c>
      <c r="D5" s="302" t="s">
        <v>2</v>
      </c>
      <c r="E5" s="351" t="s">
        <v>5535</v>
      </c>
      <c r="F5" s="301" t="s">
        <v>5537</v>
      </c>
      <c r="G5" s="302" t="s">
        <v>5538</v>
      </c>
      <c r="H5" s="352" t="s">
        <v>5534</v>
      </c>
      <c r="I5" s="456" t="s">
        <v>5539</v>
      </c>
      <c r="J5" s="456" t="s">
        <v>5540</v>
      </c>
      <c r="K5" s="457" t="s">
        <v>5541</v>
      </c>
      <c r="L5" s="457" t="s">
        <v>5542</v>
      </c>
      <c r="M5" s="457" t="s">
        <v>5543</v>
      </c>
      <c r="N5" s="353" t="s">
        <v>5544</v>
      </c>
      <c r="O5" s="353" t="s">
        <v>5545</v>
      </c>
      <c r="P5" s="301" t="s">
        <v>5546</v>
      </c>
      <c r="Q5" s="295" t="s">
        <v>5547</v>
      </c>
      <c r="R5" s="303" t="s">
        <v>5556</v>
      </c>
      <c r="S5" s="296" t="s">
        <v>5548</v>
      </c>
      <c r="T5" s="296" t="s">
        <v>5549</v>
      </c>
      <c r="U5" s="296" t="s">
        <v>5550</v>
      </c>
      <c r="V5" s="296" t="s">
        <v>5551</v>
      </c>
      <c r="W5" s="293" t="s">
        <v>5552</v>
      </c>
      <c r="X5" s="396" t="s">
        <v>5553</v>
      </c>
      <c r="Y5" s="297" t="s">
        <v>13</v>
      </c>
      <c r="Z5" s="297" t="s">
        <v>5554</v>
      </c>
      <c r="AA5" s="293" t="s">
        <v>5555</v>
      </c>
      <c r="AB5" s="293" t="s">
        <v>559</v>
      </c>
      <c r="AC5" s="297" t="s">
        <v>4052</v>
      </c>
    </row>
    <row r="6" spans="1:336" s="9" customFormat="1" ht="229.5" x14ac:dyDescent="0.25">
      <c r="A6" s="661" t="str">
        <f>CONCATENATE(MUEBLES[[#This Row],[CODIGO DE LA PARTIDA ESPECIFICA ]],"-",MUEBLES[[#This Row],[NO. EDIFICIO ]],"-",MUEBLES[[#This Row],[NO. ÁREA ]],"-",MUEBLES[[#This Row],[NÚM. DE BIEN ]],"-",MUEBLES[[#This Row],[CONSECUTIVO DEL BIEN ]],"-",MUEBLES[[#This Row],[CONSECUTIVO GENERAL DE INVENTARIO]])</f>
        <v>569-01-44-301-001-0001</v>
      </c>
      <c r="B6" s="585">
        <v>569</v>
      </c>
      <c r="C6" s="605" t="s">
        <v>6095</v>
      </c>
      <c r="D6" s="605" t="s">
        <v>6151</v>
      </c>
      <c r="E6" s="585" t="s">
        <v>4060</v>
      </c>
      <c r="F6" s="584" t="str">
        <f>VLOOKUP(MUEBLES[[#This Row],[NO. EDIFICIO ]],EDIFICIOS[],2,FALSE)</f>
        <v>PALACIO MUNICIPAL</v>
      </c>
      <c r="G6" s="584" t="str">
        <f>VLOOKUP(MUEBLES[[#This Row],[NO. EDIFICIO ]],EDIFICIOS[],3,FALSE)</f>
        <v>PALACIO MUNICIPAL, S/N, COLONIA CENTRO</v>
      </c>
      <c r="H6" s="606" t="s">
        <v>4289</v>
      </c>
      <c r="I6" s="587" t="str">
        <f>VLOOKUP(MUEBLES[[#This Row],[NO. ÁREA ]],AREAS[],2,FALSE)</f>
        <v>SEGURIDAD PÚBLICA Y TRÁNSITO MUNICIPAL</v>
      </c>
      <c r="J6" s="586" t="str">
        <f>VLOOKUP(MUEBLES[[#This Row],[NO. ÁREA ]],AREAS[],5,FALSE)</f>
        <v>LIC. MIGUEL ÁNGEL ALDANA  CANO</v>
      </c>
      <c r="K6" s="586" t="s">
        <v>4060</v>
      </c>
      <c r="L6" s="587" t="str">
        <f>VLOOKUP(MUEBLES[[#This Row],[NÚM. DE NOMINA ]],PERSONAL[],2,FALSE)</f>
        <v>LIC. MIGUEL ÁNGEL ALDANA  CANO</v>
      </c>
      <c r="M6" s="587" t="str">
        <f>VLOOKUP(MUEBLES[[#This Row],[NÚM. DE NOMINA ]],PERSONAL[],3,FALSE)</f>
        <v xml:space="preserve">TITULAR </v>
      </c>
      <c r="N6" s="585" t="s">
        <v>4934</v>
      </c>
      <c r="O6" s="586" t="s">
        <v>4692</v>
      </c>
      <c r="P6" s="588" t="str">
        <f>VLOOKUP(MUEBLES[[#This Row],[NÚM. DE BIEN ]],BIENES[],2,FALSE)</f>
        <v xml:space="preserve">TRAFITAMBOS </v>
      </c>
      <c r="Q6" s="589" t="s">
        <v>6081</v>
      </c>
      <c r="R6" s="606" t="s">
        <v>4066</v>
      </c>
      <c r="S6" s="585" t="s">
        <v>557</v>
      </c>
      <c r="T6" s="585" t="s">
        <v>557</v>
      </c>
      <c r="U6" s="585" t="s">
        <v>557</v>
      </c>
      <c r="V6" s="585" t="s">
        <v>1363</v>
      </c>
      <c r="W6" s="590">
        <v>44301</v>
      </c>
      <c r="X6" s="591">
        <v>6858.36</v>
      </c>
      <c r="Y6" s="592"/>
      <c r="Z6" s="592">
        <v>6858.36</v>
      </c>
      <c r="AA6" s="585" t="s">
        <v>6088</v>
      </c>
      <c r="AB6" s="607"/>
      <c r="AC6" s="576" t="s">
        <v>571</v>
      </c>
    </row>
    <row r="7" spans="1:336" s="9" customFormat="1" ht="89.25" x14ac:dyDescent="0.25">
      <c r="A7" s="661" t="str">
        <f>CONCATENATE(MUEBLES[[#This Row],[CODIGO DE LA PARTIDA ESPECIFICA ]],"-",MUEBLES[[#This Row],[NO. EDIFICIO ]],"-",MUEBLES[[#This Row],[NO. ÁREA ]],"-",MUEBLES[[#This Row],[NÚM. DE BIEN ]],"-",MUEBLES[[#This Row],[CONSECUTIVO DEL BIEN ]],"-",MUEBLES[[#This Row],[CONSECUTIVO GENERAL DE INVENTARIO]])</f>
        <v>569-01-44-086-001-0002</v>
      </c>
      <c r="B7" s="585">
        <v>569</v>
      </c>
      <c r="C7" s="605" t="s">
        <v>6095</v>
      </c>
      <c r="D7" s="605" t="s">
        <v>6152</v>
      </c>
      <c r="E7" s="585" t="s">
        <v>4060</v>
      </c>
      <c r="F7" s="584" t="str">
        <f>VLOOKUP(MUEBLES[[#This Row],[NO. EDIFICIO ]],EDIFICIOS[],2,FALSE)</f>
        <v>PALACIO MUNICIPAL</v>
      </c>
      <c r="G7" s="584" t="str">
        <f>VLOOKUP(MUEBLES[[#This Row],[NO. EDIFICIO ]],EDIFICIOS[],3,FALSE)</f>
        <v>PALACIO MUNICIPAL, S/N, COLONIA CENTRO</v>
      </c>
      <c r="H7" s="606" t="s">
        <v>4289</v>
      </c>
      <c r="I7" s="587" t="str">
        <f>VLOOKUP(MUEBLES[[#This Row],[NO. ÁREA ]],AREAS[],2,FALSE)</f>
        <v>SEGURIDAD PÚBLICA Y TRÁNSITO MUNICIPAL</v>
      </c>
      <c r="J7" s="586" t="str">
        <f>VLOOKUP(MUEBLES[[#This Row],[NO. ÁREA ]],AREAS[],5,FALSE)</f>
        <v>LIC. MIGUEL ÁNGEL ALDANA  CANO</v>
      </c>
      <c r="K7" s="586" t="s">
        <v>4060</v>
      </c>
      <c r="L7" s="587" t="str">
        <f>VLOOKUP(MUEBLES[[#This Row],[NÚM. DE NOMINA ]],PERSONAL[],2,FALSE)</f>
        <v>LIC. MIGUEL ÁNGEL ALDANA  CANO</v>
      </c>
      <c r="M7" s="587" t="str">
        <f>VLOOKUP(MUEBLES[[#This Row],[NÚM. DE NOMINA ]],PERSONAL[],3,FALSE)</f>
        <v xml:space="preserve">TITULAR </v>
      </c>
      <c r="N7" s="585" t="s">
        <v>4777</v>
      </c>
      <c r="O7" s="586" t="s">
        <v>4692</v>
      </c>
      <c r="P7" s="588" t="str">
        <f>VLOOKUP(MUEBLES[[#This Row],[NÚM. DE BIEN ]],BIENES[],2,FALSE)</f>
        <v xml:space="preserve">CONOS </v>
      </c>
      <c r="Q7" s="589" t="s">
        <v>6082</v>
      </c>
      <c r="R7" s="606" t="s">
        <v>4067</v>
      </c>
      <c r="S7" s="585" t="s">
        <v>557</v>
      </c>
      <c r="T7" s="585" t="s">
        <v>557</v>
      </c>
      <c r="U7" s="585" t="s">
        <v>557</v>
      </c>
      <c r="V7" s="585" t="s">
        <v>1363</v>
      </c>
      <c r="W7" s="590">
        <v>44301</v>
      </c>
      <c r="X7" s="591">
        <v>7420.52</v>
      </c>
      <c r="Y7" s="592"/>
      <c r="Z7" s="592">
        <v>6307.442</v>
      </c>
      <c r="AA7" s="585" t="s">
        <v>6088</v>
      </c>
      <c r="AB7" s="607"/>
      <c r="AC7" s="576"/>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row>
    <row r="8" spans="1:336" s="9" customFormat="1" ht="63.75" x14ac:dyDescent="0.25">
      <c r="A8" s="661" t="str">
        <f>CONCATENATE(MUEBLES[[#This Row],[CODIGO DE LA PARTIDA ESPECIFICA ]],"-",MUEBLES[[#This Row],[NO. EDIFICIO ]],"-",MUEBLES[[#This Row],[NO. ÁREA ]],"-",MUEBLES[[#This Row],[NÚM. DE BIEN ]],"-",MUEBLES[[#This Row],[CONSECUTIVO DEL BIEN ]],"-",MUEBLES[[#This Row],[CONSECUTIVO GENERAL DE INVENTARIO]])</f>
        <v>565-01-23-034-001-0003</v>
      </c>
      <c r="B8" s="585">
        <v>565</v>
      </c>
      <c r="C8" s="584" t="s">
        <v>6106</v>
      </c>
      <c r="D8" s="605" t="s">
        <v>6153</v>
      </c>
      <c r="E8" s="585" t="s">
        <v>4060</v>
      </c>
      <c r="F8" s="584" t="str">
        <f>VLOOKUP(MUEBLES[[#This Row],[NO. EDIFICIO ]],EDIFICIOS[],2,FALSE)</f>
        <v>PALACIO MUNICIPAL</v>
      </c>
      <c r="G8" s="584" t="str">
        <f>VLOOKUP(MUEBLES[[#This Row],[NO. EDIFICIO ]],EDIFICIOS[],3,FALSE)</f>
        <v>PALACIO MUNICIPAL, S/N, COLONIA CENTRO</v>
      </c>
      <c r="H8" s="606" t="s">
        <v>4268</v>
      </c>
      <c r="I8" s="587" t="str">
        <f>VLOOKUP(MUEBLES[[#This Row],[NO. ÁREA ]],AREAS[],2,FALSE)</f>
        <v>CATASTRO</v>
      </c>
      <c r="J8" s="586" t="str">
        <f>VLOOKUP(MUEBLES[[#This Row],[NO. ÁREA ]],AREAS[],5,FALSE)</f>
        <v>ING. LEONEL GARCÍA CADENA</v>
      </c>
      <c r="K8" s="586">
        <v>38</v>
      </c>
      <c r="L8" s="587" t="str">
        <f>VLOOKUP(MUEBLES[[#This Row],[NÚM. DE NOMINA ]],PERSONAL[],2,FALSE)</f>
        <v>ING. LEONEL GARCÍA CADENA</v>
      </c>
      <c r="M8" s="587" t="str">
        <f>VLOOKUP(MUEBLES[[#This Row],[NÚM. DE NOMINA ]],PERSONAL[],3,FALSE)</f>
        <v>TITULAR</v>
      </c>
      <c r="N8" s="585" t="s">
        <v>4725</v>
      </c>
      <c r="O8" s="586" t="s">
        <v>4692</v>
      </c>
      <c r="P8" s="588" t="str">
        <f>VLOOKUP(MUEBLES[[#This Row],[NÚM. DE BIEN ]],BIENES[],2,FALSE)</f>
        <v xml:space="preserve">BOCINAS TIPO TROMPETA </v>
      </c>
      <c r="Q8" s="589" t="s">
        <v>165</v>
      </c>
      <c r="R8" s="606" t="s">
        <v>4068</v>
      </c>
      <c r="S8" s="585" t="s">
        <v>166</v>
      </c>
      <c r="T8" s="585" t="s">
        <v>167</v>
      </c>
      <c r="U8" s="585" t="s">
        <v>39</v>
      </c>
      <c r="V8" s="585">
        <v>508</v>
      </c>
      <c r="W8" s="590">
        <v>43191</v>
      </c>
      <c r="X8" s="591">
        <f>1738+146</f>
        <v>1884</v>
      </c>
      <c r="Y8" s="592">
        <v>0</v>
      </c>
      <c r="Z8" s="592">
        <f>1738+146</f>
        <v>1884</v>
      </c>
      <c r="AA8" s="585" t="s">
        <v>6088</v>
      </c>
      <c r="AB8" s="607"/>
      <c r="AC8" s="576"/>
    </row>
    <row r="9" spans="1:336" s="9" customFormat="1" ht="242.25" x14ac:dyDescent="0.25">
      <c r="A9" s="661" t="str">
        <f>CONCATENATE(MUEBLES[[#This Row],[CODIGO DE LA PARTIDA ESPECIFICA ]],"-",MUEBLES[[#This Row],[NO. EDIFICIO ]],"-",MUEBLES[[#This Row],[NO. ÁREA ]],"-",MUEBLES[[#This Row],[NÚM. DE BIEN ]],"-",MUEBLES[[#This Row],[CONSECUTIVO DEL BIEN ]],"-",MUEBLES[[#This Row],[CONSECUTIVO GENERAL DE INVENTARIO]])</f>
        <v>565-04-44-003-001-0004</v>
      </c>
      <c r="B9" s="585">
        <v>565</v>
      </c>
      <c r="C9" s="584" t="s">
        <v>6106</v>
      </c>
      <c r="D9" s="605" t="s">
        <v>6154</v>
      </c>
      <c r="E9" s="585" t="s">
        <v>2074</v>
      </c>
      <c r="F9" s="584" t="str">
        <f>VLOOKUP(MUEBLES[[#This Row],[NO. EDIFICIO ]],EDIFICIOS[],2,FALSE)</f>
        <v xml:space="preserve">PROTECCION CIVIL </v>
      </c>
      <c r="G9" s="584" t="str">
        <f>VLOOKUP(MUEBLES[[#This Row],[NO. EDIFICIO ]],EDIFICIOS[],3,FALSE)</f>
        <v>AV. REFORMA S/N, SECCIÓN NORTE, MANZANA 2, SANTIAGO DE ANAYA, HIDALGO</v>
      </c>
      <c r="H9" s="606" t="s">
        <v>4289</v>
      </c>
      <c r="I9" s="587" t="str">
        <f>VLOOKUP(MUEBLES[[#This Row],[NO. ÁREA ]],AREAS[],2,FALSE)</f>
        <v>SEGURIDAD PÚBLICA Y TRÁNSITO MUNICIPAL</v>
      </c>
      <c r="J9" s="586" t="str">
        <f>VLOOKUP(MUEBLES[[#This Row],[NO. ÁREA ]],AREAS[],5,FALSE)</f>
        <v>LIC. MIGUEL ÁNGEL ALDANA  CANO</v>
      </c>
      <c r="K9" s="586" t="s">
        <v>4060</v>
      </c>
      <c r="L9" s="587" t="str">
        <f>VLOOKUP(MUEBLES[[#This Row],[NÚM. DE NOMINA ]],PERSONAL[],2,FALSE)</f>
        <v>LIC. MIGUEL ÁNGEL ALDANA  CANO</v>
      </c>
      <c r="M9" s="586" t="str">
        <f>VLOOKUP(MUEBLES[[#This Row],[NÚM. DE NOMINA ]],PERSONAL[],3,FALSE)</f>
        <v xml:space="preserve">TITULAR </v>
      </c>
      <c r="N9" s="585" t="s">
        <v>4694</v>
      </c>
      <c r="O9" s="586" t="s">
        <v>4692</v>
      </c>
      <c r="P9" s="588" t="str">
        <f>VLOOKUP(MUEBLES[[#This Row],[NÚM. DE BIEN ]],BIENES[],2,FALSE)</f>
        <v>ADQUISICIÓN E INSTALACIÓN DE 16 POSTES CON CAMARAS DE VIDEOVIGILANCIA Y EL EQUIPAMIENTO DE UN C2 (CENTRO DE MONITOREO, COMANDO Y CONTROL) (SE ANEXA FACTURA DE LO QUE INTEGRA EL C2)</v>
      </c>
      <c r="Q9" s="589" t="s">
        <v>3341</v>
      </c>
      <c r="R9" s="606" t="s">
        <v>4069</v>
      </c>
      <c r="S9" s="585" t="s">
        <v>3340</v>
      </c>
      <c r="T9" s="585" t="s">
        <v>3340</v>
      </c>
      <c r="U9" s="585" t="s">
        <v>3340</v>
      </c>
      <c r="V9" s="585">
        <v>244</v>
      </c>
      <c r="W9" s="590">
        <v>44694</v>
      </c>
      <c r="X9" s="591">
        <v>3314489.58</v>
      </c>
      <c r="Y9" s="592"/>
      <c r="Z9" s="592">
        <v>3314489.58</v>
      </c>
      <c r="AA9" s="585" t="s">
        <v>6089</v>
      </c>
      <c r="AB9" s="607"/>
      <c r="AC9" s="576"/>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row>
    <row r="10" spans="1:336" s="9" customFormat="1" ht="51" x14ac:dyDescent="0.25">
      <c r="A10" s="661" t="str">
        <f>CONCATENATE(MUEBLES[[#This Row],[CODIGO DE LA PARTIDA ESPECIFICA ]],"-",MUEBLES[[#This Row],[NO. EDIFICIO ]],"-",MUEBLES[[#This Row],[NO. ÁREA ]],"-",MUEBLES[[#This Row],[NÚM. DE BIEN ]],"-",MUEBLES[[#This Row],[CONSECUTIVO DEL BIEN ]],"-",MUEBLES[[#This Row],[CONSECUTIVO GENERAL DE INVENTARIO]])</f>
        <v>566-04-46-004-001-0005</v>
      </c>
      <c r="B10" s="584">
        <v>566</v>
      </c>
      <c r="C10" s="584" t="s">
        <v>6107</v>
      </c>
      <c r="D10" s="605" t="s">
        <v>6155</v>
      </c>
      <c r="E10" s="585" t="s">
        <v>2074</v>
      </c>
      <c r="F10" s="584" t="str">
        <f>VLOOKUP(MUEBLES[[#This Row],[NO. EDIFICIO ]],EDIFICIOS[],2,FALSE)</f>
        <v xml:space="preserve">PROTECCION CIVIL </v>
      </c>
      <c r="G10" s="584" t="str">
        <f>VLOOKUP(MUEBLES[[#This Row],[NO. EDIFICIO ]],EDIFICIOS[],3,FALSE)</f>
        <v>AV. REFORMA S/N, SECCIÓN NORTE, MANZANA 2, SANTIAGO DE ANAYA, HIDALGO</v>
      </c>
      <c r="H10" s="606" t="s">
        <v>4291</v>
      </c>
      <c r="I10" s="587" t="str">
        <f>VLOOKUP(MUEBLES[[#This Row],[NO. ÁREA ]],AREAS[],2,FALSE)</f>
        <v>PROTECCIÓN CÍVIL, BOMBEROS Y GESTIÓN DE RIESGOS</v>
      </c>
      <c r="J10" s="586" t="str">
        <f>VLOOKUP(MUEBLES[[#This Row],[NO. ÁREA ]],AREAS[],5,FALSE)</f>
        <v>CMDTE. JOSÉ JUAN GARCÍA CORTES</v>
      </c>
      <c r="K10" s="586" t="s">
        <v>4062</v>
      </c>
      <c r="L10" s="587" t="str">
        <f>VLOOKUP(MUEBLES[[#This Row],[NÚM. DE NOMINA ]],PERSONAL[],2,FALSE)</f>
        <v>CMDTE. JOSÉ JUAN GARCÍA CORTES</v>
      </c>
      <c r="M10" s="586" t="str">
        <f>VLOOKUP(MUEBLES[[#This Row],[NÚM. DE NOMINA ]],PERSONAL[],3,FALSE)</f>
        <v>TITULAR</v>
      </c>
      <c r="N10" s="585" t="s">
        <v>4695</v>
      </c>
      <c r="O10" s="586" t="s">
        <v>4692</v>
      </c>
      <c r="P10" s="588" t="str">
        <f>VLOOKUP(MUEBLES[[#This Row],[NÚM. DE BIEN ]],BIENES[],2,FALSE)</f>
        <v>ALACENA</v>
      </c>
      <c r="Q10" s="586" t="s">
        <v>3432</v>
      </c>
      <c r="R10" s="606" t="s">
        <v>4070</v>
      </c>
      <c r="S10" s="585" t="s">
        <v>3448</v>
      </c>
      <c r="T10" s="585" t="s">
        <v>557</v>
      </c>
      <c r="U10" s="585" t="s">
        <v>557</v>
      </c>
      <c r="V10" s="585" t="s">
        <v>3449</v>
      </c>
      <c r="W10" s="590">
        <v>45167</v>
      </c>
      <c r="X10" s="591">
        <v>6817.31</v>
      </c>
      <c r="Y10" s="592"/>
      <c r="Z10" s="592">
        <v>6817.31</v>
      </c>
      <c r="AA10" s="585" t="s">
        <v>6089</v>
      </c>
      <c r="AB10" s="607"/>
      <c r="AC10" s="576"/>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row>
    <row r="11" spans="1:336" s="9" customFormat="1" ht="63.75" x14ac:dyDescent="0.25">
      <c r="A11" s="661" t="str">
        <f>CONCATENATE(MUEBLES[[#This Row],[CODIGO DE LA PARTIDA ESPECIFICA ]],"-",MUEBLES[[#This Row],[NO. EDIFICIO ]],"-",MUEBLES[[#This Row],[NO. ÁREA ]],"-",MUEBLES[[#This Row],[NÚM. DE BIEN ]],"-",MUEBLES[[#This Row],[CONSECUTIVO DEL BIEN ]],"-",MUEBLES[[#This Row],[CONSECUTIVO GENERAL DE INVENTARIO]])</f>
        <v>531-05-51-006-001-0006</v>
      </c>
      <c r="B11" s="584">
        <v>531</v>
      </c>
      <c r="C11" s="605" t="s">
        <v>6102</v>
      </c>
      <c r="D11" s="605" t="s">
        <v>6156</v>
      </c>
      <c r="E11" s="585" t="s">
        <v>4063</v>
      </c>
      <c r="F11" s="584" t="str">
        <f>VLOOKUP(MUEBLES[[#This Row],[NO. EDIFICIO ]],EDIFICIOS[],2,FALSE)</f>
        <v>SISTEMA MUNICIPAL DIF</v>
      </c>
      <c r="G11" s="584" t="str">
        <f>VLOOKUP(MUEBLES[[#This Row],[NO. EDIFICIO ]],EDIFICIOS[],3,FALSE)</f>
        <v>AV. REFORMA S/N, SECCIÓN NORTE, MANZANA 2, SANTIAGO DE ANAYA, HIDALGO</v>
      </c>
      <c r="H11" s="606" t="s">
        <v>4296</v>
      </c>
      <c r="I11" s="587" t="str">
        <f>VLOOKUP(MUEBLES[[#This Row],[NO. ÁREA ]],AREAS[],2,FALSE)</f>
        <v>UNIDAD BÁSICA DE REHABILITACIÓN</v>
      </c>
      <c r="J11" s="586" t="str">
        <f>VLOOKUP(MUEBLES[[#This Row],[NO. ÁREA ]],AREAS[],5,FALSE)</f>
        <v>C. BELEN GONZÁLEZ BARRERA</v>
      </c>
      <c r="K11" s="586">
        <v>119</v>
      </c>
      <c r="L11" s="587" t="str">
        <f>VLOOKUP(MUEBLES[[#This Row],[NÚM. DE NOMINA ]],PERSONAL[],2,FALSE)</f>
        <v>C. BELEN GONZÁLEZ BARRERA</v>
      </c>
      <c r="M11" s="586" t="str">
        <f>VLOOKUP(MUEBLES[[#This Row],[NÚM. DE NOMINA ]],PERSONAL[],3,FALSE)</f>
        <v xml:space="preserve">TITULAR </v>
      </c>
      <c r="N11" s="585" t="s">
        <v>4697</v>
      </c>
      <c r="O11" s="586" t="s">
        <v>4692</v>
      </c>
      <c r="P11" s="588" t="str">
        <f>VLOOKUP(MUEBLES[[#This Row],[NÚM. DE BIEN ]],BIENES[],2,FALSE)</f>
        <v xml:space="preserve">ANALIZADOR DE QUIMICA SANGUINEA </v>
      </c>
      <c r="Q11" s="589" t="s">
        <v>525</v>
      </c>
      <c r="R11" s="606" t="s">
        <v>4252</v>
      </c>
      <c r="S11" s="585" t="s">
        <v>526</v>
      </c>
      <c r="T11" s="585" t="s">
        <v>527</v>
      </c>
      <c r="U11" s="585">
        <v>88080147</v>
      </c>
      <c r="V11" s="585" t="s">
        <v>510</v>
      </c>
      <c r="W11" s="590">
        <v>42582</v>
      </c>
      <c r="X11" s="591">
        <v>103240</v>
      </c>
      <c r="Y11" s="592">
        <v>0</v>
      </c>
      <c r="Z11" s="592">
        <v>103240</v>
      </c>
      <c r="AA11" s="585" t="s">
        <v>6089</v>
      </c>
      <c r="AB11" s="607"/>
      <c r="AC11" s="576"/>
    </row>
    <row r="12" spans="1:336" s="9" customFormat="1" ht="51" x14ac:dyDescent="0.25">
      <c r="A12" s="661" t="str">
        <f>CONCATENATE(MUEBLES[[#This Row],[CODIGO DE LA PARTIDA ESPECIFICA ]],"-",MUEBLES[[#This Row],[NO. EDIFICIO ]],"-",MUEBLES[[#This Row],[NO. ÁREA ]],"-",MUEBLES[[#This Row],[NÚM. DE BIEN ]],"-",MUEBLES[[#This Row],[CONSECUTIVO DEL BIEN ]],"-",MUEBLES[[#This Row],[CONSECUTIVO GENERAL DE INVENTARIO]])</f>
        <v>566-04-46-008-001-0007</v>
      </c>
      <c r="B12" s="584">
        <v>566</v>
      </c>
      <c r="C12" s="584" t="s">
        <v>6107</v>
      </c>
      <c r="D12" s="605" t="s">
        <v>6157</v>
      </c>
      <c r="E12" s="585" t="s">
        <v>2074</v>
      </c>
      <c r="F12" s="584" t="str">
        <f>VLOOKUP(MUEBLES[[#This Row],[NO. EDIFICIO ]],EDIFICIOS[],2,FALSE)</f>
        <v xml:space="preserve">PROTECCION CIVIL </v>
      </c>
      <c r="G12" s="584" t="str">
        <f>VLOOKUP(MUEBLES[[#This Row],[NO. EDIFICIO ]],EDIFICIOS[],3,FALSE)</f>
        <v>AV. REFORMA S/N, SECCIÓN NORTE, MANZANA 2, SANTIAGO DE ANAYA, HIDALGO</v>
      </c>
      <c r="H12" s="606" t="s">
        <v>4291</v>
      </c>
      <c r="I12" s="587" t="str">
        <f>VLOOKUP(MUEBLES[[#This Row],[NO. ÁREA ]],AREAS[],2,FALSE)</f>
        <v>PROTECCIÓN CÍVIL, BOMBEROS Y GESTIÓN DE RIESGOS</v>
      </c>
      <c r="J12" s="586" t="str">
        <f>VLOOKUP(MUEBLES[[#This Row],[NO. ÁREA ]],AREAS[],5,FALSE)</f>
        <v>CMDTE. JOSÉ JUAN GARCÍA CORTES</v>
      </c>
      <c r="K12" s="586" t="s">
        <v>4062</v>
      </c>
      <c r="L12" s="587" t="str">
        <f>VLOOKUP(MUEBLES[[#This Row],[NÚM. DE NOMINA ]],PERSONAL[],2,FALSE)</f>
        <v>CMDTE. JOSÉ JUAN GARCÍA CORTES</v>
      </c>
      <c r="M12" s="586" t="str">
        <f>VLOOKUP(MUEBLES[[#This Row],[NÚM. DE NOMINA ]],PERSONAL[],3,FALSE)</f>
        <v>TITULAR</v>
      </c>
      <c r="N12" s="585" t="s">
        <v>4699</v>
      </c>
      <c r="O12" s="586" t="s">
        <v>4692</v>
      </c>
      <c r="P12" s="588" t="str">
        <f>VLOOKUP(MUEBLES[[#This Row],[NÚM. DE BIEN ]],BIENES[],2,FALSE)</f>
        <v xml:space="preserve">ANTECOMEDOR </v>
      </c>
      <c r="Q12" s="586" t="s">
        <v>3430</v>
      </c>
      <c r="R12" s="606" t="s">
        <v>4952</v>
      </c>
      <c r="S12" s="585" t="s">
        <v>3456</v>
      </c>
      <c r="T12" s="585" t="s">
        <v>557</v>
      </c>
      <c r="U12" s="585" t="s">
        <v>557</v>
      </c>
      <c r="V12" s="585" t="s">
        <v>3457</v>
      </c>
      <c r="W12" s="590">
        <v>45161</v>
      </c>
      <c r="X12" s="591">
        <v>11830.84</v>
      </c>
      <c r="Y12" s="592"/>
      <c r="Z12" s="592">
        <v>11830.84</v>
      </c>
      <c r="AA12" s="585" t="s">
        <v>6089</v>
      </c>
      <c r="AB12" s="607"/>
      <c r="AC12" s="576"/>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row>
    <row r="13" spans="1:336" s="9" customFormat="1" ht="89.25" x14ac:dyDescent="0.25">
      <c r="A13" s="661" t="str">
        <f>CONCATENATE(MUEBLES[[#This Row],[CODIGO DE LA PARTIDA ESPECIFICA ]],"-",MUEBLES[[#This Row],[NO. EDIFICIO ]],"-",MUEBLES[[#This Row],[NO. ÁREA ]],"-",MUEBLES[[#This Row],[NÚM. DE BIEN ]],"-",MUEBLES[[#This Row],[CONSECUTIVO DEL BIEN ]],"-",MUEBLES[[#This Row],[CONSECUTIVO GENERAL DE INVENTARIO]])</f>
        <v>566-01-44-009-001-0008</v>
      </c>
      <c r="B13" s="584">
        <v>566</v>
      </c>
      <c r="C13" s="584" t="s">
        <v>6107</v>
      </c>
      <c r="D13" s="605" t="s">
        <v>6158</v>
      </c>
      <c r="E13" s="585" t="s">
        <v>4060</v>
      </c>
      <c r="F13" s="584" t="str">
        <f>VLOOKUP(MUEBLES[[#This Row],[NO. EDIFICIO ]],EDIFICIOS[],2,FALSE)</f>
        <v>PALACIO MUNICIPAL</v>
      </c>
      <c r="G13" s="584" t="str">
        <f>VLOOKUP(MUEBLES[[#This Row],[NO. EDIFICIO ]],EDIFICIOS[],3,FALSE)</f>
        <v>PALACIO MUNICIPAL, S/N, COLONIA CENTRO</v>
      </c>
      <c r="H13" s="606" t="s">
        <v>4289</v>
      </c>
      <c r="I13" s="587" t="str">
        <f>VLOOKUP(MUEBLES[[#This Row],[NO. ÁREA ]],AREAS[],2,FALSE)</f>
        <v>SEGURIDAD PÚBLICA Y TRÁNSITO MUNICIPAL</v>
      </c>
      <c r="J13" s="586" t="str">
        <f>VLOOKUP(MUEBLES[[#This Row],[NO. ÁREA ]],AREAS[],5,FALSE)</f>
        <v>LIC. MIGUEL ÁNGEL ALDANA  CANO</v>
      </c>
      <c r="K13" s="586" t="s">
        <v>4060</v>
      </c>
      <c r="L13" s="587" t="str">
        <f>VLOOKUP(MUEBLES[[#This Row],[NÚM. DE NOMINA ]],PERSONAL[],2,FALSE)</f>
        <v>LIC. MIGUEL ÁNGEL ALDANA  CANO</v>
      </c>
      <c r="M13" s="586" t="str">
        <f>VLOOKUP(MUEBLES[[#This Row],[NÚM. DE NOMINA ]],PERSONAL[],3,FALSE)</f>
        <v xml:space="preserve">TITULAR </v>
      </c>
      <c r="N13" s="585" t="s">
        <v>4700</v>
      </c>
      <c r="O13" s="586" t="s">
        <v>4692</v>
      </c>
      <c r="P13" s="588" t="str">
        <f>VLOOKUP(MUEBLES[[#This Row],[NÚM. DE BIEN ]],BIENES[],2,FALSE)</f>
        <v xml:space="preserve">ANTENA </v>
      </c>
      <c r="Q13" s="589" t="s">
        <v>2148</v>
      </c>
      <c r="R13" s="606" t="s">
        <v>4953</v>
      </c>
      <c r="S13" s="585" t="s">
        <v>2108</v>
      </c>
      <c r="T13" s="585" t="s">
        <v>2109</v>
      </c>
      <c r="U13" s="585" t="s">
        <v>39</v>
      </c>
      <c r="V13" s="585">
        <v>62</v>
      </c>
      <c r="W13" s="590">
        <v>44560</v>
      </c>
      <c r="X13" s="591">
        <v>3542.9454000000001</v>
      </c>
      <c r="Y13" s="592"/>
      <c r="Z13" s="592">
        <v>3542.95</v>
      </c>
      <c r="AA13" s="585" t="s">
        <v>6089</v>
      </c>
      <c r="AB13" s="607"/>
      <c r="AC13" s="576"/>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row>
    <row r="14" spans="1:336" s="9" customFormat="1" ht="89.25" x14ac:dyDescent="0.25">
      <c r="A14" s="661" t="str">
        <f>CONCATENATE(MUEBLES[[#This Row],[CODIGO DE LA PARTIDA ESPECIFICA ]],"-",MUEBLES[[#This Row],[NO. EDIFICIO ]],"-",MUEBLES[[#This Row],[NO. ÁREA ]],"-",MUEBLES[[#This Row],[NÚM. DE BIEN ]],"-",MUEBLES[[#This Row],[CONSECUTIVO DEL BIEN ]],"-",MUEBLES[[#This Row],[CONSECUTIVO GENERAL DE INVENTARIO]])</f>
        <v>566-05-44-009-002-0009</v>
      </c>
      <c r="B14" s="584">
        <v>566</v>
      </c>
      <c r="C14" s="584" t="s">
        <v>6107</v>
      </c>
      <c r="D14" s="605" t="s">
        <v>6159</v>
      </c>
      <c r="E14" s="585" t="s">
        <v>4063</v>
      </c>
      <c r="F14" s="584" t="str">
        <f>VLOOKUP(MUEBLES[[#This Row],[NO. EDIFICIO ]],EDIFICIOS[],2,FALSE)</f>
        <v>SISTEMA MUNICIPAL DIF</v>
      </c>
      <c r="G14" s="584" t="str">
        <f>VLOOKUP(MUEBLES[[#This Row],[NO. EDIFICIO ]],EDIFICIOS[],3,FALSE)</f>
        <v>AV. REFORMA S/N, SECCIÓN NORTE, MANZANA 2, SANTIAGO DE ANAYA, HIDALGO</v>
      </c>
      <c r="H14" s="606" t="s">
        <v>4289</v>
      </c>
      <c r="I14" s="587" t="str">
        <f>VLOOKUP(MUEBLES[[#This Row],[NO. ÁREA ]],AREAS[],2,FALSE)</f>
        <v>SEGURIDAD PÚBLICA Y TRÁNSITO MUNICIPAL</v>
      </c>
      <c r="J14" s="586" t="str">
        <f>VLOOKUP(MUEBLES[[#This Row],[NO. ÁREA ]],AREAS[],5,FALSE)</f>
        <v>LIC. MIGUEL ÁNGEL ALDANA  CANO</v>
      </c>
      <c r="K14" s="586" t="s">
        <v>4060</v>
      </c>
      <c r="L14" s="587" t="str">
        <f>VLOOKUP(MUEBLES[[#This Row],[NÚM. DE NOMINA ]],PERSONAL[],2,FALSE)</f>
        <v>LIC. MIGUEL ÁNGEL ALDANA  CANO</v>
      </c>
      <c r="M14" s="586" t="str">
        <f>VLOOKUP(MUEBLES[[#This Row],[NÚM. DE NOMINA ]],PERSONAL[],3,FALSE)</f>
        <v xml:space="preserve">TITULAR </v>
      </c>
      <c r="N14" s="585" t="s">
        <v>4700</v>
      </c>
      <c r="O14" s="586" t="s">
        <v>4693</v>
      </c>
      <c r="P14" s="588" t="str">
        <f>VLOOKUP(MUEBLES[[#This Row],[NÚM. DE BIEN ]],BIENES[],2,FALSE)</f>
        <v xml:space="preserve">ANTENA </v>
      </c>
      <c r="Q14" s="589" t="s">
        <v>2147</v>
      </c>
      <c r="R14" s="606" t="s">
        <v>4954</v>
      </c>
      <c r="S14" s="585" t="s">
        <v>2108</v>
      </c>
      <c r="T14" s="585" t="s">
        <v>2109</v>
      </c>
      <c r="U14" s="585" t="s">
        <v>39</v>
      </c>
      <c r="V14" s="585">
        <v>62</v>
      </c>
      <c r="W14" s="590">
        <v>44560</v>
      </c>
      <c r="X14" s="591">
        <v>3542.9454000000001</v>
      </c>
      <c r="Y14" s="592"/>
      <c r="Z14" s="592">
        <v>3542.95</v>
      </c>
      <c r="AA14" s="585" t="s">
        <v>6089</v>
      </c>
      <c r="AB14" s="607"/>
      <c r="AC14" s="576"/>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row>
    <row r="15" spans="1:336" s="9" customFormat="1" ht="89.25" x14ac:dyDescent="0.25">
      <c r="A15" s="661" t="str">
        <f>CONCATENATE(MUEBLES[[#This Row],[CODIGO DE LA PARTIDA ESPECIFICA ]],"-",MUEBLES[[#This Row],[NO. EDIFICIO ]],"-",MUEBLES[[#This Row],[NO. ÁREA ]],"-",MUEBLES[[#This Row],[NÚM. DE BIEN ]],"-",MUEBLES[[#This Row],[CONSECUTIVO DEL BIEN ]],"-",MUEBLES[[#This Row],[CONSECUTIVO GENERAL DE INVENTARIO]])</f>
        <v>566-01-44-009-003-0010</v>
      </c>
      <c r="B15" s="584">
        <v>566</v>
      </c>
      <c r="C15" s="584" t="s">
        <v>6107</v>
      </c>
      <c r="D15" s="605" t="s">
        <v>6160</v>
      </c>
      <c r="E15" s="585" t="s">
        <v>4060</v>
      </c>
      <c r="F15" s="584" t="str">
        <f>VLOOKUP(MUEBLES[[#This Row],[NO. EDIFICIO ]],EDIFICIOS[],2,FALSE)</f>
        <v>PALACIO MUNICIPAL</v>
      </c>
      <c r="G15" s="584" t="str">
        <f>VLOOKUP(MUEBLES[[#This Row],[NO. EDIFICIO ]],EDIFICIOS[],3,FALSE)</f>
        <v>PALACIO MUNICIPAL, S/N, COLONIA CENTRO</v>
      </c>
      <c r="H15" s="606" t="s">
        <v>4289</v>
      </c>
      <c r="I15" s="587" t="str">
        <f>VLOOKUP(MUEBLES[[#This Row],[NO. ÁREA ]],AREAS[],2,FALSE)</f>
        <v>SEGURIDAD PÚBLICA Y TRÁNSITO MUNICIPAL</v>
      </c>
      <c r="J15" s="586" t="str">
        <f>VLOOKUP(MUEBLES[[#This Row],[NO. ÁREA ]],AREAS[],5,FALSE)</f>
        <v>LIC. MIGUEL ÁNGEL ALDANA  CANO</v>
      </c>
      <c r="K15" s="586" t="s">
        <v>4060</v>
      </c>
      <c r="L15" s="587" t="str">
        <f>VLOOKUP(MUEBLES[[#This Row],[NÚM. DE NOMINA ]],PERSONAL[],2,FALSE)</f>
        <v>LIC. MIGUEL ÁNGEL ALDANA  CANO</v>
      </c>
      <c r="M15" s="586" t="str">
        <f>VLOOKUP(MUEBLES[[#This Row],[NÚM. DE NOMINA ]],PERSONAL[],3,FALSE)</f>
        <v xml:space="preserve">TITULAR </v>
      </c>
      <c r="N15" s="585" t="s">
        <v>4700</v>
      </c>
      <c r="O15" s="586" t="s">
        <v>4694</v>
      </c>
      <c r="P15" s="588" t="str">
        <f>VLOOKUP(MUEBLES[[#This Row],[NÚM. DE BIEN ]],BIENES[],2,FALSE)</f>
        <v xml:space="preserve">ANTENA </v>
      </c>
      <c r="Q15" s="589" t="s">
        <v>2149</v>
      </c>
      <c r="R15" s="606" t="s">
        <v>4955</v>
      </c>
      <c r="S15" s="585" t="s">
        <v>2108</v>
      </c>
      <c r="T15" s="585" t="s">
        <v>2109</v>
      </c>
      <c r="U15" s="585" t="s">
        <v>39</v>
      </c>
      <c r="V15" s="585">
        <v>62</v>
      </c>
      <c r="W15" s="590">
        <v>44560</v>
      </c>
      <c r="X15" s="591">
        <v>3542.9454000000001</v>
      </c>
      <c r="Y15" s="592"/>
      <c r="Z15" s="592">
        <v>3542.95</v>
      </c>
      <c r="AA15" s="585" t="s">
        <v>6089</v>
      </c>
      <c r="AB15" s="607"/>
      <c r="AC15" s="576"/>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row>
    <row r="16" spans="1:336" s="9" customFormat="1" ht="76.5" x14ac:dyDescent="0.25">
      <c r="A16" s="661" t="str">
        <f>CONCATENATE(MUEBLES[[#This Row],[CODIGO DE LA PARTIDA ESPECIFICA ]],"-",MUEBLES[[#This Row],[NO. EDIFICIO ]],"-",MUEBLES[[#This Row],[NO. ÁREA ]],"-",MUEBLES[[#This Row],[NÚM. DE BIEN ]],"-",MUEBLES[[#This Row],[CONSECUTIVO DEL BIEN ]],"-",MUEBLES[[#This Row],[CONSECUTIVO GENERAL DE INVENTARIO]])</f>
        <v>561-01-44-010-001-0011</v>
      </c>
      <c r="B16" s="584">
        <v>561</v>
      </c>
      <c r="C16" s="584" t="s">
        <v>6103</v>
      </c>
      <c r="D16" s="605" t="s">
        <v>6161</v>
      </c>
      <c r="E16" s="585" t="s">
        <v>4060</v>
      </c>
      <c r="F16" s="584" t="str">
        <f>VLOOKUP(MUEBLES[[#This Row],[NO. EDIFICIO ]],EDIFICIOS[],2,FALSE)</f>
        <v>PALACIO MUNICIPAL</v>
      </c>
      <c r="G16" s="584" t="str">
        <f>VLOOKUP(MUEBLES[[#This Row],[NO. EDIFICIO ]],EDIFICIOS[],3,FALSE)</f>
        <v>PALACIO MUNICIPAL, S/N, COLONIA CENTRO</v>
      </c>
      <c r="H16" s="606" t="s">
        <v>4289</v>
      </c>
      <c r="I16" s="587" t="str">
        <f>VLOOKUP(MUEBLES[[#This Row],[NO. ÁREA ]],AREAS[],2,FALSE)</f>
        <v>SEGURIDAD PÚBLICA Y TRÁNSITO MUNICIPAL</v>
      </c>
      <c r="J16" s="586" t="str">
        <f>VLOOKUP(MUEBLES[[#This Row],[NO. ÁREA ]],AREAS[],5,FALSE)</f>
        <v>LIC. MIGUEL ÁNGEL ALDANA  CANO</v>
      </c>
      <c r="K16" s="586" t="s">
        <v>4060</v>
      </c>
      <c r="L16" s="587" t="str">
        <f>VLOOKUP(MUEBLES[[#This Row],[NÚM. DE NOMINA ]],PERSONAL[],2,FALSE)</f>
        <v>LIC. MIGUEL ÁNGEL ALDANA  CANO</v>
      </c>
      <c r="M16" s="586" t="str">
        <f>VLOOKUP(MUEBLES[[#This Row],[NÚM. DE NOMINA ]],PERSONAL[],3,FALSE)</f>
        <v xml:space="preserve">TITULAR </v>
      </c>
      <c r="N16" s="585" t="s">
        <v>4701</v>
      </c>
      <c r="O16" s="586" t="s">
        <v>4692</v>
      </c>
      <c r="P16" s="588" t="str">
        <f>VLOOKUP(MUEBLES[[#This Row],[NÚM. DE BIEN ]],BIENES[],2,FALSE)</f>
        <v xml:space="preserve">ANTENA DE EQUIPO REPETIDOR </v>
      </c>
      <c r="Q16" s="589" t="s">
        <v>3295</v>
      </c>
      <c r="R16" s="606" t="s">
        <v>4956</v>
      </c>
      <c r="S16" s="585" t="s">
        <v>557</v>
      </c>
      <c r="T16" s="585" t="s">
        <v>557</v>
      </c>
      <c r="U16" s="585" t="s">
        <v>557</v>
      </c>
      <c r="V16" s="585" t="s">
        <v>3227</v>
      </c>
      <c r="W16" s="590">
        <v>44886</v>
      </c>
      <c r="X16" s="591">
        <v>59171.6</v>
      </c>
      <c r="Y16" s="592"/>
      <c r="Z16" s="592">
        <v>59171.64</v>
      </c>
      <c r="AA16" s="585" t="s">
        <v>6089</v>
      </c>
      <c r="AB16" s="607"/>
      <c r="AC16" s="576"/>
    </row>
    <row r="17" spans="1:336" s="9" customFormat="1" ht="76.5" x14ac:dyDescent="0.25">
      <c r="A17" s="661" t="str">
        <f>CONCATENATE(MUEBLES[[#This Row],[CODIGO DE LA PARTIDA ESPECIFICA ]],"-",MUEBLES[[#This Row],[NO. EDIFICIO ]],"-",MUEBLES[[#This Row],[NO. ÁREA ]],"-",MUEBLES[[#This Row],[NÚM. DE BIEN ]],"-",MUEBLES[[#This Row],[CONSECUTIVO DEL BIEN ]],"-",MUEBLES[[#This Row],[CONSECUTIVO GENERAL DE INVENTARIO]])</f>
        <v>512-01-09-013-001-0012</v>
      </c>
      <c r="B17" s="584">
        <v>512</v>
      </c>
      <c r="C17" s="584" t="s">
        <v>6097</v>
      </c>
      <c r="D17" s="605" t="s">
        <v>6124</v>
      </c>
      <c r="E17" s="585" t="s">
        <v>4060</v>
      </c>
      <c r="F17" s="584" t="str">
        <f>VLOOKUP(MUEBLES[[#This Row],[NO. EDIFICIO ]],EDIFICIOS[],2,FALSE)</f>
        <v>PALACIO MUNICIPAL</v>
      </c>
      <c r="G17" s="584" t="str">
        <f>VLOOKUP(MUEBLES[[#This Row],[NO. EDIFICIO ]],EDIFICIOS[],3,FALSE)</f>
        <v>PALACIO MUNICIPAL, S/N, COLONIA CENTRO</v>
      </c>
      <c r="H17" s="606" t="s">
        <v>4072</v>
      </c>
      <c r="I17" s="587" t="str">
        <f>VLOOKUP(MUEBLES[[#This Row],[NO. ÁREA ]],AREAS[],2,FALSE)</f>
        <v xml:space="preserve">INSTANCIA MUNICIPAL PARA EL DESARROLLO DE LAS MUJERES </v>
      </c>
      <c r="J17" s="586" t="str">
        <f>VLOOKUP(MUEBLES[[#This Row],[NO. ÁREA ]],AREAS[],5,FALSE)</f>
        <v>C. ELVIA GÓMEZ TINO</v>
      </c>
      <c r="K17" s="586">
        <v>117</v>
      </c>
      <c r="L17" s="587" t="str">
        <f>VLOOKUP(MUEBLES[[#This Row],[NÚM. DE NOMINA ]],PERSONAL[],2,FALSE)</f>
        <v>C. ELVIA GÓMEZ TINO</v>
      </c>
      <c r="M17" s="586" t="str">
        <f>VLOOKUP(MUEBLES[[#This Row],[NÚM. DE NOMINA ]],PERSONAL[],3,FALSE)</f>
        <v>TITULAR</v>
      </c>
      <c r="N17" s="585" t="s">
        <v>4704</v>
      </c>
      <c r="O17" s="586" t="s">
        <v>4692</v>
      </c>
      <c r="P17" s="588" t="str">
        <f>VLOOKUP(MUEBLES[[#This Row],[NÚM. DE BIEN ]],BIENES[],2,FALSE)</f>
        <v xml:space="preserve">ARCHIVERO </v>
      </c>
      <c r="Q17" s="589" t="s">
        <v>291</v>
      </c>
      <c r="R17" s="606" t="s">
        <v>4951</v>
      </c>
      <c r="S17" s="585" t="s">
        <v>39</v>
      </c>
      <c r="T17" s="585" t="s">
        <v>39</v>
      </c>
      <c r="U17" s="585" t="s">
        <v>39</v>
      </c>
      <c r="V17" s="585" t="s">
        <v>287</v>
      </c>
      <c r="W17" s="590">
        <v>42915</v>
      </c>
      <c r="X17" s="591">
        <v>3600.64</v>
      </c>
      <c r="Y17" s="592">
        <v>0</v>
      </c>
      <c r="Z17" s="592">
        <v>3600.64</v>
      </c>
      <c r="AA17" s="585" t="s">
        <v>6089</v>
      </c>
      <c r="AB17" s="607"/>
      <c r="AC17" s="576"/>
    </row>
    <row r="18" spans="1:336" s="9" customFormat="1" ht="63.75" x14ac:dyDescent="0.25">
      <c r="A18" s="661" t="str">
        <f>CONCATENATE(MUEBLES[[#This Row],[CODIGO DE LA PARTIDA ESPECIFICA ]],"-",MUEBLES[[#This Row],[NO. EDIFICIO ]],"-",MUEBLES[[#This Row],[NO. ÁREA ]],"-",MUEBLES[[#This Row],[NÚM. DE BIEN ]],"-",MUEBLES[[#This Row],[CONSECUTIVO DEL BIEN ]],"-",MUEBLES[[#This Row],[CONSECUTIVO GENERAL DE INVENTARIO]])</f>
        <v>511-05-48-013-002-0013</v>
      </c>
      <c r="B18" s="584">
        <v>511</v>
      </c>
      <c r="C18" s="584" t="s">
        <v>6096</v>
      </c>
      <c r="D18" s="584" t="s">
        <v>6162</v>
      </c>
      <c r="E18" s="585" t="s">
        <v>4063</v>
      </c>
      <c r="F18" s="584" t="str">
        <f>VLOOKUP(MUEBLES[[#This Row],[NO. EDIFICIO ]],EDIFICIOS[],2,FALSE)</f>
        <v>SISTEMA MUNICIPAL DIF</v>
      </c>
      <c r="G18" s="584" t="str">
        <f>VLOOKUP(MUEBLES[[#This Row],[NO. EDIFICIO ]],EDIFICIOS[],3,FALSE)</f>
        <v>AV. REFORMA S/N, SECCIÓN NORTE, MANZANA 2, SANTIAGO DE ANAYA, HIDALGO</v>
      </c>
      <c r="H18" s="606" t="s">
        <v>4293</v>
      </c>
      <c r="I18" s="587" t="str">
        <f>VLOOKUP(MUEBLES[[#This Row],[NO. ÁREA ]],AREAS[],2,FALSE)</f>
        <v>SISTEMA MUNICIPAL PARA EL DESARROLLO INTEGRAL DE LA FAMILIA</v>
      </c>
      <c r="J18" s="586" t="str">
        <f>VLOOKUP(MUEBLES[[#This Row],[NO. ÁREA ]],AREAS[],5,FALSE)</f>
        <v>C. BELEN GONZÁLEZ BARRERA</v>
      </c>
      <c r="K18" s="586">
        <v>119</v>
      </c>
      <c r="L18" s="587" t="str">
        <f>VLOOKUP(MUEBLES[[#This Row],[NÚM. DE NOMINA ]],PERSONAL[],2,FALSE)</f>
        <v>C. BELEN GONZÁLEZ BARRERA</v>
      </c>
      <c r="M18" s="586" t="str">
        <f>VLOOKUP(MUEBLES[[#This Row],[NÚM. DE NOMINA ]],PERSONAL[],3,FALSE)</f>
        <v xml:space="preserve">TITULAR </v>
      </c>
      <c r="N18" s="585" t="s">
        <v>4704</v>
      </c>
      <c r="O18" s="586" t="s">
        <v>4693</v>
      </c>
      <c r="P18" s="588" t="str">
        <f>VLOOKUP(MUEBLES[[#This Row],[NÚM. DE BIEN ]],BIENES[],2,FALSE)</f>
        <v xml:space="preserve">ARCHIVERO </v>
      </c>
      <c r="Q18" s="589" t="s">
        <v>588</v>
      </c>
      <c r="R18" s="606" t="s">
        <v>4957</v>
      </c>
      <c r="S18" s="585" t="s">
        <v>39</v>
      </c>
      <c r="T18" s="585" t="s">
        <v>39</v>
      </c>
      <c r="U18" s="585" t="s">
        <v>39</v>
      </c>
      <c r="V18" s="585">
        <v>100</v>
      </c>
      <c r="W18" s="590">
        <v>43634</v>
      </c>
      <c r="X18" s="591">
        <v>2900</v>
      </c>
      <c r="Y18" s="592">
        <v>0</v>
      </c>
      <c r="Z18" s="592">
        <v>2900</v>
      </c>
      <c r="AA18" s="585" t="s">
        <v>6089</v>
      </c>
      <c r="AB18" s="608"/>
      <c r="AC18" s="576"/>
    </row>
    <row r="19" spans="1:336" s="9" customFormat="1" ht="63.75" x14ac:dyDescent="0.25">
      <c r="A19" s="661" t="str">
        <f>CONCATENATE(MUEBLES[[#This Row],[CODIGO DE LA PARTIDA ESPECIFICA ]],"-",MUEBLES[[#This Row],[NO. EDIFICIO ]],"-",MUEBLES[[#This Row],[NO. ÁREA ]],"-",MUEBLES[[#This Row],[NÚM. DE BIEN ]],"-",MUEBLES[[#This Row],[CONSECUTIVO DEL BIEN ]],"-",MUEBLES[[#This Row],[CONSECUTIVO GENERAL DE INVENTARIO]])</f>
        <v>566-01-05-013-003-0014</v>
      </c>
      <c r="B19" s="584">
        <v>566</v>
      </c>
      <c r="C19" s="584" t="s">
        <v>6107</v>
      </c>
      <c r="D19" s="584" t="s">
        <v>6163</v>
      </c>
      <c r="E19" s="585" t="s">
        <v>4060</v>
      </c>
      <c r="F19" s="584" t="str">
        <f>VLOOKUP(MUEBLES[[#This Row],[NO. EDIFICIO ]],EDIFICIOS[],2,FALSE)</f>
        <v>PALACIO MUNICIPAL</v>
      </c>
      <c r="G19" s="584" t="str">
        <f>VLOOKUP(MUEBLES[[#This Row],[NO. EDIFICIO ]],EDIFICIOS[],3,FALSE)</f>
        <v>PALACIO MUNICIPAL, S/N, COLONIA CENTRO</v>
      </c>
      <c r="H19" s="606" t="s">
        <v>4063</v>
      </c>
      <c r="I19" s="587" t="str">
        <f>VLOOKUP(MUEBLES[[#This Row],[NO. ÁREA ]],AREAS[],2,FALSE)</f>
        <v xml:space="preserve">H ASAMBLEA </v>
      </c>
      <c r="J19" s="586" t="str">
        <f>VLOOKUP(MUEBLES[[#This Row],[NO. ÁREA ]],AREAS[],5,FALSE)</f>
        <v>LIC. BLANCA GARCÍA LÓPEZ</v>
      </c>
      <c r="K19" s="586">
        <v>85</v>
      </c>
      <c r="L19" s="587" t="str">
        <f>VLOOKUP(MUEBLES[[#This Row],[NÚM. DE NOMINA ]],PERSONAL[],2,FALSE)</f>
        <v>LIC. ITZEL GONZÁLEZ PÉREZ</v>
      </c>
      <c r="M19" s="586" t="str">
        <f>VLOOKUP(MUEBLES[[#This Row],[NÚM. DE NOMINA ]],PERSONAL[],3,FALSE)</f>
        <v>SINDICO PROCURADOR</v>
      </c>
      <c r="N19" s="585" t="s">
        <v>4704</v>
      </c>
      <c r="O19" s="586" t="s">
        <v>4694</v>
      </c>
      <c r="P19" s="588" t="str">
        <f>VLOOKUP(MUEBLES[[#This Row],[NÚM. DE BIEN ]],BIENES[],2,FALSE)</f>
        <v xml:space="preserve">ARCHIVERO </v>
      </c>
      <c r="Q19" s="589" t="s">
        <v>1946</v>
      </c>
      <c r="R19" s="606" t="s">
        <v>4958</v>
      </c>
      <c r="S19" s="585" t="s">
        <v>557</v>
      </c>
      <c r="T19" s="585" t="s">
        <v>557</v>
      </c>
      <c r="U19" s="585" t="s">
        <v>557</v>
      </c>
      <c r="V19" s="585">
        <v>5294</v>
      </c>
      <c r="W19" s="590">
        <v>44543</v>
      </c>
      <c r="X19" s="591">
        <v>7189.75</v>
      </c>
      <c r="Y19" s="592"/>
      <c r="Z19" s="592">
        <v>7189.75</v>
      </c>
      <c r="AA19" s="585" t="s">
        <v>6089</v>
      </c>
      <c r="AB19" s="608"/>
      <c r="AC19" s="576"/>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row>
    <row r="20" spans="1:336" s="15" customFormat="1" ht="51" x14ac:dyDescent="0.25">
      <c r="A20" s="661" t="str">
        <f>CONCATENATE(MUEBLES[[#This Row],[CODIGO DE LA PARTIDA ESPECIFICA ]],"-",MUEBLES[[#This Row],[NO. EDIFICIO ]],"-",MUEBLES[[#This Row],[NO. ÁREA ]],"-",MUEBLES[[#This Row],[NÚM. DE BIEN ]],"-",MUEBLES[[#This Row],[CONSECUTIVO DEL BIEN ]],"-",MUEBLES[[#This Row],[CONSECUTIVO GENERAL DE INVENTARIO]])</f>
        <v>566-01-57-013-004-0015</v>
      </c>
      <c r="B20" s="584">
        <v>566</v>
      </c>
      <c r="C20" s="584" t="s">
        <v>6107</v>
      </c>
      <c r="D20" s="584" t="s">
        <v>6730</v>
      </c>
      <c r="E20" s="585" t="s">
        <v>4060</v>
      </c>
      <c r="F20" s="584" t="str">
        <f>VLOOKUP(MUEBLES[[#This Row],[NO. EDIFICIO ]],EDIFICIOS[],2,FALSE)</f>
        <v>PALACIO MUNICIPAL</v>
      </c>
      <c r="G20" s="584" t="str">
        <f>VLOOKUP(MUEBLES[[#This Row],[NO. EDIFICIO ]],EDIFICIOS[],3,FALSE)</f>
        <v>PALACIO MUNICIPAL, S/N, COLONIA CENTRO</v>
      </c>
      <c r="H20" s="606" t="s">
        <v>4302</v>
      </c>
      <c r="I20" s="587" t="str">
        <f>VLOOKUP(MUEBLES[[#This Row],[NO. ÁREA ]],AREAS[],2,FALSE)</f>
        <v xml:space="preserve">ÓRGANO INTERNO DE CONTROL </v>
      </c>
      <c r="J20" s="586" t="str">
        <f>VLOOKUP(MUEBLES[[#This Row],[NO. ÁREA ]],AREAS[],5,FALSE)</f>
        <v>LIC. ELSY ODETTE GONZÁLEZ MOLINA</v>
      </c>
      <c r="K20" s="586">
        <v>109</v>
      </c>
      <c r="L20" s="587" t="str">
        <f>VLOOKUP(MUEBLES[[#This Row],[NÚM. DE NOMINA ]],PERSONAL[],2,FALSE)</f>
        <v>LIC. ELSY ODETTE GONZÁLEZ MOLINA</v>
      </c>
      <c r="M20" s="586" t="str">
        <f>VLOOKUP(MUEBLES[[#This Row],[NÚM. DE NOMINA ]],PERSONAL[],3,FALSE)</f>
        <v>TITULAR</v>
      </c>
      <c r="N20" s="585" t="s">
        <v>4704</v>
      </c>
      <c r="O20" s="586" t="s">
        <v>4695</v>
      </c>
      <c r="P20" s="588" t="str">
        <f>VLOOKUP(MUEBLES[[#This Row],[NÚM. DE BIEN ]],BIENES[],2,FALSE)</f>
        <v xml:space="preserve">ARCHIVERO </v>
      </c>
      <c r="Q20" s="586" t="s">
        <v>3440</v>
      </c>
      <c r="R20" s="606" t="s">
        <v>4959</v>
      </c>
      <c r="S20" s="585" t="s">
        <v>557</v>
      </c>
      <c r="T20" s="585" t="s">
        <v>557</v>
      </c>
      <c r="U20" s="585" t="s">
        <v>557</v>
      </c>
      <c r="V20" s="585" t="s">
        <v>3441</v>
      </c>
      <c r="W20" s="590">
        <v>45141</v>
      </c>
      <c r="X20" s="591">
        <v>28336.639999999999</v>
      </c>
      <c r="Y20" s="592"/>
      <c r="Z20" s="592">
        <v>28336.639999999999</v>
      </c>
      <c r="AA20" s="585" t="s">
        <v>6089</v>
      </c>
      <c r="AB20" s="608" t="s">
        <v>6729</v>
      </c>
      <c r="AC20" s="576" t="s">
        <v>6729</v>
      </c>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row>
    <row r="21" spans="1:336" s="9" customFormat="1" ht="51" x14ac:dyDescent="0.25">
      <c r="A21" s="661" t="str">
        <f>CONCATENATE(MUEBLES[[#This Row],[CODIGO DE LA PARTIDA ESPECIFICA ]],"-",MUEBLES[[#This Row],[NO. EDIFICIO ]],"-",MUEBLES[[#This Row],[NO. ÁREA ]],"-",MUEBLES[[#This Row],[NÚM. DE BIEN ]],"-",MUEBLES[[#This Row],[CONSECUTIVO DEL BIEN ]],"-",MUEBLES[[#This Row],[CONSECUTIVO GENERAL DE INVENTARIO]])</f>
        <v>566-04-46-013-005-0016</v>
      </c>
      <c r="B21" s="584">
        <v>566</v>
      </c>
      <c r="C21" s="584" t="s">
        <v>6107</v>
      </c>
      <c r="D21" s="584" t="s">
        <v>6164</v>
      </c>
      <c r="E21" s="585" t="s">
        <v>2074</v>
      </c>
      <c r="F21" s="584" t="str">
        <f>VLOOKUP(MUEBLES[[#This Row],[NO. EDIFICIO ]],EDIFICIOS[],2,FALSE)</f>
        <v xml:space="preserve">PROTECCION CIVIL </v>
      </c>
      <c r="G21" s="584" t="str">
        <f>VLOOKUP(MUEBLES[[#This Row],[NO. EDIFICIO ]],EDIFICIOS[],3,FALSE)</f>
        <v>AV. REFORMA S/N, SECCIÓN NORTE, MANZANA 2, SANTIAGO DE ANAYA, HIDALGO</v>
      </c>
      <c r="H21" s="606" t="s">
        <v>4291</v>
      </c>
      <c r="I21" s="587" t="str">
        <f>VLOOKUP(MUEBLES[[#This Row],[NO. ÁREA ]],AREAS[],2,FALSE)</f>
        <v>PROTECCIÓN CÍVIL, BOMBEROS Y GESTIÓN DE RIESGOS</v>
      </c>
      <c r="J21" s="586" t="str">
        <f>VLOOKUP(MUEBLES[[#This Row],[NO. ÁREA ]],AREAS[],5,FALSE)</f>
        <v>CMDTE. JOSÉ JUAN GARCÍA CORTES</v>
      </c>
      <c r="K21" s="586" t="s">
        <v>4062</v>
      </c>
      <c r="L21" s="587" t="str">
        <f>VLOOKUP(MUEBLES[[#This Row],[NÚM. DE NOMINA ]],PERSONAL[],2,FALSE)</f>
        <v>CMDTE. JOSÉ JUAN GARCÍA CORTES</v>
      </c>
      <c r="M21" s="586" t="str">
        <f>VLOOKUP(MUEBLES[[#This Row],[NÚM. DE NOMINA ]],PERSONAL[],3,FALSE)</f>
        <v>TITULAR</v>
      </c>
      <c r="N21" s="585" t="s">
        <v>4704</v>
      </c>
      <c r="O21" s="586" t="s">
        <v>4696</v>
      </c>
      <c r="P21" s="588" t="str">
        <f>VLOOKUP(MUEBLES[[#This Row],[NÚM. DE BIEN ]],BIENES[],2,FALSE)</f>
        <v xml:space="preserve">ARCHIVERO </v>
      </c>
      <c r="Q21" s="586" t="s">
        <v>3428</v>
      </c>
      <c r="R21" s="606" t="s">
        <v>4960</v>
      </c>
      <c r="S21" s="585" t="s">
        <v>557</v>
      </c>
      <c r="T21" s="585" t="s">
        <v>557</v>
      </c>
      <c r="U21" s="585" t="s">
        <v>557</v>
      </c>
      <c r="V21" s="585" t="s">
        <v>3450</v>
      </c>
      <c r="W21" s="590">
        <v>45167</v>
      </c>
      <c r="X21" s="591">
        <v>13520.51</v>
      </c>
      <c r="Y21" s="592"/>
      <c r="Z21" s="592">
        <v>13520.51</v>
      </c>
      <c r="AA21" s="585" t="s">
        <v>6089</v>
      </c>
      <c r="AB21" s="608"/>
      <c r="AC21" s="576" t="s">
        <v>1185</v>
      </c>
    </row>
    <row r="22" spans="1:336" s="9" customFormat="1" ht="89.25" x14ac:dyDescent="0.25">
      <c r="A22" s="661" t="str">
        <f>CONCATENATE(MUEBLES[[#This Row],[CODIGO DE LA PARTIDA ESPECIFICA ]],"-",MUEBLES[[#This Row],[NO. EDIFICIO ]],"-",MUEBLES[[#This Row],[NO. ÁREA ]],"-",MUEBLES[[#This Row],[NÚM. DE BIEN ]],"-",MUEBLES[[#This Row],[CONSECUTIVO DEL BIEN ]],"-",MUEBLES[[#This Row],[CONSECUTIVO GENERAL DE INVENTARIO]])</f>
        <v>511-05-01-013-006-0017</v>
      </c>
      <c r="B22" s="584">
        <v>511</v>
      </c>
      <c r="C22" s="584" t="s">
        <v>6096</v>
      </c>
      <c r="D22" s="584" t="s">
        <v>6165</v>
      </c>
      <c r="E22" s="585" t="s">
        <v>4063</v>
      </c>
      <c r="F22" s="584" t="str">
        <f>VLOOKUP(MUEBLES[[#This Row],[NO. EDIFICIO ]],EDIFICIOS[],2,FALSE)</f>
        <v>SISTEMA MUNICIPAL DIF</v>
      </c>
      <c r="G22" s="584" t="str">
        <f>VLOOKUP(MUEBLES[[#This Row],[NO. EDIFICIO ]],EDIFICIOS[],3,FALSE)</f>
        <v>AV. REFORMA S/N, SECCIÓN NORTE, MANZANA 2, SANTIAGO DE ANAYA, HIDALGO</v>
      </c>
      <c r="H22" s="606" t="s">
        <v>4060</v>
      </c>
      <c r="I22" s="587" t="str">
        <f>VLOOKUP(MUEBLES[[#This Row],[NO. ÁREA ]],AREAS[],2,FALSE)</f>
        <v xml:space="preserve">DESPACHO DE LA PRESIDENCIA </v>
      </c>
      <c r="J22" s="586" t="str">
        <f>VLOOKUP(MUEBLES[[#This Row],[NO. ÁREA ]],AREAS[],5,FALSE)</f>
        <v>C. EDIGAR MONTER ÁNGELES</v>
      </c>
      <c r="K22" s="586">
        <v>99</v>
      </c>
      <c r="L22" s="587" t="str">
        <f>VLOOKUP(MUEBLES[[#This Row],[NÚM. DE NOMINA ]],PERSONAL[],2,FALSE)</f>
        <v>LIC. MARLENE MEJÍA LÓPEZ</v>
      </c>
      <c r="M22" s="586" t="str">
        <f>VLOOKUP(MUEBLES[[#This Row],[NÚM. DE NOMINA ]],PERSONAL[],3,FALSE)</f>
        <v>AUXILIAR ADMINISTRATIVO</v>
      </c>
      <c r="N22" s="585" t="s">
        <v>4704</v>
      </c>
      <c r="O22" s="586" t="s">
        <v>4697</v>
      </c>
      <c r="P22" s="588" t="str">
        <f>VLOOKUP(MUEBLES[[#This Row],[NÚM. DE BIEN ]],BIENES[],2,FALSE)</f>
        <v xml:space="preserve">ARCHIVERO </v>
      </c>
      <c r="Q22" s="589" t="s">
        <v>144</v>
      </c>
      <c r="R22" s="606" t="s">
        <v>4961</v>
      </c>
      <c r="S22" s="585" t="s">
        <v>39</v>
      </c>
      <c r="T22" s="585" t="s">
        <v>39</v>
      </c>
      <c r="U22" s="585" t="s">
        <v>39</v>
      </c>
      <c r="V22" s="585" t="s">
        <v>145</v>
      </c>
      <c r="W22" s="590">
        <v>43504</v>
      </c>
      <c r="X22" s="591">
        <v>2959.2</v>
      </c>
      <c r="Y22" s="592">
        <v>0</v>
      </c>
      <c r="Z22" s="592">
        <v>2959.2</v>
      </c>
      <c r="AA22" s="585" t="s">
        <v>6089</v>
      </c>
      <c r="AB22" s="608"/>
      <c r="AC22" s="576" t="s">
        <v>1207</v>
      </c>
    </row>
    <row r="23" spans="1:336" s="9" customFormat="1" ht="89.25" x14ac:dyDescent="0.25">
      <c r="A23" s="661" t="str">
        <f>CONCATENATE(MUEBLES[[#This Row],[CODIGO DE LA PARTIDA ESPECIFICA ]],"-",MUEBLES[[#This Row],[NO. EDIFICIO ]],"-",MUEBLES[[#This Row],[NO. ÁREA ]],"-",MUEBLES[[#This Row],[NÚM. DE BIEN ]],"-",MUEBLES[[#This Row],[CONSECUTIVO DEL BIEN ]],"-",MUEBLES[[#This Row],[CONSECUTIVO GENERAL DE INVENTARIO]])</f>
        <v>511-01-24-013-007-0018</v>
      </c>
      <c r="B23" s="584">
        <v>511</v>
      </c>
      <c r="C23" s="584" t="s">
        <v>6096</v>
      </c>
      <c r="D23" s="584" t="s">
        <v>6166</v>
      </c>
      <c r="E23" s="585" t="s">
        <v>4060</v>
      </c>
      <c r="F23" s="584" t="str">
        <f>VLOOKUP(MUEBLES[[#This Row],[NO. EDIFICIO ]],EDIFICIOS[],2,FALSE)</f>
        <v>PALACIO MUNICIPAL</v>
      </c>
      <c r="G23" s="584" t="str">
        <f>VLOOKUP(MUEBLES[[#This Row],[NO. EDIFICIO ]],EDIFICIOS[],3,FALSE)</f>
        <v>PALACIO MUNICIPAL, S/N, COLONIA CENTRO</v>
      </c>
      <c r="H23" s="606" t="s">
        <v>4269</v>
      </c>
      <c r="I23" s="587" t="str">
        <f>VLOOKUP(MUEBLES[[#This Row],[NO. ÁREA ]],AREAS[],2,FALSE)</f>
        <v>TESORERÍA MUNICIPAL</v>
      </c>
      <c r="J23" s="586" t="str">
        <f>VLOOKUP(MUEBLES[[#This Row],[NO. ÁREA ]],AREAS[],5,FALSE)</f>
        <v>C. P. NOHEMI VIRIDIANA CORTEZ MONTER</v>
      </c>
      <c r="K23" s="586">
        <v>222</v>
      </c>
      <c r="L23" s="587" t="str">
        <f>VLOOKUP(MUEBLES[[#This Row],[NÚM. DE NOMINA ]],PERSONAL[],2,FALSE)</f>
        <v>C. FABIOLA HERNÁNDEZ HERNÁNDEZ</v>
      </c>
      <c r="M23" s="586" t="str">
        <f>VLOOKUP(MUEBLES[[#This Row],[NÚM. DE NOMINA ]],PERSONAL[],3,FALSE)</f>
        <v>SECRETARIA</v>
      </c>
      <c r="N23" s="585" t="s">
        <v>4704</v>
      </c>
      <c r="O23" s="586" t="s">
        <v>4698</v>
      </c>
      <c r="P23" s="588" t="str">
        <f>VLOOKUP(MUEBLES[[#This Row],[NÚM. DE BIEN ]],BIENES[],2,FALSE)</f>
        <v xml:space="preserve">ARCHIVERO </v>
      </c>
      <c r="Q23" s="589" t="s">
        <v>144</v>
      </c>
      <c r="R23" s="606" t="s">
        <v>4962</v>
      </c>
      <c r="S23" s="585" t="s">
        <v>39</v>
      </c>
      <c r="T23" s="585" t="s">
        <v>39</v>
      </c>
      <c r="U23" s="585" t="s">
        <v>39</v>
      </c>
      <c r="V23" s="585" t="s">
        <v>145</v>
      </c>
      <c r="W23" s="590">
        <v>43504</v>
      </c>
      <c r="X23" s="591">
        <v>2959.2</v>
      </c>
      <c r="Y23" s="592">
        <v>0</v>
      </c>
      <c r="Z23" s="592">
        <v>2959.2</v>
      </c>
      <c r="AA23" s="585" t="s">
        <v>6089</v>
      </c>
      <c r="AB23" s="608"/>
      <c r="AC23" s="576" t="s">
        <v>1207</v>
      </c>
    </row>
    <row r="24" spans="1:336" s="9" customFormat="1" ht="51" x14ac:dyDescent="0.25">
      <c r="A24" s="662" t="str">
        <f>CONCATENATE(MUEBLES[[#This Row],[CODIGO DE LA PARTIDA ESPECIFICA ]],"-",MUEBLES[[#This Row],[NO. EDIFICIO ]],"-",MUEBLES[[#This Row],[NO. ÁREA ]],"-",MUEBLES[[#This Row],[NÚM. DE BIEN ]],"-",MUEBLES[[#This Row],[CONSECUTIVO DEL BIEN ]],"-",MUEBLES[[#This Row],[CONSECUTIVO GENERAL DE INVENTARIO]])</f>
        <v>511-01-18-013-008-0019</v>
      </c>
      <c r="B24" s="584">
        <v>511</v>
      </c>
      <c r="C24" s="584" t="s">
        <v>6096</v>
      </c>
      <c r="D24" s="609" t="s">
        <v>6167</v>
      </c>
      <c r="E24" s="585" t="s">
        <v>4060</v>
      </c>
      <c r="F24" s="584" t="str">
        <f>VLOOKUP(MUEBLES[[#This Row],[NO. EDIFICIO ]],EDIFICIOS[],2,FALSE)</f>
        <v>PALACIO MUNICIPAL</v>
      </c>
      <c r="G24" s="584" t="str">
        <f>VLOOKUP(MUEBLES[[#This Row],[NO. EDIFICIO ]],EDIFICIOS[],3,FALSE)</f>
        <v>PALACIO MUNICIPAL, S/N, COLONIA CENTRO</v>
      </c>
      <c r="H24" s="606" t="s">
        <v>4263</v>
      </c>
      <c r="I24" s="587" t="str">
        <f>VLOOKUP(MUEBLES[[#This Row],[NO. ÁREA ]],AREAS[],2,FALSE)</f>
        <v>OBRAS PÚBLICAS Y ORDENAMIENTO URBANO</v>
      </c>
      <c r="J24" s="586" t="str">
        <f>VLOOKUP(MUEBLES[[#This Row],[NO. ÁREA ]],AREAS[],5,FALSE)</f>
        <v>ING. ZOILA PÉREZ MEJÍA</v>
      </c>
      <c r="K24" s="586">
        <v>157</v>
      </c>
      <c r="L24" s="587" t="str">
        <f>VLOOKUP(MUEBLES[[#This Row],[NÚM. DE NOMINA ]],PERSONAL[],2,FALSE)</f>
        <v>P. L. A. MARCOS CHÁVEZ SÁNCHEZ</v>
      </c>
      <c r="M24" s="586" t="str">
        <f>VLOOKUP(MUEBLES[[#This Row],[NÚM. DE NOMINA ]],PERSONAL[],3,FALSE)</f>
        <v>AUXILIAR ADMINISTRATIVO</v>
      </c>
      <c r="N24" s="585" t="s">
        <v>4704</v>
      </c>
      <c r="O24" s="586" t="s">
        <v>4699</v>
      </c>
      <c r="P24" s="588" t="str">
        <f>VLOOKUP(MUEBLES[[#This Row],[NÚM. DE BIEN ]],BIENES[],2,FALSE)</f>
        <v xml:space="preserve">ARCHIVERO </v>
      </c>
      <c r="Q24" s="589" t="s">
        <v>2048</v>
      </c>
      <c r="R24" s="606" t="s">
        <v>4963</v>
      </c>
      <c r="S24" s="585" t="s">
        <v>39</v>
      </c>
      <c r="T24" s="585" t="s">
        <v>39</v>
      </c>
      <c r="U24" s="585" t="s">
        <v>39</v>
      </c>
      <c r="V24" s="585">
        <v>81</v>
      </c>
      <c r="W24" s="590">
        <v>42734</v>
      </c>
      <c r="X24" s="591">
        <v>3900</v>
      </c>
      <c r="Y24" s="592">
        <v>0</v>
      </c>
      <c r="Z24" s="592">
        <v>3900</v>
      </c>
      <c r="AA24" s="585" t="s">
        <v>6089</v>
      </c>
      <c r="AB24" s="608"/>
      <c r="AC24" s="576" t="s">
        <v>571</v>
      </c>
    </row>
    <row r="25" spans="1:336" s="437" customFormat="1" ht="51" x14ac:dyDescent="0.25">
      <c r="A25" s="662" t="str">
        <f>CONCATENATE(MUEBLES[[#This Row],[CODIGO DE LA PARTIDA ESPECIFICA ]],"-",MUEBLES[[#This Row],[NO. EDIFICIO ]],"-",MUEBLES[[#This Row],[NO. ÁREA ]],"-",MUEBLES[[#This Row],[NÚM. DE BIEN ]],"-",MUEBLES[[#This Row],[CONSECUTIVO DEL BIEN ]],"-",MUEBLES[[#This Row],[CONSECUTIVO GENERAL DE INVENTARIO]])</f>
        <v>511-01-06-013-009-0020</v>
      </c>
      <c r="B25" s="584">
        <v>511</v>
      </c>
      <c r="C25" s="584" t="s">
        <v>6096</v>
      </c>
      <c r="D25" s="584" t="s">
        <v>6168</v>
      </c>
      <c r="E25" s="585" t="s">
        <v>4060</v>
      </c>
      <c r="F25" s="584" t="str">
        <f>VLOOKUP(MUEBLES[[#This Row],[NO. EDIFICIO ]],EDIFICIOS[],2,FALSE)</f>
        <v>PALACIO MUNICIPAL</v>
      </c>
      <c r="G25" s="584" t="str">
        <f>VLOOKUP(MUEBLES[[#This Row],[NO. EDIFICIO ]],EDIFICIOS[],3,FALSE)</f>
        <v>PALACIO MUNICIPAL, S/N, COLONIA CENTRO</v>
      </c>
      <c r="H25" s="606" t="s">
        <v>4064</v>
      </c>
      <c r="I25" s="587" t="str">
        <f>VLOOKUP(MUEBLES[[#This Row],[NO. ÁREA ]],AREAS[],2,FALSE)</f>
        <v xml:space="preserve">SECRETARÍA GENERAL MUNICIPAL </v>
      </c>
      <c r="J25" s="586" t="str">
        <f>VLOOKUP(MUEBLES[[#This Row],[NO. ÁREA ]],AREAS[],5,FALSE)</f>
        <v>C. CLEMENTE HERNÁNDEZ ESPINOZA</v>
      </c>
      <c r="K25" s="586">
        <v>16</v>
      </c>
      <c r="L25" s="587" t="str">
        <f>VLOOKUP(MUEBLES[[#This Row],[NÚM. DE NOMINA ]],PERSONAL[],2,FALSE)</f>
        <v>C. ANA PATRICIA VARGAS HERNÁNDEZ</v>
      </c>
      <c r="M25" s="586" t="str">
        <f>VLOOKUP(MUEBLES[[#This Row],[NÚM. DE NOMINA ]],PERSONAL[],3,FALSE)</f>
        <v>SECRETARIA</v>
      </c>
      <c r="N25" s="585" t="s">
        <v>4704</v>
      </c>
      <c r="O25" s="586" t="s">
        <v>4700</v>
      </c>
      <c r="P25" s="588" t="str">
        <f>VLOOKUP(MUEBLES[[#This Row],[NÚM. DE BIEN ]],BIENES[],2,FALSE)</f>
        <v xml:space="preserve">ARCHIVERO </v>
      </c>
      <c r="Q25" s="589" t="s">
        <v>1232</v>
      </c>
      <c r="R25" s="606" t="s">
        <v>4964</v>
      </c>
      <c r="S25" s="585" t="s">
        <v>39</v>
      </c>
      <c r="T25" s="585" t="s">
        <v>39</v>
      </c>
      <c r="U25" s="585" t="s">
        <v>39</v>
      </c>
      <c r="V25" s="585">
        <v>81</v>
      </c>
      <c r="W25" s="590">
        <v>42734</v>
      </c>
      <c r="X25" s="591">
        <v>3900</v>
      </c>
      <c r="Y25" s="592">
        <v>0</v>
      </c>
      <c r="Z25" s="592">
        <v>3900</v>
      </c>
      <c r="AA25" s="585" t="s">
        <v>6089</v>
      </c>
      <c r="AB25" s="608"/>
      <c r="AC25" s="576" t="s">
        <v>564</v>
      </c>
      <c r="AF25" s="9"/>
    </row>
    <row r="26" spans="1:336" s="9" customFormat="1" ht="51" x14ac:dyDescent="0.25">
      <c r="A26" s="662" t="str">
        <f>CONCATENATE(MUEBLES[[#This Row],[CODIGO DE LA PARTIDA ESPECIFICA ]],"-",MUEBLES[[#This Row],[NO. EDIFICIO ]],"-",MUEBLES[[#This Row],[NO. ÁREA ]],"-",MUEBLES[[#This Row],[NÚM. DE BIEN ]],"-",MUEBLES[[#This Row],[CONSECUTIVO DEL BIEN ]],"-",MUEBLES[[#This Row],[CONSECUTIVO GENERAL DE INVENTARIO]])</f>
        <v>511-01-09-013-010-0021</v>
      </c>
      <c r="B26" s="584">
        <v>511</v>
      </c>
      <c r="C26" s="584" t="s">
        <v>6096</v>
      </c>
      <c r="D26" s="584" t="s">
        <v>6127</v>
      </c>
      <c r="E26" s="585" t="s">
        <v>4060</v>
      </c>
      <c r="F26" s="584" t="str">
        <f>VLOOKUP(MUEBLES[[#This Row],[NO. EDIFICIO ]],EDIFICIOS[],2,FALSE)</f>
        <v>PALACIO MUNICIPAL</v>
      </c>
      <c r="G26" s="584" t="str">
        <f>VLOOKUP(MUEBLES[[#This Row],[NO. EDIFICIO ]],EDIFICIOS[],3,FALSE)</f>
        <v>PALACIO MUNICIPAL, S/N, COLONIA CENTRO</v>
      </c>
      <c r="H26" s="606" t="s">
        <v>4072</v>
      </c>
      <c r="I26" s="587" t="str">
        <f>VLOOKUP(MUEBLES[[#This Row],[NO. ÁREA ]],AREAS[],2,FALSE)</f>
        <v xml:space="preserve">INSTANCIA MUNICIPAL PARA EL DESARROLLO DE LAS MUJERES </v>
      </c>
      <c r="J26" s="586" t="str">
        <f>VLOOKUP(MUEBLES[[#This Row],[NO. ÁREA ]],AREAS[],5,FALSE)</f>
        <v>C. ELVIA GÓMEZ TINO</v>
      </c>
      <c r="K26" s="586">
        <v>117</v>
      </c>
      <c r="L26" s="587" t="str">
        <f>VLOOKUP(MUEBLES[[#This Row],[NÚM. DE NOMINA ]],PERSONAL[],2,FALSE)</f>
        <v>C. ELVIA GÓMEZ TINO</v>
      </c>
      <c r="M26" s="586" t="str">
        <f>VLOOKUP(MUEBLES[[#This Row],[NÚM. DE NOMINA ]],PERSONAL[],3,FALSE)</f>
        <v>TITULAR</v>
      </c>
      <c r="N26" s="585" t="s">
        <v>4704</v>
      </c>
      <c r="O26" s="586" t="s">
        <v>4701</v>
      </c>
      <c r="P26" s="588" t="str">
        <f>VLOOKUP(MUEBLES[[#This Row],[NÚM. DE BIEN ]],BIENES[],2,FALSE)</f>
        <v xml:space="preserve">ARCHIVERO </v>
      </c>
      <c r="Q26" s="589" t="s">
        <v>1788</v>
      </c>
      <c r="R26" s="606" t="s">
        <v>4965</v>
      </c>
      <c r="S26" s="585" t="s">
        <v>557</v>
      </c>
      <c r="T26" s="585" t="s">
        <v>557</v>
      </c>
      <c r="U26" s="585" t="s">
        <v>557</v>
      </c>
      <c r="V26" s="585" t="s">
        <v>1786</v>
      </c>
      <c r="W26" s="590">
        <v>44379</v>
      </c>
      <c r="X26" s="591">
        <v>4987.03</v>
      </c>
      <c r="Y26" s="592"/>
      <c r="Z26" s="592">
        <v>4987.03</v>
      </c>
      <c r="AA26" s="585" t="s">
        <v>6089</v>
      </c>
      <c r="AB26" s="608"/>
      <c r="AC26" s="576" t="s">
        <v>566</v>
      </c>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row>
    <row r="27" spans="1:336" s="9" customFormat="1" ht="76.5" x14ac:dyDescent="0.25">
      <c r="A27" s="662" t="str">
        <f>CONCATENATE(MUEBLES[[#This Row],[CODIGO DE LA PARTIDA ESPECIFICA ]],"-",MUEBLES[[#This Row],[NO. EDIFICIO ]],"-",MUEBLES[[#This Row],[NO. ÁREA ]],"-",MUEBLES[[#This Row],[NÚM. DE BIEN ]],"-",MUEBLES[[#This Row],[CONSECUTIVO DEL BIEN ]],"-",MUEBLES[[#This Row],[CONSECUTIVO GENERAL DE INVENTARIO]])</f>
        <v>561-01-10-013-011-0022</v>
      </c>
      <c r="B27" s="584">
        <v>561</v>
      </c>
      <c r="C27" s="584" t="s">
        <v>6103</v>
      </c>
      <c r="D27" s="584" t="s">
        <v>6169</v>
      </c>
      <c r="E27" s="585" t="s">
        <v>4060</v>
      </c>
      <c r="F27" s="584" t="str">
        <f>VLOOKUP(MUEBLES[[#This Row],[NO. EDIFICIO ]],EDIFICIOS[],2,FALSE)</f>
        <v>PALACIO MUNICIPAL</v>
      </c>
      <c r="G27" s="584" t="str">
        <f>VLOOKUP(MUEBLES[[#This Row],[NO. EDIFICIO ]],EDIFICIOS[],3,FALSE)</f>
        <v>PALACIO MUNICIPAL, S/N, COLONIA CENTRO</v>
      </c>
      <c r="H27" s="606" t="s">
        <v>4255</v>
      </c>
      <c r="I27" s="587" t="str">
        <f>VLOOKUP(MUEBLES[[#This Row],[NO. ÁREA ]],AREAS[],2,FALSE)</f>
        <v>CONCILIACIÓN MUNICIPAL</v>
      </c>
      <c r="J27" s="586" t="str">
        <f>VLOOKUP(MUEBLES[[#This Row],[NO. ÁREA ]],AREAS[],5,FALSE)</f>
        <v>LIC. MARTHA GARAY PÉREZ</v>
      </c>
      <c r="K27" s="586">
        <v>139</v>
      </c>
      <c r="L27" s="587" t="str">
        <f>VLOOKUP(MUEBLES[[#This Row],[NÚM. DE NOMINA ]],PERSONAL[],2,FALSE)</f>
        <v>LIC. MARTHA GARAY PÉREZ</v>
      </c>
      <c r="M27" s="586" t="str">
        <f>VLOOKUP(MUEBLES[[#This Row],[NÚM. DE NOMINA ]],PERSONAL[],3,FALSE)</f>
        <v xml:space="preserve">TITULAR </v>
      </c>
      <c r="N27" s="585" t="s">
        <v>4704</v>
      </c>
      <c r="O27" s="586" t="s">
        <v>4702</v>
      </c>
      <c r="P27" s="588" t="str">
        <f>VLOOKUP(MUEBLES[[#This Row],[NÚM. DE BIEN ]],BIENES[],2,FALSE)</f>
        <v xml:space="preserve">ARCHIVERO </v>
      </c>
      <c r="Q27" s="589" t="s">
        <v>3142</v>
      </c>
      <c r="R27" s="606" t="s">
        <v>4966</v>
      </c>
      <c r="S27" s="585" t="s">
        <v>557</v>
      </c>
      <c r="T27" s="585" t="s">
        <v>557</v>
      </c>
      <c r="U27" s="585" t="s">
        <v>557</v>
      </c>
      <c r="V27" s="585" t="s">
        <v>3141</v>
      </c>
      <c r="W27" s="590">
        <v>44644</v>
      </c>
      <c r="X27" s="591">
        <v>7473.33</v>
      </c>
      <c r="Y27" s="592"/>
      <c r="Z27" s="592">
        <v>7473.33</v>
      </c>
      <c r="AA27" s="585" t="s">
        <v>6089</v>
      </c>
      <c r="AB27" s="608"/>
      <c r="AC27" s="576" t="s">
        <v>561</v>
      </c>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row>
    <row r="28" spans="1:336" s="15" customFormat="1" ht="76.5" x14ac:dyDescent="0.25">
      <c r="A28" s="662" t="str">
        <f>CONCATENATE(MUEBLES[[#This Row],[CODIGO DE LA PARTIDA ESPECIFICA ]],"-",MUEBLES[[#This Row],[NO. EDIFICIO ]],"-",MUEBLES[[#This Row],[NO. ÁREA ]],"-",MUEBLES[[#This Row],[NÚM. DE BIEN ]],"-",MUEBLES[[#This Row],[CONSECUTIVO DEL BIEN ]],"-",MUEBLES[[#This Row],[CONSECUTIVO GENERAL DE INVENTARIO]])</f>
        <v>561-05-48-013-012-0023</v>
      </c>
      <c r="B28" s="584">
        <v>561</v>
      </c>
      <c r="C28" s="584" t="s">
        <v>6103</v>
      </c>
      <c r="D28" s="584" t="s">
        <v>6170</v>
      </c>
      <c r="E28" s="585" t="s">
        <v>4063</v>
      </c>
      <c r="F28" s="584" t="str">
        <f>VLOOKUP(MUEBLES[[#This Row],[NO. EDIFICIO ]],EDIFICIOS[],2,FALSE)</f>
        <v>SISTEMA MUNICIPAL DIF</v>
      </c>
      <c r="G28" s="584" t="str">
        <f>VLOOKUP(MUEBLES[[#This Row],[NO. EDIFICIO ]],EDIFICIOS[],3,FALSE)</f>
        <v>AV. REFORMA S/N, SECCIÓN NORTE, MANZANA 2, SANTIAGO DE ANAYA, HIDALGO</v>
      </c>
      <c r="H28" s="606" t="s">
        <v>4293</v>
      </c>
      <c r="I28" s="587" t="str">
        <f>VLOOKUP(MUEBLES[[#This Row],[NO. ÁREA ]],AREAS[],2,FALSE)</f>
        <v>SISTEMA MUNICIPAL PARA EL DESARROLLO INTEGRAL DE LA FAMILIA</v>
      </c>
      <c r="J28" s="586" t="str">
        <f>VLOOKUP(MUEBLES[[#This Row],[NO. ÁREA ]],AREAS[],5,FALSE)</f>
        <v>C. BELEN GONZÁLEZ BARRERA</v>
      </c>
      <c r="K28" s="586">
        <v>48</v>
      </c>
      <c r="L28" s="587" t="str">
        <f>VLOOKUP(MUEBLES[[#This Row],[NÚM. DE NOMINA ]],PERSONAL[],2,FALSE)</f>
        <v>P. LIC. EN EDUC. DIBLAIN PÉREZ CRUZ</v>
      </c>
      <c r="M28" s="586" t="str">
        <f>VLOOKUP(MUEBLES[[#This Row],[NÚM. DE NOMINA ]],PERSONAL[],3,FALSE)</f>
        <v>AUXILIAR ADMINISTRATIVO</v>
      </c>
      <c r="N28" s="585" t="s">
        <v>4704</v>
      </c>
      <c r="O28" s="586" t="s">
        <v>4703</v>
      </c>
      <c r="P28" s="588" t="str">
        <f>VLOOKUP(MUEBLES[[#This Row],[NÚM. DE BIEN ]],BIENES[],2,FALSE)</f>
        <v xml:space="preserve">ARCHIVERO </v>
      </c>
      <c r="Q28" s="589" t="s">
        <v>3142</v>
      </c>
      <c r="R28" s="606" t="s">
        <v>4967</v>
      </c>
      <c r="S28" s="585" t="s">
        <v>557</v>
      </c>
      <c r="T28" s="585" t="s">
        <v>557</v>
      </c>
      <c r="U28" s="585" t="s">
        <v>557</v>
      </c>
      <c r="V28" s="585" t="s">
        <v>3144</v>
      </c>
      <c r="W28" s="590">
        <v>44644</v>
      </c>
      <c r="X28" s="591">
        <v>7473.33</v>
      </c>
      <c r="Y28" s="592"/>
      <c r="Z28" s="592">
        <v>7473.33</v>
      </c>
      <c r="AA28" s="585" t="s">
        <v>6089</v>
      </c>
      <c r="AB28" s="608"/>
      <c r="AC28" s="576"/>
    </row>
    <row r="29" spans="1:336" s="15" customFormat="1" ht="76.5" x14ac:dyDescent="0.25">
      <c r="A29" s="662" t="str">
        <f>CONCATENATE(MUEBLES[[#This Row],[CODIGO DE LA PARTIDA ESPECIFICA ]],"-",MUEBLES[[#This Row],[NO. EDIFICIO ]],"-",MUEBLES[[#This Row],[NO. ÁREA ]],"-",MUEBLES[[#This Row],[NÚM. DE BIEN ]],"-",MUEBLES[[#This Row],[CONSECUTIVO DEL BIEN ]],"-",MUEBLES[[#This Row],[CONSECUTIVO GENERAL DE INVENTARIO]])</f>
        <v>561-05-48-013-013-0024</v>
      </c>
      <c r="B29" s="584">
        <v>561</v>
      </c>
      <c r="C29" s="584" t="s">
        <v>6103</v>
      </c>
      <c r="D29" s="584" t="s">
        <v>6171</v>
      </c>
      <c r="E29" s="585" t="s">
        <v>4063</v>
      </c>
      <c r="F29" s="584" t="str">
        <f>VLOOKUP(MUEBLES[[#This Row],[NO. EDIFICIO ]],EDIFICIOS[],2,FALSE)</f>
        <v>SISTEMA MUNICIPAL DIF</v>
      </c>
      <c r="G29" s="584" t="str">
        <f>VLOOKUP(MUEBLES[[#This Row],[NO. EDIFICIO ]],EDIFICIOS[],3,FALSE)</f>
        <v>AV. REFORMA S/N, SECCIÓN NORTE, MANZANA 2, SANTIAGO DE ANAYA, HIDALGO</v>
      </c>
      <c r="H29" s="606" t="s">
        <v>4293</v>
      </c>
      <c r="I29" s="587" t="str">
        <f>VLOOKUP(MUEBLES[[#This Row],[NO. ÁREA ]],AREAS[],2,FALSE)</f>
        <v>SISTEMA MUNICIPAL PARA EL DESARROLLO INTEGRAL DE LA FAMILIA</v>
      </c>
      <c r="J29" s="586" t="str">
        <f>VLOOKUP(MUEBLES[[#This Row],[NO. ÁREA ]],AREAS[],5,FALSE)</f>
        <v>C. BELEN GONZÁLEZ BARRERA</v>
      </c>
      <c r="K29" s="586">
        <v>153</v>
      </c>
      <c r="L29" s="587" t="str">
        <f>VLOOKUP(MUEBLES[[#This Row],[NÚM. DE NOMINA ]],PERSONAL[],2,FALSE)</f>
        <v>LIC. DELFINA ACOSTA MORENO</v>
      </c>
      <c r="M29" s="586" t="str">
        <f>VLOOKUP(MUEBLES[[#This Row],[NÚM. DE NOMINA ]],PERSONAL[],3,FALSE)</f>
        <v>AUXILIAR ADMINISTRATIVO</v>
      </c>
      <c r="N29" s="585" t="s">
        <v>4704</v>
      </c>
      <c r="O29" s="586" t="s">
        <v>4704</v>
      </c>
      <c r="P29" s="588" t="str">
        <f>VLOOKUP(MUEBLES[[#This Row],[NÚM. DE BIEN ]],BIENES[],2,FALSE)</f>
        <v xml:space="preserve">ARCHIVERO </v>
      </c>
      <c r="Q29" s="589" t="s">
        <v>3142</v>
      </c>
      <c r="R29" s="606" t="s">
        <v>4968</v>
      </c>
      <c r="S29" s="585" t="s">
        <v>557</v>
      </c>
      <c r="T29" s="585" t="s">
        <v>557</v>
      </c>
      <c r="U29" s="585" t="s">
        <v>557</v>
      </c>
      <c r="V29" s="585" t="s">
        <v>3144</v>
      </c>
      <c r="W29" s="590">
        <v>44644</v>
      </c>
      <c r="X29" s="591">
        <v>7473.33</v>
      </c>
      <c r="Y29" s="592"/>
      <c r="Z29" s="592">
        <v>7473.33</v>
      </c>
      <c r="AA29" s="585" t="s">
        <v>6089</v>
      </c>
      <c r="AB29" s="608"/>
      <c r="AC29" s="576" t="s">
        <v>561</v>
      </c>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row>
    <row r="30" spans="1:336" s="15" customFormat="1" ht="76.5" x14ac:dyDescent="0.25">
      <c r="A30" s="662" t="str">
        <f>CONCATENATE(MUEBLES[[#This Row],[CODIGO DE LA PARTIDA ESPECIFICA ]],"-",MUEBLES[[#This Row],[NO. EDIFICIO ]],"-",MUEBLES[[#This Row],[NO. ÁREA ]],"-",MUEBLES[[#This Row],[NÚM. DE BIEN ]],"-",MUEBLES[[#This Row],[CONSECUTIVO DEL BIEN ]],"-",MUEBLES[[#This Row],[CONSECUTIVO GENERAL DE INVENTARIO]])</f>
        <v>561-05-48-013-014-0025</v>
      </c>
      <c r="B30" s="584">
        <v>561</v>
      </c>
      <c r="C30" s="584" t="s">
        <v>6103</v>
      </c>
      <c r="D30" s="584" t="s">
        <v>6172</v>
      </c>
      <c r="E30" s="585" t="s">
        <v>4063</v>
      </c>
      <c r="F30" s="584" t="str">
        <f>VLOOKUP(MUEBLES[[#This Row],[NO. EDIFICIO ]],EDIFICIOS[],2,FALSE)</f>
        <v>SISTEMA MUNICIPAL DIF</v>
      </c>
      <c r="G30" s="584" t="str">
        <f>VLOOKUP(MUEBLES[[#This Row],[NO. EDIFICIO ]],EDIFICIOS[],3,FALSE)</f>
        <v>AV. REFORMA S/N, SECCIÓN NORTE, MANZANA 2, SANTIAGO DE ANAYA, HIDALGO</v>
      </c>
      <c r="H30" s="606" t="s">
        <v>4293</v>
      </c>
      <c r="I30" s="587" t="str">
        <f>VLOOKUP(MUEBLES[[#This Row],[NO. ÁREA ]],AREAS[],2,FALSE)</f>
        <v>SISTEMA MUNICIPAL PARA EL DESARROLLO INTEGRAL DE LA FAMILIA</v>
      </c>
      <c r="J30" s="586" t="str">
        <f>VLOOKUP(MUEBLES[[#This Row],[NO. ÁREA ]],AREAS[],5,FALSE)</f>
        <v>C. BELEN GONZÁLEZ BARRERA</v>
      </c>
      <c r="K30" s="586">
        <v>119</v>
      </c>
      <c r="L30" s="587" t="str">
        <f>VLOOKUP(MUEBLES[[#This Row],[NÚM. DE NOMINA ]],PERSONAL[],2,FALSE)</f>
        <v>C. BELEN GONZÁLEZ BARRERA</v>
      </c>
      <c r="M30" s="586" t="str">
        <f>VLOOKUP(MUEBLES[[#This Row],[NÚM. DE NOMINA ]],PERSONAL[],3,FALSE)</f>
        <v xml:space="preserve">TITULAR </v>
      </c>
      <c r="N30" s="585" t="s">
        <v>4704</v>
      </c>
      <c r="O30" s="586" t="s">
        <v>4705</v>
      </c>
      <c r="P30" s="588" t="str">
        <f>VLOOKUP(MUEBLES[[#This Row],[NÚM. DE BIEN ]],BIENES[],2,FALSE)</f>
        <v xml:space="preserve">ARCHIVERO </v>
      </c>
      <c r="Q30" s="589" t="s">
        <v>3142</v>
      </c>
      <c r="R30" s="606" t="s">
        <v>4969</v>
      </c>
      <c r="S30" s="585" t="s">
        <v>557</v>
      </c>
      <c r="T30" s="585" t="s">
        <v>557</v>
      </c>
      <c r="U30" s="585" t="s">
        <v>557</v>
      </c>
      <c r="V30" s="585" t="s">
        <v>3144</v>
      </c>
      <c r="W30" s="590">
        <v>44644</v>
      </c>
      <c r="X30" s="591">
        <v>7473.33</v>
      </c>
      <c r="Y30" s="592"/>
      <c r="Z30" s="592">
        <v>7473.33</v>
      </c>
      <c r="AA30" s="585" t="s">
        <v>6089</v>
      </c>
      <c r="AB30" s="608"/>
      <c r="AC30" s="576" t="s">
        <v>560</v>
      </c>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row>
    <row r="31" spans="1:336" s="15" customFormat="1" ht="76.5" x14ac:dyDescent="0.25">
      <c r="A31" s="662" t="str">
        <f>CONCATENATE(MUEBLES[[#This Row],[CODIGO DE LA PARTIDA ESPECIFICA ]],"-",MUEBLES[[#This Row],[NO. EDIFICIO ]],"-",MUEBLES[[#This Row],[NO. ÁREA ]],"-",MUEBLES[[#This Row],[NÚM. DE BIEN ]],"-",MUEBLES[[#This Row],[CONSECUTIVO DEL BIEN ]],"-",MUEBLES[[#This Row],[CONSECUTIVO GENERAL DE INVENTARIO]])</f>
        <v>561-05-54-013-015-0026</v>
      </c>
      <c r="B31" s="584">
        <v>561</v>
      </c>
      <c r="C31" s="584" t="s">
        <v>6103</v>
      </c>
      <c r="D31" s="584" t="s">
        <v>6173</v>
      </c>
      <c r="E31" s="585" t="s">
        <v>4063</v>
      </c>
      <c r="F31" s="584" t="str">
        <f>VLOOKUP(MUEBLES[[#This Row],[NO. EDIFICIO ]],EDIFICIOS[],2,FALSE)</f>
        <v>SISTEMA MUNICIPAL DIF</v>
      </c>
      <c r="G31" s="584" t="str">
        <f>VLOOKUP(MUEBLES[[#This Row],[NO. EDIFICIO ]],EDIFICIOS[],3,FALSE)</f>
        <v>AV. REFORMA S/N, SECCIÓN NORTE, MANZANA 2, SANTIAGO DE ANAYA, HIDALGO</v>
      </c>
      <c r="H31" s="606" t="s">
        <v>4299</v>
      </c>
      <c r="I31" s="587" t="str">
        <f>VLOOKUP(MUEBLES[[#This Row],[NO. ÁREA ]],AREAS[],2,FALSE)</f>
        <v xml:space="preserve">PROGRAMAS ALIMETARIOS </v>
      </c>
      <c r="J31" s="586" t="str">
        <f>VLOOKUP(MUEBLES[[#This Row],[NO. ÁREA ]],AREAS[],5,FALSE)</f>
        <v>ING. RUSSBELTT MONTER GUTIÉRREZ</v>
      </c>
      <c r="K31" s="586">
        <v>141</v>
      </c>
      <c r="L31" s="587" t="str">
        <f>VLOOKUP(MUEBLES[[#This Row],[NÚM. DE NOMINA ]],PERSONAL[],2,FALSE)</f>
        <v>ING. RUSSBELTT MONTER GUTIÉRREZ</v>
      </c>
      <c r="M31" s="586" t="str">
        <f>VLOOKUP(MUEBLES[[#This Row],[NÚM. DE NOMINA ]],PERSONAL[],3,FALSE)</f>
        <v>RESPONSABLE DE PROGRAMA</v>
      </c>
      <c r="N31" s="585" t="s">
        <v>4704</v>
      </c>
      <c r="O31" s="586" t="s">
        <v>4706</v>
      </c>
      <c r="P31" s="588" t="str">
        <f>VLOOKUP(MUEBLES[[#This Row],[NÚM. DE BIEN ]],BIENES[],2,FALSE)</f>
        <v xml:space="preserve">ARCHIVERO </v>
      </c>
      <c r="Q31" s="589" t="s">
        <v>3142</v>
      </c>
      <c r="R31" s="606" t="s">
        <v>4970</v>
      </c>
      <c r="S31" s="585" t="s">
        <v>557</v>
      </c>
      <c r="T31" s="585" t="s">
        <v>557</v>
      </c>
      <c r="U31" s="585" t="s">
        <v>557</v>
      </c>
      <c r="V31" s="585" t="s">
        <v>3144</v>
      </c>
      <c r="W31" s="590">
        <v>44644</v>
      </c>
      <c r="X31" s="591">
        <v>7473.34</v>
      </c>
      <c r="Y31" s="592"/>
      <c r="Z31" s="592">
        <v>7473.34</v>
      </c>
      <c r="AA31" s="585" t="s">
        <v>6089</v>
      </c>
      <c r="AB31" s="608"/>
      <c r="AC31" s="576" t="s">
        <v>560</v>
      </c>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row>
    <row r="32" spans="1:336" s="9" customFormat="1" ht="76.5" x14ac:dyDescent="0.25">
      <c r="A32" s="663" t="str">
        <f>CONCATENATE(MUEBLES[[#This Row],[CODIGO DE LA PARTIDA ESPECIFICA ]],"-",MUEBLES[[#This Row],[NO. EDIFICIO ]],"-",MUEBLES[[#This Row],[NO. ÁREA ]],"-",MUEBLES[[#This Row],[NÚM. DE BIEN ]],"-",MUEBLES[[#This Row],[CONSECUTIVO DEL BIEN ]],"-",MUEBLES[[#This Row],[CONSECUTIVO GENERAL DE INVENTARIO]])</f>
        <v>561-05-51-013-016-0027</v>
      </c>
      <c r="B32" s="610">
        <v>561</v>
      </c>
      <c r="C32" s="584" t="s">
        <v>6103</v>
      </c>
      <c r="D32" s="610" t="s">
        <v>6174</v>
      </c>
      <c r="E32" s="585" t="s">
        <v>4063</v>
      </c>
      <c r="F32" s="584" t="str">
        <f>VLOOKUP(MUEBLES[[#This Row],[NO. EDIFICIO ]],EDIFICIOS[],2,FALSE)</f>
        <v>SISTEMA MUNICIPAL DIF</v>
      </c>
      <c r="G32" s="584" t="str">
        <f>VLOOKUP(MUEBLES[[#This Row],[NO. EDIFICIO ]],EDIFICIOS[],3,FALSE)</f>
        <v>AV. REFORMA S/N, SECCIÓN NORTE, MANZANA 2, SANTIAGO DE ANAYA, HIDALGO</v>
      </c>
      <c r="H32" s="606" t="s">
        <v>4296</v>
      </c>
      <c r="I32" s="587" t="str">
        <f>VLOOKUP(MUEBLES[[#This Row],[NO. ÁREA ]],AREAS[],2,FALSE)</f>
        <v>UNIDAD BÁSICA DE REHABILITACIÓN</v>
      </c>
      <c r="J32" s="586" t="str">
        <f>VLOOKUP(MUEBLES[[#This Row],[NO. ÁREA ]],AREAS[],5,FALSE)</f>
        <v>C. BELEN GONZÁLEZ BARRERA</v>
      </c>
      <c r="K32" s="586">
        <v>110</v>
      </c>
      <c r="L32" s="587" t="str">
        <f>VLOOKUP(MUEBLES[[#This Row],[NÚM. DE NOMINA ]],PERSONAL[],2,FALSE)</f>
        <v>PSIC. MARÍA JOSÉ HERNÁNDEZ VALDEZ</v>
      </c>
      <c r="M32" s="611" t="str">
        <f>VLOOKUP(MUEBLES[[#This Row],[NÚM. DE NOMINA ]],PERSONAL[],3,FALSE)</f>
        <v>PSICOLOGA</v>
      </c>
      <c r="N32" s="585" t="s">
        <v>4704</v>
      </c>
      <c r="O32" s="611" t="s">
        <v>4707</v>
      </c>
      <c r="P32" s="588" t="str">
        <f>VLOOKUP(MUEBLES[[#This Row],[NÚM. DE BIEN ]],BIENES[],2,FALSE)</f>
        <v xml:space="preserve">ARCHIVERO </v>
      </c>
      <c r="Q32" s="612" t="s">
        <v>3142</v>
      </c>
      <c r="R32" s="606" t="s">
        <v>4971</v>
      </c>
      <c r="S32" s="613" t="s">
        <v>557</v>
      </c>
      <c r="T32" s="613" t="s">
        <v>557</v>
      </c>
      <c r="U32" s="613" t="s">
        <v>557</v>
      </c>
      <c r="V32" s="613" t="s">
        <v>3144</v>
      </c>
      <c r="W32" s="614">
        <v>44644</v>
      </c>
      <c r="X32" s="615">
        <v>7473.34</v>
      </c>
      <c r="Y32" s="592"/>
      <c r="Z32" s="616">
        <v>7473.34</v>
      </c>
      <c r="AA32" s="585" t="s">
        <v>6089</v>
      </c>
      <c r="AB32" s="608"/>
      <c r="AC32" s="576" t="s">
        <v>560</v>
      </c>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c r="LU32" s="15"/>
      <c r="LV32" s="15"/>
      <c r="LW32" s="15"/>
      <c r="LX32" s="15"/>
    </row>
    <row r="33" spans="1:336" s="9" customFormat="1" ht="76.5" x14ac:dyDescent="0.25">
      <c r="A33" s="662" t="str">
        <f>CONCATENATE(MUEBLES[[#This Row],[CODIGO DE LA PARTIDA ESPECIFICA ]],"-",MUEBLES[[#This Row],[NO. EDIFICIO ]],"-",MUEBLES[[#This Row],[NO. ÁREA ]],"-",MUEBLES[[#This Row],[NÚM. DE BIEN ]],"-",MUEBLES[[#This Row],[CONSECUTIVO DEL BIEN ]],"-",MUEBLES[[#This Row],[CONSECUTIVO GENERAL DE INVENTARIO]])</f>
        <v>561-05-51-013-017-0028</v>
      </c>
      <c r="B33" s="584">
        <v>561</v>
      </c>
      <c r="C33" s="584" t="s">
        <v>6103</v>
      </c>
      <c r="D33" s="584" t="s">
        <v>6175</v>
      </c>
      <c r="E33" s="585" t="s">
        <v>4063</v>
      </c>
      <c r="F33" s="584" t="str">
        <f>VLOOKUP(MUEBLES[[#This Row],[NO. EDIFICIO ]],EDIFICIOS[],2,FALSE)</f>
        <v>SISTEMA MUNICIPAL DIF</v>
      </c>
      <c r="G33" s="584" t="str">
        <f>VLOOKUP(MUEBLES[[#This Row],[NO. EDIFICIO ]],EDIFICIOS[],3,FALSE)</f>
        <v>AV. REFORMA S/N, SECCIÓN NORTE, MANZANA 2, SANTIAGO DE ANAYA, HIDALGO</v>
      </c>
      <c r="H33" s="606" t="s">
        <v>4296</v>
      </c>
      <c r="I33" s="587" t="str">
        <f>VLOOKUP(MUEBLES[[#This Row],[NO. ÁREA ]],AREAS[],2,FALSE)</f>
        <v>UNIDAD BÁSICA DE REHABILITACIÓN</v>
      </c>
      <c r="J33" s="586" t="str">
        <f>VLOOKUP(MUEBLES[[#This Row],[NO. ÁREA ]],AREAS[],5,FALSE)</f>
        <v>C. BELEN GONZÁLEZ BARRERA</v>
      </c>
      <c r="K33" s="586">
        <v>110</v>
      </c>
      <c r="L33" s="587" t="str">
        <f>VLOOKUP(MUEBLES[[#This Row],[NÚM. DE NOMINA ]],PERSONAL[],2,FALSE)</f>
        <v>PSIC. MARÍA JOSÉ HERNÁNDEZ VALDEZ</v>
      </c>
      <c r="M33" s="617" t="str">
        <f>VLOOKUP(MUEBLES[[#This Row],[NÚM. DE NOMINA ]],PERSONAL[],3,FALSE)</f>
        <v>PSICOLOGA</v>
      </c>
      <c r="N33" s="585" t="s">
        <v>4704</v>
      </c>
      <c r="O33" s="586" t="s">
        <v>4708</v>
      </c>
      <c r="P33" s="588" t="str">
        <f>VLOOKUP(MUEBLES[[#This Row],[NÚM. DE BIEN ]],BIENES[],2,FALSE)</f>
        <v xml:space="preserve">ARCHIVERO </v>
      </c>
      <c r="Q33" s="589" t="s">
        <v>3142</v>
      </c>
      <c r="R33" s="606" t="s">
        <v>4972</v>
      </c>
      <c r="S33" s="585" t="s">
        <v>557</v>
      </c>
      <c r="T33" s="585" t="s">
        <v>557</v>
      </c>
      <c r="U33" s="585" t="s">
        <v>557</v>
      </c>
      <c r="V33" s="585" t="s">
        <v>3144</v>
      </c>
      <c r="W33" s="590">
        <v>44644</v>
      </c>
      <c r="X33" s="591">
        <v>7473.34</v>
      </c>
      <c r="Y33" s="592"/>
      <c r="Z33" s="592">
        <v>7473.34</v>
      </c>
      <c r="AA33" s="585" t="s">
        <v>6089</v>
      </c>
      <c r="AB33" s="608"/>
      <c r="AC33" s="576" t="s">
        <v>560</v>
      </c>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c r="IX33" s="15"/>
      <c r="IY33" s="15"/>
      <c r="IZ33" s="15"/>
      <c r="JA33" s="15"/>
      <c r="JB33" s="15"/>
      <c r="JC33" s="15"/>
      <c r="JD33" s="15"/>
      <c r="JE33" s="15"/>
      <c r="JF33" s="15"/>
      <c r="JG33" s="15"/>
      <c r="JH33" s="15"/>
      <c r="JI33" s="15"/>
      <c r="JJ33" s="15"/>
      <c r="JK33" s="15"/>
      <c r="JL33" s="15"/>
      <c r="JM33" s="15"/>
      <c r="JN33" s="15"/>
      <c r="JO33" s="15"/>
      <c r="JP33" s="15"/>
      <c r="JQ33" s="15"/>
      <c r="JR33" s="15"/>
      <c r="JS33" s="15"/>
      <c r="JT33" s="15"/>
      <c r="JU33" s="15"/>
      <c r="JV33" s="15"/>
      <c r="JW33" s="15"/>
      <c r="JX33" s="15"/>
      <c r="JY33" s="15"/>
      <c r="JZ33" s="15"/>
      <c r="KA33" s="15"/>
      <c r="KB33" s="15"/>
      <c r="KC33" s="15"/>
      <c r="KD33" s="15"/>
      <c r="KE33" s="15"/>
      <c r="KF33" s="15"/>
      <c r="KG33" s="15"/>
      <c r="KH33" s="15"/>
      <c r="KI33" s="15"/>
      <c r="KJ33" s="15"/>
      <c r="KK33" s="15"/>
      <c r="KL33" s="15"/>
      <c r="KM33" s="15"/>
      <c r="KN33" s="15"/>
      <c r="KO33" s="15"/>
      <c r="KP33" s="15"/>
      <c r="KQ33" s="15"/>
      <c r="KR33" s="15"/>
      <c r="KS33" s="15"/>
      <c r="KT33" s="15"/>
      <c r="KU33" s="15"/>
      <c r="KV33" s="15"/>
      <c r="KW33" s="15"/>
      <c r="KX33" s="15"/>
      <c r="KY33" s="15"/>
      <c r="KZ33" s="15"/>
      <c r="LA33" s="15"/>
      <c r="LB33" s="15"/>
      <c r="LC33" s="15"/>
      <c r="LD33" s="15"/>
      <c r="LE33" s="15"/>
      <c r="LF33" s="15"/>
      <c r="LG33" s="15"/>
      <c r="LH33" s="15"/>
      <c r="LI33" s="15"/>
      <c r="LJ33" s="15"/>
      <c r="LK33" s="15"/>
      <c r="LL33" s="15"/>
      <c r="LM33" s="15"/>
      <c r="LN33" s="15"/>
      <c r="LO33" s="15"/>
      <c r="LP33" s="15"/>
      <c r="LQ33" s="15"/>
      <c r="LR33" s="15"/>
      <c r="LS33" s="15"/>
      <c r="LT33" s="15"/>
      <c r="LU33" s="15"/>
      <c r="LV33" s="15"/>
      <c r="LW33" s="15"/>
      <c r="LX33" s="15"/>
    </row>
    <row r="34" spans="1:336" s="9" customFormat="1" ht="76.5" x14ac:dyDescent="0.25">
      <c r="A34" s="662" t="str">
        <f>CONCATENATE(MUEBLES[[#This Row],[CODIGO DE LA PARTIDA ESPECIFICA ]],"-",MUEBLES[[#This Row],[NO. EDIFICIO ]],"-",MUEBLES[[#This Row],[NO. ÁREA ]],"-",MUEBLES[[#This Row],[NÚM. DE BIEN ]],"-",MUEBLES[[#This Row],[CONSECUTIVO DEL BIEN ]],"-",MUEBLES[[#This Row],[CONSECUTIVO GENERAL DE INVENTARIO]])</f>
        <v>561-05-51-013-018-0029</v>
      </c>
      <c r="B34" s="584">
        <v>561</v>
      </c>
      <c r="C34" s="584" t="s">
        <v>6103</v>
      </c>
      <c r="D34" s="584" t="s">
        <v>6176</v>
      </c>
      <c r="E34" s="585" t="s">
        <v>4063</v>
      </c>
      <c r="F34" s="584" t="str">
        <f>VLOOKUP(MUEBLES[[#This Row],[NO. EDIFICIO ]],EDIFICIOS[],2,FALSE)</f>
        <v>SISTEMA MUNICIPAL DIF</v>
      </c>
      <c r="G34" s="584" t="str">
        <f>VLOOKUP(MUEBLES[[#This Row],[NO. EDIFICIO ]],EDIFICIOS[],3,FALSE)</f>
        <v>AV. REFORMA S/N, SECCIÓN NORTE, MANZANA 2, SANTIAGO DE ANAYA, HIDALGO</v>
      </c>
      <c r="H34" s="606" t="s">
        <v>4296</v>
      </c>
      <c r="I34" s="587" t="str">
        <f>VLOOKUP(MUEBLES[[#This Row],[NO. ÁREA ]],AREAS[],2,FALSE)</f>
        <v>UNIDAD BÁSICA DE REHABILITACIÓN</v>
      </c>
      <c r="J34" s="586" t="str">
        <f>VLOOKUP(MUEBLES[[#This Row],[NO. ÁREA ]],AREAS[],5,FALSE)</f>
        <v>C. BELEN GONZÁLEZ BARRERA</v>
      </c>
      <c r="K34" s="586">
        <v>129</v>
      </c>
      <c r="L34" s="587" t="str">
        <f>VLOOKUP(MUEBLES[[#This Row],[NÚM. DE NOMINA ]],PERSONAL[],2,FALSE)</f>
        <v xml:space="preserve">LIC. MAYRA PÉREZ SÁNCHEZ </v>
      </c>
      <c r="M34" s="586" t="str">
        <f>VLOOKUP(MUEBLES[[#This Row],[NÚM. DE NOMINA ]],PERSONAL[],3,FALSE)</f>
        <v>DIRECTOR</v>
      </c>
      <c r="N34" s="585" t="s">
        <v>4704</v>
      </c>
      <c r="O34" s="586" t="s">
        <v>4709</v>
      </c>
      <c r="P34" s="588" t="str">
        <f>VLOOKUP(MUEBLES[[#This Row],[NÚM. DE BIEN ]],BIENES[],2,FALSE)</f>
        <v xml:space="preserve">ARCHIVERO </v>
      </c>
      <c r="Q34" s="589" t="s">
        <v>3142</v>
      </c>
      <c r="R34" s="606" t="s">
        <v>4973</v>
      </c>
      <c r="S34" s="585" t="s">
        <v>557</v>
      </c>
      <c r="T34" s="585" t="s">
        <v>557</v>
      </c>
      <c r="U34" s="585" t="s">
        <v>557</v>
      </c>
      <c r="V34" s="585" t="s">
        <v>3208</v>
      </c>
      <c r="W34" s="590">
        <v>44817</v>
      </c>
      <c r="X34" s="591">
        <v>8584.7000000000007</v>
      </c>
      <c r="Y34" s="592"/>
      <c r="Z34" s="592">
        <v>8584.7000000000007</v>
      </c>
      <c r="AA34" s="585" t="s">
        <v>6089</v>
      </c>
      <c r="AB34" s="608"/>
      <c r="AC34" s="576"/>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c r="IX34" s="15"/>
      <c r="IY34" s="15"/>
      <c r="IZ34" s="15"/>
      <c r="JA34" s="15"/>
      <c r="JB34" s="15"/>
      <c r="JC34" s="15"/>
      <c r="JD34" s="15"/>
      <c r="JE34" s="15"/>
      <c r="JF34" s="15"/>
      <c r="JG34" s="15"/>
      <c r="JH34" s="15"/>
      <c r="JI34" s="15"/>
      <c r="JJ34" s="15"/>
      <c r="JK34" s="15"/>
      <c r="JL34" s="15"/>
      <c r="JM34" s="15"/>
      <c r="JN34" s="15"/>
      <c r="JO34" s="15"/>
      <c r="JP34" s="15"/>
      <c r="JQ34" s="15"/>
      <c r="JR34" s="15"/>
      <c r="JS34" s="15"/>
      <c r="JT34" s="15"/>
      <c r="JU34" s="15"/>
      <c r="JV34" s="15"/>
      <c r="JW34" s="15"/>
      <c r="JX34" s="15"/>
      <c r="JY34" s="15"/>
      <c r="JZ34" s="15"/>
      <c r="KA34" s="15"/>
      <c r="KB34" s="15"/>
      <c r="KC34" s="15"/>
      <c r="KD34" s="15"/>
      <c r="KE34" s="15"/>
      <c r="KF34" s="15"/>
      <c r="KG34" s="15"/>
      <c r="KH34" s="15"/>
      <c r="KI34" s="15"/>
      <c r="KJ34" s="15"/>
      <c r="KK34" s="15"/>
      <c r="KL34" s="15"/>
      <c r="KM34" s="15"/>
      <c r="KN34" s="15"/>
      <c r="KO34" s="15"/>
      <c r="KP34" s="15"/>
      <c r="KQ34" s="15"/>
      <c r="KR34" s="15"/>
      <c r="KS34" s="15"/>
      <c r="KT34" s="15"/>
      <c r="KU34" s="15"/>
      <c r="KV34" s="15"/>
      <c r="KW34" s="15"/>
      <c r="KX34" s="15"/>
      <c r="KY34" s="15"/>
      <c r="KZ34" s="15"/>
      <c r="LA34" s="15"/>
      <c r="LB34" s="15"/>
      <c r="LC34" s="15"/>
      <c r="LD34" s="15"/>
      <c r="LE34" s="15"/>
      <c r="LF34" s="15"/>
      <c r="LG34" s="15"/>
      <c r="LH34" s="15"/>
      <c r="LI34" s="15"/>
      <c r="LJ34" s="15"/>
      <c r="LK34" s="15"/>
      <c r="LL34" s="15"/>
      <c r="LM34" s="15"/>
      <c r="LN34" s="15"/>
      <c r="LO34" s="15"/>
      <c r="LP34" s="15"/>
      <c r="LQ34" s="15"/>
      <c r="LR34" s="15"/>
      <c r="LS34" s="15"/>
      <c r="LT34" s="15"/>
      <c r="LU34" s="15"/>
      <c r="LV34" s="15"/>
      <c r="LW34" s="15"/>
      <c r="LX34" s="15"/>
    </row>
    <row r="35" spans="1:336" s="9" customFormat="1" ht="114.75" x14ac:dyDescent="0.25">
      <c r="A35" s="662" t="str">
        <f>CONCATENATE(MUEBLES[[#This Row],[CODIGO DE LA PARTIDA ESPECIFICA ]],"-",MUEBLES[[#This Row],[NO. EDIFICIO ]],"-",MUEBLES[[#This Row],[NO. ÁREA ]],"-",MUEBLES[[#This Row],[NÚM. DE BIEN ]],"-",MUEBLES[[#This Row],[CONSECUTIVO DEL BIEN ]],"-",MUEBLES[[#This Row],[CONSECUTIVO GENERAL DE INVENTARIO]])</f>
        <v>511-01-57-013-019-0030</v>
      </c>
      <c r="B35" s="584">
        <v>511</v>
      </c>
      <c r="C35" s="584" t="s">
        <v>6096</v>
      </c>
      <c r="D35" s="584" t="s">
        <v>6177</v>
      </c>
      <c r="E35" s="585" t="s">
        <v>4060</v>
      </c>
      <c r="F35" s="584" t="str">
        <f>VLOOKUP(MUEBLES[[#This Row],[NO. EDIFICIO ]],EDIFICIOS[],2,FALSE)</f>
        <v>PALACIO MUNICIPAL</v>
      </c>
      <c r="G35" s="584" t="str">
        <f>VLOOKUP(MUEBLES[[#This Row],[NO. EDIFICIO ]],EDIFICIOS[],3,FALSE)</f>
        <v>PALACIO MUNICIPAL, S/N, COLONIA CENTRO</v>
      </c>
      <c r="H35" s="606" t="s">
        <v>4302</v>
      </c>
      <c r="I35" s="587" t="str">
        <f>VLOOKUP(MUEBLES[[#This Row],[NO. ÁREA ]],AREAS[],2,FALSE)</f>
        <v xml:space="preserve">ÓRGANO INTERNO DE CONTROL </v>
      </c>
      <c r="J35" s="586" t="str">
        <f>VLOOKUP(MUEBLES[[#This Row],[NO. ÁREA ]],AREAS[],5,FALSE)</f>
        <v>LIC. ELSY ODETTE GONZÁLEZ MOLINA</v>
      </c>
      <c r="K35" s="586">
        <v>109</v>
      </c>
      <c r="L35" s="587" t="str">
        <f>VLOOKUP(MUEBLES[[#This Row],[NÚM. DE NOMINA ]],PERSONAL[],2,FALSE)</f>
        <v>LIC. ELSY ODETTE GONZÁLEZ MOLINA</v>
      </c>
      <c r="M35" s="586" t="str">
        <f>VLOOKUP(MUEBLES[[#This Row],[NÚM. DE NOMINA ]],PERSONAL[],3,FALSE)</f>
        <v>TITULAR</v>
      </c>
      <c r="N35" s="585" t="s">
        <v>4704</v>
      </c>
      <c r="O35" s="586" t="s">
        <v>4710</v>
      </c>
      <c r="P35" s="588" t="str">
        <f>VLOOKUP(MUEBLES[[#This Row],[NÚM. DE BIEN ]],BIENES[],2,FALSE)</f>
        <v xml:space="preserve">ARCHIVERO </v>
      </c>
      <c r="Q35" s="589" t="s">
        <v>1871</v>
      </c>
      <c r="R35" s="606" t="s">
        <v>4974</v>
      </c>
      <c r="S35" s="585" t="s">
        <v>537</v>
      </c>
      <c r="T35" s="585" t="s">
        <v>556</v>
      </c>
      <c r="U35" s="585" t="s">
        <v>39</v>
      </c>
      <c r="V35" s="585" t="s">
        <v>906</v>
      </c>
      <c r="W35" s="590">
        <v>43951</v>
      </c>
      <c r="X35" s="591">
        <v>5799.42</v>
      </c>
      <c r="Y35" s="592">
        <v>0</v>
      </c>
      <c r="Z35" s="592">
        <v>5799.42</v>
      </c>
      <c r="AA35" s="585" t="s">
        <v>6089</v>
      </c>
      <c r="AB35" s="608"/>
      <c r="AC35" s="576" t="s">
        <v>560</v>
      </c>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c r="LU35" s="15"/>
      <c r="LV35" s="15"/>
      <c r="LW35" s="15"/>
      <c r="LX35" s="15"/>
    </row>
    <row r="36" spans="1:336" s="9" customFormat="1" ht="89.25" x14ac:dyDescent="0.25">
      <c r="A36" s="662" t="str">
        <f>CONCATENATE(MUEBLES[[#This Row],[CODIGO DE LA PARTIDA ESPECIFICA ]],"-",MUEBLES[[#This Row],[NO. EDIFICIO ]],"-",MUEBLES[[#This Row],[NO. ÁREA ]],"-",MUEBLES[[#This Row],[NÚM. DE BIEN ]],"-",MUEBLES[[#This Row],[CONSECUTIVO DEL BIEN ]],"-",MUEBLES[[#This Row],[CONSECUTIVO GENERAL DE INVENTARIO]])</f>
        <v>511-01-37-013-020-0031</v>
      </c>
      <c r="B36" s="584">
        <v>511</v>
      </c>
      <c r="C36" s="584" t="s">
        <v>6096</v>
      </c>
      <c r="D36" s="584" t="s">
        <v>6178</v>
      </c>
      <c r="E36" s="585" t="s">
        <v>4060</v>
      </c>
      <c r="F36" s="584" t="str">
        <f>VLOOKUP(MUEBLES[[#This Row],[NO. EDIFICIO ]],EDIFICIOS[],2,FALSE)</f>
        <v>PALACIO MUNICIPAL</v>
      </c>
      <c r="G36" s="584" t="str">
        <f>VLOOKUP(MUEBLES[[#This Row],[NO. EDIFICIO ]],EDIFICIOS[],3,FALSE)</f>
        <v>PALACIO MUNICIPAL, S/N, COLONIA CENTRO</v>
      </c>
      <c r="H36" s="606" t="s">
        <v>4282</v>
      </c>
      <c r="I36" s="587" t="str">
        <f>VLOOKUP(MUEBLES[[#This Row],[NO. ÁREA ]],AREAS[],2,FALSE)</f>
        <v>PLANEACIÓN</v>
      </c>
      <c r="J36" s="586" t="str">
        <f>VLOOKUP(MUEBLES[[#This Row],[NO. ÁREA ]],AREAS[],5,FALSE)</f>
        <v xml:space="preserve">ING. ANTONIO GÓMEZ GÓMEZ </v>
      </c>
      <c r="K36" s="586">
        <v>26</v>
      </c>
      <c r="L36" s="587" t="str">
        <f>VLOOKUP(MUEBLES[[#This Row],[NÚM. DE NOMINA ]],PERSONAL[],2,FALSE)</f>
        <v xml:space="preserve">ING. ANTONIO GÓMEZ GÓMEZ </v>
      </c>
      <c r="M36" s="586" t="str">
        <f>VLOOKUP(MUEBLES[[#This Row],[NÚM. DE NOMINA ]],PERSONAL[],3,FALSE)</f>
        <v xml:space="preserve">TITULAR </v>
      </c>
      <c r="N36" s="585" t="s">
        <v>4704</v>
      </c>
      <c r="O36" s="586" t="s">
        <v>4711</v>
      </c>
      <c r="P36" s="588" t="str">
        <f>VLOOKUP(MUEBLES[[#This Row],[NÚM. DE BIEN ]],BIENES[],2,FALSE)</f>
        <v xml:space="preserve">ARCHIVERO </v>
      </c>
      <c r="Q36" s="589" t="s">
        <v>3211</v>
      </c>
      <c r="R36" s="606" t="s">
        <v>4975</v>
      </c>
      <c r="S36" s="585" t="s">
        <v>537</v>
      </c>
      <c r="T36" s="585" t="s">
        <v>556</v>
      </c>
      <c r="U36" s="585" t="s">
        <v>39</v>
      </c>
      <c r="V36" s="585" t="s">
        <v>906</v>
      </c>
      <c r="W36" s="590">
        <v>43951</v>
      </c>
      <c r="X36" s="591">
        <v>5799.42</v>
      </c>
      <c r="Y36" s="592">
        <v>0</v>
      </c>
      <c r="Z36" s="592">
        <v>5799.42</v>
      </c>
      <c r="AA36" s="585" t="s">
        <v>6089</v>
      </c>
      <c r="AB36" s="608"/>
      <c r="AC36" s="576" t="s">
        <v>564</v>
      </c>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c r="LU36" s="15"/>
      <c r="LV36" s="15"/>
      <c r="LW36" s="15"/>
      <c r="LX36" s="15"/>
    </row>
    <row r="37" spans="1:336" s="9" customFormat="1" ht="89.25" x14ac:dyDescent="0.25">
      <c r="A37" s="662" t="str">
        <f>CONCATENATE(MUEBLES[[#This Row],[CODIGO DE LA PARTIDA ESPECIFICA ]],"-",MUEBLES[[#This Row],[NO. EDIFICIO ]],"-",MUEBLES[[#This Row],[NO. ÁREA ]],"-",MUEBLES[[#This Row],[NÚM. DE BIEN ]],"-",MUEBLES[[#This Row],[CONSECUTIVO DEL BIEN ]],"-",MUEBLES[[#This Row],[CONSECUTIVO GENERAL DE INVENTARIO]])</f>
        <v>511-01-18-013-021-0032</v>
      </c>
      <c r="B37" s="584">
        <v>511</v>
      </c>
      <c r="C37" s="584" t="s">
        <v>6096</v>
      </c>
      <c r="D37" s="584" t="s">
        <v>6179</v>
      </c>
      <c r="E37" s="585" t="s">
        <v>4060</v>
      </c>
      <c r="F37" s="584" t="str">
        <f>VLOOKUP(MUEBLES[[#This Row],[NO. EDIFICIO ]],EDIFICIOS[],2,FALSE)</f>
        <v>PALACIO MUNICIPAL</v>
      </c>
      <c r="G37" s="584" t="str">
        <f>VLOOKUP(MUEBLES[[#This Row],[NO. EDIFICIO ]],EDIFICIOS[],3,FALSE)</f>
        <v>PALACIO MUNICIPAL, S/N, COLONIA CENTRO</v>
      </c>
      <c r="H37" s="606" t="s">
        <v>4263</v>
      </c>
      <c r="I37" s="587" t="str">
        <f>VLOOKUP(MUEBLES[[#This Row],[NO. ÁREA ]],AREAS[],2,FALSE)</f>
        <v>OBRAS PÚBLICAS Y ORDENAMIENTO URBANO</v>
      </c>
      <c r="J37" s="586" t="str">
        <f>VLOOKUP(MUEBLES[[#This Row],[NO. ÁREA ]],AREAS[],5,FALSE)</f>
        <v>ING. ZOILA PÉREZ MEJÍA</v>
      </c>
      <c r="K37" s="586">
        <v>162</v>
      </c>
      <c r="L37" s="587" t="str">
        <f>VLOOKUP(MUEBLES[[#This Row],[NÚM. DE NOMINA ]],PERSONAL[],2,FALSE)</f>
        <v>P. DE ARQ. RODRIGO MENDOZA MARTÍNEZ</v>
      </c>
      <c r="M37" s="586" t="str">
        <f>VLOOKUP(MUEBLES[[#This Row],[NÚM. DE NOMINA ]],PERSONAL[],3,FALSE)</f>
        <v xml:space="preserve">TITULAR </v>
      </c>
      <c r="N37" s="585" t="s">
        <v>4704</v>
      </c>
      <c r="O37" s="586" t="s">
        <v>4712</v>
      </c>
      <c r="P37" s="588" t="str">
        <f>VLOOKUP(MUEBLES[[#This Row],[NÚM. DE BIEN ]],BIENES[],2,FALSE)</f>
        <v xml:space="preserve">ARCHIVERO </v>
      </c>
      <c r="Q37" s="589" t="s">
        <v>536</v>
      </c>
      <c r="R37" s="606" t="s">
        <v>4976</v>
      </c>
      <c r="S37" s="585" t="s">
        <v>537</v>
      </c>
      <c r="T37" s="585" t="s">
        <v>556</v>
      </c>
      <c r="U37" s="585" t="s">
        <v>39</v>
      </c>
      <c r="V37" s="585" t="s">
        <v>914</v>
      </c>
      <c r="W37" s="590">
        <v>43943</v>
      </c>
      <c r="X37" s="591">
        <v>5799.42</v>
      </c>
      <c r="Y37" s="592">
        <v>0</v>
      </c>
      <c r="Z37" s="592">
        <v>5799.42</v>
      </c>
      <c r="AA37" s="585" t="s">
        <v>6089</v>
      </c>
      <c r="AB37" s="608"/>
      <c r="AC37" s="576" t="s">
        <v>564</v>
      </c>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c r="LU37" s="15"/>
      <c r="LV37" s="15"/>
      <c r="LW37" s="15"/>
      <c r="LX37" s="15"/>
    </row>
    <row r="38" spans="1:336" s="9" customFormat="1" ht="89.25" x14ac:dyDescent="0.25">
      <c r="A38" s="662" t="str">
        <f>CONCATENATE(MUEBLES[[#This Row],[CODIGO DE LA PARTIDA ESPECIFICA ]],"-",MUEBLES[[#This Row],[NO. EDIFICIO ]],"-",MUEBLES[[#This Row],[NO. ÁREA ]],"-",MUEBLES[[#This Row],[NÚM. DE BIEN ]],"-",MUEBLES[[#This Row],[CONSECUTIVO DEL BIEN ]],"-",MUEBLES[[#This Row],[CONSECUTIVO GENERAL DE INVENTARIO]])</f>
        <v>511-01-18-013-022-0033</v>
      </c>
      <c r="B38" s="584">
        <v>511</v>
      </c>
      <c r="C38" s="584" t="s">
        <v>6096</v>
      </c>
      <c r="D38" s="584" t="s">
        <v>6180</v>
      </c>
      <c r="E38" s="585" t="s">
        <v>4060</v>
      </c>
      <c r="F38" s="584" t="str">
        <f>VLOOKUP(MUEBLES[[#This Row],[NO. EDIFICIO ]],EDIFICIOS[],2,FALSE)</f>
        <v>PALACIO MUNICIPAL</v>
      </c>
      <c r="G38" s="584" t="str">
        <f>VLOOKUP(MUEBLES[[#This Row],[NO. EDIFICIO ]],EDIFICIOS[],3,FALSE)</f>
        <v>PALACIO MUNICIPAL, S/N, COLONIA CENTRO</v>
      </c>
      <c r="H38" s="606" t="s">
        <v>4263</v>
      </c>
      <c r="I38" s="587" t="str">
        <f>VLOOKUP(MUEBLES[[#This Row],[NO. ÁREA ]],AREAS[],2,FALSE)</f>
        <v>OBRAS PÚBLICAS Y ORDENAMIENTO URBANO</v>
      </c>
      <c r="J38" s="586" t="str">
        <f>VLOOKUP(MUEBLES[[#This Row],[NO. ÁREA ]],AREAS[],5,FALSE)</f>
        <v>ING. ZOILA PÉREZ MEJÍA</v>
      </c>
      <c r="K38" s="586">
        <v>157</v>
      </c>
      <c r="L38" s="587" t="str">
        <f>VLOOKUP(MUEBLES[[#This Row],[NÚM. DE NOMINA ]],PERSONAL[],2,FALSE)</f>
        <v>P. L. A. MARCOS CHÁVEZ SÁNCHEZ</v>
      </c>
      <c r="M38" s="586" t="str">
        <f>VLOOKUP(MUEBLES[[#This Row],[NÚM. DE NOMINA ]],PERSONAL[],3,FALSE)</f>
        <v>AUXILIAR ADMINISTRATIVO</v>
      </c>
      <c r="N38" s="585" t="s">
        <v>4704</v>
      </c>
      <c r="O38" s="586" t="s">
        <v>4713</v>
      </c>
      <c r="P38" s="588" t="str">
        <f>VLOOKUP(MUEBLES[[#This Row],[NÚM. DE BIEN ]],BIENES[],2,FALSE)</f>
        <v xml:space="preserve">ARCHIVERO </v>
      </c>
      <c r="Q38" s="589" t="s">
        <v>536</v>
      </c>
      <c r="R38" s="606" t="s">
        <v>4977</v>
      </c>
      <c r="S38" s="585" t="s">
        <v>537</v>
      </c>
      <c r="T38" s="585" t="s">
        <v>556</v>
      </c>
      <c r="U38" s="585" t="s">
        <v>39</v>
      </c>
      <c r="V38" s="585" t="s">
        <v>914</v>
      </c>
      <c r="W38" s="590">
        <v>43943</v>
      </c>
      <c r="X38" s="591">
        <v>5799.42</v>
      </c>
      <c r="Y38" s="592">
        <v>0</v>
      </c>
      <c r="Z38" s="592">
        <v>5799.42</v>
      </c>
      <c r="AA38" s="585" t="s">
        <v>6089</v>
      </c>
      <c r="AB38" s="608"/>
      <c r="AC38" s="576" t="s">
        <v>564</v>
      </c>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c r="IX38" s="15"/>
      <c r="IY38" s="15"/>
      <c r="IZ38" s="15"/>
      <c r="JA38" s="15"/>
      <c r="JB38" s="15"/>
      <c r="JC38" s="15"/>
      <c r="JD38" s="15"/>
      <c r="JE38" s="15"/>
      <c r="JF38" s="15"/>
      <c r="JG38" s="15"/>
      <c r="JH38" s="15"/>
      <c r="JI38" s="15"/>
      <c r="JJ38" s="15"/>
      <c r="JK38" s="15"/>
      <c r="JL38" s="15"/>
      <c r="JM38" s="15"/>
      <c r="JN38" s="15"/>
      <c r="JO38" s="15"/>
      <c r="JP38" s="15"/>
      <c r="JQ38" s="15"/>
      <c r="JR38" s="15"/>
      <c r="JS38" s="15"/>
      <c r="JT38" s="15"/>
      <c r="JU38" s="15"/>
      <c r="JV38" s="15"/>
      <c r="JW38" s="15"/>
      <c r="JX38" s="15"/>
      <c r="JY38" s="15"/>
      <c r="JZ38" s="15"/>
      <c r="KA38" s="15"/>
      <c r="KB38" s="15"/>
      <c r="KC38" s="15"/>
      <c r="KD38" s="15"/>
      <c r="KE38" s="15"/>
      <c r="KF38" s="15"/>
      <c r="KG38" s="15"/>
      <c r="KH38" s="15"/>
      <c r="KI38" s="15"/>
      <c r="KJ38" s="15"/>
      <c r="KK38" s="15"/>
      <c r="KL38" s="15"/>
      <c r="KM38" s="15"/>
      <c r="KN38" s="15"/>
      <c r="KO38" s="15"/>
      <c r="KP38" s="15"/>
      <c r="KQ38" s="15"/>
      <c r="KR38" s="15"/>
      <c r="KS38" s="15"/>
      <c r="KT38" s="15"/>
      <c r="KU38" s="15"/>
      <c r="KV38" s="15"/>
      <c r="KW38" s="15"/>
      <c r="KX38" s="15"/>
      <c r="KY38" s="15"/>
      <c r="KZ38" s="15"/>
      <c r="LA38" s="15"/>
      <c r="LB38" s="15"/>
      <c r="LC38" s="15"/>
      <c r="LD38" s="15"/>
      <c r="LE38" s="15"/>
      <c r="LF38" s="15"/>
      <c r="LG38" s="15"/>
      <c r="LH38" s="15"/>
      <c r="LI38" s="15"/>
      <c r="LJ38" s="15"/>
      <c r="LK38" s="15"/>
      <c r="LL38" s="15"/>
      <c r="LM38" s="15"/>
      <c r="LN38" s="15"/>
      <c r="LO38" s="15"/>
      <c r="LP38" s="15"/>
      <c r="LQ38" s="15"/>
      <c r="LR38" s="15"/>
      <c r="LS38" s="15"/>
      <c r="LT38" s="15"/>
      <c r="LU38" s="15"/>
      <c r="LV38" s="15"/>
      <c r="LW38" s="15"/>
      <c r="LX38" s="15"/>
    </row>
    <row r="39" spans="1:336" s="9" customFormat="1" ht="51" x14ac:dyDescent="0.25">
      <c r="A39" s="662" t="str">
        <f>CONCATENATE(MUEBLES[[#This Row],[CODIGO DE LA PARTIDA ESPECIFICA ]],"-",MUEBLES[[#This Row],[NO. EDIFICIO ]],"-",MUEBLES[[#This Row],[NO. ÁREA ]],"-",MUEBLES[[#This Row],[NÚM. DE BIEN ]],"-",MUEBLES[[#This Row],[CONSECUTIVO DEL BIEN ]],"-",MUEBLES[[#This Row],[CONSECUTIVO GENERAL DE INVENTARIO]])</f>
        <v>511-01-15-013-023-0034</v>
      </c>
      <c r="B39" s="584">
        <v>511</v>
      </c>
      <c r="C39" s="584" t="s">
        <v>6096</v>
      </c>
      <c r="D39" s="584" t="s">
        <v>6181</v>
      </c>
      <c r="E39" s="585" t="s">
        <v>4060</v>
      </c>
      <c r="F39" s="584" t="str">
        <f>VLOOKUP(MUEBLES[[#This Row],[NO. EDIFICIO ]],EDIFICIOS[],2,FALSE)</f>
        <v>PALACIO MUNICIPAL</v>
      </c>
      <c r="G39" s="584" t="str">
        <f>VLOOKUP(MUEBLES[[#This Row],[NO. EDIFICIO ]],EDIFICIOS[],3,FALSE)</f>
        <v>PALACIO MUNICIPAL, S/N, COLONIA CENTRO</v>
      </c>
      <c r="H39" s="606" t="s">
        <v>4260</v>
      </c>
      <c r="I39" s="587" t="str">
        <f>VLOOKUP(MUEBLES[[#This Row],[NO. ÁREA ]],AREAS[],2,FALSE)</f>
        <v>RECURSOS HUMANOS</v>
      </c>
      <c r="J39" s="586" t="str">
        <f>VLOOKUP(MUEBLES[[#This Row],[NO. ÁREA ]],AREAS[],5,FALSE)</f>
        <v>LIC. CHRISTEL MORENO MARTÍNEZ</v>
      </c>
      <c r="K39" s="586">
        <v>388</v>
      </c>
      <c r="L39" s="587" t="str">
        <f>VLOOKUP(MUEBLES[[#This Row],[NÚM. DE NOMINA ]],PERSONAL[],2,FALSE)</f>
        <v>TEC. CELIA SANTIAGO PÉREZ</v>
      </c>
      <c r="M39" s="586" t="str">
        <f>VLOOKUP(MUEBLES[[#This Row],[NÚM. DE NOMINA ]],PERSONAL[],3,FALSE)</f>
        <v>SECRETARIA</v>
      </c>
      <c r="N39" s="585" t="s">
        <v>4704</v>
      </c>
      <c r="O39" s="586" t="s">
        <v>4714</v>
      </c>
      <c r="P39" s="588" t="str">
        <f>VLOOKUP(MUEBLES[[#This Row],[NÚM. DE BIEN ]],BIENES[],2,FALSE)</f>
        <v xml:space="preserve">ARCHIVERO </v>
      </c>
      <c r="Q39" s="589" t="s">
        <v>336</v>
      </c>
      <c r="R39" s="606" t="s">
        <v>4978</v>
      </c>
      <c r="S39" s="585" t="s">
        <v>39</v>
      </c>
      <c r="T39" s="585" t="s">
        <v>39</v>
      </c>
      <c r="U39" s="585" t="s">
        <v>39</v>
      </c>
      <c r="V39" s="585" t="s">
        <v>337</v>
      </c>
      <c r="W39" s="590">
        <v>42977</v>
      </c>
      <c r="X39" s="591">
        <v>1498</v>
      </c>
      <c r="Y39" s="592">
        <v>0</v>
      </c>
      <c r="Z39" s="592">
        <v>1498</v>
      </c>
      <c r="AA39" s="585" t="s">
        <v>6089</v>
      </c>
      <c r="AB39" s="608"/>
      <c r="AC39" s="576" t="s">
        <v>564</v>
      </c>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row>
    <row r="40" spans="1:336" s="9" customFormat="1" ht="51" x14ac:dyDescent="0.25">
      <c r="A40" s="662" t="str">
        <f>CONCATENATE(MUEBLES[[#This Row],[CODIGO DE LA PARTIDA ESPECIFICA ]],"-",MUEBLES[[#This Row],[NO. EDIFICIO ]],"-",MUEBLES[[#This Row],[NO. ÁREA ]],"-",MUEBLES[[#This Row],[NÚM. DE BIEN ]],"-",MUEBLES[[#This Row],[CONSECUTIVO DEL BIEN ]],"-",MUEBLES[[#This Row],[CONSECUTIVO GENERAL DE INVENTARIO]])</f>
        <v>566-01-07-023-001-0035</v>
      </c>
      <c r="B40" s="584">
        <v>566</v>
      </c>
      <c r="C40" s="584" t="s">
        <v>6107</v>
      </c>
      <c r="D40" s="584" t="s">
        <v>6182</v>
      </c>
      <c r="E40" s="585" t="s">
        <v>4060</v>
      </c>
      <c r="F40" s="584" t="str">
        <f>VLOOKUP(MUEBLES[[#This Row],[NO. EDIFICIO ]],EDIFICIOS[],2,FALSE)</f>
        <v>PALACIO MUNICIPAL</v>
      </c>
      <c r="G40" s="584" t="str">
        <f>VLOOKUP(MUEBLES[[#This Row],[NO. EDIFICIO ]],EDIFICIOS[],3,FALSE)</f>
        <v>PALACIO MUNICIPAL, S/N, COLONIA CENTRO</v>
      </c>
      <c r="H40" s="606" t="s">
        <v>4065</v>
      </c>
      <c r="I40" s="587" t="str">
        <f>VLOOKUP(MUEBLES[[#This Row],[NO. ÁREA ]],AREAS[],2,FALSE)</f>
        <v xml:space="preserve">OFICIALÍA DEL REGISTRO DEL ESTADO FAMILIAR </v>
      </c>
      <c r="J40" s="586" t="str">
        <f>VLOOKUP(MUEBLES[[#This Row],[NO. ÁREA ]],AREAS[],5,FALSE)</f>
        <v>LIC. LUIS FERNANDO MONTIEL PANTOJA</v>
      </c>
      <c r="K40" s="586">
        <v>46</v>
      </c>
      <c r="L40" s="587" t="str">
        <f>VLOOKUP(MUEBLES[[#This Row],[NÚM. DE NOMINA ]],PERSONAL[],2,FALSE)</f>
        <v>LIC. LUIS FERNANDO MONTIEL PANTOJA</v>
      </c>
      <c r="M40" s="586" t="str">
        <f>VLOOKUP(MUEBLES[[#This Row],[NÚM. DE NOMINA ]],PERSONAL[],3,FALSE)</f>
        <v xml:space="preserve">TITULAR </v>
      </c>
      <c r="N40" s="585" t="s">
        <v>4714</v>
      </c>
      <c r="O40" s="586" t="s">
        <v>4692</v>
      </c>
      <c r="P40" s="588" t="str">
        <f>VLOOKUP(MUEBLES[[#This Row],[NÚM. DE BIEN ]],BIENES[],2,FALSE)</f>
        <v xml:space="preserve">BANCA </v>
      </c>
      <c r="Q40" s="589" t="s">
        <v>1952</v>
      </c>
      <c r="R40" s="606" t="s">
        <v>4979</v>
      </c>
      <c r="S40" s="585" t="s">
        <v>1955</v>
      </c>
      <c r="T40" s="585" t="s">
        <v>557</v>
      </c>
      <c r="U40" s="585" t="s">
        <v>557</v>
      </c>
      <c r="V40" s="585">
        <v>5294</v>
      </c>
      <c r="W40" s="590">
        <v>44543</v>
      </c>
      <c r="X40" s="591">
        <v>6049.87</v>
      </c>
      <c r="Y40" s="592"/>
      <c r="Z40" s="592">
        <v>6049.87</v>
      </c>
      <c r="AA40" s="585" t="s">
        <v>6089</v>
      </c>
      <c r="AB40" s="608"/>
      <c r="AC40" s="576" t="s">
        <v>908</v>
      </c>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c r="IV40" s="15"/>
      <c r="IW40" s="15"/>
      <c r="IX40" s="15"/>
      <c r="IY40" s="15"/>
      <c r="IZ40" s="15"/>
      <c r="JA40" s="15"/>
      <c r="JB40" s="15"/>
      <c r="JC40" s="15"/>
      <c r="JD40" s="15"/>
      <c r="JE40" s="15"/>
      <c r="JF40" s="15"/>
      <c r="JG40" s="15"/>
      <c r="JH40" s="15"/>
      <c r="JI40" s="15"/>
      <c r="JJ40" s="15"/>
      <c r="JK40" s="15"/>
      <c r="JL40" s="15"/>
      <c r="JM40" s="15"/>
      <c r="JN40" s="15"/>
      <c r="JO40" s="15"/>
      <c r="JP40" s="15"/>
      <c r="JQ40" s="15"/>
      <c r="JR40" s="15"/>
      <c r="JS40" s="15"/>
      <c r="JT40" s="15"/>
      <c r="JU40" s="15"/>
      <c r="JV40" s="15"/>
      <c r="JW40" s="15"/>
      <c r="JX40" s="15"/>
      <c r="JY40" s="15"/>
      <c r="JZ40" s="15"/>
      <c r="KA40" s="15"/>
      <c r="KB40" s="15"/>
      <c r="KC40" s="15"/>
      <c r="KD40" s="15"/>
      <c r="KE40" s="15"/>
      <c r="KF40" s="15"/>
      <c r="KG40" s="15"/>
      <c r="KH40" s="15"/>
      <c r="KI40" s="15"/>
      <c r="KJ40" s="15"/>
      <c r="KK40" s="15"/>
      <c r="KL40" s="15"/>
      <c r="KM40" s="15"/>
      <c r="KN40" s="15"/>
      <c r="KO40" s="15"/>
      <c r="KP40" s="15"/>
      <c r="KQ40" s="15"/>
      <c r="KR40" s="15"/>
      <c r="KS40" s="15"/>
      <c r="KT40" s="15"/>
      <c r="KU40" s="15"/>
      <c r="KV40" s="15"/>
      <c r="KW40" s="15"/>
      <c r="KX40" s="15"/>
      <c r="KY40" s="15"/>
      <c r="KZ40" s="15"/>
      <c r="LA40" s="15"/>
      <c r="LB40" s="15"/>
      <c r="LC40" s="15"/>
      <c r="LD40" s="15"/>
      <c r="LE40" s="15"/>
      <c r="LF40" s="15"/>
      <c r="LG40" s="15"/>
      <c r="LH40" s="15"/>
      <c r="LI40" s="15"/>
      <c r="LJ40" s="15"/>
      <c r="LK40" s="15"/>
      <c r="LL40" s="15"/>
      <c r="LM40" s="15"/>
      <c r="LN40" s="15"/>
      <c r="LO40" s="15"/>
      <c r="LP40" s="15"/>
      <c r="LQ40" s="15"/>
      <c r="LR40" s="15"/>
      <c r="LS40" s="15"/>
      <c r="LT40" s="15"/>
      <c r="LU40" s="15"/>
      <c r="LV40" s="15"/>
      <c r="LW40" s="15"/>
      <c r="LX40" s="15"/>
    </row>
    <row r="41" spans="1:336" s="9" customFormat="1" ht="51" x14ac:dyDescent="0.25">
      <c r="A41" s="662" t="str">
        <f>CONCATENATE(MUEBLES[[#This Row],[CODIGO DE LA PARTIDA ESPECIFICA ]],"-",MUEBLES[[#This Row],[NO. EDIFICIO ]],"-",MUEBLES[[#This Row],[NO. ÁREA ]],"-",MUEBLES[[#This Row],[NÚM. DE BIEN ]],"-",MUEBLES[[#This Row],[CONSECUTIVO DEL BIEN ]],"-",MUEBLES[[#This Row],[CONSECUTIVO GENERAL DE INVENTARIO]])</f>
        <v>566-01-07-023-002-0036</v>
      </c>
      <c r="B41" s="584">
        <v>566</v>
      </c>
      <c r="C41" s="584" t="s">
        <v>6107</v>
      </c>
      <c r="D41" s="584" t="s">
        <v>6183</v>
      </c>
      <c r="E41" s="585" t="s">
        <v>4060</v>
      </c>
      <c r="F41" s="584" t="str">
        <f>VLOOKUP(MUEBLES[[#This Row],[NO. EDIFICIO ]],EDIFICIOS[],2,FALSE)</f>
        <v>PALACIO MUNICIPAL</v>
      </c>
      <c r="G41" s="584" t="str">
        <f>VLOOKUP(MUEBLES[[#This Row],[NO. EDIFICIO ]],EDIFICIOS[],3,FALSE)</f>
        <v>PALACIO MUNICIPAL, S/N, COLONIA CENTRO</v>
      </c>
      <c r="H41" s="606" t="s">
        <v>4065</v>
      </c>
      <c r="I41" s="587" t="str">
        <f>VLOOKUP(MUEBLES[[#This Row],[NO. ÁREA ]],AREAS[],2,FALSE)</f>
        <v xml:space="preserve">OFICIALÍA DEL REGISTRO DEL ESTADO FAMILIAR </v>
      </c>
      <c r="J41" s="586" t="str">
        <f>VLOOKUP(MUEBLES[[#This Row],[NO. ÁREA ]],AREAS[],5,FALSE)</f>
        <v>LIC. LUIS FERNANDO MONTIEL PANTOJA</v>
      </c>
      <c r="K41" s="586">
        <v>46</v>
      </c>
      <c r="L41" s="587" t="str">
        <f>VLOOKUP(MUEBLES[[#This Row],[NÚM. DE NOMINA ]],PERSONAL[],2,FALSE)</f>
        <v>LIC. LUIS FERNANDO MONTIEL PANTOJA</v>
      </c>
      <c r="M41" s="586" t="str">
        <f>VLOOKUP(MUEBLES[[#This Row],[NÚM. DE NOMINA ]],PERSONAL[],3,FALSE)</f>
        <v xml:space="preserve">TITULAR </v>
      </c>
      <c r="N41" s="585" t="s">
        <v>4714</v>
      </c>
      <c r="O41" s="586" t="s">
        <v>4693</v>
      </c>
      <c r="P41" s="588" t="str">
        <f>VLOOKUP(MUEBLES[[#This Row],[NÚM. DE BIEN ]],BIENES[],2,FALSE)</f>
        <v xml:space="preserve">BANCA </v>
      </c>
      <c r="Q41" s="589" t="s">
        <v>1952</v>
      </c>
      <c r="R41" s="606" t="s">
        <v>4980</v>
      </c>
      <c r="S41" s="585" t="s">
        <v>1955</v>
      </c>
      <c r="T41" s="585" t="s">
        <v>557</v>
      </c>
      <c r="U41" s="585" t="s">
        <v>557</v>
      </c>
      <c r="V41" s="585">
        <v>5294</v>
      </c>
      <c r="W41" s="590">
        <v>44543</v>
      </c>
      <c r="X41" s="591">
        <v>6049.87</v>
      </c>
      <c r="Y41" s="592"/>
      <c r="Z41" s="592">
        <v>6049.87</v>
      </c>
      <c r="AA41" s="585" t="s">
        <v>6089</v>
      </c>
      <c r="AB41" s="608"/>
      <c r="AC41" s="576" t="s">
        <v>564</v>
      </c>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c r="KN41" s="15"/>
      <c r="KO41" s="15"/>
      <c r="KP41" s="15"/>
      <c r="KQ41" s="15"/>
      <c r="KR41" s="15"/>
      <c r="KS41" s="15"/>
      <c r="KT41" s="15"/>
      <c r="KU41" s="15"/>
      <c r="KV41" s="15"/>
      <c r="KW41" s="15"/>
      <c r="KX41" s="15"/>
      <c r="KY41" s="15"/>
      <c r="KZ41" s="15"/>
      <c r="LA41" s="15"/>
      <c r="LB41" s="15"/>
      <c r="LC41" s="15"/>
      <c r="LD41" s="15"/>
      <c r="LE41" s="15"/>
      <c r="LF41" s="15"/>
      <c r="LG41" s="15"/>
      <c r="LH41" s="15"/>
      <c r="LI41" s="15"/>
      <c r="LJ41" s="15"/>
      <c r="LK41" s="15"/>
      <c r="LL41" s="15"/>
      <c r="LM41" s="15"/>
      <c r="LN41" s="15"/>
      <c r="LO41" s="15"/>
      <c r="LP41" s="15"/>
      <c r="LQ41" s="15"/>
      <c r="LR41" s="15"/>
      <c r="LS41" s="15"/>
      <c r="LT41" s="15"/>
      <c r="LU41" s="15"/>
      <c r="LV41" s="15"/>
      <c r="LW41" s="15"/>
      <c r="LX41" s="15"/>
    </row>
    <row r="42" spans="1:336" s="9" customFormat="1" ht="51" x14ac:dyDescent="0.25">
      <c r="A42" s="662" t="str">
        <f>CONCATENATE(MUEBLES[[#This Row],[CODIGO DE LA PARTIDA ESPECIFICA ]],"-",MUEBLES[[#This Row],[NO. EDIFICIO ]],"-",MUEBLES[[#This Row],[NO. ÁREA ]],"-",MUEBLES[[#This Row],[NÚM. DE BIEN ]],"-",MUEBLES[[#This Row],[CONSECUTIVO DEL BIEN ]],"-",MUEBLES[[#This Row],[CONSECUTIVO GENERAL DE INVENTARIO]])</f>
        <v>566-01-07-023-003-0037</v>
      </c>
      <c r="B42" s="584">
        <v>566</v>
      </c>
      <c r="C42" s="584" t="s">
        <v>6107</v>
      </c>
      <c r="D42" s="584" t="s">
        <v>6184</v>
      </c>
      <c r="E42" s="585" t="s">
        <v>4060</v>
      </c>
      <c r="F42" s="584" t="str">
        <f>VLOOKUP(MUEBLES[[#This Row],[NO. EDIFICIO ]],EDIFICIOS[],2,FALSE)</f>
        <v>PALACIO MUNICIPAL</v>
      </c>
      <c r="G42" s="584" t="str">
        <f>VLOOKUP(MUEBLES[[#This Row],[NO. EDIFICIO ]],EDIFICIOS[],3,FALSE)</f>
        <v>PALACIO MUNICIPAL, S/N, COLONIA CENTRO</v>
      </c>
      <c r="H42" s="606" t="s">
        <v>4065</v>
      </c>
      <c r="I42" s="587" t="str">
        <f>VLOOKUP(MUEBLES[[#This Row],[NO. ÁREA ]],AREAS[],2,FALSE)</f>
        <v xml:space="preserve">OFICIALÍA DEL REGISTRO DEL ESTADO FAMILIAR </v>
      </c>
      <c r="J42" s="586" t="str">
        <f>VLOOKUP(MUEBLES[[#This Row],[NO. ÁREA ]],AREAS[],5,FALSE)</f>
        <v>LIC. LUIS FERNANDO MONTIEL PANTOJA</v>
      </c>
      <c r="K42" s="586">
        <v>46</v>
      </c>
      <c r="L42" s="587" t="str">
        <f>VLOOKUP(MUEBLES[[#This Row],[NÚM. DE NOMINA ]],PERSONAL[],2,FALSE)</f>
        <v>LIC. LUIS FERNANDO MONTIEL PANTOJA</v>
      </c>
      <c r="M42" s="586" t="str">
        <f>VLOOKUP(MUEBLES[[#This Row],[NÚM. DE NOMINA ]],PERSONAL[],3,FALSE)</f>
        <v xml:space="preserve">TITULAR </v>
      </c>
      <c r="N42" s="585" t="s">
        <v>4714</v>
      </c>
      <c r="O42" s="586" t="s">
        <v>4694</v>
      </c>
      <c r="P42" s="588" t="str">
        <f>VLOOKUP(MUEBLES[[#This Row],[NÚM. DE BIEN ]],BIENES[],2,FALSE)</f>
        <v xml:space="preserve">BANCA </v>
      </c>
      <c r="Q42" s="589" t="s">
        <v>1952</v>
      </c>
      <c r="R42" s="606" t="s">
        <v>4981</v>
      </c>
      <c r="S42" s="585" t="s">
        <v>1955</v>
      </c>
      <c r="T42" s="585" t="s">
        <v>557</v>
      </c>
      <c r="U42" s="585" t="s">
        <v>557</v>
      </c>
      <c r="V42" s="585">
        <v>5294</v>
      </c>
      <c r="W42" s="590">
        <v>44543</v>
      </c>
      <c r="X42" s="591">
        <v>6049.87</v>
      </c>
      <c r="Y42" s="592"/>
      <c r="Z42" s="592">
        <v>6049.87</v>
      </c>
      <c r="AA42" s="585" t="s">
        <v>6089</v>
      </c>
      <c r="AB42" s="608"/>
      <c r="AC42" s="576" t="s">
        <v>564</v>
      </c>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c r="IX42" s="15"/>
      <c r="IY42" s="15"/>
      <c r="IZ42" s="15"/>
      <c r="JA42" s="15"/>
      <c r="JB42" s="15"/>
      <c r="JC42" s="15"/>
      <c r="JD42" s="15"/>
      <c r="JE42" s="15"/>
      <c r="JF42" s="15"/>
      <c r="JG42" s="15"/>
      <c r="JH42" s="15"/>
      <c r="JI42" s="15"/>
      <c r="JJ42" s="15"/>
      <c r="JK42" s="15"/>
      <c r="JL42" s="15"/>
      <c r="JM42" s="15"/>
      <c r="JN42" s="15"/>
      <c r="JO42" s="15"/>
      <c r="JP42" s="15"/>
      <c r="JQ42" s="15"/>
      <c r="JR42" s="15"/>
      <c r="JS42" s="15"/>
      <c r="JT42" s="15"/>
      <c r="JU42" s="15"/>
      <c r="JV42" s="15"/>
      <c r="JW42" s="15"/>
      <c r="JX42" s="15"/>
      <c r="JY42" s="15"/>
      <c r="JZ42" s="15"/>
      <c r="KA42" s="15"/>
      <c r="KB42" s="15"/>
      <c r="KC42" s="15"/>
      <c r="KD42" s="15"/>
      <c r="KE42" s="15"/>
      <c r="KF42" s="15"/>
      <c r="KG42" s="15"/>
      <c r="KH42" s="15"/>
      <c r="KI42" s="15"/>
      <c r="KJ42" s="15"/>
      <c r="KK42" s="15"/>
      <c r="KL42" s="15"/>
      <c r="KM42" s="15"/>
      <c r="KN42" s="15"/>
      <c r="KO42" s="15"/>
      <c r="KP42" s="15"/>
      <c r="KQ42" s="15"/>
      <c r="KR42" s="15"/>
      <c r="KS42" s="15"/>
      <c r="KT42" s="15"/>
      <c r="KU42" s="15"/>
      <c r="KV42" s="15"/>
      <c r="KW42" s="15"/>
      <c r="KX42" s="15"/>
      <c r="KY42" s="15"/>
      <c r="KZ42" s="15"/>
      <c r="LA42" s="15"/>
      <c r="LB42" s="15"/>
      <c r="LC42" s="15"/>
      <c r="LD42" s="15"/>
      <c r="LE42" s="15"/>
      <c r="LF42" s="15"/>
      <c r="LG42" s="15"/>
      <c r="LH42" s="15"/>
      <c r="LI42" s="15"/>
      <c r="LJ42" s="15"/>
      <c r="LK42" s="15"/>
      <c r="LL42" s="15"/>
      <c r="LM42" s="15"/>
      <c r="LN42" s="15"/>
      <c r="LO42" s="15"/>
      <c r="LP42" s="15"/>
      <c r="LQ42" s="15"/>
      <c r="LR42" s="15"/>
      <c r="LS42" s="15"/>
      <c r="LT42" s="15"/>
      <c r="LU42" s="15"/>
      <c r="LV42" s="15"/>
      <c r="LW42" s="15"/>
      <c r="LX42" s="15"/>
    </row>
    <row r="43" spans="1:336" s="9" customFormat="1" ht="63.75" x14ac:dyDescent="0.25">
      <c r="A43" s="662" t="str">
        <f>CONCATENATE(MUEBLES[[#This Row],[CODIGO DE LA PARTIDA ESPECIFICA ]],"-",MUEBLES[[#This Row],[NO. EDIFICIO ]],"-",MUEBLES[[#This Row],[NO. ÁREA ]],"-",MUEBLES[[#This Row],[NÚM. DE BIEN ]],"-",MUEBLES[[#This Row],[CONSECUTIVO DEL BIEN ]],"-",MUEBLES[[#This Row],[CONSECUTIVO GENERAL DE INVENTARIO]])</f>
        <v>511-01-44-023-004-0038</v>
      </c>
      <c r="B43" s="584">
        <v>511</v>
      </c>
      <c r="C43" s="584" t="s">
        <v>6096</v>
      </c>
      <c r="D43" s="584" t="s">
        <v>6185</v>
      </c>
      <c r="E43" s="585" t="s">
        <v>4060</v>
      </c>
      <c r="F43" s="584" t="str">
        <f>VLOOKUP(MUEBLES[[#This Row],[NO. EDIFICIO ]],EDIFICIOS[],2,FALSE)</f>
        <v>PALACIO MUNICIPAL</v>
      </c>
      <c r="G43" s="584" t="str">
        <f>VLOOKUP(MUEBLES[[#This Row],[NO. EDIFICIO ]],EDIFICIOS[],3,FALSE)</f>
        <v>PALACIO MUNICIPAL, S/N, COLONIA CENTRO</v>
      </c>
      <c r="H43" s="606" t="s">
        <v>4289</v>
      </c>
      <c r="I43" s="587" t="str">
        <f>VLOOKUP(MUEBLES[[#This Row],[NO. ÁREA ]],AREAS[],2,FALSE)</f>
        <v>SEGURIDAD PÚBLICA Y TRÁNSITO MUNICIPAL</v>
      </c>
      <c r="J43" s="586" t="str">
        <f>VLOOKUP(MUEBLES[[#This Row],[NO. ÁREA ]],AREAS[],5,FALSE)</f>
        <v>LIC. MIGUEL ÁNGEL ALDANA  CANO</v>
      </c>
      <c r="K43" s="586" t="s">
        <v>4060</v>
      </c>
      <c r="L43" s="587" t="str">
        <f>VLOOKUP(MUEBLES[[#This Row],[NÚM. DE NOMINA ]],PERSONAL[],2,FALSE)</f>
        <v>LIC. MIGUEL ÁNGEL ALDANA  CANO</v>
      </c>
      <c r="M43" s="586" t="str">
        <f>VLOOKUP(MUEBLES[[#This Row],[NÚM. DE NOMINA ]],PERSONAL[],3,FALSE)</f>
        <v xml:space="preserve">TITULAR </v>
      </c>
      <c r="N43" s="585" t="s">
        <v>4714</v>
      </c>
      <c r="O43" s="586" t="s">
        <v>4695</v>
      </c>
      <c r="P43" s="588" t="str">
        <f>VLOOKUP(MUEBLES[[#This Row],[NÚM. DE BIEN ]],BIENES[],2,FALSE)</f>
        <v xml:space="preserve">BANCA </v>
      </c>
      <c r="Q43" s="589" t="s">
        <v>377</v>
      </c>
      <c r="R43" s="606" t="s">
        <v>4982</v>
      </c>
      <c r="S43" s="585" t="s">
        <v>39</v>
      </c>
      <c r="T43" s="585" t="s">
        <v>39</v>
      </c>
      <c r="U43" s="585" t="s">
        <v>39</v>
      </c>
      <c r="V43" s="585">
        <v>33</v>
      </c>
      <c r="W43" s="590">
        <v>43100</v>
      </c>
      <c r="X43" s="591">
        <v>1569.46</v>
      </c>
      <c r="Y43" s="592">
        <v>0</v>
      </c>
      <c r="Z43" s="592">
        <v>1569.46</v>
      </c>
      <c r="AA43" s="585" t="s">
        <v>6090</v>
      </c>
      <c r="AB43" s="608"/>
      <c r="AC43" s="576" t="s">
        <v>564</v>
      </c>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5"/>
      <c r="IP43" s="15"/>
      <c r="IQ43" s="15"/>
      <c r="IR43" s="15"/>
      <c r="IS43" s="15"/>
      <c r="IT43" s="15"/>
      <c r="IU43" s="15"/>
      <c r="IV43" s="15"/>
      <c r="IW43" s="15"/>
      <c r="IX43" s="15"/>
      <c r="IY43" s="15"/>
      <c r="IZ43" s="15"/>
      <c r="JA43" s="15"/>
      <c r="JB43" s="15"/>
      <c r="JC43" s="15"/>
      <c r="JD43" s="15"/>
      <c r="JE43" s="15"/>
      <c r="JF43" s="15"/>
      <c r="JG43" s="15"/>
      <c r="JH43" s="15"/>
      <c r="JI43" s="15"/>
      <c r="JJ43" s="15"/>
      <c r="JK43" s="15"/>
      <c r="JL43" s="15"/>
      <c r="JM43" s="15"/>
      <c r="JN43" s="15"/>
      <c r="JO43" s="15"/>
      <c r="JP43" s="15"/>
      <c r="JQ43" s="15"/>
      <c r="JR43" s="15"/>
      <c r="JS43" s="15"/>
      <c r="JT43" s="15"/>
      <c r="JU43" s="15"/>
      <c r="JV43" s="15"/>
      <c r="JW43" s="15"/>
      <c r="JX43" s="15"/>
      <c r="JY43" s="15"/>
      <c r="JZ43" s="15"/>
      <c r="KA43" s="15"/>
      <c r="KB43" s="15"/>
      <c r="KC43" s="15"/>
      <c r="KD43" s="15"/>
      <c r="KE43" s="15"/>
      <c r="KF43" s="15"/>
      <c r="KG43" s="15"/>
      <c r="KH43" s="15"/>
      <c r="KI43" s="15"/>
      <c r="KJ43" s="15"/>
      <c r="KK43" s="15"/>
      <c r="KL43" s="15"/>
      <c r="KM43" s="15"/>
      <c r="KN43" s="15"/>
      <c r="KO43" s="15"/>
      <c r="KP43" s="15"/>
      <c r="KQ43" s="15"/>
      <c r="KR43" s="15"/>
      <c r="KS43" s="15"/>
      <c r="KT43" s="15"/>
      <c r="KU43" s="15"/>
      <c r="KV43" s="15"/>
      <c r="KW43" s="15"/>
      <c r="KX43" s="15"/>
      <c r="KY43" s="15"/>
      <c r="KZ43" s="15"/>
      <c r="LA43" s="15"/>
      <c r="LB43" s="15"/>
      <c r="LC43" s="15"/>
      <c r="LD43" s="15"/>
      <c r="LE43" s="15"/>
      <c r="LF43" s="15"/>
      <c r="LG43" s="15"/>
      <c r="LH43" s="15"/>
      <c r="LI43" s="15"/>
      <c r="LJ43" s="15"/>
      <c r="LK43" s="15"/>
      <c r="LL43" s="15"/>
      <c r="LM43" s="15"/>
      <c r="LN43" s="15"/>
      <c r="LO43" s="15"/>
      <c r="LP43" s="15"/>
      <c r="LQ43" s="15"/>
      <c r="LR43" s="15"/>
      <c r="LS43" s="15"/>
      <c r="LT43" s="15"/>
      <c r="LU43" s="15"/>
      <c r="LV43" s="15"/>
      <c r="LW43" s="15"/>
      <c r="LX43" s="15"/>
    </row>
    <row r="44" spans="1:336" s="15" customFormat="1" ht="127.5" x14ac:dyDescent="0.25">
      <c r="A44" s="662" t="str">
        <f>CONCATENATE(MUEBLES[[#This Row],[CODIGO DE LA PARTIDA ESPECIFICA ]],"-",MUEBLES[[#This Row],[NO. EDIFICIO ]],"-",MUEBLES[[#This Row],[NO. ÁREA ]],"-",MUEBLES[[#This Row],[NÚM. DE BIEN ]],"-",MUEBLES[[#This Row],[CONSECUTIVO DEL BIEN ]],"-",MUEBLES[[#This Row],[CONSECUTIVO GENERAL DE INVENTARIO]])</f>
        <v>566-01-44-035-001-0039</v>
      </c>
      <c r="B44" s="584">
        <v>566</v>
      </c>
      <c r="C44" s="584" t="s">
        <v>6107</v>
      </c>
      <c r="D44" s="584" t="s">
        <v>6186</v>
      </c>
      <c r="E44" s="585" t="s">
        <v>4060</v>
      </c>
      <c r="F44" s="584" t="str">
        <f>VLOOKUP(MUEBLES[[#This Row],[NO. EDIFICIO ]],EDIFICIOS[],2,FALSE)</f>
        <v>PALACIO MUNICIPAL</v>
      </c>
      <c r="G44" s="584" t="str">
        <f>VLOOKUP(MUEBLES[[#This Row],[NO. EDIFICIO ]],EDIFICIOS[],3,FALSE)</f>
        <v>PALACIO MUNICIPAL, S/N, COLONIA CENTRO</v>
      </c>
      <c r="H44" s="606" t="s">
        <v>4289</v>
      </c>
      <c r="I44" s="587" t="str">
        <f>VLOOKUP(MUEBLES[[#This Row],[NO. ÁREA ]],AREAS[],2,FALSE)</f>
        <v>SEGURIDAD PÚBLICA Y TRÁNSITO MUNICIPAL</v>
      </c>
      <c r="J44" s="586" t="str">
        <f>VLOOKUP(MUEBLES[[#This Row],[NO. ÁREA ]],AREAS[],5,FALSE)</f>
        <v>LIC. MIGUEL ÁNGEL ALDANA  CANO</v>
      </c>
      <c r="K44" s="586" t="s">
        <v>4060</v>
      </c>
      <c r="L44" s="587" t="str">
        <f>VLOOKUP(MUEBLES[[#This Row],[NÚM. DE NOMINA ]],PERSONAL[],2,FALSE)</f>
        <v>LIC. MIGUEL ÁNGEL ALDANA  CANO</v>
      </c>
      <c r="M44" s="586" t="str">
        <f>VLOOKUP(MUEBLES[[#This Row],[NÚM. DE NOMINA ]],PERSONAL[],3,FALSE)</f>
        <v xml:space="preserve">TITULAR </v>
      </c>
      <c r="N44" s="585" t="s">
        <v>4726</v>
      </c>
      <c r="O44" s="586" t="s">
        <v>4692</v>
      </c>
      <c r="P44" s="588" t="str">
        <f>VLOOKUP(MUEBLES[[#This Row],[NÚM. DE BIEN ]],BIENES[],2,FALSE)</f>
        <v xml:space="preserve">BODY CAM </v>
      </c>
      <c r="Q44" s="589" t="s">
        <v>2137</v>
      </c>
      <c r="R44" s="606" t="s">
        <v>4983</v>
      </c>
      <c r="S44" s="585" t="s">
        <v>2110</v>
      </c>
      <c r="T44" s="585" t="s">
        <v>2111</v>
      </c>
      <c r="U44" s="585">
        <v>3551010196</v>
      </c>
      <c r="V44" s="585">
        <v>62</v>
      </c>
      <c r="W44" s="590">
        <v>44560</v>
      </c>
      <c r="X44" s="591">
        <v>4814</v>
      </c>
      <c r="Y44" s="592"/>
      <c r="Z44" s="592">
        <v>4814</v>
      </c>
      <c r="AA44" s="585" t="s">
        <v>6089</v>
      </c>
      <c r="AB44" s="608"/>
      <c r="AC44" s="576" t="s">
        <v>570</v>
      </c>
    </row>
    <row r="45" spans="1:336" s="15" customFormat="1" ht="114.75" x14ac:dyDescent="0.25">
      <c r="A45" s="662" t="str">
        <f>CONCATENATE(MUEBLES[[#This Row],[CODIGO DE LA PARTIDA ESPECIFICA ]],"-",MUEBLES[[#This Row],[NO. EDIFICIO ]],"-",MUEBLES[[#This Row],[NO. ÁREA ]],"-",MUEBLES[[#This Row],[NÚM. DE BIEN ]],"-",MUEBLES[[#This Row],[CONSECUTIVO DEL BIEN ]],"-",MUEBLES[[#This Row],[CONSECUTIVO GENERAL DE INVENTARIO]])</f>
        <v>566-01-44-035-002-0040</v>
      </c>
      <c r="B45" s="584">
        <v>566</v>
      </c>
      <c r="C45" s="584" t="s">
        <v>6107</v>
      </c>
      <c r="D45" s="584" t="s">
        <v>6187</v>
      </c>
      <c r="E45" s="585" t="s">
        <v>4060</v>
      </c>
      <c r="F45" s="584" t="str">
        <f>VLOOKUP(MUEBLES[[#This Row],[NO. EDIFICIO ]],EDIFICIOS[],2,FALSE)</f>
        <v>PALACIO MUNICIPAL</v>
      </c>
      <c r="G45" s="584" t="str">
        <f>VLOOKUP(MUEBLES[[#This Row],[NO. EDIFICIO ]],EDIFICIOS[],3,FALSE)</f>
        <v>PALACIO MUNICIPAL, S/N, COLONIA CENTRO</v>
      </c>
      <c r="H45" s="606" t="s">
        <v>4289</v>
      </c>
      <c r="I45" s="587" t="str">
        <f>VLOOKUP(MUEBLES[[#This Row],[NO. ÁREA ]],AREAS[],2,FALSE)</f>
        <v>SEGURIDAD PÚBLICA Y TRÁNSITO MUNICIPAL</v>
      </c>
      <c r="J45" s="586" t="str">
        <f>VLOOKUP(MUEBLES[[#This Row],[NO. ÁREA ]],AREAS[],5,FALSE)</f>
        <v>LIC. MIGUEL ÁNGEL ALDANA  CANO</v>
      </c>
      <c r="K45" s="586" t="s">
        <v>4060</v>
      </c>
      <c r="L45" s="587" t="str">
        <f>VLOOKUP(MUEBLES[[#This Row],[NÚM. DE NOMINA ]],PERSONAL[],2,FALSE)</f>
        <v>LIC. MIGUEL ÁNGEL ALDANA  CANO</v>
      </c>
      <c r="M45" s="586" t="str">
        <f>VLOOKUP(MUEBLES[[#This Row],[NÚM. DE NOMINA ]],PERSONAL[],3,FALSE)</f>
        <v xml:space="preserve">TITULAR </v>
      </c>
      <c r="N45" s="585" t="s">
        <v>4726</v>
      </c>
      <c r="O45" s="586" t="s">
        <v>4693</v>
      </c>
      <c r="P45" s="588" t="str">
        <f>VLOOKUP(MUEBLES[[#This Row],[NÚM. DE BIEN ]],BIENES[],2,FALSE)</f>
        <v xml:space="preserve">BODY CAM </v>
      </c>
      <c r="Q45" s="589" t="s">
        <v>2131</v>
      </c>
      <c r="R45" s="606" t="s">
        <v>4984</v>
      </c>
      <c r="S45" s="585" t="s">
        <v>2110</v>
      </c>
      <c r="T45" s="585" t="s">
        <v>2111</v>
      </c>
      <c r="U45" s="585">
        <v>3551010010</v>
      </c>
      <c r="V45" s="585">
        <v>62</v>
      </c>
      <c r="W45" s="590">
        <v>44560</v>
      </c>
      <c r="X45" s="591">
        <v>4814</v>
      </c>
      <c r="Y45" s="592"/>
      <c r="Z45" s="592">
        <v>4814</v>
      </c>
      <c r="AA45" s="585" t="s">
        <v>6089</v>
      </c>
      <c r="AB45" s="608"/>
      <c r="AC45" s="576" t="s">
        <v>570</v>
      </c>
    </row>
    <row r="46" spans="1:336" s="15" customFormat="1" ht="114.75" x14ac:dyDescent="0.25">
      <c r="A46" s="662" t="str">
        <f>CONCATENATE(MUEBLES[[#This Row],[CODIGO DE LA PARTIDA ESPECIFICA ]],"-",MUEBLES[[#This Row],[NO. EDIFICIO ]],"-",MUEBLES[[#This Row],[NO. ÁREA ]],"-",MUEBLES[[#This Row],[NÚM. DE BIEN ]],"-",MUEBLES[[#This Row],[CONSECUTIVO DEL BIEN ]],"-",MUEBLES[[#This Row],[CONSECUTIVO GENERAL DE INVENTARIO]])</f>
        <v>566-01-44-035-003-0041</v>
      </c>
      <c r="B46" s="584">
        <v>566</v>
      </c>
      <c r="C46" s="584" t="s">
        <v>6107</v>
      </c>
      <c r="D46" s="584" t="s">
        <v>6188</v>
      </c>
      <c r="E46" s="585" t="s">
        <v>4060</v>
      </c>
      <c r="F46" s="584" t="str">
        <f>VLOOKUP(MUEBLES[[#This Row],[NO. EDIFICIO ]],EDIFICIOS[],2,FALSE)</f>
        <v>PALACIO MUNICIPAL</v>
      </c>
      <c r="G46" s="584" t="str">
        <f>VLOOKUP(MUEBLES[[#This Row],[NO. EDIFICIO ]],EDIFICIOS[],3,FALSE)</f>
        <v>PALACIO MUNICIPAL, S/N, COLONIA CENTRO</v>
      </c>
      <c r="H46" s="606" t="s">
        <v>4289</v>
      </c>
      <c r="I46" s="587" t="str">
        <f>VLOOKUP(MUEBLES[[#This Row],[NO. ÁREA ]],AREAS[],2,FALSE)</f>
        <v>SEGURIDAD PÚBLICA Y TRÁNSITO MUNICIPAL</v>
      </c>
      <c r="J46" s="586" t="str">
        <f>VLOOKUP(MUEBLES[[#This Row],[NO. ÁREA ]],AREAS[],5,FALSE)</f>
        <v>LIC. MIGUEL ÁNGEL ALDANA  CANO</v>
      </c>
      <c r="K46" s="586" t="s">
        <v>4060</v>
      </c>
      <c r="L46" s="587" t="str">
        <f>VLOOKUP(MUEBLES[[#This Row],[NÚM. DE NOMINA ]],PERSONAL[],2,FALSE)</f>
        <v>LIC. MIGUEL ÁNGEL ALDANA  CANO</v>
      </c>
      <c r="M46" s="586" t="str">
        <f>VLOOKUP(MUEBLES[[#This Row],[NÚM. DE NOMINA ]],PERSONAL[],3,FALSE)</f>
        <v xml:space="preserve">TITULAR </v>
      </c>
      <c r="N46" s="585" t="s">
        <v>4726</v>
      </c>
      <c r="O46" s="586" t="s">
        <v>4694</v>
      </c>
      <c r="P46" s="588" t="str">
        <f>VLOOKUP(MUEBLES[[#This Row],[NÚM. DE BIEN ]],BIENES[],2,FALSE)</f>
        <v xml:space="preserve">BODY CAM </v>
      </c>
      <c r="Q46" s="589" t="s">
        <v>2130</v>
      </c>
      <c r="R46" s="606" t="s">
        <v>4985</v>
      </c>
      <c r="S46" s="585" t="s">
        <v>2110</v>
      </c>
      <c r="T46" s="585" t="s">
        <v>2111</v>
      </c>
      <c r="U46" s="585">
        <v>35510100194</v>
      </c>
      <c r="V46" s="585">
        <v>62</v>
      </c>
      <c r="W46" s="590">
        <v>44560</v>
      </c>
      <c r="X46" s="591">
        <v>4814</v>
      </c>
      <c r="Y46" s="592"/>
      <c r="Z46" s="592">
        <v>4814</v>
      </c>
      <c r="AA46" s="585" t="s">
        <v>6089</v>
      </c>
      <c r="AB46" s="608"/>
      <c r="AC46" s="576" t="s">
        <v>564</v>
      </c>
    </row>
    <row r="47" spans="1:336" s="15" customFormat="1" ht="114.75" x14ac:dyDescent="0.25">
      <c r="A47" s="662" t="str">
        <f>CONCATENATE(MUEBLES[[#This Row],[CODIGO DE LA PARTIDA ESPECIFICA ]],"-",MUEBLES[[#This Row],[NO. EDIFICIO ]],"-",MUEBLES[[#This Row],[NO. ÁREA ]],"-",MUEBLES[[#This Row],[NÚM. DE BIEN ]],"-",MUEBLES[[#This Row],[CONSECUTIVO DEL BIEN ]],"-",MUEBLES[[#This Row],[CONSECUTIVO GENERAL DE INVENTARIO]])</f>
        <v>566-01-44-035-004-0042</v>
      </c>
      <c r="B47" s="584">
        <v>566</v>
      </c>
      <c r="C47" s="584" t="s">
        <v>6107</v>
      </c>
      <c r="D47" s="584" t="s">
        <v>6189</v>
      </c>
      <c r="E47" s="585" t="s">
        <v>4060</v>
      </c>
      <c r="F47" s="584" t="str">
        <f>VLOOKUP(MUEBLES[[#This Row],[NO. EDIFICIO ]],EDIFICIOS[],2,FALSE)</f>
        <v>PALACIO MUNICIPAL</v>
      </c>
      <c r="G47" s="584" t="str">
        <f>VLOOKUP(MUEBLES[[#This Row],[NO. EDIFICIO ]],EDIFICIOS[],3,FALSE)</f>
        <v>PALACIO MUNICIPAL, S/N, COLONIA CENTRO</v>
      </c>
      <c r="H47" s="606" t="s">
        <v>4289</v>
      </c>
      <c r="I47" s="587" t="str">
        <f>VLOOKUP(MUEBLES[[#This Row],[NO. ÁREA ]],AREAS[],2,FALSE)</f>
        <v>SEGURIDAD PÚBLICA Y TRÁNSITO MUNICIPAL</v>
      </c>
      <c r="J47" s="586" t="str">
        <f>VLOOKUP(MUEBLES[[#This Row],[NO. ÁREA ]],AREAS[],5,FALSE)</f>
        <v>LIC. MIGUEL ÁNGEL ALDANA  CANO</v>
      </c>
      <c r="K47" s="586" t="s">
        <v>4060</v>
      </c>
      <c r="L47" s="587" t="str">
        <f>VLOOKUP(MUEBLES[[#This Row],[NÚM. DE NOMINA ]],PERSONAL[],2,FALSE)</f>
        <v>LIC. MIGUEL ÁNGEL ALDANA  CANO</v>
      </c>
      <c r="M47" s="586" t="str">
        <f>VLOOKUP(MUEBLES[[#This Row],[NÚM. DE NOMINA ]],PERSONAL[],3,FALSE)</f>
        <v xml:space="preserve">TITULAR </v>
      </c>
      <c r="N47" s="585" t="s">
        <v>4726</v>
      </c>
      <c r="O47" s="586" t="s">
        <v>4695</v>
      </c>
      <c r="P47" s="588" t="str">
        <f>VLOOKUP(MUEBLES[[#This Row],[NÚM. DE BIEN ]],BIENES[],2,FALSE)</f>
        <v xml:space="preserve">BODY CAM </v>
      </c>
      <c r="Q47" s="589" t="s">
        <v>2136</v>
      </c>
      <c r="R47" s="606" t="s">
        <v>4986</v>
      </c>
      <c r="S47" s="585" t="s">
        <v>2110</v>
      </c>
      <c r="T47" s="585" t="s">
        <v>2111</v>
      </c>
      <c r="U47" s="585">
        <v>3551010021</v>
      </c>
      <c r="V47" s="585">
        <v>62</v>
      </c>
      <c r="W47" s="590">
        <v>44560</v>
      </c>
      <c r="X47" s="591">
        <v>4814</v>
      </c>
      <c r="Y47" s="592"/>
      <c r="Z47" s="592">
        <v>4814</v>
      </c>
      <c r="AA47" s="585" t="s">
        <v>6089</v>
      </c>
      <c r="AB47" s="608"/>
      <c r="AC47" s="576" t="s">
        <v>569</v>
      </c>
    </row>
    <row r="48" spans="1:336" s="9" customFormat="1" ht="114.75" x14ac:dyDescent="0.25">
      <c r="A48" s="664" t="str">
        <f>CONCATENATE(MUEBLES[[#This Row],[CODIGO DE LA PARTIDA ESPECIFICA ]],"-",MUEBLES[[#This Row],[NO. EDIFICIO ]],"-",MUEBLES[[#This Row],[NO. ÁREA ]],"-",MUEBLES[[#This Row],[NÚM. DE BIEN ]],"-",MUEBLES[[#This Row],[CONSECUTIVO DEL BIEN ]],"-",MUEBLES[[#This Row],[CONSECUTIVO GENERAL DE INVENTARIO]])</f>
        <v>566-01-44-035-005-0043</v>
      </c>
      <c r="B48" s="584">
        <v>566</v>
      </c>
      <c r="C48" s="584" t="s">
        <v>6107</v>
      </c>
      <c r="D48" s="584" t="s">
        <v>6190</v>
      </c>
      <c r="E48" s="585" t="s">
        <v>4060</v>
      </c>
      <c r="F48" s="584" t="str">
        <f>VLOOKUP(MUEBLES[[#This Row],[NO. EDIFICIO ]],EDIFICIOS[],2,FALSE)</f>
        <v>PALACIO MUNICIPAL</v>
      </c>
      <c r="G48" s="584" t="str">
        <f>VLOOKUP(MUEBLES[[#This Row],[NO. EDIFICIO ]],EDIFICIOS[],3,FALSE)</f>
        <v>PALACIO MUNICIPAL, S/N, COLONIA CENTRO</v>
      </c>
      <c r="H48" s="606" t="s">
        <v>4289</v>
      </c>
      <c r="I48" s="587" t="str">
        <f>VLOOKUP(MUEBLES[[#This Row],[NO. ÁREA ]],AREAS[],2,FALSE)</f>
        <v>SEGURIDAD PÚBLICA Y TRÁNSITO MUNICIPAL</v>
      </c>
      <c r="J48" s="586" t="str">
        <f>VLOOKUP(MUEBLES[[#This Row],[NO. ÁREA ]],AREAS[],5,FALSE)</f>
        <v>LIC. MIGUEL ÁNGEL ALDANA  CANO</v>
      </c>
      <c r="K48" s="586" t="s">
        <v>4060</v>
      </c>
      <c r="L48" s="587" t="str">
        <f>VLOOKUP(MUEBLES[[#This Row],[NÚM. DE NOMINA ]],PERSONAL[],2,FALSE)</f>
        <v>LIC. MIGUEL ÁNGEL ALDANA  CANO</v>
      </c>
      <c r="M48" s="586" t="str">
        <f>VLOOKUP(MUEBLES[[#This Row],[NÚM. DE NOMINA ]],PERSONAL[],3,FALSE)</f>
        <v xml:space="preserve">TITULAR </v>
      </c>
      <c r="N48" s="585" t="s">
        <v>4726</v>
      </c>
      <c r="O48" s="586" t="s">
        <v>4696</v>
      </c>
      <c r="P48" s="588" t="str">
        <f>VLOOKUP(MUEBLES[[#This Row],[NÚM. DE BIEN ]],BIENES[],2,FALSE)</f>
        <v xml:space="preserve">BODY CAM </v>
      </c>
      <c r="Q48" s="589" t="s">
        <v>2141</v>
      </c>
      <c r="R48" s="606" t="s">
        <v>4987</v>
      </c>
      <c r="S48" s="585" t="s">
        <v>2110</v>
      </c>
      <c r="T48" s="585" t="s">
        <v>2111</v>
      </c>
      <c r="U48" s="585">
        <v>3551010023</v>
      </c>
      <c r="V48" s="585">
        <v>62</v>
      </c>
      <c r="W48" s="590">
        <v>44560</v>
      </c>
      <c r="X48" s="591">
        <v>4814</v>
      </c>
      <c r="Y48" s="592"/>
      <c r="Z48" s="592">
        <v>4814</v>
      </c>
      <c r="AA48" s="585" t="s">
        <v>6089</v>
      </c>
      <c r="AB48" s="608" t="s">
        <v>7861</v>
      </c>
      <c r="AC48" s="576" t="s">
        <v>564</v>
      </c>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c r="II48" s="15"/>
      <c r="IJ48" s="15"/>
      <c r="IK48" s="15"/>
      <c r="IL48" s="15"/>
      <c r="IM48" s="15"/>
      <c r="IN48" s="15"/>
      <c r="IO48" s="15"/>
      <c r="IP48" s="15"/>
      <c r="IQ48" s="15"/>
      <c r="IR48" s="15"/>
      <c r="IS48" s="15"/>
      <c r="IT48" s="15"/>
      <c r="IU48" s="15"/>
      <c r="IV48" s="15"/>
      <c r="IW48" s="15"/>
      <c r="IX48" s="15"/>
      <c r="IY48" s="15"/>
      <c r="IZ48" s="15"/>
      <c r="JA48" s="15"/>
      <c r="JB48" s="15"/>
      <c r="JC48" s="15"/>
      <c r="JD48" s="15"/>
      <c r="JE48" s="15"/>
      <c r="JF48" s="15"/>
      <c r="JG48" s="15"/>
      <c r="JH48" s="15"/>
      <c r="JI48" s="15"/>
      <c r="JJ48" s="15"/>
      <c r="JK48" s="15"/>
      <c r="JL48" s="15"/>
      <c r="JM48" s="15"/>
      <c r="JN48" s="15"/>
      <c r="JO48" s="15"/>
      <c r="JP48" s="15"/>
      <c r="JQ48" s="15"/>
      <c r="JR48" s="15"/>
      <c r="JS48" s="15"/>
      <c r="JT48" s="15"/>
      <c r="JU48" s="15"/>
      <c r="JV48" s="15"/>
      <c r="JW48" s="15"/>
      <c r="JX48" s="15"/>
      <c r="JY48" s="15"/>
      <c r="JZ48" s="15"/>
      <c r="KA48" s="15"/>
      <c r="KB48" s="15"/>
      <c r="KC48" s="15"/>
      <c r="KD48" s="15"/>
      <c r="KE48" s="15"/>
      <c r="KF48" s="15"/>
      <c r="KG48" s="15"/>
      <c r="KH48" s="15"/>
      <c r="KI48" s="15"/>
      <c r="KJ48" s="15"/>
      <c r="KK48" s="15"/>
      <c r="KL48" s="15"/>
      <c r="KM48" s="15"/>
      <c r="KN48" s="15"/>
      <c r="KO48" s="15"/>
      <c r="KP48" s="15"/>
      <c r="KQ48" s="15"/>
      <c r="KR48" s="15"/>
      <c r="KS48" s="15"/>
      <c r="KT48" s="15"/>
      <c r="KU48" s="15"/>
      <c r="KV48" s="15"/>
      <c r="KW48" s="15"/>
      <c r="KX48" s="15"/>
      <c r="KY48" s="15"/>
      <c r="KZ48" s="15"/>
      <c r="LA48" s="15"/>
      <c r="LB48" s="15"/>
      <c r="LC48" s="15"/>
      <c r="LD48" s="15"/>
      <c r="LE48" s="15"/>
      <c r="LF48" s="15"/>
      <c r="LG48" s="15"/>
      <c r="LH48" s="15"/>
      <c r="LI48" s="15"/>
      <c r="LJ48" s="15"/>
      <c r="LK48" s="15"/>
      <c r="LL48" s="15"/>
      <c r="LM48" s="15"/>
      <c r="LN48" s="15"/>
      <c r="LO48" s="15"/>
      <c r="LP48" s="15"/>
      <c r="LQ48" s="15"/>
      <c r="LR48" s="15"/>
      <c r="LS48" s="15"/>
      <c r="LT48" s="15"/>
      <c r="LU48" s="15"/>
      <c r="LV48" s="15"/>
      <c r="LW48" s="15"/>
      <c r="LX48" s="15"/>
    </row>
    <row r="49" spans="1:336" s="9" customFormat="1" ht="114.75" x14ac:dyDescent="0.25">
      <c r="A49" s="662" t="str">
        <f>CONCATENATE(MUEBLES[[#This Row],[CODIGO DE LA PARTIDA ESPECIFICA ]],"-",MUEBLES[[#This Row],[NO. EDIFICIO ]],"-",MUEBLES[[#This Row],[NO. ÁREA ]],"-",MUEBLES[[#This Row],[NÚM. DE BIEN ]],"-",MUEBLES[[#This Row],[CONSECUTIVO DEL BIEN ]],"-",MUEBLES[[#This Row],[CONSECUTIVO GENERAL DE INVENTARIO]])</f>
        <v>566-01-44-035-006-0044</v>
      </c>
      <c r="B49" s="584">
        <v>566</v>
      </c>
      <c r="C49" s="584" t="s">
        <v>6107</v>
      </c>
      <c r="D49" s="584" t="s">
        <v>6191</v>
      </c>
      <c r="E49" s="585" t="s">
        <v>4060</v>
      </c>
      <c r="F49" s="584" t="str">
        <f>VLOOKUP(MUEBLES[[#This Row],[NO. EDIFICIO ]],EDIFICIOS[],2,FALSE)</f>
        <v>PALACIO MUNICIPAL</v>
      </c>
      <c r="G49" s="584" t="str">
        <f>VLOOKUP(MUEBLES[[#This Row],[NO. EDIFICIO ]],EDIFICIOS[],3,FALSE)</f>
        <v>PALACIO MUNICIPAL, S/N, COLONIA CENTRO</v>
      </c>
      <c r="H49" s="606" t="s">
        <v>4289</v>
      </c>
      <c r="I49" s="587" t="str">
        <f>VLOOKUP(MUEBLES[[#This Row],[NO. ÁREA ]],AREAS[],2,FALSE)</f>
        <v>SEGURIDAD PÚBLICA Y TRÁNSITO MUNICIPAL</v>
      </c>
      <c r="J49" s="586" t="str">
        <f>VLOOKUP(MUEBLES[[#This Row],[NO. ÁREA ]],AREAS[],5,FALSE)</f>
        <v>LIC. MIGUEL ÁNGEL ALDANA  CANO</v>
      </c>
      <c r="K49" s="586" t="s">
        <v>4060</v>
      </c>
      <c r="L49" s="587" t="str">
        <f>VLOOKUP(MUEBLES[[#This Row],[NÚM. DE NOMINA ]],PERSONAL[],2,FALSE)</f>
        <v>LIC. MIGUEL ÁNGEL ALDANA  CANO</v>
      </c>
      <c r="M49" s="586" t="str">
        <f>VLOOKUP(MUEBLES[[#This Row],[NÚM. DE NOMINA ]],PERSONAL[],3,FALSE)</f>
        <v xml:space="preserve">TITULAR </v>
      </c>
      <c r="N49" s="585" t="s">
        <v>4726</v>
      </c>
      <c r="O49" s="586" t="s">
        <v>4697</v>
      </c>
      <c r="P49" s="588" t="str">
        <f>VLOOKUP(MUEBLES[[#This Row],[NÚM. DE BIEN ]],BIENES[],2,FALSE)</f>
        <v xml:space="preserve">BODY CAM </v>
      </c>
      <c r="Q49" s="589" t="s">
        <v>2143</v>
      </c>
      <c r="R49" s="606" t="s">
        <v>4988</v>
      </c>
      <c r="S49" s="585" t="s">
        <v>2110</v>
      </c>
      <c r="T49" s="585" t="s">
        <v>2111</v>
      </c>
      <c r="U49" s="585">
        <v>3551010041</v>
      </c>
      <c r="V49" s="585">
        <v>62</v>
      </c>
      <c r="W49" s="590">
        <v>44560</v>
      </c>
      <c r="X49" s="591">
        <v>4814</v>
      </c>
      <c r="Y49" s="592"/>
      <c r="Z49" s="592">
        <v>4814</v>
      </c>
      <c r="AA49" s="585" t="s">
        <v>6089</v>
      </c>
      <c r="AB49" s="608"/>
      <c r="AC49" s="576" t="s">
        <v>560</v>
      </c>
    </row>
    <row r="50" spans="1:336" s="9" customFormat="1" ht="114.75" x14ac:dyDescent="0.25">
      <c r="A50" s="662" t="str">
        <f>CONCATENATE(MUEBLES[[#This Row],[CODIGO DE LA PARTIDA ESPECIFICA ]],"-",MUEBLES[[#This Row],[NO. EDIFICIO ]],"-",MUEBLES[[#This Row],[NO. ÁREA ]],"-",MUEBLES[[#This Row],[NÚM. DE BIEN ]],"-",MUEBLES[[#This Row],[CONSECUTIVO DEL BIEN ]],"-",MUEBLES[[#This Row],[CONSECUTIVO GENERAL DE INVENTARIO]])</f>
        <v>566-01-44-035-007-0045</v>
      </c>
      <c r="B50" s="584">
        <v>566</v>
      </c>
      <c r="C50" s="584" t="s">
        <v>6107</v>
      </c>
      <c r="D50" s="584" t="s">
        <v>6192</v>
      </c>
      <c r="E50" s="585" t="s">
        <v>4060</v>
      </c>
      <c r="F50" s="584" t="str">
        <f>VLOOKUP(MUEBLES[[#This Row],[NO. EDIFICIO ]],EDIFICIOS[],2,FALSE)</f>
        <v>PALACIO MUNICIPAL</v>
      </c>
      <c r="G50" s="584" t="str">
        <f>VLOOKUP(MUEBLES[[#This Row],[NO. EDIFICIO ]],EDIFICIOS[],3,FALSE)</f>
        <v>PALACIO MUNICIPAL, S/N, COLONIA CENTRO</v>
      </c>
      <c r="H50" s="606" t="s">
        <v>4289</v>
      </c>
      <c r="I50" s="587" t="str">
        <f>VLOOKUP(MUEBLES[[#This Row],[NO. ÁREA ]],AREAS[],2,FALSE)</f>
        <v>SEGURIDAD PÚBLICA Y TRÁNSITO MUNICIPAL</v>
      </c>
      <c r="J50" s="586" t="str">
        <f>VLOOKUP(MUEBLES[[#This Row],[NO. ÁREA ]],AREAS[],5,FALSE)</f>
        <v>LIC. MIGUEL ÁNGEL ALDANA  CANO</v>
      </c>
      <c r="K50" s="586" t="s">
        <v>4060</v>
      </c>
      <c r="L50" s="587" t="str">
        <f>VLOOKUP(MUEBLES[[#This Row],[NÚM. DE NOMINA ]],PERSONAL[],2,FALSE)</f>
        <v>LIC. MIGUEL ÁNGEL ALDANA  CANO</v>
      </c>
      <c r="M50" s="586" t="str">
        <f>VLOOKUP(MUEBLES[[#This Row],[NÚM. DE NOMINA ]],PERSONAL[],3,FALSE)</f>
        <v xml:space="preserve">TITULAR </v>
      </c>
      <c r="N50" s="585" t="s">
        <v>4726</v>
      </c>
      <c r="O50" s="586" t="s">
        <v>4698</v>
      </c>
      <c r="P50" s="588" t="str">
        <f>VLOOKUP(MUEBLES[[#This Row],[NÚM. DE BIEN ]],BIENES[],2,FALSE)</f>
        <v xml:space="preserve">BODY CAM </v>
      </c>
      <c r="Q50" s="589" t="s">
        <v>2134</v>
      </c>
      <c r="R50" s="606" t="s">
        <v>4989</v>
      </c>
      <c r="S50" s="585" t="s">
        <v>2110</v>
      </c>
      <c r="T50" s="585" t="s">
        <v>2111</v>
      </c>
      <c r="U50" s="585">
        <v>3551010054</v>
      </c>
      <c r="V50" s="585">
        <v>62</v>
      </c>
      <c r="W50" s="590">
        <v>44560</v>
      </c>
      <c r="X50" s="591">
        <v>4814</v>
      </c>
      <c r="Y50" s="592"/>
      <c r="Z50" s="592">
        <v>4814</v>
      </c>
      <c r="AA50" s="585" t="s">
        <v>6089</v>
      </c>
      <c r="AB50" s="608"/>
      <c r="AC50" s="576" t="s">
        <v>571</v>
      </c>
    </row>
    <row r="51" spans="1:336" s="15" customFormat="1" ht="114.75" x14ac:dyDescent="0.25">
      <c r="A51" s="662" t="str">
        <f>CONCATENATE(MUEBLES[[#This Row],[CODIGO DE LA PARTIDA ESPECIFICA ]],"-",MUEBLES[[#This Row],[NO. EDIFICIO ]],"-",MUEBLES[[#This Row],[NO. ÁREA ]],"-",MUEBLES[[#This Row],[NÚM. DE BIEN ]],"-",MUEBLES[[#This Row],[CONSECUTIVO DEL BIEN ]],"-",MUEBLES[[#This Row],[CONSECUTIVO GENERAL DE INVENTARIO]])</f>
        <v>566-01-44-035-008-0046</v>
      </c>
      <c r="B51" s="584">
        <v>566</v>
      </c>
      <c r="C51" s="584" t="s">
        <v>6107</v>
      </c>
      <c r="D51" s="584" t="s">
        <v>6193</v>
      </c>
      <c r="E51" s="585" t="s">
        <v>4060</v>
      </c>
      <c r="F51" s="584" t="str">
        <f>VLOOKUP(MUEBLES[[#This Row],[NO. EDIFICIO ]],EDIFICIOS[],2,FALSE)</f>
        <v>PALACIO MUNICIPAL</v>
      </c>
      <c r="G51" s="584" t="str">
        <f>VLOOKUP(MUEBLES[[#This Row],[NO. EDIFICIO ]],EDIFICIOS[],3,FALSE)</f>
        <v>PALACIO MUNICIPAL, S/N, COLONIA CENTRO</v>
      </c>
      <c r="H51" s="606" t="s">
        <v>4289</v>
      </c>
      <c r="I51" s="587" t="str">
        <f>VLOOKUP(MUEBLES[[#This Row],[NO. ÁREA ]],AREAS[],2,FALSE)</f>
        <v>SEGURIDAD PÚBLICA Y TRÁNSITO MUNICIPAL</v>
      </c>
      <c r="J51" s="586" t="str">
        <f>VLOOKUP(MUEBLES[[#This Row],[NO. ÁREA ]],AREAS[],5,FALSE)</f>
        <v>LIC. MIGUEL ÁNGEL ALDANA  CANO</v>
      </c>
      <c r="K51" s="586" t="s">
        <v>4060</v>
      </c>
      <c r="L51" s="587" t="str">
        <f>VLOOKUP(MUEBLES[[#This Row],[NÚM. DE NOMINA ]],PERSONAL[],2,FALSE)</f>
        <v>LIC. MIGUEL ÁNGEL ALDANA  CANO</v>
      </c>
      <c r="M51" s="586" t="str">
        <f>VLOOKUP(MUEBLES[[#This Row],[NÚM. DE NOMINA ]],PERSONAL[],3,FALSE)</f>
        <v xml:space="preserve">TITULAR </v>
      </c>
      <c r="N51" s="585" t="s">
        <v>4726</v>
      </c>
      <c r="O51" s="586" t="s">
        <v>4699</v>
      </c>
      <c r="P51" s="588" t="str">
        <f>VLOOKUP(MUEBLES[[#This Row],[NÚM. DE BIEN ]],BIENES[],2,FALSE)</f>
        <v xml:space="preserve">BODY CAM </v>
      </c>
      <c r="Q51" s="589" t="s">
        <v>2138</v>
      </c>
      <c r="R51" s="606" t="s">
        <v>4990</v>
      </c>
      <c r="S51" s="585" t="s">
        <v>2110</v>
      </c>
      <c r="T51" s="585" t="s">
        <v>2111</v>
      </c>
      <c r="U51" s="585">
        <v>3551010153</v>
      </c>
      <c r="V51" s="585">
        <v>62</v>
      </c>
      <c r="W51" s="590">
        <v>44560</v>
      </c>
      <c r="X51" s="591">
        <v>4814</v>
      </c>
      <c r="Y51" s="592"/>
      <c r="Z51" s="592">
        <v>4814</v>
      </c>
      <c r="AA51" s="585" t="s">
        <v>6089</v>
      </c>
      <c r="AB51" s="608"/>
      <c r="AC51" s="576" t="s">
        <v>904</v>
      </c>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row>
    <row r="52" spans="1:336" s="15" customFormat="1" ht="114.75" x14ac:dyDescent="0.25">
      <c r="A52" s="662" t="str">
        <f>CONCATENATE(MUEBLES[[#This Row],[CODIGO DE LA PARTIDA ESPECIFICA ]],"-",MUEBLES[[#This Row],[NO. EDIFICIO ]],"-",MUEBLES[[#This Row],[NO. ÁREA ]],"-",MUEBLES[[#This Row],[NÚM. DE BIEN ]],"-",MUEBLES[[#This Row],[CONSECUTIVO DEL BIEN ]],"-",MUEBLES[[#This Row],[CONSECUTIVO GENERAL DE INVENTARIO]])</f>
        <v>566-01-44-035-009-0047</v>
      </c>
      <c r="B52" s="584">
        <v>566</v>
      </c>
      <c r="C52" s="584" t="s">
        <v>6107</v>
      </c>
      <c r="D52" s="584" t="s">
        <v>6194</v>
      </c>
      <c r="E52" s="585" t="s">
        <v>4060</v>
      </c>
      <c r="F52" s="584" t="str">
        <f>VLOOKUP(MUEBLES[[#This Row],[NO. EDIFICIO ]],EDIFICIOS[],2,FALSE)</f>
        <v>PALACIO MUNICIPAL</v>
      </c>
      <c r="G52" s="584" t="str">
        <f>VLOOKUP(MUEBLES[[#This Row],[NO. EDIFICIO ]],EDIFICIOS[],3,FALSE)</f>
        <v>PALACIO MUNICIPAL, S/N, COLONIA CENTRO</v>
      </c>
      <c r="H52" s="606" t="s">
        <v>4289</v>
      </c>
      <c r="I52" s="587" t="str">
        <f>VLOOKUP(MUEBLES[[#This Row],[NO. ÁREA ]],AREAS[],2,FALSE)</f>
        <v>SEGURIDAD PÚBLICA Y TRÁNSITO MUNICIPAL</v>
      </c>
      <c r="J52" s="586" t="str">
        <f>VLOOKUP(MUEBLES[[#This Row],[NO. ÁREA ]],AREAS[],5,FALSE)</f>
        <v>LIC. MIGUEL ÁNGEL ALDANA  CANO</v>
      </c>
      <c r="K52" s="586" t="s">
        <v>4060</v>
      </c>
      <c r="L52" s="587" t="str">
        <f>VLOOKUP(MUEBLES[[#This Row],[NÚM. DE NOMINA ]],PERSONAL[],2,FALSE)</f>
        <v>LIC. MIGUEL ÁNGEL ALDANA  CANO</v>
      </c>
      <c r="M52" s="586" t="str">
        <f>VLOOKUP(MUEBLES[[#This Row],[NÚM. DE NOMINA ]],PERSONAL[],3,FALSE)</f>
        <v xml:space="preserve">TITULAR </v>
      </c>
      <c r="N52" s="585" t="s">
        <v>4726</v>
      </c>
      <c r="O52" s="586" t="s">
        <v>4700</v>
      </c>
      <c r="P52" s="588" t="str">
        <f>VLOOKUP(MUEBLES[[#This Row],[NÚM. DE BIEN ]],BIENES[],2,FALSE)</f>
        <v xml:space="preserve">BODY CAM </v>
      </c>
      <c r="Q52" s="589" t="s">
        <v>2132</v>
      </c>
      <c r="R52" s="606" t="s">
        <v>4991</v>
      </c>
      <c r="S52" s="585" t="s">
        <v>2110</v>
      </c>
      <c r="T52" s="585" t="s">
        <v>2111</v>
      </c>
      <c r="U52" s="585">
        <v>3551010154</v>
      </c>
      <c r="V52" s="585">
        <v>62</v>
      </c>
      <c r="W52" s="590">
        <v>44560</v>
      </c>
      <c r="X52" s="591">
        <v>4814</v>
      </c>
      <c r="Y52" s="592"/>
      <c r="Z52" s="592">
        <v>4814</v>
      </c>
      <c r="AA52" s="585" t="s">
        <v>6089</v>
      </c>
      <c r="AB52" s="618"/>
      <c r="AC52" s="576"/>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row>
    <row r="53" spans="1:336" s="15" customFormat="1" ht="114.75" x14ac:dyDescent="0.25">
      <c r="A53" s="662" t="str">
        <f>CONCATENATE(MUEBLES[[#This Row],[CODIGO DE LA PARTIDA ESPECIFICA ]],"-",MUEBLES[[#This Row],[NO. EDIFICIO ]],"-",MUEBLES[[#This Row],[NO. ÁREA ]],"-",MUEBLES[[#This Row],[NÚM. DE BIEN ]],"-",MUEBLES[[#This Row],[CONSECUTIVO DEL BIEN ]],"-",MUEBLES[[#This Row],[CONSECUTIVO GENERAL DE INVENTARIO]])</f>
        <v>566-01-44-035-010-0048</v>
      </c>
      <c r="B53" s="584">
        <v>566</v>
      </c>
      <c r="C53" s="584" t="s">
        <v>6107</v>
      </c>
      <c r="D53" s="584" t="s">
        <v>6195</v>
      </c>
      <c r="E53" s="585" t="s">
        <v>4060</v>
      </c>
      <c r="F53" s="584" t="str">
        <f>VLOOKUP(MUEBLES[[#This Row],[NO. EDIFICIO ]],EDIFICIOS[],2,FALSE)</f>
        <v>PALACIO MUNICIPAL</v>
      </c>
      <c r="G53" s="584" t="str">
        <f>VLOOKUP(MUEBLES[[#This Row],[NO. EDIFICIO ]],EDIFICIOS[],3,FALSE)</f>
        <v>PALACIO MUNICIPAL, S/N, COLONIA CENTRO</v>
      </c>
      <c r="H53" s="606" t="s">
        <v>4289</v>
      </c>
      <c r="I53" s="587" t="str">
        <f>VLOOKUP(MUEBLES[[#This Row],[NO. ÁREA ]],AREAS[],2,FALSE)</f>
        <v>SEGURIDAD PÚBLICA Y TRÁNSITO MUNICIPAL</v>
      </c>
      <c r="J53" s="586" t="str">
        <f>VLOOKUP(MUEBLES[[#This Row],[NO. ÁREA ]],AREAS[],5,FALSE)</f>
        <v>LIC. MIGUEL ÁNGEL ALDANA  CANO</v>
      </c>
      <c r="K53" s="586" t="s">
        <v>4060</v>
      </c>
      <c r="L53" s="587" t="str">
        <f>VLOOKUP(MUEBLES[[#This Row],[NÚM. DE NOMINA ]],PERSONAL[],2,FALSE)</f>
        <v>LIC. MIGUEL ÁNGEL ALDANA  CANO</v>
      </c>
      <c r="M53" s="586" t="str">
        <f>VLOOKUP(MUEBLES[[#This Row],[NÚM. DE NOMINA ]],PERSONAL[],3,FALSE)</f>
        <v xml:space="preserve">TITULAR </v>
      </c>
      <c r="N53" s="585" t="s">
        <v>4726</v>
      </c>
      <c r="O53" s="586" t="s">
        <v>4701</v>
      </c>
      <c r="P53" s="588" t="str">
        <f>VLOOKUP(MUEBLES[[#This Row],[NÚM. DE BIEN ]],BIENES[],2,FALSE)</f>
        <v xml:space="preserve">BODY CAM </v>
      </c>
      <c r="Q53" s="589" t="s">
        <v>2133</v>
      </c>
      <c r="R53" s="606" t="s">
        <v>4992</v>
      </c>
      <c r="S53" s="585" t="s">
        <v>2110</v>
      </c>
      <c r="T53" s="585" t="s">
        <v>2111</v>
      </c>
      <c r="U53" s="585">
        <v>3551010181</v>
      </c>
      <c r="V53" s="585">
        <v>62</v>
      </c>
      <c r="W53" s="590">
        <v>44560</v>
      </c>
      <c r="X53" s="591">
        <v>4814</v>
      </c>
      <c r="Y53" s="592"/>
      <c r="Z53" s="592">
        <v>4814</v>
      </c>
      <c r="AA53" s="585" t="s">
        <v>6089</v>
      </c>
      <c r="AB53" s="608"/>
      <c r="AC53" s="576"/>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c r="LU53" s="9"/>
      <c r="LV53" s="9"/>
      <c r="LW53" s="9"/>
      <c r="LX53" s="9"/>
    </row>
    <row r="54" spans="1:336" s="15" customFormat="1" ht="114.75" x14ac:dyDescent="0.25">
      <c r="A54" s="664" t="str">
        <f>CONCATENATE(MUEBLES[[#This Row],[CODIGO DE LA PARTIDA ESPECIFICA ]],"-",MUEBLES[[#This Row],[NO. EDIFICIO ]],"-",MUEBLES[[#This Row],[NO. ÁREA ]],"-",MUEBLES[[#This Row],[NÚM. DE BIEN ]],"-",MUEBLES[[#This Row],[CONSECUTIVO DEL BIEN ]],"-",MUEBLES[[#This Row],[CONSECUTIVO GENERAL DE INVENTARIO]])</f>
        <v>566-01-44-035-011-0049</v>
      </c>
      <c r="B54" s="584">
        <v>566</v>
      </c>
      <c r="C54" s="584" t="s">
        <v>6107</v>
      </c>
      <c r="D54" s="584" t="s">
        <v>6196</v>
      </c>
      <c r="E54" s="585" t="s">
        <v>4060</v>
      </c>
      <c r="F54" s="584" t="str">
        <f>VLOOKUP(MUEBLES[[#This Row],[NO. EDIFICIO ]],EDIFICIOS[],2,FALSE)</f>
        <v>PALACIO MUNICIPAL</v>
      </c>
      <c r="G54" s="584" t="str">
        <f>VLOOKUP(MUEBLES[[#This Row],[NO. EDIFICIO ]],EDIFICIOS[],3,FALSE)</f>
        <v>PALACIO MUNICIPAL, S/N, COLONIA CENTRO</v>
      </c>
      <c r="H54" s="606" t="s">
        <v>4289</v>
      </c>
      <c r="I54" s="587" t="str">
        <f>VLOOKUP(MUEBLES[[#This Row],[NO. ÁREA ]],AREAS[],2,FALSE)</f>
        <v>SEGURIDAD PÚBLICA Y TRÁNSITO MUNICIPAL</v>
      </c>
      <c r="J54" s="586" t="str">
        <f>VLOOKUP(MUEBLES[[#This Row],[NO. ÁREA ]],AREAS[],5,FALSE)</f>
        <v>LIC. MIGUEL ÁNGEL ALDANA  CANO</v>
      </c>
      <c r="K54" s="586" t="s">
        <v>4060</v>
      </c>
      <c r="L54" s="587" t="str">
        <f>VLOOKUP(MUEBLES[[#This Row],[NÚM. DE NOMINA ]],PERSONAL[],2,FALSE)</f>
        <v>LIC. MIGUEL ÁNGEL ALDANA  CANO</v>
      </c>
      <c r="M54" s="586" t="str">
        <f>VLOOKUP(MUEBLES[[#This Row],[NÚM. DE NOMINA ]],PERSONAL[],3,FALSE)</f>
        <v xml:space="preserve">TITULAR </v>
      </c>
      <c r="N54" s="585" t="s">
        <v>4726</v>
      </c>
      <c r="O54" s="586" t="s">
        <v>4702</v>
      </c>
      <c r="P54" s="588" t="str">
        <f>VLOOKUP(MUEBLES[[#This Row],[NÚM. DE BIEN ]],BIENES[],2,FALSE)</f>
        <v xml:space="preserve">BODY CAM </v>
      </c>
      <c r="Q54" s="589" t="s">
        <v>2135</v>
      </c>
      <c r="R54" s="606" t="s">
        <v>4993</v>
      </c>
      <c r="S54" s="585" t="s">
        <v>2110</v>
      </c>
      <c r="T54" s="585" t="s">
        <v>2111</v>
      </c>
      <c r="U54" s="585">
        <v>3551010183</v>
      </c>
      <c r="V54" s="585">
        <v>62</v>
      </c>
      <c r="W54" s="590">
        <v>44560</v>
      </c>
      <c r="X54" s="591">
        <v>4814</v>
      </c>
      <c r="Y54" s="592"/>
      <c r="Z54" s="592">
        <v>4814</v>
      </c>
      <c r="AA54" s="585" t="s">
        <v>6089</v>
      </c>
      <c r="AB54" s="608" t="s">
        <v>7861</v>
      </c>
      <c r="AC54" s="576"/>
    </row>
    <row r="55" spans="1:336" s="15" customFormat="1" ht="114.75" x14ac:dyDescent="0.25">
      <c r="A55" s="662" t="str">
        <f>CONCATENATE(MUEBLES[[#This Row],[CODIGO DE LA PARTIDA ESPECIFICA ]],"-",MUEBLES[[#This Row],[NO. EDIFICIO ]],"-",MUEBLES[[#This Row],[NO. ÁREA ]],"-",MUEBLES[[#This Row],[NÚM. DE BIEN ]],"-",MUEBLES[[#This Row],[CONSECUTIVO DEL BIEN ]],"-",MUEBLES[[#This Row],[CONSECUTIVO GENERAL DE INVENTARIO]])</f>
        <v>566-01-44-035-012-0050</v>
      </c>
      <c r="B55" s="584">
        <v>566</v>
      </c>
      <c r="C55" s="584" t="s">
        <v>6107</v>
      </c>
      <c r="D55" s="584" t="s">
        <v>6197</v>
      </c>
      <c r="E55" s="585" t="s">
        <v>4060</v>
      </c>
      <c r="F55" s="584" t="str">
        <f>VLOOKUP(MUEBLES[[#This Row],[NO. EDIFICIO ]],EDIFICIOS[],2,FALSE)</f>
        <v>PALACIO MUNICIPAL</v>
      </c>
      <c r="G55" s="584" t="str">
        <f>VLOOKUP(MUEBLES[[#This Row],[NO. EDIFICIO ]],EDIFICIOS[],3,FALSE)</f>
        <v>PALACIO MUNICIPAL, S/N, COLONIA CENTRO</v>
      </c>
      <c r="H55" s="606" t="s">
        <v>4289</v>
      </c>
      <c r="I55" s="587" t="str">
        <f>VLOOKUP(MUEBLES[[#This Row],[NO. ÁREA ]],AREAS[],2,FALSE)</f>
        <v>SEGURIDAD PÚBLICA Y TRÁNSITO MUNICIPAL</v>
      </c>
      <c r="J55" s="586" t="str">
        <f>VLOOKUP(MUEBLES[[#This Row],[NO. ÁREA ]],AREAS[],5,FALSE)</f>
        <v>LIC. MIGUEL ÁNGEL ALDANA  CANO</v>
      </c>
      <c r="K55" s="586" t="s">
        <v>4060</v>
      </c>
      <c r="L55" s="587" t="str">
        <f>VLOOKUP(MUEBLES[[#This Row],[NÚM. DE NOMINA ]],PERSONAL[],2,FALSE)</f>
        <v>LIC. MIGUEL ÁNGEL ALDANA  CANO</v>
      </c>
      <c r="M55" s="586" t="str">
        <f>VLOOKUP(MUEBLES[[#This Row],[NÚM. DE NOMINA ]],PERSONAL[],3,FALSE)</f>
        <v xml:space="preserve">TITULAR </v>
      </c>
      <c r="N55" s="585" t="s">
        <v>4726</v>
      </c>
      <c r="O55" s="586" t="s">
        <v>4703</v>
      </c>
      <c r="P55" s="588" t="str">
        <f>VLOOKUP(MUEBLES[[#This Row],[NÚM. DE BIEN ]],BIENES[],2,FALSE)</f>
        <v xml:space="preserve">BODY CAM </v>
      </c>
      <c r="Q55" s="589" t="s">
        <v>2142</v>
      </c>
      <c r="R55" s="606" t="s">
        <v>4994</v>
      </c>
      <c r="S55" s="585" t="s">
        <v>2110</v>
      </c>
      <c r="T55" s="585" t="s">
        <v>2111</v>
      </c>
      <c r="U55" s="585">
        <v>3551010198</v>
      </c>
      <c r="V55" s="585">
        <v>62</v>
      </c>
      <c r="W55" s="590">
        <v>44560</v>
      </c>
      <c r="X55" s="591">
        <v>4814</v>
      </c>
      <c r="Y55" s="592"/>
      <c r="Z55" s="592">
        <v>4814</v>
      </c>
      <c r="AA55" s="585" t="s">
        <v>6089</v>
      </c>
      <c r="AB55" s="608"/>
      <c r="AC55" s="576"/>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row>
    <row r="56" spans="1:336" s="15" customFormat="1" ht="114.75" x14ac:dyDescent="0.25">
      <c r="A56" s="664" t="str">
        <f>CONCATENATE(MUEBLES[[#This Row],[CODIGO DE LA PARTIDA ESPECIFICA ]],"-",MUEBLES[[#This Row],[NO. EDIFICIO ]],"-",MUEBLES[[#This Row],[NO. ÁREA ]],"-",MUEBLES[[#This Row],[NÚM. DE BIEN ]],"-",MUEBLES[[#This Row],[CONSECUTIVO DEL BIEN ]],"-",MUEBLES[[#This Row],[CONSECUTIVO GENERAL DE INVENTARIO]])</f>
        <v>566-01-44-035-013-0051</v>
      </c>
      <c r="B56" s="584">
        <v>566</v>
      </c>
      <c r="C56" s="584" t="s">
        <v>6107</v>
      </c>
      <c r="D56" s="584" t="s">
        <v>6198</v>
      </c>
      <c r="E56" s="585" t="s">
        <v>4060</v>
      </c>
      <c r="F56" s="584" t="str">
        <f>VLOOKUP(MUEBLES[[#This Row],[NO. EDIFICIO ]],EDIFICIOS[],2,FALSE)</f>
        <v>PALACIO MUNICIPAL</v>
      </c>
      <c r="G56" s="584" t="str">
        <f>VLOOKUP(MUEBLES[[#This Row],[NO. EDIFICIO ]],EDIFICIOS[],3,FALSE)</f>
        <v>PALACIO MUNICIPAL, S/N, COLONIA CENTRO</v>
      </c>
      <c r="H56" s="606" t="s">
        <v>4289</v>
      </c>
      <c r="I56" s="587" t="str">
        <f>VLOOKUP(MUEBLES[[#This Row],[NO. ÁREA ]],AREAS[],2,FALSE)</f>
        <v>SEGURIDAD PÚBLICA Y TRÁNSITO MUNICIPAL</v>
      </c>
      <c r="J56" s="586" t="str">
        <f>VLOOKUP(MUEBLES[[#This Row],[NO. ÁREA ]],AREAS[],5,FALSE)</f>
        <v>LIC. MIGUEL ÁNGEL ALDANA  CANO</v>
      </c>
      <c r="K56" s="586" t="s">
        <v>4060</v>
      </c>
      <c r="L56" s="587" t="str">
        <f>VLOOKUP(MUEBLES[[#This Row],[NÚM. DE NOMINA ]],PERSONAL[],2,FALSE)</f>
        <v>LIC. MIGUEL ÁNGEL ALDANA  CANO</v>
      </c>
      <c r="M56" s="586" t="str">
        <f>VLOOKUP(MUEBLES[[#This Row],[NÚM. DE NOMINA ]],PERSONAL[],3,FALSE)</f>
        <v xml:space="preserve">TITULAR </v>
      </c>
      <c r="N56" s="585" t="s">
        <v>4726</v>
      </c>
      <c r="O56" s="586" t="s">
        <v>4704</v>
      </c>
      <c r="P56" s="588" t="str">
        <f>VLOOKUP(MUEBLES[[#This Row],[NÚM. DE BIEN ]],BIENES[],2,FALSE)</f>
        <v xml:space="preserve">BODY CAM </v>
      </c>
      <c r="Q56" s="589" t="s">
        <v>2139</v>
      </c>
      <c r="R56" s="606" t="s">
        <v>4995</v>
      </c>
      <c r="S56" s="585" t="s">
        <v>2110</v>
      </c>
      <c r="T56" s="585" t="s">
        <v>2111</v>
      </c>
      <c r="U56" s="585">
        <v>3551010199</v>
      </c>
      <c r="V56" s="585">
        <v>62</v>
      </c>
      <c r="W56" s="590">
        <v>44560</v>
      </c>
      <c r="X56" s="591">
        <v>4814</v>
      </c>
      <c r="Y56" s="592"/>
      <c r="Z56" s="592">
        <v>4814</v>
      </c>
      <c r="AA56" s="585" t="s">
        <v>6089</v>
      </c>
      <c r="AB56" s="608" t="s">
        <v>7861</v>
      </c>
      <c r="AC56" s="576"/>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row>
    <row r="57" spans="1:336" s="15" customFormat="1" ht="153" x14ac:dyDescent="0.25">
      <c r="A57" s="662" t="str">
        <f>CONCATENATE(MUEBLES[[#This Row],[CODIGO DE LA PARTIDA ESPECIFICA ]],"-",MUEBLES[[#This Row],[NO. EDIFICIO ]],"-",MUEBLES[[#This Row],[NO. ÁREA ]],"-",MUEBLES[[#This Row],[NÚM. DE BIEN ]],"-",MUEBLES[[#This Row],[CONSECUTIVO DEL BIEN ]],"-",MUEBLES[[#This Row],[CONSECUTIVO GENERAL DE INVENTARIO]])</f>
        <v>566-01-44-035-014-0052</v>
      </c>
      <c r="B57" s="584">
        <v>566</v>
      </c>
      <c r="C57" s="584" t="s">
        <v>6107</v>
      </c>
      <c r="D57" s="584" t="s">
        <v>6199</v>
      </c>
      <c r="E57" s="585" t="s">
        <v>4060</v>
      </c>
      <c r="F57" s="584" t="str">
        <f>VLOOKUP(MUEBLES[[#This Row],[NO. EDIFICIO ]],EDIFICIOS[],2,FALSE)</f>
        <v>PALACIO MUNICIPAL</v>
      </c>
      <c r="G57" s="584" t="str">
        <f>VLOOKUP(MUEBLES[[#This Row],[NO. EDIFICIO ]],EDIFICIOS[],3,FALSE)</f>
        <v>PALACIO MUNICIPAL, S/N, COLONIA CENTRO</v>
      </c>
      <c r="H57" s="606" t="s">
        <v>4289</v>
      </c>
      <c r="I57" s="587" t="str">
        <f>VLOOKUP(MUEBLES[[#This Row],[NO. ÁREA ]],AREAS[],2,FALSE)</f>
        <v>SEGURIDAD PÚBLICA Y TRÁNSITO MUNICIPAL</v>
      </c>
      <c r="J57" s="586" t="str">
        <f>VLOOKUP(MUEBLES[[#This Row],[NO. ÁREA ]],AREAS[],5,FALSE)</f>
        <v>LIC. MIGUEL ÁNGEL ALDANA  CANO</v>
      </c>
      <c r="K57" s="586" t="s">
        <v>4060</v>
      </c>
      <c r="L57" s="587" t="str">
        <f>VLOOKUP(MUEBLES[[#This Row],[NÚM. DE NOMINA ]],PERSONAL[],2,FALSE)</f>
        <v>LIC. MIGUEL ÁNGEL ALDANA  CANO</v>
      </c>
      <c r="M57" s="586" t="str">
        <f>VLOOKUP(MUEBLES[[#This Row],[NÚM. DE NOMINA ]],PERSONAL[],3,FALSE)</f>
        <v xml:space="preserve">TITULAR </v>
      </c>
      <c r="N57" s="585" t="s">
        <v>4726</v>
      </c>
      <c r="O57" s="586" t="s">
        <v>4705</v>
      </c>
      <c r="P57" s="588" t="str">
        <f>VLOOKUP(MUEBLES[[#This Row],[NÚM. DE BIEN ]],BIENES[],2,FALSE)</f>
        <v xml:space="preserve">BODY CAM </v>
      </c>
      <c r="Q57" s="589" t="s">
        <v>2140</v>
      </c>
      <c r="R57" s="606" t="s">
        <v>4996</v>
      </c>
      <c r="S57" s="585" t="s">
        <v>2110</v>
      </c>
      <c r="T57" s="585" t="s">
        <v>2111</v>
      </c>
      <c r="U57" s="585">
        <v>3551010050</v>
      </c>
      <c r="V57" s="585">
        <v>62</v>
      </c>
      <c r="W57" s="590">
        <v>44560</v>
      </c>
      <c r="X57" s="591">
        <v>4814</v>
      </c>
      <c r="Y57" s="592"/>
      <c r="Z57" s="592">
        <v>4814</v>
      </c>
      <c r="AA57" s="585" t="s">
        <v>6089</v>
      </c>
      <c r="AB57" s="608" t="s">
        <v>577</v>
      </c>
      <c r="AC57" s="576" t="s">
        <v>577</v>
      </c>
    </row>
    <row r="58" spans="1:336" s="15" customFormat="1" ht="76.5" x14ac:dyDescent="0.25">
      <c r="A58" s="662" t="str">
        <f>CONCATENATE(MUEBLES[[#This Row],[CODIGO DE LA PARTIDA ESPECIFICA ]],"-",MUEBLES[[#This Row],[NO. EDIFICIO ]],"-",MUEBLES[[#This Row],[NO. ÁREA ]],"-",MUEBLES[[#This Row],[NÚM. DE BIEN ]],"-",MUEBLES[[#This Row],[CONSECUTIVO DEL BIEN ]],"-",MUEBLES[[#This Row],[CONSECUTIVO GENERAL DE INVENTARIO]])</f>
        <v>519-01-14-041-001-0053</v>
      </c>
      <c r="B58" s="584">
        <v>519</v>
      </c>
      <c r="C58" s="584" t="s">
        <v>6094</v>
      </c>
      <c r="D58" s="584" t="s">
        <v>6200</v>
      </c>
      <c r="E58" s="585" t="s">
        <v>4060</v>
      </c>
      <c r="F58" s="584" t="str">
        <f>VLOOKUP(MUEBLES[[#This Row],[NO. EDIFICIO ]],EDIFICIOS[],2,FALSE)</f>
        <v>PALACIO MUNICIPAL</v>
      </c>
      <c r="G58" s="584" t="str">
        <f>VLOOKUP(MUEBLES[[#This Row],[NO. EDIFICIO ]],EDIFICIOS[],3,FALSE)</f>
        <v>PALACIO MUNICIPAL, S/N, COLONIA CENTRO</v>
      </c>
      <c r="H58" s="606" t="s">
        <v>4259</v>
      </c>
      <c r="I58" s="587" t="str">
        <f>VLOOKUP(MUEBLES[[#This Row],[NO. ÁREA ]],AREAS[],2,FALSE)</f>
        <v>ADMINISTRACIÓN MUNICIPAL</v>
      </c>
      <c r="J58" s="586" t="str">
        <f>VLOOKUP(MUEBLES[[#This Row],[NO. ÁREA ]],AREAS[],5,FALSE)</f>
        <v>C. DAVID PÉREZ ALONSO</v>
      </c>
      <c r="K58" s="586">
        <v>122</v>
      </c>
      <c r="L58" s="587" t="str">
        <f>VLOOKUP(MUEBLES[[#This Row],[NÚM. DE NOMINA ]],PERSONAL[],2,FALSE)</f>
        <v>ING. CARLOS MEJÍA LEÓN</v>
      </c>
      <c r="M58" s="586" t="str">
        <f>VLOOKUP(MUEBLES[[#This Row],[NÚM. DE NOMINA ]],PERSONAL[],3,FALSE)</f>
        <v>AUXILIAR TÉCNICO</v>
      </c>
      <c r="N58" s="585" t="s">
        <v>4732</v>
      </c>
      <c r="O58" s="586" t="s">
        <v>4692</v>
      </c>
      <c r="P58" s="588" t="str">
        <f>VLOOKUP(MUEBLES[[#This Row],[NÚM. DE BIEN ]],BIENES[],2,FALSE)</f>
        <v xml:space="preserve">CABLE PARA MICROFONO </v>
      </c>
      <c r="Q58" s="589" t="s">
        <v>1149</v>
      </c>
      <c r="R58" s="606" t="s">
        <v>4997</v>
      </c>
      <c r="S58" s="585" t="s">
        <v>39</v>
      </c>
      <c r="T58" s="585" t="s">
        <v>39</v>
      </c>
      <c r="U58" s="585" t="s">
        <v>39</v>
      </c>
      <c r="V58" s="585">
        <v>539</v>
      </c>
      <c r="W58" s="590">
        <v>43664</v>
      </c>
      <c r="X58" s="591">
        <v>360</v>
      </c>
      <c r="Y58" s="592">
        <v>0</v>
      </c>
      <c r="Z58" s="592">
        <v>360</v>
      </c>
      <c r="AA58" s="585" t="s">
        <v>6089</v>
      </c>
      <c r="AB58" s="608"/>
      <c r="AC58" s="576"/>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c r="LR58" s="9"/>
      <c r="LS58" s="9"/>
      <c r="LT58" s="9"/>
      <c r="LU58" s="9"/>
      <c r="LV58" s="9"/>
      <c r="LW58" s="9"/>
      <c r="LX58" s="9"/>
    </row>
    <row r="59" spans="1:336" s="15" customFormat="1" ht="51" x14ac:dyDescent="0.25">
      <c r="A59" s="662" t="str">
        <f>CONCATENATE(MUEBLES[[#This Row],[CODIGO DE LA PARTIDA ESPECIFICA ]],"-",MUEBLES[[#This Row],[NO. EDIFICIO ]],"-",MUEBLES[[#This Row],[NO. ÁREA ]],"-",MUEBLES[[#This Row],[NÚM. DE BIEN ]],"-",MUEBLES[[#This Row],[CONSECUTIVO DEL BIEN ]],"-",MUEBLES[[#This Row],[CONSECUTIVO GENERAL DE INVENTARIO]])</f>
        <v>523-01-09-053-001-0054</v>
      </c>
      <c r="B59" s="584">
        <v>523</v>
      </c>
      <c r="C59" s="584" t="s">
        <v>6100</v>
      </c>
      <c r="D59" s="584" t="s">
        <v>6129</v>
      </c>
      <c r="E59" s="585" t="s">
        <v>4060</v>
      </c>
      <c r="F59" s="584" t="str">
        <f>VLOOKUP(MUEBLES[[#This Row],[NO. EDIFICIO ]],EDIFICIOS[],2,FALSE)</f>
        <v>PALACIO MUNICIPAL</v>
      </c>
      <c r="G59" s="584" t="str">
        <f>VLOOKUP(MUEBLES[[#This Row],[NO. EDIFICIO ]],EDIFICIOS[],3,FALSE)</f>
        <v>PALACIO MUNICIPAL, S/N, COLONIA CENTRO</v>
      </c>
      <c r="H59" s="606" t="s">
        <v>4072</v>
      </c>
      <c r="I59" s="587" t="str">
        <f>VLOOKUP(MUEBLES[[#This Row],[NO. ÁREA ]],AREAS[],2,FALSE)</f>
        <v xml:space="preserve">INSTANCIA MUNICIPAL PARA EL DESARROLLO DE LAS MUJERES </v>
      </c>
      <c r="J59" s="586" t="str">
        <f>VLOOKUP(MUEBLES[[#This Row],[NO. ÁREA ]],AREAS[],5,FALSE)</f>
        <v>C. ELVIA GÓMEZ TINO</v>
      </c>
      <c r="K59" s="586">
        <v>117</v>
      </c>
      <c r="L59" s="587" t="str">
        <f>VLOOKUP(MUEBLES[[#This Row],[NÚM. DE NOMINA ]],PERSONAL[],2,FALSE)</f>
        <v>C. ELVIA GÓMEZ TINO</v>
      </c>
      <c r="M59" s="586" t="str">
        <f>VLOOKUP(MUEBLES[[#This Row],[NÚM. DE NOMINA ]],PERSONAL[],3,FALSE)</f>
        <v>TITULAR</v>
      </c>
      <c r="N59" s="585" t="s">
        <v>4744</v>
      </c>
      <c r="O59" s="586" t="s">
        <v>4692</v>
      </c>
      <c r="P59" s="588" t="str">
        <f>VLOOKUP(MUEBLES[[#This Row],[NÚM. DE BIEN ]],BIENES[],2,FALSE)</f>
        <v xml:space="preserve">CAMARA DIGITAL </v>
      </c>
      <c r="Q59" s="589" t="s">
        <v>283</v>
      </c>
      <c r="R59" s="606" t="s">
        <v>4998</v>
      </c>
      <c r="S59" s="585" t="s">
        <v>284</v>
      </c>
      <c r="T59" s="585" t="s">
        <v>285</v>
      </c>
      <c r="U59" s="585">
        <v>30017993</v>
      </c>
      <c r="V59" s="585" t="s">
        <v>864</v>
      </c>
      <c r="W59" s="590">
        <v>42902</v>
      </c>
      <c r="X59" s="591">
        <v>3099</v>
      </c>
      <c r="Y59" s="592">
        <v>0</v>
      </c>
      <c r="Z59" s="592">
        <v>3099</v>
      </c>
      <c r="AA59" s="585" t="s">
        <v>6089</v>
      </c>
      <c r="AB59" s="608"/>
      <c r="AC59" s="576" t="s">
        <v>564</v>
      </c>
    </row>
    <row r="60" spans="1:336" s="15" customFormat="1" ht="409.5" x14ac:dyDescent="0.25">
      <c r="A60" s="662" t="str">
        <f>CONCATENATE(MUEBLES[[#This Row],[CODIGO DE LA PARTIDA ESPECIFICA ]],"-",MUEBLES[[#This Row],[NO. EDIFICIO ]],"-",MUEBLES[[#This Row],[NO. ÁREA ]],"-",MUEBLES[[#This Row],[NÚM. DE BIEN ]],"-",MUEBLES[[#This Row],[CONSECUTIVO DEL BIEN ]],"-",MUEBLES[[#This Row],[CONSECUTIVO GENERAL DE INVENTARIO]])</f>
        <v>566-01-11-050-001-0055</v>
      </c>
      <c r="B60" s="584">
        <v>566</v>
      </c>
      <c r="C60" s="584" t="s">
        <v>6107</v>
      </c>
      <c r="D60" s="584" t="s">
        <v>6201</v>
      </c>
      <c r="E60" s="585" t="s">
        <v>4060</v>
      </c>
      <c r="F60" s="584" t="str">
        <f>VLOOKUP(MUEBLES[[#This Row],[NO. EDIFICIO ]],EDIFICIOS[],2,FALSE)</f>
        <v>PALACIO MUNICIPAL</v>
      </c>
      <c r="G60" s="584" t="str">
        <f>VLOOKUP(MUEBLES[[#This Row],[NO. EDIFICIO ]],EDIFICIOS[],3,FALSE)</f>
        <v>PALACIO MUNICIPAL, S/N, COLONIA CENTRO</v>
      </c>
      <c r="H60" s="606" t="s">
        <v>4256</v>
      </c>
      <c r="I60" s="587" t="str">
        <f>VLOOKUP(MUEBLES[[#This Row],[NO. ÁREA ]],AREAS[],2,FALSE)</f>
        <v>COMUNICACIÓN SOCIAL</v>
      </c>
      <c r="J60" s="586" t="str">
        <f>VLOOKUP(MUEBLES[[#This Row],[NO. ÁREA ]],AREAS[],5,FALSE)</f>
        <v>LIC. ADRIANA ISLAS GARCÍA</v>
      </c>
      <c r="K60" s="586">
        <v>170</v>
      </c>
      <c r="L60" s="587" t="str">
        <f>VLOOKUP(MUEBLES[[#This Row],[NÚM. DE NOMINA ]],PERSONAL[],2,FALSE)</f>
        <v>LIC. ADRIANA ISLAS GARCÍA</v>
      </c>
      <c r="M60" s="586" t="str">
        <f>VLOOKUP(MUEBLES[[#This Row],[NÚM. DE NOMINA ]],PERSONAL[],3,FALSE)</f>
        <v xml:space="preserve">TITULAR </v>
      </c>
      <c r="N60" s="585" t="s">
        <v>4741</v>
      </c>
      <c r="O60" s="586" t="s">
        <v>4692</v>
      </c>
      <c r="P60" s="588" t="str">
        <f>VLOOKUP(MUEBLES[[#This Row],[NÚM. DE BIEN ]],BIENES[],2,FALSE)</f>
        <v xml:space="preserve">CAMARA CON ACCESORIOS </v>
      </c>
      <c r="Q60" s="589" t="s">
        <v>1992</v>
      </c>
      <c r="R60" s="606" t="s">
        <v>4999</v>
      </c>
      <c r="S60" s="585" t="s">
        <v>1832</v>
      </c>
      <c r="T60" s="585" t="s">
        <v>1979</v>
      </c>
      <c r="U60" s="585">
        <v>412075040041</v>
      </c>
      <c r="V60" s="585">
        <v>5284</v>
      </c>
      <c r="W60" s="590">
        <v>44533</v>
      </c>
      <c r="X60" s="591">
        <v>30754.21</v>
      </c>
      <c r="Y60" s="592"/>
      <c r="Z60" s="592">
        <v>30754.21</v>
      </c>
      <c r="AA60" s="585" t="s">
        <v>6089</v>
      </c>
      <c r="AB60" s="608"/>
      <c r="AC60" s="576" t="s">
        <v>573</v>
      </c>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c r="LU60" s="9"/>
      <c r="LV60" s="9"/>
      <c r="LW60" s="9"/>
      <c r="LX60" s="9"/>
    </row>
    <row r="61" spans="1:336" s="15" customFormat="1" ht="63.75" x14ac:dyDescent="0.25">
      <c r="A61" s="662" t="str">
        <f>CONCATENATE(MUEBLES[[#This Row],[CODIGO DE LA PARTIDA ESPECIFICA ]],"-",MUEBLES[[#This Row],[NO. EDIFICIO ]],"-",MUEBLES[[#This Row],[NO. ÁREA ]],"-",MUEBLES[[#This Row],[NÚM. DE BIEN ]],"-",MUEBLES[[#This Row],[CONSECUTIVO DEL BIEN ]],"-",MUEBLES[[#This Row],[CONSECUTIVO GENERAL DE INVENTARIO]])</f>
        <v>566-04-46-058-001-0056</v>
      </c>
      <c r="B61" s="584">
        <v>566</v>
      </c>
      <c r="C61" s="584" t="s">
        <v>6107</v>
      </c>
      <c r="D61" s="584" t="s">
        <v>6202</v>
      </c>
      <c r="E61" s="585" t="s">
        <v>2074</v>
      </c>
      <c r="F61" s="584" t="str">
        <f>VLOOKUP(MUEBLES[[#This Row],[NO. EDIFICIO ]],EDIFICIOS[],2,FALSE)</f>
        <v xml:space="preserve">PROTECCION CIVIL </v>
      </c>
      <c r="G61" s="584" t="str">
        <f>VLOOKUP(MUEBLES[[#This Row],[NO. EDIFICIO ]],EDIFICIOS[],3,FALSE)</f>
        <v>AV. REFORMA S/N, SECCIÓN NORTE, MANZANA 2, SANTIAGO DE ANAYA, HIDALGO</v>
      </c>
      <c r="H61" s="606" t="s">
        <v>4291</v>
      </c>
      <c r="I61" s="587" t="str">
        <f>VLOOKUP(MUEBLES[[#This Row],[NO. ÁREA ]],AREAS[],2,FALSE)</f>
        <v>PROTECCIÓN CÍVIL, BOMBEROS Y GESTIÓN DE RIESGOS</v>
      </c>
      <c r="J61" s="586" t="str">
        <f>VLOOKUP(MUEBLES[[#This Row],[NO. ÁREA ]],AREAS[],5,FALSE)</f>
        <v>CMDTE. JOSÉ JUAN GARCÍA CORTES</v>
      </c>
      <c r="K61" s="586" t="s">
        <v>4062</v>
      </c>
      <c r="L61" s="587" t="str">
        <f>VLOOKUP(MUEBLES[[#This Row],[NÚM. DE NOMINA ]],PERSONAL[],2,FALSE)</f>
        <v>CMDTE. JOSÉ JUAN GARCÍA CORTES</v>
      </c>
      <c r="M61" s="586" t="str">
        <f>VLOOKUP(MUEBLES[[#This Row],[NÚM. DE NOMINA ]],PERSONAL[],3,FALSE)</f>
        <v>TITULAR</v>
      </c>
      <c r="N61" s="585" t="s">
        <v>4749</v>
      </c>
      <c r="O61" s="586" t="s">
        <v>4692</v>
      </c>
      <c r="P61" s="588" t="str">
        <f>VLOOKUP(MUEBLES[[#This Row],[NÚM. DE BIEN ]],BIENES[],2,FALSE)</f>
        <v xml:space="preserve">CAPSULA PARA TRASLADO DE PACIENTES </v>
      </c>
      <c r="Q61" s="589" t="s">
        <v>1801</v>
      </c>
      <c r="R61" s="606" t="s">
        <v>5000</v>
      </c>
      <c r="S61" s="585" t="s">
        <v>557</v>
      </c>
      <c r="T61" s="585" t="s">
        <v>557</v>
      </c>
      <c r="U61" s="585" t="s">
        <v>557</v>
      </c>
      <c r="V61" s="585" t="s">
        <v>1802</v>
      </c>
      <c r="W61" s="590">
        <v>44413</v>
      </c>
      <c r="X61" s="591">
        <v>12760</v>
      </c>
      <c r="Y61" s="592"/>
      <c r="Z61" s="592">
        <v>12760</v>
      </c>
      <c r="AA61" s="585" t="s">
        <v>6089</v>
      </c>
      <c r="AB61" s="608"/>
      <c r="AC61" s="576" t="s">
        <v>573</v>
      </c>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row>
    <row r="62" spans="1:336" s="15" customFormat="1" ht="63.75" x14ac:dyDescent="0.25">
      <c r="A62" s="662" t="str">
        <f>CONCATENATE(MUEBLES[[#This Row],[CODIGO DE LA PARTIDA ESPECIFICA ]],"-",MUEBLES[[#This Row],[NO. EDIFICIO ]],"-",MUEBLES[[#This Row],[NO. ÁREA ]],"-",MUEBLES[[#This Row],[NÚM. DE BIEN ]],"-",MUEBLES[[#This Row],[CONSECUTIVO DEL BIEN ]],"-",MUEBLES[[#This Row],[CONSECUTIVO GENERAL DE INVENTARIO]])</f>
        <v>569-05-51-066-001-0057</v>
      </c>
      <c r="B62" s="584">
        <v>569</v>
      </c>
      <c r="C62" s="584" t="s">
        <v>6109</v>
      </c>
      <c r="D62" s="584" t="s">
        <v>6203</v>
      </c>
      <c r="E62" s="585" t="s">
        <v>4063</v>
      </c>
      <c r="F62" s="584" t="str">
        <f>VLOOKUP(MUEBLES[[#This Row],[NO. EDIFICIO ]],EDIFICIOS[],2,FALSE)</f>
        <v>SISTEMA MUNICIPAL DIF</v>
      </c>
      <c r="G62" s="584" t="str">
        <f>VLOOKUP(MUEBLES[[#This Row],[NO. EDIFICIO ]],EDIFICIOS[],3,FALSE)</f>
        <v>AV. REFORMA S/N, SECCIÓN NORTE, MANZANA 2, SANTIAGO DE ANAYA, HIDALGO</v>
      </c>
      <c r="H62" s="606" t="s">
        <v>4296</v>
      </c>
      <c r="I62" s="587" t="str">
        <f>VLOOKUP(MUEBLES[[#This Row],[NO. ÁREA ]],AREAS[],2,FALSE)</f>
        <v>UNIDAD BÁSICA DE REHABILITACIÓN</v>
      </c>
      <c r="J62" s="586" t="str">
        <f>VLOOKUP(MUEBLES[[#This Row],[NO. ÁREA ]],AREAS[],5,FALSE)</f>
        <v>C. BELEN GONZÁLEZ BARRERA</v>
      </c>
      <c r="K62" s="586">
        <v>119</v>
      </c>
      <c r="L62" s="587" t="str">
        <f>VLOOKUP(MUEBLES[[#This Row],[NÚM. DE NOMINA ]],PERSONAL[],2,FALSE)</f>
        <v>C. BELEN GONZÁLEZ BARRERA</v>
      </c>
      <c r="M62" s="586" t="str">
        <f>VLOOKUP(MUEBLES[[#This Row],[NÚM. DE NOMINA ]],PERSONAL[],3,FALSE)</f>
        <v xml:space="preserve">TITULAR </v>
      </c>
      <c r="N62" s="585" t="s">
        <v>4757</v>
      </c>
      <c r="O62" s="586" t="s">
        <v>4692</v>
      </c>
      <c r="P62" s="588" t="str">
        <f>VLOOKUP(MUEBLES[[#This Row],[NÚM. DE BIEN ]],BIENES[],2,FALSE)</f>
        <v xml:space="preserve">CENTRÍFUGA CLINICA ANÁLOGA PARA 12 TUBOS </v>
      </c>
      <c r="Q62" s="589" t="s">
        <v>882</v>
      </c>
      <c r="R62" s="606" t="s">
        <v>5001</v>
      </c>
      <c r="S62" s="585" t="s">
        <v>849</v>
      </c>
      <c r="T62" s="585" t="s">
        <v>850</v>
      </c>
      <c r="U62" s="585" t="s">
        <v>856</v>
      </c>
      <c r="V62" s="585" t="s">
        <v>883</v>
      </c>
      <c r="W62" s="590">
        <v>44015</v>
      </c>
      <c r="X62" s="591">
        <v>6960</v>
      </c>
      <c r="Y62" s="592">
        <v>0</v>
      </c>
      <c r="Z62" s="592">
        <v>6960</v>
      </c>
      <c r="AA62" s="585" t="s">
        <v>6089</v>
      </c>
      <c r="AB62" s="608"/>
      <c r="AC62" s="576" t="s">
        <v>573</v>
      </c>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row>
    <row r="63" spans="1:336" s="15" customFormat="1" ht="38.25" x14ac:dyDescent="0.25">
      <c r="A63" s="662" t="str">
        <f>CONCATENATE(MUEBLES[[#This Row],[CODIGO DE LA PARTIDA ESPECIFICA ]],"-",MUEBLES[[#This Row],[NO. EDIFICIO ]],"-",MUEBLES[[#This Row],[NO. ÁREA ]],"-",MUEBLES[[#This Row],[NÚM. DE BIEN ]],"-",MUEBLES[[#This Row],[CONSECUTIVO DEL BIEN ]],"-",MUEBLES[[#This Row],[CONSECUTIVO GENERAL DE INVENTARIO]])</f>
        <v>531-05-50-068-001-0058</v>
      </c>
      <c r="B63" s="584">
        <v>531</v>
      </c>
      <c r="C63" s="605" t="s">
        <v>6102</v>
      </c>
      <c r="D63" s="584" t="s">
        <v>6713</v>
      </c>
      <c r="E63" s="585" t="s">
        <v>4063</v>
      </c>
      <c r="F63" s="584" t="str">
        <f>VLOOKUP(MUEBLES[[#This Row],[NO. EDIFICIO ]],EDIFICIOS[],2,FALSE)</f>
        <v>SISTEMA MUNICIPAL DIF</v>
      </c>
      <c r="G63" s="584" t="str">
        <f>VLOOKUP(MUEBLES[[#This Row],[NO. EDIFICIO ]],EDIFICIOS[],3,FALSE)</f>
        <v>AV. REFORMA S/N, SECCIÓN NORTE, MANZANA 2, SANTIAGO DE ANAYA, HIDALGO</v>
      </c>
      <c r="H63" s="606" t="s">
        <v>4295</v>
      </c>
      <c r="I63" s="587" t="str">
        <f>VLOOKUP(MUEBLES[[#This Row],[NO. ÁREA ]],AREAS[],2,FALSE)</f>
        <v>UNIDAD DE RADIOLOGÍA E IMAGEN</v>
      </c>
      <c r="J63" s="586" t="str">
        <f>VLOOKUP(MUEBLES[[#This Row],[NO. ÁREA ]],AREAS[],5,FALSE)</f>
        <v>TEC. YADIRA ESPINOSA LUGO</v>
      </c>
      <c r="K63" s="586">
        <v>131</v>
      </c>
      <c r="L63" s="587" t="str">
        <f>VLOOKUP(MUEBLES[[#This Row],[NÚM. DE NOMINA ]],PERSONAL[],2,FALSE)</f>
        <v>TEC. YADIRA ESPINOSA LUGO</v>
      </c>
      <c r="M63" s="586" t="str">
        <f>VLOOKUP(MUEBLES[[#This Row],[NÚM. DE NOMINA ]],PERSONAL[],3,FALSE)</f>
        <v>RADIOLOGO</v>
      </c>
      <c r="N63" s="585" t="s">
        <v>4759</v>
      </c>
      <c r="O63" s="586" t="s">
        <v>4692</v>
      </c>
      <c r="P63" s="588" t="str">
        <f>VLOOKUP(MUEBLES[[#This Row],[NÚM. DE BIEN ]],BIENES[],2,FALSE)</f>
        <v xml:space="preserve">CHASIS CON REJILLA </v>
      </c>
      <c r="Q63" s="589" t="s">
        <v>822</v>
      </c>
      <c r="R63" s="606" t="s">
        <v>5002</v>
      </c>
      <c r="S63" s="585" t="s">
        <v>557</v>
      </c>
      <c r="T63" s="585" t="s">
        <v>528</v>
      </c>
      <c r="U63" s="585" t="s">
        <v>39</v>
      </c>
      <c r="V63" s="585" t="s">
        <v>510</v>
      </c>
      <c r="W63" s="590">
        <v>42582</v>
      </c>
      <c r="X63" s="591">
        <v>1774.84</v>
      </c>
      <c r="Y63" s="592">
        <v>0</v>
      </c>
      <c r="Z63" s="592">
        <v>1774.84</v>
      </c>
      <c r="AA63" s="585" t="s">
        <v>6089</v>
      </c>
      <c r="AB63" s="608"/>
      <c r="AC63" s="576"/>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row>
    <row r="64" spans="1:336" s="15" customFormat="1" ht="38.25" x14ac:dyDescent="0.25">
      <c r="A64" s="662" t="str">
        <f>CONCATENATE(MUEBLES[[#This Row],[CODIGO DE LA PARTIDA ESPECIFICA ]],"-",MUEBLES[[#This Row],[NO. EDIFICIO ]],"-",MUEBLES[[#This Row],[NO. ÁREA ]],"-",MUEBLES[[#This Row],[NÚM. DE BIEN ]],"-",MUEBLES[[#This Row],[CONSECUTIVO DEL BIEN ]],"-",MUEBLES[[#This Row],[CONSECUTIVO GENERAL DE INVENTARIO]])</f>
        <v>531-05-50-068-002-0059</v>
      </c>
      <c r="B64" s="584">
        <v>531</v>
      </c>
      <c r="C64" s="605" t="s">
        <v>6102</v>
      </c>
      <c r="D64" s="584" t="s">
        <v>6714</v>
      </c>
      <c r="E64" s="585" t="s">
        <v>4063</v>
      </c>
      <c r="F64" s="584" t="str">
        <f>VLOOKUP(MUEBLES[[#This Row],[NO. EDIFICIO ]],EDIFICIOS[],2,FALSE)</f>
        <v>SISTEMA MUNICIPAL DIF</v>
      </c>
      <c r="G64" s="584" t="str">
        <f>VLOOKUP(MUEBLES[[#This Row],[NO. EDIFICIO ]],EDIFICIOS[],3,FALSE)</f>
        <v>AV. REFORMA S/N, SECCIÓN NORTE, MANZANA 2, SANTIAGO DE ANAYA, HIDALGO</v>
      </c>
      <c r="H64" s="606" t="s">
        <v>4295</v>
      </c>
      <c r="I64" s="587" t="str">
        <f>VLOOKUP(MUEBLES[[#This Row],[NO. ÁREA ]],AREAS[],2,FALSE)</f>
        <v>UNIDAD DE RADIOLOGÍA E IMAGEN</v>
      </c>
      <c r="J64" s="586" t="str">
        <f>VLOOKUP(MUEBLES[[#This Row],[NO. ÁREA ]],AREAS[],5,FALSE)</f>
        <v>TEC. YADIRA ESPINOSA LUGO</v>
      </c>
      <c r="K64" s="586">
        <v>131</v>
      </c>
      <c r="L64" s="587" t="str">
        <f>VLOOKUP(MUEBLES[[#This Row],[NÚM. DE NOMINA ]],PERSONAL[],2,FALSE)</f>
        <v>TEC. YADIRA ESPINOSA LUGO</v>
      </c>
      <c r="M64" s="586" t="str">
        <f>VLOOKUP(MUEBLES[[#This Row],[NÚM. DE NOMINA ]],PERSONAL[],3,FALSE)</f>
        <v>RADIOLOGO</v>
      </c>
      <c r="N64" s="585" t="s">
        <v>4759</v>
      </c>
      <c r="O64" s="586" t="s">
        <v>4693</v>
      </c>
      <c r="P64" s="588" t="str">
        <f>VLOOKUP(MUEBLES[[#This Row],[NÚM. DE BIEN ]],BIENES[],2,FALSE)</f>
        <v xml:space="preserve">CHASIS CON REJILLA </v>
      </c>
      <c r="Q64" s="589" t="s">
        <v>822</v>
      </c>
      <c r="R64" s="606" t="s">
        <v>5003</v>
      </c>
      <c r="S64" s="585" t="s">
        <v>557</v>
      </c>
      <c r="T64" s="585" t="s">
        <v>528</v>
      </c>
      <c r="U64" s="585" t="s">
        <v>39</v>
      </c>
      <c r="V64" s="585" t="s">
        <v>510</v>
      </c>
      <c r="W64" s="590">
        <v>42582</v>
      </c>
      <c r="X64" s="591">
        <v>1774.84</v>
      </c>
      <c r="Y64" s="592">
        <v>0</v>
      </c>
      <c r="Z64" s="592">
        <v>1774.84</v>
      </c>
      <c r="AA64" s="585" t="s">
        <v>6089</v>
      </c>
      <c r="AB64" s="608"/>
      <c r="AC64" s="576" t="s">
        <v>572</v>
      </c>
    </row>
    <row r="65" spans="1:336" s="15" customFormat="1" ht="38.25" x14ac:dyDescent="0.25">
      <c r="A65" s="663" t="str">
        <f>CONCATENATE(MUEBLES[[#This Row],[CODIGO DE LA PARTIDA ESPECIFICA ]],"-",MUEBLES[[#This Row],[NO. EDIFICIO ]],"-",MUEBLES[[#This Row],[NO. ÁREA ]],"-",MUEBLES[[#This Row],[NÚM. DE BIEN ]],"-",MUEBLES[[#This Row],[CONSECUTIVO DEL BIEN ]],"-",MUEBLES[[#This Row],[CONSECUTIVO GENERAL DE INVENTARIO]])</f>
        <v>531-05-50-068-003-0060</v>
      </c>
      <c r="B65" s="610">
        <v>531</v>
      </c>
      <c r="C65" s="605" t="s">
        <v>6102</v>
      </c>
      <c r="D65" s="610" t="s">
        <v>6715</v>
      </c>
      <c r="E65" s="585" t="s">
        <v>4063</v>
      </c>
      <c r="F65" s="584" t="str">
        <f>VLOOKUP(MUEBLES[[#This Row],[NO. EDIFICIO ]],EDIFICIOS[],2,FALSE)</f>
        <v>SISTEMA MUNICIPAL DIF</v>
      </c>
      <c r="G65" s="584" t="str">
        <f>VLOOKUP(MUEBLES[[#This Row],[NO. EDIFICIO ]],EDIFICIOS[],3,FALSE)</f>
        <v>AV. REFORMA S/N, SECCIÓN NORTE, MANZANA 2, SANTIAGO DE ANAYA, HIDALGO</v>
      </c>
      <c r="H65" s="606" t="s">
        <v>4295</v>
      </c>
      <c r="I65" s="587" t="str">
        <f>VLOOKUP(MUEBLES[[#This Row],[NO. ÁREA ]],AREAS[],2,FALSE)</f>
        <v>UNIDAD DE RADIOLOGÍA E IMAGEN</v>
      </c>
      <c r="J65" s="586" t="str">
        <f>VLOOKUP(MUEBLES[[#This Row],[NO. ÁREA ]],AREAS[],5,FALSE)</f>
        <v>TEC. YADIRA ESPINOSA LUGO</v>
      </c>
      <c r="K65" s="586">
        <v>131</v>
      </c>
      <c r="L65" s="587" t="str">
        <f>VLOOKUP(MUEBLES[[#This Row],[NÚM. DE NOMINA ]],PERSONAL[],2,FALSE)</f>
        <v>TEC. YADIRA ESPINOSA LUGO</v>
      </c>
      <c r="M65" s="611" t="str">
        <f>VLOOKUP(MUEBLES[[#This Row],[NÚM. DE NOMINA ]],PERSONAL[],3,FALSE)</f>
        <v>RADIOLOGO</v>
      </c>
      <c r="N65" s="585" t="s">
        <v>4759</v>
      </c>
      <c r="O65" s="611" t="s">
        <v>4694</v>
      </c>
      <c r="P65" s="588" t="str">
        <f>VLOOKUP(MUEBLES[[#This Row],[NÚM. DE BIEN ]],BIENES[],2,FALSE)</f>
        <v xml:space="preserve">CHASIS CON REJILLA </v>
      </c>
      <c r="Q65" s="612" t="s">
        <v>823</v>
      </c>
      <c r="R65" s="606" t="s">
        <v>5004</v>
      </c>
      <c r="S65" s="613" t="s">
        <v>557</v>
      </c>
      <c r="T65" s="613" t="s">
        <v>529</v>
      </c>
      <c r="U65" s="613" t="s">
        <v>39</v>
      </c>
      <c r="V65" s="613" t="s">
        <v>510</v>
      </c>
      <c r="W65" s="614">
        <v>42582</v>
      </c>
      <c r="X65" s="615">
        <v>3309.48</v>
      </c>
      <c r="Y65" s="592">
        <v>0</v>
      </c>
      <c r="Z65" s="616">
        <v>3309.48</v>
      </c>
      <c r="AA65" s="585" t="s">
        <v>6089</v>
      </c>
      <c r="AB65" s="608"/>
      <c r="AC65" s="576" t="s">
        <v>564</v>
      </c>
    </row>
    <row r="66" spans="1:336" s="15" customFormat="1" ht="38.25" x14ac:dyDescent="0.25">
      <c r="A66" s="662" t="str">
        <f>CONCATENATE(MUEBLES[[#This Row],[CODIGO DE LA PARTIDA ESPECIFICA ]],"-",MUEBLES[[#This Row],[NO. EDIFICIO ]],"-",MUEBLES[[#This Row],[NO. ÁREA ]],"-",MUEBLES[[#This Row],[NÚM. DE BIEN ]],"-",MUEBLES[[#This Row],[CONSECUTIVO DEL BIEN ]],"-",MUEBLES[[#This Row],[CONSECUTIVO GENERAL DE INVENTARIO]])</f>
        <v>531-05-50-068-004-0061</v>
      </c>
      <c r="B66" s="584">
        <v>531</v>
      </c>
      <c r="C66" s="605" t="s">
        <v>6102</v>
      </c>
      <c r="D66" s="584" t="s">
        <v>6716</v>
      </c>
      <c r="E66" s="585" t="s">
        <v>4063</v>
      </c>
      <c r="F66" s="584" t="str">
        <f>VLOOKUP(MUEBLES[[#This Row],[NO. EDIFICIO ]],EDIFICIOS[],2,FALSE)</f>
        <v>SISTEMA MUNICIPAL DIF</v>
      </c>
      <c r="G66" s="584" t="str">
        <f>VLOOKUP(MUEBLES[[#This Row],[NO. EDIFICIO ]],EDIFICIOS[],3,FALSE)</f>
        <v>AV. REFORMA S/N, SECCIÓN NORTE, MANZANA 2, SANTIAGO DE ANAYA, HIDALGO</v>
      </c>
      <c r="H66" s="606" t="s">
        <v>4295</v>
      </c>
      <c r="I66" s="587" t="str">
        <f>VLOOKUP(MUEBLES[[#This Row],[NO. ÁREA ]],AREAS[],2,FALSE)</f>
        <v>UNIDAD DE RADIOLOGÍA E IMAGEN</v>
      </c>
      <c r="J66" s="586" t="str">
        <f>VLOOKUP(MUEBLES[[#This Row],[NO. ÁREA ]],AREAS[],5,FALSE)</f>
        <v>TEC. YADIRA ESPINOSA LUGO</v>
      </c>
      <c r="K66" s="586">
        <v>131</v>
      </c>
      <c r="L66" s="587" t="str">
        <f>VLOOKUP(MUEBLES[[#This Row],[NÚM. DE NOMINA ]],PERSONAL[],2,FALSE)</f>
        <v>TEC. YADIRA ESPINOSA LUGO</v>
      </c>
      <c r="M66" s="586" t="str">
        <f>VLOOKUP(MUEBLES[[#This Row],[NÚM. DE NOMINA ]],PERSONAL[],3,FALSE)</f>
        <v>RADIOLOGO</v>
      </c>
      <c r="N66" s="585" t="s">
        <v>4759</v>
      </c>
      <c r="O66" s="586" t="s">
        <v>4695</v>
      </c>
      <c r="P66" s="588" t="str">
        <f>VLOOKUP(MUEBLES[[#This Row],[NÚM. DE BIEN ]],BIENES[],2,FALSE)</f>
        <v xml:space="preserve">CHASIS CON REJILLA </v>
      </c>
      <c r="Q66" s="589" t="s">
        <v>823</v>
      </c>
      <c r="R66" s="606" t="s">
        <v>5005</v>
      </c>
      <c r="S66" s="585" t="s">
        <v>557</v>
      </c>
      <c r="T66" s="585" t="s">
        <v>529</v>
      </c>
      <c r="U66" s="585" t="s">
        <v>39</v>
      </c>
      <c r="V66" s="585" t="s">
        <v>510</v>
      </c>
      <c r="W66" s="590">
        <v>42582</v>
      </c>
      <c r="X66" s="591">
        <v>3309.48</v>
      </c>
      <c r="Y66" s="619">
        <v>0</v>
      </c>
      <c r="Z66" s="592">
        <v>3309.48</v>
      </c>
      <c r="AA66" s="585" t="s">
        <v>6089</v>
      </c>
      <c r="AB66" s="608"/>
      <c r="AC66" s="576" t="s">
        <v>564</v>
      </c>
    </row>
    <row r="67" spans="1:336" s="15" customFormat="1" ht="38.25" x14ac:dyDescent="0.25">
      <c r="A67" s="662" t="str">
        <f>CONCATENATE(MUEBLES[[#This Row],[CODIGO DE LA PARTIDA ESPECIFICA ]],"-",MUEBLES[[#This Row],[NO. EDIFICIO ]],"-",MUEBLES[[#This Row],[NO. ÁREA ]],"-",MUEBLES[[#This Row],[NÚM. DE BIEN ]],"-",MUEBLES[[#This Row],[CONSECUTIVO DEL BIEN ]],"-",MUEBLES[[#This Row],[CONSECUTIVO GENERAL DE INVENTARIO]])</f>
        <v>511-01-23-072-001-0062</v>
      </c>
      <c r="B67" s="584">
        <v>511</v>
      </c>
      <c r="C67" s="584" t="s">
        <v>6096</v>
      </c>
      <c r="D67" s="584" t="s">
        <v>6205</v>
      </c>
      <c r="E67" s="585" t="s">
        <v>4060</v>
      </c>
      <c r="F67" s="584" t="str">
        <f>VLOOKUP(MUEBLES[[#This Row],[NO. EDIFICIO ]],EDIFICIOS[],2,FALSE)</f>
        <v>PALACIO MUNICIPAL</v>
      </c>
      <c r="G67" s="584" t="str">
        <f>VLOOKUP(MUEBLES[[#This Row],[NO. EDIFICIO ]],EDIFICIOS[],3,FALSE)</f>
        <v>PALACIO MUNICIPAL, S/N, COLONIA CENTRO</v>
      </c>
      <c r="H67" s="606" t="s">
        <v>4268</v>
      </c>
      <c r="I67" s="587" t="str">
        <f>VLOOKUP(MUEBLES[[#This Row],[NO. ÁREA ]],AREAS[],2,FALSE)</f>
        <v>CATASTRO</v>
      </c>
      <c r="J67" s="586" t="str">
        <f>VLOOKUP(MUEBLES[[#This Row],[NO. ÁREA ]],AREAS[],5,FALSE)</f>
        <v>ING. LEONEL GARCÍA CADENA</v>
      </c>
      <c r="K67" s="586">
        <v>38</v>
      </c>
      <c r="L67" s="587" t="str">
        <f>VLOOKUP(MUEBLES[[#This Row],[NÚM. DE NOMINA ]],PERSONAL[],2,FALSE)</f>
        <v>ING. LEONEL GARCÍA CADENA</v>
      </c>
      <c r="M67" s="586" t="str">
        <f>VLOOKUP(MUEBLES[[#This Row],[NÚM. DE NOMINA ]],PERSONAL[],3,FALSE)</f>
        <v>TITULAR</v>
      </c>
      <c r="N67" s="585" t="s">
        <v>4763</v>
      </c>
      <c r="O67" s="586" t="s">
        <v>4692</v>
      </c>
      <c r="P67" s="588" t="str">
        <f>VLOOKUP(MUEBLES[[#This Row],[NÚM. DE BIEN ]],BIENES[],2,FALSE)</f>
        <v xml:space="preserve">CINTA METRICA </v>
      </c>
      <c r="Q67" s="589" t="s">
        <v>203</v>
      </c>
      <c r="R67" s="606" t="s">
        <v>5006</v>
      </c>
      <c r="S67" s="585" t="s">
        <v>204</v>
      </c>
      <c r="T67" s="585" t="s">
        <v>205</v>
      </c>
      <c r="U67" s="585" t="s">
        <v>39</v>
      </c>
      <c r="V67" s="585" t="s">
        <v>188</v>
      </c>
      <c r="W67" s="590">
        <v>43175</v>
      </c>
      <c r="X67" s="591" t="s">
        <v>188</v>
      </c>
      <c r="Y67" s="619">
        <v>0</v>
      </c>
      <c r="Z67" s="592" t="s">
        <v>188</v>
      </c>
      <c r="AA67" s="585" t="s">
        <v>6089</v>
      </c>
      <c r="AB67" s="608"/>
      <c r="AC67" s="576" t="s">
        <v>564</v>
      </c>
    </row>
    <row r="68" spans="1:336" s="15" customFormat="1" ht="38.25" x14ac:dyDescent="0.25">
      <c r="A68" s="661" t="str">
        <f>CONCATENATE(MUEBLES[[#This Row],[CODIGO DE LA PARTIDA ESPECIFICA ]],"-",MUEBLES[[#This Row],[NO. EDIFICIO ]],"-",MUEBLES[[#This Row],[NO. ÁREA ]],"-",MUEBLES[[#This Row],[NÚM. DE BIEN ]],"-",MUEBLES[[#This Row],[CONSECUTIVO DEL BIEN ]],"-",MUEBLES[[#This Row],[CONSECUTIVO GENERAL DE INVENTARIO]])</f>
        <v>531-05-50-078-001-0063</v>
      </c>
      <c r="B68" s="605">
        <v>531</v>
      </c>
      <c r="C68" s="605" t="s">
        <v>6102</v>
      </c>
      <c r="D68" s="605" t="s">
        <v>6717</v>
      </c>
      <c r="E68" s="585" t="s">
        <v>4063</v>
      </c>
      <c r="F68" s="584" t="str">
        <f>VLOOKUP(MUEBLES[[#This Row],[NO. EDIFICIO ]],EDIFICIOS[],2,FALSE)</f>
        <v>SISTEMA MUNICIPAL DIF</v>
      </c>
      <c r="G68" s="584" t="str">
        <f>VLOOKUP(MUEBLES[[#This Row],[NO. EDIFICIO ]],EDIFICIOS[],3,FALSE)</f>
        <v>AV. REFORMA S/N, SECCIÓN NORTE, MANZANA 2, SANTIAGO DE ANAYA, HIDALGO</v>
      </c>
      <c r="H68" s="606" t="s">
        <v>4295</v>
      </c>
      <c r="I68" s="587" t="str">
        <f>VLOOKUP(MUEBLES[[#This Row],[NO. ÁREA ]],AREAS[],2,FALSE)</f>
        <v>UNIDAD DE RADIOLOGÍA E IMAGEN</v>
      </c>
      <c r="J68" s="586" t="str">
        <f>VLOOKUP(MUEBLES[[#This Row],[NO. ÁREA ]],AREAS[],5,FALSE)</f>
        <v>TEC. YADIRA ESPINOSA LUGO</v>
      </c>
      <c r="K68" s="586">
        <v>131</v>
      </c>
      <c r="L68" s="587" t="str">
        <f>VLOOKUP(MUEBLES[[#This Row],[NÚM. DE NOMINA ]],PERSONAL[],2,FALSE)</f>
        <v>TEC. YADIRA ESPINOSA LUGO</v>
      </c>
      <c r="M68" s="606" t="str">
        <f>VLOOKUP(MUEBLES[[#This Row],[NÚM. DE NOMINA ]],PERSONAL[],3,FALSE)</f>
        <v>RADIOLOGO</v>
      </c>
      <c r="N68" s="585" t="s">
        <v>4769</v>
      </c>
      <c r="O68" s="606" t="s">
        <v>4692</v>
      </c>
      <c r="P68" s="588" t="str">
        <f>VLOOKUP(MUEBLES[[#This Row],[NÚM. DE BIEN ]],BIENES[],2,FALSE)</f>
        <v xml:space="preserve">COLUMNA MOVIL </v>
      </c>
      <c r="Q68" s="620" t="s">
        <v>523</v>
      </c>
      <c r="R68" s="606" t="s">
        <v>5007</v>
      </c>
      <c r="S68" s="587" t="s">
        <v>524</v>
      </c>
      <c r="T68" s="587" t="s">
        <v>556</v>
      </c>
      <c r="U68" s="587" t="s">
        <v>39</v>
      </c>
      <c r="V68" s="587" t="s">
        <v>510</v>
      </c>
      <c r="W68" s="621">
        <v>42582</v>
      </c>
      <c r="X68" s="622">
        <v>27144</v>
      </c>
      <c r="Y68" s="592">
        <v>0</v>
      </c>
      <c r="Z68" s="623">
        <v>27144</v>
      </c>
      <c r="AA68" s="585" t="s">
        <v>6089</v>
      </c>
      <c r="AB68" s="608"/>
      <c r="AC68" s="576" t="s">
        <v>560</v>
      </c>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9"/>
      <c r="IO68" s="9"/>
      <c r="IP68" s="9"/>
      <c r="IQ68" s="9"/>
      <c r="IR68" s="9"/>
      <c r="IS68" s="9"/>
      <c r="IT68" s="9"/>
      <c r="IU68" s="9"/>
      <c r="IV68" s="9"/>
      <c r="IW68" s="9"/>
      <c r="IX68" s="9"/>
      <c r="IY68" s="9"/>
      <c r="IZ68" s="9"/>
      <c r="JA68" s="9"/>
      <c r="JB68" s="9"/>
      <c r="JC68" s="9"/>
      <c r="JD68" s="9"/>
      <c r="JE68" s="9"/>
      <c r="JF68" s="9"/>
      <c r="JG68" s="9"/>
      <c r="JH68" s="9"/>
      <c r="JI68" s="9"/>
      <c r="JJ68" s="9"/>
      <c r="JK68" s="9"/>
      <c r="JL68" s="9"/>
      <c r="JM68" s="9"/>
      <c r="JN68" s="9"/>
      <c r="JO68" s="9"/>
      <c r="JP68" s="9"/>
      <c r="JQ68" s="9"/>
      <c r="JR68" s="9"/>
      <c r="JS68" s="9"/>
      <c r="JT68" s="9"/>
      <c r="JU68" s="9"/>
      <c r="JV68" s="9"/>
      <c r="JW68" s="9"/>
      <c r="JX68" s="9"/>
      <c r="JY68" s="9"/>
      <c r="JZ68" s="9"/>
      <c r="KA68" s="9"/>
      <c r="KB68" s="9"/>
      <c r="KC68" s="9"/>
      <c r="KD68" s="9"/>
      <c r="KE68" s="9"/>
      <c r="KF68" s="9"/>
      <c r="KG68" s="9"/>
      <c r="KH68" s="9"/>
      <c r="KI68" s="9"/>
      <c r="KJ68" s="9"/>
      <c r="KK68" s="9"/>
      <c r="KL68" s="9"/>
      <c r="KM68" s="9"/>
      <c r="KN68" s="9"/>
      <c r="KO68" s="9"/>
      <c r="KP68" s="9"/>
      <c r="KQ68" s="9"/>
      <c r="KR68" s="9"/>
      <c r="KS68" s="9"/>
      <c r="KT68" s="9"/>
      <c r="KU68" s="9"/>
      <c r="KV68" s="9"/>
      <c r="KW68" s="9"/>
      <c r="KX68" s="9"/>
      <c r="KY68" s="9"/>
      <c r="KZ68" s="9"/>
      <c r="LA68" s="9"/>
      <c r="LB68" s="9"/>
      <c r="LC68" s="9"/>
      <c r="LD68" s="9"/>
      <c r="LE68" s="9"/>
      <c r="LF68" s="9"/>
      <c r="LG68" s="9"/>
      <c r="LH68" s="9"/>
      <c r="LI68" s="9"/>
      <c r="LJ68" s="9"/>
      <c r="LK68" s="9"/>
      <c r="LL68" s="9"/>
      <c r="LM68" s="9"/>
      <c r="LN68" s="9"/>
      <c r="LO68" s="9"/>
      <c r="LP68" s="9"/>
      <c r="LQ68" s="9"/>
      <c r="LR68" s="9"/>
      <c r="LS68" s="9"/>
      <c r="LT68" s="9"/>
      <c r="LU68" s="9"/>
      <c r="LV68" s="9"/>
      <c r="LW68" s="9"/>
      <c r="LX68" s="9"/>
    </row>
    <row r="69" spans="1:336" s="15" customFormat="1" ht="409.5" x14ac:dyDescent="0.25">
      <c r="A69" s="662" t="str">
        <f>CONCATENATE(MUEBLES[[#This Row],[CODIGO DE LA PARTIDA ESPECIFICA ]],"-",MUEBLES[[#This Row],[NO. EDIFICIO ]],"-",MUEBLES[[#This Row],[NO. ÁREA ]],"-",MUEBLES[[#This Row],[NÚM. DE BIEN ]],"-",MUEBLES[[#This Row],[CONSECUTIVO DEL BIEN ]],"-",MUEBLES[[#This Row],[CONSECUTIVO GENERAL DE INVENTARIO]])</f>
        <v>566-01-18-075-001-0064</v>
      </c>
      <c r="B69" s="584">
        <v>566</v>
      </c>
      <c r="C69" s="584" t="s">
        <v>6107</v>
      </c>
      <c r="D69" s="584" t="s">
        <v>6206</v>
      </c>
      <c r="E69" s="585" t="s">
        <v>4060</v>
      </c>
      <c r="F69" s="584" t="str">
        <f>VLOOKUP(MUEBLES[[#This Row],[NO. EDIFICIO ]],EDIFICIOS[],2,FALSE)</f>
        <v>PALACIO MUNICIPAL</v>
      </c>
      <c r="G69" s="584" t="str">
        <f>VLOOKUP(MUEBLES[[#This Row],[NO. EDIFICIO ]],EDIFICIOS[],3,FALSE)</f>
        <v>PALACIO MUNICIPAL, S/N, COLONIA CENTRO</v>
      </c>
      <c r="H69" s="606" t="s">
        <v>4263</v>
      </c>
      <c r="I69" s="587" t="str">
        <f>VLOOKUP(MUEBLES[[#This Row],[NO. ÁREA ]],AREAS[],2,FALSE)</f>
        <v>OBRAS PÚBLICAS Y ORDENAMIENTO URBANO</v>
      </c>
      <c r="J69" s="586" t="str">
        <f>VLOOKUP(MUEBLES[[#This Row],[NO. ÁREA ]],AREAS[],5,FALSE)</f>
        <v>ING. ZOILA PÉREZ MEJÍA</v>
      </c>
      <c r="K69" s="586">
        <v>130</v>
      </c>
      <c r="L69" s="587" t="str">
        <f>VLOOKUP(MUEBLES[[#This Row],[NÚM. DE NOMINA ]],PERSONAL[],2,FALSE)</f>
        <v xml:space="preserve">ING. LUIS ÁLVARO ÁNGELES PÉREZ </v>
      </c>
      <c r="M69" s="586" t="str">
        <f>VLOOKUP(MUEBLES[[#This Row],[NÚM. DE NOMINA ]],PERSONAL[],3,FALSE)</f>
        <v>SUBDIRECTOR ADMINISTRATIVO</v>
      </c>
      <c r="N69" s="585" t="s">
        <v>4766</v>
      </c>
      <c r="O69" s="624" t="s">
        <v>4692</v>
      </c>
      <c r="P69" s="588" t="str">
        <f>VLOOKUP(MUEBLES[[#This Row],[NÚM. DE BIEN ]],BIENES[],2,FALSE)</f>
        <v>CIRCUITO INTEGRADO DE SISTEMA DE POSICIONAMIENTO GEOGRÁFICO GPS (COMBO)</v>
      </c>
      <c r="Q69" s="625" t="s">
        <v>6083</v>
      </c>
      <c r="R69" s="606" t="s">
        <v>5008</v>
      </c>
      <c r="S69" s="585" t="s">
        <v>3397</v>
      </c>
      <c r="T69" s="585" t="s">
        <v>3398</v>
      </c>
      <c r="U69" s="585" t="s">
        <v>3399</v>
      </c>
      <c r="V69" s="585" t="s">
        <v>3400</v>
      </c>
      <c r="W69" s="590">
        <v>45127</v>
      </c>
      <c r="X69" s="591">
        <v>148269</v>
      </c>
      <c r="Y69" s="592"/>
      <c r="Z69" s="592">
        <v>148269</v>
      </c>
      <c r="AA69" s="585" t="s">
        <v>6089</v>
      </c>
      <c r="AB69" s="608"/>
      <c r="AC69" s="576" t="s">
        <v>560</v>
      </c>
    </row>
    <row r="70" spans="1:336" s="15" customFormat="1" ht="140.25" x14ac:dyDescent="0.25">
      <c r="A70" s="662" t="str">
        <f>CONCATENATE(MUEBLES[[#This Row],[CODIGO DE LA PARTIDA ESPECIFICA ]],"-",MUEBLES[[#This Row],[NO. EDIFICIO ]],"-",MUEBLES[[#This Row],[NO. ÁREA ]],"-",MUEBLES[[#This Row],[NÚM. DE BIEN ]],"-",MUEBLES[[#This Row],[CONSECUTIVO DEL BIEN ]],"-",MUEBLES[[#This Row],[CONSECUTIVO GENERAL DE INVENTARIO]])</f>
        <v>531-05-51-081-001-0065</v>
      </c>
      <c r="B70" s="584">
        <v>531</v>
      </c>
      <c r="C70" s="605" t="s">
        <v>6102</v>
      </c>
      <c r="D70" s="584" t="s">
        <v>6207</v>
      </c>
      <c r="E70" s="585" t="s">
        <v>4063</v>
      </c>
      <c r="F70" s="584" t="str">
        <f>VLOOKUP(MUEBLES[[#This Row],[NO. EDIFICIO ]],EDIFICIOS[],2,FALSE)</f>
        <v>SISTEMA MUNICIPAL DIF</v>
      </c>
      <c r="G70" s="584" t="str">
        <f>VLOOKUP(MUEBLES[[#This Row],[NO. EDIFICIO ]],EDIFICIOS[],3,FALSE)</f>
        <v>AV. REFORMA S/N, SECCIÓN NORTE, MANZANA 2, SANTIAGO DE ANAYA, HIDALGO</v>
      </c>
      <c r="H70" s="606" t="s">
        <v>4296</v>
      </c>
      <c r="I70" s="587" t="str">
        <f>VLOOKUP(MUEBLES[[#This Row],[NO. ÁREA ]],AREAS[],2,FALSE)</f>
        <v>UNIDAD BÁSICA DE REHABILITACIÓN</v>
      </c>
      <c r="J70" s="586" t="str">
        <f>VLOOKUP(MUEBLES[[#This Row],[NO. ÁREA ]],AREAS[],5,FALSE)</f>
        <v>C. BELEN GONZÁLEZ BARRERA</v>
      </c>
      <c r="K70" s="586">
        <v>119</v>
      </c>
      <c r="L70" s="587" t="str">
        <f>VLOOKUP(MUEBLES[[#This Row],[NÚM. DE NOMINA ]],PERSONAL[],2,FALSE)</f>
        <v>C. BELEN GONZÁLEZ BARRERA</v>
      </c>
      <c r="M70" s="586" t="str">
        <f>VLOOKUP(MUEBLES[[#This Row],[NÚM. DE NOMINA ]],PERSONAL[],3,FALSE)</f>
        <v xml:space="preserve">TITULAR </v>
      </c>
      <c r="N70" s="585" t="s">
        <v>4772</v>
      </c>
      <c r="O70" s="586" t="s">
        <v>4692</v>
      </c>
      <c r="P70" s="588" t="str">
        <f>VLOOKUP(MUEBLES[[#This Row],[NÚM. DE BIEN ]],BIENES[],2,FALSE)</f>
        <v xml:space="preserve">COMPRESOR PARA MODULO DENTAL </v>
      </c>
      <c r="Q70" s="589" t="s">
        <v>1867</v>
      </c>
      <c r="R70" s="606" t="s">
        <v>5009</v>
      </c>
      <c r="S70" s="585" t="s">
        <v>548</v>
      </c>
      <c r="T70" s="585" t="s">
        <v>549</v>
      </c>
      <c r="U70" s="585">
        <v>14451</v>
      </c>
      <c r="V70" s="585">
        <v>583</v>
      </c>
      <c r="W70" s="590">
        <v>43928</v>
      </c>
      <c r="X70" s="591">
        <v>8794</v>
      </c>
      <c r="Y70" s="592">
        <v>0</v>
      </c>
      <c r="Z70" s="592">
        <v>8794</v>
      </c>
      <c r="AA70" s="585" t="s">
        <v>6089</v>
      </c>
      <c r="AB70" s="608"/>
      <c r="AC70" s="576" t="s">
        <v>564</v>
      </c>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9"/>
      <c r="IJ70" s="9"/>
      <c r="IK70" s="9"/>
      <c r="IL70" s="9"/>
      <c r="IM70" s="9"/>
      <c r="IN70" s="9"/>
      <c r="IO70" s="9"/>
      <c r="IP70" s="9"/>
      <c r="IQ70" s="9"/>
      <c r="IR70" s="9"/>
      <c r="IS70" s="9"/>
      <c r="IT70" s="9"/>
      <c r="IU70" s="9"/>
      <c r="IV70" s="9"/>
      <c r="IW70" s="9"/>
      <c r="IX70" s="9"/>
      <c r="IY70" s="9"/>
      <c r="IZ70" s="9"/>
      <c r="JA70" s="9"/>
      <c r="JB70" s="9"/>
      <c r="JC70" s="9"/>
      <c r="JD70" s="9"/>
      <c r="JE70" s="9"/>
      <c r="JF70" s="9"/>
      <c r="JG70" s="9"/>
      <c r="JH70" s="9"/>
      <c r="JI70" s="9"/>
      <c r="JJ70" s="9"/>
      <c r="JK70" s="9"/>
      <c r="JL70" s="9"/>
      <c r="JM70" s="9"/>
      <c r="JN70" s="9"/>
      <c r="JO70" s="9"/>
      <c r="JP70" s="9"/>
      <c r="JQ70" s="9"/>
      <c r="JR70" s="9"/>
      <c r="JS70" s="9"/>
      <c r="JT70" s="9"/>
      <c r="JU70" s="9"/>
      <c r="JV70" s="9"/>
      <c r="JW70" s="9"/>
      <c r="JX70" s="9"/>
      <c r="JY70" s="9"/>
      <c r="JZ70" s="9"/>
      <c r="KA70" s="9"/>
      <c r="KB70" s="9"/>
      <c r="KC70" s="9"/>
      <c r="KD70" s="9"/>
      <c r="KE70" s="9"/>
      <c r="KF70" s="9"/>
      <c r="KG70" s="9"/>
      <c r="KH70" s="9"/>
      <c r="KI70" s="9"/>
      <c r="KJ70" s="9"/>
      <c r="KK70" s="9"/>
      <c r="KL70" s="9"/>
      <c r="KM70" s="9"/>
      <c r="KN70" s="9"/>
      <c r="KO70" s="9"/>
      <c r="KP70" s="9"/>
      <c r="KQ70" s="9"/>
      <c r="KR70" s="9"/>
      <c r="KS70" s="9"/>
      <c r="KT70" s="9"/>
      <c r="KU70" s="9"/>
      <c r="KV70" s="9"/>
      <c r="KW70" s="9"/>
      <c r="KX70" s="9"/>
      <c r="KY70" s="9"/>
      <c r="KZ70" s="9"/>
      <c r="LA70" s="9"/>
      <c r="LB70" s="9"/>
      <c r="LC70" s="9"/>
      <c r="LD70" s="9"/>
      <c r="LE70" s="9"/>
      <c r="LF70" s="9"/>
      <c r="LG70" s="9"/>
      <c r="LH70" s="9"/>
      <c r="LI70" s="9"/>
      <c r="LJ70" s="9"/>
      <c r="LK70" s="9"/>
      <c r="LL70" s="9"/>
      <c r="LM70" s="9"/>
      <c r="LN70" s="9"/>
      <c r="LO70" s="9"/>
      <c r="LP70" s="9"/>
      <c r="LQ70" s="9"/>
      <c r="LR70" s="9"/>
      <c r="LS70" s="9"/>
      <c r="LT70" s="9"/>
      <c r="LU70" s="9"/>
      <c r="LV70" s="9"/>
      <c r="LW70" s="9"/>
      <c r="LX70" s="9"/>
    </row>
    <row r="71" spans="1:336" s="15" customFormat="1" ht="76.5" x14ac:dyDescent="0.25">
      <c r="A71" s="662" t="str">
        <f>CONCATENATE(MUEBLES[[#This Row],[CODIGO DE LA PARTIDA ESPECIFICA ]],"-",MUEBLES[[#This Row],[NO. EDIFICIO ]],"-",MUEBLES[[#This Row],[NO. ÁREA ]],"-",MUEBLES[[#This Row],[NÚM. DE BIEN ]],"-",MUEBLES[[#This Row],[CONSECUTIVO DEL BIEN ]],"-",MUEBLES[[#This Row],[CONSECUTIVO GENERAL DE INVENTARIO]])</f>
        <v>531-05-51-083-001-0066</v>
      </c>
      <c r="B71" s="584">
        <v>531</v>
      </c>
      <c r="C71" s="605" t="s">
        <v>6102</v>
      </c>
      <c r="D71" s="584" t="s">
        <v>6208</v>
      </c>
      <c r="E71" s="585" t="s">
        <v>4063</v>
      </c>
      <c r="F71" s="584" t="str">
        <f>VLOOKUP(MUEBLES[[#This Row],[NO. EDIFICIO ]],EDIFICIOS[],2,FALSE)</f>
        <v>SISTEMA MUNICIPAL DIF</v>
      </c>
      <c r="G71" s="584" t="str">
        <f>VLOOKUP(MUEBLES[[#This Row],[NO. EDIFICIO ]],EDIFICIOS[],3,FALSE)</f>
        <v>AV. REFORMA S/N, SECCIÓN NORTE, MANZANA 2, SANTIAGO DE ANAYA, HIDALGO</v>
      </c>
      <c r="H71" s="606" t="s">
        <v>4296</v>
      </c>
      <c r="I71" s="587" t="str">
        <f>VLOOKUP(MUEBLES[[#This Row],[NO. ÁREA ]],AREAS[],2,FALSE)</f>
        <v>UNIDAD BÁSICA DE REHABILITACIÓN</v>
      </c>
      <c r="J71" s="586" t="str">
        <f>VLOOKUP(MUEBLES[[#This Row],[NO. ÁREA ]],AREAS[],5,FALSE)</f>
        <v>C. BELEN GONZÁLEZ BARRERA</v>
      </c>
      <c r="K71" s="586">
        <v>119</v>
      </c>
      <c r="L71" s="587" t="str">
        <f>VLOOKUP(MUEBLES[[#This Row],[NÚM. DE NOMINA ]],PERSONAL[],2,FALSE)</f>
        <v>C. BELEN GONZÁLEZ BARRERA</v>
      </c>
      <c r="M71" s="617" t="str">
        <f>VLOOKUP(MUEBLES[[#This Row],[NÚM. DE NOMINA ]],PERSONAL[],3,FALSE)</f>
        <v xml:space="preserve">TITULAR </v>
      </c>
      <c r="N71" s="585" t="s">
        <v>4774</v>
      </c>
      <c r="O71" s="624" t="s">
        <v>4692</v>
      </c>
      <c r="P71" s="588" t="str">
        <f>VLOOKUP(MUEBLES[[#This Row],[NÚM. DE BIEN ]],BIENES[],2,FALSE)</f>
        <v xml:space="preserve">CONCENTRADOR DE OXIGENO </v>
      </c>
      <c r="Q71" s="625" t="s">
        <v>2081</v>
      </c>
      <c r="R71" s="606" t="s">
        <v>5010</v>
      </c>
      <c r="S71" s="585" t="s">
        <v>1758</v>
      </c>
      <c r="T71" s="585" t="s">
        <v>1759</v>
      </c>
      <c r="U71" s="585" t="s">
        <v>2077</v>
      </c>
      <c r="V71" s="586" t="s">
        <v>2074</v>
      </c>
      <c r="W71" s="590">
        <v>44231</v>
      </c>
      <c r="X71" s="591">
        <v>45000</v>
      </c>
      <c r="Y71" s="592"/>
      <c r="Z71" s="592">
        <v>45000</v>
      </c>
      <c r="AA71" s="585" t="s">
        <v>6090</v>
      </c>
      <c r="AB71" s="608"/>
      <c r="AC71" s="576" t="s">
        <v>564</v>
      </c>
    </row>
    <row r="72" spans="1:336" s="15" customFormat="1" ht="102" x14ac:dyDescent="0.25">
      <c r="A72" s="662" t="str">
        <f>CONCATENATE(MUEBLES[[#This Row],[CODIGO DE LA PARTIDA ESPECIFICA ]],"-",MUEBLES[[#This Row],[NO. EDIFICIO ]],"-",MUEBLES[[#This Row],[NO. ÁREA ]],"-",MUEBLES[[#This Row],[NÚM. DE BIEN ]],"-",MUEBLES[[#This Row],[CONSECUTIVO DEL BIEN ]],"-",MUEBLES[[#This Row],[CONSECUTIVO GENERAL DE INVENTARIO]])</f>
        <v>531-05-51-083-002-0067</v>
      </c>
      <c r="B72" s="584">
        <v>531</v>
      </c>
      <c r="C72" s="605" t="s">
        <v>6102</v>
      </c>
      <c r="D72" s="584" t="s">
        <v>6209</v>
      </c>
      <c r="E72" s="585" t="s">
        <v>4063</v>
      </c>
      <c r="F72" s="584" t="str">
        <f>VLOOKUP(MUEBLES[[#This Row],[NO. EDIFICIO ]],EDIFICIOS[],2,FALSE)</f>
        <v>SISTEMA MUNICIPAL DIF</v>
      </c>
      <c r="G72" s="584" t="str">
        <f>VLOOKUP(MUEBLES[[#This Row],[NO. EDIFICIO ]],EDIFICIOS[],3,FALSE)</f>
        <v>AV. REFORMA S/N, SECCIÓN NORTE, MANZANA 2, SANTIAGO DE ANAYA, HIDALGO</v>
      </c>
      <c r="H72" s="606" t="s">
        <v>4296</v>
      </c>
      <c r="I72" s="587" t="str">
        <f>VLOOKUP(MUEBLES[[#This Row],[NO. ÁREA ]],AREAS[],2,FALSE)</f>
        <v>UNIDAD BÁSICA DE REHABILITACIÓN</v>
      </c>
      <c r="J72" s="586" t="str">
        <f>VLOOKUP(MUEBLES[[#This Row],[NO. ÁREA ]],AREAS[],5,FALSE)</f>
        <v>C. BELEN GONZÁLEZ BARRERA</v>
      </c>
      <c r="K72" s="586">
        <v>119</v>
      </c>
      <c r="L72" s="587" t="str">
        <f>VLOOKUP(MUEBLES[[#This Row],[NÚM. DE NOMINA ]],PERSONAL[],2,FALSE)</f>
        <v>C. BELEN GONZÁLEZ BARRERA</v>
      </c>
      <c r="M72" s="617" t="str">
        <f>VLOOKUP(MUEBLES[[#This Row],[NÚM. DE NOMINA ]],PERSONAL[],3,FALSE)</f>
        <v xml:space="preserve">TITULAR </v>
      </c>
      <c r="N72" s="585" t="s">
        <v>4774</v>
      </c>
      <c r="O72" s="624" t="s">
        <v>4693</v>
      </c>
      <c r="P72" s="588" t="str">
        <f>VLOOKUP(MUEBLES[[#This Row],[NÚM. DE BIEN ]],BIENES[],2,FALSE)</f>
        <v xml:space="preserve">CONCENTRADOR DE OXIGENO </v>
      </c>
      <c r="Q72" s="625" t="s">
        <v>2082</v>
      </c>
      <c r="R72" s="606" t="s">
        <v>5011</v>
      </c>
      <c r="S72" s="585" t="s">
        <v>1758</v>
      </c>
      <c r="T72" s="585" t="s">
        <v>1759</v>
      </c>
      <c r="U72" s="585" t="s">
        <v>2078</v>
      </c>
      <c r="V72" s="586" t="s">
        <v>2074</v>
      </c>
      <c r="W72" s="590">
        <v>44231</v>
      </c>
      <c r="X72" s="591">
        <v>45000</v>
      </c>
      <c r="Y72" s="592"/>
      <c r="Z72" s="592">
        <v>45000</v>
      </c>
      <c r="AA72" s="585" t="s">
        <v>6090</v>
      </c>
      <c r="AB72" s="608"/>
      <c r="AC72" s="576" t="s">
        <v>564</v>
      </c>
    </row>
    <row r="73" spans="1:336" s="15" customFormat="1" ht="76.5" x14ac:dyDescent="0.25">
      <c r="A73" s="662" t="str">
        <f>CONCATENATE(MUEBLES[[#This Row],[CODIGO DE LA PARTIDA ESPECIFICA ]],"-",MUEBLES[[#This Row],[NO. EDIFICIO ]],"-",MUEBLES[[#This Row],[NO. ÁREA ]],"-",MUEBLES[[#This Row],[NÚM. DE BIEN ]],"-",MUEBLES[[#This Row],[CONSECUTIVO DEL BIEN ]],"-",MUEBLES[[#This Row],[CONSECUTIVO GENERAL DE INVENTARIO]])</f>
        <v>531-05-51-083-003-0068</v>
      </c>
      <c r="B73" s="584">
        <v>531</v>
      </c>
      <c r="C73" s="605" t="s">
        <v>6102</v>
      </c>
      <c r="D73" s="584" t="s">
        <v>6210</v>
      </c>
      <c r="E73" s="585" t="s">
        <v>4063</v>
      </c>
      <c r="F73" s="584" t="str">
        <f>VLOOKUP(MUEBLES[[#This Row],[NO. EDIFICIO ]],EDIFICIOS[],2,FALSE)</f>
        <v>SISTEMA MUNICIPAL DIF</v>
      </c>
      <c r="G73" s="584" t="str">
        <f>VLOOKUP(MUEBLES[[#This Row],[NO. EDIFICIO ]],EDIFICIOS[],3,FALSE)</f>
        <v>AV. REFORMA S/N, SECCIÓN NORTE, MANZANA 2, SANTIAGO DE ANAYA, HIDALGO</v>
      </c>
      <c r="H73" s="606" t="s">
        <v>4296</v>
      </c>
      <c r="I73" s="587" t="str">
        <f>VLOOKUP(MUEBLES[[#This Row],[NO. ÁREA ]],AREAS[],2,FALSE)</f>
        <v>UNIDAD BÁSICA DE REHABILITACIÓN</v>
      </c>
      <c r="J73" s="586" t="str">
        <f>VLOOKUP(MUEBLES[[#This Row],[NO. ÁREA ]],AREAS[],5,FALSE)</f>
        <v>C. BELEN GONZÁLEZ BARRERA</v>
      </c>
      <c r="K73" s="586">
        <v>119</v>
      </c>
      <c r="L73" s="587" t="str">
        <f>VLOOKUP(MUEBLES[[#This Row],[NÚM. DE NOMINA ]],PERSONAL[],2,FALSE)</f>
        <v>C. BELEN GONZÁLEZ BARRERA</v>
      </c>
      <c r="M73" s="617" t="str">
        <f>VLOOKUP(MUEBLES[[#This Row],[NÚM. DE NOMINA ]],PERSONAL[],3,FALSE)</f>
        <v xml:space="preserve">TITULAR </v>
      </c>
      <c r="N73" s="585" t="s">
        <v>4774</v>
      </c>
      <c r="O73" s="624" t="s">
        <v>4694</v>
      </c>
      <c r="P73" s="588" t="str">
        <f>VLOOKUP(MUEBLES[[#This Row],[NÚM. DE BIEN ]],BIENES[],2,FALSE)</f>
        <v xml:space="preserve">CONCENTRADOR DE OXIGENO </v>
      </c>
      <c r="Q73" s="625" t="s">
        <v>2079</v>
      </c>
      <c r="R73" s="606" t="s">
        <v>5012</v>
      </c>
      <c r="S73" s="585" t="s">
        <v>1758</v>
      </c>
      <c r="T73" s="585" t="s">
        <v>1759</v>
      </c>
      <c r="U73" s="585" t="s">
        <v>2075</v>
      </c>
      <c r="V73" s="586" t="s">
        <v>2074</v>
      </c>
      <c r="W73" s="590">
        <v>44231</v>
      </c>
      <c r="X73" s="591">
        <v>45000</v>
      </c>
      <c r="Y73" s="592"/>
      <c r="Z73" s="592">
        <v>45000</v>
      </c>
      <c r="AA73" s="585" t="s">
        <v>6090</v>
      </c>
      <c r="AB73" s="608"/>
      <c r="AC73" s="576" t="s">
        <v>564</v>
      </c>
    </row>
    <row r="74" spans="1:336" s="15" customFormat="1" ht="76.5" x14ac:dyDescent="0.25">
      <c r="A74" s="662" t="str">
        <f>CONCATENATE(MUEBLES[[#This Row],[CODIGO DE LA PARTIDA ESPECIFICA ]],"-",MUEBLES[[#This Row],[NO. EDIFICIO ]],"-",MUEBLES[[#This Row],[NO. ÁREA ]],"-",MUEBLES[[#This Row],[NÚM. DE BIEN ]],"-",MUEBLES[[#This Row],[CONSECUTIVO DEL BIEN ]],"-",MUEBLES[[#This Row],[CONSECUTIVO GENERAL DE INVENTARIO]])</f>
        <v>531-05-51-083-004-0069</v>
      </c>
      <c r="B74" s="584">
        <v>531</v>
      </c>
      <c r="C74" s="605" t="s">
        <v>6102</v>
      </c>
      <c r="D74" s="584" t="s">
        <v>6211</v>
      </c>
      <c r="E74" s="585" t="s">
        <v>4063</v>
      </c>
      <c r="F74" s="584" t="str">
        <f>VLOOKUP(MUEBLES[[#This Row],[NO. EDIFICIO ]],EDIFICIOS[],2,FALSE)</f>
        <v>SISTEMA MUNICIPAL DIF</v>
      </c>
      <c r="G74" s="584" t="str">
        <f>VLOOKUP(MUEBLES[[#This Row],[NO. EDIFICIO ]],EDIFICIOS[],3,FALSE)</f>
        <v>AV. REFORMA S/N, SECCIÓN NORTE, MANZANA 2, SANTIAGO DE ANAYA, HIDALGO</v>
      </c>
      <c r="H74" s="606" t="s">
        <v>4296</v>
      </c>
      <c r="I74" s="587" t="str">
        <f>VLOOKUP(MUEBLES[[#This Row],[NO. ÁREA ]],AREAS[],2,FALSE)</f>
        <v>UNIDAD BÁSICA DE REHABILITACIÓN</v>
      </c>
      <c r="J74" s="586" t="str">
        <f>VLOOKUP(MUEBLES[[#This Row],[NO. ÁREA ]],AREAS[],5,FALSE)</f>
        <v>C. BELEN GONZÁLEZ BARRERA</v>
      </c>
      <c r="K74" s="586">
        <v>119</v>
      </c>
      <c r="L74" s="587" t="str">
        <f>VLOOKUP(MUEBLES[[#This Row],[NÚM. DE NOMINA ]],PERSONAL[],2,FALSE)</f>
        <v>C. BELEN GONZÁLEZ BARRERA</v>
      </c>
      <c r="M74" s="617" t="str">
        <f>VLOOKUP(MUEBLES[[#This Row],[NÚM. DE NOMINA ]],PERSONAL[],3,FALSE)</f>
        <v xml:space="preserve">TITULAR </v>
      </c>
      <c r="N74" s="585" t="s">
        <v>4774</v>
      </c>
      <c r="O74" s="624" t="s">
        <v>4695</v>
      </c>
      <c r="P74" s="588" t="str">
        <f>VLOOKUP(MUEBLES[[#This Row],[NÚM. DE BIEN ]],BIENES[],2,FALSE)</f>
        <v xml:space="preserve">CONCENTRADOR DE OXIGENO </v>
      </c>
      <c r="Q74" s="625" t="s">
        <v>2080</v>
      </c>
      <c r="R74" s="606" t="s">
        <v>5013</v>
      </c>
      <c r="S74" s="585" t="s">
        <v>1758</v>
      </c>
      <c r="T74" s="585" t="s">
        <v>1759</v>
      </c>
      <c r="U74" s="585" t="s">
        <v>2076</v>
      </c>
      <c r="V74" s="586" t="s">
        <v>2074</v>
      </c>
      <c r="W74" s="590">
        <v>44231</v>
      </c>
      <c r="X74" s="591">
        <v>45000</v>
      </c>
      <c r="Y74" s="592"/>
      <c r="Z74" s="592">
        <v>45000</v>
      </c>
      <c r="AA74" s="585" t="s">
        <v>6090</v>
      </c>
      <c r="AB74" s="608"/>
      <c r="AC74" s="576" t="s">
        <v>564</v>
      </c>
    </row>
    <row r="75" spans="1:336" s="15" customFormat="1" ht="127.5" x14ac:dyDescent="0.25">
      <c r="A75" s="662" t="str">
        <f>CONCATENATE(MUEBLES[[#This Row],[CODIGO DE LA PARTIDA ESPECIFICA ]],"-",MUEBLES[[#This Row],[NO. EDIFICIO ]],"-",MUEBLES[[#This Row],[NO. ÁREA ]],"-",MUEBLES[[#This Row],[NÚM. DE BIEN ]],"-",MUEBLES[[#This Row],[CONSECUTIVO DEL BIEN ]],"-",MUEBLES[[#This Row],[CONSECUTIVO GENERAL DE INVENTARIO]])</f>
        <v>531-05-51-083-005-0070</v>
      </c>
      <c r="B75" s="584">
        <v>531</v>
      </c>
      <c r="C75" s="605" t="s">
        <v>6102</v>
      </c>
      <c r="D75" s="584" t="s">
        <v>6212</v>
      </c>
      <c r="E75" s="585" t="s">
        <v>4063</v>
      </c>
      <c r="F75" s="584" t="str">
        <f>VLOOKUP(MUEBLES[[#This Row],[NO. EDIFICIO ]],EDIFICIOS[],2,FALSE)</f>
        <v>SISTEMA MUNICIPAL DIF</v>
      </c>
      <c r="G75" s="584" t="str">
        <f>VLOOKUP(MUEBLES[[#This Row],[NO. EDIFICIO ]],EDIFICIOS[],3,FALSE)</f>
        <v>AV. REFORMA S/N, SECCIÓN NORTE, MANZANA 2, SANTIAGO DE ANAYA, HIDALGO</v>
      </c>
      <c r="H75" s="606" t="s">
        <v>4296</v>
      </c>
      <c r="I75" s="587" t="str">
        <f>VLOOKUP(MUEBLES[[#This Row],[NO. ÁREA ]],AREAS[],2,FALSE)</f>
        <v>UNIDAD BÁSICA DE REHABILITACIÓN</v>
      </c>
      <c r="J75" s="586" t="str">
        <f>VLOOKUP(MUEBLES[[#This Row],[NO. ÁREA ]],AREAS[],5,FALSE)</f>
        <v>C. BELEN GONZÁLEZ BARRERA</v>
      </c>
      <c r="K75" s="586">
        <v>119</v>
      </c>
      <c r="L75" s="587" t="str">
        <f>VLOOKUP(MUEBLES[[#This Row],[NÚM. DE NOMINA ]],PERSONAL[],2,FALSE)</f>
        <v>C. BELEN GONZÁLEZ BARRERA</v>
      </c>
      <c r="M75" s="617" t="str">
        <f>VLOOKUP(MUEBLES[[#This Row],[NÚM. DE NOMINA ]],PERSONAL[],3,FALSE)</f>
        <v xml:space="preserve">TITULAR </v>
      </c>
      <c r="N75" s="585" t="s">
        <v>4774</v>
      </c>
      <c r="O75" s="624" t="s">
        <v>4696</v>
      </c>
      <c r="P75" s="588" t="str">
        <f>VLOOKUP(MUEBLES[[#This Row],[NÚM. DE BIEN ]],BIENES[],2,FALSE)</f>
        <v xml:space="preserve">CONCENTRADOR DE OXIGENO </v>
      </c>
      <c r="Q75" s="625" t="s">
        <v>6084</v>
      </c>
      <c r="R75" s="606" t="s">
        <v>5014</v>
      </c>
      <c r="S75" s="585" t="s">
        <v>1758</v>
      </c>
      <c r="T75" s="585" t="s">
        <v>1759</v>
      </c>
      <c r="U75" s="585" t="s">
        <v>2073</v>
      </c>
      <c r="V75" s="586" t="s">
        <v>2074</v>
      </c>
      <c r="W75" s="590">
        <v>44231</v>
      </c>
      <c r="X75" s="626">
        <v>45000</v>
      </c>
      <c r="Y75" s="627"/>
      <c r="Z75" s="627">
        <v>45000</v>
      </c>
      <c r="AA75" s="585" t="s">
        <v>6090</v>
      </c>
      <c r="AB75" s="608"/>
      <c r="AC75" s="576" t="s">
        <v>560</v>
      </c>
    </row>
    <row r="76" spans="1:336" s="9" customFormat="1" ht="229.5" x14ac:dyDescent="0.2">
      <c r="A76" s="662" t="str">
        <f>CONCATENATE(MUEBLES[[#This Row],[CODIGO DE LA PARTIDA ESPECIFICA ]],"-",MUEBLES[[#This Row],[NO. EDIFICIO ]],"-",MUEBLES[[#This Row],[NO. ÁREA ]],"-",MUEBLES[[#This Row],[NÚM. DE BIEN ]],"-",MUEBLES[[#This Row],[CONSECUTIVO DEL BIEN ]],"-",MUEBLES[[#This Row],[CONSECUTIVO GENERAL DE INVENTARIO]])</f>
        <v>531-05-51-083-006-0071</v>
      </c>
      <c r="B76" s="584">
        <v>531</v>
      </c>
      <c r="C76" s="605" t="s">
        <v>6102</v>
      </c>
      <c r="D76" s="584" t="s">
        <v>6213</v>
      </c>
      <c r="E76" s="585" t="s">
        <v>4063</v>
      </c>
      <c r="F76" s="584" t="str">
        <f>VLOOKUP(MUEBLES[[#This Row],[NO. EDIFICIO ]],EDIFICIOS[],2,FALSE)</f>
        <v>SISTEMA MUNICIPAL DIF</v>
      </c>
      <c r="G76" s="584" t="str">
        <f>VLOOKUP(MUEBLES[[#This Row],[NO. EDIFICIO ]],EDIFICIOS[],3,FALSE)</f>
        <v>AV. REFORMA S/N, SECCIÓN NORTE, MANZANA 2, SANTIAGO DE ANAYA, HIDALGO</v>
      </c>
      <c r="H76" s="606" t="s">
        <v>4296</v>
      </c>
      <c r="I76" s="587" t="str">
        <f>VLOOKUP(MUEBLES[[#This Row],[NO. ÁREA ]],AREAS[],2,FALSE)</f>
        <v>UNIDAD BÁSICA DE REHABILITACIÓN</v>
      </c>
      <c r="J76" s="586" t="str">
        <f>VLOOKUP(MUEBLES[[#This Row],[NO. ÁREA ]],AREAS[],5,FALSE)</f>
        <v>C. BELEN GONZÁLEZ BARRERA</v>
      </c>
      <c r="K76" s="586">
        <v>119</v>
      </c>
      <c r="L76" s="587" t="str">
        <f>VLOOKUP(MUEBLES[[#This Row],[NÚM. DE NOMINA ]],PERSONAL[],2,FALSE)</f>
        <v>C. BELEN GONZÁLEZ BARRERA</v>
      </c>
      <c r="M76" s="617" t="str">
        <f>VLOOKUP(MUEBLES[[#This Row],[NÚM. DE NOMINA ]],PERSONAL[],3,FALSE)</f>
        <v xml:space="preserve">TITULAR </v>
      </c>
      <c r="N76" s="585" t="s">
        <v>4774</v>
      </c>
      <c r="O76" s="628" t="s">
        <v>4697</v>
      </c>
      <c r="P76" s="588" t="str">
        <f>VLOOKUP(MUEBLES[[#This Row],[NÚM. DE BIEN ]],BIENES[],2,FALSE)</f>
        <v xml:space="preserve">CONCENTRADOR DE OXIGENO </v>
      </c>
      <c r="Q76" s="629" t="s">
        <v>1776</v>
      </c>
      <c r="R76" s="606" t="s">
        <v>5015</v>
      </c>
      <c r="S76" s="585" t="s">
        <v>1758</v>
      </c>
      <c r="T76" s="585" t="s">
        <v>1759</v>
      </c>
      <c r="U76" s="585" t="s">
        <v>1777</v>
      </c>
      <c r="V76" s="585">
        <v>36</v>
      </c>
      <c r="W76" s="590">
        <v>44429</v>
      </c>
      <c r="X76" s="591">
        <v>18096</v>
      </c>
      <c r="Y76" s="592"/>
      <c r="Z76" s="592">
        <v>18096</v>
      </c>
      <c r="AA76" s="585" t="s">
        <v>6090</v>
      </c>
      <c r="AB76" s="608"/>
      <c r="AC76" s="576" t="s">
        <v>564</v>
      </c>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c r="LU76" s="15"/>
      <c r="LV76" s="15"/>
      <c r="LW76" s="15"/>
      <c r="LX76" s="15"/>
    </row>
    <row r="77" spans="1:336" ht="255" x14ac:dyDescent="0.2">
      <c r="A77" s="662" t="str">
        <f>CONCATENATE(MUEBLES[[#This Row],[CODIGO DE LA PARTIDA ESPECIFICA ]],"-",MUEBLES[[#This Row],[NO. EDIFICIO ]],"-",MUEBLES[[#This Row],[NO. ÁREA ]],"-",MUEBLES[[#This Row],[NÚM. DE BIEN ]],"-",MUEBLES[[#This Row],[CONSECUTIVO DEL BIEN ]],"-",MUEBLES[[#This Row],[CONSECUTIVO GENERAL DE INVENTARIO]])</f>
        <v>531-05-51-083-007-0072</v>
      </c>
      <c r="B77" s="584">
        <v>531</v>
      </c>
      <c r="C77" s="605" t="s">
        <v>6102</v>
      </c>
      <c r="D77" s="584" t="s">
        <v>6214</v>
      </c>
      <c r="E77" s="585" t="s">
        <v>4063</v>
      </c>
      <c r="F77" s="584" t="str">
        <f>VLOOKUP(MUEBLES[[#This Row],[NO. EDIFICIO ]],EDIFICIOS[],2,FALSE)</f>
        <v>SISTEMA MUNICIPAL DIF</v>
      </c>
      <c r="G77" s="584" t="str">
        <f>VLOOKUP(MUEBLES[[#This Row],[NO. EDIFICIO ]],EDIFICIOS[],3,FALSE)</f>
        <v>AV. REFORMA S/N, SECCIÓN NORTE, MANZANA 2, SANTIAGO DE ANAYA, HIDALGO</v>
      </c>
      <c r="H77" s="606" t="s">
        <v>4296</v>
      </c>
      <c r="I77" s="587" t="str">
        <f>VLOOKUP(MUEBLES[[#This Row],[NO. ÁREA ]],AREAS[],2,FALSE)</f>
        <v>UNIDAD BÁSICA DE REHABILITACIÓN</v>
      </c>
      <c r="J77" s="586" t="str">
        <f>VLOOKUP(MUEBLES[[#This Row],[NO. ÁREA ]],AREAS[],5,FALSE)</f>
        <v>C. BELEN GONZÁLEZ BARRERA</v>
      </c>
      <c r="K77" s="586">
        <v>119</v>
      </c>
      <c r="L77" s="587" t="str">
        <f>VLOOKUP(MUEBLES[[#This Row],[NÚM. DE NOMINA ]],PERSONAL[],2,FALSE)</f>
        <v>C. BELEN GONZÁLEZ BARRERA</v>
      </c>
      <c r="M77" s="617" t="str">
        <f>VLOOKUP(MUEBLES[[#This Row],[NÚM. DE NOMINA ]],PERSONAL[],3,FALSE)</f>
        <v xml:space="preserve">TITULAR </v>
      </c>
      <c r="N77" s="585" t="s">
        <v>4774</v>
      </c>
      <c r="O77" s="628" t="s">
        <v>4698</v>
      </c>
      <c r="P77" s="588" t="str">
        <f>VLOOKUP(MUEBLES[[#This Row],[NÚM. DE BIEN ]],BIENES[],2,FALSE)</f>
        <v xml:space="preserve">CONCENTRADOR DE OXIGENO </v>
      </c>
      <c r="Q77" s="629" t="s">
        <v>1763</v>
      </c>
      <c r="R77" s="606" t="s">
        <v>5016</v>
      </c>
      <c r="S77" s="585" t="s">
        <v>1758</v>
      </c>
      <c r="T77" s="585" t="s">
        <v>1759</v>
      </c>
      <c r="U77" s="585" t="s">
        <v>1764</v>
      </c>
      <c r="V77" s="585">
        <v>36</v>
      </c>
      <c r="W77" s="590">
        <v>44429</v>
      </c>
      <c r="X77" s="591">
        <v>18096</v>
      </c>
      <c r="Y77" s="592"/>
      <c r="Z77" s="592">
        <v>18096</v>
      </c>
      <c r="AA77" s="585" t="s">
        <v>6090</v>
      </c>
      <c r="AB77" s="608"/>
      <c r="AC77" s="576" t="s">
        <v>564</v>
      </c>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15"/>
      <c r="ET77" s="15"/>
      <c r="EU77" s="15"/>
      <c r="EV77" s="15"/>
      <c r="EW77" s="15"/>
      <c r="EX77" s="15"/>
      <c r="EY77" s="15"/>
      <c r="EZ77" s="15"/>
      <c r="FA77" s="15"/>
      <c r="FB77" s="15"/>
      <c r="FC77" s="15"/>
      <c r="FD77" s="15"/>
      <c r="FE77" s="15"/>
      <c r="FF77" s="15"/>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c r="HY77" s="15"/>
      <c r="HZ77" s="15"/>
      <c r="IA77" s="15"/>
      <c r="IB77" s="15"/>
      <c r="IC77" s="15"/>
      <c r="ID77" s="15"/>
      <c r="IE77" s="15"/>
      <c r="IF77" s="15"/>
      <c r="IG77" s="15"/>
      <c r="IH77" s="15"/>
      <c r="II77" s="15"/>
      <c r="IJ77" s="15"/>
      <c r="IK77" s="15"/>
      <c r="IL77" s="15"/>
      <c r="IM77" s="15"/>
      <c r="IN77" s="15"/>
      <c r="IO77" s="15"/>
      <c r="IP77" s="15"/>
      <c r="IQ77" s="15"/>
      <c r="IR77" s="15"/>
      <c r="IS77" s="15"/>
      <c r="IT77" s="15"/>
      <c r="IU77" s="15"/>
      <c r="IV77" s="15"/>
      <c r="IW77" s="15"/>
      <c r="IX77" s="15"/>
      <c r="IY77" s="15"/>
      <c r="IZ77" s="15"/>
      <c r="JA77" s="15"/>
      <c r="JB77" s="15"/>
      <c r="JC77" s="15"/>
      <c r="JD77" s="15"/>
      <c r="JE77" s="15"/>
      <c r="JF77" s="15"/>
      <c r="JG77" s="15"/>
      <c r="JH77" s="15"/>
      <c r="JI77" s="15"/>
      <c r="JJ77" s="15"/>
      <c r="JK77" s="15"/>
      <c r="JL77" s="15"/>
      <c r="JM77" s="15"/>
      <c r="JN77" s="15"/>
      <c r="JO77" s="15"/>
      <c r="JP77" s="15"/>
      <c r="JQ77" s="15"/>
      <c r="JR77" s="15"/>
      <c r="JS77" s="15"/>
      <c r="JT77" s="15"/>
      <c r="JU77" s="15"/>
      <c r="JV77" s="15"/>
      <c r="JW77" s="15"/>
      <c r="JX77" s="15"/>
      <c r="JY77" s="15"/>
      <c r="JZ77" s="15"/>
      <c r="KA77" s="15"/>
      <c r="KB77" s="15"/>
      <c r="KC77" s="15"/>
      <c r="KD77" s="15"/>
      <c r="KE77" s="15"/>
      <c r="KF77" s="15"/>
      <c r="KG77" s="15"/>
      <c r="KH77" s="15"/>
      <c r="KI77" s="15"/>
      <c r="KJ77" s="15"/>
      <c r="KK77" s="15"/>
      <c r="KL77" s="15"/>
      <c r="KM77" s="15"/>
      <c r="KN77" s="15"/>
      <c r="KO77" s="15"/>
      <c r="KP77" s="15"/>
      <c r="KQ77" s="15"/>
      <c r="KR77" s="15"/>
      <c r="KS77" s="15"/>
      <c r="KT77" s="15"/>
      <c r="KU77" s="15"/>
      <c r="KV77" s="15"/>
      <c r="KW77" s="15"/>
      <c r="KX77" s="15"/>
      <c r="KY77" s="15"/>
      <c r="KZ77" s="15"/>
      <c r="LA77" s="15"/>
      <c r="LB77" s="15"/>
      <c r="LC77" s="15"/>
      <c r="LD77" s="15"/>
      <c r="LE77" s="15"/>
      <c r="LF77" s="15"/>
      <c r="LG77" s="15"/>
      <c r="LH77" s="15"/>
      <c r="LI77" s="15"/>
      <c r="LJ77" s="15"/>
      <c r="LK77" s="15"/>
      <c r="LL77" s="15"/>
      <c r="LM77" s="15"/>
      <c r="LN77" s="15"/>
      <c r="LO77" s="15"/>
      <c r="LP77" s="15"/>
      <c r="LQ77" s="15"/>
      <c r="LR77" s="15"/>
      <c r="LS77" s="15"/>
      <c r="LT77" s="15"/>
      <c r="LU77" s="15"/>
      <c r="LV77" s="15"/>
      <c r="LW77" s="15"/>
      <c r="LX77" s="15"/>
    </row>
    <row r="78" spans="1:336" s="9" customFormat="1" ht="255" x14ac:dyDescent="0.2">
      <c r="A78" s="662" t="str">
        <f>CONCATENATE(MUEBLES[[#This Row],[CODIGO DE LA PARTIDA ESPECIFICA ]],"-",MUEBLES[[#This Row],[NO. EDIFICIO ]],"-",MUEBLES[[#This Row],[NO. ÁREA ]],"-",MUEBLES[[#This Row],[NÚM. DE BIEN ]],"-",MUEBLES[[#This Row],[CONSECUTIVO DEL BIEN ]],"-",MUEBLES[[#This Row],[CONSECUTIVO GENERAL DE INVENTARIO]])</f>
        <v>531-05-51-083-008-0073</v>
      </c>
      <c r="B78" s="584">
        <v>531</v>
      </c>
      <c r="C78" s="605" t="s">
        <v>6102</v>
      </c>
      <c r="D78" s="584" t="s">
        <v>6215</v>
      </c>
      <c r="E78" s="585" t="s">
        <v>4063</v>
      </c>
      <c r="F78" s="584" t="str">
        <f>VLOOKUP(MUEBLES[[#This Row],[NO. EDIFICIO ]],EDIFICIOS[],2,FALSE)</f>
        <v>SISTEMA MUNICIPAL DIF</v>
      </c>
      <c r="G78" s="584" t="str">
        <f>VLOOKUP(MUEBLES[[#This Row],[NO. EDIFICIO ]],EDIFICIOS[],3,FALSE)</f>
        <v>AV. REFORMA S/N, SECCIÓN NORTE, MANZANA 2, SANTIAGO DE ANAYA, HIDALGO</v>
      </c>
      <c r="H78" s="606" t="s">
        <v>4296</v>
      </c>
      <c r="I78" s="587" t="str">
        <f>VLOOKUP(MUEBLES[[#This Row],[NO. ÁREA ]],AREAS[],2,FALSE)</f>
        <v>UNIDAD BÁSICA DE REHABILITACIÓN</v>
      </c>
      <c r="J78" s="586" t="str">
        <f>VLOOKUP(MUEBLES[[#This Row],[NO. ÁREA ]],AREAS[],5,FALSE)</f>
        <v>C. BELEN GONZÁLEZ BARRERA</v>
      </c>
      <c r="K78" s="586">
        <v>119</v>
      </c>
      <c r="L78" s="587" t="str">
        <f>VLOOKUP(MUEBLES[[#This Row],[NÚM. DE NOMINA ]],PERSONAL[],2,FALSE)</f>
        <v>C. BELEN GONZÁLEZ BARRERA</v>
      </c>
      <c r="M78" s="617" t="str">
        <f>VLOOKUP(MUEBLES[[#This Row],[NÚM. DE NOMINA ]],PERSONAL[],3,FALSE)</f>
        <v xml:space="preserve">TITULAR </v>
      </c>
      <c r="N78" s="585" t="s">
        <v>4774</v>
      </c>
      <c r="O78" s="628" t="s">
        <v>4699</v>
      </c>
      <c r="P78" s="588" t="str">
        <f>VLOOKUP(MUEBLES[[#This Row],[NÚM. DE BIEN ]],BIENES[],2,FALSE)</f>
        <v xml:space="preserve">CONCENTRADOR DE OXIGENO </v>
      </c>
      <c r="Q78" s="629" t="s">
        <v>1757</v>
      </c>
      <c r="R78" s="606" t="s">
        <v>5017</v>
      </c>
      <c r="S78" s="585" t="s">
        <v>1758</v>
      </c>
      <c r="T78" s="585" t="s">
        <v>1759</v>
      </c>
      <c r="U78" s="585" t="s">
        <v>1760</v>
      </c>
      <c r="V78" s="585">
        <v>36</v>
      </c>
      <c r="W78" s="590">
        <v>44429</v>
      </c>
      <c r="X78" s="591">
        <v>18096</v>
      </c>
      <c r="Y78" s="592"/>
      <c r="Z78" s="592">
        <v>18096</v>
      </c>
      <c r="AA78" s="585" t="s">
        <v>6090</v>
      </c>
      <c r="AB78" s="608"/>
      <c r="AC78" s="576" t="s">
        <v>560</v>
      </c>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c r="EN78" s="15"/>
      <c r="EO78" s="15"/>
      <c r="EP78" s="15"/>
      <c r="EQ78" s="15"/>
      <c r="ER78" s="15"/>
      <c r="ES78" s="15"/>
      <c r="ET78" s="15"/>
      <c r="EU78" s="15"/>
      <c r="EV78" s="15"/>
      <c r="EW78" s="15"/>
      <c r="EX78" s="15"/>
      <c r="EY78" s="15"/>
      <c r="EZ78" s="15"/>
      <c r="FA78" s="15"/>
      <c r="FB78" s="15"/>
      <c r="FC78" s="15"/>
      <c r="FD78" s="15"/>
      <c r="FE78" s="15"/>
      <c r="FF78" s="15"/>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c r="HY78" s="15"/>
      <c r="HZ78" s="15"/>
      <c r="IA78" s="15"/>
      <c r="IB78" s="15"/>
      <c r="IC78" s="15"/>
      <c r="ID78" s="15"/>
      <c r="IE78" s="15"/>
      <c r="IF78" s="15"/>
      <c r="IG78" s="15"/>
      <c r="IH78" s="15"/>
      <c r="II78" s="15"/>
      <c r="IJ78" s="15"/>
      <c r="IK78" s="15"/>
      <c r="IL78" s="15"/>
      <c r="IM78" s="15"/>
      <c r="IN78" s="15"/>
      <c r="IO78" s="15"/>
      <c r="IP78" s="15"/>
      <c r="IQ78" s="15"/>
      <c r="IR78" s="15"/>
      <c r="IS78" s="15"/>
      <c r="IT78" s="15"/>
      <c r="IU78" s="15"/>
      <c r="IV78" s="15"/>
      <c r="IW78" s="15"/>
      <c r="IX78" s="15"/>
      <c r="IY78" s="15"/>
      <c r="IZ78" s="15"/>
      <c r="JA78" s="15"/>
      <c r="JB78" s="15"/>
      <c r="JC78" s="15"/>
      <c r="JD78" s="15"/>
      <c r="JE78" s="15"/>
      <c r="JF78" s="15"/>
      <c r="JG78" s="15"/>
      <c r="JH78" s="15"/>
      <c r="JI78" s="15"/>
      <c r="JJ78" s="15"/>
      <c r="JK78" s="15"/>
      <c r="JL78" s="15"/>
      <c r="JM78" s="15"/>
      <c r="JN78" s="15"/>
      <c r="JO78" s="15"/>
      <c r="JP78" s="15"/>
      <c r="JQ78" s="15"/>
      <c r="JR78" s="15"/>
      <c r="JS78" s="15"/>
      <c r="JT78" s="15"/>
      <c r="JU78" s="15"/>
      <c r="JV78" s="15"/>
      <c r="JW78" s="15"/>
      <c r="JX78" s="15"/>
      <c r="JY78" s="15"/>
      <c r="JZ78" s="15"/>
      <c r="KA78" s="15"/>
      <c r="KB78" s="15"/>
      <c r="KC78" s="15"/>
      <c r="KD78" s="15"/>
      <c r="KE78" s="15"/>
      <c r="KF78" s="15"/>
      <c r="KG78" s="15"/>
      <c r="KH78" s="15"/>
      <c r="KI78" s="15"/>
      <c r="KJ78" s="15"/>
      <c r="KK78" s="15"/>
      <c r="KL78" s="15"/>
      <c r="KM78" s="15"/>
      <c r="KN78" s="15"/>
      <c r="KO78" s="15"/>
      <c r="KP78" s="15"/>
      <c r="KQ78" s="15"/>
      <c r="KR78" s="15"/>
      <c r="KS78" s="15"/>
      <c r="KT78" s="15"/>
      <c r="KU78" s="15"/>
      <c r="KV78" s="15"/>
      <c r="KW78" s="15"/>
      <c r="KX78" s="15"/>
      <c r="KY78" s="15"/>
      <c r="KZ78" s="15"/>
      <c r="LA78" s="15"/>
      <c r="LB78" s="15"/>
      <c r="LC78" s="15"/>
      <c r="LD78" s="15"/>
      <c r="LE78" s="15"/>
      <c r="LF78" s="15"/>
      <c r="LG78" s="15"/>
      <c r="LH78" s="15"/>
      <c r="LI78" s="15"/>
      <c r="LJ78" s="15"/>
      <c r="LK78" s="15"/>
      <c r="LL78" s="15"/>
      <c r="LM78" s="15"/>
      <c r="LN78" s="15"/>
      <c r="LO78" s="15"/>
      <c r="LP78" s="15"/>
      <c r="LQ78" s="15"/>
      <c r="LR78" s="15"/>
      <c r="LS78" s="15"/>
      <c r="LT78" s="15"/>
      <c r="LU78" s="15"/>
      <c r="LV78" s="15"/>
      <c r="LW78" s="15"/>
      <c r="LX78" s="15"/>
    </row>
    <row r="79" spans="1:336" s="9" customFormat="1" ht="255" x14ac:dyDescent="0.2">
      <c r="A79" s="662" t="str">
        <f>CONCATENATE(MUEBLES[[#This Row],[CODIGO DE LA PARTIDA ESPECIFICA ]],"-",MUEBLES[[#This Row],[NO. EDIFICIO ]],"-",MUEBLES[[#This Row],[NO. ÁREA ]],"-",MUEBLES[[#This Row],[NÚM. DE BIEN ]],"-",MUEBLES[[#This Row],[CONSECUTIVO DEL BIEN ]],"-",MUEBLES[[#This Row],[CONSECUTIVO GENERAL DE INVENTARIO]])</f>
        <v>531-05-51-083-009-0074</v>
      </c>
      <c r="B79" s="584">
        <v>531</v>
      </c>
      <c r="C79" s="605" t="s">
        <v>6102</v>
      </c>
      <c r="D79" s="584" t="s">
        <v>6216</v>
      </c>
      <c r="E79" s="585" t="s">
        <v>4063</v>
      </c>
      <c r="F79" s="584" t="str">
        <f>VLOOKUP(MUEBLES[[#This Row],[NO. EDIFICIO ]],EDIFICIOS[],2,FALSE)</f>
        <v>SISTEMA MUNICIPAL DIF</v>
      </c>
      <c r="G79" s="584" t="str">
        <f>VLOOKUP(MUEBLES[[#This Row],[NO. EDIFICIO ]],EDIFICIOS[],3,FALSE)</f>
        <v>AV. REFORMA S/N, SECCIÓN NORTE, MANZANA 2, SANTIAGO DE ANAYA, HIDALGO</v>
      </c>
      <c r="H79" s="606" t="s">
        <v>4296</v>
      </c>
      <c r="I79" s="587" t="str">
        <f>VLOOKUP(MUEBLES[[#This Row],[NO. ÁREA ]],AREAS[],2,FALSE)</f>
        <v>UNIDAD BÁSICA DE REHABILITACIÓN</v>
      </c>
      <c r="J79" s="586" t="str">
        <f>VLOOKUP(MUEBLES[[#This Row],[NO. ÁREA ]],AREAS[],5,FALSE)</f>
        <v>C. BELEN GONZÁLEZ BARRERA</v>
      </c>
      <c r="K79" s="586">
        <v>119</v>
      </c>
      <c r="L79" s="587" t="str">
        <f>VLOOKUP(MUEBLES[[#This Row],[NÚM. DE NOMINA ]],PERSONAL[],2,FALSE)</f>
        <v>C. BELEN GONZÁLEZ BARRERA</v>
      </c>
      <c r="M79" s="617" t="str">
        <f>VLOOKUP(MUEBLES[[#This Row],[NÚM. DE NOMINA ]],PERSONAL[],3,FALSE)</f>
        <v xml:space="preserve">TITULAR </v>
      </c>
      <c r="N79" s="585" t="s">
        <v>4774</v>
      </c>
      <c r="O79" s="628" t="s">
        <v>4700</v>
      </c>
      <c r="P79" s="588" t="str">
        <f>VLOOKUP(MUEBLES[[#This Row],[NÚM. DE BIEN ]],BIENES[],2,FALSE)</f>
        <v xml:space="preserve">CONCENTRADOR DE OXIGENO </v>
      </c>
      <c r="Q79" s="629" t="s">
        <v>1761</v>
      </c>
      <c r="R79" s="606" t="s">
        <v>5018</v>
      </c>
      <c r="S79" s="585" t="s">
        <v>1758</v>
      </c>
      <c r="T79" s="585" t="s">
        <v>1759</v>
      </c>
      <c r="U79" s="585" t="s">
        <v>1762</v>
      </c>
      <c r="V79" s="585">
        <v>36</v>
      </c>
      <c r="W79" s="590">
        <v>44429</v>
      </c>
      <c r="X79" s="591">
        <v>18096</v>
      </c>
      <c r="Y79" s="592"/>
      <c r="Z79" s="592">
        <v>18096</v>
      </c>
      <c r="AA79" s="585" t="s">
        <v>6090</v>
      </c>
      <c r="AB79" s="608"/>
      <c r="AC79" s="576" t="s">
        <v>564</v>
      </c>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c r="GK79" s="15"/>
      <c r="GL79" s="15"/>
      <c r="GM79" s="15"/>
      <c r="GN79" s="15"/>
      <c r="GO79" s="15"/>
      <c r="GP79" s="15"/>
      <c r="GQ79" s="15"/>
      <c r="GR79" s="15"/>
      <c r="GS79" s="15"/>
      <c r="GT79" s="15"/>
      <c r="GU79" s="15"/>
      <c r="GV79" s="15"/>
      <c r="GW79" s="15"/>
      <c r="GX79" s="15"/>
      <c r="GY79" s="15"/>
      <c r="GZ79" s="15"/>
      <c r="HA79" s="15"/>
      <c r="HB79" s="15"/>
      <c r="HC79" s="15"/>
      <c r="HD79" s="15"/>
      <c r="HE79" s="15"/>
      <c r="HF79" s="15"/>
      <c r="HG79" s="15"/>
      <c r="HH79" s="15"/>
      <c r="HI79" s="15"/>
      <c r="HJ79" s="15"/>
      <c r="HK79" s="15"/>
      <c r="HL79" s="15"/>
      <c r="HM79" s="15"/>
      <c r="HN79" s="15"/>
      <c r="HO79" s="15"/>
      <c r="HP79" s="15"/>
      <c r="HQ79" s="15"/>
      <c r="HR79" s="15"/>
      <c r="HS79" s="15"/>
      <c r="HT79" s="15"/>
      <c r="HU79" s="15"/>
      <c r="HV79" s="15"/>
      <c r="HW79" s="15"/>
      <c r="HX79" s="15"/>
      <c r="HY79" s="15"/>
      <c r="HZ79" s="15"/>
      <c r="IA79" s="15"/>
      <c r="IB79" s="15"/>
      <c r="IC79" s="15"/>
      <c r="ID79" s="15"/>
      <c r="IE79" s="15"/>
      <c r="IF79" s="15"/>
      <c r="IG79" s="15"/>
      <c r="IH79" s="15"/>
      <c r="II79" s="15"/>
      <c r="IJ79" s="15"/>
      <c r="IK79" s="15"/>
      <c r="IL79" s="15"/>
      <c r="IM79" s="15"/>
      <c r="IN79" s="15"/>
      <c r="IO79" s="15"/>
      <c r="IP79" s="15"/>
      <c r="IQ79" s="15"/>
      <c r="IR79" s="15"/>
      <c r="IS79" s="15"/>
      <c r="IT79" s="15"/>
      <c r="IU79" s="15"/>
      <c r="IV79" s="15"/>
      <c r="IW79" s="15"/>
      <c r="IX79" s="15"/>
      <c r="IY79" s="15"/>
      <c r="IZ79" s="15"/>
      <c r="JA79" s="15"/>
      <c r="JB79" s="15"/>
      <c r="JC79" s="15"/>
      <c r="JD79" s="15"/>
      <c r="JE79" s="15"/>
      <c r="JF79" s="15"/>
      <c r="JG79" s="15"/>
      <c r="JH79" s="15"/>
      <c r="JI79" s="15"/>
      <c r="JJ79" s="15"/>
      <c r="JK79" s="15"/>
      <c r="JL79" s="15"/>
      <c r="JM79" s="15"/>
      <c r="JN79" s="15"/>
      <c r="JO79" s="15"/>
      <c r="JP79" s="15"/>
      <c r="JQ79" s="15"/>
      <c r="JR79" s="15"/>
      <c r="JS79" s="15"/>
      <c r="JT79" s="15"/>
      <c r="JU79" s="15"/>
      <c r="JV79" s="15"/>
      <c r="JW79" s="15"/>
      <c r="JX79" s="15"/>
      <c r="JY79" s="15"/>
      <c r="JZ79" s="15"/>
      <c r="KA79" s="15"/>
      <c r="KB79" s="15"/>
      <c r="KC79" s="15"/>
      <c r="KD79" s="15"/>
      <c r="KE79" s="15"/>
      <c r="KF79" s="15"/>
      <c r="KG79" s="15"/>
      <c r="KH79" s="15"/>
      <c r="KI79" s="15"/>
      <c r="KJ79" s="15"/>
      <c r="KK79" s="15"/>
      <c r="KL79" s="15"/>
      <c r="KM79" s="15"/>
      <c r="KN79" s="15"/>
      <c r="KO79" s="15"/>
      <c r="KP79" s="15"/>
      <c r="KQ79" s="15"/>
      <c r="KR79" s="15"/>
      <c r="KS79" s="15"/>
      <c r="KT79" s="15"/>
      <c r="KU79" s="15"/>
      <c r="KV79" s="15"/>
      <c r="KW79" s="15"/>
      <c r="KX79" s="15"/>
      <c r="KY79" s="15"/>
      <c r="KZ79" s="15"/>
      <c r="LA79" s="15"/>
      <c r="LB79" s="15"/>
      <c r="LC79" s="15"/>
      <c r="LD79" s="15"/>
      <c r="LE79" s="15"/>
      <c r="LF79" s="15"/>
      <c r="LG79" s="15"/>
      <c r="LH79" s="15"/>
      <c r="LI79" s="15"/>
      <c r="LJ79" s="15"/>
      <c r="LK79" s="15"/>
      <c r="LL79" s="15"/>
      <c r="LM79" s="15"/>
      <c r="LN79" s="15"/>
      <c r="LO79" s="15"/>
      <c r="LP79" s="15"/>
      <c r="LQ79" s="15"/>
      <c r="LR79" s="15"/>
      <c r="LS79" s="15"/>
      <c r="LT79" s="15"/>
      <c r="LU79" s="15"/>
      <c r="LV79" s="15"/>
      <c r="LW79" s="15"/>
      <c r="LX79" s="15"/>
    </row>
    <row r="80" spans="1:336" s="9" customFormat="1" ht="255" x14ac:dyDescent="0.2">
      <c r="A80" s="662" t="str">
        <f>CONCATENATE(MUEBLES[[#This Row],[CODIGO DE LA PARTIDA ESPECIFICA ]],"-",MUEBLES[[#This Row],[NO. EDIFICIO ]],"-",MUEBLES[[#This Row],[NO. ÁREA ]],"-",MUEBLES[[#This Row],[NÚM. DE BIEN ]],"-",MUEBLES[[#This Row],[CONSECUTIVO DEL BIEN ]],"-",MUEBLES[[#This Row],[CONSECUTIVO GENERAL DE INVENTARIO]])</f>
        <v>531-05-51-083-010-0075</v>
      </c>
      <c r="B80" s="584">
        <v>531</v>
      </c>
      <c r="C80" s="605" t="s">
        <v>6102</v>
      </c>
      <c r="D80" s="584" t="s">
        <v>6217</v>
      </c>
      <c r="E80" s="585" t="s">
        <v>4063</v>
      </c>
      <c r="F80" s="584" t="str">
        <f>VLOOKUP(MUEBLES[[#This Row],[NO. EDIFICIO ]],EDIFICIOS[],2,FALSE)</f>
        <v>SISTEMA MUNICIPAL DIF</v>
      </c>
      <c r="G80" s="584" t="str">
        <f>VLOOKUP(MUEBLES[[#This Row],[NO. EDIFICIO ]],EDIFICIOS[],3,FALSE)</f>
        <v>AV. REFORMA S/N, SECCIÓN NORTE, MANZANA 2, SANTIAGO DE ANAYA, HIDALGO</v>
      </c>
      <c r="H80" s="606" t="s">
        <v>4296</v>
      </c>
      <c r="I80" s="587" t="str">
        <f>VLOOKUP(MUEBLES[[#This Row],[NO. ÁREA ]],AREAS[],2,FALSE)</f>
        <v>UNIDAD BÁSICA DE REHABILITACIÓN</v>
      </c>
      <c r="J80" s="586" t="str">
        <f>VLOOKUP(MUEBLES[[#This Row],[NO. ÁREA ]],AREAS[],5,FALSE)</f>
        <v>C. BELEN GONZÁLEZ BARRERA</v>
      </c>
      <c r="K80" s="586">
        <v>119</v>
      </c>
      <c r="L80" s="587" t="str">
        <f>VLOOKUP(MUEBLES[[#This Row],[NÚM. DE NOMINA ]],PERSONAL[],2,FALSE)</f>
        <v>C. BELEN GONZÁLEZ BARRERA</v>
      </c>
      <c r="M80" s="617" t="str">
        <f>VLOOKUP(MUEBLES[[#This Row],[NÚM. DE NOMINA ]],PERSONAL[],3,FALSE)</f>
        <v xml:space="preserve">TITULAR </v>
      </c>
      <c r="N80" s="585" t="s">
        <v>4774</v>
      </c>
      <c r="O80" s="628" t="s">
        <v>4701</v>
      </c>
      <c r="P80" s="588" t="str">
        <f>VLOOKUP(MUEBLES[[#This Row],[NÚM. DE BIEN ]],BIENES[],2,FALSE)</f>
        <v xml:space="preserve">CONCENTRADOR DE OXIGENO </v>
      </c>
      <c r="Q80" s="629" t="s">
        <v>1767</v>
      </c>
      <c r="R80" s="606" t="s">
        <v>5019</v>
      </c>
      <c r="S80" s="585" t="s">
        <v>1758</v>
      </c>
      <c r="T80" s="585" t="s">
        <v>1759</v>
      </c>
      <c r="U80" s="585" t="s">
        <v>1768</v>
      </c>
      <c r="V80" s="585">
        <v>36</v>
      </c>
      <c r="W80" s="590">
        <v>44429</v>
      </c>
      <c r="X80" s="591">
        <v>18096</v>
      </c>
      <c r="Y80" s="592"/>
      <c r="Z80" s="592">
        <v>18096</v>
      </c>
      <c r="AA80" s="585" t="s">
        <v>6090</v>
      </c>
      <c r="AB80" s="608"/>
      <c r="AC80" s="576" t="s">
        <v>564</v>
      </c>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c r="DX80" s="15"/>
      <c r="DY80" s="15"/>
      <c r="DZ80" s="15"/>
      <c r="EA80" s="15"/>
      <c r="EB80" s="15"/>
      <c r="EC80" s="15"/>
      <c r="ED80" s="15"/>
      <c r="EE80" s="15"/>
      <c r="EF80" s="15"/>
      <c r="EG80" s="15"/>
      <c r="EH80" s="15"/>
      <c r="EI80" s="15"/>
      <c r="EJ80" s="15"/>
      <c r="EK80" s="15"/>
      <c r="EL80" s="15"/>
      <c r="EM80" s="15"/>
      <c r="EN80" s="15"/>
      <c r="EO80" s="15"/>
      <c r="EP80" s="15"/>
      <c r="EQ80" s="15"/>
      <c r="ER80" s="15"/>
      <c r="ES80" s="15"/>
      <c r="ET80" s="15"/>
      <c r="EU80" s="15"/>
      <c r="EV80" s="15"/>
      <c r="EW80" s="15"/>
      <c r="EX80" s="15"/>
      <c r="EY80" s="15"/>
      <c r="EZ80" s="15"/>
      <c r="FA80" s="15"/>
      <c r="FB80" s="15"/>
      <c r="FC80" s="15"/>
      <c r="FD80" s="15"/>
      <c r="FE80" s="15"/>
      <c r="FF80" s="15"/>
      <c r="FG80" s="15"/>
      <c r="FH80" s="15"/>
      <c r="FI80" s="15"/>
      <c r="FJ80" s="15"/>
      <c r="FK80" s="15"/>
      <c r="FL80" s="15"/>
      <c r="FM80" s="15"/>
      <c r="FN80" s="15"/>
      <c r="FO80" s="15"/>
      <c r="FP80" s="15"/>
      <c r="FQ80" s="15"/>
      <c r="FR80" s="15"/>
      <c r="FS80" s="15"/>
      <c r="FT80" s="15"/>
      <c r="FU80" s="15"/>
      <c r="FV80" s="15"/>
      <c r="FW80" s="15"/>
      <c r="FX80" s="15"/>
      <c r="FY80" s="15"/>
      <c r="FZ80" s="15"/>
      <c r="GA80" s="15"/>
      <c r="GB80" s="15"/>
      <c r="GC80" s="15"/>
      <c r="GD80" s="15"/>
      <c r="GE80" s="15"/>
      <c r="GF80" s="15"/>
      <c r="GG80" s="15"/>
      <c r="GH80" s="15"/>
      <c r="GI80" s="15"/>
      <c r="GJ80" s="15"/>
      <c r="GK80" s="15"/>
      <c r="GL80" s="15"/>
      <c r="GM80" s="15"/>
      <c r="GN80" s="15"/>
      <c r="GO80" s="15"/>
      <c r="GP80" s="15"/>
      <c r="GQ80" s="15"/>
      <c r="GR80" s="15"/>
      <c r="GS80" s="15"/>
      <c r="GT80" s="15"/>
      <c r="GU80" s="15"/>
      <c r="GV80" s="15"/>
      <c r="GW80" s="15"/>
      <c r="GX80" s="15"/>
      <c r="GY80" s="15"/>
      <c r="GZ80" s="15"/>
      <c r="HA80" s="15"/>
      <c r="HB80" s="15"/>
      <c r="HC80" s="15"/>
      <c r="HD80" s="15"/>
      <c r="HE80" s="15"/>
      <c r="HF80" s="15"/>
      <c r="HG80" s="15"/>
      <c r="HH80" s="15"/>
      <c r="HI80" s="15"/>
      <c r="HJ80" s="15"/>
      <c r="HK80" s="15"/>
      <c r="HL80" s="15"/>
      <c r="HM80" s="15"/>
      <c r="HN80" s="15"/>
      <c r="HO80" s="15"/>
      <c r="HP80" s="15"/>
      <c r="HQ80" s="15"/>
      <c r="HR80" s="15"/>
      <c r="HS80" s="15"/>
      <c r="HT80" s="15"/>
      <c r="HU80" s="15"/>
      <c r="HV80" s="15"/>
      <c r="HW80" s="15"/>
      <c r="HX80" s="15"/>
      <c r="HY80" s="15"/>
      <c r="HZ80" s="15"/>
      <c r="IA80" s="15"/>
      <c r="IB80" s="15"/>
      <c r="IC80" s="15"/>
      <c r="ID80" s="15"/>
      <c r="IE80" s="15"/>
      <c r="IF80" s="15"/>
      <c r="IG80" s="15"/>
      <c r="IH80" s="15"/>
      <c r="II80" s="15"/>
      <c r="IJ80" s="15"/>
      <c r="IK80" s="15"/>
      <c r="IL80" s="15"/>
      <c r="IM80" s="15"/>
      <c r="IN80" s="15"/>
      <c r="IO80" s="15"/>
      <c r="IP80" s="15"/>
      <c r="IQ80" s="15"/>
      <c r="IR80" s="15"/>
      <c r="IS80" s="15"/>
      <c r="IT80" s="15"/>
      <c r="IU80" s="15"/>
      <c r="IV80" s="15"/>
      <c r="IW80" s="15"/>
      <c r="IX80" s="15"/>
      <c r="IY80" s="15"/>
      <c r="IZ80" s="15"/>
      <c r="JA80" s="15"/>
      <c r="JB80" s="15"/>
      <c r="JC80" s="15"/>
      <c r="JD80" s="15"/>
      <c r="JE80" s="15"/>
      <c r="JF80" s="15"/>
      <c r="JG80" s="15"/>
      <c r="JH80" s="15"/>
      <c r="JI80" s="15"/>
      <c r="JJ80" s="15"/>
      <c r="JK80" s="15"/>
      <c r="JL80" s="15"/>
      <c r="JM80" s="15"/>
      <c r="JN80" s="15"/>
      <c r="JO80" s="15"/>
      <c r="JP80" s="15"/>
      <c r="JQ80" s="15"/>
      <c r="JR80" s="15"/>
      <c r="JS80" s="15"/>
      <c r="JT80" s="15"/>
      <c r="JU80" s="15"/>
      <c r="JV80" s="15"/>
      <c r="JW80" s="15"/>
      <c r="JX80" s="15"/>
      <c r="JY80" s="15"/>
      <c r="JZ80" s="15"/>
      <c r="KA80" s="15"/>
      <c r="KB80" s="15"/>
      <c r="KC80" s="15"/>
      <c r="KD80" s="15"/>
      <c r="KE80" s="15"/>
      <c r="KF80" s="15"/>
      <c r="KG80" s="15"/>
      <c r="KH80" s="15"/>
      <c r="KI80" s="15"/>
      <c r="KJ80" s="15"/>
      <c r="KK80" s="15"/>
      <c r="KL80" s="15"/>
      <c r="KM80" s="15"/>
      <c r="KN80" s="15"/>
      <c r="KO80" s="15"/>
      <c r="KP80" s="15"/>
      <c r="KQ80" s="15"/>
      <c r="KR80" s="15"/>
      <c r="KS80" s="15"/>
      <c r="KT80" s="15"/>
      <c r="KU80" s="15"/>
      <c r="KV80" s="15"/>
      <c r="KW80" s="15"/>
      <c r="KX80" s="15"/>
      <c r="KY80" s="15"/>
      <c r="KZ80" s="15"/>
      <c r="LA80" s="15"/>
      <c r="LB80" s="15"/>
      <c r="LC80" s="15"/>
      <c r="LD80" s="15"/>
      <c r="LE80" s="15"/>
      <c r="LF80" s="15"/>
      <c r="LG80" s="15"/>
      <c r="LH80" s="15"/>
      <c r="LI80" s="15"/>
      <c r="LJ80" s="15"/>
      <c r="LK80" s="15"/>
      <c r="LL80" s="15"/>
      <c r="LM80" s="15"/>
      <c r="LN80" s="15"/>
      <c r="LO80" s="15"/>
      <c r="LP80" s="15"/>
      <c r="LQ80" s="15"/>
      <c r="LR80" s="15"/>
      <c r="LS80" s="15"/>
      <c r="LT80" s="15"/>
      <c r="LU80" s="15"/>
      <c r="LV80" s="15"/>
      <c r="LW80" s="15"/>
      <c r="LX80" s="15"/>
    </row>
    <row r="81" spans="1:336" s="9" customFormat="1" ht="255" x14ac:dyDescent="0.2">
      <c r="A81" s="665" t="str">
        <f>CONCATENATE(MUEBLES[[#This Row],[CODIGO DE LA PARTIDA ESPECIFICA ]],"-",MUEBLES[[#This Row],[NO. EDIFICIO ]],"-",MUEBLES[[#This Row],[NO. ÁREA ]],"-",MUEBLES[[#This Row],[NÚM. DE BIEN ]],"-",MUEBLES[[#This Row],[CONSECUTIVO DEL BIEN ]],"-",MUEBLES[[#This Row],[CONSECUTIVO GENERAL DE INVENTARIO]])</f>
        <v>531-05-51-083-011-0076</v>
      </c>
      <c r="B81" s="630">
        <v>531</v>
      </c>
      <c r="C81" s="605" t="s">
        <v>6102</v>
      </c>
      <c r="D81" s="630" t="s">
        <v>6218</v>
      </c>
      <c r="E81" s="585" t="s">
        <v>4063</v>
      </c>
      <c r="F81" s="584" t="str">
        <f>VLOOKUP(MUEBLES[[#This Row],[NO. EDIFICIO ]],EDIFICIOS[],2,FALSE)</f>
        <v>SISTEMA MUNICIPAL DIF</v>
      </c>
      <c r="G81" s="584" t="str">
        <f>VLOOKUP(MUEBLES[[#This Row],[NO. EDIFICIO ]],EDIFICIOS[],3,FALSE)</f>
        <v>AV. REFORMA S/N, SECCIÓN NORTE, MANZANA 2, SANTIAGO DE ANAYA, HIDALGO</v>
      </c>
      <c r="H81" s="606" t="s">
        <v>4296</v>
      </c>
      <c r="I81" s="587" t="str">
        <f>VLOOKUP(MUEBLES[[#This Row],[NO. ÁREA ]],AREAS[],2,FALSE)</f>
        <v>UNIDAD BÁSICA DE REHABILITACIÓN</v>
      </c>
      <c r="J81" s="586" t="str">
        <f>VLOOKUP(MUEBLES[[#This Row],[NO. ÁREA ]],AREAS[],5,FALSE)</f>
        <v>C. BELEN GONZÁLEZ BARRERA</v>
      </c>
      <c r="K81" s="586">
        <v>119</v>
      </c>
      <c r="L81" s="587" t="str">
        <f>VLOOKUP(MUEBLES[[#This Row],[NÚM. DE NOMINA ]],PERSONAL[],2,FALSE)</f>
        <v>C. BELEN GONZÁLEZ BARRERA</v>
      </c>
      <c r="M81" s="23" t="str">
        <f>VLOOKUP(MUEBLES[[#This Row],[NÚM. DE NOMINA ]],PERSONAL[],3,FALSE)</f>
        <v xml:space="preserve">TITULAR </v>
      </c>
      <c r="N81" s="585" t="s">
        <v>4774</v>
      </c>
      <c r="O81" s="631" t="s">
        <v>4702</v>
      </c>
      <c r="P81" s="588" t="str">
        <f>VLOOKUP(MUEBLES[[#This Row],[NÚM. DE BIEN ]],BIENES[],2,FALSE)</f>
        <v xml:space="preserve">CONCENTRADOR DE OXIGENO </v>
      </c>
      <c r="Q81" s="632" t="s">
        <v>1769</v>
      </c>
      <c r="R81" s="606" t="s">
        <v>5020</v>
      </c>
      <c r="S81" s="633" t="s">
        <v>1758</v>
      </c>
      <c r="T81" s="633" t="s">
        <v>1759</v>
      </c>
      <c r="U81" s="633" t="s">
        <v>1770</v>
      </c>
      <c r="V81" s="633">
        <v>36</v>
      </c>
      <c r="W81" s="634">
        <v>44429</v>
      </c>
      <c r="X81" s="635">
        <v>18096</v>
      </c>
      <c r="Y81" s="636"/>
      <c r="Z81" s="636">
        <v>18096</v>
      </c>
      <c r="AA81" s="633" t="s">
        <v>6090</v>
      </c>
      <c r="AB81" s="608"/>
      <c r="AC81" s="576" t="s">
        <v>560</v>
      </c>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c r="EB81" s="15"/>
      <c r="EC81" s="15"/>
      <c r="ED81" s="15"/>
      <c r="EE81" s="15"/>
      <c r="EF81" s="15"/>
      <c r="EG81" s="15"/>
      <c r="EH81" s="15"/>
      <c r="EI81" s="15"/>
      <c r="EJ81" s="15"/>
      <c r="EK81" s="15"/>
      <c r="EL81" s="15"/>
      <c r="EM81" s="15"/>
      <c r="EN81" s="15"/>
      <c r="EO81" s="15"/>
      <c r="EP81" s="15"/>
      <c r="EQ81" s="15"/>
      <c r="ER81" s="15"/>
      <c r="ES81" s="15"/>
      <c r="ET81" s="15"/>
      <c r="EU81" s="15"/>
      <c r="EV81" s="15"/>
      <c r="EW81" s="15"/>
      <c r="EX81" s="15"/>
      <c r="EY81" s="15"/>
      <c r="EZ81" s="15"/>
      <c r="FA81" s="15"/>
      <c r="FB81" s="15"/>
      <c r="FC81" s="15"/>
      <c r="FD81" s="15"/>
      <c r="FE81" s="15"/>
      <c r="FF81" s="15"/>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c r="HY81" s="15"/>
      <c r="HZ81" s="15"/>
      <c r="IA81" s="15"/>
      <c r="IB81" s="15"/>
      <c r="IC81" s="15"/>
      <c r="ID81" s="15"/>
      <c r="IE81" s="15"/>
      <c r="IF81" s="15"/>
      <c r="IG81" s="15"/>
      <c r="IH81" s="15"/>
      <c r="II81" s="15"/>
      <c r="IJ81" s="15"/>
      <c r="IK81" s="15"/>
      <c r="IL81" s="15"/>
      <c r="IM81" s="15"/>
      <c r="IN81" s="15"/>
      <c r="IO81" s="15"/>
      <c r="IP81" s="15"/>
      <c r="IQ81" s="15"/>
      <c r="IR81" s="15"/>
      <c r="IS81" s="15"/>
      <c r="IT81" s="15"/>
      <c r="IU81" s="15"/>
      <c r="IV81" s="15"/>
      <c r="IW81" s="15"/>
      <c r="IX81" s="15"/>
      <c r="IY81" s="15"/>
      <c r="IZ81" s="15"/>
      <c r="JA81" s="15"/>
      <c r="JB81" s="15"/>
      <c r="JC81" s="15"/>
      <c r="JD81" s="15"/>
      <c r="JE81" s="15"/>
      <c r="JF81" s="15"/>
      <c r="JG81" s="15"/>
      <c r="JH81" s="15"/>
      <c r="JI81" s="15"/>
      <c r="JJ81" s="15"/>
      <c r="JK81" s="15"/>
      <c r="JL81" s="15"/>
      <c r="JM81" s="15"/>
      <c r="JN81" s="15"/>
      <c r="JO81" s="15"/>
      <c r="JP81" s="15"/>
      <c r="JQ81" s="15"/>
      <c r="JR81" s="15"/>
      <c r="JS81" s="15"/>
      <c r="JT81" s="15"/>
      <c r="JU81" s="15"/>
      <c r="JV81" s="15"/>
      <c r="JW81" s="15"/>
      <c r="JX81" s="15"/>
      <c r="JY81" s="15"/>
      <c r="JZ81" s="15"/>
      <c r="KA81" s="15"/>
      <c r="KB81" s="15"/>
      <c r="KC81" s="15"/>
      <c r="KD81" s="15"/>
      <c r="KE81" s="15"/>
      <c r="KF81" s="15"/>
      <c r="KG81" s="15"/>
      <c r="KH81" s="15"/>
      <c r="KI81" s="15"/>
      <c r="KJ81" s="15"/>
      <c r="KK81" s="15"/>
      <c r="KL81" s="15"/>
      <c r="KM81" s="15"/>
      <c r="KN81" s="15"/>
      <c r="KO81" s="15"/>
      <c r="KP81" s="15"/>
      <c r="KQ81" s="15"/>
      <c r="KR81" s="15"/>
      <c r="KS81" s="15"/>
      <c r="KT81" s="15"/>
      <c r="KU81" s="15"/>
      <c r="KV81" s="15"/>
      <c r="KW81" s="15"/>
      <c r="KX81" s="15"/>
      <c r="KY81" s="15"/>
      <c r="KZ81" s="15"/>
      <c r="LA81" s="15"/>
      <c r="LB81" s="15"/>
      <c r="LC81" s="15"/>
      <c r="LD81" s="15"/>
      <c r="LE81" s="15"/>
      <c r="LF81" s="15"/>
      <c r="LG81" s="15"/>
      <c r="LH81" s="15"/>
      <c r="LI81" s="15"/>
      <c r="LJ81" s="15"/>
      <c r="LK81" s="15"/>
      <c r="LL81" s="15"/>
      <c r="LM81" s="15"/>
      <c r="LN81" s="15"/>
      <c r="LO81" s="15"/>
      <c r="LP81" s="15"/>
      <c r="LQ81" s="15"/>
      <c r="LR81" s="15"/>
      <c r="LS81" s="15"/>
      <c r="LT81" s="15"/>
      <c r="LU81" s="15"/>
      <c r="LV81" s="15"/>
      <c r="LW81" s="15"/>
      <c r="LX81" s="15"/>
    </row>
    <row r="82" spans="1:336" s="9" customFormat="1" ht="255" x14ac:dyDescent="0.2">
      <c r="A82" s="662" t="str">
        <f>CONCATENATE(MUEBLES[[#This Row],[CODIGO DE LA PARTIDA ESPECIFICA ]],"-",MUEBLES[[#This Row],[NO. EDIFICIO ]],"-",MUEBLES[[#This Row],[NO. ÁREA ]],"-",MUEBLES[[#This Row],[NÚM. DE BIEN ]],"-",MUEBLES[[#This Row],[CONSECUTIVO DEL BIEN ]],"-",MUEBLES[[#This Row],[CONSECUTIVO GENERAL DE INVENTARIO]])</f>
        <v>531-05-51-083-012-0077</v>
      </c>
      <c r="B82" s="584">
        <v>531</v>
      </c>
      <c r="C82" s="605" t="s">
        <v>6102</v>
      </c>
      <c r="D82" s="584" t="s">
        <v>6219</v>
      </c>
      <c r="E82" s="585" t="s">
        <v>4063</v>
      </c>
      <c r="F82" s="584" t="str">
        <f>VLOOKUP(MUEBLES[[#This Row],[NO. EDIFICIO ]],EDIFICIOS[],2,FALSE)</f>
        <v>SISTEMA MUNICIPAL DIF</v>
      </c>
      <c r="G82" s="584" t="str">
        <f>VLOOKUP(MUEBLES[[#This Row],[NO. EDIFICIO ]],EDIFICIOS[],3,FALSE)</f>
        <v>AV. REFORMA S/N, SECCIÓN NORTE, MANZANA 2, SANTIAGO DE ANAYA, HIDALGO</v>
      </c>
      <c r="H82" s="606" t="s">
        <v>4296</v>
      </c>
      <c r="I82" s="587" t="str">
        <f>VLOOKUP(MUEBLES[[#This Row],[NO. ÁREA ]],AREAS[],2,FALSE)</f>
        <v>UNIDAD BÁSICA DE REHABILITACIÓN</v>
      </c>
      <c r="J82" s="586" t="str">
        <f>VLOOKUP(MUEBLES[[#This Row],[NO. ÁREA ]],AREAS[],5,FALSE)</f>
        <v>C. BELEN GONZÁLEZ BARRERA</v>
      </c>
      <c r="K82" s="586">
        <v>119</v>
      </c>
      <c r="L82" s="587" t="str">
        <f>VLOOKUP(MUEBLES[[#This Row],[NÚM. DE NOMINA ]],PERSONAL[],2,FALSE)</f>
        <v>C. BELEN GONZÁLEZ BARRERA</v>
      </c>
      <c r="M82" s="617" t="str">
        <f>VLOOKUP(MUEBLES[[#This Row],[NÚM. DE NOMINA ]],PERSONAL[],3,FALSE)</f>
        <v xml:space="preserve">TITULAR </v>
      </c>
      <c r="N82" s="585" t="s">
        <v>4774</v>
      </c>
      <c r="O82" s="628" t="s">
        <v>4703</v>
      </c>
      <c r="P82" s="588" t="str">
        <f>VLOOKUP(MUEBLES[[#This Row],[NÚM. DE BIEN ]],BIENES[],2,FALSE)</f>
        <v xml:space="preserve">CONCENTRADOR DE OXIGENO </v>
      </c>
      <c r="Q82" s="629" t="s">
        <v>1771</v>
      </c>
      <c r="R82" s="606" t="s">
        <v>5021</v>
      </c>
      <c r="S82" s="585" t="s">
        <v>1758</v>
      </c>
      <c r="T82" s="585" t="s">
        <v>1759</v>
      </c>
      <c r="U82" s="585" t="s">
        <v>1772</v>
      </c>
      <c r="V82" s="585">
        <v>36</v>
      </c>
      <c r="W82" s="590">
        <v>44429</v>
      </c>
      <c r="X82" s="591">
        <v>18096</v>
      </c>
      <c r="Y82" s="592"/>
      <c r="Z82" s="592">
        <v>18096</v>
      </c>
      <c r="AA82" s="585" t="s">
        <v>6090</v>
      </c>
      <c r="AB82" s="608"/>
      <c r="AC82" s="576" t="s">
        <v>564</v>
      </c>
    </row>
    <row r="83" spans="1:336" s="9" customFormat="1" ht="255" x14ac:dyDescent="0.2">
      <c r="A83" s="662" t="str">
        <f>CONCATENATE(MUEBLES[[#This Row],[CODIGO DE LA PARTIDA ESPECIFICA ]],"-",MUEBLES[[#This Row],[NO. EDIFICIO ]],"-",MUEBLES[[#This Row],[NO. ÁREA ]],"-",MUEBLES[[#This Row],[NÚM. DE BIEN ]],"-",MUEBLES[[#This Row],[CONSECUTIVO DEL BIEN ]],"-",MUEBLES[[#This Row],[CONSECUTIVO GENERAL DE INVENTARIO]])</f>
        <v>531-05-51-083-013-0078</v>
      </c>
      <c r="B83" s="584">
        <v>531</v>
      </c>
      <c r="C83" s="605" t="s">
        <v>6102</v>
      </c>
      <c r="D83" s="584" t="s">
        <v>6220</v>
      </c>
      <c r="E83" s="585" t="s">
        <v>4063</v>
      </c>
      <c r="F83" s="584" t="str">
        <f>VLOOKUP(MUEBLES[[#This Row],[NO. EDIFICIO ]],EDIFICIOS[],2,FALSE)</f>
        <v>SISTEMA MUNICIPAL DIF</v>
      </c>
      <c r="G83" s="584" t="str">
        <f>VLOOKUP(MUEBLES[[#This Row],[NO. EDIFICIO ]],EDIFICIOS[],3,FALSE)</f>
        <v>AV. REFORMA S/N, SECCIÓN NORTE, MANZANA 2, SANTIAGO DE ANAYA, HIDALGO</v>
      </c>
      <c r="H83" s="606" t="s">
        <v>4296</v>
      </c>
      <c r="I83" s="587" t="str">
        <f>VLOOKUP(MUEBLES[[#This Row],[NO. ÁREA ]],AREAS[],2,FALSE)</f>
        <v>UNIDAD BÁSICA DE REHABILITACIÓN</v>
      </c>
      <c r="J83" s="586" t="str">
        <f>VLOOKUP(MUEBLES[[#This Row],[NO. ÁREA ]],AREAS[],5,FALSE)</f>
        <v>C. BELEN GONZÁLEZ BARRERA</v>
      </c>
      <c r="K83" s="586">
        <v>119</v>
      </c>
      <c r="L83" s="587" t="str">
        <f>VLOOKUP(MUEBLES[[#This Row],[NÚM. DE NOMINA ]],PERSONAL[],2,FALSE)</f>
        <v>C. BELEN GONZÁLEZ BARRERA</v>
      </c>
      <c r="M83" s="617" t="str">
        <f>VLOOKUP(MUEBLES[[#This Row],[NÚM. DE NOMINA ]],PERSONAL[],3,FALSE)</f>
        <v xml:space="preserve">TITULAR </v>
      </c>
      <c r="N83" s="585" t="s">
        <v>4774</v>
      </c>
      <c r="O83" s="628" t="s">
        <v>4704</v>
      </c>
      <c r="P83" s="588" t="str">
        <f>VLOOKUP(MUEBLES[[#This Row],[NÚM. DE BIEN ]],BIENES[],2,FALSE)</f>
        <v xml:space="preserve">CONCENTRADOR DE OXIGENO </v>
      </c>
      <c r="Q83" s="629" t="s">
        <v>1774</v>
      </c>
      <c r="R83" s="606" t="s">
        <v>5022</v>
      </c>
      <c r="S83" s="585" t="s">
        <v>1758</v>
      </c>
      <c r="T83" s="585" t="s">
        <v>1759</v>
      </c>
      <c r="U83" s="585" t="s">
        <v>1775</v>
      </c>
      <c r="V83" s="585">
        <v>36</v>
      </c>
      <c r="W83" s="590">
        <v>44429</v>
      </c>
      <c r="X83" s="591">
        <v>18096</v>
      </c>
      <c r="Y83" s="592"/>
      <c r="Z83" s="592">
        <v>18096</v>
      </c>
      <c r="AA83" s="585" t="s">
        <v>6090</v>
      </c>
      <c r="AB83" s="608"/>
      <c r="AC83" s="576" t="s">
        <v>560</v>
      </c>
    </row>
    <row r="84" spans="1:336" s="9" customFormat="1" ht="229.5" x14ac:dyDescent="0.2">
      <c r="A84" s="662" t="str">
        <f>CONCATENATE(MUEBLES[[#This Row],[CODIGO DE LA PARTIDA ESPECIFICA ]],"-",MUEBLES[[#This Row],[NO. EDIFICIO ]],"-",MUEBLES[[#This Row],[NO. ÁREA ]],"-",MUEBLES[[#This Row],[NÚM. DE BIEN ]],"-",MUEBLES[[#This Row],[CONSECUTIVO DEL BIEN ]],"-",MUEBLES[[#This Row],[CONSECUTIVO GENERAL DE INVENTARIO]])</f>
        <v>531-05-51-083-014-0079</v>
      </c>
      <c r="B84" s="584">
        <v>531</v>
      </c>
      <c r="C84" s="605" t="s">
        <v>6102</v>
      </c>
      <c r="D84" s="584" t="s">
        <v>6221</v>
      </c>
      <c r="E84" s="585" t="s">
        <v>4063</v>
      </c>
      <c r="F84" s="584" t="str">
        <f>VLOOKUP(MUEBLES[[#This Row],[NO. EDIFICIO ]],EDIFICIOS[],2,FALSE)</f>
        <v>SISTEMA MUNICIPAL DIF</v>
      </c>
      <c r="G84" s="584" t="str">
        <f>VLOOKUP(MUEBLES[[#This Row],[NO. EDIFICIO ]],EDIFICIOS[],3,FALSE)</f>
        <v>AV. REFORMA S/N, SECCIÓN NORTE, MANZANA 2, SANTIAGO DE ANAYA, HIDALGO</v>
      </c>
      <c r="H84" s="606" t="s">
        <v>4296</v>
      </c>
      <c r="I84" s="587" t="str">
        <f>VLOOKUP(MUEBLES[[#This Row],[NO. ÁREA ]],AREAS[],2,FALSE)</f>
        <v>UNIDAD BÁSICA DE REHABILITACIÓN</v>
      </c>
      <c r="J84" s="586" t="str">
        <f>VLOOKUP(MUEBLES[[#This Row],[NO. ÁREA ]],AREAS[],5,FALSE)</f>
        <v>C. BELEN GONZÁLEZ BARRERA</v>
      </c>
      <c r="K84" s="586">
        <v>119</v>
      </c>
      <c r="L84" s="587" t="str">
        <f>VLOOKUP(MUEBLES[[#This Row],[NÚM. DE NOMINA ]],PERSONAL[],2,FALSE)</f>
        <v>C. BELEN GONZÁLEZ BARRERA</v>
      </c>
      <c r="M84" s="617" t="str">
        <f>VLOOKUP(MUEBLES[[#This Row],[NÚM. DE NOMINA ]],PERSONAL[],3,FALSE)</f>
        <v xml:space="preserve">TITULAR </v>
      </c>
      <c r="N84" s="585" t="s">
        <v>4774</v>
      </c>
      <c r="O84" s="628" t="s">
        <v>4705</v>
      </c>
      <c r="P84" s="588" t="str">
        <f>VLOOKUP(MUEBLES[[#This Row],[NÚM. DE BIEN ]],BIENES[],2,FALSE)</f>
        <v xml:space="preserve">CONCENTRADOR DE OXIGENO </v>
      </c>
      <c r="Q84" s="629" t="s">
        <v>1765</v>
      </c>
      <c r="R84" s="606" t="s">
        <v>5023</v>
      </c>
      <c r="S84" s="585" t="s">
        <v>1758</v>
      </c>
      <c r="T84" s="585" t="s">
        <v>1759</v>
      </c>
      <c r="U84" s="585" t="s">
        <v>1766</v>
      </c>
      <c r="V84" s="585">
        <v>36</v>
      </c>
      <c r="W84" s="590">
        <v>44429</v>
      </c>
      <c r="X84" s="591">
        <v>18096</v>
      </c>
      <c r="Y84" s="592"/>
      <c r="Z84" s="592">
        <v>18096</v>
      </c>
      <c r="AA84" s="585" t="s">
        <v>6090</v>
      </c>
      <c r="AB84" s="608"/>
      <c r="AC84" s="576" t="s">
        <v>564</v>
      </c>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c r="EB84" s="15"/>
      <c r="EC84" s="15"/>
      <c r="ED84" s="15"/>
      <c r="EE84" s="15"/>
      <c r="EF84" s="15"/>
      <c r="EG84" s="15"/>
      <c r="EH84" s="15"/>
      <c r="EI84" s="15"/>
      <c r="EJ84" s="15"/>
      <c r="EK84" s="15"/>
      <c r="EL84" s="15"/>
      <c r="EM84" s="15"/>
      <c r="EN84" s="15"/>
      <c r="EO84" s="15"/>
      <c r="EP84" s="15"/>
      <c r="EQ84" s="15"/>
      <c r="ER84" s="15"/>
      <c r="ES84" s="15"/>
      <c r="ET84" s="15"/>
      <c r="EU84" s="15"/>
      <c r="EV84" s="15"/>
      <c r="EW84" s="15"/>
      <c r="EX84" s="15"/>
      <c r="EY84" s="15"/>
      <c r="EZ84" s="15"/>
      <c r="FA84" s="15"/>
      <c r="FB84" s="15"/>
      <c r="FC84" s="15"/>
      <c r="FD84" s="15"/>
      <c r="FE84" s="15"/>
      <c r="FF84" s="15"/>
      <c r="FG84" s="15"/>
      <c r="FH84" s="15"/>
      <c r="FI84" s="15"/>
      <c r="FJ84" s="15"/>
      <c r="FK84" s="15"/>
      <c r="FL84" s="15"/>
      <c r="FM84" s="15"/>
      <c r="FN84" s="15"/>
      <c r="FO84" s="15"/>
      <c r="FP84" s="15"/>
      <c r="FQ84" s="15"/>
      <c r="FR84" s="15"/>
      <c r="FS84" s="15"/>
      <c r="FT84" s="15"/>
      <c r="FU84" s="15"/>
      <c r="FV84" s="15"/>
      <c r="FW84" s="15"/>
      <c r="FX84" s="15"/>
      <c r="FY84" s="15"/>
      <c r="FZ84" s="15"/>
      <c r="GA84" s="15"/>
      <c r="GB84" s="15"/>
      <c r="GC84" s="15"/>
      <c r="GD84" s="15"/>
      <c r="GE84" s="15"/>
      <c r="GF84" s="15"/>
      <c r="GG84" s="15"/>
      <c r="GH84" s="15"/>
      <c r="GI84" s="15"/>
      <c r="GJ84" s="15"/>
      <c r="GK84" s="15"/>
      <c r="GL84" s="15"/>
      <c r="GM84" s="15"/>
      <c r="GN84" s="15"/>
      <c r="GO84" s="15"/>
      <c r="GP84" s="15"/>
      <c r="GQ84" s="15"/>
      <c r="GR84" s="15"/>
      <c r="GS84" s="15"/>
      <c r="GT84" s="15"/>
      <c r="GU84" s="15"/>
      <c r="GV84" s="15"/>
      <c r="GW84" s="15"/>
      <c r="GX84" s="15"/>
      <c r="GY84" s="15"/>
      <c r="GZ84" s="15"/>
      <c r="HA84" s="15"/>
      <c r="HB84" s="15"/>
      <c r="HC84" s="15"/>
      <c r="HD84" s="15"/>
      <c r="HE84" s="15"/>
      <c r="HF84" s="15"/>
      <c r="HG84" s="15"/>
      <c r="HH84" s="15"/>
      <c r="HI84" s="15"/>
      <c r="HJ84" s="15"/>
      <c r="HK84" s="15"/>
      <c r="HL84" s="15"/>
      <c r="HM84" s="15"/>
      <c r="HN84" s="15"/>
      <c r="HO84" s="15"/>
      <c r="HP84" s="15"/>
      <c r="HQ84" s="15"/>
      <c r="HR84" s="15"/>
      <c r="HS84" s="15"/>
      <c r="HT84" s="15"/>
      <c r="HU84" s="15"/>
      <c r="HV84" s="15"/>
      <c r="HW84" s="15"/>
      <c r="HX84" s="15"/>
      <c r="HY84" s="15"/>
      <c r="HZ84" s="15"/>
      <c r="IA84" s="15"/>
      <c r="IB84" s="15"/>
      <c r="IC84" s="15"/>
      <c r="ID84" s="15"/>
      <c r="IE84" s="15"/>
      <c r="IF84" s="15"/>
      <c r="IG84" s="15"/>
      <c r="IH84" s="15"/>
      <c r="II84" s="15"/>
      <c r="IJ84" s="15"/>
      <c r="IK84" s="15"/>
      <c r="IL84" s="15"/>
      <c r="IM84" s="15"/>
      <c r="IN84" s="15"/>
      <c r="IO84" s="15"/>
      <c r="IP84" s="15"/>
      <c r="IQ84" s="15"/>
      <c r="IR84" s="15"/>
      <c r="IS84" s="15"/>
      <c r="IT84" s="15"/>
      <c r="IU84" s="15"/>
      <c r="IV84" s="15"/>
      <c r="IW84" s="15"/>
      <c r="IX84" s="15"/>
      <c r="IY84" s="15"/>
      <c r="IZ84" s="15"/>
      <c r="JA84" s="15"/>
      <c r="JB84" s="15"/>
      <c r="JC84" s="15"/>
      <c r="JD84" s="15"/>
      <c r="JE84" s="15"/>
      <c r="JF84" s="15"/>
      <c r="JG84" s="15"/>
      <c r="JH84" s="15"/>
      <c r="JI84" s="15"/>
      <c r="JJ84" s="15"/>
      <c r="JK84" s="15"/>
      <c r="JL84" s="15"/>
      <c r="JM84" s="15"/>
      <c r="JN84" s="15"/>
      <c r="JO84" s="15"/>
      <c r="JP84" s="15"/>
      <c r="JQ84" s="15"/>
      <c r="JR84" s="15"/>
      <c r="JS84" s="15"/>
      <c r="JT84" s="15"/>
      <c r="JU84" s="15"/>
      <c r="JV84" s="15"/>
      <c r="JW84" s="15"/>
      <c r="JX84" s="15"/>
      <c r="JY84" s="15"/>
      <c r="JZ84" s="15"/>
      <c r="KA84" s="15"/>
      <c r="KB84" s="15"/>
      <c r="KC84" s="15"/>
      <c r="KD84" s="15"/>
      <c r="KE84" s="15"/>
      <c r="KF84" s="15"/>
      <c r="KG84" s="15"/>
      <c r="KH84" s="15"/>
      <c r="KI84" s="15"/>
      <c r="KJ84" s="15"/>
      <c r="KK84" s="15"/>
      <c r="KL84" s="15"/>
      <c r="KM84" s="15"/>
      <c r="KN84" s="15"/>
      <c r="KO84" s="15"/>
      <c r="KP84" s="15"/>
      <c r="KQ84" s="15"/>
      <c r="KR84" s="15"/>
      <c r="KS84" s="15"/>
      <c r="KT84" s="15"/>
      <c r="KU84" s="15"/>
      <c r="KV84" s="15"/>
      <c r="KW84" s="15"/>
      <c r="KX84" s="15"/>
      <c r="KY84" s="15"/>
      <c r="KZ84" s="15"/>
      <c r="LA84" s="15"/>
      <c r="LB84" s="15"/>
      <c r="LC84" s="15"/>
      <c r="LD84" s="15"/>
      <c r="LE84" s="15"/>
      <c r="LF84" s="15"/>
      <c r="LG84" s="15"/>
      <c r="LH84" s="15"/>
      <c r="LI84" s="15"/>
      <c r="LJ84" s="15"/>
      <c r="LK84" s="15"/>
      <c r="LL84" s="15"/>
      <c r="LM84" s="15"/>
      <c r="LN84" s="15"/>
      <c r="LO84" s="15"/>
      <c r="LP84" s="15"/>
      <c r="LQ84" s="15"/>
      <c r="LR84" s="15"/>
      <c r="LS84" s="15"/>
      <c r="LT84" s="15"/>
      <c r="LU84" s="15"/>
      <c r="LV84" s="15"/>
      <c r="LW84" s="15"/>
      <c r="LX84" s="15"/>
    </row>
    <row r="85" spans="1:336" s="9" customFormat="1" ht="267.75" x14ac:dyDescent="0.2">
      <c r="A85" s="662" t="str">
        <f>CONCATENATE(MUEBLES[[#This Row],[CODIGO DE LA PARTIDA ESPECIFICA ]],"-",MUEBLES[[#This Row],[NO. EDIFICIO ]],"-",MUEBLES[[#This Row],[NO. ÁREA ]],"-",MUEBLES[[#This Row],[NÚM. DE BIEN ]],"-",MUEBLES[[#This Row],[CONSECUTIVO DEL BIEN ]],"-",MUEBLES[[#This Row],[CONSECUTIVO GENERAL DE INVENTARIO]])</f>
        <v>531-05-51-083-015-0080</v>
      </c>
      <c r="B85" s="584">
        <v>531</v>
      </c>
      <c r="C85" s="605" t="s">
        <v>6102</v>
      </c>
      <c r="D85" s="584" t="s">
        <v>6235</v>
      </c>
      <c r="E85" s="585" t="s">
        <v>4063</v>
      </c>
      <c r="F85" s="584" t="str">
        <f>VLOOKUP(MUEBLES[[#This Row],[NO. EDIFICIO ]],EDIFICIOS[],2,FALSE)</f>
        <v>SISTEMA MUNICIPAL DIF</v>
      </c>
      <c r="G85" s="584" t="str">
        <f>VLOOKUP(MUEBLES[[#This Row],[NO. EDIFICIO ]],EDIFICIOS[],3,FALSE)</f>
        <v>AV. REFORMA S/N, SECCIÓN NORTE, MANZANA 2, SANTIAGO DE ANAYA, HIDALGO</v>
      </c>
      <c r="H85" s="606" t="s">
        <v>4296</v>
      </c>
      <c r="I85" s="587" t="str">
        <f>VLOOKUP(MUEBLES[[#This Row],[NO. ÁREA ]],AREAS[],2,FALSE)</f>
        <v>UNIDAD BÁSICA DE REHABILITACIÓN</v>
      </c>
      <c r="J85" s="586" t="str">
        <f>VLOOKUP(MUEBLES[[#This Row],[NO. ÁREA ]],AREAS[],5,FALSE)</f>
        <v>C. BELEN GONZÁLEZ BARRERA</v>
      </c>
      <c r="K85" s="586">
        <v>119</v>
      </c>
      <c r="L85" s="587" t="str">
        <f>VLOOKUP(MUEBLES[[#This Row],[NÚM. DE NOMINA ]],PERSONAL[],2,FALSE)</f>
        <v>C. BELEN GONZÁLEZ BARRERA</v>
      </c>
      <c r="M85" s="617" t="str">
        <f>VLOOKUP(MUEBLES[[#This Row],[NÚM. DE NOMINA ]],PERSONAL[],3,FALSE)</f>
        <v xml:space="preserve">TITULAR </v>
      </c>
      <c r="N85" s="585" t="s">
        <v>4774</v>
      </c>
      <c r="O85" s="628" t="s">
        <v>4706</v>
      </c>
      <c r="P85" s="588" t="str">
        <f>VLOOKUP(MUEBLES[[#This Row],[NÚM. DE BIEN ]],BIENES[],2,FALSE)</f>
        <v xml:space="preserve">CONCENTRADOR DE OXIGENO </v>
      </c>
      <c r="Q85" s="629" t="s">
        <v>6080</v>
      </c>
      <c r="R85" s="606" t="s">
        <v>5024</v>
      </c>
      <c r="S85" s="585" t="s">
        <v>1758</v>
      </c>
      <c r="T85" s="585" t="s">
        <v>1759</v>
      </c>
      <c r="U85" s="585" t="s">
        <v>1773</v>
      </c>
      <c r="V85" s="585">
        <v>36</v>
      </c>
      <c r="W85" s="590">
        <v>44429</v>
      </c>
      <c r="X85" s="591">
        <v>18096</v>
      </c>
      <c r="Y85" s="592"/>
      <c r="Z85" s="592">
        <v>18096</v>
      </c>
      <c r="AA85" s="585" t="s">
        <v>6090</v>
      </c>
      <c r="AB85" s="608"/>
      <c r="AC85" s="576"/>
    </row>
    <row r="86" spans="1:336" s="9" customFormat="1" ht="76.5" x14ac:dyDescent="0.25">
      <c r="A86" s="662" t="str">
        <f>CONCATENATE(MUEBLES[[#This Row],[CODIGO DE LA PARTIDA ESPECIFICA ]],"-",MUEBLES[[#This Row],[NO. EDIFICIO ]],"-",MUEBLES[[#This Row],[NO. ÁREA ]],"-",MUEBLES[[#This Row],[NÚM. DE BIEN ]],"-",MUEBLES[[#This Row],[CONSECUTIVO DEL BIEN ]],"-",MUEBLES[[#This Row],[CONSECUTIVO GENERAL DE INVENTARIO]])</f>
        <v>512-01-09-084-001-0081</v>
      </c>
      <c r="B86" s="584">
        <v>512</v>
      </c>
      <c r="C86" s="584" t="s">
        <v>6097</v>
      </c>
      <c r="D86" s="584" t="s">
        <v>6130</v>
      </c>
      <c r="E86" s="585" t="s">
        <v>4060</v>
      </c>
      <c r="F86" s="584" t="str">
        <f>VLOOKUP(MUEBLES[[#This Row],[NO. EDIFICIO ]],EDIFICIOS[],2,FALSE)</f>
        <v>PALACIO MUNICIPAL</v>
      </c>
      <c r="G86" s="584" t="str">
        <f>VLOOKUP(MUEBLES[[#This Row],[NO. EDIFICIO ]],EDIFICIOS[],3,FALSE)</f>
        <v>PALACIO MUNICIPAL, S/N, COLONIA CENTRO</v>
      </c>
      <c r="H86" s="606" t="s">
        <v>4072</v>
      </c>
      <c r="I86" s="587" t="str">
        <f>VLOOKUP(MUEBLES[[#This Row],[NO. ÁREA ]],AREAS[],2,FALSE)</f>
        <v xml:space="preserve">INSTANCIA MUNICIPAL PARA EL DESARROLLO DE LAS MUJERES </v>
      </c>
      <c r="J86" s="586" t="str">
        <f>VLOOKUP(MUEBLES[[#This Row],[NO. ÁREA ]],AREAS[],5,FALSE)</f>
        <v>C. ELVIA GÓMEZ TINO</v>
      </c>
      <c r="K86" s="586">
        <v>117</v>
      </c>
      <c r="L86" s="587" t="str">
        <f>VLOOKUP(MUEBLES[[#This Row],[NÚM. DE NOMINA ]],PERSONAL[],2,FALSE)</f>
        <v>C. ELVIA GÓMEZ TINO</v>
      </c>
      <c r="M86" s="586" t="str">
        <f>VLOOKUP(MUEBLES[[#This Row],[NÚM. DE NOMINA ]],PERSONAL[],3,FALSE)</f>
        <v>TITULAR</v>
      </c>
      <c r="N86" s="585" t="s">
        <v>4775</v>
      </c>
      <c r="O86" s="586" t="s">
        <v>4692</v>
      </c>
      <c r="P86" s="588" t="str">
        <f>VLOOKUP(MUEBLES[[#This Row],[NÚM. DE BIEN ]],BIENES[],2,FALSE)</f>
        <v xml:space="preserve">CONJUNTO EJECUTIVO </v>
      </c>
      <c r="Q86" s="589" t="s">
        <v>3567</v>
      </c>
      <c r="R86" s="606" t="s">
        <v>5025</v>
      </c>
      <c r="S86" s="585" t="s">
        <v>39</v>
      </c>
      <c r="T86" s="585" t="s">
        <v>286</v>
      </c>
      <c r="U86" s="585" t="s">
        <v>39</v>
      </c>
      <c r="V86" s="585" t="s">
        <v>287</v>
      </c>
      <c r="W86" s="590">
        <v>42915</v>
      </c>
      <c r="X86" s="591">
        <v>13754.12</v>
      </c>
      <c r="Y86" s="592">
        <v>0</v>
      </c>
      <c r="Z86" s="592">
        <v>13754.12</v>
      </c>
      <c r="AA86" s="585" t="s">
        <v>6090</v>
      </c>
      <c r="AB86" s="608"/>
      <c r="AC86" s="576" t="s">
        <v>560</v>
      </c>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c r="IG86" s="15"/>
      <c r="IH86" s="15"/>
      <c r="II86" s="15"/>
      <c r="IJ86" s="15"/>
      <c r="IK86" s="15"/>
      <c r="IL86" s="15"/>
      <c r="IM86" s="15"/>
      <c r="IN86" s="15"/>
      <c r="IO86" s="15"/>
      <c r="IP86" s="15"/>
      <c r="IQ86" s="15"/>
      <c r="IR86" s="15"/>
      <c r="IS86" s="15"/>
      <c r="IT86" s="15"/>
      <c r="IU86" s="15"/>
      <c r="IV86" s="15"/>
      <c r="IW86" s="15"/>
      <c r="IX86" s="15"/>
      <c r="IY86" s="15"/>
      <c r="IZ86" s="15"/>
      <c r="JA86" s="15"/>
      <c r="JB86" s="15"/>
      <c r="JC86" s="15"/>
      <c r="JD86" s="15"/>
      <c r="JE86" s="15"/>
      <c r="JF86" s="15"/>
      <c r="JG86" s="15"/>
      <c r="JH86" s="15"/>
      <c r="JI86" s="15"/>
      <c r="JJ86" s="15"/>
      <c r="JK86" s="15"/>
      <c r="JL86" s="15"/>
      <c r="JM86" s="15"/>
      <c r="JN86" s="15"/>
      <c r="JO86" s="15"/>
      <c r="JP86" s="15"/>
      <c r="JQ86" s="15"/>
      <c r="JR86" s="15"/>
      <c r="JS86" s="15"/>
      <c r="JT86" s="15"/>
      <c r="JU86" s="15"/>
      <c r="JV86" s="15"/>
      <c r="JW86" s="15"/>
      <c r="JX86" s="15"/>
      <c r="JY86" s="15"/>
      <c r="JZ86" s="15"/>
      <c r="KA86" s="15"/>
      <c r="KB86" s="15"/>
      <c r="KC86" s="15"/>
      <c r="KD86" s="15"/>
      <c r="KE86" s="15"/>
      <c r="KF86" s="15"/>
      <c r="KG86" s="15"/>
      <c r="KH86" s="15"/>
      <c r="KI86" s="15"/>
      <c r="KJ86" s="15"/>
      <c r="KK86" s="15"/>
      <c r="KL86" s="15"/>
      <c r="KM86" s="15"/>
      <c r="KN86" s="15"/>
      <c r="KO86" s="15"/>
      <c r="KP86" s="15"/>
      <c r="KQ86" s="15"/>
      <c r="KR86" s="15"/>
      <c r="KS86" s="15"/>
      <c r="KT86" s="15"/>
      <c r="KU86" s="15"/>
      <c r="KV86" s="15"/>
      <c r="KW86" s="15"/>
      <c r="KX86" s="15"/>
      <c r="KY86" s="15"/>
      <c r="KZ86" s="15"/>
      <c r="LA86" s="15"/>
      <c r="LB86" s="15"/>
      <c r="LC86" s="15"/>
      <c r="LD86" s="15"/>
      <c r="LE86" s="15"/>
      <c r="LF86" s="15"/>
      <c r="LG86" s="15"/>
      <c r="LH86" s="15"/>
      <c r="LI86" s="15"/>
      <c r="LJ86" s="15"/>
      <c r="LK86" s="15"/>
      <c r="LL86" s="15"/>
      <c r="LM86" s="15"/>
      <c r="LN86" s="15"/>
      <c r="LO86" s="15"/>
      <c r="LP86" s="15"/>
      <c r="LQ86" s="15"/>
      <c r="LR86" s="15"/>
      <c r="LS86" s="15"/>
      <c r="LT86" s="15"/>
      <c r="LU86" s="15"/>
      <c r="LV86" s="15"/>
      <c r="LW86" s="15"/>
      <c r="LX86" s="15"/>
    </row>
    <row r="87" spans="1:336" s="9" customFormat="1" ht="63.75" x14ac:dyDescent="0.25">
      <c r="A87" s="662" t="str">
        <f>CONCATENATE(MUEBLES[[#This Row],[CODIGO DE LA PARTIDA ESPECIFICA ]],"-",MUEBLES[[#This Row],[NO. EDIFICIO ]],"-",MUEBLES[[#This Row],[NO. ÁREA ]],"-",MUEBLES[[#This Row],[NÚM. DE BIEN ]],"-",MUEBLES[[#This Row],[CONSECUTIVO DEL BIEN ]],"-",MUEBLES[[#This Row],[CONSECUTIVO GENERAL DE INVENTARIO]])</f>
        <v>566-01-01-084-002-0082</v>
      </c>
      <c r="B87" s="584">
        <v>566</v>
      </c>
      <c r="C87" s="584" t="s">
        <v>6107</v>
      </c>
      <c r="D87" s="584" t="s">
        <v>6222</v>
      </c>
      <c r="E87" s="585" t="s">
        <v>4060</v>
      </c>
      <c r="F87" s="584" t="str">
        <f>VLOOKUP(MUEBLES[[#This Row],[NO. EDIFICIO ]],EDIFICIOS[],2,FALSE)</f>
        <v>PALACIO MUNICIPAL</v>
      </c>
      <c r="G87" s="584" t="str">
        <f>VLOOKUP(MUEBLES[[#This Row],[NO. EDIFICIO ]],EDIFICIOS[],3,FALSE)</f>
        <v>PALACIO MUNICIPAL, S/N, COLONIA CENTRO</v>
      </c>
      <c r="H87" s="606" t="s">
        <v>4060</v>
      </c>
      <c r="I87" s="587" t="str">
        <f>VLOOKUP(MUEBLES[[#This Row],[NO. ÁREA ]],AREAS[],2,FALSE)</f>
        <v xml:space="preserve">DESPACHO DE LA PRESIDENCIA </v>
      </c>
      <c r="J87" s="586" t="str">
        <f>VLOOKUP(MUEBLES[[#This Row],[NO. ÁREA ]],AREAS[],5,FALSE)</f>
        <v>C. EDIGAR MONTER ÁNGELES</v>
      </c>
      <c r="K87" s="586">
        <v>3</v>
      </c>
      <c r="L87" s="587" t="str">
        <f>VLOOKUP(MUEBLES[[#This Row],[NÚM. DE NOMINA ]],PERSONAL[],2,FALSE)</f>
        <v>C. EDIGAR MONTER ÁNGELES</v>
      </c>
      <c r="M87" s="586" t="str">
        <f>VLOOKUP(MUEBLES[[#This Row],[NÚM. DE NOMINA ]],PERSONAL[],3,FALSE)</f>
        <v>PRESIDENTE MUNICIPAL CONSTITUCIONAL</v>
      </c>
      <c r="N87" s="585" t="s">
        <v>4775</v>
      </c>
      <c r="O87" s="586" t="s">
        <v>4693</v>
      </c>
      <c r="P87" s="588" t="str">
        <f>VLOOKUP(MUEBLES[[#This Row],[NÚM. DE BIEN ]],BIENES[],2,FALSE)</f>
        <v xml:space="preserve">CONJUNTO EJECUTIVO </v>
      </c>
      <c r="Q87" s="589" t="s">
        <v>1945</v>
      </c>
      <c r="R87" s="606" t="s">
        <v>5026</v>
      </c>
      <c r="S87" s="585" t="s">
        <v>557</v>
      </c>
      <c r="T87" s="585" t="s">
        <v>557</v>
      </c>
      <c r="U87" s="585" t="s">
        <v>557</v>
      </c>
      <c r="V87" s="585">
        <v>5294</v>
      </c>
      <c r="W87" s="590">
        <v>44543</v>
      </c>
      <c r="X87" s="591">
        <v>20560</v>
      </c>
      <c r="Y87" s="592"/>
      <c r="Z87" s="592">
        <v>20560</v>
      </c>
      <c r="AA87" s="585" t="s">
        <v>6090</v>
      </c>
      <c r="AB87" s="608"/>
      <c r="AC87" s="576" t="s">
        <v>564</v>
      </c>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c r="DP87" s="15"/>
      <c r="DQ87" s="15"/>
      <c r="DR87" s="15"/>
      <c r="DS87" s="15"/>
      <c r="DT87" s="15"/>
      <c r="DU87" s="15"/>
      <c r="DV87" s="15"/>
      <c r="DW87" s="15"/>
      <c r="DX87" s="15"/>
      <c r="DY87" s="15"/>
      <c r="DZ87" s="15"/>
      <c r="EA87" s="15"/>
      <c r="EB87" s="15"/>
      <c r="EC87" s="15"/>
      <c r="ED87" s="15"/>
      <c r="EE87" s="15"/>
      <c r="EF87" s="15"/>
      <c r="EG87" s="15"/>
      <c r="EH87" s="15"/>
      <c r="EI87" s="15"/>
      <c r="EJ87" s="15"/>
      <c r="EK87" s="1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c r="HY87" s="15"/>
      <c r="HZ87" s="15"/>
      <c r="IA87" s="15"/>
      <c r="IB87" s="15"/>
      <c r="IC87" s="15"/>
      <c r="ID87" s="15"/>
      <c r="IE87" s="15"/>
      <c r="IF87" s="15"/>
      <c r="IG87" s="15"/>
      <c r="IH87" s="15"/>
      <c r="II87" s="15"/>
      <c r="IJ87" s="15"/>
      <c r="IK87" s="15"/>
      <c r="IL87" s="15"/>
      <c r="IM87" s="15"/>
      <c r="IN87" s="15"/>
      <c r="IO87" s="15"/>
      <c r="IP87" s="15"/>
      <c r="IQ87" s="15"/>
      <c r="IR87" s="15"/>
      <c r="IS87" s="15"/>
      <c r="IT87" s="15"/>
      <c r="IU87" s="15"/>
      <c r="IV87" s="15"/>
      <c r="IW87" s="15"/>
      <c r="IX87" s="15"/>
      <c r="IY87" s="15"/>
      <c r="IZ87" s="15"/>
      <c r="JA87" s="15"/>
      <c r="JB87" s="15"/>
      <c r="JC87" s="15"/>
      <c r="JD87" s="15"/>
      <c r="JE87" s="15"/>
      <c r="JF87" s="15"/>
      <c r="JG87" s="15"/>
      <c r="JH87" s="15"/>
      <c r="JI87" s="15"/>
      <c r="JJ87" s="15"/>
      <c r="JK87" s="15"/>
      <c r="JL87" s="15"/>
      <c r="JM87" s="15"/>
      <c r="JN87" s="15"/>
      <c r="JO87" s="15"/>
      <c r="JP87" s="15"/>
      <c r="JQ87" s="15"/>
      <c r="JR87" s="15"/>
      <c r="JS87" s="15"/>
      <c r="JT87" s="15"/>
      <c r="JU87" s="15"/>
      <c r="JV87" s="15"/>
      <c r="JW87" s="15"/>
      <c r="JX87" s="15"/>
      <c r="JY87" s="15"/>
      <c r="JZ87" s="15"/>
      <c r="KA87" s="15"/>
      <c r="KB87" s="15"/>
      <c r="KC87" s="15"/>
      <c r="KD87" s="15"/>
      <c r="KE87" s="15"/>
      <c r="KF87" s="15"/>
      <c r="KG87" s="15"/>
      <c r="KH87" s="15"/>
      <c r="KI87" s="15"/>
      <c r="KJ87" s="15"/>
      <c r="KK87" s="15"/>
      <c r="KL87" s="15"/>
      <c r="KM87" s="15"/>
      <c r="KN87" s="15"/>
      <c r="KO87" s="15"/>
      <c r="KP87" s="15"/>
      <c r="KQ87" s="15"/>
      <c r="KR87" s="15"/>
      <c r="KS87" s="15"/>
      <c r="KT87" s="15"/>
      <c r="KU87" s="15"/>
      <c r="KV87" s="15"/>
      <c r="KW87" s="15"/>
      <c r="KX87" s="15"/>
      <c r="KY87" s="15"/>
      <c r="KZ87" s="15"/>
      <c r="LA87" s="15"/>
      <c r="LB87" s="15"/>
      <c r="LC87" s="15"/>
      <c r="LD87" s="15"/>
      <c r="LE87" s="15"/>
      <c r="LF87" s="15"/>
      <c r="LG87" s="15"/>
      <c r="LH87" s="15"/>
      <c r="LI87" s="15"/>
      <c r="LJ87" s="15"/>
      <c r="LK87" s="15"/>
      <c r="LL87" s="15"/>
      <c r="LM87" s="15"/>
      <c r="LN87" s="15"/>
      <c r="LO87" s="15"/>
      <c r="LP87" s="15"/>
      <c r="LQ87" s="15"/>
      <c r="LR87" s="15"/>
      <c r="LS87" s="15"/>
      <c r="LT87" s="15"/>
      <c r="LU87" s="15"/>
      <c r="LV87" s="15"/>
      <c r="LW87" s="15"/>
      <c r="LX87" s="15"/>
    </row>
    <row r="88" spans="1:336" s="437" customFormat="1" ht="38.25" x14ac:dyDescent="0.25">
      <c r="A88" s="662" t="str">
        <f>CONCATENATE(MUEBLES[[#This Row],[CODIGO DE LA PARTIDA ESPECIFICA ]],"-",MUEBLES[[#This Row],[NO. EDIFICIO ]],"-",MUEBLES[[#This Row],[NO. ÁREA ]],"-",MUEBLES[[#This Row],[NÚM. DE BIEN ]],"-",MUEBLES[[#This Row],[CONSECUTIVO DEL BIEN ]],"-",MUEBLES[[#This Row],[CONSECUTIVO GENERAL DE INVENTARIO]])</f>
        <v>565-01-06-085-001-0083</v>
      </c>
      <c r="B88" s="584">
        <v>565</v>
      </c>
      <c r="C88" s="584" t="s">
        <v>6106</v>
      </c>
      <c r="D88" s="584" t="s">
        <v>6223</v>
      </c>
      <c r="E88" s="585" t="s">
        <v>4060</v>
      </c>
      <c r="F88" s="584" t="str">
        <f>VLOOKUP(MUEBLES[[#This Row],[NO. EDIFICIO ]],EDIFICIOS[],2,FALSE)</f>
        <v>PALACIO MUNICIPAL</v>
      </c>
      <c r="G88" s="584" t="str">
        <f>VLOOKUP(MUEBLES[[#This Row],[NO. EDIFICIO ]],EDIFICIOS[],3,FALSE)</f>
        <v>PALACIO MUNICIPAL, S/N, COLONIA CENTRO</v>
      </c>
      <c r="H88" s="606" t="s">
        <v>4064</v>
      </c>
      <c r="I88" s="587" t="str">
        <f>VLOOKUP(MUEBLES[[#This Row],[NO. ÁREA ]],AREAS[],2,FALSE)</f>
        <v xml:space="preserve">SECRETARÍA GENERAL MUNICIPAL </v>
      </c>
      <c r="J88" s="586" t="str">
        <f>VLOOKUP(MUEBLES[[#This Row],[NO. ÁREA ]],AREAS[],5,FALSE)</f>
        <v>C. CLEMENTE HERNÁNDEZ ESPINOZA</v>
      </c>
      <c r="K88" s="586">
        <v>113</v>
      </c>
      <c r="L88" s="587" t="str">
        <f>VLOOKUP(MUEBLES[[#This Row],[NÚM. DE NOMINA ]],PERSONAL[],2,FALSE)</f>
        <v>C. CLEMENTE HERNÁNDEZ ESPINOZA</v>
      </c>
      <c r="M88" s="586" t="str">
        <f>VLOOKUP(MUEBLES[[#This Row],[NÚM. DE NOMINA ]],PERSONAL[],3,FALSE)</f>
        <v>SECRETARIO GENERAL MUNICIPAL</v>
      </c>
      <c r="N88" s="585" t="s">
        <v>4776</v>
      </c>
      <c r="O88" s="586" t="s">
        <v>4692</v>
      </c>
      <c r="P88" s="588" t="str">
        <f>VLOOKUP(MUEBLES[[#This Row],[NÚM. DE BIEN ]],BIENES[],2,FALSE)</f>
        <v xml:space="preserve">CONMUTADOR ANALOGICO </v>
      </c>
      <c r="Q88" s="589" t="s">
        <v>886</v>
      </c>
      <c r="R88" s="606" t="s">
        <v>5027</v>
      </c>
      <c r="S88" s="585" t="s">
        <v>57</v>
      </c>
      <c r="T88" s="585" t="s">
        <v>355</v>
      </c>
      <c r="U88" s="585" t="s">
        <v>39</v>
      </c>
      <c r="V88" s="585">
        <v>7932</v>
      </c>
      <c r="W88" s="590">
        <v>44013</v>
      </c>
      <c r="X88" s="591">
        <v>12185</v>
      </c>
      <c r="Y88" s="592">
        <v>0</v>
      </c>
      <c r="Z88" s="592">
        <v>12185</v>
      </c>
      <c r="AA88" s="585" t="s">
        <v>6088</v>
      </c>
      <c r="AB88" s="608"/>
      <c r="AC88" s="576" t="s">
        <v>561</v>
      </c>
      <c r="AD88" s="438"/>
      <c r="AE88" s="438"/>
      <c r="AF88" s="15"/>
      <c r="AG88" s="438"/>
      <c r="AH88" s="438"/>
      <c r="AI88" s="438"/>
      <c r="AJ88" s="438"/>
      <c r="AK88" s="438"/>
      <c r="AL88" s="438"/>
      <c r="AM88" s="438"/>
      <c r="AN88" s="438"/>
      <c r="AO88" s="438"/>
      <c r="AP88" s="438"/>
      <c r="AQ88" s="438"/>
      <c r="AR88" s="438"/>
      <c r="AS88" s="438"/>
      <c r="AT88" s="438"/>
      <c r="AU88" s="438"/>
      <c r="AV88" s="438"/>
      <c r="AW88" s="438"/>
      <c r="AX88" s="438"/>
      <c r="AY88" s="438"/>
      <c r="AZ88" s="438"/>
      <c r="BA88" s="438"/>
      <c r="BB88" s="438"/>
      <c r="BC88" s="438"/>
      <c r="BD88" s="438"/>
      <c r="BE88" s="438"/>
      <c r="BF88" s="438"/>
      <c r="BG88" s="438"/>
      <c r="BH88" s="438"/>
      <c r="BI88" s="438"/>
      <c r="BJ88" s="438"/>
      <c r="BK88" s="438"/>
      <c r="BL88" s="438"/>
      <c r="BM88" s="438"/>
      <c r="BN88" s="438"/>
      <c r="BO88" s="438"/>
      <c r="BP88" s="438"/>
      <c r="BQ88" s="438"/>
      <c r="BR88" s="438"/>
      <c r="BS88" s="438"/>
      <c r="BT88" s="438"/>
      <c r="BU88" s="438"/>
      <c r="BV88" s="438"/>
      <c r="BW88" s="438"/>
      <c r="BX88" s="438"/>
      <c r="BY88" s="438"/>
      <c r="BZ88" s="438"/>
      <c r="CA88" s="438"/>
      <c r="CB88" s="438"/>
      <c r="CC88" s="438"/>
      <c r="CD88" s="438"/>
      <c r="CE88" s="438"/>
      <c r="CF88" s="438"/>
      <c r="CG88" s="438"/>
      <c r="CH88" s="438"/>
      <c r="CI88" s="438"/>
      <c r="CJ88" s="438"/>
      <c r="CK88" s="438"/>
      <c r="CL88" s="438"/>
      <c r="CM88" s="438"/>
      <c r="CN88" s="438"/>
      <c r="CO88" s="438"/>
      <c r="CP88" s="438"/>
      <c r="CQ88" s="438"/>
      <c r="CR88" s="438"/>
      <c r="CS88" s="438"/>
      <c r="CT88" s="438"/>
      <c r="CU88" s="438"/>
      <c r="CV88" s="438"/>
      <c r="CW88" s="438"/>
      <c r="CX88" s="438"/>
      <c r="CY88" s="438"/>
      <c r="CZ88" s="438"/>
      <c r="DA88" s="438"/>
      <c r="DB88" s="438"/>
      <c r="DC88" s="438"/>
      <c r="DD88" s="438"/>
      <c r="DE88" s="438"/>
      <c r="DF88" s="438"/>
      <c r="DG88" s="438"/>
      <c r="DH88" s="438"/>
      <c r="DI88" s="438"/>
      <c r="DJ88" s="438"/>
      <c r="DK88" s="438"/>
      <c r="DL88" s="438"/>
      <c r="DM88" s="438"/>
      <c r="DN88" s="438"/>
      <c r="DO88" s="438"/>
      <c r="DP88" s="438"/>
      <c r="DQ88" s="438"/>
      <c r="DR88" s="438"/>
      <c r="DS88" s="438"/>
      <c r="DT88" s="438"/>
      <c r="DU88" s="438"/>
      <c r="DV88" s="438"/>
      <c r="DW88" s="438"/>
      <c r="DX88" s="438"/>
      <c r="DY88" s="438"/>
      <c r="DZ88" s="438"/>
      <c r="EA88" s="438"/>
      <c r="EB88" s="438"/>
      <c r="EC88" s="438"/>
      <c r="ED88" s="438"/>
      <c r="EE88" s="438"/>
      <c r="EF88" s="438"/>
      <c r="EG88" s="438"/>
      <c r="EH88" s="438"/>
      <c r="EI88" s="438"/>
      <c r="EJ88" s="438"/>
      <c r="EK88" s="438"/>
      <c r="EL88" s="438"/>
      <c r="EM88" s="438"/>
      <c r="EN88" s="438"/>
      <c r="EO88" s="438"/>
      <c r="EP88" s="438"/>
      <c r="EQ88" s="438"/>
      <c r="ER88" s="438"/>
      <c r="ES88" s="438"/>
      <c r="ET88" s="438"/>
      <c r="EU88" s="438"/>
      <c r="EV88" s="438"/>
      <c r="EW88" s="438"/>
      <c r="EX88" s="438"/>
      <c r="EY88" s="438"/>
      <c r="EZ88" s="438"/>
      <c r="FA88" s="438"/>
      <c r="FB88" s="438"/>
      <c r="FC88" s="438"/>
      <c r="FD88" s="438"/>
      <c r="FE88" s="438"/>
      <c r="FF88" s="438"/>
      <c r="FG88" s="438"/>
      <c r="FH88" s="438"/>
      <c r="FI88" s="438"/>
      <c r="FJ88" s="438"/>
      <c r="FK88" s="438"/>
      <c r="FL88" s="438"/>
      <c r="FM88" s="438"/>
      <c r="FN88" s="438"/>
      <c r="FO88" s="438"/>
      <c r="FP88" s="438"/>
      <c r="FQ88" s="438"/>
      <c r="FR88" s="438"/>
      <c r="FS88" s="438"/>
      <c r="FT88" s="438"/>
      <c r="FU88" s="438"/>
      <c r="FV88" s="438"/>
      <c r="FW88" s="438"/>
      <c r="FX88" s="438"/>
      <c r="FY88" s="438"/>
      <c r="FZ88" s="438"/>
      <c r="GA88" s="438"/>
      <c r="GB88" s="438"/>
      <c r="GC88" s="438"/>
      <c r="GD88" s="438"/>
      <c r="GE88" s="438"/>
      <c r="GF88" s="438"/>
      <c r="GG88" s="438"/>
      <c r="GH88" s="438"/>
      <c r="GI88" s="438"/>
      <c r="GJ88" s="438"/>
      <c r="GK88" s="438"/>
      <c r="GL88" s="438"/>
      <c r="GM88" s="438"/>
      <c r="GN88" s="438"/>
      <c r="GO88" s="438"/>
      <c r="GP88" s="438"/>
      <c r="GQ88" s="438"/>
      <c r="GR88" s="438"/>
      <c r="GS88" s="438"/>
      <c r="GT88" s="438"/>
      <c r="GU88" s="438"/>
      <c r="GV88" s="438"/>
      <c r="GW88" s="438"/>
      <c r="GX88" s="438"/>
      <c r="GY88" s="438"/>
      <c r="GZ88" s="438"/>
      <c r="HA88" s="438"/>
      <c r="HB88" s="438"/>
      <c r="HC88" s="438"/>
      <c r="HD88" s="438"/>
      <c r="HE88" s="438"/>
      <c r="HF88" s="438"/>
      <c r="HG88" s="438"/>
      <c r="HH88" s="438"/>
      <c r="HI88" s="438"/>
      <c r="HJ88" s="438"/>
      <c r="HK88" s="438"/>
      <c r="HL88" s="438"/>
      <c r="HM88" s="438"/>
      <c r="HN88" s="438"/>
      <c r="HO88" s="438"/>
      <c r="HP88" s="438"/>
      <c r="HQ88" s="438"/>
      <c r="HR88" s="438"/>
      <c r="HS88" s="438"/>
      <c r="HT88" s="438"/>
      <c r="HU88" s="438"/>
      <c r="HV88" s="438"/>
      <c r="HW88" s="438"/>
      <c r="HX88" s="438"/>
      <c r="HY88" s="438"/>
      <c r="HZ88" s="438"/>
      <c r="IA88" s="438"/>
      <c r="IB88" s="438"/>
      <c r="IC88" s="438"/>
      <c r="ID88" s="438"/>
      <c r="IE88" s="438"/>
      <c r="IF88" s="438"/>
      <c r="IG88" s="438"/>
      <c r="IH88" s="438"/>
      <c r="II88" s="438"/>
      <c r="IJ88" s="438"/>
      <c r="IK88" s="438"/>
      <c r="IL88" s="438"/>
      <c r="IM88" s="438"/>
      <c r="IN88" s="438"/>
      <c r="IO88" s="438"/>
      <c r="IP88" s="438"/>
      <c r="IQ88" s="438"/>
      <c r="IR88" s="438"/>
      <c r="IS88" s="438"/>
      <c r="IT88" s="438"/>
      <c r="IU88" s="438"/>
      <c r="IV88" s="438"/>
      <c r="IW88" s="438"/>
      <c r="IX88" s="438"/>
      <c r="IY88" s="438"/>
      <c r="IZ88" s="438"/>
      <c r="JA88" s="438"/>
      <c r="JB88" s="438"/>
      <c r="JC88" s="438"/>
      <c r="JD88" s="438"/>
      <c r="JE88" s="438"/>
      <c r="JF88" s="438"/>
      <c r="JG88" s="438"/>
      <c r="JH88" s="438"/>
      <c r="JI88" s="438"/>
      <c r="JJ88" s="438"/>
      <c r="JK88" s="438"/>
      <c r="JL88" s="438"/>
      <c r="JM88" s="438"/>
      <c r="JN88" s="438"/>
      <c r="JO88" s="438"/>
      <c r="JP88" s="438"/>
      <c r="JQ88" s="438"/>
      <c r="JR88" s="438"/>
      <c r="JS88" s="438"/>
      <c r="JT88" s="438"/>
      <c r="JU88" s="438"/>
      <c r="JV88" s="438"/>
      <c r="JW88" s="438"/>
      <c r="JX88" s="438"/>
      <c r="JY88" s="438"/>
      <c r="JZ88" s="438"/>
      <c r="KA88" s="438"/>
      <c r="KB88" s="438"/>
      <c r="KC88" s="438"/>
      <c r="KD88" s="438"/>
      <c r="KE88" s="438"/>
      <c r="KF88" s="438"/>
      <c r="KG88" s="438"/>
      <c r="KH88" s="438"/>
      <c r="KI88" s="438"/>
      <c r="KJ88" s="438"/>
      <c r="KK88" s="438"/>
      <c r="KL88" s="438"/>
      <c r="KM88" s="438"/>
      <c r="KN88" s="438"/>
      <c r="KO88" s="438"/>
      <c r="KP88" s="438"/>
      <c r="KQ88" s="438"/>
      <c r="KR88" s="438"/>
      <c r="KS88" s="438"/>
      <c r="KT88" s="438"/>
      <c r="KU88" s="438"/>
      <c r="KV88" s="438"/>
      <c r="KW88" s="438"/>
      <c r="KX88" s="438"/>
      <c r="KY88" s="438"/>
      <c r="KZ88" s="438"/>
      <c r="LA88" s="438"/>
      <c r="LB88" s="438"/>
      <c r="LC88" s="438"/>
      <c r="LD88" s="438"/>
      <c r="LE88" s="438"/>
      <c r="LF88" s="438"/>
      <c r="LG88" s="438"/>
      <c r="LH88" s="438"/>
      <c r="LI88" s="438"/>
      <c r="LJ88" s="438"/>
      <c r="LK88" s="438"/>
      <c r="LL88" s="438"/>
      <c r="LM88" s="438"/>
      <c r="LN88" s="438"/>
      <c r="LO88" s="438"/>
      <c r="LP88" s="438"/>
      <c r="LQ88" s="438"/>
      <c r="LR88" s="438"/>
      <c r="LS88" s="438"/>
      <c r="LT88" s="438"/>
      <c r="LU88" s="438"/>
      <c r="LV88" s="438"/>
      <c r="LW88" s="438"/>
      <c r="LX88" s="438"/>
    </row>
    <row r="89" spans="1:336" s="15" customFormat="1" ht="114.75" x14ac:dyDescent="0.25">
      <c r="A89" s="662" t="str">
        <f>CONCATENATE(MUEBLES[[#This Row],[CODIGO DE LA PARTIDA ESPECIFICA ]],"-",MUEBLES[[#This Row],[NO. EDIFICIO ]],"-",MUEBLES[[#This Row],[NO. ÁREA ]],"-",MUEBLES[[#This Row],[NÚM. DE BIEN ]],"-",MUEBLES[[#This Row],[CONSECUTIVO DEL BIEN ]],"-",MUEBLES[[#This Row],[CONSECUTIVO GENERAL DE INVENTARIO]])</f>
        <v>521-02-39-087-001-0084</v>
      </c>
      <c r="B89" s="584">
        <v>521</v>
      </c>
      <c r="C89" s="584" t="s">
        <v>6098</v>
      </c>
      <c r="D89" s="584" t="s">
        <v>6224</v>
      </c>
      <c r="E89" s="585" t="s">
        <v>4061</v>
      </c>
      <c r="F89" s="584" t="str">
        <f>VLOOKUP(MUEBLES[[#This Row],[NO. EDIFICIO ]],EDIFICIOS[],2,FALSE)</f>
        <v>CENTRO CULTURAL</v>
      </c>
      <c r="G89" s="584" t="str">
        <f>VLOOKUP(MUEBLES[[#This Row],[NO. EDIFICIO ]],EDIFICIOS[],3,FALSE)</f>
        <v xml:space="preserve">AV. REFORMA S/N, SECCIÓN SUR, 1RA MANZANA, SANTIAGO DE ANAYA, HIDALGO </v>
      </c>
      <c r="H89" s="606" t="s">
        <v>4284</v>
      </c>
      <c r="I89" s="587" t="str">
        <f>VLOOKUP(MUEBLES[[#This Row],[NO. ÁREA ]],AREAS[],2,FALSE)</f>
        <v xml:space="preserve">INSTANCIA MUNICIPAL DE LA JUVENTUD Y EL DEPORTE </v>
      </c>
      <c r="J89" s="586">
        <f>VLOOKUP(MUEBLES[[#This Row],[NO. ÁREA ]],AREAS[],5,FALSE)</f>
        <v>0</v>
      </c>
      <c r="K89" s="586">
        <v>51</v>
      </c>
      <c r="L89" s="587" t="str">
        <f>VLOOKUP(MUEBLES[[#This Row],[NÚM. DE NOMINA ]],PERSONAL[],2,FALSE)</f>
        <v>LIC. MARÍA DEL CARMEN AGUILAR CAMACHO</v>
      </c>
      <c r="M89" s="586" t="str">
        <f>VLOOKUP(MUEBLES[[#This Row],[NÚM. DE NOMINA ]],PERSONAL[],3,FALSE)</f>
        <v>TITULAR</v>
      </c>
      <c r="N89" s="585" t="s">
        <v>4778</v>
      </c>
      <c r="O89" s="586" t="s">
        <v>4692</v>
      </c>
      <c r="P89" s="588" t="str">
        <f>VLOOKUP(MUEBLES[[#This Row],[NÚM. DE BIEN ]],BIENES[],2,FALSE)</f>
        <v xml:space="preserve">CONSOLA PARA VIDEO JUEGOS XBOX </v>
      </c>
      <c r="Q89" s="589" t="s">
        <v>866</v>
      </c>
      <c r="R89" s="606" t="s">
        <v>5028</v>
      </c>
      <c r="S89" s="585" t="s">
        <v>867</v>
      </c>
      <c r="T89" s="585" t="s">
        <v>868</v>
      </c>
      <c r="U89" s="585">
        <v>6011692116</v>
      </c>
      <c r="V89" s="585" t="s">
        <v>281</v>
      </c>
      <c r="W89" s="590">
        <v>43868</v>
      </c>
      <c r="X89" s="591">
        <v>8525</v>
      </c>
      <c r="Y89" s="592">
        <v>0</v>
      </c>
      <c r="Z89" s="592">
        <v>8525</v>
      </c>
      <c r="AA89" s="585" t="s">
        <v>6090</v>
      </c>
      <c r="AB89" s="608"/>
      <c r="AC89" s="576" t="s">
        <v>571</v>
      </c>
    </row>
    <row r="90" spans="1:336" s="9" customFormat="1" ht="38.25" x14ac:dyDescent="0.25">
      <c r="A90" s="662" t="str">
        <f>CONCATENATE(MUEBLES[[#This Row],[CODIGO DE LA PARTIDA ESPECIFICA ]],"-",MUEBLES[[#This Row],[NO. EDIFICIO ]],"-",MUEBLES[[#This Row],[NO. ÁREA ]],"-",MUEBLES[[#This Row],[NÚM. DE BIEN ]],"-",MUEBLES[[#This Row],[CONSECUTIVO DEL BIEN ]],"-",MUEBLES[[#This Row],[CONSECUTIVO GENERAL DE INVENTARIO]])</f>
        <v>566-01-01-089-001-0085</v>
      </c>
      <c r="B90" s="584">
        <v>566</v>
      </c>
      <c r="C90" s="584" t="s">
        <v>6107</v>
      </c>
      <c r="D90" s="584" t="s">
        <v>6225</v>
      </c>
      <c r="E90" s="585" t="s">
        <v>4060</v>
      </c>
      <c r="F90" s="584" t="str">
        <f>VLOOKUP(MUEBLES[[#This Row],[NO. EDIFICIO ]],EDIFICIOS[],2,FALSE)</f>
        <v>PALACIO MUNICIPAL</v>
      </c>
      <c r="G90" s="584" t="str">
        <f>VLOOKUP(MUEBLES[[#This Row],[NO. EDIFICIO ]],EDIFICIOS[],3,FALSE)</f>
        <v>PALACIO MUNICIPAL, S/N, COLONIA CENTRO</v>
      </c>
      <c r="H90" s="606" t="s">
        <v>4060</v>
      </c>
      <c r="I90" s="587" t="str">
        <f>VLOOKUP(MUEBLES[[#This Row],[NO. ÁREA ]],AREAS[],2,FALSE)</f>
        <v xml:space="preserve">DESPACHO DE LA PRESIDENCIA </v>
      </c>
      <c r="J90" s="586" t="str">
        <f>VLOOKUP(MUEBLES[[#This Row],[NO. ÁREA ]],AREAS[],5,FALSE)</f>
        <v>C. EDIGAR MONTER ÁNGELES</v>
      </c>
      <c r="K90" s="586">
        <v>3</v>
      </c>
      <c r="L90" s="587" t="str">
        <f>VLOOKUP(MUEBLES[[#This Row],[NÚM. DE NOMINA ]],PERSONAL[],2,FALSE)</f>
        <v>C. EDIGAR MONTER ÁNGELES</v>
      </c>
      <c r="M90" s="586" t="str">
        <f>VLOOKUP(MUEBLES[[#This Row],[NÚM. DE NOMINA ]],PERSONAL[],3,FALSE)</f>
        <v>PRESIDENTE MUNICIPAL CONSTITUCIONAL</v>
      </c>
      <c r="N90" s="585" t="s">
        <v>4780</v>
      </c>
      <c r="O90" s="586" t="s">
        <v>4692</v>
      </c>
      <c r="P90" s="588" t="str">
        <f>VLOOKUP(MUEBLES[[#This Row],[NÚM. DE BIEN ]],BIENES[],2,FALSE)</f>
        <v xml:space="preserve">CREDENZA </v>
      </c>
      <c r="Q90" s="589" t="s">
        <v>1948</v>
      </c>
      <c r="R90" s="606" t="s">
        <v>5029</v>
      </c>
      <c r="S90" s="585" t="s">
        <v>557</v>
      </c>
      <c r="T90" s="585" t="s">
        <v>557</v>
      </c>
      <c r="U90" s="585" t="s">
        <v>557</v>
      </c>
      <c r="V90" s="585">
        <v>5294</v>
      </c>
      <c r="W90" s="590">
        <v>44543</v>
      </c>
      <c r="X90" s="591">
        <v>3468.67</v>
      </c>
      <c r="Y90" s="592"/>
      <c r="Z90" s="592">
        <v>3468.67</v>
      </c>
      <c r="AA90" s="585" t="s">
        <v>6090</v>
      </c>
      <c r="AB90" s="608"/>
      <c r="AC90" s="576" t="s">
        <v>561</v>
      </c>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c r="DK90" s="15"/>
      <c r="DL90" s="15"/>
      <c r="DM90" s="15"/>
      <c r="DN90" s="15"/>
      <c r="DO90" s="15"/>
      <c r="DP90" s="15"/>
      <c r="DQ90" s="15"/>
      <c r="DR90" s="15"/>
      <c r="DS90" s="15"/>
      <c r="DT90" s="15"/>
      <c r="DU90" s="15"/>
      <c r="DV90" s="15"/>
      <c r="DW90" s="15"/>
      <c r="DX90" s="15"/>
      <c r="DY90" s="15"/>
      <c r="DZ90" s="15"/>
      <c r="EA90" s="15"/>
      <c r="EB90" s="15"/>
      <c r="EC90" s="15"/>
      <c r="ED90" s="15"/>
      <c r="EE90" s="15"/>
      <c r="EF90" s="15"/>
      <c r="EG90" s="15"/>
      <c r="EH90" s="15"/>
      <c r="EI90" s="15"/>
      <c r="EJ90" s="15"/>
      <c r="EK90" s="15"/>
      <c r="EL90" s="15"/>
      <c r="EM90" s="15"/>
      <c r="EN90" s="15"/>
      <c r="EO90" s="15"/>
      <c r="EP90" s="15"/>
      <c r="EQ90" s="15"/>
      <c r="ER90" s="15"/>
      <c r="ES90" s="15"/>
      <c r="ET90" s="15"/>
      <c r="EU90" s="15"/>
      <c r="EV90" s="15"/>
      <c r="EW90" s="15"/>
      <c r="EX90" s="15"/>
      <c r="EY90" s="15"/>
      <c r="EZ90" s="15"/>
      <c r="FA90" s="15"/>
      <c r="FB90" s="15"/>
      <c r="FC90" s="15"/>
      <c r="FD90" s="15"/>
      <c r="FE90" s="15"/>
      <c r="FF90" s="15"/>
      <c r="FG90" s="15"/>
      <c r="FH90" s="15"/>
      <c r="FI90" s="15"/>
      <c r="FJ90" s="15"/>
      <c r="FK90" s="15"/>
      <c r="FL90" s="15"/>
      <c r="FM90" s="15"/>
      <c r="FN90" s="15"/>
      <c r="FO90" s="15"/>
      <c r="FP90" s="15"/>
      <c r="FQ90" s="15"/>
      <c r="FR90" s="15"/>
      <c r="FS90" s="15"/>
      <c r="FT90" s="15"/>
      <c r="FU90" s="15"/>
      <c r="FV90" s="15"/>
      <c r="FW90" s="15"/>
      <c r="FX90" s="15"/>
      <c r="FY90" s="15"/>
      <c r="FZ90" s="15"/>
      <c r="GA90" s="15"/>
      <c r="GB90" s="15"/>
      <c r="GC90" s="15"/>
      <c r="GD90" s="15"/>
      <c r="GE90" s="15"/>
      <c r="GF90" s="15"/>
      <c r="GG90" s="15"/>
      <c r="GH90" s="15"/>
      <c r="GI90" s="15"/>
      <c r="GJ90" s="15"/>
      <c r="GK90" s="15"/>
      <c r="GL90" s="15"/>
      <c r="GM90" s="15"/>
      <c r="GN90" s="15"/>
      <c r="GO90" s="15"/>
      <c r="GP90" s="15"/>
      <c r="GQ90" s="15"/>
      <c r="GR90" s="15"/>
      <c r="GS90" s="15"/>
      <c r="GT90" s="15"/>
      <c r="GU90" s="15"/>
      <c r="GV90" s="15"/>
      <c r="GW90" s="15"/>
      <c r="GX90" s="15"/>
      <c r="GY90" s="15"/>
      <c r="GZ90" s="15"/>
      <c r="HA90" s="15"/>
      <c r="HB90" s="15"/>
      <c r="HC90" s="15"/>
      <c r="HD90" s="15"/>
      <c r="HE90" s="15"/>
      <c r="HF90" s="15"/>
      <c r="HG90" s="15"/>
      <c r="HH90" s="15"/>
      <c r="HI90" s="15"/>
      <c r="HJ90" s="15"/>
      <c r="HK90" s="15"/>
      <c r="HL90" s="15"/>
      <c r="HM90" s="15"/>
      <c r="HN90" s="15"/>
      <c r="HO90" s="15"/>
      <c r="HP90" s="15"/>
      <c r="HQ90" s="15"/>
      <c r="HR90" s="15"/>
      <c r="HS90" s="15"/>
      <c r="HT90" s="15"/>
      <c r="HU90" s="15"/>
      <c r="HV90" s="15"/>
      <c r="HW90" s="15"/>
      <c r="HX90" s="15"/>
      <c r="HY90" s="15"/>
      <c r="HZ90" s="15"/>
      <c r="IA90" s="15"/>
      <c r="IB90" s="15"/>
      <c r="IC90" s="15"/>
      <c r="ID90" s="15"/>
      <c r="IE90" s="15"/>
      <c r="IF90" s="15"/>
      <c r="IG90" s="15"/>
      <c r="IH90" s="15"/>
      <c r="II90" s="15"/>
      <c r="IJ90" s="15"/>
      <c r="IK90" s="15"/>
      <c r="IL90" s="15"/>
      <c r="IM90" s="15"/>
      <c r="IN90" s="15"/>
      <c r="IO90" s="15"/>
      <c r="IP90" s="15"/>
      <c r="IQ90" s="15"/>
      <c r="IR90" s="15"/>
      <c r="IS90" s="15"/>
      <c r="IT90" s="15"/>
      <c r="IU90" s="15"/>
      <c r="IV90" s="15"/>
      <c r="IW90" s="15"/>
      <c r="IX90" s="15"/>
      <c r="IY90" s="15"/>
      <c r="IZ90" s="15"/>
      <c r="JA90" s="15"/>
      <c r="JB90" s="15"/>
      <c r="JC90" s="15"/>
      <c r="JD90" s="15"/>
      <c r="JE90" s="15"/>
      <c r="JF90" s="15"/>
      <c r="JG90" s="15"/>
      <c r="JH90" s="15"/>
      <c r="JI90" s="15"/>
      <c r="JJ90" s="15"/>
      <c r="JK90" s="15"/>
      <c r="JL90" s="15"/>
      <c r="JM90" s="15"/>
      <c r="JN90" s="15"/>
      <c r="JO90" s="15"/>
      <c r="JP90" s="15"/>
      <c r="JQ90" s="15"/>
      <c r="JR90" s="15"/>
      <c r="JS90" s="15"/>
      <c r="JT90" s="15"/>
      <c r="JU90" s="15"/>
      <c r="JV90" s="15"/>
      <c r="JW90" s="15"/>
      <c r="JX90" s="15"/>
      <c r="JY90" s="15"/>
      <c r="JZ90" s="15"/>
      <c r="KA90" s="15"/>
      <c r="KB90" s="15"/>
      <c r="KC90" s="15"/>
      <c r="KD90" s="15"/>
      <c r="KE90" s="15"/>
      <c r="KF90" s="15"/>
      <c r="KG90" s="15"/>
      <c r="KH90" s="15"/>
      <c r="KI90" s="15"/>
      <c r="KJ90" s="15"/>
      <c r="KK90" s="15"/>
      <c r="KL90" s="15"/>
      <c r="KM90" s="15"/>
      <c r="KN90" s="15"/>
      <c r="KO90" s="15"/>
      <c r="KP90" s="15"/>
      <c r="KQ90" s="15"/>
      <c r="KR90" s="15"/>
      <c r="KS90" s="15"/>
      <c r="KT90" s="15"/>
      <c r="KU90" s="15"/>
      <c r="KV90" s="15"/>
      <c r="KW90" s="15"/>
      <c r="KX90" s="15"/>
      <c r="KY90" s="15"/>
      <c r="KZ90" s="15"/>
      <c r="LA90" s="15"/>
      <c r="LB90" s="15"/>
      <c r="LC90" s="15"/>
      <c r="LD90" s="15"/>
      <c r="LE90" s="15"/>
      <c r="LF90" s="15"/>
      <c r="LG90" s="15"/>
      <c r="LH90" s="15"/>
      <c r="LI90" s="15"/>
      <c r="LJ90" s="15"/>
      <c r="LK90" s="15"/>
      <c r="LL90" s="15"/>
      <c r="LM90" s="15"/>
      <c r="LN90" s="15"/>
      <c r="LO90" s="15"/>
      <c r="LP90" s="15"/>
      <c r="LQ90" s="15"/>
      <c r="LR90" s="15"/>
      <c r="LS90" s="15"/>
      <c r="LT90" s="15"/>
      <c r="LU90" s="15"/>
      <c r="LV90" s="15"/>
      <c r="LW90" s="15"/>
      <c r="LX90" s="15"/>
    </row>
    <row r="91" spans="1:336" s="9" customFormat="1" ht="51" x14ac:dyDescent="0.25">
      <c r="A91" s="662" t="str">
        <f>CONCATENATE(MUEBLES[[#This Row],[CODIGO DE LA PARTIDA ESPECIFICA ]],"-",MUEBLES[[#This Row],[NO. EDIFICIO ]],"-",MUEBLES[[#This Row],[NO. ÁREA ]],"-",MUEBLES[[#This Row],[NÚM. DE BIEN ]],"-",MUEBLES[[#This Row],[CONSECUTIVO DEL BIEN ]],"-",MUEBLES[[#This Row],[CONSECUTIVO GENERAL DE INVENTARIO]])</f>
        <v>567-01-14-095-001-0086</v>
      </c>
      <c r="B91" s="584">
        <v>567</v>
      </c>
      <c r="C91" s="584" t="s">
        <v>6108</v>
      </c>
      <c r="D91" s="584" t="s">
        <v>6226</v>
      </c>
      <c r="E91" s="585" t="s">
        <v>4060</v>
      </c>
      <c r="F91" s="584" t="str">
        <f>VLOOKUP(MUEBLES[[#This Row],[NO. EDIFICIO ]],EDIFICIOS[],2,FALSE)</f>
        <v>PALACIO MUNICIPAL</v>
      </c>
      <c r="G91" s="584" t="str">
        <f>VLOOKUP(MUEBLES[[#This Row],[NO. EDIFICIO ]],EDIFICIOS[],3,FALSE)</f>
        <v>PALACIO MUNICIPAL, S/N, COLONIA CENTRO</v>
      </c>
      <c r="H91" s="606" t="s">
        <v>4259</v>
      </c>
      <c r="I91" s="587" t="str">
        <f>VLOOKUP(MUEBLES[[#This Row],[NO. ÁREA ]],AREAS[],2,FALSE)</f>
        <v>ADMINISTRACIÓN MUNICIPAL</v>
      </c>
      <c r="J91" s="586" t="str">
        <f>VLOOKUP(MUEBLES[[#This Row],[NO. ÁREA ]],AREAS[],5,FALSE)</f>
        <v>C. DAVID PÉREZ ALONSO</v>
      </c>
      <c r="K91" s="586">
        <v>151</v>
      </c>
      <c r="L91" s="587" t="str">
        <f>VLOOKUP(MUEBLES[[#This Row],[NÚM. DE NOMINA ]],PERSONAL[],2,FALSE)</f>
        <v>C. DAVID PÉREZ ALONSO</v>
      </c>
      <c r="M91" s="586" t="str">
        <f>VLOOKUP(MUEBLES[[#This Row],[NÚM. DE NOMINA ]],PERSONAL[],3,FALSE)</f>
        <v xml:space="preserve">TITULAR </v>
      </c>
      <c r="N91" s="585" t="s">
        <v>4786</v>
      </c>
      <c r="O91" s="586" t="s">
        <v>4692</v>
      </c>
      <c r="P91" s="588" t="str">
        <f>VLOOKUP(MUEBLES[[#This Row],[NÚM. DE BIEN ]],BIENES[],2,FALSE)</f>
        <v xml:space="preserve">DESBROZADORA </v>
      </c>
      <c r="Q91" s="589" t="s">
        <v>1163</v>
      </c>
      <c r="R91" s="606" t="s">
        <v>5030</v>
      </c>
      <c r="S91" s="585" t="s">
        <v>204</v>
      </c>
      <c r="T91" s="585" t="s">
        <v>1164</v>
      </c>
      <c r="U91" s="585" t="s">
        <v>557</v>
      </c>
      <c r="V91" s="585">
        <v>206</v>
      </c>
      <c r="W91" s="590">
        <v>44098</v>
      </c>
      <c r="X91" s="591">
        <v>9738.32</v>
      </c>
      <c r="Y91" s="592">
        <v>0</v>
      </c>
      <c r="Z91" s="592">
        <v>9738.32</v>
      </c>
      <c r="AA91" s="585" t="s">
        <v>6090</v>
      </c>
      <c r="AB91" s="608"/>
      <c r="AC91" s="576" t="s">
        <v>571</v>
      </c>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c r="DP91" s="15"/>
      <c r="DQ91" s="15"/>
      <c r="DR91" s="15"/>
      <c r="DS91" s="15"/>
      <c r="DT91" s="15"/>
      <c r="DU91" s="15"/>
      <c r="DV91" s="15"/>
      <c r="DW91" s="15"/>
      <c r="DX91" s="15"/>
      <c r="DY91" s="15"/>
      <c r="DZ91" s="15"/>
      <c r="EA91" s="15"/>
      <c r="EB91" s="15"/>
      <c r="EC91" s="15"/>
      <c r="ED91" s="15"/>
      <c r="EE91" s="15"/>
      <c r="EF91" s="15"/>
      <c r="EG91" s="15"/>
      <c r="EH91" s="15"/>
      <c r="EI91" s="15"/>
      <c r="EJ91" s="15"/>
      <c r="EK91" s="15"/>
      <c r="EL91" s="15"/>
      <c r="EM91" s="15"/>
      <c r="EN91" s="15"/>
      <c r="EO91" s="15"/>
      <c r="EP91" s="15"/>
      <c r="EQ91" s="15"/>
      <c r="ER91" s="15"/>
      <c r="ES91" s="15"/>
      <c r="ET91" s="15"/>
      <c r="EU91" s="15"/>
      <c r="EV91" s="15"/>
      <c r="EW91" s="15"/>
      <c r="EX91" s="15"/>
      <c r="EY91" s="15"/>
      <c r="EZ91" s="15"/>
      <c r="FA91" s="15"/>
      <c r="FB91" s="15"/>
      <c r="FC91" s="15"/>
      <c r="FD91" s="15"/>
      <c r="FE91" s="15"/>
      <c r="FF91" s="15"/>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c r="HY91" s="15"/>
      <c r="HZ91" s="15"/>
      <c r="IA91" s="15"/>
      <c r="IB91" s="15"/>
      <c r="IC91" s="15"/>
      <c r="ID91" s="15"/>
      <c r="IE91" s="15"/>
      <c r="IF91" s="15"/>
      <c r="IG91" s="15"/>
      <c r="IH91" s="15"/>
      <c r="II91" s="15"/>
      <c r="IJ91" s="15"/>
      <c r="IK91" s="15"/>
      <c r="IL91" s="15"/>
      <c r="IM91" s="15"/>
      <c r="IN91" s="15"/>
      <c r="IO91" s="15"/>
      <c r="IP91" s="15"/>
      <c r="IQ91" s="15"/>
      <c r="IR91" s="15"/>
      <c r="IS91" s="15"/>
      <c r="IT91" s="15"/>
      <c r="IU91" s="15"/>
      <c r="IV91" s="15"/>
      <c r="IW91" s="15"/>
      <c r="IX91" s="15"/>
      <c r="IY91" s="15"/>
      <c r="IZ91" s="15"/>
      <c r="JA91" s="15"/>
      <c r="JB91" s="15"/>
      <c r="JC91" s="15"/>
      <c r="JD91" s="15"/>
      <c r="JE91" s="15"/>
      <c r="JF91" s="15"/>
      <c r="JG91" s="15"/>
      <c r="JH91" s="15"/>
      <c r="JI91" s="15"/>
      <c r="JJ91" s="15"/>
      <c r="JK91" s="15"/>
      <c r="JL91" s="15"/>
      <c r="JM91" s="15"/>
      <c r="JN91" s="15"/>
      <c r="JO91" s="15"/>
      <c r="JP91" s="15"/>
      <c r="JQ91" s="15"/>
      <c r="JR91" s="15"/>
      <c r="JS91" s="15"/>
      <c r="JT91" s="15"/>
      <c r="JU91" s="15"/>
      <c r="JV91" s="15"/>
      <c r="JW91" s="15"/>
      <c r="JX91" s="15"/>
      <c r="JY91" s="15"/>
      <c r="JZ91" s="15"/>
      <c r="KA91" s="15"/>
      <c r="KB91" s="15"/>
      <c r="KC91" s="15"/>
      <c r="KD91" s="15"/>
      <c r="KE91" s="15"/>
      <c r="KF91" s="15"/>
      <c r="KG91" s="15"/>
      <c r="KH91" s="15"/>
      <c r="KI91" s="15"/>
      <c r="KJ91" s="15"/>
      <c r="KK91" s="15"/>
      <c r="KL91" s="15"/>
      <c r="KM91" s="15"/>
      <c r="KN91" s="15"/>
      <c r="KO91" s="15"/>
      <c r="KP91" s="15"/>
      <c r="KQ91" s="15"/>
      <c r="KR91" s="15"/>
      <c r="KS91" s="15"/>
      <c r="KT91" s="15"/>
      <c r="KU91" s="15"/>
      <c r="KV91" s="15"/>
      <c r="KW91" s="15"/>
      <c r="KX91" s="15"/>
      <c r="KY91" s="15"/>
      <c r="KZ91" s="15"/>
      <c r="LA91" s="15"/>
      <c r="LB91" s="15"/>
      <c r="LC91" s="15"/>
      <c r="LD91" s="15"/>
      <c r="LE91" s="15"/>
      <c r="LF91" s="15"/>
      <c r="LG91" s="15"/>
      <c r="LH91" s="15"/>
      <c r="LI91" s="15"/>
      <c r="LJ91" s="15"/>
      <c r="LK91" s="15"/>
      <c r="LL91" s="15"/>
      <c r="LM91" s="15"/>
      <c r="LN91" s="15"/>
      <c r="LO91" s="15"/>
      <c r="LP91" s="15"/>
      <c r="LQ91" s="15"/>
      <c r="LR91" s="15"/>
      <c r="LS91" s="15"/>
      <c r="LT91" s="15"/>
      <c r="LU91" s="15"/>
      <c r="LV91" s="15"/>
      <c r="LW91" s="15"/>
      <c r="LX91" s="15"/>
    </row>
    <row r="92" spans="1:336" s="9" customFormat="1" ht="51" x14ac:dyDescent="0.25">
      <c r="A92" s="662" t="str">
        <f>CONCATENATE(MUEBLES[[#This Row],[CODIGO DE LA PARTIDA ESPECIFICA ]],"-",MUEBLES[[#This Row],[NO. EDIFICIO ]],"-",MUEBLES[[#This Row],[NO. ÁREA ]],"-",MUEBLES[[#This Row],[NÚM. DE BIEN ]],"-",MUEBLES[[#This Row],[CONSECUTIVO DEL BIEN ]],"-",MUEBLES[[#This Row],[CONSECUTIVO GENERAL DE INVENTARIO]])</f>
        <v>567-01-14-095-002-0087</v>
      </c>
      <c r="B92" s="584">
        <v>567</v>
      </c>
      <c r="C92" s="584" t="s">
        <v>6108</v>
      </c>
      <c r="D92" s="584" t="s">
        <v>6227</v>
      </c>
      <c r="E92" s="585" t="s">
        <v>4060</v>
      </c>
      <c r="F92" s="584" t="str">
        <f>VLOOKUP(MUEBLES[[#This Row],[NO. EDIFICIO ]],EDIFICIOS[],2,FALSE)</f>
        <v>PALACIO MUNICIPAL</v>
      </c>
      <c r="G92" s="584" t="str">
        <f>VLOOKUP(MUEBLES[[#This Row],[NO. EDIFICIO ]],EDIFICIOS[],3,FALSE)</f>
        <v>PALACIO MUNICIPAL, S/N, COLONIA CENTRO</v>
      </c>
      <c r="H92" s="606" t="s">
        <v>4259</v>
      </c>
      <c r="I92" s="587" t="str">
        <f>VLOOKUP(MUEBLES[[#This Row],[NO. ÁREA ]],AREAS[],2,FALSE)</f>
        <v>ADMINISTRACIÓN MUNICIPAL</v>
      </c>
      <c r="J92" s="586" t="str">
        <f>VLOOKUP(MUEBLES[[#This Row],[NO. ÁREA ]],AREAS[],5,FALSE)</f>
        <v>C. DAVID PÉREZ ALONSO</v>
      </c>
      <c r="K92" s="586">
        <v>151</v>
      </c>
      <c r="L92" s="587" t="str">
        <f>VLOOKUP(MUEBLES[[#This Row],[NÚM. DE NOMINA ]],PERSONAL[],2,FALSE)</f>
        <v>C. DAVID PÉREZ ALONSO</v>
      </c>
      <c r="M92" s="586" t="str">
        <f>VLOOKUP(MUEBLES[[#This Row],[NÚM. DE NOMINA ]],PERSONAL[],3,FALSE)</f>
        <v xml:space="preserve">TITULAR </v>
      </c>
      <c r="N92" s="585" t="s">
        <v>4786</v>
      </c>
      <c r="O92" s="586" t="s">
        <v>4693</v>
      </c>
      <c r="P92" s="588" t="str">
        <f>VLOOKUP(MUEBLES[[#This Row],[NÚM. DE BIEN ]],BIENES[],2,FALSE)</f>
        <v xml:space="preserve">DESBROZADORA </v>
      </c>
      <c r="Q92" s="589" t="s">
        <v>1163</v>
      </c>
      <c r="R92" s="606" t="s">
        <v>5031</v>
      </c>
      <c r="S92" s="585" t="s">
        <v>204</v>
      </c>
      <c r="T92" s="585" t="s">
        <v>1164</v>
      </c>
      <c r="U92" s="585" t="s">
        <v>557</v>
      </c>
      <c r="V92" s="585">
        <v>206</v>
      </c>
      <c r="W92" s="590">
        <v>44098</v>
      </c>
      <c r="X92" s="591">
        <v>9738.32</v>
      </c>
      <c r="Y92" s="592">
        <v>0</v>
      </c>
      <c r="Z92" s="592">
        <v>9738.32</v>
      </c>
      <c r="AA92" s="585" t="s">
        <v>6090</v>
      </c>
      <c r="AB92" s="608"/>
      <c r="AC92" s="576" t="s">
        <v>583</v>
      </c>
    </row>
    <row r="93" spans="1:336" s="9" customFormat="1" ht="63.75" x14ac:dyDescent="0.25">
      <c r="A93" s="662" t="str">
        <f>CONCATENATE(MUEBLES[[#This Row],[CODIGO DE LA PARTIDA ESPECIFICA ]],"-",MUEBLES[[#This Row],[NO. EDIFICIO ]],"-",MUEBLES[[#This Row],[NO. ÁREA ]],"-",MUEBLES[[#This Row],[NÚM. DE BIEN ]],"-",MUEBLES[[#This Row],[CONSECUTIVO DEL BIEN ]],"-",MUEBLES[[#This Row],[CONSECUTIVO GENERAL DE INVENTARIO]])</f>
        <v>567-05-48-095-003-0088</v>
      </c>
      <c r="B93" s="584">
        <v>567</v>
      </c>
      <c r="C93" s="584" t="s">
        <v>6108</v>
      </c>
      <c r="D93" s="584" t="s">
        <v>6228</v>
      </c>
      <c r="E93" s="585" t="s">
        <v>4063</v>
      </c>
      <c r="F93" s="584" t="str">
        <f>VLOOKUP(MUEBLES[[#This Row],[NO. EDIFICIO ]],EDIFICIOS[],2,FALSE)</f>
        <v>SISTEMA MUNICIPAL DIF</v>
      </c>
      <c r="G93" s="584" t="str">
        <f>VLOOKUP(MUEBLES[[#This Row],[NO. EDIFICIO ]],EDIFICIOS[],3,FALSE)</f>
        <v>AV. REFORMA S/N, SECCIÓN NORTE, MANZANA 2, SANTIAGO DE ANAYA, HIDALGO</v>
      </c>
      <c r="H93" s="606" t="s">
        <v>4293</v>
      </c>
      <c r="I93" s="587" t="str">
        <f>VLOOKUP(MUEBLES[[#This Row],[NO. ÁREA ]],AREAS[],2,FALSE)</f>
        <v>SISTEMA MUNICIPAL PARA EL DESARROLLO INTEGRAL DE LA FAMILIA</v>
      </c>
      <c r="J93" s="586" t="str">
        <f>VLOOKUP(MUEBLES[[#This Row],[NO. ÁREA ]],AREAS[],5,FALSE)</f>
        <v>C. BELEN GONZÁLEZ BARRERA</v>
      </c>
      <c r="K93" s="586">
        <v>119</v>
      </c>
      <c r="L93" s="587" t="str">
        <f>VLOOKUP(MUEBLES[[#This Row],[NÚM. DE NOMINA ]],PERSONAL[],2,FALSE)</f>
        <v>C. BELEN GONZÁLEZ BARRERA</v>
      </c>
      <c r="M93" s="586" t="str">
        <f>VLOOKUP(MUEBLES[[#This Row],[NÚM. DE NOMINA ]],PERSONAL[],3,FALSE)</f>
        <v xml:space="preserve">TITULAR </v>
      </c>
      <c r="N93" s="585" t="s">
        <v>4786</v>
      </c>
      <c r="O93" s="586" t="s">
        <v>4694</v>
      </c>
      <c r="P93" s="588" t="str">
        <f>VLOOKUP(MUEBLES[[#This Row],[NÚM. DE BIEN ]],BIENES[],2,FALSE)</f>
        <v xml:space="preserve">DESBROZADORA </v>
      </c>
      <c r="Q93" s="589" t="s">
        <v>1163</v>
      </c>
      <c r="R93" s="606" t="s">
        <v>5032</v>
      </c>
      <c r="S93" s="585" t="s">
        <v>204</v>
      </c>
      <c r="T93" s="585" t="s">
        <v>1164</v>
      </c>
      <c r="U93" s="585" t="s">
        <v>557</v>
      </c>
      <c r="V93" s="585">
        <v>206</v>
      </c>
      <c r="W93" s="590">
        <v>44098</v>
      </c>
      <c r="X93" s="591">
        <v>9738.31</v>
      </c>
      <c r="Y93" s="592">
        <v>0</v>
      </c>
      <c r="Z93" s="592">
        <v>9738.31</v>
      </c>
      <c r="AA93" s="585" t="s">
        <v>6090</v>
      </c>
      <c r="AB93" s="608"/>
      <c r="AC93" s="576" t="s">
        <v>1215</v>
      </c>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c r="DP93" s="15"/>
      <c r="DQ93" s="15"/>
      <c r="DR93" s="15"/>
      <c r="DS93" s="15"/>
      <c r="DT93" s="15"/>
      <c r="DU93" s="15"/>
      <c r="DV93" s="15"/>
      <c r="DW93" s="15"/>
      <c r="DX93" s="15"/>
      <c r="DY93" s="15"/>
      <c r="DZ93" s="15"/>
      <c r="EA93" s="15"/>
      <c r="EB93" s="15"/>
      <c r="EC93" s="15"/>
      <c r="ED93" s="15"/>
      <c r="EE93" s="15"/>
      <c r="EF93" s="15"/>
      <c r="EG93" s="15"/>
      <c r="EH93" s="15"/>
      <c r="EI93" s="15"/>
      <c r="EJ93" s="15"/>
      <c r="EK93" s="15"/>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c r="HY93" s="15"/>
      <c r="HZ93" s="15"/>
      <c r="IA93" s="15"/>
      <c r="IB93" s="15"/>
      <c r="IC93" s="15"/>
      <c r="ID93" s="15"/>
      <c r="IE93" s="15"/>
      <c r="IF93" s="15"/>
      <c r="IG93" s="15"/>
      <c r="IH93" s="15"/>
      <c r="II93" s="15"/>
      <c r="IJ93" s="15"/>
      <c r="IK93" s="15"/>
      <c r="IL93" s="15"/>
      <c r="IM93" s="15"/>
      <c r="IN93" s="15"/>
      <c r="IO93" s="15"/>
      <c r="IP93" s="15"/>
      <c r="IQ93" s="15"/>
      <c r="IR93" s="15"/>
      <c r="IS93" s="15"/>
      <c r="IT93" s="15"/>
      <c r="IU93" s="15"/>
      <c r="IV93" s="15"/>
      <c r="IW93" s="15"/>
      <c r="IX93" s="15"/>
      <c r="IY93" s="15"/>
      <c r="IZ93" s="15"/>
      <c r="JA93" s="15"/>
      <c r="JB93" s="15"/>
      <c r="JC93" s="15"/>
      <c r="JD93" s="15"/>
      <c r="JE93" s="15"/>
      <c r="JF93" s="15"/>
      <c r="JG93" s="15"/>
      <c r="JH93" s="15"/>
      <c r="JI93" s="15"/>
      <c r="JJ93" s="15"/>
      <c r="JK93" s="15"/>
      <c r="JL93" s="15"/>
      <c r="JM93" s="15"/>
      <c r="JN93" s="15"/>
      <c r="JO93" s="15"/>
      <c r="JP93" s="15"/>
      <c r="JQ93" s="15"/>
      <c r="JR93" s="15"/>
      <c r="JS93" s="15"/>
      <c r="JT93" s="15"/>
      <c r="JU93" s="15"/>
      <c r="JV93" s="15"/>
      <c r="JW93" s="15"/>
      <c r="JX93" s="15"/>
      <c r="JY93" s="15"/>
      <c r="JZ93" s="15"/>
      <c r="KA93" s="15"/>
      <c r="KB93" s="15"/>
      <c r="KC93" s="15"/>
      <c r="KD93" s="15"/>
      <c r="KE93" s="15"/>
      <c r="KF93" s="15"/>
      <c r="KG93" s="15"/>
      <c r="KH93" s="15"/>
      <c r="KI93" s="15"/>
      <c r="KJ93" s="15"/>
      <c r="KK93" s="15"/>
      <c r="KL93" s="15"/>
      <c r="KM93" s="15"/>
      <c r="KN93" s="15"/>
      <c r="KO93" s="15"/>
      <c r="KP93" s="15"/>
      <c r="KQ93" s="15"/>
      <c r="KR93" s="15"/>
      <c r="KS93" s="15"/>
      <c r="KT93" s="15"/>
      <c r="KU93" s="15"/>
      <c r="KV93" s="15"/>
      <c r="KW93" s="15"/>
      <c r="KX93" s="15"/>
      <c r="KY93" s="15"/>
      <c r="KZ93" s="15"/>
      <c r="LA93" s="15"/>
      <c r="LB93" s="15"/>
      <c r="LC93" s="15"/>
      <c r="LD93" s="15"/>
      <c r="LE93" s="15"/>
      <c r="LF93" s="15"/>
      <c r="LG93" s="15"/>
      <c r="LH93" s="15"/>
      <c r="LI93" s="15"/>
      <c r="LJ93" s="15"/>
      <c r="LK93" s="15"/>
      <c r="LL93" s="15"/>
      <c r="LM93" s="15"/>
      <c r="LN93" s="15"/>
      <c r="LO93" s="15"/>
      <c r="LP93" s="15"/>
      <c r="LQ93" s="15"/>
      <c r="LR93" s="15"/>
      <c r="LS93" s="15"/>
      <c r="LT93" s="15"/>
      <c r="LU93" s="15"/>
      <c r="LV93" s="15"/>
      <c r="LW93" s="15"/>
      <c r="LX93" s="15"/>
    </row>
    <row r="94" spans="1:336" s="9" customFormat="1" ht="204" x14ac:dyDescent="0.25">
      <c r="A94" s="662" t="str">
        <f>CONCATENATE(MUEBLES[[#This Row],[CODIGO DE LA PARTIDA ESPECIFICA ]],"-",MUEBLES[[#This Row],[NO. EDIFICIO ]],"-",MUEBLES[[#This Row],[NO. ÁREA ]],"-",MUEBLES[[#This Row],[NÚM. DE BIEN ]],"-",MUEBLES[[#This Row],[CONSECUTIVO DEL BIEN ]],"-",MUEBLES[[#This Row],[CONSECUTIVO GENERAL DE INVENTARIO]])</f>
        <v>531-05-50-098-001-0089</v>
      </c>
      <c r="B94" s="584">
        <v>531</v>
      </c>
      <c r="C94" s="605" t="s">
        <v>6102</v>
      </c>
      <c r="D94" s="584" t="s">
        <v>6718</v>
      </c>
      <c r="E94" s="585" t="s">
        <v>4063</v>
      </c>
      <c r="F94" s="584" t="str">
        <f>VLOOKUP(MUEBLES[[#This Row],[NO. EDIFICIO ]],EDIFICIOS[],2,FALSE)</f>
        <v>SISTEMA MUNICIPAL DIF</v>
      </c>
      <c r="G94" s="584" t="str">
        <f>VLOOKUP(MUEBLES[[#This Row],[NO. EDIFICIO ]],EDIFICIOS[],3,FALSE)</f>
        <v>AV. REFORMA S/N, SECCIÓN NORTE, MANZANA 2, SANTIAGO DE ANAYA, HIDALGO</v>
      </c>
      <c r="H94" s="606" t="s">
        <v>4295</v>
      </c>
      <c r="I94" s="587" t="str">
        <f>VLOOKUP(MUEBLES[[#This Row],[NO. ÁREA ]],AREAS[],2,FALSE)</f>
        <v>UNIDAD DE RADIOLOGÍA E IMAGEN</v>
      </c>
      <c r="J94" s="586" t="str">
        <f>VLOOKUP(MUEBLES[[#This Row],[NO. ÁREA ]],AREAS[],5,FALSE)</f>
        <v>TEC. YADIRA ESPINOSA LUGO</v>
      </c>
      <c r="K94" s="586">
        <v>131</v>
      </c>
      <c r="L94" s="587" t="str">
        <f>VLOOKUP(MUEBLES[[#This Row],[NÚM. DE NOMINA ]],PERSONAL[],2,FALSE)</f>
        <v>TEC. YADIRA ESPINOSA LUGO</v>
      </c>
      <c r="M94" s="586" t="str">
        <f>VLOOKUP(MUEBLES[[#This Row],[NÚM. DE NOMINA ]],PERSONAL[],3,FALSE)</f>
        <v>RADIOLOGO</v>
      </c>
      <c r="N94" s="585" t="s">
        <v>4789</v>
      </c>
      <c r="O94" s="586" t="s">
        <v>4692</v>
      </c>
      <c r="P94" s="588" t="str">
        <f>VLOOKUP(MUEBLES[[#This Row],[NÚM. DE BIEN ]],BIENES[],2,FALSE)</f>
        <v xml:space="preserve">DIGITALIZADOR PARA RAYOS X </v>
      </c>
      <c r="Q94" s="589" t="s">
        <v>828</v>
      </c>
      <c r="R94" s="606" t="s">
        <v>5033</v>
      </c>
      <c r="S94" s="585" t="s">
        <v>827</v>
      </c>
      <c r="T94" s="585" t="s">
        <v>39</v>
      </c>
      <c r="U94" s="585" t="s">
        <v>39</v>
      </c>
      <c r="V94" s="585">
        <v>146</v>
      </c>
      <c r="W94" s="590">
        <v>43969</v>
      </c>
      <c r="X94" s="591">
        <v>175000</v>
      </c>
      <c r="Y94" s="592">
        <v>0</v>
      </c>
      <c r="Z94" s="592">
        <v>175000</v>
      </c>
      <c r="AA94" s="585" t="s">
        <v>6089</v>
      </c>
      <c r="AB94" s="608"/>
      <c r="AC94" s="576" t="s">
        <v>863</v>
      </c>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c r="DP94" s="15"/>
      <c r="DQ94" s="15"/>
      <c r="DR94" s="15"/>
      <c r="DS94" s="15"/>
      <c r="DT94" s="15"/>
      <c r="DU94" s="15"/>
      <c r="DV94" s="15"/>
      <c r="DW94" s="15"/>
      <c r="DX94" s="15"/>
      <c r="DY94" s="15"/>
      <c r="DZ94" s="15"/>
      <c r="EA94" s="15"/>
      <c r="EB94" s="15"/>
      <c r="EC94" s="15"/>
      <c r="ED94" s="15"/>
      <c r="EE94" s="15"/>
      <c r="EF94" s="15"/>
      <c r="EG94" s="15"/>
      <c r="EH94" s="15"/>
      <c r="EI94" s="15"/>
      <c r="EJ94" s="15"/>
      <c r="EK94" s="1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c r="HZ94" s="15"/>
      <c r="IA94" s="15"/>
      <c r="IB94" s="15"/>
      <c r="IC94" s="15"/>
      <c r="ID94" s="15"/>
      <c r="IE94" s="15"/>
      <c r="IF94" s="15"/>
      <c r="IG94" s="15"/>
      <c r="IH94" s="15"/>
      <c r="II94" s="15"/>
      <c r="IJ94" s="15"/>
      <c r="IK94" s="15"/>
      <c r="IL94" s="15"/>
      <c r="IM94" s="15"/>
      <c r="IN94" s="15"/>
      <c r="IO94" s="15"/>
      <c r="IP94" s="15"/>
      <c r="IQ94" s="15"/>
      <c r="IR94" s="15"/>
      <c r="IS94" s="15"/>
      <c r="IT94" s="15"/>
      <c r="IU94" s="15"/>
      <c r="IV94" s="15"/>
      <c r="IW94" s="15"/>
      <c r="IX94" s="15"/>
      <c r="IY94" s="15"/>
      <c r="IZ94" s="15"/>
      <c r="JA94" s="15"/>
      <c r="JB94" s="15"/>
      <c r="JC94" s="15"/>
      <c r="JD94" s="15"/>
      <c r="JE94" s="15"/>
      <c r="JF94" s="15"/>
      <c r="JG94" s="15"/>
      <c r="JH94" s="15"/>
      <c r="JI94" s="15"/>
      <c r="JJ94" s="15"/>
      <c r="JK94" s="15"/>
      <c r="JL94" s="15"/>
      <c r="JM94" s="15"/>
      <c r="JN94" s="15"/>
      <c r="JO94" s="15"/>
      <c r="JP94" s="15"/>
      <c r="JQ94" s="15"/>
      <c r="JR94" s="15"/>
      <c r="JS94" s="15"/>
      <c r="JT94" s="15"/>
      <c r="JU94" s="15"/>
      <c r="JV94" s="15"/>
      <c r="JW94" s="15"/>
      <c r="JX94" s="15"/>
      <c r="JY94" s="15"/>
      <c r="JZ94" s="15"/>
      <c r="KA94" s="15"/>
      <c r="KB94" s="15"/>
      <c r="KC94" s="15"/>
      <c r="KD94" s="15"/>
      <c r="KE94" s="15"/>
      <c r="KF94" s="15"/>
      <c r="KG94" s="15"/>
      <c r="KH94" s="15"/>
      <c r="KI94" s="15"/>
      <c r="KJ94" s="15"/>
      <c r="KK94" s="15"/>
      <c r="KL94" s="15"/>
      <c r="KM94" s="15"/>
      <c r="KN94" s="15"/>
      <c r="KO94" s="15"/>
      <c r="KP94" s="15"/>
      <c r="KQ94" s="15"/>
      <c r="KR94" s="15"/>
      <c r="KS94" s="15"/>
      <c r="KT94" s="15"/>
      <c r="KU94" s="15"/>
      <c r="KV94" s="15"/>
      <c r="KW94" s="15"/>
      <c r="KX94" s="15"/>
      <c r="KY94" s="15"/>
      <c r="KZ94" s="15"/>
      <c r="LA94" s="15"/>
      <c r="LB94" s="15"/>
      <c r="LC94" s="15"/>
      <c r="LD94" s="15"/>
      <c r="LE94" s="15"/>
      <c r="LF94" s="15"/>
      <c r="LG94" s="15"/>
      <c r="LH94" s="15"/>
      <c r="LI94" s="15"/>
      <c r="LJ94" s="15"/>
      <c r="LK94" s="15"/>
      <c r="LL94" s="15"/>
      <c r="LM94" s="15"/>
      <c r="LN94" s="15"/>
      <c r="LO94" s="15"/>
      <c r="LP94" s="15"/>
      <c r="LQ94" s="15"/>
      <c r="LR94" s="15"/>
      <c r="LS94" s="15"/>
      <c r="LT94" s="15"/>
      <c r="LU94" s="15"/>
      <c r="LV94" s="15"/>
      <c r="LW94" s="15"/>
      <c r="LX94" s="15"/>
    </row>
    <row r="95" spans="1:336" s="9" customFormat="1" ht="127.5" x14ac:dyDescent="0.25">
      <c r="A95" s="662" t="str">
        <f>CONCATENATE(MUEBLES[[#This Row],[CODIGO DE LA PARTIDA ESPECIFICA ]],"-",MUEBLES[[#This Row],[NO. EDIFICIO ]],"-",MUEBLES[[#This Row],[NO. ÁREA ]],"-",MUEBLES[[#This Row],[NÚM. DE BIEN ]],"-",MUEBLES[[#This Row],[CONSECUTIVO DEL BIEN ]],"-",MUEBLES[[#This Row],[CONSECUTIVO GENERAL DE INVENTARIO]])</f>
        <v>511-01-05-101-001-0090</v>
      </c>
      <c r="B95" s="584">
        <v>511</v>
      </c>
      <c r="C95" s="584" t="s">
        <v>6096</v>
      </c>
      <c r="D95" s="584" t="s">
        <v>6229</v>
      </c>
      <c r="E95" s="585" t="s">
        <v>4060</v>
      </c>
      <c r="F95" s="584" t="str">
        <f>VLOOKUP(MUEBLES[[#This Row],[NO. EDIFICIO ]],EDIFICIOS[],2,FALSE)</f>
        <v>PALACIO MUNICIPAL</v>
      </c>
      <c r="G95" s="584" t="str">
        <f>VLOOKUP(MUEBLES[[#This Row],[NO. EDIFICIO ]],EDIFICIOS[],3,FALSE)</f>
        <v>PALACIO MUNICIPAL, S/N, COLONIA CENTRO</v>
      </c>
      <c r="H95" s="606" t="s">
        <v>4063</v>
      </c>
      <c r="I95" s="587" t="str">
        <f>VLOOKUP(MUEBLES[[#This Row],[NO. ÁREA ]],AREAS[],2,FALSE)</f>
        <v xml:space="preserve">H ASAMBLEA </v>
      </c>
      <c r="J95" s="586" t="str">
        <f>VLOOKUP(MUEBLES[[#This Row],[NO. ÁREA ]],AREAS[],5,FALSE)</f>
        <v>LIC. BLANCA GARCÍA LÓPEZ</v>
      </c>
      <c r="K95" s="586">
        <v>397</v>
      </c>
      <c r="L95" s="587" t="str">
        <f>VLOOKUP(MUEBLES[[#This Row],[NÚM. DE NOMINA ]],PERSONAL[],2,FALSE)</f>
        <v>LIC. BLANCA GARCÍA LÓPEZ</v>
      </c>
      <c r="M95" s="586" t="str">
        <f>VLOOKUP(MUEBLES[[#This Row],[NÚM. DE NOMINA ]],PERSONAL[],3,FALSE)</f>
        <v>OFICIAL MAYOR</v>
      </c>
      <c r="N95" s="585" t="s">
        <v>4315</v>
      </c>
      <c r="O95" s="586" t="s">
        <v>4692</v>
      </c>
      <c r="P95" s="588" t="str">
        <f>VLOOKUP(MUEBLES[[#This Row],[NÚM. DE BIEN ]],BIENES[],2,FALSE)</f>
        <v>DISEÑO DE ETIQUETAS CON LOGOS INSTITUCIONALES, MATERIAL E INSTALACIÓN</v>
      </c>
      <c r="Q95" s="589" t="s">
        <v>1782</v>
      </c>
      <c r="R95" s="606" t="s">
        <v>5034</v>
      </c>
      <c r="S95" s="585" t="s">
        <v>858</v>
      </c>
      <c r="T95" s="585" t="s">
        <v>1783</v>
      </c>
      <c r="U95" s="585" t="s">
        <v>1784</v>
      </c>
      <c r="V95" s="585" t="s">
        <v>1785</v>
      </c>
      <c r="W95" s="590">
        <v>44403</v>
      </c>
      <c r="X95" s="591">
        <v>2310.7199999999998</v>
      </c>
      <c r="Y95" s="592"/>
      <c r="Z95" s="592">
        <v>2310.7199999999998</v>
      </c>
      <c r="AA95" s="585" t="s">
        <v>6089</v>
      </c>
      <c r="AB95" s="608"/>
      <c r="AC95" s="576" t="s">
        <v>863</v>
      </c>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c r="EB95" s="15"/>
      <c r="EC95" s="15"/>
      <c r="ED95" s="15"/>
      <c r="EE95" s="15"/>
      <c r="EF95" s="15"/>
      <c r="EG95" s="15"/>
      <c r="EH95" s="15"/>
      <c r="EI95" s="15"/>
      <c r="EJ95" s="15"/>
      <c r="EK95" s="15"/>
      <c r="EL95" s="15"/>
      <c r="EM95" s="15"/>
      <c r="EN95" s="15"/>
      <c r="EO95" s="15"/>
      <c r="EP95" s="15"/>
      <c r="EQ95" s="15"/>
      <c r="ER95" s="15"/>
      <c r="ES95" s="15"/>
      <c r="ET95" s="15"/>
      <c r="EU95" s="15"/>
      <c r="EV95" s="15"/>
      <c r="EW95" s="15"/>
      <c r="EX95" s="15"/>
      <c r="EY95" s="15"/>
      <c r="EZ95" s="15"/>
      <c r="FA95" s="15"/>
      <c r="FB95" s="15"/>
      <c r="FC95" s="15"/>
      <c r="FD95" s="15"/>
      <c r="FE95" s="15"/>
      <c r="FF95" s="15"/>
      <c r="FG95" s="15"/>
      <c r="FH95" s="15"/>
      <c r="FI95" s="15"/>
      <c r="FJ95" s="15"/>
      <c r="FK95" s="15"/>
      <c r="FL95" s="15"/>
      <c r="FM95" s="15"/>
      <c r="FN95" s="15"/>
      <c r="FO95" s="15"/>
      <c r="FP95" s="15"/>
      <c r="FQ95" s="15"/>
      <c r="FR95" s="15"/>
      <c r="FS95" s="15"/>
      <c r="FT95" s="15"/>
      <c r="FU95" s="15"/>
      <c r="FV95" s="15"/>
      <c r="FW95" s="15"/>
      <c r="FX95" s="15"/>
      <c r="FY95" s="15"/>
      <c r="FZ95" s="15"/>
      <c r="GA95" s="15"/>
      <c r="GB95" s="15"/>
      <c r="GC95" s="15"/>
      <c r="GD95" s="15"/>
      <c r="GE95" s="15"/>
      <c r="GF95" s="15"/>
      <c r="GG95" s="15"/>
      <c r="GH95" s="15"/>
      <c r="GI95" s="15"/>
      <c r="GJ95" s="15"/>
      <c r="GK95" s="15"/>
      <c r="GL95" s="15"/>
      <c r="GM95" s="15"/>
      <c r="GN95" s="15"/>
      <c r="GO95" s="15"/>
      <c r="GP95" s="15"/>
      <c r="GQ95" s="15"/>
      <c r="GR95" s="15"/>
      <c r="GS95" s="15"/>
      <c r="GT95" s="15"/>
      <c r="GU95" s="15"/>
      <c r="GV95" s="15"/>
      <c r="GW95" s="15"/>
      <c r="GX95" s="15"/>
      <c r="GY95" s="15"/>
      <c r="GZ95" s="15"/>
      <c r="HA95" s="15"/>
      <c r="HB95" s="15"/>
      <c r="HC95" s="15"/>
      <c r="HD95" s="15"/>
      <c r="HE95" s="15"/>
      <c r="HF95" s="15"/>
      <c r="HG95" s="15"/>
      <c r="HH95" s="15"/>
      <c r="HI95" s="15"/>
      <c r="HJ95" s="15"/>
      <c r="HK95" s="15"/>
      <c r="HL95" s="15"/>
      <c r="HM95" s="15"/>
      <c r="HN95" s="15"/>
      <c r="HO95" s="15"/>
      <c r="HP95" s="15"/>
      <c r="HQ95" s="15"/>
      <c r="HR95" s="15"/>
      <c r="HS95" s="15"/>
      <c r="HT95" s="15"/>
      <c r="HU95" s="15"/>
      <c r="HV95" s="15"/>
      <c r="HW95" s="15"/>
      <c r="HX95" s="15"/>
      <c r="HY95" s="15"/>
      <c r="HZ95" s="15"/>
      <c r="IA95" s="15"/>
      <c r="IB95" s="15"/>
      <c r="IC95" s="15"/>
      <c r="ID95" s="15"/>
      <c r="IE95" s="15"/>
      <c r="IF95" s="15"/>
      <c r="IG95" s="15"/>
      <c r="IH95" s="15"/>
      <c r="II95" s="15"/>
      <c r="IJ95" s="15"/>
      <c r="IK95" s="15"/>
      <c r="IL95" s="15"/>
      <c r="IM95" s="15"/>
      <c r="IN95" s="15"/>
      <c r="IO95" s="15"/>
      <c r="IP95" s="15"/>
      <c r="IQ95" s="15"/>
      <c r="IR95" s="15"/>
      <c r="IS95" s="15"/>
      <c r="IT95" s="15"/>
      <c r="IU95" s="15"/>
      <c r="IV95" s="15"/>
      <c r="IW95" s="15"/>
      <c r="IX95" s="15"/>
      <c r="IY95" s="15"/>
      <c r="IZ95" s="15"/>
      <c r="JA95" s="15"/>
      <c r="JB95" s="15"/>
      <c r="JC95" s="15"/>
      <c r="JD95" s="15"/>
      <c r="JE95" s="15"/>
      <c r="JF95" s="15"/>
      <c r="JG95" s="15"/>
      <c r="JH95" s="15"/>
      <c r="JI95" s="15"/>
      <c r="JJ95" s="15"/>
      <c r="JK95" s="15"/>
      <c r="JL95" s="15"/>
      <c r="JM95" s="15"/>
      <c r="JN95" s="15"/>
      <c r="JO95" s="15"/>
      <c r="JP95" s="15"/>
      <c r="JQ95" s="15"/>
      <c r="JR95" s="15"/>
      <c r="JS95" s="15"/>
      <c r="JT95" s="15"/>
      <c r="JU95" s="15"/>
      <c r="JV95" s="15"/>
      <c r="JW95" s="15"/>
      <c r="JX95" s="15"/>
      <c r="JY95" s="15"/>
      <c r="JZ95" s="15"/>
      <c r="KA95" s="15"/>
      <c r="KB95" s="15"/>
      <c r="KC95" s="15"/>
      <c r="KD95" s="15"/>
      <c r="KE95" s="15"/>
      <c r="KF95" s="15"/>
      <c r="KG95" s="15"/>
      <c r="KH95" s="15"/>
      <c r="KI95" s="15"/>
      <c r="KJ95" s="15"/>
      <c r="KK95" s="15"/>
      <c r="KL95" s="15"/>
      <c r="KM95" s="15"/>
      <c r="KN95" s="15"/>
      <c r="KO95" s="15"/>
      <c r="KP95" s="15"/>
      <c r="KQ95" s="15"/>
      <c r="KR95" s="15"/>
      <c r="KS95" s="15"/>
      <c r="KT95" s="15"/>
      <c r="KU95" s="15"/>
      <c r="KV95" s="15"/>
      <c r="KW95" s="15"/>
      <c r="KX95" s="15"/>
      <c r="KY95" s="15"/>
      <c r="KZ95" s="15"/>
      <c r="LA95" s="15"/>
      <c r="LB95" s="15"/>
      <c r="LC95" s="15"/>
      <c r="LD95" s="15"/>
      <c r="LE95" s="15"/>
      <c r="LF95" s="15"/>
      <c r="LG95" s="15"/>
      <c r="LH95" s="15"/>
      <c r="LI95" s="15"/>
      <c r="LJ95" s="15"/>
      <c r="LK95" s="15"/>
      <c r="LL95" s="15"/>
      <c r="LM95" s="15"/>
      <c r="LN95" s="15"/>
      <c r="LO95" s="15"/>
      <c r="LP95" s="15"/>
      <c r="LQ95" s="15"/>
      <c r="LR95" s="15"/>
      <c r="LS95" s="15"/>
      <c r="LT95" s="15"/>
      <c r="LU95" s="15"/>
      <c r="LV95" s="15"/>
      <c r="LW95" s="15"/>
      <c r="LX95" s="15"/>
    </row>
    <row r="96" spans="1:336" s="9" customFormat="1" ht="229.5" x14ac:dyDescent="0.25">
      <c r="A96" s="662" t="str">
        <f>CONCATENATE(MUEBLES[[#This Row],[CODIGO DE LA PARTIDA ESPECIFICA ]],"-",MUEBLES[[#This Row],[NO. EDIFICIO ]],"-",MUEBLES[[#This Row],[NO. ÁREA ]],"-",MUEBLES[[#This Row],[NÚM. DE BIEN ]],"-",MUEBLES[[#This Row],[CONSECUTIVO DEL BIEN ]],"-",MUEBLES[[#This Row],[CONSECUTIVO GENERAL DE INVENTARIO]])</f>
        <v>511-01-17-102-001-0091</v>
      </c>
      <c r="B96" s="584">
        <v>511</v>
      </c>
      <c r="C96" s="584" t="s">
        <v>6096</v>
      </c>
      <c r="D96" s="584" t="s">
        <v>6230</v>
      </c>
      <c r="E96" s="585" t="s">
        <v>4060</v>
      </c>
      <c r="F96" s="584" t="str">
        <f>VLOOKUP(MUEBLES[[#This Row],[NO. EDIFICIO ]],EDIFICIOS[],2,FALSE)</f>
        <v>PALACIO MUNICIPAL</v>
      </c>
      <c r="G96" s="584" t="str">
        <f>VLOOKUP(MUEBLES[[#This Row],[NO. EDIFICIO ]],EDIFICIOS[],3,FALSE)</f>
        <v>PALACIO MUNICIPAL, S/N, COLONIA CENTRO</v>
      </c>
      <c r="H96" s="606" t="s">
        <v>4262</v>
      </c>
      <c r="I96" s="587" t="str">
        <f>VLOOKUP(MUEBLES[[#This Row],[NO. ÁREA ]],AREAS[],2,FALSE)</f>
        <v xml:space="preserve">SALUD, SANIDAD Y PREVENCIÓN DE ADICCIONES </v>
      </c>
      <c r="J96" s="586" t="str">
        <f>VLOOKUP(MUEBLES[[#This Row],[NO. ÁREA ]],AREAS[],5,FALSE)</f>
        <v>ENF. ZAIDEE HERRERA CAMARGO</v>
      </c>
      <c r="K96" s="586">
        <v>60</v>
      </c>
      <c r="L96" s="587" t="str">
        <f>VLOOKUP(MUEBLES[[#This Row],[NÚM. DE NOMINA ]],PERSONAL[],2,FALSE)</f>
        <v>ENF. ZAIDEE HERRERA CAMARGO</v>
      </c>
      <c r="M96" s="617" t="str">
        <f>VLOOKUP(MUEBLES[[#This Row],[NÚM. DE NOMINA ]],PERSONAL[],3,FALSE)</f>
        <v xml:space="preserve">TITULAR </v>
      </c>
      <c r="N96" s="585" t="s">
        <v>4370</v>
      </c>
      <c r="O96" s="624" t="s">
        <v>4692</v>
      </c>
      <c r="P96" s="588" t="str">
        <f>VLOOKUP(MUEBLES[[#This Row],[NÚM. DE BIEN ]],BIENES[],2,FALSE)</f>
        <v xml:space="preserve">DISPENSADOR DE AGUA </v>
      </c>
      <c r="Q96" s="625" t="s">
        <v>1796</v>
      </c>
      <c r="R96" s="606" t="s">
        <v>5035</v>
      </c>
      <c r="S96" s="607" t="s">
        <v>1793</v>
      </c>
      <c r="T96" s="607" t="s">
        <v>1794</v>
      </c>
      <c r="U96" s="617"/>
      <c r="V96" s="607">
        <v>388</v>
      </c>
      <c r="W96" s="590">
        <v>44417</v>
      </c>
      <c r="X96" s="637">
        <v>2798.98</v>
      </c>
      <c r="Y96" s="627"/>
      <c r="Z96" s="638">
        <v>2798.98</v>
      </c>
      <c r="AA96" s="276" t="s">
        <v>6090</v>
      </c>
      <c r="AB96" s="608"/>
      <c r="AC96" s="576" t="s">
        <v>863</v>
      </c>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c r="DY96" s="15"/>
      <c r="DZ96" s="15"/>
      <c r="EA96" s="15"/>
      <c r="EB96" s="15"/>
      <c r="EC96" s="15"/>
      <c r="ED96" s="15"/>
      <c r="EE96" s="15"/>
      <c r="EF96" s="15"/>
      <c r="EG96" s="15"/>
      <c r="EH96" s="15"/>
      <c r="EI96" s="15"/>
      <c r="EJ96" s="15"/>
      <c r="EK96" s="15"/>
      <c r="EL96" s="15"/>
      <c r="EM96" s="15"/>
      <c r="EN96" s="15"/>
      <c r="EO96" s="15"/>
      <c r="EP96" s="15"/>
      <c r="EQ96" s="15"/>
      <c r="ER96" s="15"/>
      <c r="ES96" s="15"/>
      <c r="ET96" s="15"/>
      <c r="EU96" s="15"/>
      <c r="EV96" s="15"/>
      <c r="EW96" s="15"/>
      <c r="EX96" s="15"/>
      <c r="EY96" s="15"/>
      <c r="EZ96" s="15"/>
      <c r="FA96" s="15"/>
      <c r="FB96" s="15"/>
      <c r="FC96" s="15"/>
      <c r="FD96" s="15"/>
      <c r="FE96" s="15"/>
      <c r="FF96" s="15"/>
      <c r="FG96" s="15"/>
      <c r="FH96" s="15"/>
      <c r="FI96" s="15"/>
      <c r="FJ96" s="15"/>
      <c r="FK96" s="15"/>
      <c r="FL96" s="15"/>
      <c r="FM96" s="15"/>
      <c r="FN96" s="15"/>
      <c r="FO96" s="15"/>
      <c r="FP96" s="15"/>
      <c r="FQ96" s="15"/>
      <c r="FR96" s="15"/>
      <c r="FS96" s="15"/>
      <c r="FT96" s="15"/>
      <c r="FU96" s="15"/>
      <c r="FV96" s="15"/>
      <c r="FW96" s="15"/>
      <c r="FX96" s="15"/>
      <c r="FY96" s="15"/>
      <c r="FZ96" s="15"/>
      <c r="GA96" s="15"/>
      <c r="GB96" s="15"/>
      <c r="GC96" s="15"/>
      <c r="GD96" s="15"/>
      <c r="GE96" s="15"/>
      <c r="GF96" s="15"/>
      <c r="GG96" s="15"/>
      <c r="GH96" s="15"/>
      <c r="GI96" s="15"/>
      <c r="GJ96" s="15"/>
      <c r="GK96" s="15"/>
      <c r="GL96" s="15"/>
      <c r="GM96" s="15"/>
      <c r="GN96" s="15"/>
      <c r="GO96" s="15"/>
      <c r="GP96" s="15"/>
      <c r="GQ96" s="15"/>
      <c r="GR96" s="15"/>
      <c r="GS96" s="15"/>
      <c r="GT96" s="15"/>
      <c r="GU96" s="15"/>
      <c r="GV96" s="15"/>
      <c r="GW96" s="15"/>
      <c r="GX96" s="15"/>
      <c r="GY96" s="15"/>
      <c r="GZ96" s="15"/>
      <c r="HA96" s="15"/>
      <c r="HB96" s="15"/>
      <c r="HC96" s="15"/>
      <c r="HD96" s="15"/>
      <c r="HE96" s="15"/>
      <c r="HF96" s="15"/>
      <c r="HG96" s="15"/>
      <c r="HH96" s="15"/>
      <c r="HI96" s="15"/>
      <c r="HJ96" s="15"/>
      <c r="HK96" s="15"/>
      <c r="HL96" s="15"/>
      <c r="HM96" s="15"/>
      <c r="HN96" s="15"/>
      <c r="HO96" s="15"/>
      <c r="HP96" s="15"/>
      <c r="HQ96" s="15"/>
      <c r="HR96" s="15"/>
      <c r="HS96" s="15"/>
      <c r="HT96" s="15"/>
      <c r="HU96" s="15"/>
      <c r="HV96" s="15"/>
      <c r="HW96" s="15"/>
      <c r="HX96" s="15"/>
      <c r="HY96" s="15"/>
      <c r="HZ96" s="15"/>
      <c r="IA96" s="15"/>
      <c r="IB96" s="15"/>
      <c r="IC96" s="15"/>
      <c r="ID96" s="15"/>
      <c r="IE96" s="15"/>
      <c r="IF96" s="15"/>
      <c r="IG96" s="15"/>
      <c r="IH96" s="15"/>
      <c r="II96" s="15"/>
      <c r="IJ96" s="15"/>
      <c r="IK96" s="15"/>
      <c r="IL96" s="15"/>
      <c r="IM96" s="15"/>
      <c r="IN96" s="15"/>
      <c r="IO96" s="15"/>
      <c r="IP96" s="15"/>
      <c r="IQ96" s="15"/>
      <c r="IR96" s="15"/>
      <c r="IS96" s="15"/>
      <c r="IT96" s="15"/>
      <c r="IU96" s="15"/>
      <c r="IV96" s="15"/>
      <c r="IW96" s="15"/>
      <c r="IX96" s="15"/>
      <c r="IY96" s="15"/>
      <c r="IZ96" s="15"/>
      <c r="JA96" s="15"/>
      <c r="JB96" s="15"/>
      <c r="JC96" s="15"/>
      <c r="JD96" s="15"/>
      <c r="JE96" s="15"/>
      <c r="JF96" s="15"/>
      <c r="JG96" s="15"/>
      <c r="JH96" s="15"/>
      <c r="JI96" s="15"/>
      <c r="JJ96" s="15"/>
      <c r="JK96" s="15"/>
      <c r="JL96" s="15"/>
      <c r="JM96" s="15"/>
      <c r="JN96" s="15"/>
      <c r="JO96" s="15"/>
      <c r="JP96" s="15"/>
      <c r="JQ96" s="15"/>
      <c r="JR96" s="15"/>
      <c r="JS96" s="15"/>
      <c r="JT96" s="15"/>
      <c r="JU96" s="15"/>
      <c r="JV96" s="15"/>
      <c r="JW96" s="15"/>
      <c r="JX96" s="15"/>
      <c r="JY96" s="15"/>
      <c r="JZ96" s="15"/>
      <c r="KA96" s="15"/>
      <c r="KB96" s="15"/>
      <c r="KC96" s="15"/>
      <c r="KD96" s="15"/>
      <c r="KE96" s="15"/>
      <c r="KF96" s="15"/>
      <c r="KG96" s="15"/>
      <c r="KH96" s="15"/>
      <c r="KI96" s="15"/>
      <c r="KJ96" s="15"/>
      <c r="KK96" s="15"/>
      <c r="KL96" s="15"/>
      <c r="KM96" s="15"/>
      <c r="KN96" s="15"/>
      <c r="KO96" s="15"/>
      <c r="KP96" s="15"/>
      <c r="KQ96" s="15"/>
      <c r="KR96" s="15"/>
      <c r="KS96" s="15"/>
      <c r="KT96" s="15"/>
      <c r="KU96" s="15"/>
      <c r="KV96" s="15"/>
      <c r="KW96" s="15"/>
      <c r="KX96" s="15"/>
      <c r="KY96" s="15"/>
      <c r="KZ96" s="15"/>
      <c r="LA96" s="15"/>
      <c r="LB96" s="15"/>
      <c r="LC96" s="15"/>
      <c r="LD96" s="15"/>
      <c r="LE96" s="15"/>
      <c r="LF96" s="15"/>
      <c r="LG96" s="15"/>
      <c r="LH96" s="15"/>
      <c r="LI96" s="15"/>
      <c r="LJ96" s="15"/>
      <c r="LK96" s="15"/>
      <c r="LL96" s="15"/>
      <c r="LM96" s="15"/>
      <c r="LN96" s="15"/>
      <c r="LO96" s="15"/>
      <c r="LP96" s="15"/>
      <c r="LQ96" s="15"/>
      <c r="LR96" s="15"/>
      <c r="LS96" s="15"/>
      <c r="LT96" s="15"/>
      <c r="LU96" s="15"/>
      <c r="LV96" s="15"/>
      <c r="LW96" s="15"/>
      <c r="LX96" s="15"/>
    </row>
    <row r="97" spans="1:336" s="9" customFormat="1" ht="255" x14ac:dyDescent="0.25">
      <c r="A97" s="662" t="str">
        <f>CONCATENATE(MUEBLES[[#This Row],[CODIGO DE LA PARTIDA ESPECIFICA ]],"-",MUEBLES[[#This Row],[NO. EDIFICIO ]],"-",MUEBLES[[#This Row],[NO. ÁREA ]],"-",MUEBLES[[#This Row],[NÚM. DE BIEN ]],"-",MUEBLES[[#This Row],[CONSECUTIVO DEL BIEN ]],"-",MUEBLES[[#This Row],[CONSECUTIVO GENERAL DE INVENTARIO]])</f>
        <v>511-04-46-103-002-0092</v>
      </c>
      <c r="B97" s="584">
        <v>511</v>
      </c>
      <c r="C97" s="584" t="s">
        <v>6096</v>
      </c>
      <c r="D97" s="584" t="s">
        <v>6231</v>
      </c>
      <c r="E97" s="585" t="s">
        <v>2074</v>
      </c>
      <c r="F97" s="584" t="str">
        <f>VLOOKUP(MUEBLES[[#This Row],[NO. EDIFICIO ]],EDIFICIOS[],2,FALSE)</f>
        <v xml:space="preserve">PROTECCION CIVIL </v>
      </c>
      <c r="G97" s="584" t="str">
        <f>VLOOKUP(MUEBLES[[#This Row],[NO. EDIFICIO ]],EDIFICIOS[],3,FALSE)</f>
        <v>AV. REFORMA S/N, SECCIÓN NORTE, MANZANA 2, SANTIAGO DE ANAYA, HIDALGO</v>
      </c>
      <c r="H97" s="606" t="s">
        <v>4291</v>
      </c>
      <c r="I97" s="587" t="str">
        <f>VLOOKUP(MUEBLES[[#This Row],[NO. ÁREA ]],AREAS[],2,FALSE)</f>
        <v>PROTECCIÓN CÍVIL, BOMBEROS Y GESTIÓN DE RIESGOS</v>
      </c>
      <c r="J97" s="586" t="str">
        <f>VLOOKUP(MUEBLES[[#This Row],[NO. ÁREA ]],AREAS[],5,FALSE)</f>
        <v>CMDTE. JOSÉ JUAN GARCÍA CORTES</v>
      </c>
      <c r="K97" s="586" t="s">
        <v>4062</v>
      </c>
      <c r="L97" s="587" t="str">
        <f>VLOOKUP(MUEBLES[[#This Row],[NÚM. DE NOMINA ]],PERSONAL[],2,FALSE)</f>
        <v>CMDTE. JOSÉ JUAN GARCÍA CORTES</v>
      </c>
      <c r="M97" s="586" t="str">
        <f>VLOOKUP(MUEBLES[[#This Row],[NÚM. DE NOMINA ]],PERSONAL[],3,FALSE)</f>
        <v>TITULAR</v>
      </c>
      <c r="N97" s="585" t="s">
        <v>4791</v>
      </c>
      <c r="O97" s="624" t="s">
        <v>4693</v>
      </c>
      <c r="P97" s="588" t="str">
        <f>VLOOKUP(MUEBLES[[#This Row],[NÚM. DE BIEN ]],BIENES[],2,FALSE)</f>
        <v xml:space="preserve">DISPENSADOR DE GEL </v>
      </c>
      <c r="Q97" s="625" t="s">
        <v>1797</v>
      </c>
      <c r="R97" s="606" t="s">
        <v>5036</v>
      </c>
      <c r="S97" s="607" t="s">
        <v>1793</v>
      </c>
      <c r="T97" s="607" t="s">
        <v>1794</v>
      </c>
      <c r="U97" s="617" t="s">
        <v>1798</v>
      </c>
      <c r="V97" s="607">
        <v>388</v>
      </c>
      <c r="W97" s="590">
        <v>44417</v>
      </c>
      <c r="X97" s="637">
        <v>2798.98</v>
      </c>
      <c r="Y97" s="627"/>
      <c r="Z97" s="638">
        <v>2798.98</v>
      </c>
      <c r="AA97" s="276" t="s">
        <v>6090</v>
      </c>
      <c r="AB97" s="608"/>
      <c r="AC97" s="576" t="s">
        <v>863</v>
      </c>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c r="DP97" s="15"/>
      <c r="DQ97" s="15"/>
      <c r="DR97" s="15"/>
      <c r="DS97" s="15"/>
      <c r="DT97" s="15"/>
      <c r="DU97" s="15"/>
      <c r="DV97" s="15"/>
      <c r="DW97" s="15"/>
      <c r="DX97" s="15"/>
      <c r="DY97" s="15"/>
      <c r="DZ97" s="15"/>
      <c r="EA97" s="15"/>
      <c r="EB97" s="15"/>
      <c r="EC97" s="15"/>
      <c r="ED97" s="15"/>
      <c r="EE97" s="15"/>
      <c r="EF97" s="15"/>
      <c r="EG97" s="15"/>
      <c r="EH97" s="15"/>
      <c r="EI97" s="15"/>
      <c r="EJ97" s="15"/>
      <c r="EK97" s="15"/>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c r="HY97" s="15"/>
      <c r="HZ97" s="15"/>
      <c r="IA97" s="15"/>
      <c r="IB97" s="15"/>
      <c r="IC97" s="15"/>
      <c r="ID97" s="15"/>
      <c r="IE97" s="15"/>
      <c r="IF97" s="15"/>
      <c r="IG97" s="15"/>
      <c r="IH97" s="15"/>
      <c r="II97" s="15"/>
      <c r="IJ97" s="15"/>
      <c r="IK97" s="15"/>
      <c r="IL97" s="15"/>
      <c r="IM97" s="15"/>
      <c r="IN97" s="15"/>
      <c r="IO97" s="15"/>
      <c r="IP97" s="15"/>
      <c r="IQ97" s="15"/>
      <c r="IR97" s="15"/>
      <c r="IS97" s="15"/>
      <c r="IT97" s="15"/>
      <c r="IU97" s="15"/>
      <c r="IV97" s="15"/>
      <c r="IW97" s="15"/>
      <c r="IX97" s="15"/>
      <c r="IY97" s="15"/>
      <c r="IZ97" s="15"/>
      <c r="JA97" s="15"/>
      <c r="JB97" s="15"/>
      <c r="JC97" s="15"/>
      <c r="JD97" s="15"/>
      <c r="JE97" s="15"/>
      <c r="JF97" s="15"/>
      <c r="JG97" s="15"/>
      <c r="JH97" s="15"/>
      <c r="JI97" s="15"/>
      <c r="JJ97" s="15"/>
      <c r="JK97" s="15"/>
      <c r="JL97" s="15"/>
      <c r="JM97" s="15"/>
      <c r="JN97" s="15"/>
      <c r="JO97" s="15"/>
      <c r="JP97" s="15"/>
      <c r="JQ97" s="15"/>
      <c r="JR97" s="15"/>
      <c r="JS97" s="15"/>
      <c r="JT97" s="15"/>
      <c r="JU97" s="15"/>
      <c r="JV97" s="15"/>
      <c r="JW97" s="15"/>
      <c r="JX97" s="15"/>
      <c r="JY97" s="15"/>
      <c r="JZ97" s="15"/>
      <c r="KA97" s="15"/>
      <c r="KB97" s="15"/>
      <c r="KC97" s="15"/>
      <c r="KD97" s="15"/>
      <c r="KE97" s="15"/>
      <c r="KF97" s="15"/>
      <c r="KG97" s="15"/>
      <c r="KH97" s="15"/>
      <c r="KI97" s="15"/>
      <c r="KJ97" s="15"/>
      <c r="KK97" s="15"/>
      <c r="KL97" s="15"/>
      <c r="KM97" s="15"/>
      <c r="KN97" s="15"/>
      <c r="KO97" s="15"/>
      <c r="KP97" s="15"/>
      <c r="KQ97" s="15"/>
      <c r="KR97" s="15"/>
      <c r="KS97" s="15"/>
      <c r="KT97" s="15"/>
      <c r="KU97" s="15"/>
      <c r="KV97" s="15"/>
      <c r="KW97" s="15"/>
      <c r="KX97" s="15"/>
      <c r="KY97" s="15"/>
      <c r="KZ97" s="15"/>
      <c r="LA97" s="15"/>
      <c r="LB97" s="15"/>
      <c r="LC97" s="15"/>
      <c r="LD97" s="15"/>
      <c r="LE97" s="15"/>
      <c r="LF97" s="15"/>
      <c r="LG97" s="15"/>
      <c r="LH97" s="15"/>
      <c r="LI97" s="15"/>
      <c r="LJ97" s="15"/>
      <c r="LK97" s="15"/>
      <c r="LL97" s="15"/>
      <c r="LM97" s="15"/>
      <c r="LN97" s="15"/>
      <c r="LO97" s="15"/>
      <c r="LP97" s="15"/>
      <c r="LQ97" s="15"/>
      <c r="LR97" s="15"/>
      <c r="LS97" s="15"/>
      <c r="LT97" s="15"/>
      <c r="LU97" s="15"/>
      <c r="LV97" s="15"/>
      <c r="LW97" s="15"/>
      <c r="LX97" s="15"/>
    </row>
    <row r="98" spans="1:336" s="9" customFormat="1" ht="255" x14ac:dyDescent="0.25">
      <c r="A98" s="662" t="str">
        <f>CONCATENATE(MUEBLES[[#This Row],[CODIGO DE LA PARTIDA ESPECIFICA ]],"-",MUEBLES[[#This Row],[NO. EDIFICIO ]],"-",MUEBLES[[#This Row],[NO. ÁREA ]],"-",MUEBLES[[#This Row],[NÚM. DE BIEN ]],"-",MUEBLES[[#This Row],[CONSECUTIVO DEL BIEN ]],"-",MUEBLES[[#This Row],[CONSECUTIVO GENERAL DE INVENTARIO]])</f>
        <v>511-04-46-103-003-0093</v>
      </c>
      <c r="B98" s="584">
        <v>511</v>
      </c>
      <c r="C98" s="584" t="s">
        <v>6096</v>
      </c>
      <c r="D98" s="584" t="s">
        <v>6232</v>
      </c>
      <c r="E98" s="585" t="s">
        <v>2074</v>
      </c>
      <c r="F98" s="584" t="str">
        <f>VLOOKUP(MUEBLES[[#This Row],[NO. EDIFICIO ]],EDIFICIOS[],2,FALSE)</f>
        <v xml:space="preserve">PROTECCION CIVIL </v>
      </c>
      <c r="G98" s="584" t="str">
        <f>VLOOKUP(MUEBLES[[#This Row],[NO. EDIFICIO ]],EDIFICIOS[],3,FALSE)</f>
        <v>AV. REFORMA S/N, SECCIÓN NORTE, MANZANA 2, SANTIAGO DE ANAYA, HIDALGO</v>
      </c>
      <c r="H98" s="606" t="s">
        <v>4291</v>
      </c>
      <c r="I98" s="587" t="str">
        <f>VLOOKUP(MUEBLES[[#This Row],[NO. ÁREA ]],AREAS[],2,FALSE)</f>
        <v>PROTECCIÓN CÍVIL, BOMBEROS Y GESTIÓN DE RIESGOS</v>
      </c>
      <c r="J98" s="586" t="str">
        <f>VLOOKUP(MUEBLES[[#This Row],[NO. ÁREA ]],AREAS[],5,FALSE)</f>
        <v>CMDTE. JOSÉ JUAN GARCÍA CORTES</v>
      </c>
      <c r="K98" s="586" t="s">
        <v>4062</v>
      </c>
      <c r="L98" s="587" t="str">
        <f>VLOOKUP(MUEBLES[[#This Row],[NÚM. DE NOMINA ]],PERSONAL[],2,FALSE)</f>
        <v>CMDTE. JOSÉ JUAN GARCÍA CORTES</v>
      </c>
      <c r="M98" s="586" t="str">
        <f>VLOOKUP(MUEBLES[[#This Row],[NÚM. DE NOMINA ]],PERSONAL[],3,FALSE)</f>
        <v>TITULAR</v>
      </c>
      <c r="N98" s="585" t="s">
        <v>4791</v>
      </c>
      <c r="O98" s="624" t="s">
        <v>4694</v>
      </c>
      <c r="P98" s="588" t="str">
        <f>VLOOKUP(MUEBLES[[#This Row],[NÚM. DE BIEN ]],BIENES[],2,FALSE)</f>
        <v xml:space="preserve">DISPENSADOR DE GEL </v>
      </c>
      <c r="Q98" s="625" t="s">
        <v>1799</v>
      </c>
      <c r="R98" s="606" t="s">
        <v>5037</v>
      </c>
      <c r="S98" s="607" t="s">
        <v>1793</v>
      </c>
      <c r="T98" s="607" t="s">
        <v>1794</v>
      </c>
      <c r="U98" s="617" t="s">
        <v>1800</v>
      </c>
      <c r="V98" s="607">
        <v>388</v>
      </c>
      <c r="W98" s="590">
        <v>44417</v>
      </c>
      <c r="X98" s="637">
        <v>2798.98</v>
      </c>
      <c r="Y98" s="627"/>
      <c r="Z98" s="638">
        <v>2798.98</v>
      </c>
      <c r="AA98" s="276" t="s">
        <v>6090</v>
      </c>
      <c r="AB98" s="608"/>
      <c r="AC98" s="576" t="s">
        <v>863</v>
      </c>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c r="DP98" s="15"/>
      <c r="DQ98" s="15"/>
      <c r="DR98" s="15"/>
      <c r="DS98" s="15"/>
      <c r="DT98" s="15"/>
      <c r="DU98" s="15"/>
      <c r="DV98" s="15"/>
      <c r="DW98" s="15"/>
      <c r="DX98" s="15"/>
      <c r="DY98" s="15"/>
      <c r="DZ98" s="15"/>
      <c r="EA98" s="15"/>
      <c r="EB98" s="15"/>
      <c r="EC98" s="15"/>
      <c r="ED98" s="15"/>
      <c r="EE98" s="15"/>
      <c r="EF98" s="15"/>
      <c r="EG98" s="15"/>
      <c r="EH98" s="15"/>
      <c r="EI98" s="15"/>
      <c r="EJ98" s="15"/>
      <c r="EK98" s="1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c r="HY98" s="15"/>
      <c r="HZ98" s="15"/>
      <c r="IA98" s="15"/>
      <c r="IB98" s="15"/>
      <c r="IC98" s="15"/>
      <c r="ID98" s="15"/>
      <c r="IE98" s="15"/>
      <c r="IF98" s="15"/>
      <c r="IG98" s="15"/>
      <c r="IH98" s="15"/>
      <c r="II98" s="15"/>
      <c r="IJ98" s="15"/>
      <c r="IK98" s="15"/>
      <c r="IL98" s="15"/>
      <c r="IM98" s="15"/>
      <c r="IN98" s="15"/>
      <c r="IO98" s="15"/>
      <c r="IP98" s="15"/>
      <c r="IQ98" s="15"/>
      <c r="IR98" s="15"/>
      <c r="IS98" s="15"/>
      <c r="IT98" s="15"/>
      <c r="IU98" s="15"/>
      <c r="IV98" s="15"/>
      <c r="IW98" s="15"/>
      <c r="IX98" s="15"/>
      <c r="IY98" s="15"/>
      <c r="IZ98" s="15"/>
      <c r="JA98" s="15"/>
      <c r="JB98" s="15"/>
      <c r="JC98" s="15"/>
      <c r="JD98" s="15"/>
      <c r="JE98" s="15"/>
      <c r="JF98" s="15"/>
      <c r="JG98" s="15"/>
      <c r="JH98" s="15"/>
      <c r="JI98" s="15"/>
      <c r="JJ98" s="15"/>
      <c r="JK98" s="15"/>
      <c r="JL98" s="15"/>
      <c r="JM98" s="15"/>
      <c r="JN98" s="15"/>
      <c r="JO98" s="15"/>
      <c r="JP98" s="15"/>
      <c r="JQ98" s="15"/>
      <c r="JR98" s="15"/>
      <c r="JS98" s="15"/>
      <c r="JT98" s="15"/>
      <c r="JU98" s="15"/>
      <c r="JV98" s="15"/>
      <c r="JW98" s="15"/>
      <c r="JX98" s="15"/>
      <c r="JY98" s="15"/>
      <c r="JZ98" s="15"/>
      <c r="KA98" s="15"/>
      <c r="KB98" s="15"/>
      <c r="KC98" s="15"/>
      <c r="KD98" s="15"/>
      <c r="KE98" s="15"/>
      <c r="KF98" s="15"/>
      <c r="KG98" s="15"/>
      <c r="KH98" s="15"/>
      <c r="KI98" s="15"/>
      <c r="KJ98" s="15"/>
      <c r="KK98" s="15"/>
      <c r="KL98" s="15"/>
      <c r="KM98" s="15"/>
      <c r="KN98" s="15"/>
      <c r="KO98" s="15"/>
      <c r="KP98" s="15"/>
      <c r="KQ98" s="15"/>
      <c r="KR98" s="15"/>
      <c r="KS98" s="15"/>
      <c r="KT98" s="15"/>
      <c r="KU98" s="15"/>
      <c r="KV98" s="15"/>
      <c r="KW98" s="15"/>
      <c r="KX98" s="15"/>
      <c r="KY98" s="15"/>
      <c r="KZ98" s="15"/>
      <c r="LA98" s="15"/>
      <c r="LB98" s="15"/>
      <c r="LC98" s="15"/>
      <c r="LD98" s="15"/>
      <c r="LE98" s="15"/>
      <c r="LF98" s="15"/>
      <c r="LG98" s="15"/>
      <c r="LH98" s="15"/>
      <c r="LI98" s="15"/>
      <c r="LJ98" s="15"/>
      <c r="LK98" s="15"/>
      <c r="LL98" s="15"/>
      <c r="LM98" s="15"/>
      <c r="LN98" s="15"/>
      <c r="LO98" s="15"/>
      <c r="LP98" s="15"/>
      <c r="LQ98" s="15"/>
      <c r="LR98" s="15"/>
      <c r="LS98" s="15"/>
      <c r="LT98" s="15"/>
      <c r="LU98" s="15"/>
      <c r="LV98" s="15"/>
      <c r="LW98" s="15"/>
      <c r="LX98" s="15"/>
    </row>
    <row r="99" spans="1:336" s="9" customFormat="1" ht="255" x14ac:dyDescent="0.25">
      <c r="A99" s="662" t="str">
        <f>CONCATENATE(MUEBLES[[#This Row],[CODIGO DE LA PARTIDA ESPECIFICA ]],"-",MUEBLES[[#This Row],[NO. EDIFICIO ]],"-",MUEBLES[[#This Row],[NO. ÁREA ]],"-",MUEBLES[[#This Row],[NÚM. DE BIEN ]],"-",MUEBLES[[#This Row],[CONSECUTIVO DEL BIEN ]],"-",MUEBLES[[#This Row],[CONSECUTIVO GENERAL DE INVENTARIO]])</f>
        <v>511-02-38-102-004-0094</v>
      </c>
      <c r="B99" s="584">
        <v>511</v>
      </c>
      <c r="C99" s="584" t="s">
        <v>6096</v>
      </c>
      <c r="D99" s="584" t="s">
        <v>6233</v>
      </c>
      <c r="E99" s="585" t="s">
        <v>4061</v>
      </c>
      <c r="F99" s="584" t="str">
        <f>VLOOKUP(MUEBLES[[#This Row],[NO. EDIFICIO ]],EDIFICIOS[],2,FALSE)</f>
        <v>CENTRO CULTURAL</v>
      </c>
      <c r="G99" s="584" t="str">
        <f>VLOOKUP(MUEBLES[[#This Row],[NO. EDIFICIO ]],EDIFICIOS[],3,FALSE)</f>
        <v xml:space="preserve">AV. REFORMA S/N, SECCIÓN SUR, 1RA MANZANA, SANTIAGO DE ANAYA, HIDALGO </v>
      </c>
      <c r="H99" s="606" t="s">
        <v>4283</v>
      </c>
      <c r="I99" s="587" t="str">
        <f>VLOOKUP(MUEBLES[[#This Row],[NO. ÁREA ]],AREAS[],2,FALSE)</f>
        <v xml:space="preserve">EDUCACIÓN, CULTURA, DEPORTE Y TURISMO </v>
      </c>
      <c r="J99" s="586" t="str">
        <f>VLOOKUP(MUEBLES[[#This Row],[NO. ÁREA ]],AREAS[],5,FALSE)</f>
        <v>LIC. MARÍA DEL CARMEN AGUILAR CAMACHO</v>
      </c>
      <c r="K99" s="586">
        <v>51</v>
      </c>
      <c r="L99" s="587" t="str">
        <f>VLOOKUP(MUEBLES[[#This Row],[NÚM. DE NOMINA ]],PERSONAL[],2,FALSE)</f>
        <v>LIC. MARÍA DEL CARMEN AGUILAR CAMACHO</v>
      </c>
      <c r="M99" s="586" t="str">
        <f>VLOOKUP(MUEBLES[[#This Row],[NÚM. DE NOMINA ]],PERSONAL[],3,FALSE)</f>
        <v>TITULAR</v>
      </c>
      <c r="N99" s="585" t="s">
        <v>4370</v>
      </c>
      <c r="O99" s="624" t="s">
        <v>4695</v>
      </c>
      <c r="P99" s="588" t="str">
        <f>VLOOKUP(MUEBLES[[#This Row],[NÚM. DE BIEN ]],BIENES[],2,FALSE)</f>
        <v xml:space="preserve">DISPENSADOR DE AGUA </v>
      </c>
      <c r="Q99" s="625" t="s">
        <v>1792</v>
      </c>
      <c r="R99" s="606" t="s">
        <v>5038</v>
      </c>
      <c r="S99" s="607" t="s">
        <v>1793</v>
      </c>
      <c r="T99" s="607" t="s">
        <v>1794</v>
      </c>
      <c r="U99" s="617" t="s">
        <v>1795</v>
      </c>
      <c r="V99" s="607">
        <v>388</v>
      </c>
      <c r="W99" s="590">
        <v>44417</v>
      </c>
      <c r="X99" s="637">
        <v>2798.98</v>
      </c>
      <c r="Y99" s="627"/>
      <c r="Z99" s="638">
        <v>2798.98</v>
      </c>
      <c r="AA99" s="276" t="s">
        <v>6090</v>
      </c>
      <c r="AB99" s="608"/>
      <c r="AC99" s="576" t="s">
        <v>863</v>
      </c>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c r="DL99" s="15"/>
      <c r="DM99" s="15"/>
      <c r="DN99" s="15"/>
      <c r="DO99" s="15"/>
      <c r="DP99" s="15"/>
      <c r="DQ99" s="15"/>
      <c r="DR99" s="15"/>
      <c r="DS99" s="15"/>
      <c r="DT99" s="15"/>
      <c r="DU99" s="15"/>
      <c r="DV99" s="15"/>
      <c r="DW99" s="15"/>
      <c r="DX99" s="15"/>
      <c r="DY99" s="15"/>
      <c r="DZ99" s="15"/>
      <c r="EA99" s="15"/>
      <c r="EB99" s="15"/>
      <c r="EC99" s="15"/>
      <c r="ED99" s="15"/>
      <c r="EE99" s="15"/>
      <c r="EF99" s="15"/>
      <c r="EG99" s="15"/>
      <c r="EH99" s="15"/>
      <c r="EI99" s="15"/>
      <c r="EJ99" s="15"/>
      <c r="EK99" s="15"/>
      <c r="EL99" s="15"/>
      <c r="EM99" s="15"/>
      <c r="EN99" s="15"/>
      <c r="EO99" s="15"/>
      <c r="EP99" s="15"/>
      <c r="EQ99" s="15"/>
      <c r="ER99" s="15"/>
      <c r="ES99" s="15"/>
      <c r="ET99" s="15"/>
      <c r="EU99" s="15"/>
      <c r="EV99" s="15"/>
      <c r="EW99" s="15"/>
      <c r="EX99" s="15"/>
      <c r="EY99" s="15"/>
      <c r="EZ99" s="15"/>
      <c r="FA99" s="15"/>
      <c r="FB99" s="15"/>
      <c r="FC99" s="15"/>
      <c r="FD99" s="15"/>
      <c r="FE99" s="15"/>
      <c r="FF99" s="15"/>
      <c r="FG99" s="15"/>
      <c r="FH99" s="15"/>
      <c r="FI99" s="15"/>
      <c r="FJ99" s="15"/>
      <c r="FK99" s="15"/>
      <c r="FL99" s="15"/>
      <c r="FM99" s="15"/>
      <c r="FN99" s="15"/>
      <c r="FO99" s="15"/>
      <c r="FP99" s="15"/>
      <c r="FQ99" s="15"/>
      <c r="FR99" s="15"/>
      <c r="FS99" s="15"/>
      <c r="FT99" s="15"/>
      <c r="FU99" s="15"/>
      <c r="FV99" s="15"/>
      <c r="FW99" s="15"/>
      <c r="FX99" s="15"/>
      <c r="FY99" s="15"/>
      <c r="FZ99" s="15"/>
      <c r="GA99" s="15"/>
      <c r="GB99" s="15"/>
      <c r="GC99" s="15"/>
      <c r="GD99" s="15"/>
      <c r="GE99" s="15"/>
      <c r="GF99" s="15"/>
      <c r="GG99" s="15"/>
      <c r="GH99" s="15"/>
      <c r="GI99" s="15"/>
      <c r="GJ99" s="15"/>
      <c r="GK99" s="15"/>
      <c r="GL99" s="15"/>
      <c r="GM99" s="15"/>
      <c r="GN99" s="15"/>
      <c r="GO99" s="15"/>
      <c r="GP99" s="15"/>
      <c r="GQ99" s="15"/>
      <c r="GR99" s="15"/>
      <c r="GS99" s="15"/>
      <c r="GT99" s="15"/>
      <c r="GU99" s="15"/>
      <c r="GV99" s="15"/>
      <c r="GW99" s="15"/>
      <c r="GX99" s="15"/>
      <c r="GY99" s="15"/>
      <c r="GZ99" s="15"/>
      <c r="HA99" s="15"/>
      <c r="HB99" s="15"/>
      <c r="HC99" s="15"/>
      <c r="HD99" s="15"/>
      <c r="HE99" s="15"/>
      <c r="HF99" s="15"/>
      <c r="HG99" s="15"/>
      <c r="HH99" s="15"/>
      <c r="HI99" s="15"/>
      <c r="HJ99" s="15"/>
      <c r="HK99" s="15"/>
      <c r="HL99" s="15"/>
      <c r="HM99" s="15"/>
      <c r="HN99" s="15"/>
      <c r="HO99" s="15"/>
      <c r="HP99" s="15"/>
      <c r="HQ99" s="15"/>
      <c r="HR99" s="15"/>
      <c r="HS99" s="15"/>
      <c r="HT99" s="15"/>
      <c r="HU99" s="15"/>
      <c r="HV99" s="15"/>
      <c r="HW99" s="15"/>
      <c r="HX99" s="15"/>
      <c r="HY99" s="15"/>
      <c r="HZ99" s="15"/>
      <c r="IA99" s="15"/>
      <c r="IB99" s="15"/>
      <c r="IC99" s="15"/>
      <c r="ID99" s="15"/>
      <c r="IE99" s="15"/>
      <c r="IF99" s="15"/>
      <c r="IG99" s="15"/>
      <c r="IH99" s="15"/>
      <c r="II99" s="15"/>
      <c r="IJ99" s="15"/>
      <c r="IK99" s="15"/>
      <c r="IL99" s="15"/>
      <c r="IM99" s="15"/>
      <c r="IN99" s="15"/>
      <c r="IO99" s="15"/>
      <c r="IP99" s="15"/>
      <c r="IQ99" s="15"/>
      <c r="IR99" s="15"/>
      <c r="IS99" s="15"/>
      <c r="IT99" s="15"/>
      <c r="IU99" s="15"/>
      <c r="IV99" s="15"/>
      <c r="IW99" s="15"/>
      <c r="IX99" s="15"/>
      <c r="IY99" s="15"/>
      <c r="IZ99" s="15"/>
      <c r="JA99" s="15"/>
      <c r="JB99" s="15"/>
      <c r="JC99" s="15"/>
      <c r="JD99" s="15"/>
      <c r="JE99" s="15"/>
      <c r="JF99" s="15"/>
      <c r="JG99" s="15"/>
      <c r="JH99" s="15"/>
      <c r="JI99" s="15"/>
      <c r="JJ99" s="15"/>
      <c r="JK99" s="15"/>
      <c r="JL99" s="15"/>
      <c r="JM99" s="15"/>
      <c r="JN99" s="15"/>
      <c r="JO99" s="15"/>
      <c r="JP99" s="15"/>
      <c r="JQ99" s="15"/>
      <c r="JR99" s="15"/>
      <c r="JS99" s="15"/>
      <c r="JT99" s="15"/>
      <c r="JU99" s="15"/>
      <c r="JV99" s="15"/>
      <c r="JW99" s="15"/>
      <c r="JX99" s="15"/>
      <c r="JY99" s="15"/>
      <c r="JZ99" s="15"/>
      <c r="KA99" s="15"/>
      <c r="KB99" s="15"/>
      <c r="KC99" s="15"/>
      <c r="KD99" s="15"/>
      <c r="KE99" s="15"/>
      <c r="KF99" s="15"/>
      <c r="KG99" s="15"/>
      <c r="KH99" s="15"/>
      <c r="KI99" s="15"/>
      <c r="KJ99" s="15"/>
      <c r="KK99" s="15"/>
      <c r="KL99" s="15"/>
      <c r="KM99" s="15"/>
      <c r="KN99" s="15"/>
      <c r="KO99" s="15"/>
      <c r="KP99" s="15"/>
      <c r="KQ99" s="15"/>
      <c r="KR99" s="15"/>
      <c r="KS99" s="15"/>
      <c r="KT99" s="15"/>
      <c r="KU99" s="15"/>
      <c r="KV99" s="15"/>
      <c r="KW99" s="15"/>
      <c r="KX99" s="15"/>
      <c r="KY99" s="15"/>
      <c r="KZ99" s="15"/>
      <c r="LA99" s="15"/>
      <c r="LB99" s="15"/>
      <c r="LC99" s="15"/>
      <c r="LD99" s="15"/>
      <c r="LE99" s="15"/>
      <c r="LF99" s="15"/>
      <c r="LG99" s="15"/>
      <c r="LH99" s="15"/>
      <c r="LI99" s="15"/>
      <c r="LJ99" s="15"/>
      <c r="LK99" s="15"/>
      <c r="LL99" s="15"/>
      <c r="LM99" s="15"/>
      <c r="LN99" s="15"/>
      <c r="LO99" s="15"/>
      <c r="LP99" s="15"/>
      <c r="LQ99" s="15"/>
      <c r="LR99" s="15"/>
      <c r="LS99" s="15"/>
      <c r="LT99" s="15"/>
      <c r="LU99" s="15"/>
      <c r="LV99" s="15"/>
      <c r="LW99" s="15"/>
      <c r="LX99" s="15"/>
    </row>
    <row r="100" spans="1:336" s="15" customFormat="1" ht="51" x14ac:dyDescent="0.25">
      <c r="A100" s="662" t="str">
        <f>CONCATENATE(MUEBLES[[#This Row],[CODIGO DE LA PARTIDA ESPECIFICA ]],"-",MUEBLES[[#This Row],[NO. EDIFICIO ]],"-",MUEBLES[[#This Row],[NO. ÁREA ]],"-",MUEBLES[[#This Row],[NÚM. DE BIEN ]],"-",MUEBLES[[#This Row],[CONSECUTIVO DEL BIEN ]],"-",MUEBLES[[#This Row],[CONSECUTIVO GENERAL DE INVENTARIO]])</f>
        <v>519-01-14-043-001-0095</v>
      </c>
      <c r="B100" s="584">
        <v>519</v>
      </c>
      <c r="C100" s="584" t="s">
        <v>6094</v>
      </c>
      <c r="D100" s="584" t="s">
        <v>6234</v>
      </c>
      <c r="E100" s="585" t="s">
        <v>4060</v>
      </c>
      <c r="F100" s="584" t="str">
        <f>VLOOKUP(MUEBLES[[#This Row],[NO. EDIFICIO ]],EDIFICIOS[],2,FALSE)</f>
        <v>PALACIO MUNICIPAL</v>
      </c>
      <c r="G100" s="584" t="str">
        <f>VLOOKUP(MUEBLES[[#This Row],[NO. EDIFICIO ]],EDIFICIOS[],3,FALSE)</f>
        <v>PALACIO MUNICIPAL, S/N, COLONIA CENTRO</v>
      </c>
      <c r="H100" s="606" t="s">
        <v>4259</v>
      </c>
      <c r="I100" s="587" t="str">
        <f>VLOOKUP(MUEBLES[[#This Row],[NO. ÁREA ]],AREAS[],2,FALSE)</f>
        <v>ADMINISTRACIÓN MUNICIPAL</v>
      </c>
      <c r="J100" s="586" t="str">
        <f>VLOOKUP(MUEBLES[[#This Row],[NO. ÁREA ]],AREAS[],5,FALSE)</f>
        <v>C. DAVID PÉREZ ALONSO</v>
      </c>
      <c r="K100" s="586">
        <v>122</v>
      </c>
      <c r="L100" s="587" t="str">
        <f>VLOOKUP(MUEBLES[[#This Row],[NÚM. DE NOMINA ]],PERSONAL[],2,FALSE)</f>
        <v>ING. CARLOS MEJÍA LEÓN</v>
      </c>
      <c r="M100" s="586" t="str">
        <f>VLOOKUP(MUEBLES[[#This Row],[NÚM. DE NOMINA ]],PERSONAL[],3,FALSE)</f>
        <v>AUXILIAR TÉCNICO</v>
      </c>
      <c r="N100" s="585" t="s">
        <v>4734</v>
      </c>
      <c r="O100" s="586" t="s">
        <v>4692</v>
      </c>
      <c r="P100" s="588" t="str">
        <f>VLOOKUP(MUEBLES[[#This Row],[NÚM. DE BIEN ]],BIENES[],2,FALSE)</f>
        <v xml:space="preserve">CABLES CANON </v>
      </c>
      <c r="Q100" s="589" t="s">
        <v>1150</v>
      </c>
      <c r="R100" s="606" t="s">
        <v>5039</v>
      </c>
      <c r="S100" s="585" t="s">
        <v>39</v>
      </c>
      <c r="T100" s="585" t="s">
        <v>39</v>
      </c>
      <c r="U100" s="585" t="s">
        <v>39</v>
      </c>
      <c r="V100" s="585">
        <v>85</v>
      </c>
      <c r="W100" s="590">
        <v>42762</v>
      </c>
      <c r="X100" s="591">
        <v>1160</v>
      </c>
      <c r="Y100" s="592">
        <v>0</v>
      </c>
      <c r="Z100" s="592">
        <v>1160</v>
      </c>
      <c r="AA100" s="585" t="s">
        <v>6090</v>
      </c>
      <c r="AB100" s="608"/>
      <c r="AC100" s="576" t="s">
        <v>863</v>
      </c>
    </row>
    <row r="101" spans="1:336" s="15" customFormat="1" ht="63.75" x14ac:dyDescent="0.25">
      <c r="A101" s="662" t="str">
        <f>CONCATENATE(MUEBLES[[#This Row],[CODIGO DE LA PARTIDA ESPECIFICA ]],"-",MUEBLES[[#This Row],[NO. EDIFICIO ]],"-",MUEBLES[[#This Row],[NO. ÁREA ]],"-",MUEBLES[[#This Row],[NÚM. DE BIEN ]],"-",MUEBLES[[#This Row],[CONSECUTIVO DEL BIEN ]],"-",MUEBLES[[#This Row],[CONSECUTIVO GENERAL DE INVENTARIO]])</f>
        <v>531-05-51-106-001-0096</v>
      </c>
      <c r="B101" s="584">
        <v>531</v>
      </c>
      <c r="C101" s="605" t="s">
        <v>6102</v>
      </c>
      <c r="D101" s="584" t="s">
        <v>6261</v>
      </c>
      <c r="E101" s="585" t="s">
        <v>4063</v>
      </c>
      <c r="F101" s="584" t="str">
        <f>VLOOKUP(MUEBLES[[#This Row],[NO. EDIFICIO ]],EDIFICIOS[],2,FALSE)</f>
        <v>SISTEMA MUNICIPAL DIF</v>
      </c>
      <c r="G101" s="584" t="str">
        <f>VLOOKUP(MUEBLES[[#This Row],[NO. EDIFICIO ]],EDIFICIOS[],3,FALSE)</f>
        <v>AV. REFORMA S/N, SECCIÓN NORTE, MANZANA 2, SANTIAGO DE ANAYA, HIDALGO</v>
      </c>
      <c r="H101" s="606" t="s">
        <v>4296</v>
      </c>
      <c r="I101" s="587" t="str">
        <f>VLOOKUP(MUEBLES[[#This Row],[NO. ÁREA ]],AREAS[],2,FALSE)</f>
        <v>UNIDAD BÁSICA DE REHABILITACIÓN</v>
      </c>
      <c r="J101" s="586" t="str">
        <f>VLOOKUP(MUEBLES[[#This Row],[NO. ÁREA ]],AREAS[],5,FALSE)</f>
        <v>C. BELEN GONZÁLEZ BARRERA</v>
      </c>
      <c r="K101" s="586">
        <v>183</v>
      </c>
      <c r="L101" s="587" t="str">
        <f>VLOOKUP(MUEBLES[[#This Row],[NÚM. DE NOMINA ]],PERSONAL[],2,FALSE)</f>
        <v>LTF. JAQUELINE RAMÍREZ MARTÍNEZ</v>
      </c>
      <c r="M101" s="586" t="str">
        <f>VLOOKUP(MUEBLES[[#This Row],[NÚM. DE NOMINA ]],PERSONAL[],3,FALSE)</f>
        <v>TERAPEUTA</v>
      </c>
      <c r="N101" s="585" t="s">
        <v>4373</v>
      </c>
      <c r="O101" s="586" t="s">
        <v>4692</v>
      </c>
      <c r="P101" s="588" t="str">
        <f>VLOOKUP(MUEBLES[[#This Row],[NÚM. DE BIEN ]],BIENES[],2,FALSE)</f>
        <v xml:space="preserve">ELECTROESTIMULADOR DE NERVIOS </v>
      </c>
      <c r="Q101" s="589" t="s">
        <v>1865</v>
      </c>
      <c r="R101" s="606" t="s">
        <v>5040</v>
      </c>
      <c r="S101" s="585" t="s">
        <v>860</v>
      </c>
      <c r="T101" s="585" t="s">
        <v>1186</v>
      </c>
      <c r="U101" s="585" t="s">
        <v>557</v>
      </c>
      <c r="V101" s="585">
        <v>9358</v>
      </c>
      <c r="W101" s="590">
        <v>44116</v>
      </c>
      <c r="X101" s="591">
        <v>12681.33</v>
      </c>
      <c r="Y101" s="592"/>
      <c r="Z101" s="592">
        <v>12681.33</v>
      </c>
      <c r="AA101" s="585" t="s">
        <v>6089</v>
      </c>
      <c r="AB101" s="608"/>
      <c r="AC101" s="576" t="s">
        <v>863</v>
      </c>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c r="KN101" s="9"/>
      <c r="KO101" s="9"/>
      <c r="KP101" s="9"/>
      <c r="KQ101" s="9"/>
      <c r="KR101" s="9"/>
      <c r="KS101" s="9"/>
      <c r="KT101" s="9"/>
      <c r="KU101" s="9"/>
      <c r="KV101" s="9"/>
      <c r="KW101" s="9"/>
      <c r="KX101" s="9"/>
      <c r="KY101" s="9"/>
      <c r="KZ101" s="9"/>
      <c r="LA101" s="9"/>
      <c r="LB101" s="9"/>
      <c r="LC101" s="9"/>
      <c r="LD101" s="9"/>
      <c r="LE101" s="9"/>
      <c r="LF101" s="9"/>
      <c r="LG101" s="9"/>
      <c r="LH101" s="9"/>
      <c r="LI101" s="9"/>
      <c r="LJ101" s="9"/>
      <c r="LK101" s="9"/>
      <c r="LL101" s="9"/>
      <c r="LM101" s="9"/>
      <c r="LN101" s="9"/>
      <c r="LO101" s="9"/>
      <c r="LP101" s="9"/>
      <c r="LQ101" s="9"/>
      <c r="LR101" s="9"/>
      <c r="LS101" s="9"/>
      <c r="LT101" s="9"/>
      <c r="LU101" s="9"/>
      <c r="LV101" s="9"/>
      <c r="LW101" s="9"/>
      <c r="LX101" s="9"/>
    </row>
    <row r="102" spans="1:336" s="15" customFormat="1" ht="114.75" x14ac:dyDescent="0.25">
      <c r="A102" s="662" t="str">
        <f>CONCATENATE(MUEBLES[[#This Row],[CODIGO DE LA PARTIDA ESPECIFICA ]],"-",MUEBLES[[#This Row],[NO. EDIFICIO ]],"-",MUEBLES[[#This Row],[NO. ÁREA ]],"-",MUEBLES[[#This Row],[NÚM. DE BIEN ]],"-",MUEBLES[[#This Row],[CONSECUTIVO DEL BIEN ]],"-",MUEBLES[[#This Row],[CONSECUTIVO GENERAL DE INVENTARIO]])</f>
        <v>519-01-24-151-001-0097</v>
      </c>
      <c r="B102" s="584">
        <v>519</v>
      </c>
      <c r="C102" s="584" t="s">
        <v>6094</v>
      </c>
      <c r="D102" s="584" t="s">
        <v>6236</v>
      </c>
      <c r="E102" s="585" t="s">
        <v>4060</v>
      </c>
      <c r="F102" s="584" t="str">
        <f>VLOOKUP(MUEBLES[[#This Row],[NO. EDIFICIO ]],EDIFICIOS[],2,FALSE)</f>
        <v>PALACIO MUNICIPAL</v>
      </c>
      <c r="G102" s="584" t="str">
        <f>VLOOKUP(MUEBLES[[#This Row],[NO. EDIFICIO ]],EDIFICIOS[],3,FALSE)</f>
        <v>PALACIO MUNICIPAL, S/N, COLONIA CENTRO</v>
      </c>
      <c r="H102" s="606" t="s">
        <v>4269</v>
      </c>
      <c r="I102" s="587" t="str">
        <f>VLOOKUP(MUEBLES[[#This Row],[NO. ÁREA ]],AREAS[],2,FALSE)</f>
        <v>TESORERÍA MUNICIPAL</v>
      </c>
      <c r="J102" s="586" t="str">
        <f>VLOOKUP(MUEBLES[[#This Row],[NO. ÁREA ]],AREAS[],5,FALSE)</f>
        <v>C. P. NOHEMI VIRIDIANA CORTEZ MONTER</v>
      </c>
      <c r="K102" s="586">
        <v>138</v>
      </c>
      <c r="L102" s="587" t="str">
        <f>VLOOKUP(MUEBLES[[#This Row],[NÚM. DE NOMINA ]],PERSONAL[],2,FALSE)</f>
        <v>C. P. NOHEMI VIRIDIANA CORTEZ MONTER</v>
      </c>
      <c r="M102" s="586" t="str">
        <f>VLOOKUP(MUEBLES[[#This Row],[NÚM. DE NOMINA ]],PERSONAL[],3,FALSE)</f>
        <v>TITULAR</v>
      </c>
      <c r="N102" s="585" t="s">
        <v>4404</v>
      </c>
      <c r="O102" s="586" t="s">
        <v>4692</v>
      </c>
      <c r="P102" s="588" t="str">
        <f>VLOOKUP(MUEBLES[[#This Row],[NÚM. DE BIEN ]],BIENES[],2,FALSE)</f>
        <v xml:space="preserve">IMPRESORA </v>
      </c>
      <c r="Q102" s="589" t="s">
        <v>1162</v>
      </c>
      <c r="R102" s="606" t="s">
        <v>5041</v>
      </c>
      <c r="S102" s="585" t="s">
        <v>540</v>
      </c>
      <c r="T102" s="585" t="s">
        <v>1159</v>
      </c>
      <c r="U102" s="585" t="s">
        <v>1160</v>
      </c>
      <c r="V102" s="585" t="s">
        <v>1161</v>
      </c>
      <c r="W102" s="590">
        <v>44095</v>
      </c>
      <c r="X102" s="591">
        <v>46397.68</v>
      </c>
      <c r="Y102" s="592">
        <v>0</v>
      </c>
      <c r="Z102" s="592">
        <v>46397.68</v>
      </c>
      <c r="AA102" s="585" t="s">
        <v>6089</v>
      </c>
      <c r="AB102" s="608"/>
      <c r="AC102" s="576" t="s">
        <v>863</v>
      </c>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c r="KN102" s="9"/>
      <c r="KO102" s="9"/>
      <c r="KP102" s="9"/>
      <c r="KQ102" s="9"/>
      <c r="KR102" s="9"/>
      <c r="KS102" s="9"/>
      <c r="KT102" s="9"/>
      <c r="KU102" s="9"/>
      <c r="KV102" s="9"/>
      <c r="KW102" s="9"/>
      <c r="KX102" s="9"/>
      <c r="KY102" s="9"/>
      <c r="KZ102" s="9"/>
      <c r="LA102" s="9"/>
      <c r="LB102" s="9"/>
      <c r="LC102" s="9"/>
      <c r="LD102" s="9"/>
      <c r="LE102" s="9"/>
      <c r="LF102" s="9"/>
      <c r="LG102" s="9"/>
      <c r="LH102" s="9"/>
      <c r="LI102" s="9"/>
      <c r="LJ102" s="9"/>
      <c r="LK102" s="9"/>
      <c r="LL102" s="9"/>
      <c r="LM102" s="9"/>
      <c r="LN102" s="9"/>
      <c r="LO102" s="9"/>
      <c r="LP102" s="9"/>
      <c r="LQ102" s="9"/>
      <c r="LR102" s="9"/>
      <c r="LS102" s="9"/>
      <c r="LT102" s="9"/>
      <c r="LU102" s="9"/>
      <c r="LV102" s="9"/>
      <c r="LW102" s="9"/>
      <c r="LX102" s="9"/>
    </row>
    <row r="103" spans="1:336" s="15" customFormat="1" ht="153" x14ac:dyDescent="0.25">
      <c r="A103" s="662" t="str">
        <f>CONCATENATE(MUEBLES[[#This Row],[CODIGO DE LA PARTIDA ESPECIFICA ]],"-",MUEBLES[[#This Row],[NO. EDIFICIO ]],"-",MUEBLES[[#This Row],[NO. ÁREA ]],"-",MUEBLES[[#This Row],[NÚM. DE BIEN ]],"-",MUEBLES[[#This Row],[CONSECUTIVO DEL BIEN ]],"-",MUEBLES[[#This Row],[CONSECUTIVO GENERAL DE INVENTARIO]])</f>
        <v>522-05-48-141-001-0098</v>
      </c>
      <c r="B103" s="584">
        <v>522</v>
      </c>
      <c r="C103" s="584" t="s">
        <v>6099</v>
      </c>
      <c r="D103" s="584" t="s">
        <v>6237</v>
      </c>
      <c r="E103" s="585" t="s">
        <v>4063</v>
      </c>
      <c r="F103" s="584" t="str">
        <f>VLOOKUP(MUEBLES[[#This Row],[NO. EDIFICIO ]],EDIFICIOS[],2,FALSE)</f>
        <v>SISTEMA MUNICIPAL DIF</v>
      </c>
      <c r="G103" s="584" t="str">
        <f>VLOOKUP(MUEBLES[[#This Row],[NO. EDIFICIO ]],EDIFICIOS[],3,FALSE)</f>
        <v>AV. REFORMA S/N, SECCIÓN NORTE, MANZANA 2, SANTIAGO DE ANAYA, HIDALGO</v>
      </c>
      <c r="H103" s="606" t="s">
        <v>4293</v>
      </c>
      <c r="I103" s="587" t="str">
        <f>VLOOKUP(MUEBLES[[#This Row],[NO. ÁREA ]],AREAS[],2,FALSE)</f>
        <v>SISTEMA MUNICIPAL PARA EL DESARROLLO INTEGRAL DE LA FAMILIA</v>
      </c>
      <c r="J103" s="586" t="str">
        <f>VLOOKUP(MUEBLES[[#This Row],[NO. ÁREA ]],AREAS[],5,FALSE)</f>
        <v>C. BELEN GONZÁLEZ BARRERA</v>
      </c>
      <c r="K103" s="586">
        <v>119</v>
      </c>
      <c r="L103" s="587" t="str">
        <f>VLOOKUP(MUEBLES[[#This Row],[NÚM. DE NOMINA ]],PERSONAL[],2,FALSE)</f>
        <v>C. BELEN GONZÁLEZ BARRERA</v>
      </c>
      <c r="M103" s="586" t="str">
        <f>VLOOKUP(MUEBLES[[#This Row],[NÚM. DE NOMINA ]],PERSONAL[],3,FALSE)</f>
        <v xml:space="preserve">TITULAR </v>
      </c>
      <c r="N103" s="585" t="s">
        <v>4337</v>
      </c>
      <c r="O103" s="586" t="s">
        <v>4692</v>
      </c>
      <c r="P103" s="588" t="str">
        <f>VLOOKUP(MUEBLES[[#This Row],[NÚM. DE BIEN ]],BIENES[],2,FALSE)</f>
        <v xml:space="preserve">GIMNASIO AL AIRE LIBRE </v>
      </c>
      <c r="Q103" s="589" t="s">
        <v>1193</v>
      </c>
      <c r="R103" s="606" t="s">
        <v>5042</v>
      </c>
      <c r="S103" s="585" t="s">
        <v>1194</v>
      </c>
      <c r="T103" s="585" t="s">
        <v>557</v>
      </c>
      <c r="U103" s="585" t="s">
        <v>557</v>
      </c>
      <c r="V103" s="585" t="s">
        <v>1190</v>
      </c>
      <c r="W103" s="590">
        <v>44134</v>
      </c>
      <c r="X103" s="591">
        <v>20880</v>
      </c>
      <c r="Y103" s="592"/>
      <c r="Z103" s="592">
        <v>20880</v>
      </c>
      <c r="AA103" s="585" t="s">
        <v>6089</v>
      </c>
      <c r="AB103" s="608"/>
      <c r="AC103" s="576" t="s">
        <v>916</v>
      </c>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c r="IA103" s="9"/>
      <c r="IB103" s="9"/>
      <c r="IC103" s="9"/>
      <c r="ID103" s="9"/>
      <c r="IE103" s="9"/>
      <c r="IF103" s="9"/>
      <c r="IG103" s="9"/>
      <c r="IH103" s="9"/>
      <c r="II103" s="9"/>
      <c r="IJ103" s="9"/>
      <c r="IK103" s="9"/>
      <c r="IL103" s="9"/>
      <c r="IM103" s="9"/>
      <c r="IN103" s="9"/>
      <c r="IO103" s="9"/>
      <c r="IP103" s="9"/>
      <c r="IQ103" s="9"/>
      <c r="IR103" s="9"/>
      <c r="IS103" s="9"/>
      <c r="IT103" s="9"/>
      <c r="IU103" s="9"/>
      <c r="IV103" s="9"/>
      <c r="IW103" s="9"/>
      <c r="IX103" s="9"/>
      <c r="IY103" s="9"/>
      <c r="IZ103" s="9"/>
      <c r="JA103" s="9"/>
      <c r="JB103" s="9"/>
      <c r="JC103" s="9"/>
      <c r="JD103" s="9"/>
      <c r="JE103" s="9"/>
      <c r="JF103" s="9"/>
      <c r="JG103" s="9"/>
      <c r="JH103" s="9"/>
      <c r="JI103" s="9"/>
      <c r="JJ103" s="9"/>
      <c r="JK103" s="9"/>
      <c r="JL103" s="9"/>
      <c r="JM103" s="9"/>
      <c r="JN103" s="9"/>
      <c r="JO103" s="9"/>
      <c r="JP103" s="9"/>
      <c r="JQ103" s="9"/>
      <c r="JR103" s="9"/>
      <c r="JS103" s="9"/>
      <c r="JT103" s="9"/>
      <c r="JU103" s="9"/>
      <c r="JV103" s="9"/>
      <c r="JW103" s="9"/>
      <c r="JX103" s="9"/>
      <c r="JY103" s="9"/>
      <c r="JZ103" s="9"/>
      <c r="KA103" s="9"/>
      <c r="KB103" s="9"/>
      <c r="KC103" s="9"/>
      <c r="KD103" s="9"/>
      <c r="KE103" s="9"/>
      <c r="KF103" s="9"/>
      <c r="KG103" s="9"/>
      <c r="KH103" s="9"/>
      <c r="KI103" s="9"/>
      <c r="KJ103" s="9"/>
      <c r="KK103" s="9"/>
      <c r="KL103" s="9"/>
      <c r="KM103" s="9"/>
      <c r="KN103" s="9"/>
      <c r="KO103" s="9"/>
      <c r="KP103" s="9"/>
      <c r="KQ103" s="9"/>
      <c r="KR103" s="9"/>
      <c r="KS103" s="9"/>
      <c r="KT103" s="9"/>
      <c r="KU103" s="9"/>
      <c r="KV103" s="9"/>
      <c r="KW103" s="9"/>
      <c r="KX103" s="9"/>
      <c r="KY103" s="9"/>
      <c r="KZ103" s="9"/>
      <c r="LA103" s="9"/>
      <c r="LB103" s="9"/>
      <c r="LC103" s="9"/>
      <c r="LD103" s="9"/>
      <c r="LE103" s="9"/>
      <c r="LF103" s="9"/>
      <c r="LG103" s="9"/>
      <c r="LH103" s="9"/>
      <c r="LI103" s="9"/>
      <c r="LJ103" s="9"/>
      <c r="LK103" s="9"/>
      <c r="LL103" s="9"/>
      <c r="LM103" s="9"/>
      <c r="LN103" s="9"/>
      <c r="LO103" s="9"/>
      <c r="LP103" s="9"/>
      <c r="LQ103" s="9"/>
      <c r="LR103" s="9"/>
      <c r="LS103" s="9"/>
      <c r="LT103" s="9"/>
      <c r="LU103" s="9"/>
      <c r="LV103" s="9"/>
      <c r="LW103" s="9"/>
      <c r="LX103" s="9"/>
    </row>
    <row r="104" spans="1:336" s="15" customFormat="1" ht="127.5" x14ac:dyDescent="0.25">
      <c r="A104" s="662" t="str">
        <f>CONCATENATE(MUEBLES[[#This Row],[CODIGO DE LA PARTIDA ESPECIFICA ]],"-",MUEBLES[[#This Row],[NO. EDIFICIO ]],"-",MUEBLES[[#This Row],[NO. ÁREA ]],"-",MUEBLES[[#This Row],[NÚM. DE BIEN ]],"-",MUEBLES[[#This Row],[CONSECUTIVO DEL BIEN ]],"-",MUEBLES[[#This Row],[CONSECUTIVO GENERAL DE INVENTARIO]])</f>
        <v>522-05-48-141-002-0099</v>
      </c>
      <c r="B104" s="584">
        <v>522</v>
      </c>
      <c r="C104" s="584" t="s">
        <v>6099</v>
      </c>
      <c r="D104" s="584" t="s">
        <v>6238</v>
      </c>
      <c r="E104" s="585" t="s">
        <v>4063</v>
      </c>
      <c r="F104" s="584" t="str">
        <f>VLOOKUP(MUEBLES[[#This Row],[NO. EDIFICIO ]],EDIFICIOS[],2,FALSE)</f>
        <v>SISTEMA MUNICIPAL DIF</v>
      </c>
      <c r="G104" s="584" t="str">
        <f>VLOOKUP(MUEBLES[[#This Row],[NO. EDIFICIO ]],EDIFICIOS[],3,FALSE)</f>
        <v>AV. REFORMA S/N, SECCIÓN NORTE, MANZANA 2, SANTIAGO DE ANAYA, HIDALGO</v>
      </c>
      <c r="H104" s="606" t="s">
        <v>4293</v>
      </c>
      <c r="I104" s="587" t="str">
        <f>VLOOKUP(MUEBLES[[#This Row],[NO. ÁREA ]],AREAS[],2,FALSE)</f>
        <v>SISTEMA MUNICIPAL PARA EL DESARROLLO INTEGRAL DE LA FAMILIA</v>
      </c>
      <c r="J104" s="586" t="str">
        <f>VLOOKUP(MUEBLES[[#This Row],[NO. ÁREA ]],AREAS[],5,FALSE)</f>
        <v>C. BELEN GONZÁLEZ BARRERA</v>
      </c>
      <c r="K104" s="586">
        <v>119</v>
      </c>
      <c r="L104" s="587" t="str">
        <f>VLOOKUP(MUEBLES[[#This Row],[NÚM. DE NOMINA ]],PERSONAL[],2,FALSE)</f>
        <v>C. BELEN GONZÁLEZ BARRERA</v>
      </c>
      <c r="M104" s="586" t="str">
        <f>VLOOKUP(MUEBLES[[#This Row],[NÚM. DE NOMINA ]],PERSONAL[],3,FALSE)</f>
        <v xml:space="preserve">TITULAR </v>
      </c>
      <c r="N104" s="585" t="s">
        <v>4337</v>
      </c>
      <c r="O104" s="586" t="s">
        <v>4693</v>
      </c>
      <c r="P104" s="588" t="str">
        <f>VLOOKUP(MUEBLES[[#This Row],[NÚM. DE BIEN ]],BIENES[],2,FALSE)</f>
        <v xml:space="preserve">GIMNASIO AL AIRE LIBRE </v>
      </c>
      <c r="Q104" s="589" t="s">
        <v>1192</v>
      </c>
      <c r="R104" s="606" t="s">
        <v>5043</v>
      </c>
      <c r="S104" s="585" t="s">
        <v>1195</v>
      </c>
      <c r="T104" s="585" t="s">
        <v>557</v>
      </c>
      <c r="U104" s="585" t="s">
        <v>557</v>
      </c>
      <c r="V104" s="585" t="s">
        <v>1190</v>
      </c>
      <c r="W104" s="590">
        <v>44134</v>
      </c>
      <c r="X104" s="591">
        <v>19720</v>
      </c>
      <c r="Y104" s="592"/>
      <c r="Z104" s="592">
        <v>19720</v>
      </c>
      <c r="AA104" s="585" t="s">
        <v>6089</v>
      </c>
      <c r="AB104" s="608"/>
      <c r="AC104" s="576" t="s">
        <v>919</v>
      </c>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9"/>
      <c r="HU104" s="9"/>
      <c r="HV104" s="9"/>
      <c r="HW104" s="9"/>
      <c r="HX104" s="9"/>
      <c r="HY104" s="9"/>
      <c r="HZ104" s="9"/>
      <c r="IA104" s="9"/>
      <c r="IB104" s="9"/>
      <c r="IC104" s="9"/>
      <c r="ID104" s="9"/>
      <c r="IE104" s="9"/>
      <c r="IF104" s="9"/>
      <c r="IG104" s="9"/>
      <c r="IH104" s="9"/>
      <c r="II104" s="9"/>
      <c r="IJ104" s="9"/>
      <c r="IK104" s="9"/>
      <c r="IL104" s="9"/>
      <c r="IM104" s="9"/>
      <c r="IN104" s="9"/>
      <c r="IO104" s="9"/>
      <c r="IP104" s="9"/>
      <c r="IQ104" s="9"/>
      <c r="IR104" s="9"/>
      <c r="IS104" s="9"/>
      <c r="IT104" s="9"/>
      <c r="IU104" s="9"/>
      <c r="IV104" s="9"/>
      <c r="IW104" s="9"/>
      <c r="IX104" s="9"/>
      <c r="IY104" s="9"/>
      <c r="IZ104" s="9"/>
      <c r="JA104" s="9"/>
      <c r="JB104" s="9"/>
      <c r="JC104" s="9"/>
      <c r="JD104" s="9"/>
      <c r="JE104" s="9"/>
      <c r="JF104" s="9"/>
      <c r="JG104" s="9"/>
      <c r="JH104" s="9"/>
      <c r="JI104" s="9"/>
      <c r="JJ104" s="9"/>
      <c r="JK104" s="9"/>
      <c r="JL104" s="9"/>
      <c r="JM104" s="9"/>
      <c r="JN104" s="9"/>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c r="KN104" s="9"/>
      <c r="KO104" s="9"/>
      <c r="KP104" s="9"/>
      <c r="KQ104" s="9"/>
      <c r="KR104" s="9"/>
      <c r="KS104" s="9"/>
      <c r="KT104" s="9"/>
      <c r="KU104" s="9"/>
      <c r="KV104" s="9"/>
      <c r="KW104" s="9"/>
      <c r="KX104" s="9"/>
      <c r="KY104" s="9"/>
      <c r="KZ104" s="9"/>
      <c r="LA104" s="9"/>
      <c r="LB104" s="9"/>
      <c r="LC104" s="9"/>
      <c r="LD104" s="9"/>
      <c r="LE104" s="9"/>
      <c r="LF104" s="9"/>
      <c r="LG104" s="9"/>
      <c r="LH104" s="9"/>
      <c r="LI104" s="9"/>
      <c r="LJ104" s="9"/>
      <c r="LK104" s="9"/>
      <c r="LL104" s="9"/>
      <c r="LM104" s="9"/>
      <c r="LN104" s="9"/>
      <c r="LO104" s="9"/>
      <c r="LP104" s="9"/>
      <c r="LQ104" s="9"/>
      <c r="LR104" s="9"/>
      <c r="LS104" s="9"/>
      <c r="LT104" s="9"/>
      <c r="LU104" s="9"/>
      <c r="LV104" s="9"/>
      <c r="LW104" s="9"/>
      <c r="LX104" s="9"/>
    </row>
    <row r="105" spans="1:336" s="15" customFormat="1" ht="140.25" x14ac:dyDescent="0.25">
      <c r="A105" s="662" t="str">
        <f>CONCATENATE(MUEBLES[[#This Row],[CODIGO DE LA PARTIDA ESPECIFICA ]],"-",MUEBLES[[#This Row],[NO. EDIFICIO ]],"-",MUEBLES[[#This Row],[NO. ÁREA ]],"-",MUEBLES[[#This Row],[NÚM. DE BIEN ]],"-",MUEBLES[[#This Row],[CONSECUTIVO DEL BIEN ]],"-",MUEBLES[[#This Row],[CONSECUTIVO GENERAL DE INVENTARIO]])</f>
        <v>522-05-48-141-003-0100</v>
      </c>
      <c r="B105" s="584">
        <v>522</v>
      </c>
      <c r="C105" s="584" t="s">
        <v>6099</v>
      </c>
      <c r="D105" s="584" t="s">
        <v>6239</v>
      </c>
      <c r="E105" s="585" t="s">
        <v>4063</v>
      </c>
      <c r="F105" s="584" t="str">
        <f>VLOOKUP(MUEBLES[[#This Row],[NO. EDIFICIO ]],EDIFICIOS[],2,FALSE)</f>
        <v>SISTEMA MUNICIPAL DIF</v>
      </c>
      <c r="G105" s="584" t="str">
        <f>VLOOKUP(MUEBLES[[#This Row],[NO. EDIFICIO ]],EDIFICIOS[],3,FALSE)</f>
        <v>AV. REFORMA S/N, SECCIÓN NORTE, MANZANA 2, SANTIAGO DE ANAYA, HIDALGO</v>
      </c>
      <c r="H105" s="606" t="s">
        <v>4293</v>
      </c>
      <c r="I105" s="587" t="str">
        <f>VLOOKUP(MUEBLES[[#This Row],[NO. ÁREA ]],AREAS[],2,FALSE)</f>
        <v>SISTEMA MUNICIPAL PARA EL DESARROLLO INTEGRAL DE LA FAMILIA</v>
      </c>
      <c r="J105" s="586" t="str">
        <f>VLOOKUP(MUEBLES[[#This Row],[NO. ÁREA ]],AREAS[],5,FALSE)</f>
        <v>C. BELEN GONZÁLEZ BARRERA</v>
      </c>
      <c r="K105" s="586">
        <v>119</v>
      </c>
      <c r="L105" s="587" t="str">
        <f>VLOOKUP(MUEBLES[[#This Row],[NÚM. DE NOMINA ]],PERSONAL[],2,FALSE)</f>
        <v>C. BELEN GONZÁLEZ BARRERA</v>
      </c>
      <c r="M105" s="586" t="str">
        <f>VLOOKUP(MUEBLES[[#This Row],[NÚM. DE NOMINA ]],PERSONAL[],3,FALSE)</f>
        <v xml:space="preserve">TITULAR </v>
      </c>
      <c r="N105" s="585" t="s">
        <v>4337</v>
      </c>
      <c r="O105" s="586" t="s">
        <v>4694</v>
      </c>
      <c r="P105" s="588" t="str">
        <f>VLOOKUP(MUEBLES[[#This Row],[NÚM. DE BIEN ]],BIENES[],2,FALSE)</f>
        <v xml:space="preserve">GIMNASIO AL AIRE LIBRE </v>
      </c>
      <c r="Q105" s="589" t="s">
        <v>1196</v>
      </c>
      <c r="R105" s="606" t="s">
        <v>5044</v>
      </c>
      <c r="S105" s="585" t="s">
        <v>1197</v>
      </c>
      <c r="T105" s="585" t="s">
        <v>557</v>
      </c>
      <c r="U105" s="585" t="s">
        <v>557</v>
      </c>
      <c r="V105" s="585" t="s">
        <v>1190</v>
      </c>
      <c r="W105" s="590">
        <v>44134</v>
      </c>
      <c r="X105" s="591">
        <v>22040</v>
      </c>
      <c r="Y105" s="592"/>
      <c r="Z105" s="592">
        <v>22040</v>
      </c>
      <c r="AA105" s="585" t="s">
        <v>6089</v>
      </c>
      <c r="AB105" s="608"/>
      <c r="AC105" s="576"/>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c r="IT105" s="9"/>
      <c r="IU105" s="9"/>
      <c r="IV105" s="9"/>
      <c r="IW105" s="9"/>
      <c r="IX105" s="9"/>
      <c r="IY105" s="9"/>
      <c r="IZ105" s="9"/>
      <c r="JA105" s="9"/>
      <c r="JB105" s="9"/>
      <c r="JC105" s="9"/>
      <c r="JD105" s="9"/>
      <c r="JE105" s="9"/>
      <c r="JF105" s="9"/>
      <c r="JG105" s="9"/>
      <c r="JH105" s="9"/>
      <c r="JI105" s="9"/>
      <c r="JJ105" s="9"/>
      <c r="JK105" s="9"/>
      <c r="JL105" s="9"/>
      <c r="JM105" s="9"/>
      <c r="JN105" s="9"/>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c r="KN105" s="9"/>
      <c r="KO105" s="9"/>
      <c r="KP105" s="9"/>
      <c r="KQ105" s="9"/>
      <c r="KR105" s="9"/>
      <c r="KS105" s="9"/>
      <c r="KT105" s="9"/>
      <c r="KU105" s="9"/>
      <c r="KV105" s="9"/>
      <c r="KW105" s="9"/>
      <c r="KX105" s="9"/>
      <c r="KY105" s="9"/>
      <c r="KZ105" s="9"/>
      <c r="LA105" s="9"/>
      <c r="LB105" s="9"/>
      <c r="LC105" s="9"/>
      <c r="LD105" s="9"/>
      <c r="LE105" s="9"/>
      <c r="LF105" s="9"/>
      <c r="LG105" s="9"/>
      <c r="LH105" s="9"/>
      <c r="LI105" s="9"/>
      <c r="LJ105" s="9"/>
      <c r="LK105" s="9"/>
      <c r="LL105" s="9"/>
      <c r="LM105" s="9"/>
      <c r="LN105" s="9"/>
      <c r="LO105" s="9"/>
      <c r="LP105" s="9"/>
      <c r="LQ105" s="9"/>
      <c r="LR105" s="9"/>
      <c r="LS105" s="9"/>
      <c r="LT105" s="9"/>
      <c r="LU105" s="9"/>
      <c r="LV105" s="9"/>
      <c r="LW105" s="9"/>
      <c r="LX105" s="9"/>
    </row>
    <row r="106" spans="1:336" s="15" customFormat="1" ht="76.5" x14ac:dyDescent="0.25">
      <c r="A106" s="662" t="str">
        <f>CONCATENATE(MUEBLES[[#This Row],[CODIGO DE LA PARTIDA ESPECIFICA ]],"-",MUEBLES[[#This Row],[NO. EDIFICIO ]],"-",MUEBLES[[#This Row],[NO. ÁREA ]],"-",MUEBLES[[#This Row],[NÚM. DE BIEN ]],"-",MUEBLES[[#This Row],[CONSECUTIVO DEL BIEN ]],"-",MUEBLES[[#This Row],[CONSECUTIVO GENERAL DE INVENTARIO]])</f>
        <v>565-01-44-258-001-0101</v>
      </c>
      <c r="B106" s="584">
        <v>565</v>
      </c>
      <c r="C106" s="584" t="s">
        <v>6106</v>
      </c>
      <c r="D106" s="584" t="s">
        <v>6240</v>
      </c>
      <c r="E106" s="585" t="s">
        <v>4060</v>
      </c>
      <c r="F106" s="584" t="str">
        <f>VLOOKUP(MUEBLES[[#This Row],[NO. EDIFICIO ]],EDIFICIOS[],2,FALSE)</f>
        <v>PALACIO MUNICIPAL</v>
      </c>
      <c r="G106" s="584" t="str">
        <f>VLOOKUP(MUEBLES[[#This Row],[NO. EDIFICIO ]],EDIFICIOS[],3,FALSE)</f>
        <v>PALACIO MUNICIPAL, S/N, COLONIA CENTRO</v>
      </c>
      <c r="H106" s="606" t="s">
        <v>4289</v>
      </c>
      <c r="I106" s="587" t="str">
        <f>VLOOKUP(MUEBLES[[#This Row],[NO. ÁREA ]],AREAS[],2,FALSE)</f>
        <v>SEGURIDAD PÚBLICA Y TRÁNSITO MUNICIPAL</v>
      </c>
      <c r="J106" s="586" t="str">
        <f>VLOOKUP(MUEBLES[[#This Row],[NO. ÁREA ]],AREAS[],5,FALSE)</f>
        <v>LIC. MIGUEL ÁNGEL ALDANA  CANO</v>
      </c>
      <c r="K106" s="586" t="s">
        <v>4060</v>
      </c>
      <c r="L106" s="587" t="str">
        <f>VLOOKUP(MUEBLES[[#This Row],[NÚM. DE NOMINA ]],PERSONAL[],2,FALSE)</f>
        <v>LIC. MIGUEL ÁNGEL ALDANA  CANO</v>
      </c>
      <c r="M106" s="586" t="str">
        <f>VLOOKUP(MUEBLES[[#This Row],[NÚM. DE NOMINA ]],PERSONAL[],3,FALSE)</f>
        <v xml:space="preserve">TITULAR </v>
      </c>
      <c r="N106" s="585" t="s">
        <v>4891</v>
      </c>
      <c r="O106" s="586" t="s">
        <v>4692</v>
      </c>
      <c r="P106" s="588" t="str">
        <f>VLOOKUP(MUEBLES[[#This Row],[NÚM. DE BIEN ]],BIENES[],2,FALSE)</f>
        <v xml:space="preserve">RADIO BASE (CANALES) </v>
      </c>
      <c r="Q106" s="589" t="s">
        <v>802</v>
      </c>
      <c r="R106" s="606" t="s">
        <v>4824</v>
      </c>
      <c r="S106" s="585" t="s">
        <v>369</v>
      </c>
      <c r="T106" s="585" t="s">
        <v>370</v>
      </c>
      <c r="U106" s="585">
        <v>18410</v>
      </c>
      <c r="V106" s="585">
        <v>1674</v>
      </c>
      <c r="W106" s="590">
        <v>43803</v>
      </c>
      <c r="X106" s="591">
        <v>10500</v>
      </c>
      <c r="Y106" s="592">
        <v>0</v>
      </c>
      <c r="Z106" s="592">
        <v>10500</v>
      </c>
      <c r="AA106" s="585"/>
      <c r="AB106" s="608"/>
      <c r="AC106" s="576"/>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c r="IX106" s="9"/>
      <c r="IY106" s="9"/>
      <c r="IZ106" s="9"/>
      <c r="JA106" s="9"/>
      <c r="JB106" s="9"/>
      <c r="JC106" s="9"/>
      <c r="JD106" s="9"/>
      <c r="JE106" s="9"/>
      <c r="JF106" s="9"/>
      <c r="JG106" s="9"/>
      <c r="JH106" s="9"/>
      <c r="JI106" s="9"/>
      <c r="JJ106" s="9"/>
      <c r="JK106" s="9"/>
      <c r="JL106" s="9"/>
      <c r="JM106" s="9"/>
      <c r="JN106" s="9"/>
      <c r="JO106" s="9"/>
      <c r="JP106" s="9"/>
      <c r="JQ106" s="9"/>
      <c r="JR106" s="9"/>
      <c r="JS106" s="9"/>
      <c r="JT106" s="9"/>
      <c r="JU106" s="9"/>
      <c r="JV106" s="9"/>
      <c r="JW106" s="9"/>
      <c r="JX106" s="9"/>
      <c r="JY106" s="9"/>
      <c r="JZ106" s="9"/>
      <c r="KA106" s="9"/>
      <c r="KB106" s="9"/>
      <c r="KC106" s="9"/>
      <c r="KD106" s="9"/>
      <c r="KE106" s="9"/>
      <c r="KF106" s="9"/>
      <c r="KG106" s="9"/>
      <c r="KH106" s="9"/>
      <c r="KI106" s="9"/>
      <c r="KJ106" s="9"/>
      <c r="KK106" s="9"/>
      <c r="KL106" s="9"/>
      <c r="KM106" s="9"/>
      <c r="KN106" s="9"/>
      <c r="KO106" s="9"/>
      <c r="KP106" s="9"/>
      <c r="KQ106" s="9"/>
      <c r="KR106" s="9"/>
      <c r="KS106" s="9"/>
      <c r="KT106" s="9"/>
      <c r="KU106" s="9"/>
      <c r="KV106" s="9"/>
      <c r="KW106" s="9"/>
      <c r="KX106" s="9"/>
      <c r="KY106" s="9"/>
      <c r="KZ106" s="9"/>
      <c r="LA106" s="9"/>
      <c r="LB106" s="9"/>
      <c r="LC106" s="9"/>
      <c r="LD106" s="9"/>
      <c r="LE106" s="9"/>
      <c r="LF106" s="9"/>
      <c r="LG106" s="9"/>
      <c r="LH106" s="9"/>
      <c r="LI106" s="9"/>
      <c r="LJ106" s="9"/>
      <c r="LK106" s="9"/>
      <c r="LL106" s="9"/>
      <c r="LM106" s="9"/>
      <c r="LN106" s="9"/>
      <c r="LO106" s="9"/>
      <c r="LP106" s="9"/>
      <c r="LQ106" s="9"/>
      <c r="LR106" s="9"/>
      <c r="LS106" s="9"/>
      <c r="LT106" s="9"/>
      <c r="LU106" s="9"/>
      <c r="LV106" s="9"/>
      <c r="LW106" s="9"/>
      <c r="LX106" s="9"/>
    </row>
    <row r="107" spans="1:336" s="15" customFormat="1" ht="63.75" x14ac:dyDescent="0.25">
      <c r="A107" s="662" t="str">
        <f>CONCATENATE(MUEBLES[[#This Row],[CODIGO DE LA PARTIDA ESPECIFICA ]],"-",MUEBLES[[#This Row],[NO. EDIFICIO ]],"-",MUEBLES[[#This Row],[NO. ÁREA ]],"-",MUEBLES[[#This Row],[NÚM. DE BIEN ]],"-",MUEBLES[[#This Row],[CONSECUTIVO DEL BIEN ]],"-",MUEBLES[[#This Row],[CONSECUTIVO GENERAL DE INVENTARIO]])</f>
        <v>565-01-44-260-001-0102</v>
      </c>
      <c r="B107" s="584">
        <v>565</v>
      </c>
      <c r="C107" s="584" t="s">
        <v>6106</v>
      </c>
      <c r="D107" s="584" t="s">
        <v>6241</v>
      </c>
      <c r="E107" s="585" t="s">
        <v>4060</v>
      </c>
      <c r="F107" s="584" t="str">
        <f>VLOOKUP(MUEBLES[[#This Row],[NO. EDIFICIO ]],EDIFICIOS[],2,FALSE)</f>
        <v>PALACIO MUNICIPAL</v>
      </c>
      <c r="G107" s="584" t="str">
        <f>VLOOKUP(MUEBLES[[#This Row],[NO. EDIFICIO ]],EDIFICIOS[],3,FALSE)</f>
        <v>PALACIO MUNICIPAL, S/N, COLONIA CENTRO</v>
      </c>
      <c r="H107" s="606" t="s">
        <v>4289</v>
      </c>
      <c r="I107" s="587" t="str">
        <f>VLOOKUP(MUEBLES[[#This Row],[NO. ÁREA ]],AREAS[],2,FALSE)</f>
        <v>SEGURIDAD PÚBLICA Y TRÁNSITO MUNICIPAL</v>
      </c>
      <c r="J107" s="586" t="str">
        <f>VLOOKUP(MUEBLES[[#This Row],[NO. ÁREA ]],AREAS[],5,FALSE)</f>
        <v>LIC. MIGUEL ÁNGEL ALDANA  CANO</v>
      </c>
      <c r="K107" s="586" t="s">
        <v>4060</v>
      </c>
      <c r="L107" s="587" t="str">
        <f>VLOOKUP(MUEBLES[[#This Row],[NÚM. DE NOMINA ]],PERSONAL[],2,FALSE)</f>
        <v>LIC. MIGUEL ÁNGEL ALDANA  CANO</v>
      </c>
      <c r="M107" s="586" t="str">
        <f>VLOOKUP(MUEBLES[[#This Row],[NÚM. DE NOMINA ]],PERSONAL[],3,FALSE)</f>
        <v xml:space="preserve">TITULAR </v>
      </c>
      <c r="N107" s="585" t="s">
        <v>4893</v>
      </c>
      <c r="O107" s="586" t="s">
        <v>4692</v>
      </c>
      <c r="P107" s="588" t="str">
        <f>VLOOKUP(MUEBLES[[#This Row],[NÚM. DE BIEN ]],BIENES[],2,FALSE)</f>
        <v xml:space="preserve">RADIOCOMUNICACION BASE </v>
      </c>
      <c r="Q107" s="589" t="s">
        <v>795</v>
      </c>
      <c r="R107" s="606" t="s">
        <v>5045</v>
      </c>
      <c r="S107" s="585" t="s">
        <v>365</v>
      </c>
      <c r="T107" s="585" t="s">
        <v>383</v>
      </c>
      <c r="U107" s="585" t="s">
        <v>390</v>
      </c>
      <c r="V107" s="585" t="s">
        <v>385</v>
      </c>
      <c r="W107" s="590">
        <v>43837</v>
      </c>
      <c r="X107" s="591">
        <v>10044.450000000001</v>
      </c>
      <c r="Y107" s="592">
        <v>0</v>
      </c>
      <c r="Z107" s="592">
        <v>10044.450000000001</v>
      </c>
      <c r="AA107" s="585" t="s">
        <v>6090</v>
      </c>
      <c r="AB107" s="608"/>
      <c r="AC107" s="576"/>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9"/>
      <c r="HI107" s="9"/>
      <c r="HJ107" s="9"/>
      <c r="HK107" s="9"/>
      <c r="HL107" s="9"/>
      <c r="HM107" s="9"/>
      <c r="HN107" s="9"/>
      <c r="HO107" s="9"/>
      <c r="HP107" s="9"/>
      <c r="HQ107" s="9"/>
      <c r="HR107" s="9"/>
      <c r="HS107" s="9"/>
      <c r="HT107" s="9"/>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c r="IT107" s="9"/>
      <c r="IU107" s="9"/>
      <c r="IV107" s="9"/>
      <c r="IW107" s="9"/>
      <c r="IX107" s="9"/>
      <c r="IY107" s="9"/>
      <c r="IZ107" s="9"/>
      <c r="JA107" s="9"/>
      <c r="JB107" s="9"/>
      <c r="JC107" s="9"/>
      <c r="JD107" s="9"/>
      <c r="JE107" s="9"/>
      <c r="JF107" s="9"/>
      <c r="JG107" s="9"/>
      <c r="JH107" s="9"/>
      <c r="JI107" s="9"/>
      <c r="JJ107" s="9"/>
      <c r="JK107" s="9"/>
      <c r="JL107" s="9"/>
      <c r="JM107" s="9"/>
      <c r="JN107" s="9"/>
      <c r="JO107" s="9"/>
      <c r="JP107" s="9"/>
      <c r="JQ107" s="9"/>
      <c r="JR107" s="9"/>
      <c r="JS107" s="9"/>
      <c r="JT107" s="9"/>
      <c r="JU107" s="9"/>
      <c r="JV107" s="9"/>
      <c r="JW107" s="9"/>
      <c r="JX107" s="9"/>
      <c r="JY107" s="9"/>
      <c r="JZ107" s="9"/>
      <c r="KA107" s="9"/>
      <c r="KB107" s="9"/>
      <c r="KC107" s="9"/>
      <c r="KD107" s="9"/>
      <c r="KE107" s="9"/>
      <c r="KF107" s="9"/>
      <c r="KG107" s="9"/>
      <c r="KH107" s="9"/>
      <c r="KI107" s="9"/>
      <c r="KJ107" s="9"/>
      <c r="KK107" s="9"/>
      <c r="KL107" s="9"/>
      <c r="KM107" s="9"/>
      <c r="KN107" s="9"/>
      <c r="KO107" s="9"/>
      <c r="KP107" s="9"/>
      <c r="KQ107" s="9"/>
      <c r="KR107" s="9"/>
      <c r="KS107" s="9"/>
      <c r="KT107" s="9"/>
      <c r="KU107" s="9"/>
      <c r="KV107" s="9"/>
      <c r="KW107" s="9"/>
      <c r="KX107" s="9"/>
      <c r="KY107" s="9"/>
      <c r="KZ107" s="9"/>
      <c r="LA107" s="9"/>
      <c r="LB107" s="9"/>
      <c r="LC107" s="9"/>
      <c r="LD107" s="9"/>
      <c r="LE107" s="9"/>
      <c r="LF107" s="9"/>
      <c r="LG107" s="9"/>
      <c r="LH107" s="9"/>
      <c r="LI107" s="9"/>
      <c r="LJ107" s="9"/>
      <c r="LK107" s="9"/>
      <c r="LL107" s="9"/>
      <c r="LM107" s="9"/>
      <c r="LN107" s="9"/>
      <c r="LO107" s="9"/>
      <c r="LP107" s="9"/>
      <c r="LQ107" s="9"/>
      <c r="LR107" s="9"/>
      <c r="LS107" s="9"/>
      <c r="LT107" s="9"/>
      <c r="LU107" s="9"/>
      <c r="LV107" s="9"/>
      <c r="LW107" s="9"/>
      <c r="LX107" s="9"/>
    </row>
    <row r="108" spans="1:336" s="15" customFormat="1" ht="76.5" x14ac:dyDescent="0.25">
      <c r="A108" s="662" t="str">
        <f>CONCATENATE(MUEBLES[[#This Row],[CODIGO DE LA PARTIDA ESPECIFICA ]],"-",MUEBLES[[#This Row],[NO. EDIFICIO ]],"-",MUEBLES[[#This Row],[NO. ÁREA ]],"-",MUEBLES[[#This Row],[NÚM. DE BIEN ]],"-",MUEBLES[[#This Row],[CONSECUTIVO DEL BIEN ]],"-",MUEBLES[[#This Row],[CONSECUTIVO GENERAL DE INVENTARIO]])</f>
        <v>565-01-44-260-002-0103</v>
      </c>
      <c r="B108" s="584">
        <v>565</v>
      </c>
      <c r="C108" s="584" t="s">
        <v>6106</v>
      </c>
      <c r="D108" s="584" t="s">
        <v>6242</v>
      </c>
      <c r="E108" s="585" t="s">
        <v>4060</v>
      </c>
      <c r="F108" s="584" t="str">
        <f>VLOOKUP(MUEBLES[[#This Row],[NO. EDIFICIO ]],EDIFICIOS[],2,FALSE)</f>
        <v>PALACIO MUNICIPAL</v>
      </c>
      <c r="G108" s="584" t="str">
        <f>VLOOKUP(MUEBLES[[#This Row],[NO. EDIFICIO ]],EDIFICIOS[],3,FALSE)</f>
        <v>PALACIO MUNICIPAL, S/N, COLONIA CENTRO</v>
      </c>
      <c r="H108" s="606" t="s">
        <v>4289</v>
      </c>
      <c r="I108" s="587" t="str">
        <f>VLOOKUP(MUEBLES[[#This Row],[NO. ÁREA ]],AREAS[],2,FALSE)</f>
        <v>SEGURIDAD PÚBLICA Y TRÁNSITO MUNICIPAL</v>
      </c>
      <c r="J108" s="586" t="str">
        <f>VLOOKUP(MUEBLES[[#This Row],[NO. ÁREA ]],AREAS[],5,FALSE)</f>
        <v>LIC. MIGUEL ÁNGEL ALDANA  CANO</v>
      </c>
      <c r="K108" s="586" t="s">
        <v>4060</v>
      </c>
      <c r="L108" s="587" t="str">
        <f>VLOOKUP(MUEBLES[[#This Row],[NÚM. DE NOMINA ]],PERSONAL[],2,FALSE)</f>
        <v>LIC. MIGUEL ÁNGEL ALDANA  CANO</v>
      </c>
      <c r="M108" s="586" t="str">
        <f>VLOOKUP(MUEBLES[[#This Row],[NÚM. DE NOMINA ]],PERSONAL[],3,FALSE)</f>
        <v xml:space="preserve">TITULAR </v>
      </c>
      <c r="N108" s="585" t="s">
        <v>4893</v>
      </c>
      <c r="O108" s="586" t="s">
        <v>4693</v>
      </c>
      <c r="P108" s="588" t="str">
        <f>VLOOKUP(MUEBLES[[#This Row],[NÚM. DE BIEN ]],BIENES[],2,FALSE)</f>
        <v xml:space="preserve">RADIOCOMUNICACION BASE </v>
      </c>
      <c r="Q108" s="589" t="s">
        <v>386</v>
      </c>
      <c r="R108" s="606" t="s">
        <v>5046</v>
      </c>
      <c r="S108" s="585" t="s">
        <v>365</v>
      </c>
      <c r="T108" s="585" t="s">
        <v>383</v>
      </c>
      <c r="U108" s="585" t="s">
        <v>387</v>
      </c>
      <c r="V108" s="585" t="s">
        <v>385</v>
      </c>
      <c r="W108" s="590">
        <v>43837</v>
      </c>
      <c r="X108" s="591">
        <v>10044.450000000001</v>
      </c>
      <c r="Y108" s="592">
        <v>0</v>
      </c>
      <c r="Z108" s="592">
        <v>10044.450000000001</v>
      </c>
      <c r="AA108" s="585" t="s">
        <v>6090</v>
      </c>
      <c r="AB108" s="608"/>
      <c r="AC108" s="576"/>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9"/>
      <c r="HN108" s="9"/>
      <c r="HO108" s="9"/>
      <c r="HP108" s="9"/>
      <c r="HQ108" s="9"/>
      <c r="HR108" s="9"/>
      <c r="HS108" s="9"/>
      <c r="HT108" s="9"/>
      <c r="HU108" s="9"/>
      <c r="HV108" s="9"/>
      <c r="HW108" s="9"/>
      <c r="HX108" s="9"/>
      <c r="HY108" s="9"/>
      <c r="HZ108" s="9"/>
      <c r="IA108" s="9"/>
      <c r="IB108" s="9"/>
      <c r="IC108" s="9"/>
      <c r="ID108" s="9"/>
      <c r="IE108" s="9"/>
      <c r="IF108" s="9"/>
      <c r="IG108" s="9"/>
      <c r="IH108" s="9"/>
      <c r="II108" s="9"/>
      <c r="IJ108" s="9"/>
      <c r="IK108" s="9"/>
      <c r="IL108" s="9"/>
      <c r="IM108" s="9"/>
      <c r="IN108" s="9"/>
      <c r="IO108" s="9"/>
      <c r="IP108" s="9"/>
      <c r="IQ108" s="9"/>
      <c r="IR108" s="9"/>
      <c r="IS108" s="9"/>
      <c r="IT108" s="9"/>
      <c r="IU108" s="9"/>
      <c r="IV108" s="9"/>
      <c r="IW108" s="9"/>
      <c r="IX108" s="9"/>
      <c r="IY108" s="9"/>
      <c r="IZ108" s="9"/>
      <c r="JA108" s="9"/>
      <c r="JB108" s="9"/>
      <c r="JC108" s="9"/>
      <c r="JD108" s="9"/>
      <c r="JE108" s="9"/>
      <c r="JF108" s="9"/>
      <c r="JG108" s="9"/>
      <c r="JH108" s="9"/>
      <c r="JI108" s="9"/>
      <c r="JJ108" s="9"/>
      <c r="JK108" s="9"/>
      <c r="JL108" s="9"/>
      <c r="JM108" s="9"/>
      <c r="JN108" s="9"/>
      <c r="JO108" s="9"/>
      <c r="JP108" s="9"/>
      <c r="JQ108" s="9"/>
      <c r="JR108" s="9"/>
      <c r="JS108" s="9"/>
      <c r="JT108" s="9"/>
      <c r="JU108" s="9"/>
      <c r="JV108" s="9"/>
      <c r="JW108" s="9"/>
      <c r="JX108" s="9"/>
      <c r="JY108" s="9"/>
      <c r="JZ108" s="9"/>
      <c r="KA108" s="9"/>
      <c r="KB108" s="9"/>
      <c r="KC108" s="9"/>
      <c r="KD108" s="9"/>
      <c r="KE108" s="9"/>
      <c r="KF108" s="9"/>
      <c r="KG108" s="9"/>
      <c r="KH108" s="9"/>
      <c r="KI108" s="9"/>
      <c r="KJ108" s="9"/>
      <c r="KK108" s="9"/>
      <c r="KL108" s="9"/>
      <c r="KM108" s="9"/>
      <c r="KN108" s="9"/>
      <c r="KO108" s="9"/>
      <c r="KP108" s="9"/>
      <c r="KQ108" s="9"/>
      <c r="KR108" s="9"/>
      <c r="KS108" s="9"/>
      <c r="KT108" s="9"/>
      <c r="KU108" s="9"/>
      <c r="KV108" s="9"/>
      <c r="KW108" s="9"/>
      <c r="KX108" s="9"/>
      <c r="KY108" s="9"/>
      <c r="KZ108" s="9"/>
      <c r="LA108" s="9"/>
      <c r="LB108" s="9"/>
      <c r="LC108" s="9"/>
      <c r="LD108" s="9"/>
      <c r="LE108" s="9"/>
      <c r="LF108" s="9"/>
      <c r="LG108" s="9"/>
      <c r="LH108" s="9"/>
      <c r="LI108" s="9"/>
      <c r="LJ108" s="9"/>
      <c r="LK108" s="9"/>
      <c r="LL108" s="9"/>
      <c r="LM108" s="9"/>
      <c r="LN108" s="9"/>
      <c r="LO108" s="9"/>
      <c r="LP108" s="9"/>
      <c r="LQ108" s="9"/>
      <c r="LR108" s="9"/>
      <c r="LS108" s="9"/>
      <c r="LT108" s="9"/>
      <c r="LU108" s="9"/>
      <c r="LV108" s="9"/>
      <c r="LW108" s="9"/>
      <c r="LX108" s="9"/>
    </row>
    <row r="109" spans="1:336" s="15" customFormat="1" ht="63.75" x14ac:dyDescent="0.25">
      <c r="A109" s="662" t="str">
        <f>CONCATENATE(MUEBLES[[#This Row],[CODIGO DE LA PARTIDA ESPECIFICA ]],"-",MUEBLES[[#This Row],[NO. EDIFICIO ]],"-",MUEBLES[[#This Row],[NO. ÁREA ]],"-",MUEBLES[[#This Row],[NÚM. DE BIEN ]],"-",MUEBLES[[#This Row],[CONSECUTIVO DEL BIEN ]],"-",MUEBLES[[#This Row],[CONSECUTIVO GENERAL DE INVENTARIO]])</f>
        <v>565-01-44-260-003-0104</v>
      </c>
      <c r="B109" s="584">
        <v>565</v>
      </c>
      <c r="C109" s="584" t="s">
        <v>6106</v>
      </c>
      <c r="D109" s="584" t="s">
        <v>6243</v>
      </c>
      <c r="E109" s="585" t="s">
        <v>4060</v>
      </c>
      <c r="F109" s="584" t="str">
        <f>VLOOKUP(MUEBLES[[#This Row],[NO. EDIFICIO ]],EDIFICIOS[],2,FALSE)</f>
        <v>PALACIO MUNICIPAL</v>
      </c>
      <c r="G109" s="584" t="str">
        <f>VLOOKUP(MUEBLES[[#This Row],[NO. EDIFICIO ]],EDIFICIOS[],3,FALSE)</f>
        <v>PALACIO MUNICIPAL, S/N, COLONIA CENTRO</v>
      </c>
      <c r="H109" s="606" t="s">
        <v>4289</v>
      </c>
      <c r="I109" s="587" t="str">
        <f>VLOOKUP(MUEBLES[[#This Row],[NO. ÁREA ]],AREAS[],2,FALSE)</f>
        <v>SEGURIDAD PÚBLICA Y TRÁNSITO MUNICIPAL</v>
      </c>
      <c r="J109" s="586" t="str">
        <f>VLOOKUP(MUEBLES[[#This Row],[NO. ÁREA ]],AREAS[],5,FALSE)</f>
        <v>LIC. MIGUEL ÁNGEL ALDANA  CANO</v>
      </c>
      <c r="K109" s="586" t="s">
        <v>4060</v>
      </c>
      <c r="L109" s="587" t="str">
        <f>VLOOKUP(MUEBLES[[#This Row],[NÚM. DE NOMINA ]],PERSONAL[],2,FALSE)</f>
        <v>LIC. MIGUEL ÁNGEL ALDANA  CANO</v>
      </c>
      <c r="M109" s="586" t="str">
        <f>VLOOKUP(MUEBLES[[#This Row],[NÚM. DE NOMINA ]],PERSONAL[],3,FALSE)</f>
        <v xml:space="preserve">TITULAR </v>
      </c>
      <c r="N109" s="585" t="s">
        <v>4893</v>
      </c>
      <c r="O109" s="586" t="s">
        <v>4694</v>
      </c>
      <c r="P109" s="588" t="str">
        <f>VLOOKUP(MUEBLES[[#This Row],[NÚM. DE BIEN ]],BIENES[],2,FALSE)</f>
        <v xml:space="preserve">RADIOCOMUNICACION BASE </v>
      </c>
      <c r="Q109" s="589" t="s">
        <v>801</v>
      </c>
      <c r="R109" s="606" t="s">
        <v>5047</v>
      </c>
      <c r="S109" s="585" t="s">
        <v>365</v>
      </c>
      <c r="T109" s="585" t="s">
        <v>383</v>
      </c>
      <c r="U109" s="585" t="s">
        <v>388</v>
      </c>
      <c r="V109" s="585" t="s">
        <v>385</v>
      </c>
      <c r="W109" s="590">
        <v>43837</v>
      </c>
      <c r="X109" s="591">
        <v>10044.450000000001</v>
      </c>
      <c r="Y109" s="592">
        <v>0</v>
      </c>
      <c r="Z109" s="592">
        <v>10044.450000000001</v>
      </c>
      <c r="AA109" s="585" t="s">
        <v>6090</v>
      </c>
      <c r="AB109" s="608"/>
      <c r="AC109" s="576"/>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c r="GB109" s="9"/>
      <c r="GC109" s="9"/>
      <c r="GD109" s="9"/>
      <c r="GE109" s="9"/>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9"/>
      <c r="HN109" s="9"/>
      <c r="HO109" s="9"/>
      <c r="HP109" s="9"/>
      <c r="HQ109" s="9"/>
      <c r="HR109" s="9"/>
      <c r="HS109" s="9"/>
      <c r="HT109" s="9"/>
      <c r="HU109" s="9"/>
      <c r="HV109" s="9"/>
      <c r="HW109" s="9"/>
      <c r="HX109" s="9"/>
      <c r="HY109" s="9"/>
      <c r="HZ109" s="9"/>
      <c r="IA109" s="9"/>
      <c r="IB109" s="9"/>
      <c r="IC109" s="9"/>
      <c r="ID109" s="9"/>
      <c r="IE109" s="9"/>
      <c r="IF109" s="9"/>
      <c r="IG109" s="9"/>
      <c r="IH109" s="9"/>
      <c r="II109" s="9"/>
      <c r="IJ109" s="9"/>
      <c r="IK109" s="9"/>
      <c r="IL109" s="9"/>
      <c r="IM109" s="9"/>
      <c r="IN109" s="9"/>
      <c r="IO109" s="9"/>
      <c r="IP109" s="9"/>
      <c r="IQ109" s="9"/>
      <c r="IR109" s="9"/>
      <c r="IS109" s="9"/>
      <c r="IT109" s="9"/>
      <c r="IU109" s="9"/>
      <c r="IV109" s="9"/>
      <c r="IW109" s="9"/>
      <c r="IX109" s="9"/>
      <c r="IY109" s="9"/>
      <c r="IZ109" s="9"/>
      <c r="JA109" s="9"/>
      <c r="JB109" s="9"/>
      <c r="JC109" s="9"/>
      <c r="JD109" s="9"/>
      <c r="JE109" s="9"/>
      <c r="JF109" s="9"/>
      <c r="JG109" s="9"/>
      <c r="JH109" s="9"/>
      <c r="JI109" s="9"/>
      <c r="JJ109" s="9"/>
      <c r="JK109" s="9"/>
      <c r="JL109" s="9"/>
      <c r="JM109" s="9"/>
      <c r="JN109" s="9"/>
      <c r="JO109" s="9"/>
      <c r="JP109" s="9"/>
      <c r="JQ109" s="9"/>
      <c r="JR109" s="9"/>
      <c r="JS109" s="9"/>
      <c r="JT109" s="9"/>
      <c r="JU109" s="9"/>
      <c r="JV109" s="9"/>
      <c r="JW109" s="9"/>
      <c r="JX109" s="9"/>
      <c r="JY109" s="9"/>
      <c r="JZ109" s="9"/>
      <c r="KA109" s="9"/>
      <c r="KB109" s="9"/>
      <c r="KC109" s="9"/>
      <c r="KD109" s="9"/>
      <c r="KE109" s="9"/>
      <c r="KF109" s="9"/>
      <c r="KG109" s="9"/>
      <c r="KH109" s="9"/>
      <c r="KI109" s="9"/>
      <c r="KJ109" s="9"/>
      <c r="KK109" s="9"/>
      <c r="KL109" s="9"/>
      <c r="KM109" s="9"/>
      <c r="KN109" s="9"/>
      <c r="KO109" s="9"/>
      <c r="KP109" s="9"/>
      <c r="KQ109" s="9"/>
      <c r="KR109" s="9"/>
      <c r="KS109" s="9"/>
      <c r="KT109" s="9"/>
      <c r="KU109" s="9"/>
      <c r="KV109" s="9"/>
      <c r="KW109" s="9"/>
      <c r="KX109" s="9"/>
      <c r="KY109" s="9"/>
      <c r="KZ109" s="9"/>
      <c r="LA109" s="9"/>
      <c r="LB109" s="9"/>
      <c r="LC109" s="9"/>
      <c r="LD109" s="9"/>
      <c r="LE109" s="9"/>
      <c r="LF109" s="9"/>
      <c r="LG109" s="9"/>
      <c r="LH109" s="9"/>
      <c r="LI109" s="9"/>
      <c r="LJ109" s="9"/>
      <c r="LK109" s="9"/>
      <c r="LL109" s="9"/>
      <c r="LM109" s="9"/>
      <c r="LN109" s="9"/>
      <c r="LO109" s="9"/>
      <c r="LP109" s="9"/>
      <c r="LQ109" s="9"/>
      <c r="LR109" s="9"/>
      <c r="LS109" s="9"/>
      <c r="LT109" s="9"/>
      <c r="LU109" s="9"/>
      <c r="LV109" s="9"/>
      <c r="LW109" s="9"/>
      <c r="LX109" s="9"/>
    </row>
    <row r="110" spans="1:336" s="15" customFormat="1" ht="63.75" x14ac:dyDescent="0.25">
      <c r="A110" s="662" t="str">
        <f>CONCATENATE(MUEBLES[[#This Row],[CODIGO DE LA PARTIDA ESPECIFICA ]],"-",MUEBLES[[#This Row],[NO. EDIFICIO ]],"-",MUEBLES[[#This Row],[NO. ÁREA ]],"-",MUEBLES[[#This Row],[NÚM. DE BIEN ]],"-",MUEBLES[[#This Row],[CONSECUTIVO DEL BIEN ]],"-",MUEBLES[[#This Row],[CONSECUTIVO GENERAL DE INVENTARIO]])</f>
        <v>565-01-44-260-004-0105</v>
      </c>
      <c r="B110" s="584">
        <v>565</v>
      </c>
      <c r="C110" s="584" t="s">
        <v>6106</v>
      </c>
      <c r="D110" s="584" t="s">
        <v>6244</v>
      </c>
      <c r="E110" s="585" t="s">
        <v>4060</v>
      </c>
      <c r="F110" s="584" t="str">
        <f>VLOOKUP(MUEBLES[[#This Row],[NO. EDIFICIO ]],EDIFICIOS[],2,FALSE)</f>
        <v>PALACIO MUNICIPAL</v>
      </c>
      <c r="G110" s="584" t="str">
        <f>VLOOKUP(MUEBLES[[#This Row],[NO. EDIFICIO ]],EDIFICIOS[],3,FALSE)</f>
        <v>PALACIO MUNICIPAL, S/N, COLONIA CENTRO</v>
      </c>
      <c r="H110" s="606" t="s">
        <v>4289</v>
      </c>
      <c r="I110" s="587" t="str">
        <f>VLOOKUP(MUEBLES[[#This Row],[NO. ÁREA ]],AREAS[],2,FALSE)</f>
        <v>SEGURIDAD PÚBLICA Y TRÁNSITO MUNICIPAL</v>
      </c>
      <c r="J110" s="586" t="str">
        <f>VLOOKUP(MUEBLES[[#This Row],[NO. ÁREA ]],AREAS[],5,FALSE)</f>
        <v>LIC. MIGUEL ÁNGEL ALDANA  CANO</v>
      </c>
      <c r="K110" s="586" t="s">
        <v>4060</v>
      </c>
      <c r="L110" s="587" t="str">
        <f>VLOOKUP(MUEBLES[[#This Row],[NÚM. DE NOMINA ]],PERSONAL[],2,FALSE)</f>
        <v>LIC. MIGUEL ÁNGEL ALDANA  CANO</v>
      </c>
      <c r="M110" s="586" t="str">
        <f>VLOOKUP(MUEBLES[[#This Row],[NÚM. DE NOMINA ]],PERSONAL[],3,FALSE)</f>
        <v xml:space="preserve">TITULAR </v>
      </c>
      <c r="N110" s="585" t="s">
        <v>4893</v>
      </c>
      <c r="O110" s="586" t="s">
        <v>4695</v>
      </c>
      <c r="P110" s="588" t="str">
        <f>VLOOKUP(MUEBLES[[#This Row],[NÚM. DE BIEN ]],BIENES[],2,FALSE)</f>
        <v xml:space="preserve">RADIOCOMUNICACION BASE </v>
      </c>
      <c r="Q110" s="589" t="s">
        <v>799</v>
      </c>
      <c r="R110" s="606" t="s">
        <v>5048</v>
      </c>
      <c r="S110" s="585" t="s">
        <v>365</v>
      </c>
      <c r="T110" s="585" t="s">
        <v>383</v>
      </c>
      <c r="U110" s="585" t="s">
        <v>391</v>
      </c>
      <c r="V110" s="585" t="s">
        <v>385</v>
      </c>
      <c r="W110" s="590">
        <v>43837</v>
      </c>
      <c r="X110" s="591">
        <v>10044.450000000001</v>
      </c>
      <c r="Y110" s="592">
        <v>0</v>
      </c>
      <c r="Z110" s="592">
        <v>10044.450000000001</v>
      </c>
      <c r="AA110" s="585" t="s">
        <v>6090</v>
      </c>
      <c r="AB110" s="608"/>
      <c r="AC110" s="576"/>
    </row>
    <row r="111" spans="1:336" s="15" customFormat="1" ht="63.75" x14ac:dyDescent="0.25">
      <c r="A111" s="662" t="str">
        <f>CONCATENATE(MUEBLES[[#This Row],[CODIGO DE LA PARTIDA ESPECIFICA ]],"-",MUEBLES[[#This Row],[NO. EDIFICIO ]],"-",MUEBLES[[#This Row],[NO. ÁREA ]],"-",MUEBLES[[#This Row],[NÚM. DE BIEN ]],"-",MUEBLES[[#This Row],[CONSECUTIVO DEL BIEN ]],"-",MUEBLES[[#This Row],[CONSECUTIVO GENERAL DE INVENTARIO]])</f>
        <v>565-01-44-260-005-0106</v>
      </c>
      <c r="B111" s="584">
        <v>565</v>
      </c>
      <c r="C111" s="584" t="s">
        <v>6106</v>
      </c>
      <c r="D111" s="584" t="s">
        <v>6245</v>
      </c>
      <c r="E111" s="585" t="s">
        <v>4060</v>
      </c>
      <c r="F111" s="584" t="str">
        <f>VLOOKUP(MUEBLES[[#This Row],[NO. EDIFICIO ]],EDIFICIOS[],2,FALSE)</f>
        <v>PALACIO MUNICIPAL</v>
      </c>
      <c r="G111" s="584" t="str">
        <f>VLOOKUP(MUEBLES[[#This Row],[NO. EDIFICIO ]],EDIFICIOS[],3,FALSE)</f>
        <v>PALACIO MUNICIPAL, S/N, COLONIA CENTRO</v>
      </c>
      <c r="H111" s="606" t="s">
        <v>4289</v>
      </c>
      <c r="I111" s="587" t="str">
        <f>VLOOKUP(MUEBLES[[#This Row],[NO. ÁREA ]],AREAS[],2,FALSE)</f>
        <v>SEGURIDAD PÚBLICA Y TRÁNSITO MUNICIPAL</v>
      </c>
      <c r="J111" s="586" t="str">
        <f>VLOOKUP(MUEBLES[[#This Row],[NO. ÁREA ]],AREAS[],5,FALSE)</f>
        <v>LIC. MIGUEL ÁNGEL ALDANA  CANO</v>
      </c>
      <c r="K111" s="586" t="s">
        <v>4060</v>
      </c>
      <c r="L111" s="587" t="str">
        <f>VLOOKUP(MUEBLES[[#This Row],[NÚM. DE NOMINA ]],PERSONAL[],2,FALSE)</f>
        <v>LIC. MIGUEL ÁNGEL ALDANA  CANO</v>
      </c>
      <c r="M111" s="586" t="str">
        <f>VLOOKUP(MUEBLES[[#This Row],[NÚM. DE NOMINA ]],PERSONAL[],3,FALSE)</f>
        <v xml:space="preserve">TITULAR </v>
      </c>
      <c r="N111" s="585" t="s">
        <v>4893</v>
      </c>
      <c r="O111" s="586" t="s">
        <v>4696</v>
      </c>
      <c r="P111" s="588" t="str">
        <f>VLOOKUP(MUEBLES[[#This Row],[NÚM. DE BIEN ]],BIENES[],2,FALSE)</f>
        <v xml:space="preserve">RADIOCOMUNICACION BASE </v>
      </c>
      <c r="Q111" s="589" t="s">
        <v>798</v>
      </c>
      <c r="R111" s="606" t="s">
        <v>5049</v>
      </c>
      <c r="S111" s="585" t="s">
        <v>365</v>
      </c>
      <c r="T111" s="585" t="s">
        <v>383</v>
      </c>
      <c r="U111" s="585" t="s">
        <v>392</v>
      </c>
      <c r="V111" s="585" t="s">
        <v>385</v>
      </c>
      <c r="W111" s="590">
        <v>43837</v>
      </c>
      <c r="X111" s="591">
        <v>10044.450000000001</v>
      </c>
      <c r="Y111" s="592">
        <v>0</v>
      </c>
      <c r="Z111" s="592">
        <v>10044.450000000001</v>
      </c>
      <c r="AA111" s="585" t="s">
        <v>6090</v>
      </c>
      <c r="AB111" s="608"/>
      <c r="AC111" s="576" t="s">
        <v>564</v>
      </c>
    </row>
    <row r="112" spans="1:336" s="15" customFormat="1" ht="63.75" x14ac:dyDescent="0.25">
      <c r="A112" s="662" t="str">
        <f>CONCATENATE(MUEBLES[[#This Row],[CODIGO DE LA PARTIDA ESPECIFICA ]],"-",MUEBLES[[#This Row],[NO. EDIFICIO ]],"-",MUEBLES[[#This Row],[NO. ÁREA ]],"-",MUEBLES[[#This Row],[NÚM. DE BIEN ]],"-",MUEBLES[[#This Row],[CONSECUTIVO DEL BIEN ]],"-",MUEBLES[[#This Row],[CONSECUTIVO GENERAL DE INVENTARIO]])</f>
        <v>565-01-44-260-006-0107</v>
      </c>
      <c r="B112" s="584">
        <v>565</v>
      </c>
      <c r="C112" s="584" t="s">
        <v>6106</v>
      </c>
      <c r="D112" s="584" t="s">
        <v>6246</v>
      </c>
      <c r="E112" s="585" t="s">
        <v>4060</v>
      </c>
      <c r="F112" s="584" t="str">
        <f>VLOOKUP(MUEBLES[[#This Row],[NO. EDIFICIO ]],EDIFICIOS[],2,FALSE)</f>
        <v>PALACIO MUNICIPAL</v>
      </c>
      <c r="G112" s="584" t="str">
        <f>VLOOKUP(MUEBLES[[#This Row],[NO. EDIFICIO ]],EDIFICIOS[],3,FALSE)</f>
        <v>PALACIO MUNICIPAL, S/N, COLONIA CENTRO</v>
      </c>
      <c r="H112" s="606" t="s">
        <v>4289</v>
      </c>
      <c r="I112" s="587" t="str">
        <f>VLOOKUP(MUEBLES[[#This Row],[NO. ÁREA ]],AREAS[],2,FALSE)</f>
        <v>SEGURIDAD PÚBLICA Y TRÁNSITO MUNICIPAL</v>
      </c>
      <c r="J112" s="586" t="str">
        <f>VLOOKUP(MUEBLES[[#This Row],[NO. ÁREA ]],AREAS[],5,FALSE)</f>
        <v>LIC. MIGUEL ÁNGEL ALDANA  CANO</v>
      </c>
      <c r="K112" s="586" t="s">
        <v>4060</v>
      </c>
      <c r="L112" s="587" t="str">
        <f>VLOOKUP(MUEBLES[[#This Row],[NÚM. DE NOMINA ]],PERSONAL[],2,FALSE)</f>
        <v>LIC. MIGUEL ÁNGEL ALDANA  CANO</v>
      </c>
      <c r="M112" s="586" t="str">
        <f>VLOOKUP(MUEBLES[[#This Row],[NÚM. DE NOMINA ]],PERSONAL[],3,FALSE)</f>
        <v xml:space="preserve">TITULAR </v>
      </c>
      <c r="N112" s="585" t="s">
        <v>4893</v>
      </c>
      <c r="O112" s="586" t="s">
        <v>4697</v>
      </c>
      <c r="P112" s="588" t="str">
        <f>VLOOKUP(MUEBLES[[#This Row],[NÚM. DE BIEN ]],BIENES[],2,FALSE)</f>
        <v xml:space="preserve">RADIOCOMUNICACION BASE </v>
      </c>
      <c r="Q112" s="589" t="s">
        <v>797</v>
      </c>
      <c r="R112" s="606" t="s">
        <v>5050</v>
      </c>
      <c r="S112" s="585" t="s">
        <v>365</v>
      </c>
      <c r="T112" s="585" t="s">
        <v>383</v>
      </c>
      <c r="U112" s="585" t="s">
        <v>393</v>
      </c>
      <c r="V112" s="585" t="s">
        <v>385</v>
      </c>
      <c r="W112" s="590">
        <v>43837</v>
      </c>
      <c r="X112" s="591">
        <v>10044.450000000001</v>
      </c>
      <c r="Y112" s="592">
        <v>0</v>
      </c>
      <c r="Z112" s="592">
        <v>10044.450000000001</v>
      </c>
      <c r="AA112" s="585" t="s">
        <v>6090</v>
      </c>
      <c r="AB112" s="608"/>
      <c r="AC112" s="576" t="s">
        <v>919</v>
      </c>
    </row>
    <row r="113" spans="1:336" s="15" customFormat="1" ht="63.75" x14ac:dyDescent="0.25">
      <c r="A113" s="662" t="str">
        <f>CONCATENATE(MUEBLES[[#This Row],[CODIGO DE LA PARTIDA ESPECIFICA ]],"-",MUEBLES[[#This Row],[NO. EDIFICIO ]],"-",MUEBLES[[#This Row],[NO. ÁREA ]],"-",MUEBLES[[#This Row],[NÚM. DE BIEN ]],"-",MUEBLES[[#This Row],[CONSECUTIVO DEL BIEN ]],"-",MUEBLES[[#This Row],[CONSECUTIVO GENERAL DE INVENTARIO]])</f>
        <v>565-01-44-260-007-0108</v>
      </c>
      <c r="B113" s="584">
        <v>565</v>
      </c>
      <c r="C113" s="584" t="s">
        <v>6106</v>
      </c>
      <c r="D113" s="584" t="s">
        <v>6247</v>
      </c>
      <c r="E113" s="585" t="s">
        <v>4060</v>
      </c>
      <c r="F113" s="584" t="str">
        <f>VLOOKUP(MUEBLES[[#This Row],[NO. EDIFICIO ]],EDIFICIOS[],2,FALSE)</f>
        <v>PALACIO MUNICIPAL</v>
      </c>
      <c r="G113" s="584" t="str">
        <f>VLOOKUP(MUEBLES[[#This Row],[NO. EDIFICIO ]],EDIFICIOS[],3,FALSE)</f>
        <v>PALACIO MUNICIPAL, S/N, COLONIA CENTRO</v>
      </c>
      <c r="H113" s="606" t="s">
        <v>4289</v>
      </c>
      <c r="I113" s="587" t="str">
        <f>VLOOKUP(MUEBLES[[#This Row],[NO. ÁREA ]],AREAS[],2,FALSE)</f>
        <v>SEGURIDAD PÚBLICA Y TRÁNSITO MUNICIPAL</v>
      </c>
      <c r="J113" s="586" t="str">
        <f>VLOOKUP(MUEBLES[[#This Row],[NO. ÁREA ]],AREAS[],5,FALSE)</f>
        <v>LIC. MIGUEL ÁNGEL ALDANA  CANO</v>
      </c>
      <c r="K113" s="586" t="s">
        <v>4060</v>
      </c>
      <c r="L113" s="587" t="str">
        <f>VLOOKUP(MUEBLES[[#This Row],[NÚM. DE NOMINA ]],PERSONAL[],2,FALSE)</f>
        <v>LIC. MIGUEL ÁNGEL ALDANA  CANO</v>
      </c>
      <c r="M113" s="586" t="str">
        <f>VLOOKUP(MUEBLES[[#This Row],[NÚM. DE NOMINA ]],PERSONAL[],3,FALSE)</f>
        <v xml:space="preserve">TITULAR </v>
      </c>
      <c r="N113" s="585" t="s">
        <v>4893</v>
      </c>
      <c r="O113" s="586" t="s">
        <v>4698</v>
      </c>
      <c r="P113" s="588" t="str">
        <f>VLOOKUP(MUEBLES[[#This Row],[NÚM. DE BIEN ]],BIENES[],2,FALSE)</f>
        <v xml:space="preserve">RADIOCOMUNICACION BASE </v>
      </c>
      <c r="Q113" s="589" t="s">
        <v>800</v>
      </c>
      <c r="R113" s="606" t="s">
        <v>4825</v>
      </c>
      <c r="S113" s="585" t="s">
        <v>365</v>
      </c>
      <c r="T113" s="585" t="s">
        <v>383</v>
      </c>
      <c r="U113" s="585" t="s">
        <v>389</v>
      </c>
      <c r="V113" s="585" t="s">
        <v>385</v>
      </c>
      <c r="W113" s="590">
        <v>43837</v>
      </c>
      <c r="X113" s="591">
        <v>10044.450000000001</v>
      </c>
      <c r="Y113" s="592">
        <v>0</v>
      </c>
      <c r="Z113" s="592">
        <v>10044.450000000001</v>
      </c>
      <c r="AA113" s="585" t="s">
        <v>6090</v>
      </c>
      <c r="AB113" s="608"/>
      <c r="AC113" s="576" t="s">
        <v>919</v>
      </c>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c r="HE113" s="9"/>
      <c r="HF113" s="9"/>
      <c r="HG113" s="9"/>
      <c r="HH113" s="9"/>
      <c r="HI113" s="9"/>
      <c r="HJ113" s="9"/>
      <c r="HK113" s="9"/>
      <c r="HL113" s="9"/>
      <c r="HM113" s="9"/>
      <c r="HN113" s="9"/>
      <c r="HO113" s="9"/>
      <c r="HP113" s="9"/>
      <c r="HQ113" s="9"/>
      <c r="HR113" s="9"/>
      <c r="HS113" s="9"/>
      <c r="HT113" s="9"/>
      <c r="HU113" s="9"/>
      <c r="HV113" s="9"/>
      <c r="HW113" s="9"/>
      <c r="HX113" s="9"/>
      <c r="HY113" s="9"/>
      <c r="HZ113" s="9"/>
      <c r="IA113" s="9"/>
      <c r="IB113" s="9"/>
      <c r="IC113" s="9"/>
      <c r="ID113" s="9"/>
      <c r="IE113" s="9"/>
      <c r="IF113" s="9"/>
      <c r="IG113" s="9"/>
      <c r="IH113" s="9"/>
      <c r="II113" s="9"/>
      <c r="IJ113" s="9"/>
      <c r="IK113" s="9"/>
      <c r="IL113" s="9"/>
      <c r="IM113" s="9"/>
      <c r="IN113" s="9"/>
      <c r="IO113" s="9"/>
      <c r="IP113" s="9"/>
      <c r="IQ113" s="9"/>
      <c r="IR113" s="9"/>
      <c r="IS113" s="9"/>
      <c r="IT113" s="9"/>
      <c r="IU113" s="9"/>
      <c r="IV113" s="9"/>
      <c r="IW113" s="9"/>
      <c r="IX113" s="9"/>
      <c r="IY113" s="9"/>
      <c r="IZ113" s="9"/>
      <c r="JA113" s="9"/>
      <c r="JB113" s="9"/>
      <c r="JC113" s="9"/>
      <c r="JD113" s="9"/>
      <c r="JE113" s="9"/>
      <c r="JF113" s="9"/>
      <c r="JG113" s="9"/>
      <c r="JH113" s="9"/>
      <c r="JI113" s="9"/>
      <c r="JJ113" s="9"/>
      <c r="JK113" s="9"/>
      <c r="JL113" s="9"/>
      <c r="JM113" s="9"/>
      <c r="JN113" s="9"/>
      <c r="JO113" s="9"/>
      <c r="JP113" s="9"/>
      <c r="JQ113" s="9"/>
      <c r="JR113" s="9"/>
      <c r="JS113" s="9"/>
      <c r="JT113" s="9"/>
      <c r="JU113" s="9"/>
      <c r="JV113" s="9"/>
      <c r="JW113" s="9"/>
      <c r="JX113" s="9"/>
      <c r="JY113" s="9"/>
      <c r="JZ113" s="9"/>
      <c r="KA113" s="9"/>
      <c r="KB113" s="9"/>
      <c r="KC113" s="9"/>
      <c r="KD113" s="9"/>
      <c r="KE113" s="9"/>
      <c r="KF113" s="9"/>
      <c r="KG113" s="9"/>
      <c r="KH113" s="9"/>
      <c r="KI113" s="9"/>
      <c r="KJ113" s="9"/>
      <c r="KK113" s="9"/>
      <c r="KL113" s="9"/>
      <c r="KM113" s="9"/>
      <c r="KN113" s="9"/>
      <c r="KO113" s="9"/>
      <c r="KP113" s="9"/>
      <c r="KQ113" s="9"/>
      <c r="KR113" s="9"/>
      <c r="KS113" s="9"/>
      <c r="KT113" s="9"/>
      <c r="KU113" s="9"/>
      <c r="KV113" s="9"/>
      <c r="KW113" s="9"/>
      <c r="KX113" s="9"/>
      <c r="KY113" s="9"/>
      <c r="KZ113" s="9"/>
      <c r="LA113" s="9"/>
      <c r="LB113" s="9"/>
      <c r="LC113" s="9"/>
      <c r="LD113" s="9"/>
      <c r="LE113" s="9"/>
      <c r="LF113" s="9"/>
      <c r="LG113" s="9"/>
      <c r="LH113" s="9"/>
      <c r="LI113" s="9"/>
      <c r="LJ113" s="9"/>
      <c r="LK113" s="9"/>
      <c r="LL113" s="9"/>
      <c r="LM113" s="9"/>
      <c r="LN113" s="9"/>
      <c r="LO113" s="9"/>
      <c r="LP113" s="9"/>
      <c r="LQ113" s="9"/>
      <c r="LR113" s="9"/>
      <c r="LS113" s="9"/>
      <c r="LT113" s="9"/>
      <c r="LU113" s="9"/>
      <c r="LV113" s="9"/>
      <c r="LW113" s="9"/>
      <c r="LX113" s="9"/>
    </row>
    <row r="114" spans="1:336" s="15" customFormat="1" ht="63.75" x14ac:dyDescent="0.25">
      <c r="A114" s="662" t="str">
        <f>CONCATENATE(MUEBLES[[#This Row],[CODIGO DE LA PARTIDA ESPECIFICA ]],"-",MUEBLES[[#This Row],[NO. EDIFICIO ]],"-",MUEBLES[[#This Row],[NO. ÁREA ]],"-",MUEBLES[[#This Row],[NÚM. DE BIEN ]],"-",MUEBLES[[#This Row],[CONSECUTIVO DEL BIEN ]],"-",MUEBLES[[#This Row],[CONSECUTIVO GENERAL DE INVENTARIO]])</f>
        <v>565-01-44-260-008-0109</v>
      </c>
      <c r="B114" s="584">
        <v>565</v>
      </c>
      <c r="C114" s="584" t="s">
        <v>6106</v>
      </c>
      <c r="D114" s="584" t="s">
        <v>6248</v>
      </c>
      <c r="E114" s="585" t="s">
        <v>4060</v>
      </c>
      <c r="F114" s="584" t="str">
        <f>VLOOKUP(MUEBLES[[#This Row],[NO. EDIFICIO ]],EDIFICIOS[],2,FALSE)</f>
        <v>PALACIO MUNICIPAL</v>
      </c>
      <c r="G114" s="584" t="str">
        <f>VLOOKUP(MUEBLES[[#This Row],[NO. EDIFICIO ]],EDIFICIOS[],3,FALSE)</f>
        <v>PALACIO MUNICIPAL, S/N, COLONIA CENTRO</v>
      </c>
      <c r="H114" s="606" t="s">
        <v>4289</v>
      </c>
      <c r="I114" s="587" t="str">
        <f>VLOOKUP(MUEBLES[[#This Row],[NO. ÁREA ]],AREAS[],2,FALSE)</f>
        <v>SEGURIDAD PÚBLICA Y TRÁNSITO MUNICIPAL</v>
      </c>
      <c r="J114" s="586" t="str">
        <f>VLOOKUP(MUEBLES[[#This Row],[NO. ÁREA ]],AREAS[],5,FALSE)</f>
        <v>LIC. MIGUEL ÁNGEL ALDANA  CANO</v>
      </c>
      <c r="K114" s="586" t="s">
        <v>4060</v>
      </c>
      <c r="L114" s="587" t="str">
        <f>VLOOKUP(MUEBLES[[#This Row],[NÚM. DE NOMINA ]],PERSONAL[],2,FALSE)</f>
        <v>LIC. MIGUEL ÁNGEL ALDANA  CANO</v>
      </c>
      <c r="M114" s="586" t="str">
        <f>VLOOKUP(MUEBLES[[#This Row],[NÚM. DE NOMINA ]],PERSONAL[],3,FALSE)</f>
        <v xml:space="preserve">TITULAR </v>
      </c>
      <c r="N114" s="585" t="s">
        <v>4893</v>
      </c>
      <c r="O114" s="586" t="s">
        <v>4699</v>
      </c>
      <c r="P114" s="588" t="str">
        <f>VLOOKUP(MUEBLES[[#This Row],[NÚM. DE BIEN ]],BIENES[],2,FALSE)</f>
        <v xml:space="preserve">RADIOCOMUNICACION BASE </v>
      </c>
      <c r="Q114" s="589" t="s">
        <v>796</v>
      </c>
      <c r="R114" s="606" t="s">
        <v>5051</v>
      </c>
      <c r="S114" s="585" t="s">
        <v>365</v>
      </c>
      <c r="T114" s="585" t="s">
        <v>383</v>
      </c>
      <c r="U114" s="585" t="s">
        <v>1153</v>
      </c>
      <c r="V114" s="585" t="s">
        <v>385</v>
      </c>
      <c r="W114" s="590">
        <v>43837</v>
      </c>
      <c r="X114" s="591">
        <v>10044.459999999999</v>
      </c>
      <c r="Y114" s="592">
        <v>0</v>
      </c>
      <c r="Z114" s="592">
        <v>10044.459999999999</v>
      </c>
      <c r="AA114" s="585" t="s">
        <v>6090</v>
      </c>
      <c r="AB114" s="608"/>
      <c r="AC114" s="576" t="s">
        <v>919</v>
      </c>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c r="HE114" s="9"/>
      <c r="HF114" s="9"/>
      <c r="HG114" s="9"/>
      <c r="HH114" s="9"/>
      <c r="HI114" s="9"/>
      <c r="HJ114" s="9"/>
      <c r="HK114" s="9"/>
      <c r="HL114" s="9"/>
      <c r="HM114" s="9"/>
      <c r="HN114" s="9"/>
      <c r="HO114" s="9"/>
      <c r="HP114" s="9"/>
      <c r="HQ114" s="9"/>
      <c r="HR114" s="9"/>
      <c r="HS114" s="9"/>
      <c r="HT114" s="9"/>
      <c r="HU114" s="9"/>
      <c r="HV114" s="9"/>
      <c r="HW114" s="9"/>
      <c r="HX114" s="9"/>
      <c r="HY114" s="9"/>
      <c r="HZ114" s="9"/>
      <c r="IA114" s="9"/>
      <c r="IB114" s="9"/>
      <c r="IC114" s="9"/>
      <c r="ID114" s="9"/>
      <c r="IE114" s="9"/>
      <c r="IF114" s="9"/>
      <c r="IG114" s="9"/>
      <c r="IH114" s="9"/>
      <c r="II114" s="9"/>
      <c r="IJ114" s="9"/>
      <c r="IK114" s="9"/>
      <c r="IL114" s="9"/>
      <c r="IM114" s="9"/>
      <c r="IN114" s="9"/>
      <c r="IO114" s="9"/>
      <c r="IP114" s="9"/>
      <c r="IQ114" s="9"/>
      <c r="IR114" s="9"/>
      <c r="IS114" s="9"/>
      <c r="IT114" s="9"/>
      <c r="IU114" s="9"/>
      <c r="IV114" s="9"/>
      <c r="IW114" s="9"/>
      <c r="IX114" s="9"/>
      <c r="IY114" s="9"/>
      <c r="IZ114" s="9"/>
      <c r="JA114" s="9"/>
      <c r="JB114" s="9"/>
      <c r="JC114" s="9"/>
      <c r="JD114" s="9"/>
      <c r="JE114" s="9"/>
      <c r="JF114" s="9"/>
      <c r="JG114" s="9"/>
      <c r="JH114" s="9"/>
      <c r="JI114" s="9"/>
      <c r="JJ114" s="9"/>
      <c r="JK114" s="9"/>
      <c r="JL114" s="9"/>
      <c r="JM114" s="9"/>
      <c r="JN114" s="9"/>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c r="KN114" s="9"/>
      <c r="KO114" s="9"/>
      <c r="KP114" s="9"/>
      <c r="KQ114" s="9"/>
      <c r="KR114" s="9"/>
      <c r="KS114" s="9"/>
      <c r="KT114" s="9"/>
      <c r="KU114" s="9"/>
      <c r="KV114" s="9"/>
      <c r="KW114" s="9"/>
      <c r="KX114" s="9"/>
      <c r="KY114" s="9"/>
      <c r="KZ114" s="9"/>
      <c r="LA114" s="9"/>
      <c r="LB114" s="9"/>
      <c r="LC114" s="9"/>
      <c r="LD114" s="9"/>
      <c r="LE114" s="9"/>
      <c r="LF114" s="9"/>
      <c r="LG114" s="9"/>
      <c r="LH114" s="9"/>
      <c r="LI114" s="9"/>
      <c r="LJ114" s="9"/>
      <c r="LK114" s="9"/>
      <c r="LL114" s="9"/>
      <c r="LM114" s="9"/>
      <c r="LN114" s="9"/>
      <c r="LO114" s="9"/>
      <c r="LP114" s="9"/>
      <c r="LQ114" s="9"/>
      <c r="LR114" s="9"/>
      <c r="LS114" s="9"/>
      <c r="LT114" s="9"/>
      <c r="LU114" s="9"/>
      <c r="LV114" s="9"/>
      <c r="LW114" s="9"/>
      <c r="LX114" s="9"/>
    </row>
    <row r="115" spans="1:336" s="15" customFormat="1" ht="63.75" x14ac:dyDescent="0.25">
      <c r="A115" s="662" t="str">
        <f>CONCATENATE(MUEBLES[[#This Row],[CODIGO DE LA PARTIDA ESPECIFICA ]],"-",MUEBLES[[#This Row],[NO. EDIFICIO ]],"-",MUEBLES[[#This Row],[NO. ÁREA ]],"-",MUEBLES[[#This Row],[NÚM. DE BIEN ]],"-",MUEBLES[[#This Row],[CONSECUTIVO DEL BIEN ]],"-",MUEBLES[[#This Row],[CONSECUTIVO GENERAL DE INVENTARIO]])</f>
        <v>565-01-44-260-009-0110</v>
      </c>
      <c r="B115" s="584">
        <v>565</v>
      </c>
      <c r="C115" s="584" t="s">
        <v>6106</v>
      </c>
      <c r="D115" s="584" t="s">
        <v>6249</v>
      </c>
      <c r="E115" s="585" t="s">
        <v>4060</v>
      </c>
      <c r="F115" s="584" t="str">
        <f>VLOOKUP(MUEBLES[[#This Row],[NO. EDIFICIO ]],EDIFICIOS[],2,FALSE)</f>
        <v>PALACIO MUNICIPAL</v>
      </c>
      <c r="G115" s="584" t="str">
        <f>VLOOKUP(MUEBLES[[#This Row],[NO. EDIFICIO ]],EDIFICIOS[],3,FALSE)</f>
        <v>PALACIO MUNICIPAL, S/N, COLONIA CENTRO</v>
      </c>
      <c r="H115" s="606" t="s">
        <v>4289</v>
      </c>
      <c r="I115" s="587" t="str">
        <f>VLOOKUP(MUEBLES[[#This Row],[NO. ÁREA ]],AREAS[],2,FALSE)</f>
        <v>SEGURIDAD PÚBLICA Y TRÁNSITO MUNICIPAL</v>
      </c>
      <c r="J115" s="586" t="str">
        <f>VLOOKUP(MUEBLES[[#This Row],[NO. ÁREA ]],AREAS[],5,FALSE)</f>
        <v>LIC. MIGUEL ÁNGEL ALDANA  CANO</v>
      </c>
      <c r="K115" s="586" t="s">
        <v>4060</v>
      </c>
      <c r="L115" s="587" t="str">
        <f>VLOOKUP(MUEBLES[[#This Row],[NÚM. DE NOMINA ]],PERSONAL[],2,FALSE)</f>
        <v>LIC. MIGUEL ÁNGEL ALDANA  CANO</v>
      </c>
      <c r="M115" s="586" t="str">
        <f>VLOOKUP(MUEBLES[[#This Row],[NÚM. DE NOMINA ]],PERSONAL[],3,FALSE)</f>
        <v xml:space="preserve">TITULAR </v>
      </c>
      <c r="N115" s="585" t="s">
        <v>4893</v>
      </c>
      <c r="O115" s="586" t="s">
        <v>4700</v>
      </c>
      <c r="P115" s="588" t="str">
        <f>VLOOKUP(MUEBLES[[#This Row],[NÚM. DE BIEN ]],BIENES[],2,FALSE)</f>
        <v xml:space="preserve">RADIOCOMUNICACION BASE </v>
      </c>
      <c r="Q115" s="589" t="s">
        <v>6731</v>
      </c>
      <c r="R115" s="606" t="s">
        <v>5052</v>
      </c>
      <c r="S115" s="585" t="s">
        <v>365</v>
      </c>
      <c r="T115" s="585" t="s">
        <v>383</v>
      </c>
      <c r="U115" s="585" t="s">
        <v>384</v>
      </c>
      <c r="V115" s="585" t="s">
        <v>385</v>
      </c>
      <c r="W115" s="590">
        <v>43837</v>
      </c>
      <c r="X115" s="591">
        <v>10044.450000000001</v>
      </c>
      <c r="Y115" s="592">
        <v>0</v>
      </c>
      <c r="Z115" s="592">
        <v>10044.450000000001</v>
      </c>
      <c r="AA115" s="585" t="s">
        <v>6089</v>
      </c>
      <c r="AB115" s="608"/>
      <c r="AC115" s="576" t="s">
        <v>919</v>
      </c>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c r="HE115" s="9"/>
      <c r="HF115" s="9"/>
      <c r="HG115" s="9"/>
      <c r="HH115" s="9"/>
      <c r="HI115" s="9"/>
      <c r="HJ115" s="9"/>
      <c r="HK115" s="9"/>
      <c r="HL115" s="9"/>
      <c r="HM115" s="9"/>
      <c r="HN115" s="9"/>
      <c r="HO115" s="9"/>
      <c r="HP115" s="9"/>
      <c r="HQ115" s="9"/>
      <c r="HR115" s="9"/>
      <c r="HS115" s="9"/>
      <c r="HT115" s="9"/>
      <c r="HU115" s="9"/>
      <c r="HV115" s="9"/>
      <c r="HW115" s="9"/>
      <c r="HX115" s="9"/>
      <c r="HY115" s="9"/>
      <c r="HZ115" s="9"/>
      <c r="IA115" s="9"/>
      <c r="IB115" s="9"/>
      <c r="IC115" s="9"/>
      <c r="ID115" s="9"/>
      <c r="IE115" s="9"/>
      <c r="IF115" s="9"/>
      <c r="IG115" s="9"/>
      <c r="IH115" s="9"/>
      <c r="II115" s="9"/>
      <c r="IJ115" s="9"/>
      <c r="IK115" s="9"/>
      <c r="IL115" s="9"/>
      <c r="IM115" s="9"/>
      <c r="IN115" s="9"/>
      <c r="IO115" s="9"/>
      <c r="IP115" s="9"/>
      <c r="IQ115" s="9"/>
      <c r="IR115" s="9"/>
      <c r="IS115" s="9"/>
      <c r="IT115" s="9"/>
      <c r="IU115" s="9"/>
      <c r="IV115" s="9"/>
      <c r="IW115" s="9"/>
      <c r="IX115" s="9"/>
      <c r="IY115" s="9"/>
      <c r="IZ115" s="9"/>
      <c r="JA115" s="9"/>
      <c r="JB115" s="9"/>
      <c r="JC115" s="9"/>
      <c r="JD115" s="9"/>
      <c r="JE115" s="9"/>
      <c r="JF115" s="9"/>
      <c r="JG115" s="9"/>
      <c r="JH115" s="9"/>
      <c r="JI115" s="9"/>
      <c r="JJ115" s="9"/>
      <c r="JK115" s="9"/>
      <c r="JL115" s="9"/>
      <c r="JM115" s="9"/>
      <c r="JN115" s="9"/>
      <c r="JO115" s="9"/>
      <c r="JP115" s="9"/>
      <c r="JQ115" s="9"/>
      <c r="JR115" s="9"/>
      <c r="JS115" s="9"/>
      <c r="JT115" s="9"/>
      <c r="JU115" s="9"/>
      <c r="JV115" s="9"/>
      <c r="JW115" s="9"/>
      <c r="JX115" s="9"/>
      <c r="JY115" s="9"/>
      <c r="JZ115" s="9"/>
      <c r="KA115" s="9"/>
      <c r="KB115" s="9"/>
      <c r="KC115" s="9"/>
      <c r="KD115" s="9"/>
      <c r="KE115" s="9"/>
      <c r="KF115" s="9"/>
      <c r="KG115" s="9"/>
      <c r="KH115" s="9"/>
      <c r="KI115" s="9"/>
      <c r="KJ115" s="9"/>
      <c r="KK115" s="9"/>
      <c r="KL115" s="9"/>
      <c r="KM115" s="9"/>
      <c r="KN115" s="9"/>
      <c r="KO115" s="9"/>
      <c r="KP115" s="9"/>
      <c r="KQ115" s="9"/>
      <c r="KR115" s="9"/>
      <c r="KS115" s="9"/>
      <c r="KT115" s="9"/>
      <c r="KU115" s="9"/>
      <c r="KV115" s="9"/>
      <c r="KW115" s="9"/>
      <c r="KX115" s="9"/>
      <c r="KY115" s="9"/>
      <c r="KZ115" s="9"/>
      <c r="LA115" s="9"/>
      <c r="LB115" s="9"/>
      <c r="LC115" s="9"/>
      <c r="LD115" s="9"/>
      <c r="LE115" s="9"/>
      <c r="LF115" s="9"/>
      <c r="LG115" s="9"/>
      <c r="LH115" s="9"/>
      <c r="LI115" s="9"/>
      <c r="LJ115" s="9"/>
      <c r="LK115" s="9"/>
      <c r="LL115" s="9"/>
      <c r="LM115" s="9"/>
      <c r="LN115" s="9"/>
      <c r="LO115" s="9"/>
      <c r="LP115" s="9"/>
      <c r="LQ115" s="9"/>
      <c r="LR115" s="9"/>
      <c r="LS115" s="9"/>
      <c r="LT115" s="9"/>
      <c r="LU115" s="9"/>
      <c r="LV115" s="9"/>
      <c r="LW115" s="9"/>
      <c r="LX115" s="9"/>
    </row>
    <row r="116" spans="1:336" s="15" customFormat="1" ht="89.25" x14ac:dyDescent="0.25">
      <c r="A116" s="662" t="str">
        <f>CONCATENATE(MUEBLES[[#This Row],[CODIGO DE LA PARTIDA ESPECIFICA ]],"-",MUEBLES[[#This Row],[NO. EDIFICIO ]],"-",MUEBLES[[#This Row],[NO. ÁREA ]],"-",MUEBLES[[#This Row],[NÚM. DE BIEN ]],"-",MUEBLES[[#This Row],[CONSECUTIVO DEL BIEN ]],"-",MUEBLES[[#This Row],[CONSECUTIVO GENERAL DE INVENTARIO]])</f>
        <v>565-01-44-259-001-0111</v>
      </c>
      <c r="B116" s="584">
        <v>565</v>
      </c>
      <c r="C116" s="584" t="s">
        <v>6106</v>
      </c>
      <c r="D116" s="584" t="s">
        <v>6250</v>
      </c>
      <c r="E116" s="585" t="s">
        <v>4060</v>
      </c>
      <c r="F116" s="584" t="str">
        <f>VLOOKUP(MUEBLES[[#This Row],[NO. EDIFICIO ]],EDIFICIOS[],2,FALSE)</f>
        <v>PALACIO MUNICIPAL</v>
      </c>
      <c r="G116" s="584" t="str">
        <f>VLOOKUP(MUEBLES[[#This Row],[NO. EDIFICIO ]],EDIFICIOS[],3,FALSE)</f>
        <v>PALACIO MUNICIPAL, S/N, COLONIA CENTRO</v>
      </c>
      <c r="H116" s="606" t="s">
        <v>4289</v>
      </c>
      <c r="I116" s="587" t="str">
        <f>VLOOKUP(MUEBLES[[#This Row],[NO. ÁREA ]],AREAS[],2,FALSE)</f>
        <v>SEGURIDAD PÚBLICA Y TRÁNSITO MUNICIPAL</v>
      </c>
      <c r="J116" s="586" t="str">
        <f>VLOOKUP(MUEBLES[[#This Row],[NO. ÁREA ]],AREAS[],5,FALSE)</f>
        <v>LIC. MIGUEL ÁNGEL ALDANA  CANO</v>
      </c>
      <c r="K116" s="586" t="s">
        <v>4060</v>
      </c>
      <c r="L116" s="587" t="str">
        <f>VLOOKUP(MUEBLES[[#This Row],[NÚM. DE NOMINA ]],PERSONAL[],2,FALSE)</f>
        <v>LIC. MIGUEL ÁNGEL ALDANA  CANO</v>
      </c>
      <c r="M116" s="586" t="str">
        <f>VLOOKUP(MUEBLES[[#This Row],[NÚM. DE NOMINA ]],PERSONAL[],3,FALSE)</f>
        <v xml:space="preserve">TITULAR </v>
      </c>
      <c r="N116" s="585" t="s">
        <v>4892</v>
      </c>
      <c r="O116" s="586" t="s">
        <v>4692</v>
      </c>
      <c r="P116" s="588" t="str">
        <f>VLOOKUP(MUEBLES[[#This Row],[NÚM. DE BIEN ]],BIENES[],2,FALSE)</f>
        <v xml:space="preserve">RADIO PORTATIL </v>
      </c>
      <c r="Q116" s="589" t="s">
        <v>803</v>
      </c>
      <c r="R116" s="606" t="s">
        <v>5053</v>
      </c>
      <c r="S116" s="585" t="s">
        <v>365</v>
      </c>
      <c r="T116" s="585" t="s">
        <v>366</v>
      </c>
      <c r="U116" s="585" t="s">
        <v>698</v>
      </c>
      <c r="V116" s="585" t="s">
        <v>367</v>
      </c>
      <c r="W116" s="590">
        <v>43692</v>
      </c>
      <c r="X116" s="591">
        <v>2942.92</v>
      </c>
      <c r="Y116" s="592">
        <v>0</v>
      </c>
      <c r="Z116" s="592">
        <v>2942.92</v>
      </c>
      <c r="AA116" s="585" t="s">
        <v>6089</v>
      </c>
      <c r="AB116" s="608"/>
      <c r="AC116" s="576" t="s">
        <v>919</v>
      </c>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c r="GU116" s="9"/>
      <c r="GV116" s="9"/>
      <c r="GW116" s="9"/>
      <c r="GX116" s="9"/>
      <c r="GY116" s="9"/>
      <c r="GZ116" s="9"/>
      <c r="HA116" s="9"/>
      <c r="HB116" s="9"/>
      <c r="HC116" s="9"/>
      <c r="HD116" s="9"/>
      <c r="HE116" s="9"/>
      <c r="HF116" s="9"/>
      <c r="HG116" s="9"/>
      <c r="HH116" s="9"/>
      <c r="HI116" s="9"/>
      <c r="HJ116" s="9"/>
      <c r="HK116" s="9"/>
      <c r="HL116" s="9"/>
      <c r="HM116" s="9"/>
      <c r="HN116" s="9"/>
      <c r="HO116" s="9"/>
      <c r="HP116" s="9"/>
      <c r="HQ116" s="9"/>
      <c r="HR116" s="9"/>
      <c r="HS116" s="9"/>
      <c r="HT116" s="9"/>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9"/>
      <c r="JP116" s="9"/>
      <c r="JQ116" s="9"/>
      <c r="JR116" s="9"/>
      <c r="JS116" s="9"/>
      <c r="JT116" s="9"/>
      <c r="JU116" s="9"/>
      <c r="JV116" s="9"/>
      <c r="JW116" s="9"/>
      <c r="JX116" s="9"/>
      <c r="JY116" s="9"/>
      <c r="JZ116" s="9"/>
      <c r="KA116" s="9"/>
      <c r="KB116" s="9"/>
      <c r="KC116" s="9"/>
      <c r="KD116" s="9"/>
      <c r="KE116" s="9"/>
      <c r="KF116" s="9"/>
      <c r="KG116" s="9"/>
      <c r="KH116" s="9"/>
      <c r="KI116" s="9"/>
      <c r="KJ116" s="9"/>
      <c r="KK116" s="9"/>
      <c r="KL116" s="9"/>
      <c r="KM116" s="9"/>
      <c r="KN116" s="9"/>
      <c r="KO116" s="9"/>
      <c r="KP116" s="9"/>
      <c r="KQ116" s="9"/>
      <c r="KR116" s="9"/>
      <c r="KS116" s="9"/>
      <c r="KT116" s="9"/>
      <c r="KU116" s="9"/>
      <c r="KV116" s="9"/>
      <c r="KW116" s="9"/>
      <c r="KX116" s="9"/>
      <c r="KY116" s="9"/>
      <c r="KZ116" s="9"/>
      <c r="LA116" s="9"/>
      <c r="LB116" s="9"/>
      <c r="LC116" s="9"/>
      <c r="LD116" s="9"/>
      <c r="LE116" s="9"/>
      <c r="LF116" s="9"/>
      <c r="LG116" s="9"/>
      <c r="LH116" s="9"/>
      <c r="LI116" s="9"/>
      <c r="LJ116" s="9"/>
      <c r="LK116" s="9"/>
      <c r="LL116" s="9"/>
      <c r="LM116" s="9"/>
      <c r="LN116" s="9"/>
      <c r="LO116" s="9"/>
      <c r="LP116" s="9"/>
      <c r="LQ116" s="9"/>
      <c r="LR116" s="9"/>
      <c r="LS116" s="9"/>
      <c r="LT116" s="9"/>
      <c r="LU116" s="9"/>
      <c r="LV116" s="9"/>
      <c r="LW116" s="9"/>
      <c r="LX116" s="9"/>
    </row>
    <row r="117" spans="1:336" s="15" customFormat="1" ht="89.25" x14ac:dyDescent="0.25">
      <c r="A117" s="662" t="str">
        <f>CONCATENATE(MUEBLES[[#This Row],[CODIGO DE LA PARTIDA ESPECIFICA ]],"-",MUEBLES[[#This Row],[NO. EDIFICIO ]],"-",MUEBLES[[#This Row],[NO. ÁREA ]],"-",MUEBLES[[#This Row],[NÚM. DE BIEN ]],"-",MUEBLES[[#This Row],[CONSECUTIVO DEL BIEN ]],"-",MUEBLES[[#This Row],[CONSECUTIVO GENERAL DE INVENTARIO]])</f>
        <v>565-01-44-259-002-0112</v>
      </c>
      <c r="B117" s="584">
        <v>565</v>
      </c>
      <c r="C117" s="584" t="s">
        <v>6106</v>
      </c>
      <c r="D117" s="584" t="s">
        <v>6251</v>
      </c>
      <c r="E117" s="585" t="s">
        <v>4060</v>
      </c>
      <c r="F117" s="584" t="str">
        <f>VLOOKUP(MUEBLES[[#This Row],[NO. EDIFICIO ]],EDIFICIOS[],2,FALSE)</f>
        <v>PALACIO MUNICIPAL</v>
      </c>
      <c r="G117" s="584" t="str">
        <f>VLOOKUP(MUEBLES[[#This Row],[NO. EDIFICIO ]],EDIFICIOS[],3,FALSE)</f>
        <v>PALACIO MUNICIPAL, S/N, COLONIA CENTRO</v>
      </c>
      <c r="H117" s="606" t="s">
        <v>4289</v>
      </c>
      <c r="I117" s="587" t="str">
        <f>VLOOKUP(MUEBLES[[#This Row],[NO. ÁREA ]],AREAS[],2,FALSE)</f>
        <v>SEGURIDAD PÚBLICA Y TRÁNSITO MUNICIPAL</v>
      </c>
      <c r="J117" s="586" t="str">
        <f>VLOOKUP(MUEBLES[[#This Row],[NO. ÁREA ]],AREAS[],5,FALSE)</f>
        <v>LIC. MIGUEL ÁNGEL ALDANA  CANO</v>
      </c>
      <c r="K117" s="586" t="s">
        <v>4060</v>
      </c>
      <c r="L117" s="587" t="str">
        <f>VLOOKUP(MUEBLES[[#This Row],[NÚM. DE NOMINA ]],PERSONAL[],2,FALSE)</f>
        <v>LIC. MIGUEL ÁNGEL ALDANA  CANO</v>
      </c>
      <c r="M117" s="586" t="str">
        <f>VLOOKUP(MUEBLES[[#This Row],[NÚM. DE NOMINA ]],PERSONAL[],3,FALSE)</f>
        <v xml:space="preserve">TITULAR </v>
      </c>
      <c r="N117" s="585" t="s">
        <v>4892</v>
      </c>
      <c r="O117" s="586" t="s">
        <v>4693</v>
      </c>
      <c r="P117" s="588" t="str">
        <f>VLOOKUP(MUEBLES[[#This Row],[NÚM. DE BIEN ]],BIENES[],2,FALSE)</f>
        <v xml:space="preserve">RADIO PORTATIL </v>
      </c>
      <c r="Q117" s="589" t="s">
        <v>803</v>
      </c>
      <c r="R117" s="606" t="s">
        <v>5054</v>
      </c>
      <c r="S117" s="585" t="s">
        <v>365</v>
      </c>
      <c r="T117" s="585" t="s">
        <v>366</v>
      </c>
      <c r="U117" s="585" t="s">
        <v>699</v>
      </c>
      <c r="V117" s="585" t="s">
        <v>367</v>
      </c>
      <c r="W117" s="590">
        <v>43692</v>
      </c>
      <c r="X117" s="591">
        <v>2942.92</v>
      </c>
      <c r="Y117" s="592">
        <v>0</v>
      </c>
      <c r="Z117" s="592">
        <v>2942.92</v>
      </c>
      <c r="AA117" s="585" t="s">
        <v>6089</v>
      </c>
      <c r="AB117" s="608"/>
      <c r="AC117" s="576" t="s">
        <v>919</v>
      </c>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9"/>
      <c r="HE117" s="9"/>
      <c r="HF117" s="9"/>
      <c r="HG117" s="9"/>
      <c r="HH117" s="9"/>
      <c r="HI117" s="9"/>
      <c r="HJ117" s="9"/>
      <c r="HK117" s="9"/>
      <c r="HL117" s="9"/>
      <c r="HM117" s="9"/>
      <c r="HN117" s="9"/>
      <c r="HO117" s="9"/>
      <c r="HP117" s="9"/>
      <c r="HQ117" s="9"/>
      <c r="HR117" s="9"/>
      <c r="HS117" s="9"/>
      <c r="HT117" s="9"/>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c r="IT117" s="9"/>
      <c r="IU117" s="9"/>
      <c r="IV117" s="9"/>
      <c r="IW117" s="9"/>
      <c r="IX117" s="9"/>
      <c r="IY117" s="9"/>
      <c r="IZ117" s="9"/>
      <c r="JA117" s="9"/>
      <c r="JB117" s="9"/>
      <c r="JC117" s="9"/>
      <c r="JD117" s="9"/>
      <c r="JE117" s="9"/>
      <c r="JF117" s="9"/>
      <c r="JG117" s="9"/>
      <c r="JH117" s="9"/>
      <c r="JI117" s="9"/>
      <c r="JJ117" s="9"/>
      <c r="JK117" s="9"/>
      <c r="JL117" s="9"/>
      <c r="JM117" s="9"/>
      <c r="JN117" s="9"/>
      <c r="JO117" s="9"/>
      <c r="JP117" s="9"/>
      <c r="JQ117" s="9"/>
      <c r="JR117" s="9"/>
      <c r="JS117" s="9"/>
      <c r="JT117" s="9"/>
      <c r="JU117" s="9"/>
      <c r="JV117" s="9"/>
      <c r="JW117" s="9"/>
      <c r="JX117" s="9"/>
      <c r="JY117" s="9"/>
      <c r="JZ117" s="9"/>
      <c r="KA117" s="9"/>
      <c r="KB117" s="9"/>
      <c r="KC117" s="9"/>
      <c r="KD117" s="9"/>
      <c r="KE117" s="9"/>
      <c r="KF117" s="9"/>
      <c r="KG117" s="9"/>
      <c r="KH117" s="9"/>
      <c r="KI117" s="9"/>
      <c r="KJ117" s="9"/>
      <c r="KK117" s="9"/>
      <c r="KL117" s="9"/>
      <c r="KM117" s="9"/>
      <c r="KN117" s="9"/>
      <c r="KO117" s="9"/>
      <c r="KP117" s="9"/>
      <c r="KQ117" s="9"/>
      <c r="KR117" s="9"/>
      <c r="KS117" s="9"/>
      <c r="KT117" s="9"/>
      <c r="KU117" s="9"/>
      <c r="KV117" s="9"/>
      <c r="KW117" s="9"/>
      <c r="KX117" s="9"/>
      <c r="KY117" s="9"/>
      <c r="KZ117" s="9"/>
      <c r="LA117" s="9"/>
      <c r="LB117" s="9"/>
      <c r="LC117" s="9"/>
      <c r="LD117" s="9"/>
      <c r="LE117" s="9"/>
      <c r="LF117" s="9"/>
      <c r="LG117" s="9"/>
      <c r="LH117" s="9"/>
      <c r="LI117" s="9"/>
      <c r="LJ117" s="9"/>
      <c r="LK117" s="9"/>
      <c r="LL117" s="9"/>
      <c r="LM117" s="9"/>
      <c r="LN117" s="9"/>
      <c r="LO117" s="9"/>
      <c r="LP117" s="9"/>
      <c r="LQ117" s="9"/>
      <c r="LR117" s="9"/>
      <c r="LS117" s="9"/>
      <c r="LT117" s="9"/>
      <c r="LU117" s="9"/>
      <c r="LV117" s="9"/>
      <c r="LW117" s="9"/>
      <c r="LX117" s="9"/>
    </row>
    <row r="118" spans="1:336" s="15" customFormat="1" ht="89.25" x14ac:dyDescent="0.25">
      <c r="A118" s="664" t="str">
        <f>CONCATENATE(MUEBLES[[#This Row],[CODIGO DE LA PARTIDA ESPECIFICA ]],"-",MUEBLES[[#This Row],[NO. EDIFICIO ]],"-",MUEBLES[[#This Row],[NO. ÁREA ]],"-",MUEBLES[[#This Row],[NÚM. DE BIEN ]],"-",MUEBLES[[#This Row],[CONSECUTIVO DEL BIEN ]],"-",MUEBLES[[#This Row],[CONSECUTIVO GENERAL DE INVENTARIO]])</f>
        <v>565-01-44-259-003-0113</v>
      </c>
      <c r="B118" s="584">
        <v>565</v>
      </c>
      <c r="C118" s="584" t="s">
        <v>6106</v>
      </c>
      <c r="D118" s="584" t="s">
        <v>6252</v>
      </c>
      <c r="E118" s="585" t="s">
        <v>4060</v>
      </c>
      <c r="F118" s="584" t="str">
        <f>VLOOKUP(MUEBLES[[#This Row],[NO. EDIFICIO ]],EDIFICIOS[],2,FALSE)</f>
        <v>PALACIO MUNICIPAL</v>
      </c>
      <c r="G118" s="584" t="str">
        <f>VLOOKUP(MUEBLES[[#This Row],[NO. EDIFICIO ]],EDIFICIOS[],3,FALSE)</f>
        <v>PALACIO MUNICIPAL, S/N, COLONIA CENTRO</v>
      </c>
      <c r="H118" s="606" t="s">
        <v>4289</v>
      </c>
      <c r="I118" s="587" t="str">
        <f>VLOOKUP(MUEBLES[[#This Row],[NO. ÁREA ]],AREAS[],2,FALSE)</f>
        <v>SEGURIDAD PÚBLICA Y TRÁNSITO MUNICIPAL</v>
      </c>
      <c r="J118" s="586" t="str">
        <f>VLOOKUP(MUEBLES[[#This Row],[NO. ÁREA ]],AREAS[],5,FALSE)</f>
        <v>LIC. MIGUEL ÁNGEL ALDANA  CANO</v>
      </c>
      <c r="K118" s="586" t="s">
        <v>4060</v>
      </c>
      <c r="L118" s="587" t="str">
        <f>VLOOKUP(MUEBLES[[#This Row],[NÚM. DE NOMINA ]],PERSONAL[],2,FALSE)</f>
        <v>LIC. MIGUEL ÁNGEL ALDANA  CANO</v>
      </c>
      <c r="M118" s="586" t="str">
        <f>VLOOKUP(MUEBLES[[#This Row],[NÚM. DE NOMINA ]],PERSONAL[],3,FALSE)</f>
        <v xml:space="preserve">TITULAR </v>
      </c>
      <c r="N118" s="585" t="s">
        <v>4892</v>
      </c>
      <c r="O118" s="586" t="s">
        <v>4694</v>
      </c>
      <c r="P118" s="588" t="str">
        <f>VLOOKUP(MUEBLES[[#This Row],[NÚM. DE BIEN ]],BIENES[],2,FALSE)</f>
        <v xml:space="preserve">RADIO PORTATIL </v>
      </c>
      <c r="Q118" s="589" t="s">
        <v>803</v>
      </c>
      <c r="R118" s="606" t="s">
        <v>5055</v>
      </c>
      <c r="S118" s="585" t="s">
        <v>365</v>
      </c>
      <c r="T118" s="585" t="s">
        <v>366</v>
      </c>
      <c r="U118" s="585" t="s">
        <v>700</v>
      </c>
      <c r="V118" s="585" t="s">
        <v>367</v>
      </c>
      <c r="W118" s="590">
        <v>43692</v>
      </c>
      <c r="X118" s="591">
        <v>2942.92</v>
      </c>
      <c r="Y118" s="592">
        <v>0</v>
      </c>
      <c r="Z118" s="592">
        <v>2942.92</v>
      </c>
      <c r="AA118" s="585" t="s">
        <v>6089</v>
      </c>
      <c r="AB118" s="19" t="s">
        <v>7861</v>
      </c>
      <c r="AC118" s="576" t="s">
        <v>919</v>
      </c>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c r="HE118" s="9"/>
      <c r="HF118" s="9"/>
      <c r="HG118" s="9"/>
      <c r="HH118" s="9"/>
      <c r="HI118" s="9"/>
      <c r="HJ118" s="9"/>
      <c r="HK118" s="9"/>
      <c r="HL118" s="9"/>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c r="KN118" s="9"/>
      <c r="KO118" s="9"/>
      <c r="KP118" s="9"/>
      <c r="KQ118" s="9"/>
      <c r="KR118" s="9"/>
      <c r="KS118" s="9"/>
      <c r="KT118" s="9"/>
      <c r="KU118" s="9"/>
      <c r="KV118" s="9"/>
      <c r="KW118" s="9"/>
      <c r="KX118" s="9"/>
      <c r="KY118" s="9"/>
      <c r="KZ118" s="9"/>
      <c r="LA118" s="9"/>
      <c r="LB118" s="9"/>
      <c r="LC118" s="9"/>
      <c r="LD118" s="9"/>
      <c r="LE118" s="9"/>
      <c r="LF118" s="9"/>
      <c r="LG118" s="9"/>
      <c r="LH118" s="9"/>
      <c r="LI118" s="9"/>
      <c r="LJ118" s="9"/>
      <c r="LK118" s="9"/>
      <c r="LL118" s="9"/>
      <c r="LM118" s="9"/>
      <c r="LN118" s="9"/>
      <c r="LO118" s="9"/>
      <c r="LP118" s="9"/>
      <c r="LQ118" s="9"/>
      <c r="LR118" s="9"/>
      <c r="LS118" s="9"/>
      <c r="LT118" s="9"/>
      <c r="LU118" s="9"/>
      <c r="LV118" s="9"/>
      <c r="LW118" s="9"/>
      <c r="LX118" s="9"/>
    </row>
    <row r="119" spans="1:336" s="15" customFormat="1" ht="89.25" x14ac:dyDescent="0.25">
      <c r="A119" s="662" t="str">
        <f>CONCATENATE(MUEBLES[[#This Row],[CODIGO DE LA PARTIDA ESPECIFICA ]],"-",MUEBLES[[#This Row],[NO. EDIFICIO ]],"-",MUEBLES[[#This Row],[NO. ÁREA ]],"-",MUEBLES[[#This Row],[NÚM. DE BIEN ]],"-",MUEBLES[[#This Row],[CONSECUTIVO DEL BIEN ]],"-",MUEBLES[[#This Row],[CONSECUTIVO GENERAL DE INVENTARIO]])</f>
        <v>565-01-44-259-004-0114</v>
      </c>
      <c r="B119" s="584">
        <v>565</v>
      </c>
      <c r="C119" s="584" t="s">
        <v>6106</v>
      </c>
      <c r="D119" s="584" t="s">
        <v>6253</v>
      </c>
      <c r="E119" s="585" t="s">
        <v>4060</v>
      </c>
      <c r="F119" s="584" t="str">
        <f>VLOOKUP(MUEBLES[[#This Row],[NO. EDIFICIO ]],EDIFICIOS[],2,FALSE)</f>
        <v>PALACIO MUNICIPAL</v>
      </c>
      <c r="G119" s="584" t="str">
        <f>VLOOKUP(MUEBLES[[#This Row],[NO. EDIFICIO ]],EDIFICIOS[],3,FALSE)</f>
        <v>PALACIO MUNICIPAL, S/N, COLONIA CENTRO</v>
      </c>
      <c r="H119" s="606" t="s">
        <v>4289</v>
      </c>
      <c r="I119" s="587" t="str">
        <f>VLOOKUP(MUEBLES[[#This Row],[NO. ÁREA ]],AREAS[],2,FALSE)</f>
        <v>SEGURIDAD PÚBLICA Y TRÁNSITO MUNICIPAL</v>
      </c>
      <c r="J119" s="586" t="str">
        <f>VLOOKUP(MUEBLES[[#This Row],[NO. ÁREA ]],AREAS[],5,FALSE)</f>
        <v>LIC. MIGUEL ÁNGEL ALDANA  CANO</v>
      </c>
      <c r="K119" s="586" t="s">
        <v>4060</v>
      </c>
      <c r="L119" s="587" t="str">
        <f>VLOOKUP(MUEBLES[[#This Row],[NÚM. DE NOMINA ]],PERSONAL[],2,FALSE)</f>
        <v>LIC. MIGUEL ÁNGEL ALDANA  CANO</v>
      </c>
      <c r="M119" s="586" t="str">
        <f>VLOOKUP(MUEBLES[[#This Row],[NÚM. DE NOMINA ]],PERSONAL[],3,FALSE)</f>
        <v xml:space="preserve">TITULAR </v>
      </c>
      <c r="N119" s="585" t="s">
        <v>4892</v>
      </c>
      <c r="O119" s="586" t="s">
        <v>4695</v>
      </c>
      <c r="P119" s="588" t="str">
        <f>VLOOKUP(MUEBLES[[#This Row],[NÚM. DE BIEN ]],BIENES[],2,FALSE)</f>
        <v xml:space="preserve">RADIO PORTATIL </v>
      </c>
      <c r="Q119" s="589" t="s">
        <v>803</v>
      </c>
      <c r="R119" s="606" t="s">
        <v>5056</v>
      </c>
      <c r="S119" s="585" t="s">
        <v>365</v>
      </c>
      <c r="T119" s="585" t="s">
        <v>366</v>
      </c>
      <c r="U119" s="585" t="s">
        <v>701</v>
      </c>
      <c r="V119" s="585" t="s">
        <v>367</v>
      </c>
      <c r="W119" s="590">
        <v>43692</v>
      </c>
      <c r="X119" s="591">
        <v>2942.92</v>
      </c>
      <c r="Y119" s="592">
        <v>0</v>
      </c>
      <c r="Z119" s="592">
        <v>2942.92</v>
      </c>
      <c r="AA119" s="585" t="s">
        <v>6089</v>
      </c>
      <c r="AB119" s="608"/>
      <c r="AC119" s="576" t="s">
        <v>919</v>
      </c>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9"/>
      <c r="HE119" s="9"/>
      <c r="HF119" s="9"/>
      <c r="HG119" s="9"/>
      <c r="HH119" s="9"/>
      <c r="HI119" s="9"/>
      <c r="HJ119" s="9"/>
      <c r="HK119" s="9"/>
      <c r="HL119" s="9"/>
      <c r="HM119" s="9"/>
      <c r="HN119" s="9"/>
      <c r="HO119" s="9"/>
      <c r="HP119" s="9"/>
      <c r="HQ119" s="9"/>
      <c r="HR119" s="9"/>
      <c r="HS119" s="9"/>
      <c r="HT119" s="9"/>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c r="IT119" s="9"/>
      <c r="IU119" s="9"/>
      <c r="IV119" s="9"/>
      <c r="IW119" s="9"/>
      <c r="IX119" s="9"/>
      <c r="IY119" s="9"/>
      <c r="IZ119" s="9"/>
      <c r="JA119" s="9"/>
      <c r="JB119" s="9"/>
      <c r="JC119" s="9"/>
      <c r="JD119" s="9"/>
      <c r="JE119" s="9"/>
      <c r="JF119" s="9"/>
      <c r="JG119" s="9"/>
      <c r="JH119" s="9"/>
      <c r="JI119" s="9"/>
      <c r="JJ119" s="9"/>
      <c r="JK119" s="9"/>
      <c r="JL119" s="9"/>
      <c r="JM119" s="9"/>
      <c r="JN119" s="9"/>
      <c r="JO119" s="9"/>
      <c r="JP119" s="9"/>
      <c r="JQ119" s="9"/>
      <c r="JR119" s="9"/>
      <c r="JS119" s="9"/>
      <c r="JT119" s="9"/>
      <c r="JU119" s="9"/>
      <c r="JV119" s="9"/>
      <c r="JW119" s="9"/>
      <c r="JX119" s="9"/>
      <c r="JY119" s="9"/>
      <c r="JZ119" s="9"/>
      <c r="KA119" s="9"/>
      <c r="KB119" s="9"/>
      <c r="KC119" s="9"/>
      <c r="KD119" s="9"/>
      <c r="KE119" s="9"/>
      <c r="KF119" s="9"/>
      <c r="KG119" s="9"/>
      <c r="KH119" s="9"/>
      <c r="KI119" s="9"/>
      <c r="KJ119" s="9"/>
      <c r="KK119" s="9"/>
      <c r="KL119" s="9"/>
      <c r="KM119" s="9"/>
      <c r="KN119" s="9"/>
      <c r="KO119" s="9"/>
      <c r="KP119" s="9"/>
      <c r="KQ119" s="9"/>
      <c r="KR119" s="9"/>
      <c r="KS119" s="9"/>
      <c r="KT119" s="9"/>
      <c r="KU119" s="9"/>
      <c r="KV119" s="9"/>
      <c r="KW119" s="9"/>
      <c r="KX119" s="9"/>
      <c r="KY119" s="9"/>
      <c r="KZ119" s="9"/>
      <c r="LA119" s="9"/>
      <c r="LB119" s="9"/>
      <c r="LC119" s="9"/>
      <c r="LD119" s="9"/>
      <c r="LE119" s="9"/>
      <c r="LF119" s="9"/>
      <c r="LG119" s="9"/>
      <c r="LH119" s="9"/>
      <c r="LI119" s="9"/>
      <c r="LJ119" s="9"/>
      <c r="LK119" s="9"/>
      <c r="LL119" s="9"/>
      <c r="LM119" s="9"/>
      <c r="LN119" s="9"/>
      <c r="LO119" s="9"/>
      <c r="LP119" s="9"/>
      <c r="LQ119" s="9"/>
      <c r="LR119" s="9"/>
      <c r="LS119" s="9"/>
      <c r="LT119" s="9"/>
      <c r="LU119" s="9"/>
      <c r="LV119" s="9"/>
      <c r="LW119" s="9"/>
      <c r="LX119" s="9"/>
    </row>
    <row r="120" spans="1:336" s="15" customFormat="1" ht="89.25" x14ac:dyDescent="0.25">
      <c r="A120" s="664" t="str">
        <f>CONCATENATE(MUEBLES[[#This Row],[CODIGO DE LA PARTIDA ESPECIFICA ]],"-",MUEBLES[[#This Row],[NO. EDIFICIO ]],"-",MUEBLES[[#This Row],[NO. ÁREA ]],"-",MUEBLES[[#This Row],[NÚM. DE BIEN ]],"-",MUEBLES[[#This Row],[CONSECUTIVO DEL BIEN ]],"-",MUEBLES[[#This Row],[CONSECUTIVO GENERAL DE INVENTARIO]])</f>
        <v>565-01-44-259-005-0115</v>
      </c>
      <c r="B120" s="584">
        <v>565</v>
      </c>
      <c r="C120" s="584" t="s">
        <v>6106</v>
      </c>
      <c r="D120" s="584" t="s">
        <v>6254</v>
      </c>
      <c r="E120" s="585" t="s">
        <v>4060</v>
      </c>
      <c r="F120" s="584" t="str">
        <f>VLOOKUP(MUEBLES[[#This Row],[NO. EDIFICIO ]],EDIFICIOS[],2,FALSE)</f>
        <v>PALACIO MUNICIPAL</v>
      </c>
      <c r="G120" s="584" t="str">
        <f>VLOOKUP(MUEBLES[[#This Row],[NO. EDIFICIO ]],EDIFICIOS[],3,FALSE)</f>
        <v>PALACIO MUNICIPAL, S/N, COLONIA CENTRO</v>
      </c>
      <c r="H120" s="606" t="s">
        <v>4289</v>
      </c>
      <c r="I120" s="587" t="str">
        <f>VLOOKUP(MUEBLES[[#This Row],[NO. ÁREA ]],AREAS[],2,FALSE)</f>
        <v>SEGURIDAD PÚBLICA Y TRÁNSITO MUNICIPAL</v>
      </c>
      <c r="J120" s="586" t="str">
        <f>VLOOKUP(MUEBLES[[#This Row],[NO. ÁREA ]],AREAS[],5,FALSE)</f>
        <v>LIC. MIGUEL ÁNGEL ALDANA  CANO</v>
      </c>
      <c r="K120" s="586" t="s">
        <v>4060</v>
      </c>
      <c r="L120" s="587" t="str">
        <f>VLOOKUP(MUEBLES[[#This Row],[NÚM. DE NOMINA ]],PERSONAL[],2,FALSE)</f>
        <v>LIC. MIGUEL ÁNGEL ALDANA  CANO</v>
      </c>
      <c r="M120" s="586" t="str">
        <f>VLOOKUP(MUEBLES[[#This Row],[NÚM. DE NOMINA ]],PERSONAL[],3,FALSE)</f>
        <v xml:space="preserve">TITULAR </v>
      </c>
      <c r="N120" s="585" t="s">
        <v>4892</v>
      </c>
      <c r="O120" s="586" t="s">
        <v>4696</v>
      </c>
      <c r="P120" s="588" t="str">
        <f>VLOOKUP(MUEBLES[[#This Row],[NÚM. DE BIEN ]],BIENES[],2,FALSE)</f>
        <v xml:space="preserve">RADIO PORTATIL </v>
      </c>
      <c r="Q120" s="589" t="s">
        <v>803</v>
      </c>
      <c r="R120" s="606" t="s">
        <v>5057</v>
      </c>
      <c r="S120" s="585" t="s">
        <v>365</v>
      </c>
      <c r="T120" s="585" t="s">
        <v>366</v>
      </c>
      <c r="U120" s="585" t="s">
        <v>702</v>
      </c>
      <c r="V120" s="585" t="s">
        <v>367</v>
      </c>
      <c r="W120" s="590">
        <v>43692</v>
      </c>
      <c r="X120" s="591">
        <v>2942.92</v>
      </c>
      <c r="Y120" s="592">
        <v>0</v>
      </c>
      <c r="Z120" s="592">
        <v>2942.92</v>
      </c>
      <c r="AA120" s="585" t="s">
        <v>6089</v>
      </c>
      <c r="AB120" s="19" t="s">
        <v>7861</v>
      </c>
      <c r="AC120" s="576" t="s">
        <v>919</v>
      </c>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c r="HE120" s="9"/>
      <c r="HF120" s="9"/>
      <c r="HG120" s="9"/>
      <c r="HH120" s="9"/>
      <c r="HI120" s="9"/>
      <c r="HJ120" s="9"/>
      <c r="HK120" s="9"/>
      <c r="HL120" s="9"/>
      <c r="HM120" s="9"/>
      <c r="HN120" s="9"/>
      <c r="HO120" s="9"/>
      <c r="HP120" s="9"/>
      <c r="HQ120" s="9"/>
      <c r="HR120" s="9"/>
      <c r="HS120" s="9"/>
      <c r="HT120" s="9"/>
      <c r="HU120" s="9"/>
      <c r="HV120" s="9"/>
      <c r="HW120" s="9"/>
      <c r="HX120" s="9"/>
      <c r="HY120" s="9"/>
      <c r="HZ120" s="9"/>
      <c r="IA120" s="9"/>
      <c r="IB120" s="9"/>
      <c r="IC120" s="9"/>
      <c r="ID120" s="9"/>
      <c r="IE120" s="9"/>
      <c r="IF120" s="9"/>
      <c r="IG120" s="9"/>
      <c r="IH120" s="9"/>
      <c r="II120" s="9"/>
      <c r="IJ120" s="9"/>
      <c r="IK120" s="9"/>
      <c r="IL120" s="9"/>
      <c r="IM120" s="9"/>
      <c r="IN120" s="9"/>
      <c r="IO120" s="9"/>
      <c r="IP120" s="9"/>
      <c r="IQ120" s="9"/>
      <c r="IR120" s="9"/>
      <c r="IS120" s="9"/>
      <c r="IT120" s="9"/>
      <c r="IU120" s="9"/>
      <c r="IV120" s="9"/>
      <c r="IW120" s="9"/>
      <c r="IX120" s="9"/>
      <c r="IY120" s="9"/>
      <c r="IZ120" s="9"/>
      <c r="JA120" s="9"/>
      <c r="JB120" s="9"/>
      <c r="JC120" s="9"/>
      <c r="JD120" s="9"/>
      <c r="JE120" s="9"/>
      <c r="JF120" s="9"/>
      <c r="JG120" s="9"/>
      <c r="JH120" s="9"/>
      <c r="JI120" s="9"/>
      <c r="JJ120" s="9"/>
      <c r="JK120" s="9"/>
      <c r="JL120" s="9"/>
      <c r="JM120" s="9"/>
      <c r="JN120" s="9"/>
      <c r="JO120" s="9"/>
      <c r="JP120" s="9"/>
      <c r="JQ120" s="9"/>
      <c r="JR120" s="9"/>
      <c r="JS120" s="9"/>
      <c r="JT120" s="9"/>
      <c r="JU120" s="9"/>
      <c r="JV120" s="9"/>
      <c r="JW120" s="9"/>
      <c r="JX120" s="9"/>
      <c r="JY120" s="9"/>
      <c r="JZ120" s="9"/>
      <c r="KA120" s="9"/>
      <c r="KB120" s="9"/>
      <c r="KC120" s="9"/>
      <c r="KD120" s="9"/>
      <c r="KE120" s="9"/>
      <c r="KF120" s="9"/>
      <c r="KG120" s="9"/>
      <c r="KH120" s="9"/>
      <c r="KI120" s="9"/>
      <c r="KJ120" s="9"/>
      <c r="KK120" s="9"/>
      <c r="KL120" s="9"/>
      <c r="KM120" s="9"/>
      <c r="KN120" s="9"/>
      <c r="KO120" s="9"/>
      <c r="KP120" s="9"/>
      <c r="KQ120" s="9"/>
      <c r="KR120" s="9"/>
      <c r="KS120" s="9"/>
      <c r="KT120" s="9"/>
      <c r="KU120" s="9"/>
      <c r="KV120" s="9"/>
      <c r="KW120" s="9"/>
      <c r="KX120" s="9"/>
      <c r="KY120" s="9"/>
      <c r="KZ120" s="9"/>
      <c r="LA120" s="9"/>
      <c r="LB120" s="9"/>
      <c r="LC120" s="9"/>
      <c r="LD120" s="9"/>
      <c r="LE120" s="9"/>
      <c r="LF120" s="9"/>
      <c r="LG120" s="9"/>
      <c r="LH120" s="9"/>
      <c r="LI120" s="9"/>
      <c r="LJ120" s="9"/>
      <c r="LK120" s="9"/>
      <c r="LL120" s="9"/>
      <c r="LM120" s="9"/>
      <c r="LN120" s="9"/>
      <c r="LO120" s="9"/>
      <c r="LP120" s="9"/>
      <c r="LQ120" s="9"/>
      <c r="LR120" s="9"/>
      <c r="LS120" s="9"/>
      <c r="LT120" s="9"/>
      <c r="LU120" s="9"/>
      <c r="LV120" s="9"/>
      <c r="LW120" s="9"/>
      <c r="LX120" s="9"/>
    </row>
    <row r="121" spans="1:336" s="15" customFormat="1" ht="89.25" x14ac:dyDescent="0.25">
      <c r="A121" s="662" t="str">
        <f>CONCATENATE(MUEBLES[[#This Row],[CODIGO DE LA PARTIDA ESPECIFICA ]],"-",MUEBLES[[#This Row],[NO. EDIFICIO ]],"-",MUEBLES[[#This Row],[NO. ÁREA ]],"-",MUEBLES[[#This Row],[NÚM. DE BIEN ]],"-",MUEBLES[[#This Row],[CONSECUTIVO DEL BIEN ]],"-",MUEBLES[[#This Row],[CONSECUTIVO GENERAL DE INVENTARIO]])</f>
        <v>565-01-44-259-006-0116</v>
      </c>
      <c r="B121" s="584">
        <v>565</v>
      </c>
      <c r="C121" s="584" t="s">
        <v>6106</v>
      </c>
      <c r="D121" s="584" t="s">
        <v>6255</v>
      </c>
      <c r="E121" s="585" t="s">
        <v>4060</v>
      </c>
      <c r="F121" s="584" t="str">
        <f>VLOOKUP(MUEBLES[[#This Row],[NO. EDIFICIO ]],EDIFICIOS[],2,FALSE)</f>
        <v>PALACIO MUNICIPAL</v>
      </c>
      <c r="G121" s="584" t="str">
        <f>VLOOKUP(MUEBLES[[#This Row],[NO. EDIFICIO ]],EDIFICIOS[],3,FALSE)</f>
        <v>PALACIO MUNICIPAL, S/N, COLONIA CENTRO</v>
      </c>
      <c r="H121" s="606" t="s">
        <v>4289</v>
      </c>
      <c r="I121" s="587" t="str">
        <f>VLOOKUP(MUEBLES[[#This Row],[NO. ÁREA ]],AREAS[],2,FALSE)</f>
        <v>SEGURIDAD PÚBLICA Y TRÁNSITO MUNICIPAL</v>
      </c>
      <c r="J121" s="586" t="str">
        <f>VLOOKUP(MUEBLES[[#This Row],[NO. ÁREA ]],AREAS[],5,FALSE)</f>
        <v>LIC. MIGUEL ÁNGEL ALDANA  CANO</v>
      </c>
      <c r="K121" s="586" t="s">
        <v>4060</v>
      </c>
      <c r="L121" s="587" t="str">
        <f>VLOOKUP(MUEBLES[[#This Row],[NÚM. DE NOMINA ]],PERSONAL[],2,FALSE)</f>
        <v>LIC. MIGUEL ÁNGEL ALDANA  CANO</v>
      </c>
      <c r="M121" s="586" t="str">
        <f>VLOOKUP(MUEBLES[[#This Row],[NÚM. DE NOMINA ]],PERSONAL[],3,FALSE)</f>
        <v xml:space="preserve">TITULAR </v>
      </c>
      <c r="N121" s="585" t="s">
        <v>4892</v>
      </c>
      <c r="O121" s="586" t="s">
        <v>4697</v>
      </c>
      <c r="P121" s="588" t="str">
        <f>VLOOKUP(MUEBLES[[#This Row],[NÚM. DE BIEN ]],BIENES[],2,FALSE)</f>
        <v xml:space="preserve">RADIO PORTATIL </v>
      </c>
      <c r="Q121" s="589" t="s">
        <v>803</v>
      </c>
      <c r="R121" s="606" t="s">
        <v>5058</v>
      </c>
      <c r="S121" s="585" t="s">
        <v>365</v>
      </c>
      <c r="T121" s="585" t="s">
        <v>366</v>
      </c>
      <c r="U121" s="585" t="s">
        <v>703</v>
      </c>
      <c r="V121" s="585" t="s">
        <v>367</v>
      </c>
      <c r="W121" s="590">
        <v>43692</v>
      </c>
      <c r="X121" s="591">
        <v>2942.92</v>
      </c>
      <c r="Y121" s="592">
        <v>0</v>
      </c>
      <c r="Z121" s="592">
        <v>2942.92</v>
      </c>
      <c r="AA121" s="585" t="s">
        <v>6089</v>
      </c>
      <c r="AB121" s="608"/>
      <c r="AC121" s="576" t="s">
        <v>919</v>
      </c>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9"/>
      <c r="HI121" s="9"/>
      <c r="HJ121" s="9"/>
      <c r="HK121" s="9"/>
      <c r="HL121" s="9"/>
      <c r="HM121" s="9"/>
      <c r="HN121" s="9"/>
      <c r="HO121" s="9"/>
      <c r="HP121" s="9"/>
      <c r="HQ121" s="9"/>
      <c r="HR121" s="9"/>
      <c r="HS121" s="9"/>
      <c r="HT121" s="9"/>
      <c r="HU121" s="9"/>
      <c r="HV121" s="9"/>
      <c r="HW121" s="9"/>
      <c r="HX121" s="9"/>
      <c r="HY121" s="9"/>
      <c r="HZ121" s="9"/>
      <c r="IA121" s="9"/>
      <c r="IB121" s="9"/>
      <c r="IC121" s="9"/>
      <c r="ID121" s="9"/>
      <c r="IE121" s="9"/>
      <c r="IF121" s="9"/>
      <c r="IG121" s="9"/>
      <c r="IH121" s="9"/>
      <c r="II121" s="9"/>
      <c r="IJ121" s="9"/>
      <c r="IK121" s="9"/>
      <c r="IL121" s="9"/>
      <c r="IM121" s="9"/>
      <c r="IN121" s="9"/>
      <c r="IO121" s="9"/>
      <c r="IP121" s="9"/>
      <c r="IQ121" s="9"/>
      <c r="IR121" s="9"/>
      <c r="IS121" s="9"/>
      <c r="IT121" s="9"/>
      <c r="IU121" s="9"/>
      <c r="IV121" s="9"/>
      <c r="IW121" s="9"/>
      <c r="IX121" s="9"/>
      <c r="IY121" s="9"/>
      <c r="IZ121" s="9"/>
      <c r="JA121" s="9"/>
      <c r="JB121" s="9"/>
      <c r="JC121" s="9"/>
      <c r="JD121" s="9"/>
      <c r="JE121" s="9"/>
      <c r="JF121" s="9"/>
      <c r="JG121" s="9"/>
      <c r="JH121" s="9"/>
      <c r="JI121" s="9"/>
      <c r="JJ121" s="9"/>
      <c r="JK121" s="9"/>
      <c r="JL121" s="9"/>
      <c r="JM121" s="9"/>
      <c r="JN121" s="9"/>
      <c r="JO121" s="9"/>
      <c r="JP121" s="9"/>
      <c r="JQ121" s="9"/>
      <c r="JR121" s="9"/>
      <c r="JS121" s="9"/>
      <c r="JT121" s="9"/>
      <c r="JU121" s="9"/>
      <c r="JV121" s="9"/>
      <c r="JW121" s="9"/>
      <c r="JX121" s="9"/>
      <c r="JY121" s="9"/>
      <c r="JZ121" s="9"/>
      <c r="KA121" s="9"/>
      <c r="KB121" s="9"/>
      <c r="KC121" s="9"/>
      <c r="KD121" s="9"/>
      <c r="KE121" s="9"/>
      <c r="KF121" s="9"/>
      <c r="KG121" s="9"/>
      <c r="KH121" s="9"/>
      <c r="KI121" s="9"/>
      <c r="KJ121" s="9"/>
      <c r="KK121" s="9"/>
      <c r="KL121" s="9"/>
      <c r="KM121" s="9"/>
      <c r="KN121" s="9"/>
      <c r="KO121" s="9"/>
      <c r="KP121" s="9"/>
      <c r="KQ121" s="9"/>
      <c r="KR121" s="9"/>
      <c r="KS121" s="9"/>
      <c r="KT121" s="9"/>
      <c r="KU121" s="9"/>
      <c r="KV121" s="9"/>
      <c r="KW121" s="9"/>
      <c r="KX121" s="9"/>
      <c r="KY121" s="9"/>
      <c r="KZ121" s="9"/>
      <c r="LA121" s="9"/>
      <c r="LB121" s="9"/>
      <c r="LC121" s="9"/>
      <c r="LD121" s="9"/>
      <c r="LE121" s="9"/>
      <c r="LF121" s="9"/>
      <c r="LG121" s="9"/>
      <c r="LH121" s="9"/>
      <c r="LI121" s="9"/>
      <c r="LJ121" s="9"/>
      <c r="LK121" s="9"/>
      <c r="LL121" s="9"/>
      <c r="LM121" s="9"/>
      <c r="LN121" s="9"/>
      <c r="LO121" s="9"/>
      <c r="LP121" s="9"/>
      <c r="LQ121" s="9"/>
      <c r="LR121" s="9"/>
      <c r="LS121" s="9"/>
      <c r="LT121" s="9"/>
      <c r="LU121" s="9"/>
      <c r="LV121" s="9"/>
      <c r="LW121" s="9"/>
      <c r="LX121" s="9"/>
    </row>
    <row r="122" spans="1:336" s="15" customFormat="1" ht="89.25" x14ac:dyDescent="0.25">
      <c r="A122" s="662" t="str">
        <f>CONCATENATE(MUEBLES[[#This Row],[CODIGO DE LA PARTIDA ESPECIFICA ]],"-",MUEBLES[[#This Row],[NO. EDIFICIO ]],"-",MUEBLES[[#This Row],[NO. ÁREA ]],"-",MUEBLES[[#This Row],[NÚM. DE BIEN ]],"-",MUEBLES[[#This Row],[CONSECUTIVO DEL BIEN ]],"-",MUEBLES[[#This Row],[CONSECUTIVO GENERAL DE INVENTARIO]])</f>
        <v>565-01-44-259-007-0117</v>
      </c>
      <c r="B122" s="584">
        <v>565</v>
      </c>
      <c r="C122" s="584" t="s">
        <v>6106</v>
      </c>
      <c r="D122" s="584" t="s">
        <v>6256</v>
      </c>
      <c r="E122" s="585" t="s">
        <v>4060</v>
      </c>
      <c r="F122" s="584" t="str">
        <f>VLOOKUP(MUEBLES[[#This Row],[NO. EDIFICIO ]],EDIFICIOS[],2,FALSE)</f>
        <v>PALACIO MUNICIPAL</v>
      </c>
      <c r="G122" s="584" t="str">
        <f>VLOOKUP(MUEBLES[[#This Row],[NO. EDIFICIO ]],EDIFICIOS[],3,FALSE)</f>
        <v>PALACIO MUNICIPAL, S/N, COLONIA CENTRO</v>
      </c>
      <c r="H122" s="606" t="s">
        <v>4289</v>
      </c>
      <c r="I122" s="587" t="str">
        <f>VLOOKUP(MUEBLES[[#This Row],[NO. ÁREA ]],AREAS[],2,FALSE)</f>
        <v>SEGURIDAD PÚBLICA Y TRÁNSITO MUNICIPAL</v>
      </c>
      <c r="J122" s="586" t="str">
        <f>VLOOKUP(MUEBLES[[#This Row],[NO. ÁREA ]],AREAS[],5,FALSE)</f>
        <v>LIC. MIGUEL ÁNGEL ALDANA  CANO</v>
      </c>
      <c r="K122" s="586" t="s">
        <v>4060</v>
      </c>
      <c r="L122" s="587" t="str">
        <f>VLOOKUP(MUEBLES[[#This Row],[NÚM. DE NOMINA ]],PERSONAL[],2,FALSE)</f>
        <v>LIC. MIGUEL ÁNGEL ALDANA  CANO</v>
      </c>
      <c r="M122" s="586" t="str">
        <f>VLOOKUP(MUEBLES[[#This Row],[NÚM. DE NOMINA ]],PERSONAL[],3,FALSE)</f>
        <v xml:space="preserve">TITULAR </v>
      </c>
      <c r="N122" s="585" t="s">
        <v>4892</v>
      </c>
      <c r="O122" s="586" t="s">
        <v>4698</v>
      </c>
      <c r="P122" s="588" t="str">
        <f>VLOOKUP(MUEBLES[[#This Row],[NÚM. DE BIEN ]],BIENES[],2,FALSE)</f>
        <v xml:space="preserve">RADIO PORTATIL </v>
      </c>
      <c r="Q122" s="589" t="s">
        <v>803</v>
      </c>
      <c r="R122" s="606" t="s">
        <v>5059</v>
      </c>
      <c r="S122" s="585" t="s">
        <v>365</v>
      </c>
      <c r="T122" s="585" t="s">
        <v>366</v>
      </c>
      <c r="U122" s="585" t="s">
        <v>704</v>
      </c>
      <c r="V122" s="585" t="s">
        <v>367</v>
      </c>
      <c r="W122" s="590">
        <v>43692</v>
      </c>
      <c r="X122" s="591">
        <v>2942.92</v>
      </c>
      <c r="Y122" s="592">
        <v>0</v>
      </c>
      <c r="Z122" s="592">
        <v>2942.92</v>
      </c>
      <c r="AA122" s="585" t="s">
        <v>6088</v>
      </c>
      <c r="AB122" s="608"/>
      <c r="AC122" s="576" t="s">
        <v>909</v>
      </c>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9"/>
      <c r="HI122" s="9"/>
      <c r="HJ122" s="9"/>
      <c r="HK122" s="9"/>
      <c r="HL122" s="9"/>
      <c r="HM122" s="9"/>
      <c r="HN122" s="9"/>
      <c r="HO122" s="9"/>
      <c r="HP122" s="9"/>
      <c r="HQ122" s="9"/>
      <c r="HR122" s="9"/>
      <c r="HS122" s="9"/>
      <c r="HT122" s="9"/>
      <c r="HU122" s="9"/>
      <c r="HV122" s="9"/>
      <c r="HW122" s="9"/>
      <c r="HX122" s="9"/>
      <c r="HY122" s="9"/>
      <c r="HZ122" s="9"/>
      <c r="IA122" s="9"/>
      <c r="IB122" s="9"/>
      <c r="IC122" s="9"/>
      <c r="ID122" s="9"/>
      <c r="IE122" s="9"/>
      <c r="IF122" s="9"/>
      <c r="IG122" s="9"/>
      <c r="IH122" s="9"/>
      <c r="II122" s="9"/>
      <c r="IJ122" s="9"/>
      <c r="IK122" s="9"/>
      <c r="IL122" s="9"/>
      <c r="IM122" s="9"/>
      <c r="IN122" s="9"/>
      <c r="IO122" s="9"/>
      <c r="IP122" s="9"/>
      <c r="IQ122" s="9"/>
      <c r="IR122" s="9"/>
      <c r="IS122" s="9"/>
      <c r="IT122" s="9"/>
      <c r="IU122" s="9"/>
      <c r="IV122" s="9"/>
      <c r="IW122" s="9"/>
      <c r="IX122" s="9"/>
      <c r="IY122" s="9"/>
      <c r="IZ122" s="9"/>
      <c r="JA122" s="9"/>
      <c r="JB122" s="9"/>
      <c r="JC122" s="9"/>
      <c r="JD122" s="9"/>
      <c r="JE122" s="9"/>
      <c r="JF122" s="9"/>
      <c r="JG122" s="9"/>
      <c r="JH122" s="9"/>
      <c r="JI122" s="9"/>
      <c r="JJ122" s="9"/>
      <c r="JK122" s="9"/>
      <c r="JL122" s="9"/>
      <c r="JM122" s="9"/>
      <c r="JN122" s="9"/>
      <c r="JO122" s="9"/>
      <c r="JP122" s="9"/>
      <c r="JQ122" s="9"/>
      <c r="JR122" s="9"/>
      <c r="JS122" s="9"/>
      <c r="JT122" s="9"/>
      <c r="JU122" s="9"/>
      <c r="JV122" s="9"/>
      <c r="JW122" s="9"/>
      <c r="JX122" s="9"/>
      <c r="JY122" s="9"/>
      <c r="JZ122" s="9"/>
      <c r="KA122" s="9"/>
      <c r="KB122" s="9"/>
      <c r="KC122" s="9"/>
      <c r="KD122" s="9"/>
      <c r="KE122" s="9"/>
      <c r="KF122" s="9"/>
      <c r="KG122" s="9"/>
      <c r="KH122" s="9"/>
      <c r="KI122" s="9"/>
      <c r="KJ122" s="9"/>
      <c r="KK122" s="9"/>
      <c r="KL122" s="9"/>
      <c r="KM122" s="9"/>
      <c r="KN122" s="9"/>
      <c r="KO122" s="9"/>
      <c r="KP122" s="9"/>
      <c r="KQ122" s="9"/>
      <c r="KR122" s="9"/>
      <c r="KS122" s="9"/>
      <c r="KT122" s="9"/>
      <c r="KU122" s="9"/>
      <c r="KV122" s="9"/>
      <c r="KW122" s="9"/>
      <c r="KX122" s="9"/>
      <c r="KY122" s="9"/>
      <c r="KZ122" s="9"/>
      <c r="LA122" s="9"/>
      <c r="LB122" s="9"/>
      <c r="LC122" s="9"/>
      <c r="LD122" s="9"/>
      <c r="LE122" s="9"/>
      <c r="LF122" s="9"/>
      <c r="LG122" s="9"/>
      <c r="LH122" s="9"/>
      <c r="LI122" s="9"/>
      <c r="LJ122" s="9"/>
      <c r="LK122" s="9"/>
      <c r="LL122" s="9"/>
      <c r="LM122" s="9"/>
      <c r="LN122" s="9"/>
      <c r="LO122" s="9"/>
      <c r="LP122" s="9"/>
      <c r="LQ122" s="9"/>
      <c r="LR122" s="9"/>
      <c r="LS122" s="9"/>
      <c r="LT122" s="9"/>
      <c r="LU122" s="9"/>
      <c r="LV122" s="9"/>
      <c r="LW122" s="9"/>
      <c r="LX122" s="9"/>
    </row>
    <row r="123" spans="1:336" s="15" customFormat="1" ht="89.25" x14ac:dyDescent="0.25">
      <c r="A123" s="662" t="str">
        <f>CONCATENATE(MUEBLES[[#This Row],[CODIGO DE LA PARTIDA ESPECIFICA ]],"-",MUEBLES[[#This Row],[NO. EDIFICIO ]],"-",MUEBLES[[#This Row],[NO. ÁREA ]],"-",MUEBLES[[#This Row],[NÚM. DE BIEN ]],"-",MUEBLES[[#This Row],[CONSECUTIVO DEL BIEN ]],"-",MUEBLES[[#This Row],[CONSECUTIVO GENERAL DE INVENTARIO]])</f>
        <v>565-01-44-259-008-0118</v>
      </c>
      <c r="B123" s="584">
        <v>565</v>
      </c>
      <c r="C123" s="584" t="s">
        <v>6106</v>
      </c>
      <c r="D123" s="584" t="s">
        <v>6257</v>
      </c>
      <c r="E123" s="585" t="s">
        <v>4060</v>
      </c>
      <c r="F123" s="584" t="str">
        <f>VLOOKUP(MUEBLES[[#This Row],[NO. EDIFICIO ]],EDIFICIOS[],2,FALSE)</f>
        <v>PALACIO MUNICIPAL</v>
      </c>
      <c r="G123" s="584" t="str">
        <f>VLOOKUP(MUEBLES[[#This Row],[NO. EDIFICIO ]],EDIFICIOS[],3,FALSE)</f>
        <v>PALACIO MUNICIPAL, S/N, COLONIA CENTRO</v>
      </c>
      <c r="H123" s="606" t="s">
        <v>4289</v>
      </c>
      <c r="I123" s="587" t="str">
        <f>VLOOKUP(MUEBLES[[#This Row],[NO. ÁREA ]],AREAS[],2,FALSE)</f>
        <v>SEGURIDAD PÚBLICA Y TRÁNSITO MUNICIPAL</v>
      </c>
      <c r="J123" s="586" t="str">
        <f>VLOOKUP(MUEBLES[[#This Row],[NO. ÁREA ]],AREAS[],5,FALSE)</f>
        <v>LIC. MIGUEL ÁNGEL ALDANA  CANO</v>
      </c>
      <c r="K123" s="586" t="s">
        <v>4060</v>
      </c>
      <c r="L123" s="587" t="str">
        <f>VLOOKUP(MUEBLES[[#This Row],[NÚM. DE NOMINA ]],PERSONAL[],2,FALSE)</f>
        <v>LIC. MIGUEL ÁNGEL ALDANA  CANO</v>
      </c>
      <c r="M123" s="586" t="str">
        <f>VLOOKUP(MUEBLES[[#This Row],[NÚM. DE NOMINA ]],PERSONAL[],3,FALSE)</f>
        <v xml:space="preserve">TITULAR </v>
      </c>
      <c r="N123" s="585" t="s">
        <v>4892</v>
      </c>
      <c r="O123" s="586" t="s">
        <v>4699</v>
      </c>
      <c r="P123" s="588" t="str">
        <f>VLOOKUP(MUEBLES[[#This Row],[NÚM. DE BIEN ]],BIENES[],2,FALSE)</f>
        <v xml:space="preserve">RADIO PORTATIL </v>
      </c>
      <c r="Q123" s="589" t="s">
        <v>803</v>
      </c>
      <c r="R123" s="606" t="s">
        <v>5060</v>
      </c>
      <c r="S123" s="585" t="s">
        <v>365</v>
      </c>
      <c r="T123" s="585" t="s">
        <v>366</v>
      </c>
      <c r="U123" s="585" t="s">
        <v>705</v>
      </c>
      <c r="V123" s="585" t="s">
        <v>367</v>
      </c>
      <c r="W123" s="590">
        <v>43692</v>
      </c>
      <c r="X123" s="591">
        <v>2942.92</v>
      </c>
      <c r="Y123" s="592">
        <v>0</v>
      </c>
      <c r="Z123" s="592">
        <v>2942.92</v>
      </c>
      <c r="AA123" s="585" t="s">
        <v>6089</v>
      </c>
      <c r="AB123" s="608"/>
      <c r="AC123" s="576" t="s">
        <v>579</v>
      </c>
    </row>
    <row r="124" spans="1:336" s="15" customFormat="1" ht="89.25" x14ac:dyDescent="0.25">
      <c r="A124" s="662" t="str">
        <f>CONCATENATE(MUEBLES[[#This Row],[CODIGO DE LA PARTIDA ESPECIFICA ]],"-",MUEBLES[[#This Row],[NO. EDIFICIO ]],"-",MUEBLES[[#This Row],[NO. ÁREA ]],"-",MUEBLES[[#This Row],[NÚM. DE BIEN ]],"-",MUEBLES[[#This Row],[CONSECUTIVO DEL BIEN ]],"-",MUEBLES[[#This Row],[CONSECUTIVO GENERAL DE INVENTARIO]])</f>
        <v>565-01-44-259-009-0119</v>
      </c>
      <c r="B124" s="584">
        <v>565</v>
      </c>
      <c r="C124" s="584" t="s">
        <v>6106</v>
      </c>
      <c r="D124" s="584" t="s">
        <v>6258</v>
      </c>
      <c r="E124" s="585" t="s">
        <v>4060</v>
      </c>
      <c r="F124" s="584" t="str">
        <f>VLOOKUP(MUEBLES[[#This Row],[NO. EDIFICIO ]],EDIFICIOS[],2,FALSE)</f>
        <v>PALACIO MUNICIPAL</v>
      </c>
      <c r="G124" s="584" t="str">
        <f>VLOOKUP(MUEBLES[[#This Row],[NO. EDIFICIO ]],EDIFICIOS[],3,FALSE)</f>
        <v>PALACIO MUNICIPAL, S/N, COLONIA CENTRO</v>
      </c>
      <c r="H124" s="606" t="s">
        <v>4289</v>
      </c>
      <c r="I124" s="587" t="str">
        <f>VLOOKUP(MUEBLES[[#This Row],[NO. ÁREA ]],AREAS[],2,FALSE)</f>
        <v>SEGURIDAD PÚBLICA Y TRÁNSITO MUNICIPAL</v>
      </c>
      <c r="J124" s="586" t="str">
        <f>VLOOKUP(MUEBLES[[#This Row],[NO. ÁREA ]],AREAS[],5,FALSE)</f>
        <v>LIC. MIGUEL ÁNGEL ALDANA  CANO</v>
      </c>
      <c r="K124" s="586" t="s">
        <v>4060</v>
      </c>
      <c r="L124" s="587" t="str">
        <f>VLOOKUP(MUEBLES[[#This Row],[NÚM. DE NOMINA ]],PERSONAL[],2,FALSE)</f>
        <v>LIC. MIGUEL ÁNGEL ALDANA  CANO</v>
      </c>
      <c r="M124" s="586" t="str">
        <f>VLOOKUP(MUEBLES[[#This Row],[NÚM. DE NOMINA ]],PERSONAL[],3,FALSE)</f>
        <v xml:space="preserve">TITULAR </v>
      </c>
      <c r="N124" s="585" t="s">
        <v>4892</v>
      </c>
      <c r="O124" s="586" t="s">
        <v>4700</v>
      </c>
      <c r="P124" s="588" t="str">
        <f>VLOOKUP(MUEBLES[[#This Row],[NÚM. DE BIEN ]],BIENES[],2,FALSE)</f>
        <v xml:space="preserve">RADIO PORTATIL </v>
      </c>
      <c r="Q124" s="589" t="s">
        <v>803</v>
      </c>
      <c r="R124" s="606" t="s">
        <v>5061</v>
      </c>
      <c r="S124" s="585" t="s">
        <v>365</v>
      </c>
      <c r="T124" s="585" t="s">
        <v>366</v>
      </c>
      <c r="U124" s="585" t="s">
        <v>706</v>
      </c>
      <c r="V124" s="585" t="s">
        <v>367</v>
      </c>
      <c r="W124" s="590">
        <v>43692</v>
      </c>
      <c r="X124" s="591">
        <v>2942.92</v>
      </c>
      <c r="Y124" s="592">
        <v>0</v>
      </c>
      <c r="Z124" s="592">
        <v>2942.92</v>
      </c>
      <c r="AA124" s="585" t="s">
        <v>6089</v>
      </c>
      <c r="AB124" s="608"/>
      <c r="AC124" s="576" t="s">
        <v>579</v>
      </c>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c r="GB124" s="9"/>
      <c r="GC124" s="9"/>
      <c r="GD124" s="9"/>
      <c r="GE124" s="9"/>
      <c r="GF124" s="9"/>
      <c r="GG124" s="9"/>
      <c r="GH124" s="9"/>
      <c r="GI124" s="9"/>
      <c r="GJ124" s="9"/>
      <c r="GK124" s="9"/>
      <c r="GL124" s="9"/>
      <c r="GM124" s="9"/>
      <c r="GN124" s="9"/>
      <c r="GO124" s="9"/>
      <c r="GP124" s="9"/>
      <c r="GQ124" s="9"/>
      <c r="GR124" s="9"/>
      <c r="GS124" s="9"/>
      <c r="GT124" s="9"/>
      <c r="GU124" s="9"/>
      <c r="GV124" s="9"/>
      <c r="GW124" s="9"/>
      <c r="GX124" s="9"/>
      <c r="GY124" s="9"/>
      <c r="GZ124" s="9"/>
      <c r="HA124" s="9"/>
      <c r="HB124" s="9"/>
      <c r="HC124" s="9"/>
      <c r="HD124" s="9"/>
      <c r="HE124" s="9"/>
      <c r="HF124" s="9"/>
      <c r="HG124" s="9"/>
      <c r="HH124" s="9"/>
      <c r="HI124" s="9"/>
      <c r="HJ124" s="9"/>
      <c r="HK124" s="9"/>
      <c r="HL124" s="9"/>
      <c r="HM124" s="9"/>
      <c r="HN124" s="9"/>
      <c r="HO124" s="9"/>
      <c r="HP124" s="9"/>
      <c r="HQ124" s="9"/>
      <c r="HR124" s="9"/>
      <c r="HS124" s="9"/>
      <c r="HT124" s="9"/>
      <c r="HU124" s="9"/>
      <c r="HV124" s="9"/>
      <c r="HW124" s="9"/>
      <c r="HX124" s="9"/>
      <c r="HY124" s="9"/>
      <c r="HZ124" s="9"/>
      <c r="IA124" s="9"/>
      <c r="IB124" s="9"/>
      <c r="IC124" s="9"/>
      <c r="ID124" s="9"/>
      <c r="IE124" s="9"/>
      <c r="IF124" s="9"/>
      <c r="IG124" s="9"/>
      <c r="IH124" s="9"/>
      <c r="II124" s="9"/>
      <c r="IJ124" s="9"/>
      <c r="IK124" s="9"/>
      <c r="IL124" s="9"/>
      <c r="IM124" s="9"/>
      <c r="IN124" s="9"/>
      <c r="IO124" s="9"/>
      <c r="IP124" s="9"/>
      <c r="IQ124" s="9"/>
      <c r="IR124" s="9"/>
      <c r="IS124" s="9"/>
      <c r="IT124" s="9"/>
      <c r="IU124" s="9"/>
      <c r="IV124" s="9"/>
      <c r="IW124" s="9"/>
      <c r="IX124" s="9"/>
      <c r="IY124" s="9"/>
      <c r="IZ124" s="9"/>
      <c r="JA124" s="9"/>
      <c r="JB124" s="9"/>
      <c r="JC124" s="9"/>
      <c r="JD124" s="9"/>
      <c r="JE124" s="9"/>
      <c r="JF124" s="9"/>
      <c r="JG124" s="9"/>
      <c r="JH124" s="9"/>
      <c r="JI124" s="9"/>
      <c r="JJ124" s="9"/>
      <c r="JK124" s="9"/>
      <c r="JL124" s="9"/>
      <c r="JM124" s="9"/>
      <c r="JN124" s="9"/>
      <c r="JO124" s="9"/>
      <c r="JP124" s="9"/>
      <c r="JQ124" s="9"/>
      <c r="JR124" s="9"/>
      <c r="JS124" s="9"/>
      <c r="JT124" s="9"/>
      <c r="JU124" s="9"/>
      <c r="JV124" s="9"/>
      <c r="JW124" s="9"/>
      <c r="JX124" s="9"/>
      <c r="JY124" s="9"/>
      <c r="JZ124" s="9"/>
      <c r="KA124" s="9"/>
      <c r="KB124" s="9"/>
      <c r="KC124" s="9"/>
      <c r="KD124" s="9"/>
      <c r="KE124" s="9"/>
      <c r="KF124" s="9"/>
      <c r="KG124" s="9"/>
      <c r="KH124" s="9"/>
      <c r="KI124" s="9"/>
      <c r="KJ124" s="9"/>
      <c r="KK124" s="9"/>
      <c r="KL124" s="9"/>
      <c r="KM124" s="9"/>
      <c r="KN124" s="9"/>
      <c r="KO124" s="9"/>
      <c r="KP124" s="9"/>
      <c r="KQ124" s="9"/>
      <c r="KR124" s="9"/>
      <c r="KS124" s="9"/>
      <c r="KT124" s="9"/>
      <c r="KU124" s="9"/>
      <c r="KV124" s="9"/>
      <c r="KW124" s="9"/>
      <c r="KX124" s="9"/>
      <c r="KY124" s="9"/>
      <c r="KZ124" s="9"/>
      <c r="LA124" s="9"/>
      <c r="LB124" s="9"/>
      <c r="LC124" s="9"/>
      <c r="LD124" s="9"/>
      <c r="LE124" s="9"/>
      <c r="LF124" s="9"/>
      <c r="LG124" s="9"/>
      <c r="LH124" s="9"/>
      <c r="LI124" s="9"/>
      <c r="LJ124" s="9"/>
      <c r="LK124" s="9"/>
      <c r="LL124" s="9"/>
      <c r="LM124" s="9"/>
      <c r="LN124" s="9"/>
      <c r="LO124" s="9"/>
      <c r="LP124" s="9"/>
      <c r="LQ124" s="9"/>
      <c r="LR124" s="9"/>
      <c r="LS124" s="9"/>
      <c r="LT124" s="9"/>
      <c r="LU124" s="9"/>
      <c r="LV124" s="9"/>
      <c r="LW124" s="9"/>
      <c r="LX124" s="9"/>
    </row>
    <row r="125" spans="1:336" s="15" customFormat="1" ht="89.25" x14ac:dyDescent="0.25">
      <c r="A125" s="662" t="str">
        <f>CONCATENATE(MUEBLES[[#This Row],[CODIGO DE LA PARTIDA ESPECIFICA ]],"-",MUEBLES[[#This Row],[NO. EDIFICIO ]],"-",MUEBLES[[#This Row],[NO. ÁREA ]],"-",MUEBLES[[#This Row],[NÚM. DE BIEN ]],"-",MUEBLES[[#This Row],[CONSECUTIVO DEL BIEN ]],"-",MUEBLES[[#This Row],[CONSECUTIVO GENERAL DE INVENTARIO]])</f>
        <v>565-01-44-259-010-0120</v>
      </c>
      <c r="B125" s="584">
        <v>565</v>
      </c>
      <c r="C125" s="584" t="s">
        <v>6106</v>
      </c>
      <c r="D125" s="584" t="s">
        <v>6259</v>
      </c>
      <c r="E125" s="585" t="s">
        <v>4060</v>
      </c>
      <c r="F125" s="584" t="str">
        <f>VLOOKUP(MUEBLES[[#This Row],[NO. EDIFICIO ]],EDIFICIOS[],2,FALSE)</f>
        <v>PALACIO MUNICIPAL</v>
      </c>
      <c r="G125" s="584" t="str">
        <f>VLOOKUP(MUEBLES[[#This Row],[NO. EDIFICIO ]],EDIFICIOS[],3,FALSE)</f>
        <v>PALACIO MUNICIPAL, S/N, COLONIA CENTRO</v>
      </c>
      <c r="H125" s="606" t="s">
        <v>4289</v>
      </c>
      <c r="I125" s="587" t="str">
        <f>VLOOKUP(MUEBLES[[#This Row],[NO. ÁREA ]],AREAS[],2,FALSE)</f>
        <v>SEGURIDAD PÚBLICA Y TRÁNSITO MUNICIPAL</v>
      </c>
      <c r="J125" s="586" t="str">
        <f>VLOOKUP(MUEBLES[[#This Row],[NO. ÁREA ]],AREAS[],5,FALSE)</f>
        <v>LIC. MIGUEL ÁNGEL ALDANA  CANO</v>
      </c>
      <c r="K125" s="586" t="s">
        <v>4060</v>
      </c>
      <c r="L125" s="587" t="str">
        <f>VLOOKUP(MUEBLES[[#This Row],[NÚM. DE NOMINA ]],PERSONAL[],2,FALSE)</f>
        <v>LIC. MIGUEL ÁNGEL ALDANA  CANO</v>
      </c>
      <c r="M125" s="586" t="str">
        <f>VLOOKUP(MUEBLES[[#This Row],[NÚM. DE NOMINA ]],PERSONAL[],3,FALSE)</f>
        <v xml:space="preserve">TITULAR </v>
      </c>
      <c r="N125" s="585" t="s">
        <v>4892</v>
      </c>
      <c r="O125" s="586" t="s">
        <v>4701</v>
      </c>
      <c r="P125" s="588" t="str">
        <f>VLOOKUP(MUEBLES[[#This Row],[NÚM. DE BIEN ]],BIENES[],2,FALSE)</f>
        <v xml:space="preserve">RADIO PORTATIL </v>
      </c>
      <c r="Q125" s="589" t="s">
        <v>803</v>
      </c>
      <c r="R125" s="606" t="s">
        <v>5062</v>
      </c>
      <c r="S125" s="585" t="s">
        <v>365</v>
      </c>
      <c r="T125" s="585" t="s">
        <v>366</v>
      </c>
      <c r="U125" s="585" t="s">
        <v>708</v>
      </c>
      <c r="V125" s="585" t="s">
        <v>367</v>
      </c>
      <c r="W125" s="590">
        <v>43692</v>
      </c>
      <c r="X125" s="591">
        <v>2942.92</v>
      </c>
      <c r="Y125" s="592">
        <v>0</v>
      </c>
      <c r="Z125" s="592">
        <v>2942.92</v>
      </c>
      <c r="AA125" s="585" t="s">
        <v>6089</v>
      </c>
      <c r="AB125" s="608"/>
      <c r="AC125" s="576" t="s">
        <v>579</v>
      </c>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c r="HE125" s="9"/>
      <c r="HF125" s="9"/>
      <c r="HG125" s="9"/>
      <c r="HH125" s="9"/>
      <c r="HI125" s="9"/>
      <c r="HJ125" s="9"/>
      <c r="HK125" s="9"/>
      <c r="HL125" s="9"/>
      <c r="HM125" s="9"/>
      <c r="HN125" s="9"/>
      <c r="HO125" s="9"/>
      <c r="HP125" s="9"/>
      <c r="HQ125" s="9"/>
      <c r="HR125" s="9"/>
      <c r="HS125" s="9"/>
      <c r="HT125" s="9"/>
      <c r="HU125" s="9"/>
      <c r="HV125" s="9"/>
      <c r="HW125" s="9"/>
      <c r="HX125" s="9"/>
      <c r="HY125" s="9"/>
      <c r="HZ125" s="9"/>
      <c r="IA125" s="9"/>
      <c r="IB125" s="9"/>
      <c r="IC125" s="9"/>
      <c r="ID125" s="9"/>
      <c r="IE125" s="9"/>
      <c r="IF125" s="9"/>
      <c r="IG125" s="9"/>
      <c r="IH125" s="9"/>
      <c r="II125" s="9"/>
      <c r="IJ125" s="9"/>
      <c r="IK125" s="9"/>
      <c r="IL125" s="9"/>
      <c r="IM125" s="9"/>
      <c r="IN125" s="9"/>
      <c r="IO125" s="9"/>
      <c r="IP125" s="9"/>
      <c r="IQ125" s="9"/>
      <c r="IR125" s="9"/>
      <c r="IS125" s="9"/>
      <c r="IT125" s="9"/>
      <c r="IU125" s="9"/>
      <c r="IV125" s="9"/>
      <c r="IW125" s="9"/>
      <c r="IX125" s="9"/>
      <c r="IY125" s="9"/>
      <c r="IZ125" s="9"/>
      <c r="JA125" s="9"/>
      <c r="JB125" s="9"/>
      <c r="JC125" s="9"/>
      <c r="JD125" s="9"/>
      <c r="JE125" s="9"/>
      <c r="JF125" s="9"/>
      <c r="JG125" s="9"/>
      <c r="JH125" s="9"/>
      <c r="JI125" s="9"/>
      <c r="JJ125" s="9"/>
      <c r="JK125" s="9"/>
      <c r="JL125" s="9"/>
      <c r="JM125" s="9"/>
      <c r="JN125" s="9"/>
      <c r="JO125" s="9"/>
      <c r="JP125" s="9"/>
      <c r="JQ125" s="9"/>
      <c r="JR125" s="9"/>
      <c r="JS125" s="9"/>
      <c r="JT125" s="9"/>
      <c r="JU125" s="9"/>
      <c r="JV125" s="9"/>
      <c r="JW125" s="9"/>
      <c r="JX125" s="9"/>
      <c r="JY125" s="9"/>
      <c r="JZ125" s="9"/>
      <c r="KA125" s="9"/>
      <c r="KB125" s="9"/>
      <c r="KC125" s="9"/>
      <c r="KD125" s="9"/>
      <c r="KE125" s="9"/>
      <c r="KF125" s="9"/>
      <c r="KG125" s="9"/>
      <c r="KH125" s="9"/>
      <c r="KI125" s="9"/>
      <c r="KJ125" s="9"/>
      <c r="KK125" s="9"/>
      <c r="KL125" s="9"/>
      <c r="KM125" s="9"/>
      <c r="KN125" s="9"/>
      <c r="KO125" s="9"/>
      <c r="KP125" s="9"/>
      <c r="KQ125" s="9"/>
      <c r="KR125" s="9"/>
      <c r="KS125" s="9"/>
      <c r="KT125" s="9"/>
      <c r="KU125" s="9"/>
      <c r="KV125" s="9"/>
      <c r="KW125" s="9"/>
      <c r="KX125" s="9"/>
      <c r="KY125" s="9"/>
      <c r="KZ125" s="9"/>
      <c r="LA125" s="9"/>
      <c r="LB125" s="9"/>
      <c r="LC125" s="9"/>
      <c r="LD125" s="9"/>
      <c r="LE125" s="9"/>
      <c r="LF125" s="9"/>
      <c r="LG125" s="9"/>
      <c r="LH125" s="9"/>
      <c r="LI125" s="9"/>
      <c r="LJ125" s="9"/>
      <c r="LK125" s="9"/>
      <c r="LL125" s="9"/>
      <c r="LM125" s="9"/>
      <c r="LN125" s="9"/>
      <c r="LO125" s="9"/>
      <c r="LP125" s="9"/>
      <c r="LQ125" s="9"/>
      <c r="LR125" s="9"/>
      <c r="LS125" s="9"/>
      <c r="LT125" s="9"/>
      <c r="LU125" s="9"/>
      <c r="LV125" s="9"/>
      <c r="LW125" s="9"/>
      <c r="LX125" s="9"/>
    </row>
    <row r="126" spans="1:336" s="15" customFormat="1" ht="89.25" x14ac:dyDescent="0.25">
      <c r="A126" s="662" t="str">
        <f>CONCATENATE(MUEBLES[[#This Row],[CODIGO DE LA PARTIDA ESPECIFICA ]],"-",MUEBLES[[#This Row],[NO. EDIFICIO ]],"-",MUEBLES[[#This Row],[NO. ÁREA ]],"-",MUEBLES[[#This Row],[NÚM. DE BIEN ]],"-",MUEBLES[[#This Row],[CONSECUTIVO DEL BIEN ]],"-",MUEBLES[[#This Row],[CONSECUTIVO GENERAL DE INVENTARIO]])</f>
        <v>565-01-44-259-011-0121</v>
      </c>
      <c r="B126" s="584">
        <v>565</v>
      </c>
      <c r="C126" s="584" t="s">
        <v>6106</v>
      </c>
      <c r="D126" s="584" t="s">
        <v>6260</v>
      </c>
      <c r="E126" s="585" t="s">
        <v>4060</v>
      </c>
      <c r="F126" s="584" t="str">
        <f>VLOOKUP(MUEBLES[[#This Row],[NO. EDIFICIO ]],EDIFICIOS[],2,FALSE)</f>
        <v>PALACIO MUNICIPAL</v>
      </c>
      <c r="G126" s="584" t="str">
        <f>VLOOKUP(MUEBLES[[#This Row],[NO. EDIFICIO ]],EDIFICIOS[],3,FALSE)</f>
        <v>PALACIO MUNICIPAL, S/N, COLONIA CENTRO</v>
      </c>
      <c r="H126" s="606" t="s">
        <v>4289</v>
      </c>
      <c r="I126" s="587" t="str">
        <f>VLOOKUP(MUEBLES[[#This Row],[NO. ÁREA ]],AREAS[],2,FALSE)</f>
        <v>SEGURIDAD PÚBLICA Y TRÁNSITO MUNICIPAL</v>
      </c>
      <c r="J126" s="586" t="str">
        <f>VLOOKUP(MUEBLES[[#This Row],[NO. ÁREA ]],AREAS[],5,FALSE)</f>
        <v>LIC. MIGUEL ÁNGEL ALDANA  CANO</v>
      </c>
      <c r="K126" s="586" t="s">
        <v>4060</v>
      </c>
      <c r="L126" s="587" t="str">
        <f>VLOOKUP(MUEBLES[[#This Row],[NÚM. DE NOMINA ]],PERSONAL[],2,FALSE)</f>
        <v>LIC. MIGUEL ÁNGEL ALDANA  CANO</v>
      </c>
      <c r="M126" s="586" t="str">
        <f>VLOOKUP(MUEBLES[[#This Row],[NÚM. DE NOMINA ]],PERSONAL[],3,FALSE)</f>
        <v xml:space="preserve">TITULAR </v>
      </c>
      <c r="N126" s="585" t="s">
        <v>4892</v>
      </c>
      <c r="O126" s="586" t="s">
        <v>4702</v>
      </c>
      <c r="P126" s="588" t="str">
        <f>VLOOKUP(MUEBLES[[#This Row],[NÚM. DE BIEN ]],BIENES[],2,FALSE)</f>
        <v xml:space="preserve">RADIO PORTATIL </v>
      </c>
      <c r="Q126" s="589" t="s">
        <v>803</v>
      </c>
      <c r="R126" s="606" t="s">
        <v>5063</v>
      </c>
      <c r="S126" s="585" t="s">
        <v>365</v>
      </c>
      <c r="T126" s="585" t="s">
        <v>366</v>
      </c>
      <c r="U126" s="585" t="s">
        <v>804</v>
      </c>
      <c r="V126" s="585" t="s">
        <v>367</v>
      </c>
      <c r="W126" s="590">
        <v>43692</v>
      </c>
      <c r="X126" s="591">
        <v>2942.92</v>
      </c>
      <c r="Y126" s="592">
        <v>0</v>
      </c>
      <c r="Z126" s="592">
        <v>2942.92</v>
      </c>
      <c r="AA126" s="585" t="s">
        <v>6089</v>
      </c>
      <c r="AB126" s="608"/>
      <c r="AC126" s="576" t="s">
        <v>579</v>
      </c>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c r="HE126" s="9"/>
      <c r="HF126" s="9"/>
      <c r="HG126" s="9"/>
      <c r="HH126" s="9"/>
      <c r="HI126" s="9"/>
      <c r="HJ126" s="9"/>
      <c r="HK126" s="9"/>
      <c r="HL126" s="9"/>
      <c r="HM126" s="9"/>
      <c r="HN126" s="9"/>
      <c r="HO126" s="9"/>
      <c r="HP126" s="9"/>
      <c r="HQ126" s="9"/>
      <c r="HR126" s="9"/>
      <c r="HS126" s="9"/>
      <c r="HT126" s="9"/>
      <c r="HU126" s="9"/>
      <c r="HV126" s="9"/>
      <c r="HW126" s="9"/>
      <c r="HX126" s="9"/>
      <c r="HY126" s="9"/>
      <c r="HZ126" s="9"/>
      <c r="IA126" s="9"/>
      <c r="IB126" s="9"/>
      <c r="IC126" s="9"/>
      <c r="ID126" s="9"/>
      <c r="IE126" s="9"/>
      <c r="IF126" s="9"/>
      <c r="IG126" s="9"/>
      <c r="IH126" s="9"/>
      <c r="II126" s="9"/>
      <c r="IJ126" s="9"/>
      <c r="IK126" s="9"/>
      <c r="IL126" s="9"/>
      <c r="IM126" s="9"/>
      <c r="IN126" s="9"/>
      <c r="IO126" s="9"/>
      <c r="IP126" s="9"/>
      <c r="IQ126" s="9"/>
      <c r="IR126" s="9"/>
      <c r="IS126" s="9"/>
      <c r="IT126" s="9"/>
      <c r="IU126" s="9"/>
      <c r="IV126" s="9"/>
      <c r="IW126" s="9"/>
      <c r="IX126" s="9"/>
      <c r="IY126" s="9"/>
      <c r="IZ126" s="9"/>
      <c r="JA126" s="9"/>
      <c r="JB126" s="9"/>
      <c r="JC126" s="9"/>
      <c r="JD126" s="9"/>
      <c r="JE126" s="9"/>
      <c r="JF126" s="9"/>
      <c r="JG126" s="9"/>
      <c r="JH126" s="9"/>
      <c r="JI126" s="9"/>
      <c r="JJ126" s="9"/>
      <c r="JK126" s="9"/>
      <c r="JL126" s="9"/>
      <c r="JM126" s="9"/>
      <c r="JN126" s="9"/>
      <c r="JO126" s="9"/>
      <c r="JP126" s="9"/>
      <c r="JQ126" s="9"/>
      <c r="JR126" s="9"/>
      <c r="JS126" s="9"/>
      <c r="JT126" s="9"/>
      <c r="JU126" s="9"/>
      <c r="JV126" s="9"/>
      <c r="JW126" s="9"/>
      <c r="JX126" s="9"/>
      <c r="JY126" s="9"/>
      <c r="JZ126" s="9"/>
      <c r="KA126" s="9"/>
      <c r="KB126" s="9"/>
      <c r="KC126" s="9"/>
      <c r="KD126" s="9"/>
      <c r="KE126" s="9"/>
      <c r="KF126" s="9"/>
      <c r="KG126" s="9"/>
      <c r="KH126" s="9"/>
      <c r="KI126" s="9"/>
      <c r="KJ126" s="9"/>
      <c r="KK126" s="9"/>
      <c r="KL126" s="9"/>
      <c r="KM126" s="9"/>
      <c r="KN126" s="9"/>
      <c r="KO126" s="9"/>
      <c r="KP126" s="9"/>
      <c r="KQ126" s="9"/>
      <c r="KR126" s="9"/>
      <c r="KS126" s="9"/>
      <c r="KT126" s="9"/>
      <c r="KU126" s="9"/>
      <c r="KV126" s="9"/>
      <c r="KW126" s="9"/>
      <c r="KX126" s="9"/>
      <c r="KY126" s="9"/>
      <c r="KZ126" s="9"/>
      <c r="LA126" s="9"/>
      <c r="LB126" s="9"/>
      <c r="LC126" s="9"/>
      <c r="LD126" s="9"/>
      <c r="LE126" s="9"/>
      <c r="LF126" s="9"/>
      <c r="LG126" s="9"/>
      <c r="LH126" s="9"/>
      <c r="LI126" s="9"/>
      <c r="LJ126" s="9"/>
      <c r="LK126" s="9"/>
      <c r="LL126" s="9"/>
      <c r="LM126" s="9"/>
      <c r="LN126" s="9"/>
      <c r="LO126" s="9"/>
      <c r="LP126" s="9"/>
      <c r="LQ126" s="9"/>
      <c r="LR126" s="9"/>
      <c r="LS126" s="9"/>
      <c r="LT126" s="9"/>
      <c r="LU126" s="9"/>
      <c r="LV126" s="9"/>
      <c r="LW126" s="9"/>
      <c r="LX126" s="9"/>
    </row>
    <row r="127" spans="1:336" s="15" customFormat="1" ht="38.25" x14ac:dyDescent="0.25">
      <c r="A127" s="662" t="str">
        <f>CONCATENATE(MUEBLES[[#This Row],[CODIGO DE LA PARTIDA ESPECIFICA ]],"-",MUEBLES[[#This Row],[NO. EDIFICIO ]],"-",MUEBLES[[#This Row],[NO. ÁREA ]],"-",MUEBLES[[#This Row],[NÚM. DE BIEN ]],"-",MUEBLES[[#This Row],[CONSECUTIVO DEL BIEN ]],"-",MUEBLES[[#This Row],[CONSECUTIVO GENERAL DE INVENTARIO]])</f>
        <v>531-05-50-263-001-0122</v>
      </c>
      <c r="B127" s="584">
        <v>531</v>
      </c>
      <c r="C127" s="605" t="s">
        <v>6102</v>
      </c>
      <c r="D127" s="584" t="s">
        <v>6719</v>
      </c>
      <c r="E127" s="585" t="s">
        <v>4063</v>
      </c>
      <c r="F127" s="584" t="str">
        <f>VLOOKUP(MUEBLES[[#This Row],[NO. EDIFICIO ]],EDIFICIOS[],2,FALSE)</f>
        <v>SISTEMA MUNICIPAL DIF</v>
      </c>
      <c r="G127" s="584" t="str">
        <f>VLOOKUP(MUEBLES[[#This Row],[NO. EDIFICIO ]],EDIFICIOS[],3,FALSE)</f>
        <v>AV. REFORMA S/N, SECCIÓN NORTE, MANZANA 2, SANTIAGO DE ANAYA, HIDALGO</v>
      </c>
      <c r="H127" s="606" t="s">
        <v>4295</v>
      </c>
      <c r="I127" s="587" t="str">
        <f>VLOOKUP(MUEBLES[[#This Row],[NO. ÁREA ]],AREAS[],2,FALSE)</f>
        <v>UNIDAD DE RADIOLOGÍA E IMAGEN</v>
      </c>
      <c r="J127" s="586" t="str">
        <f>VLOOKUP(MUEBLES[[#This Row],[NO. ÁREA ]],AREAS[],5,FALSE)</f>
        <v>TEC. YADIRA ESPINOSA LUGO</v>
      </c>
      <c r="K127" s="586">
        <v>131</v>
      </c>
      <c r="L127" s="587" t="str">
        <f>VLOOKUP(MUEBLES[[#This Row],[NÚM. DE NOMINA ]],PERSONAL[],2,FALSE)</f>
        <v>TEC. YADIRA ESPINOSA LUGO</v>
      </c>
      <c r="M127" s="586" t="str">
        <f>VLOOKUP(MUEBLES[[#This Row],[NÚM. DE NOMINA ]],PERSONAL[],3,FALSE)</f>
        <v>RADIOLOGO</v>
      </c>
      <c r="N127" s="585" t="s">
        <v>4896</v>
      </c>
      <c r="O127" s="586" t="s">
        <v>4692</v>
      </c>
      <c r="P127" s="588" t="str">
        <f>VLOOKUP(MUEBLES[[#This Row],[NÚM. DE BIEN ]],BIENES[],2,FALSE)</f>
        <v xml:space="preserve">RAYOS PORTABLE </v>
      </c>
      <c r="Q127" s="589" t="s">
        <v>514</v>
      </c>
      <c r="R127" s="606" t="s">
        <v>5064</v>
      </c>
      <c r="S127" s="585" t="s">
        <v>515</v>
      </c>
      <c r="T127" s="585" t="s">
        <v>516</v>
      </c>
      <c r="U127" s="585">
        <v>1650204</v>
      </c>
      <c r="V127" s="585" t="s">
        <v>510</v>
      </c>
      <c r="W127" s="590">
        <v>42582</v>
      </c>
      <c r="X127" s="591">
        <v>162864</v>
      </c>
      <c r="Y127" s="592">
        <v>0</v>
      </c>
      <c r="Z127" s="592">
        <v>162864</v>
      </c>
      <c r="AA127" s="585" t="s">
        <v>6089</v>
      </c>
      <c r="AB127" s="608"/>
      <c r="AC127" s="576" t="s">
        <v>579</v>
      </c>
    </row>
    <row r="128" spans="1:336" s="15" customFormat="1" ht="89.25" x14ac:dyDescent="0.25">
      <c r="A128" s="662" t="str">
        <f>CONCATENATE(MUEBLES[[#This Row],[CODIGO DE LA PARTIDA ESPECIFICA ]],"-",MUEBLES[[#This Row],[NO. EDIFICIO ]],"-",MUEBLES[[#This Row],[NO. ÁREA ]],"-",MUEBLES[[#This Row],[NÚM. DE BIEN ]],"-",MUEBLES[[#This Row],[CONSECUTIVO DEL BIEN ]],"-",MUEBLES[[#This Row],[CONSECUTIVO GENERAL DE INVENTARIO]])</f>
        <v>531-05-50-111-001-0123</v>
      </c>
      <c r="B128" s="584">
        <v>531</v>
      </c>
      <c r="C128" s="605" t="s">
        <v>6102</v>
      </c>
      <c r="D128" s="584" t="s">
        <v>6720</v>
      </c>
      <c r="E128" s="585" t="s">
        <v>4063</v>
      </c>
      <c r="F128" s="584" t="str">
        <f>VLOOKUP(MUEBLES[[#This Row],[NO. EDIFICIO ]],EDIFICIOS[],2,FALSE)</f>
        <v>SISTEMA MUNICIPAL DIF</v>
      </c>
      <c r="G128" s="584" t="str">
        <f>VLOOKUP(MUEBLES[[#This Row],[NO. EDIFICIO ]],EDIFICIOS[],3,FALSE)</f>
        <v>AV. REFORMA S/N, SECCIÓN NORTE, MANZANA 2, SANTIAGO DE ANAYA, HIDALGO</v>
      </c>
      <c r="H128" s="606" t="s">
        <v>4295</v>
      </c>
      <c r="I128" s="587" t="str">
        <f>VLOOKUP(MUEBLES[[#This Row],[NO. ÁREA ]],AREAS[],2,FALSE)</f>
        <v>UNIDAD DE RADIOLOGÍA E IMAGEN</v>
      </c>
      <c r="J128" s="586" t="str">
        <f>VLOOKUP(MUEBLES[[#This Row],[NO. ÁREA ]],AREAS[],5,FALSE)</f>
        <v>TEC. YADIRA ESPINOSA LUGO</v>
      </c>
      <c r="K128" s="586">
        <v>131</v>
      </c>
      <c r="L128" s="587" t="str">
        <f>VLOOKUP(MUEBLES[[#This Row],[NÚM. DE NOMINA ]],PERSONAL[],2,FALSE)</f>
        <v>TEC. YADIRA ESPINOSA LUGO</v>
      </c>
      <c r="M128" s="586" t="str">
        <f>VLOOKUP(MUEBLES[[#This Row],[NÚM. DE NOMINA ]],PERSONAL[],3,FALSE)</f>
        <v>RADIOLOGO</v>
      </c>
      <c r="N128" s="585" t="s">
        <v>4376</v>
      </c>
      <c r="O128" s="586" t="s">
        <v>4692</v>
      </c>
      <c r="P128" s="588" t="str">
        <f>VLOOKUP(MUEBLES[[#This Row],[NÚM. DE BIEN ]],BIENES[],2,FALSE)</f>
        <v xml:space="preserve">EQUIPO DE ULTRASONIDO </v>
      </c>
      <c r="Q128" s="589" t="s">
        <v>819</v>
      </c>
      <c r="R128" s="606" t="s">
        <v>5065</v>
      </c>
      <c r="S128" s="585" t="s">
        <v>431</v>
      </c>
      <c r="T128" s="585" t="s">
        <v>432</v>
      </c>
      <c r="U128" s="585" t="s">
        <v>509</v>
      </c>
      <c r="V128" s="585" t="s">
        <v>510</v>
      </c>
      <c r="W128" s="590">
        <v>42582</v>
      </c>
      <c r="X128" s="591">
        <v>494313.22</v>
      </c>
      <c r="Y128" s="592">
        <v>0</v>
      </c>
      <c r="Z128" s="592">
        <v>494313.22</v>
      </c>
      <c r="AA128" s="585" t="s">
        <v>6089</v>
      </c>
      <c r="AB128" s="608"/>
      <c r="AC128" s="576" t="s">
        <v>579</v>
      </c>
    </row>
    <row r="129" spans="1:336" s="15" customFormat="1" ht="63.75" x14ac:dyDescent="0.25">
      <c r="A129" s="662" t="str">
        <f>CONCATENATE(MUEBLES[[#This Row],[CODIGO DE LA PARTIDA ESPECIFICA ]],"-",MUEBLES[[#This Row],[NO. EDIFICIO ]],"-",MUEBLES[[#This Row],[NO. ÁREA ]],"-",MUEBLES[[#This Row],[NÚM. DE BIEN ]],"-",MUEBLES[[#This Row],[CONSECUTIVO DEL BIEN ]],"-",MUEBLES[[#This Row],[CONSECUTIVO GENERAL DE INVENTARIO]])</f>
        <v>531-05-51-112-001-0124</v>
      </c>
      <c r="B129" s="584">
        <v>531</v>
      </c>
      <c r="C129" s="605" t="s">
        <v>6102</v>
      </c>
      <c r="D129" s="584" t="s">
        <v>6286</v>
      </c>
      <c r="E129" s="585" t="s">
        <v>4063</v>
      </c>
      <c r="F129" s="584" t="str">
        <f>VLOOKUP(MUEBLES[[#This Row],[NO. EDIFICIO ]],EDIFICIOS[],2,FALSE)</f>
        <v>SISTEMA MUNICIPAL DIF</v>
      </c>
      <c r="G129" s="584" t="str">
        <f>VLOOKUP(MUEBLES[[#This Row],[NO. EDIFICIO ]],EDIFICIOS[],3,FALSE)</f>
        <v>AV. REFORMA S/N, SECCIÓN NORTE, MANZANA 2, SANTIAGO DE ANAYA, HIDALGO</v>
      </c>
      <c r="H129" s="606" t="s">
        <v>4296</v>
      </c>
      <c r="I129" s="587" t="str">
        <f>VLOOKUP(MUEBLES[[#This Row],[NO. ÁREA ]],AREAS[],2,FALSE)</f>
        <v>UNIDAD BÁSICA DE REHABILITACIÓN</v>
      </c>
      <c r="J129" s="586" t="str">
        <f>VLOOKUP(MUEBLES[[#This Row],[NO. ÁREA ]],AREAS[],5,FALSE)</f>
        <v>C. BELEN GONZÁLEZ BARRERA</v>
      </c>
      <c r="K129" s="586">
        <v>119</v>
      </c>
      <c r="L129" s="587" t="str">
        <f>VLOOKUP(MUEBLES[[#This Row],[NÚM. DE NOMINA ]],PERSONAL[],2,FALSE)</f>
        <v>C. BELEN GONZÁLEZ BARRERA</v>
      </c>
      <c r="M129" s="586" t="str">
        <f>VLOOKUP(MUEBLES[[#This Row],[NÚM. DE NOMINA ]],PERSONAL[],3,FALSE)</f>
        <v xml:space="preserve">TITULAR </v>
      </c>
      <c r="N129" s="585" t="s">
        <v>4377</v>
      </c>
      <c r="O129" s="586" t="s">
        <v>4692</v>
      </c>
      <c r="P129" s="588" t="str">
        <f>VLOOKUP(MUEBLES[[#This Row],[NÚM. DE BIEN ]],BIENES[],2,FALSE)</f>
        <v xml:space="preserve">EQUIPO DE UROANALISIS </v>
      </c>
      <c r="Q129" s="589" t="s">
        <v>880</v>
      </c>
      <c r="R129" s="606" t="s">
        <v>5066</v>
      </c>
      <c r="S129" s="585" t="s">
        <v>847</v>
      </c>
      <c r="T129" s="585" t="s">
        <v>848</v>
      </c>
      <c r="U129" s="585" t="s">
        <v>855</v>
      </c>
      <c r="V129" s="585" t="s">
        <v>881</v>
      </c>
      <c r="W129" s="590">
        <v>44013</v>
      </c>
      <c r="X129" s="591">
        <v>17400</v>
      </c>
      <c r="Y129" s="592">
        <v>0</v>
      </c>
      <c r="Z129" s="592">
        <v>17400</v>
      </c>
      <c r="AA129" s="585" t="s">
        <v>6089</v>
      </c>
      <c r="AB129" s="608"/>
      <c r="AC129" s="576" t="s">
        <v>579</v>
      </c>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9"/>
      <c r="DH129" s="9"/>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9"/>
      <c r="FC129" s="9"/>
      <c r="FD129" s="9"/>
      <c r="FE129" s="9"/>
      <c r="FF129" s="9"/>
      <c r="FG129" s="9"/>
      <c r="FH129" s="9"/>
      <c r="FI129" s="9"/>
      <c r="FJ129" s="9"/>
      <c r="FK129" s="9"/>
      <c r="FL129" s="9"/>
      <c r="FM129" s="9"/>
      <c r="FN129" s="9"/>
      <c r="FO129" s="9"/>
      <c r="FP129" s="9"/>
      <c r="FQ129" s="9"/>
      <c r="FR129" s="9"/>
      <c r="FS129" s="9"/>
      <c r="FT129" s="9"/>
      <c r="FU129" s="9"/>
      <c r="FV129" s="9"/>
      <c r="FW129" s="9"/>
      <c r="FX129" s="9"/>
      <c r="FY129" s="9"/>
      <c r="FZ129" s="9"/>
      <c r="GA129" s="9"/>
      <c r="GB129" s="9"/>
      <c r="GC129" s="9"/>
      <c r="GD129" s="9"/>
      <c r="GE129" s="9"/>
      <c r="GF129" s="9"/>
      <c r="GG129" s="9"/>
      <c r="GH129" s="9"/>
      <c r="GI129" s="9"/>
      <c r="GJ129" s="9"/>
      <c r="GK129" s="9"/>
      <c r="GL129" s="9"/>
      <c r="GM129" s="9"/>
      <c r="GN129" s="9"/>
      <c r="GO129" s="9"/>
      <c r="GP129" s="9"/>
      <c r="GQ129" s="9"/>
      <c r="GR129" s="9"/>
      <c r="GS129" s="9"/>
      <c r="GT129" s="9"/>
      <c r="GU129" s="9"/>
      <c r="GV129" s="9"/>
      <c r="GW129" s="9"/>
      <c r="GX129" s="9"/>
      <c r="GY129" s="9"/>
      <c r="GZ129" s="9"/>
      <c r="HA129" s="9"/>
      <c r="HB129" s="9"/>
      <c r="HC129" s="9"/>
      <c r="HD129" s="9"/>
      <c r="HE129" s="9"/>
      <c r="HF129" s="9"/>
      <c r="HG129" s="9"/>
      <c r="HH129" s="9"/>
      <c r="HI129" s="9"/>
      <c r="HJ129" s="9"/>
      <c r="HK129" s="9"/>
      <c r="HL129" s="9"/>
      <c r="HM129" s="9"/>
      <c r="HN129" s="9"/>
      <c r="HO129" s="9"/>
      <c r="HP129" s="9"/>
      <c r="HQ129" s="9"/>
      <c r="HR129" s="9"/>
      <c r="HS129" s="9"/>
      <c r="HT129" s="9"/>
      <c r="HU129" s="9"/>
      <c r="HV129" s="9"/>
      <c r="HW129" s="9"/>
      <c r="HX129" s="9"/>
      <c r="HY129" s="9"/>
      <c r="HZ129" s="9"/>
      <c r="IA129" s="9"/>
      <c r="IB129" s="9"/>
      <c r="IC129" s="9"/>
      <c r="ID129" s="9"/>
      <c r="IE129" s="9"/>
      <c r="IF129" s="9"/>
      <c r="IG129" s="9"/>
      <c r="IH129" s="9"/>
      <c r="II129" s="9"/>
      <c r="IJ129" s="9"/>
      <c r="IK129" s="9"/>
      <c r="IL129" s="9"/>
      <c r="IM129" s="9"/>
      <c r="IN129" s="9"/>
      <c r="IO129" s="9"/>
      <c r="IP129" s="9"/>
      <c r="IQ129" s="9"/>
      <c r="IR129" s="9"/>
      <c r="IS129" s="9"/>
      <c r="IT129" s="9"/>
      <c r="IU129" s="9"/>
      <c r="IV129" s="9"/>
      <c r="IW129" s="9"/>
      <c r="IX129" s="9"/>
      <c r="IY129" s="9"/>
      <c r="IZ129" s="9"/>
      <c r="JA129" s="9"/>
      <c r="JB129" s="9"/>
      <c r="JC129" s="9"/>
      <c r="JD129" s="9"/>
      <c r="JE129" s="9"/>
      <c r="JF129" s="9"/>
      <c r="JG129" s="9"/>
      <c r="JH129" s="9"/>
      <c r="JI129" s="9"/>
      <c r="JJ129" s="9"/>
      <c r="JK129" s="9"/>
      <c r="JL129" s="9"/>
      <c r="JM129" s="9"/>
      <c r="JN129" s="9"/>
      <c r="JO129" s="9"/>
      <c r="JP129" s="9"/>
      <c r="JQ129" s="9"/>
      <c r="JR129" s="9"/>
      <c r="JS129" s="9"/>
      <c r="JT129" s="9"/>
      <c r="JU129" s="9"/>
      <c r="JV129" s="9"/>
      <c r="JW129" s="9"/>
      <c r="JX129" s="9"/>
      <c r="JY129" s="9"/>
      <c r="JZ129" s="9"/>
      <c r="KA129" s="9"/>
      <c r="KB129" s="9"/>
      <c r="KC129" s="9"/>
      <c r="KD129" s="9"/>
      <c r="KE129" s="9"/>
      <c r="KF129" s="9"/>
      <c r="KG129" s="9"/>
      <c r="KH129" s="9"/>
      <c r="KI129" s="9"/>
      <c r="KJ129" s="9"/>
      <c r="KK129" s="9"/>
      <c r="KL129" s="9"/>
      <c r="KM129" s="9"/>
      <c r="KN129" s="9"/>
      <c r="KO129" s="9"/>
      <c r="KP129" s="9"/>
      <c r="KQ129" s="9"/>
      <c r="KR129" s="9"/>
      <c r="KS129" s="9"/>
      <c r="KT129" s="9"/>
      <c r="KU129" s="9"/>
      <c r="KV129" s="9"/>
      <c r="KW129" s="9"/>
      <c r="KX129" s="9"/>
      <c r="KY129" s="9"/>
      <c r="KZ129" s="9"/>
      <c r="LA129" s="9"/>
      <c r="LB129" s="9"/>
      <c r="LC129" s="9"/>
      <c r="LD129" s="9"/>
      <c r="LE129" s="9"/>
      <c r="LF129" s="9"/>
      <c r="LG129" s="9"/>
      <c r="LH129" s="9"/>
      <c r="LI129" s="9"/>
      <c r="LJ129" s="9"/>
      <c r="LK129" s="9"/>
      <c r="LL129" s="9"/>
      <c r="LM129" s="9"/>
      <c r="LN129" s="9"/>
      <c r="LO129" s="9"/>
      <c r="LP129" s="9"/>
      <c r="LQ129" s="9"/>
      <c r="LR129" s="9"/>
      <c r="LS129" s="9"/>
      <c r="LT129" s="9"/>
      <c r="LU129" s="9"/>
      <c r="LV129" s="9"/>
      <c r="LW129" s="9"/>
      <c r="LX129" s="9"/>
    </row>
    <row r="130" spans="1:336" s="15" customFormat="1" ht="102" x14ac:dyDescent="0.25">
      <c r="A130" s="662" t="str">
        <f>CONCATENATE(MUEBLES[[#This Row],[CODIGO DE LA PARTIDA ESPECIFICA ]],"-",MUEBLES[[#This Row],[NO. EDIFICIO ]],"-",MUEBLES[[#This Row],[NO. ÁREA ]],"-",MUEBLES[[#This Row],[NÚM. DE BIEN ]],"-",MUEBLES[[#This Row],[CONSECUTIVO DEL BIEN ]],"-",MUEBLES[[#This Row],[CONSECUTIVO GENERAL DE INVENTARIO]])</f>
        <v>565-05-48-259-012-0125</v>
      </c>
      <c r="B130" s="584">
        <v>565</v>
      </c>
      <c r="C130" s="584" t="s">
        <v>6106</v>
      </c>
      <c r="D130" s="584" t="s">
        <v>6262</v>
      </c>
      <c r="E130" s="585" t="s">
        <v>4063</v>
      </c>
      <c r="F130" s="584" t="str">
        <f>VLOOKUP(MUEBLES[[#This Row],[NO. EDIFICIO ]],EDIFICIOS[],2,FALSE)</f>
        <v>SISTEMA MUNICIPAL DIF</v>
      </c>
      <c r="G130" s="584" t="str">
        <f>VLOOKUP(MUEBLES[[#This Row],[NO. EDIFICIO ]],EDIFICIOS[],3,FALSE)</f>
        <v>AV. REFORMA S/N, SECCIÓN NORTE, MANZANA 2, SANTIAGO DE ANAYA, HIDALGO</v>
      </c>
      <c r="H130" s="606" t="s">
        <v>4293</v>
      </c>
      <c r="I130" s="587" t="str">
        <f>VLOOKUP(MUEBLES[[#This Row],[NO. ÁREA ]],AREAS[],2,FALSE)</f>
        <v>SISTEMA MUNICIPAL PARA EL DESARROLLO INTEGRAL DE LA FAMILIA</v>
      </c>
      <c r="J130" s="586" t="str">
        <f>VLOOKUP(MUEBLES[[#This Row],[NO. ÁREA ]],AREAS[],5,FALSE)</f>
        <v>C. BELEN GONZÁLEZ BARRERA</v>
      </c>
      <c r="K130" s="586">
        <v>119</v>
      </c>
      <c r="L130" s="587" t="str">
        <f>VLOOKUP(MUEBLES[[#This Row],[NÚM. DE NOMINA ]],PERSONAL[],2,FALSE)</f>
        <v>C. BELEN GONZÁLEZ BARRERA</v>
      </c>
      <c r="M130" s="586" t="str">
        <f>VLOOKUP(MUEBLES[[#This Row],[NÚM. DE NOMINA ]],PERSONAL[],3,FALSE)</f>
        <v xml:space="preserve">TITULAR </v>
      </c>
      <c r="N130" s="585" t="s">
        <v>4892</v>
      </c>
      <c r="O130" s="586" t="s">
        <v>4703</v>
      </c>
      <c r="P130" s="588" t="str">
        <f>VLOOKUP(MUEBLES[[#This Row],[NÚM. DE BIEN ]],BIENES[],2,FALSE)</f>
        <v xml:space="preserve">RADIO PORTATIL </v>
      </c>
      <c r="Q130" s="589" t="s">
        <v>368</v>
      </c>
      <c r="R130" s="606" t="s">
        <v>5067</v>
      </c>
      <c r="S130" s="585" t="s">
        <v>365</v>
      </c>
      <c r="T130" s="585" t="s">
        <v>366</v>
      </c>
      <c r="U130" s="585" t="s">
        <v>403</v>
      </c>
      <c r="V130" s="585" t="s">
        <v>404</v>
      </c>
      <c r="W130" s="590">
        <v>43692</v>
      </c>
      <c r="X130" s="591">
        <v>2942.92</v>
      </c>
      <c r="Y130" s="592">
        <v>0</v>
      </c>
      <c r="Z130" s="592">
        <v>2942.92</v>
      </c>
      <c r="AA130" s="585" t="s">
        <v>6089</v>
      </c>
      <c r="AB130" s="608"/>
      <c r="AC130" s="576" t="s">
        <v>579</v>
      </c>
    </row>
    <row r="131" spans="1:336" s="15" customFormat="1" ht="38.25" x14ac:dyDescent="0.25">
      <c r="A131" s="677" t="str">
        <f>CONCATENATE(MUEBLES[[#This Row],[CODIGO DE LA PARTIDA ESPECIFICA ]],"-",MUEBLES[[#This Row],[NO. EDIFICIO ]],"-",MUEBLES[[#This Row],[NO. ÁREA ]],"-",MUEBLES[[#This Row],[NÚM. DE BIEN ]],"-",MUEBLES[[#This Row],[CONSECUTIVO DEL BIEN ]],"-",MUEBLES[[#This Row],[CONSECUTIVO GENERAL DE INVENTARIO]])</f>
        <v>511-01-14-113-001-0126</v>
      </c>
      <c r="B131" s="584">
        <v>511</v>
      </c>
      <c r="C131" s="584" t="s">
        <v>6096</v>
      </c>
      <c r="D131" s="584" t="s">
        <v>6263</v>
      </c>
      <c r="E131" s="585" t="s">
        <v>4060</v>
      </c>
      <c r="F131" s="584" t="str">
        <f>VLOOKUP(MUEBLES[[#This Row],[NO. EDIFICIO ]],EDIFICIOS[],2,FALSE)</f>
        <v>PALACIO MUNICIPAL</v>
      </c>
      <c r="G131" s="584" t="str">
        <f>VLOOKUP(MUEBLES[[#This Row],[NO. EDIFICIO ]],EDIFICIOS[],3,FALSE)</f>
        <v>PALACIO MUNICIPAL, S/N, COLONIA CENTRO</v>
      </c>
      <c r="H131" s="606" t="s">
        <v>4259</v>
      </c>
      <c r="I131" s="587" t="str">
        <f>VLOOKUP(MUEBLES[[#This Row],[NO. ÁREA ]],AREAS[],2,FALSE)</f>
        <v>ADMINISTRACIÓN MUNICIPAL</v>
      </c>
      <c r="J131" s="586" t="str">
        <f>VLOOKUP(MUEBLES[[#This Row],[NO. ÁREA ]],AREAS[],5,FALSE)</f>
        <v>C. DAVID PÉREZ ALONSO</v>
      </c>
      <c r="K131" s="586">
        <v>151</v>
      </c>
      <c r="L131" s="587" t="str">
        <f>VLOOKUP(MUEBLES[[#This Row],[NÚM. DE NOMINA ]],PERSONAL[],2,FALSE)</f>
        <v>C. DAVID PÉREZ ALONSO</v>
      </c>
      <c r="M131" s="586" t="str">
        <f>VLOOKUP(MUEBLES[[#This Row],[NÚM. DE NOMINA ]],PERSONAL[],3,FALSE)</f>
        <v xml:space="preserve">TITULAR </v>
      </c>
      <c r="N131" s="585" t="s">
        <v>4310</v>
      </c>
      <c r="O131" s="624" t="s">
        <v>4692</v>
      </c>
      <c r="P131" s="588" t="str">
        <f>VLOOKUP(MUEBLES[[#This Row],[NÚM. DE BIEN ]],BIENES[],2,FALSE)</f>
        <v xml:space="preserve">ESCALERA </v>
      </c>
      <c r="Q131" s="625" t="s">
        <v>3604</v>
      </c>
      <c r="R131" s="606" t="s">
        <v>5068</v>
      </c>
      <c r="S131" s="585" t="s">
        <v>557</v>
      </c>
      <c r="T131" s="585" t="s">
        <v>557</v>
      </c>
      <c r="U131" s="585" t="s">
        <v>557</v>
      </c>
      <c r="V131" s="585" t="s">
        <v>3678</v>
      </c>
      <c r="W131" s="590">
        <v>45217</v>
      </c>
      <c r="X131" s="591">
        <v>9800</v>
      </c>
      <c r="Y131" s="592"/>
      <c r="Z131" s="592">
        <v>9800</v>
      </c>
      <c r="AA131" s="585" t="s">
        <v>6089</v>
      </c>
      <c r="AB131" s="608"/>
      <c r="AC131" s="576" t="s">
        <v>578</v>
      </c>
    </row>
    <row r="132" spans="1:336" s="15" customFormat="1" ht="63.75" x14ac:dyDescent="0.25">
      <c r="A132" s="662" t="str">
        <f>CONCATENATE(MUEBLES[[#This Row],[CODIGO DE LA PARTIDA ESPECIFICA ]],"-",MUEBLES[[#This Row],[NO. EDIFICIO ]],"-",MUEBLES[[#This Row],[NO. ÁREA ]],"-",MUEBLES[[#This Row],[NÚM. DE BIEN ]],"-",MUEBLES[[#This Row],[CONSECUTIVO DEL BIEN ]],"-",MUEBLES[[#This Row],[CONSECUTIVO GENERAL DE INVENTARIO]])</f>
        <v>511-01-14-115-001-0127</v>
      </c>
      <c r="B132" s="584">
        <v>511</v>
      </c>
      <c r="C132" s="584" t="s">
        <v>6096</v>
      </c>
      <c r="D132" s="584" t="s">
        <v>6264</v>
      </c>
      <c r="E132" s="585" t="s">
        <v>4060</v>
      </c>
      <c r="F132" s="584" t="str">
        <f>VLOOKUP(MUEBLES[[#This Row],[NO. EDIFICIO ]],EDIFICIOS[],2,FALSE)</f>
        <v>PALACIO MUNICIPAL</v>
      </c>
      <c r="G132" s="584" t="str">
        <f>VLOOKUP(MUEBLES[[#This Row],[NO. EDIFICIO ]],EDIFICIOS[],3,FALSE)</f>
        <v>PALACIO MUNICIPAL, S/N, COLONIA CENTRO</v>
      </c>
      <c r="H132" s="606" t="s">
        <v>4259</v>
      </c>
      <c r="I132" s="587" t="str">
        <f>VLOOKUP(MUEBLES[[#This Row],[NO. ÁREA ]],AREAS[],2,FALSE)</f>
        <v>ADMINISTRACIÓN MUNICIPAL</v>
      </c>
      <c r="J132" s="586" t="str">
        <f>VLOOKUP(MUEBLES[[#This Row],[NO. ÁREA ]],AREAS[],5,FALSE)</f>
        <v>C. DAVID PÉREZ ALONSO</v>
      </c>
      <c r="K132" s="586">
        <v>151</v>
      </c>
      <c r="L132" s="587" t="str">
        <f>VLOOKUP(MUEBLES[[#This Row],[NÚM. DE NOMINA ]],PERSONAL[],2,FALSE)</f>
        <v>C. DAVID PÉREZ ALONSO</v>
      </c>
      <c r="M132" s="586" t="str">
        <f>VLOOKUP(MUEBLES[[#This Row],[NÚM. DE NOMINA ]],PERSONAL[],3,FALSE)</f>
        <v xml:space="preserve">TITULAR </v>
      </c>
      <c r="N132" s="585" t="s">
        <v>4379</v>
      </c>
      <c r="O132" s="586" t="s">
        <v>4692</v>
      </c>
      <c r="P132" s="588" t="str">
        <f>VLOOKUP(MUEBLES[[#This Row],[NÚM. DE BIEN ]],BIENES[],2,FALSE)</f>
        <v xml:space="preserve">ESCRITORIO </v>
      </c>
      <c r="Q132" s="589" t="s">
        <v>111</v>
      </c>
      <c r="R132" s="606" t="s">
        <v>5069</v>
      </c>
      <c r="S132" s="585" t="s">
        <v>112</v>
      </c>
      <c r="T132" s="585" t="s">
        <v>39</v>
      </c>
      <c r="U132" s="585" t="s">
        <v>39</v>
      </c>
      <c r="V132" s="585" t="s">
        <v>40</v>
      </c>
      <c r="W132" s="590">
        <v>40841</v>
      </c>
      <c r="X132" s="591">
        <v>6099</v>
      </c>
      <c r="Y132" s="592">
        <v>0</v>
      </c>
      <c r="Z132" s="592">
        <v>6099</v>
      </c>
      <c r="AA132" s="585" t="s">
        <v>6088</v>
      </c>
      <c r="AB132" s="608"/>
      <c r="AC132" s="576" t="s">
        <v>571</v>
      </c>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c r="FW132" s="9"/>
      <c r="FX132" s="9"/>
      <c r="FY132" s="9"/>
      <c r="FZ132" s="9"/>
      <c r="GA132" s="9"/>
      <c r="GB132" s="9"/>
      <c r="GC132" s="9"/>
      <c r="GD132" s="9"/>
      <c r="GE132" s="9"/>
      <c r="GF132" s="9"/>
      <c r="GG132" s="9"/>
      <c r="GH132" s="9"/>
      <c r="GI132" s="9"/>
      <c r="GJ132" s="9"/>
      <c r="GK132" s="9"/>
      <c r="GL132" s="9"/>
      <c r="GM132" s="9"/>
      <c r="GN132" s="9"/>
      <c r="GO132" s="9"/>
      <c r="GP132" s="9"/>
      <c r="GQ132" s="9"/>
      <c r="GR132" s="9"/>
      <c r="GS132" s="9"/>
      <c r="GT132" s="9"/>
      <c r="GU132" s="9"/>
      <c r="GV132" s="9"/>
      <c r="GW132" s="9"/>
      <c r="GX132" s="9"/>
      <c r="GY132" s="9"/>
      <c r="GZ132" s="9"/>
      <c r="HA132" s="9"/>
      <c r="HB132" s="9"/>
      <c r="HC132" s="9"/>
      <c r="HD132" s="9"/>
      <c r="HE132" s="9"/>
      <c r="HF132" s="9"/>
      <c r="HG132" s="9"/>
      <c r="HH132" s="9"/>
      <c r="HI132" s="9"/>
      <c r="HJ132" s="9"/>
      <c r="HK132" s="9"/>
      <c r="HL132" s="9"/>
      <c r="HM132" s="9"/>
      <c r="HN132" s="9"/>
      <c r="HO132" s="9"/>
      <c r="HP132" s="9"/>
      <c r="HQ132" s="9"/>
      <c r="HR132" s="9"/>
      <c r="HS132" s="9"/>
      <c r="HT132" s="9"/>
      <c r="HU132" s="9"/>
      <c r="HV132" s="9"/>
      <c r="HW132" s="9"/>
      <c r="HX132" s="9"/>
      <c r="HY132" s="9"/>
      <c r="HZ132" s="9"/>
      <c r="IA132" s="9"/>
      <c r="IB132" s="9"/>
      <c r="IC132" s="9"/>
      <c r="ID132" s="9"/>
      <c r="IE132" s="9"/>
      <c r="IF132" s="9"/>
      <c r="IG132" s="9"/>
      <c r="IH132" s="9"/>
      <c r="II132" s="9"/>
      <c r="IJ132" s="9"/>
      <c r="IK132" s="9"/>
      <c r="IL132" s="9"/>
      <c r="IM132" s="9"/>
      <c r="IN132" s="9"/>
      <c r="IO132" s="9"/>
      <c r="IP132" s="9"/>
      <c r="IQ132" s="9"/>
      <c r="IR132" s="9"/>
      <c r="IS132" s="9"/>
      <c r="IT132" s="9"/>
      <c r="IU132" s="9"/>
      <c r="IV132" s="9"/>
      <c r="IW132" s="9"/>
      <c r="IX132" s="9"/>
      <c r="IY132" s="9"/>
      <c r="IZ132" s="9"/>
      <c r="JA132" s="9"/>
      <c r="JB132" s="9"/>
      <c r="JC132" s="9"/>
      <c r="JD132" s="9"/>
      <c r="JE132" s="9"/>
      <c r="JF132" s="9"/>
      <c r="JG132" s="9"/>
      <c r="JH132" s="9"/>
      <c r="JI132" s="9"/>
      <c r="JJ132" s="9"/>
      <c r="JK132" s="9"/>
      <c r="JL132" s="9"/>
      <c r="JM132" s="9"/>
      <c r="JN132" s="9"/>
      <c r="JO132" s="9"/>
      <c r="JP132" s="9"/>
      <c r="JQ132" s="9"/>
      <c r="JR132" s="9"/>
      <c r="JS132" s="9"/>
      <c r="JT132" s="9"/>
      <c r="JU132" s="9"/>
      <c r="JV132" s="9"/>
      <c r="JW132" s="9"/>
      <c r="JX132" s="9"/>
      <c r="JY132" s="9"/>
      <c r="JZ132" s="9"/>
      <c r="KA132" s="9"/>
      <c r="KB132" s="9"/>
      <c r="KC132" s="9"/>
      <c r="KD132" s="9"/>
      <c r="KE132" s="9"/>
      <c r="KF132" s="9"/>
      <c r="KG132" s="9"/>
      <c r="KH132" s="9"/>
      <c r="KI132" s="9"/>
      <c r="KJ132" s="9"/>
      <c r="KK132" s="9"/>
      <c r="KL132" s="9"/>
      <c r="KM132" s="9"/>
      <c r="KN132" s="9"/>
      <c r="KO132" s="9"/>
      <c r="KP132" s="9"/>
      <c r="KQ132" s="9"/>
      <c r="KR132" s="9"/>
      <c r="KS132" s="9"/>
      <c r="KT132" s="9"/>
      <c r="KU132" s="9"/>
      <c r="KV132" s="9"/>
      <c r="KW132" s="9"/>
      <c r="KX132" s="9"/>
      <c r="KY132" s="9"/>
      <c r="KZ132" s="9"/>
      <c r="LA132" s="9"/>
      <c r="LB132" s="9"/>
      <c r="LC132" s="9"/>
      <c r="LD132" s="9"/>
      <c r="LE132" s="9"/>
      <c r="LF132" s="9"/>
      <c r="LG132" s="9"/>
      <c r="LH132" s="9"/>
      <c r="LI132" s="9"/>
      <c r="LJ132" s="9"/>
      <c r="LK132" s="9"/>
      <c r="LL132" s="9"/>
      <c r="LM132" s="9"/>
      <c r="LN132" s="9"/>
      <c r="LO132" s="9"/>
      <c r="LP132" s="9"/>
      <c r="LQ132" s="9"/>
      <c r="LR132" s="9"/>
      <c r="LS132" s="9"/>
      <c r="LT132" s="9"/>
      <c r="LU132" s="9"/>
      <c r="LV132" s="9"/>
      <c r="LW132" s="9"/>
      <c r="LX132" s="9"/>
    </row>
    <row r="133" spans="1:336" s="15" customFormat="1" ht="76.5" x14ac:dyDescent="0.25">
      <c r="A133" s="662" t="str">
        <f>CONCATENATE(MUEBLES[[#This Row],[CODIGO DE LA PARTIDA ESPECIFICA ]],"-",MUEBLES[[#This Row],[NO. EDIFICIO ]],"-",MUEBLES[[#This Row],[NO. ÁREA ]],"-",MUEBLES[[#This Row],[NÚM. DE BIEN ]],"-",MUEBLES[[#This Row],[CONSECUTIVO DEL BIEN ]],"-",MUEBLES[[#This Row],[CONSECUTIVO GENERAL DE INVENTARIO]])</f>
        <v>511-01-33-115-002-0128</v>
      </c>
      <c r="B133" s="584">
        <v>511</v>
      </c>
      <c r="C133" s="584" t="s">
        <v>6096</v>
      </c>
      <c r="D133" s="584" t="s">
        <v>6265</v>
      </c>
      <c r="E133" s="585" t="s">
        <v>4060</v>
      </c>
      <c r="F133" s="584" t="str">
        <f>VLOOKUP(MUEBLES[[#This Row],[NO. EDIFICIO ]],EDIFICIOS[],2,FALSE)</f>
        <v>PALACIO MUNICIPAL</v>
      </c>
      <c r="G133" s="584" t="str">
        <f>VLOOKUP(MUEBLES[[#This Row],[NO. EDIFICIO ]],EDIFICIOS[],3,FALSE)</f>
        <v>PALACIO MUNICIPAL, S/N, COLONIA CENTRO</v>
      </c>
      <c r="H133" s="606" t="s">
        <v>4278</v>
      </c>
      <c r="I133" s="587" t="str">
        <f>VLOOKUP(MUEBLES[[#This Row],[NO. ÁREA ]],AREAS[],2,FALSE)</f>
        <v xml:space="preserve">ATENCION A PERSONAS MIGRANTES </v>
      </c>
      <c r="J133" s="586" t="str">
        <f>VLOOKUP(MUEBLES[[#This Row],[NO. ÁREA ]],AREAS[],5,FALSE)</f>
        <v>C. EMMA AGUILAR MARTÍNEZ</v>
      </c>
      <c r="K133" s="586">
        <v>94</v>
      </c>
      <c r="L133" s="587" t="str">
        <f>VLOOKUP(MUEBLES[[#This Row],[NÚM. DE NOMINA ]],PERSONAL[],2,FALSE)</f>
        <v>C. EMMA AGUILAR MARTÍNEZ</v>
      </c>
      <c r="M133" s="586" t="str">
        <f>VLOOKUP(MUEBLES[[#This Row],[NÚM. DE NOMINA ]],PERSONAL[],3,FALSE)</f>
        <v>TITULAR</v>
      </c>
      <c r="N133" s="585" t="s">
        <v>4379</v>
      </c>
      <c r="O133" s="586" t="s">
        <v>4693</v>
      </c>
      <c r="P133" s="588" t="str">
        <f>VLOOKUP(MUEBLES[[#This Row],[NÚM. DE BIEN ]],BIENES[],2,FALSE)</f>
        <v xml:space="preserve">ESCRITORIO </v>
      </c>
      <c r="Q133" s="589" t="s">
        <v>869</v>
      </c>
      <c r="R133" s="606" t="s">
        <v>5070</v>
      </c>
      <c r="S133" s="585" t="s">
        <v>39</v>
      </c>
      <c r="T133" s="585" t="s">
        <v>39</v>
      </c>
      <c r="U133" s="585" t="s">
        <v>39</v>
      </c>
      <c r="V133" s="585">
        <v>81</v>
      </c>
      <c r="W133" s="590">
        <v>42734</v>
      </c>
      <c r="X133" s="591">
        <v>2800</v>
      </c>
      <c r="Y133" s="592">
        <v>0</v>
      </c>
      <c r="Z133" s="592">
        <v>2800</v>
      </c>
      <c r="AA133" s="585" t="s">
        <v>6089</v>
      </c>
      <c r="AB133" s="608"/>
      <c r="AC133" s="576"/>
    </row>
    <row r="134" spans="1:336" s="15" customFormat="1" ht="76.5" x14ac:dyDescent="0.25">
      <c r="A134" s="662" t="str">
        <f>CONCATENATE(MUEBLES[[#This Row],[CODIGO DE LA PARTIDA ESPECIFICA ]],"-",MUEBLES[[#This Row],[NO. EDIFICIO ]],"-",MUEBLES[[#This Row],[NO. ÁREA ]],"-",MUEBLES[[#This Row],[NÚM. DE BIEN ]],"-",MUEBLES[[#This Row],[CONSECUTIVO DEL BIEN ]],"-",MUEBLES[[#This Row],[CONSECUTIVO GENERAL DE INVENTARIO]])</f>
        <v>511-01-33-115-003-0129</v>
      </c>
      <c r="B134" s="584">
        <v>511</v>
      </c>
      <c r="C134" s="584" t="s">
        <v>6096</v>
      </c>
      <c r="D134" s="584" t="s">
        <v>6266</v>
      </c>
      <c r="E134" s="585" t="s">
        <v>4060</v>
      </c>
      <c r="F134" s="584" t="str">
        <f>VLOOKUP(MUEBLES[[#This Row],[NO. EDIFICIO ]],EDIFICIOS[],2,FALSE)</f>
        <v>PALACIO MUNICIPAL</v>
      </c>
      <c r="G134" s="584" t="str">
        <f>VLOOKUP(MUEBLES[[#This Row],[NO. EDIFICIO ]],EDIFICIOS[],3,FALSE)</f>
        <v>PALACIO MUNICIPAL, S/N, COLONIA CENTRO</v>
      </c>
      <c r="H134" s="606" t="s">
        <v>4278</v>
      </c>
      <c r="I134" s="587" t="str">
        <f>VLOOKUP(MUEBLES[[#This Row],[NO. ÁREA ]],AREAS[],2,FALSE)</f>
        <v xml:space="preserve">ATENCION A PERSONAS MIGRANTES </v>
      </c>
      <c r="J134" s="586" t="str">
        <f>VLOOKUP(MUEBLES[[#This Row],[NO. ÁREA ]],AREAS[],5,FALSE)</f>
        <v>C. EMMA AGUILAR MARTÍNEZ</v>
      </c>
      <c r="K134" s="586">
        <v>14</v>
      </c>
      <c r="L134" s="587" t="str">
        <f>VLOOKUP(MUEBLES[[#This Row],[NÚM. DE NOMINA ]],PERSONAL[],2,FALSE)</f>
        <v>C. CHRISTIAN RESENDIZ CANO</v>
      </c>
      <c r="M134" s="586" t="str">
        <f>VLOOKUP(MUEBLES[[#This Row],[NÚM. DE NOMINA ]],PERSONAL[],3,FALSE)</f>
        <v>TITULAR</v>
      </c>
      <c r="N134" s="585" t="s">
        <v>4379</v>
      </c>
      <c r="O134" s="586" t="s">
        <v>4694</v>
      </c>
      <c r="P134" s="588" t="str">
        <f>VLOOKUP(MUEBLES[[#This Row],[NÚM. DE BIEN ]],BIENES[],2,FALSE)</f>
        <v xml:space="preserve">ESCRITORIO </v>
      </c>
      <c r="Q134" s="589" t="s">
        <v>869</v>
      </c>
      <c r="R134" s="606" t="s">
        <v>5071</v>
      </c>
      <c r="S134" s="585" t="s">
        <v>39</v>
      </c>
      <c r="T134" s="585" t="s">
        <v>39</v>
      </c>
      <c r="U134" s="585" t="s">
        <v>39</v>
      </c>
      <c r="V134" s="585">
        <v>81</v>
      </c>
      <c r="W134" s="590">
        <v>42734</v>
      </c>
      <c r="X134" s="591">
        <v>2800</v>
      </c>
      <c r="Y134" s="592">
        <v>0</v>
      </c>
      <c r="Z134" s="592">
        <v>2800</v>
      </c>
      <c r="AA134" s="585" t="s">
        <v>6089</v>
      </c>
      <c r="AB134" s="608"/>
      <c r="AC134" s="576"/>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9"/>
      <c r="EA134" s="9"/>
      <c r="EB134" s="9"/>
      <c r="EC134" s="9"/>
      <c r="ED134" s="9"/>
      <c r="EE134" s="9"/>
      <c r="EF134" s="9"/>
      <c r="EG134" s="9"/>
      <c r="EH134" s="9"/>
      <c r="EI134" s="9"/>
      <c r="EJ134" s="9"/>
      <c r="EK134" s="9"/>
      <c r="EL134" s="9"/>
      <c r="EM134" s="9"/>
      <c r="EN134" s="9"/>
      <c r="EO134" s="9"/>
      <c r="EP134" s="9"/>
      <c r="EQ134" s="9"/>
      <c r="ER134" s="9"/>
      <c r="ES134" s="9"/>
      <c r="ET134" s="9"/>
      <c r="EU134" s="9"/>
      <c r="EV134" s="9"/>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T134" s="9"/>
      <c r="GU134" s="9"/>
      <c r="GV134" s="9"/>
      <c r="GW134" s="9"/>
      <c r="GX134" s="9"/>
      <c r="GY134" s="9"/>
      <c r="GZ134" s="9"/>
      <c r="HA134" s="9"/>
      <c r="HB134" s="9"/>
      <c r="HC134" s="9"/>
      <c r="HD134" s="9"/>
      <c r="HE134" s="9"/>
      <c r="HF134" s="9"/>
      <c r="HG134" s="9"/>
      <c r="HH134" s="9"/>
      <c r="HI134" s="9"/>
      <c r="HJ134" s="9"/>
      <c r="HK134" s="9"/>
      <c r="HL134" s="9"/>
      <c r="HM134" s="9"/>
      <c r="HN134" s="9"/>
      <c r="HO134" s="9"/>
      <c r="HP134" s="9"/>
      <c r="HQ134" s="9"/>
      <c r="HR134" s="9"/>
      <c r="HS134" s="9"/>
      <c r="HT134" s="9"/>
      <c r="HU134" s="9"/>
      <c r="HV134" s="9"/>
      <c r="HW134" s="9"/>
      <c r="HX134" s="9"/>
      <c r="HY134" s="9"/>
      <c r="HZ134" s="9"/>
      <c r="IA134" s="9"/>
      <c r="IB134" s="9"/>
      <c r="IC134" s="9"/>
      <c r="ID134" s="9"/>
      <c r="IE134" s="9"/>
      <c r="IF134" s="9"/>
      <c r="IG134" s="9"/>
      <c r="IH134" s="9"/>
      <c r="II134" s="9"/>
      <c r="IJ134" s="9"/>
      <c r="IK134" s="9"/>
      <c r="IL134" s="9"/>
      <c r="IM134" s="9"/>
      <c r="IN134" s="9"/>
      <c r="IO134" s="9"/>
      <c r="IP134" s="9"/>
      <c r="IQ134" s="9"/>
      <c r="IR134" s="9"/>
      <c r="IS134" s="9"/>
      <c r="IT134" s="9"/>
      <c r="IU134" s="9"/>
      <c r="IV134" s="9"/>
      <c r="IW134" s="9"/>
      <c r="IX134" s="9"/>
      <c r="IY134" s="9"/>
      <c r="IZ134" s="9"/>
      <c r="JA134" s="9"/>
      <c r="JB134" s="9"/>
      <c r="JC134" s="9"/>
      <c r="JD134" s="9"/>
      <c r="JE134" s="9"/>
      <c r="JF134" s="9"/>
      <c r="JG134" s="9"/>
      <c r="JH134" s="9"/>
      <c r="JI134" s="9"/>
      <c r="JJ134" s="9"/>
      <c r="JK134" s="9"/>
      <c r="JL134" s="9"/>
      <c r="JM134" s="9"/>
      <c r="JN134" s="9"/>
      <c r="JO134" s="9"/>
      <c r="JP134" s="9"/>
      <c r="JQ134" s="9"/>
      <c r="JR134" s="9"/>
      <c r="JS134" s="9"/>
      <c r="JT134" s="9"/>
      <c r="JU134" s="9"/>
      <c r="JV134" s="9"/>
      <c r="JW134" s="9"/>
      <c r="JX134" s="9"/>
      <c r="JY134" s="9"/>
      <c r="JZ134" s="9"/>
      <c r="KA134" s="9"/>
      <c r="KB134" s="9"/>
      <c r="KC134" s="9"/>
      <c r="KD134" s="9"/>
      <c r="KE134" s="9"/>
      <c r="KF134" s="9"/>
      <c r="KG134" s="9"/>
      <c r="KH134" s="9"/>
      <c r="KI134" s="9"/>
      <c r="KJ134" s="9"/>
      <c r="KK134" s="9"/>
      <c r="KL134" s="9"/>
      <c r="KM134" s="9"/>
      <c r="KN134" s="9"/>
      <c r="KO134" s="9"/>
      <c r="KP134" s="9"/>
      <c r="KQ134" s="9"/>
      <c r="KR134" s="9"/>
      <c r="KS134" s="9"/>
      <c r="KT134" s="9"/>
      <c r="KU134" s="9"/>
      <c r="KV134" s="9"/>
      <c r="KW134" s="9"/>
      <c r="KX134" s="9"/>
      <c r="KY134" s="9"/>
      <c r="KZ134" s="9"/>
      <c r="LA134" s="9"/>
      <c r="LB134" s="9"/>
      <c r="LC134" s="9"/>
      <c r="LD134" s="9"/>
      <c r="LE134" s="9"/>
      <c r="LF134" s="9"/>
      <c r="LG134" s="9"/>
      <c r="LH134" s="9"/>
      <c r="LI134" s="9"/>
      <c r="LJ134" s="9"/>
      <c r="LK134" s="9"/>
      <c r="LL134" s="9"/>
      <c r="LM134" s="9"/>
      <c r="LN134" s="9"/>
      <c r="LO134" s="9"/>
      <c r="LP134" s="9"/>
      <c r="LQ134" s="9"/>
      <c r="LR134" s="9"/>
      <c r="LS134" s="9"/>
      <c r="LT134" s="9"/>
      <c r="LU134" s="9"/>
      <c r="LV134" s="9"/>
      <c r="LW134" s="9"/>
      <c r="LX134" s="9"/>
    </row>
    <row r="135" spans="1:336" s="15" customFormat="1" ht="76.5" x14ac:dyDescent="0.25">
      <c r="A135" s="662" t="str">
        <f>CONCATENATE(MUEBLES[[#This Row],[CODIGO DE LA PARTIDA ESPECIFICA ]],"-",MUEBLES[[#This Row],[NO. EDIFICIO ]],"-",MUEBLES[[#This Row],[NO. ÁREA ]],"-",MUEBLES[[#This Row],[NÚM. DE BIEN ]],"-",MUEBLES[[#This Row],[CONSECUTIVO DEL BIEN ]],"-",MUEBLES[[#This Row],[CONSECUTIVO GENERAL DE INVENTARIO]])</f>
        <v>511-01-01-115-004-0130</v>
      </c>
      <c r="B135" s="584">
        <v>511</v>
      </c>
      <c r="C135" s="584" t="s">
        <v>6096</v>
      </c>
      <c r="D135" s="584" t="s">
        <v>6267</v>
      </c>
      <c r="E135" s="585" t="s">
        <v>4060</v>
      </c>
      <c r="F135" s="584" t="str">
        <f>VLOOKUP(MUEBLES[[#This Row],[NO. EDIFICIO ]],EDIFICIOS[],2,FALSE)</f>
        <v>PALACIO MUNICIPAL</v>
      </c>
      <c r="G135" s="584" t="str">
        <f>VLOOKUP(MUEBLES[[#This Row],[NO. EDIFICIO ]],EDIFICIOS[],3,FALSE)</f>
        <v>PALACIO MUNICIPAL, S/N, COLONIA CENTRO</v>
      </c>
      <c r="H135" s="606" t="s">
        <v>4060</v>
      </c>
      <c r="I135" s="587" t="str">
        <f>VLOOKUP(MUEBLES[[#This Row],[NO. ÁREA ]],AREAS[],2,FALSE)</f>
        <v xml:space="preserve">DESPACHO DE LA PRESIDENCIA </v>
      </c>
      <c r="J135" s="586" t="str">
        <f>VLOOKUP(MUEBLES[[#This Row],[NO. ÁREA ]],AREAS[],5,FALSE)</f>
        <v>C. EDIGAR MONTER ÁNGELES</v>
      </c>
      <c r="K135" s="586">
        <v>99</v>
      </c>
      <c r="L135" s="587" t="str">
        <f>VLOOKUP(MUEBLES[[#This Row],[NÚM. DE NOMINA ]],PERSONAL[],2,FALSE)</f>
        <v>LIC. MARLENE MEJÍA LÓPEZ</v>
      </c>
      <c r="M135" s="586" t="str">
        <f>VLOOKUP(MUEBLES[[#This Row],[NÚM. DE NOMINA ]],PERSONAL[],3,FALSE)</f>
        <v>AUXILIAR ADMINISTRATIVO</v>
      </c>
      <c r="N135" s="585" t="s">
        <v>4379</v>
      </c>
      <c r="O135" s="586" t="s">
        <v>4695</v>
      </c>
      <c r="P135" s="588" t="str">
        <f>VLOOKUP(MUEBLES[[#This Row],[NÚM. DE BIEN ]],BIENES[],2,FALSE)</f>
        <v xml:space="preserve">ESCRITORIO </v>
      </c>
      <c r="Q135" s="589" t="s">
        <v>869</v>
      </c>
      <c r="R135" s="606" t="s">
        <v>5072</v>
      </c>
      <c r="S135" s="585" t="s">
        <v>39</v>
      </c>
      <c r="T135" s="585" t="s">
        <v>39</v>
      </c>
      <c r="U135" s="585" t="s">
        <v>39</v>
      </c>
      <c r="V135" s="585">
        <v>81</v>
      </c>
      <c r="W135" s="590">
        <v>42734</v>
      </c>
      <c r="X135" s="591">
        <v>2800</v>
      </c>
      <c r="Y135" s="592">
        <v>0</v>
      </c>
      <c r="Z135" s="592">
        <v>2800</v>
      </c>
      <c r="AA135" s="585" t="s">
        <v>6090</v>
      </c>
      <c r="AB135" s="608"/>
      <c r="AC135" s="576" t="s">
        <v>563</v>
      </c>
    </row>
    <row r="136" spans="1:336" s="15" customFormat="1" ht="76.5" x14ac:dyDescent="0.25">
      <c r="A136" s="662" t="str">
        <f>CONCATENATE(MUEBLES[[#This Row],[CODIGO DE LA PARTIDA ESPECIFICA ]],"-",MUEBLES[[#This Row],[NO. EDIFICIO ]],"-",MUEBLES[[#This Row],[NO. ÁREA ]],"-",MUEBLES[[#This Row],[NÚM. DE BIEN ]],"-",MUEBLES[[#This Row],[CONSECUTIVO DEL BIEN ]],"-",MUEBLES[[#This Row],[CONSECUTIVO GENERAL DE INVENTARIO]])</f>
        <v>511-01-23-115-005-0131</v>
      </c>
      <c r="B136" s="584">
        <v>511</v>
      </c>
      <c r="C136" s="584" t="s">
        <v>6096</v>
      </c>
      <c r="D136" s="584" t="s">
        <v>6268</v>
      </c>
      <c r="E136" s="585" t="s">
        <v>4060</v>
      </c>
      <c r="F136" s="584" t="str">
        <f>VLOOKUP(MUEBLES[[#This Row],[NO. EDIFICIO ]],EDIFICIOS[],2,FALSE)</f>
        <v>PALACIO MUNICIPAL</v>
      </c>
      <c r="G136" s="584" t="str">
        <f>VLOOKUP(MUEBLES[[#This Row],[NO. EDIFICIO ]],EDIFICIOS[],3,FALSE)</f>
        <v>PALACIO MUNICIPAL, S/N, COLONIA CENTRO</v>
      </c>
      <c r="H136" s="606" t="s">
        <v>4268</v>
      </c>
      <c r="I136" s="587" t="str">
        <f>VLOOKUP(MUEBLES[[#This Row],[NO. ÁREA ]],AREAS[],2,FALSE)</f>
        <v>CATASTRO</v>
      </c>
      <c r="J136" s="586" t="str">
        <f>VLOOKUP(MUEBLES[[#This Row],[NO. ÁREA ]],AREAS[],5,FALSE)</f>
        <v>ING. LEONEL GARCÍA CADENA</v>
      </c>
      <c r="K136" s="586">
        <v>7</v>
      </c>
      <c r="L136" s="587" t="str">
        <f>VLOOKUP(MUEBLES[[#This Row],[NÚM. DE NOMINA ]],PERSONAL[],2,FALSE)</f>
        <v>C. MARÍA ISABEL GÓMEZ ACOSTA</v>
      </c>
      <c r="M136" s="586" t="str">
        <f>VLOOKUP(MUEBLES[[#This Row],[NÚM. DE NOMINA ]],PERSONAL[],3,FALSE)</f>
        <v>SECRETARIA</v>
      </c>
      <c r="N136" s="585" t="s">
        <v>4379</v>
      </c>
      <c r="O136" s="586" t="s">
        <v>4696</v>
      </c>
      <c r="P136" s="588" t="str">
        <f>VLOOKUP(MUEBLES[[#This Row],[NÚM. DE BIEN ]],BIENES[],2,FALSE)</f>
        <v xml:space="preserve">ESCRITORIO </v>
      </c>
      <c r="Q136" s="589" t="s">
        <v>869</v>
      </c>
      <c r="R136" s="606" t="s">
        <v>5073</v>
      </c>
      <c r="S136" s="585" t="s">
        <v>39</v>
      </c>
      <c r="T136" s="585" t="s">
        <v>39</v>
      </c>
      <c r="U136" s="585" t="s">
        <v>39</v>
      </c>
      <c r="V136" s="585">
        <v>81</v>
      </c>
      <c r="W136" s="590">
        <v>42734</v>
      </c>
      <c r="X136" s="591">
        <v>2800</v>
      </c>
      <c r="Y136" s="592">
        <v>0</v>
      </c>
      <c r="Z136" s="592">
        <v>2800</v>
      </c>
      <c r="AA136" s="585" t="s">
        <v>6089</v>
      </c>
      <c r="AB136" s="608"/>
      <c r="AC136" s="576" t="s">
        <v>563</v>
      </c>
    </row>
    <row r="137" spans="1:336" s="15" customFormat="1" ht="76.5" x14ac:dyDescent="0.25">
      <c r="A137" s="662" t="str">
        <f>CONCATENATE(MUEBLES[[#This Row],[CODIGO DE LA PARTIDA ESPECIFICA ]],"-",MUEBLES[[#This Row],[NO. EDIFICIO ]],"-",MUEBLES[[#This Row],[NO. ÁREA ]],"-",MUEBLES[[#This Row],[NÚM. DE BIEN ]],"-",MUEBLES[[#This Row],[CONSECUTIVO DEL BIEN ]],"-",MUEBLES[[#This Row],[CONSECUTIVO GENERAL DE INVENTARIO]])</f>
        <v>511-04-46-115-006-0132</v>
      </c>
      <c r="B137" s="584">
        <v>511</v>
      </c>
      <c r="C137" s="584" t="s">
        <v>6096</v>
      </c>
      <c r="D137" s="584" t="s">
        <v>6269</v>
      </c>
      <c r="E137" s="585" t="s">
        <v>2074</v>
      </c>
      <c r="F137" s="584" t="str">
        <f>VLOOKUP(MUEBLES[[#This Row],[NO. EDIFICIO ]],EDIFICIOS[],2,FALSE)</f>
        <v xml:space="preserve">PROTECCION CIVIL </v>
      </c>
      <c r="G137" s="584" t="str">
        <f>VLOOKUP(MUEBLES[[#This Row],[NO. EDIFICIO ]],EDIFICIOS[],3,FALSE)</f>
        <v>AV. REFORMA S/N, SECCIÓN NORTE, MANZANA 2, SANTIAGO DE ANAYA, HIDALGO</v>
      </c>
      <c r="H137" s="606" t="s">
        <v>4291</v>
      </c>
      <c r="I137" s="587" t="str">
        <f>VLOOKUP(MUEBLES[[#This Row],[NO. ÁREA ]],AREAS[],2,FALSE)</f>
        <v>PROTECCIÓN CÍVIL, BOMBEROS Y GESTIÓN DE RIESGOS</v>
      </c>
      <c r="J137" s="586" t="str">
        <f>VLOOKUP(MUEBLES[[#This Row],[NO. ÁREA ]],AREAS[],5,FALSE)</f>
        <v>CMDTE. JOSÉ JUAN GARCÍA CORTES</v>
      </c>
      <c r="K137" s="586" t="s">
        <v>4062</v>
      </c>
      <c r="L137" s="587" t="str">
        <f>VLOOKUP(MUEBLES[[#This Row],[NÚM. DE NOMINA ]],PERSONAL[],2,FALSE)</f>
        <v>CMDTE. JOSÉ JUAN GARCÍA CORTES</v>
      </c>
      <c r="M137" s="586" t="str">
        <f>VLOOKUP(MUEBLES[[#This Row],[NÚM. DE NOMINA ]],PERSONAL[],3,FALSE)</f>
        <v>TITULAR</v>
      </c>
      <c r="N137" s="585" t="s">
        <v>4379</v>
      </c>
      <c r="O137" s="586" t="s">
        <v>4697</v>
      </c>
      <c r="P137" s="588" t="str">
        <f>VLOOKUP(MUEBLES[[#This Row],[NÚM. DE BIEN ]],BIENES[],2,FALSE)</f>
        <v xml:space="preserve">ESCRITORIO </v>
      </c>
      <c r="Q137" s="589" t="s">
        <v>869</v>
      </c>
      <c r="R137" s="606" t="s">
        <v>5074</v>
      </c>
      <c r="S137" s="585" t="s">
        <v>39</v>
      </c>
      <c r="T137" s="585" t="s">
        <v>39</v>
      </c>
      <c r="U137" s="585" t="s">
        <v>39</v>
      </c>
      <c r="V137" s="585">
        <v>81</v>
      </c>
      <c r="W137" s="590">
        <v>42734</v>
      </c>
      <c r="X137" s="591">
        <v>2800</v>
      </c>
      <c r="Y137" s="592">
        <v>0</v>
      </c>
      <c r="Z137" s="592">
        <v>2800</v>
      </c>
      <c r="AA137" s="585" t="s">
        <v>6089</v>
      </c>
      <c r="AB137" s="608"/>
      <c r="AC137" s="576" t="s">
        <v>563</v>
      </c>
    </row>
    <row r="138" spans="1:336" s="15" customFormat="1" ht="76.5" x14ac:dyDescent="0.25">
      <c r="A138" s="662" t="str">
        <f>CONCATENATE(MUEBLES[[#This Row],[CODIGO DE LA PARTIDA ESPECIFICA ]],"-",MUEBLES[[#This Row],[NO. EDIFICIO ]],"-",MUEBLES[[#This Row],[NO. ÁREA ]],"-",MUEBLES[[#This Row],[NÚM. DE BIEN ]],"-",MUEBLES[[#This Row],[CONSECUTIVO DEL BIEN ]],"-",MUEBLES[[#This Row],[CONSECUTIVO GENERAL DE INVENTARIO]])</f>
        <v>511-01-08-115-007-0133</v>
      </c>
      <c r="B138" s="584">
        <v>511</v>
      </c>
      <c r="C138" s="584" t="s">
        <v>6096</v>
      </c>
      <c r="D138" s="584" t="s">
        <v>6133</v>
      </c>
      <c r="E138" s="585" t="s">
        <v>4060</v>
      </c>
      <c r="F138" s="584" t="str">
        <f>VLOOKUP(MUEBLES[[#This Row],[NO. EDIFICIO ]],EDIFICIOS[],2,FALSE)</f>
        <v>PALACIO MUNICIPAL</v>
      </c>
      <c r="G138" s="584" t="str">
        <f>VLOOKUP(MUEBLES[[#This Row],[NO. EDIFICIO ]],EDIFICIOS[],3,FALSE)</f>
        <v>PALACIO MUNICIPAL, S/N, COLONIA CENTRO</v>
      </c>
      <c r="H138" s="606" t="s">
        <v>4071</v>
      </c>
      <c r="I138" s="587" t="str">
        <f>VLOOKUP(MUEBLES[[#This Row],[NO. ÁREA ]],AREAS[],2,FALSE)</f>
        <v xml:space="preserve">SECRETARIA EJECUTIVA DEL SIPINNA </v>
      </c>
      <c r="J138" s="586" t="str">
        <f>VLOOKUP(MUEBLES[[#This Row],[NO. ÁREA ]],AREAS[],5,FALSE)</f>
        <v>LIC. ANAI HERRERA BAUTISTA</v>
      </c>
      <c r="K138" s="586">
        <v>116</v>
      </c>
      <c r="L138" s="587" t="str">
        <f>VLOOKUP(MUEBLES[[#This Row],[NÚM. DE NOMINA ]],PERSONAL[],2,FALSE)</f>
        <v>LIC. ANAI HERRERA BAUTISTA</v>
      </c>
      <c r="M138" s="586" t="str">
        <f>VLOOKUP(MUEBLES[[#This Row],[NÚM. DE NOMINA ]],PERSONAL[],3,FALSE)</f>
        <v>TITULAR</v>
      </c>
      <c r="N138" s="585" t="s">
        <v>4379</v>
      </c>
      <c r="O138" s="586" t="s">
        <v>4698</v>
      </c>
      <c r="P138" s="588" t="str">
        <f>VLOOKUP(MUEBLES[[#This Row],[NÚM. DE BIEN ]],BIENES[],2,FALSE)</f>
        <v xml:space="preserve">ESCRITORIO </v>
      </c>
      <c r="Q138" s="589" t="s">
        <v>869</v>
      </c>
      <c r="R138" s="606" t="s">
        <v>5075</v>
      </c>
      <c r="S138" s="585" t="s">
        <v>39</v>
      </c>
      <c r="T138" s="585" t="s">
        <v>39</v>
      </c>
      <c r="U138" s="585" t="s">
        <v>39</v>
      </c>
      <c r="V138" s="585">
        <v>81</v>
      </c>
      <c r="W138" s="590">
        <v>42734</v>
      </c>
      <c r="X138" s="591">
        <v>2800</v>
      </c>
      <c r="Y138" s="592">
        <v>0</v>
      </c>
      <c r="Z138" s="592">
        <v>2800</v>
      </c>
      <c r="AA138" s="585" t="s">
        <v>6089</v>
      </c>
      <c r="AB138" s="608"/>
      <c r="AC138" s="576" t="s">
        <v>563</v>
      </c>
    </row>
    <row r="139" spans="1:336" s="15" customFormat="1" ht="89.25" x14ac:dyDescent="0.25">
      <c r="A139" s="662" t="str">
        <f>CONCATENATE(MUEBLES[[#This Row],[CODIGO DE LA PARTIDA ESPECIFICA ]],"-",MUEBLES[[#This Row],[NO. EDIFICIO ]],"-",MUEBLES[[#This Row],[NO. ÁREA ]],"-",MUEBLES[[#This Row],[NÚM. DE BIEN ]],"-",MUEBLES[[#This Row],[CONSECUTIVO DEL BIEN ]],"-",MUEBLES[[#This Row],[CONSECUTIVO GENERAL DE INVENTARIO]])</f>
        <v>511-01-24-115-008-0134</v>
      </c>
      <c r="B139" s="584">
        <v>511</v>
      </c>
      <c r="C139" s="584" t="s">
        <v>6096</v>
      </c>
      <c r="D139" s="584" t="s">
        <v>6270</v>
      </c>
      <c r="E139" s="585" t="s">
        <v>4060</v>
      </c>
      <c r="F139" s="584" t="str">
        <f>VLOOKUP(MUEBLES[[#This Row],[NO. EDIFICIO ]],EDIFICIOS[],2,FALSE)</f>
        <v>PALACIO MUNICIPAL</v>
      </c>
      <c r="G139" s="584" t="str">
        <f>VLOOKUP(MUEBLES[[#This Row],[NO. EDIFICIO ]],EDIFICIOS[],3,FALSE)</f>
        <v>PALACIO MUNICIPAL, S/N, COLONIA CENTRO</v>
      </c>
      <c r="H139" s="606" t="s">
        <v>4269</v>
      </c>
      <c r="I139" s="587" t="str">
        <f>VLOOKUP(MUEBLES[[#This Row],[NO. ÁREA ]],AREAS[],2,FALSE)</f>
        <v>TESORERÍA MUNICIPAL</v>
      </c>
      <c r="J139" s="586" t="str">
        <f>VLOOKUP(MUEBLES[[#This Row],[NO. ÁREA ]],AREAS[],5,FALSE)</f>
        <v>C. P. NOHEMI VIRIDIANA CORTEZ MONTER</v>
      </c>
      <c r="K139" s="586">
        <v>138</v>
      </c>
      <c r="L139" s="587" t="str">
        <f>VLOOKUP(MUEBLES[[#This Row],[NÚM. DE NOMINA ]],PERSONAL[],2,FALSE)</f>
        <v>C. P. NOHEMI VIRIDIANA CORTEZ MONTER</v>
      </c>
      <c r="M139" s="586" t="str">
        <f>VLOOKUP(MUEBLES[[#This Row],[NÚM. DE NOMINA ]],PERSONAL[],3,FALSE)</f>
        <v>TITULAR</v>
      </c>
      <c r="N139" s="585" t="s">
        <v>4379</v>
      </c>
      <c r="O139" s="586" t="s">
        <v>4699</v>
      </c>
      <c r="P139" s="588" t="str">
        <f>VLOOKUP(MUEBLES[[#This Row],[NÚM. DE BIEN ]],BIENES[],2,FALSE)</f>
        <v xml:space="preserve">ESCRITORIO </v>
      </c>
      <c r="Q139" s="589" t="s">
        <v>476</v>
      </c>
      <c r="R139" s="606" t="s">
        <v>5076</v>
      </c>
      <c r="S139" s="585" t="s">
        <v>39</v>
      </c>
      <c r="T139" s="585" t="s">
        <v>39</v>
      </c>
      <c r="U139" s="585" t="s">
        <v>39</v>
      </c>
      <c r="V139" s="585" t="s">
        <v>40</v>
      </c>
      <c r="W139" s="590">
        <v>38260</v>
      </c>
      <c r="X139" s="591">
        <v>6900</v>
      </c>
      <c r="Y139" s="592">
        <v>0</v>
      </c>
      <c r="Z139" s="592">
        <v>6900</v>
      </c>
      <c r="AA139" s="585" t="s">
        <v>6089</v>
      </c>
      <c r="AB139" s="608"/>
      <c r="AC139" s="576" t="s">
        <v>564</v>
      </c>
    </row>
    <row r="140" spans="1:336" s="15" customFormat="1" ht="76.5" x14ac:dyDescent="0.25">
      <c r="A140" s="662" t="str">
        <f>CONCATENATE(MUEBLES[[#This Row],[CODIGO DE LA PARTIDA ESPECIFICA ]],"-",MUEBLES[[#This Row],[NO. EDIFICIO ]],"-",MUEBLES[[#This Row],[NO. ÁREA ]],"-",MUEBLES[[#This Row],[NÚM. DE BIEN ]],"-",MUEBLES[[#This Row],[CONSECUTIVO DEL BIEN ]],"-",MUEBLES[[#This Row],[CONSECUTIVO GENERAL DE INVENTARIO]])</f>
        <v>511-02-38-115-009-0135</v>
      </c>
      <c r="B140" s="584">
        <v>511</v>
      </c>
      <c r="C140" s="584" t="s">
        <v>6096</v>
      </c>
      <c r="D140" s="584" t="s">
        <v>6271</v>
      </c>
      <c r="E140" s="585" t="s">
        <v>4061</v>
      </c>
      <c r="F140" s="584" t="str">
        <f>VLOOKUP(MUEBLES[[#This Row],[NO. EDIFICIO ]],EDIFICIOS[],2,FALSE)</f>
        <v>CENTRO CULTURAL</v>
      </c>
      <c r="G140" s="584" t="str">
        <f>VLOOKUP(MUEBLES[[#This Row],[NO. EDIFICIO ]],EDIFICIOS[],3,FALSE)</f>
        <v xml:space="preserve">AV. REFORMA S/N, SECCIÓN SUR, 1RA MANZANA, SANTIAGO DE ANAYA, HIDALGO </v>
      </c>
      <c r="H140" s="606" t="s">
        <v>4283</v>
      </c>
      <c r="I140" s="587" t="str">
        <f>VLOOKUP(MUEBLES[[#This Row],[NO. ÁREA ]],AREAS[],2,FALSE)</f>
        <v xml:space="preserve">EDUCACIÓN, CULTURA, DEPORTE Y TURISMO </v>
      </c>
      <c r="J140" s="586" t="str">
        <f>VLOOKUP(MUEBLES[[#This Row],[NO. ÁREA ]],AREAS[],5,FALSE)</f>
        <v>LIC. MARÍA DEL CARMEN AGUILAR CAMACHO</v>
      </c>
      <c r="K140" s="586">
        <v>51</v>
      </c>
      <c r="L140" s="587" t="str">
        <f>VLOOKUP(MUEBLES[[#This Row],[NÚM. DE NOMINA ]],PERSONAL[],2,FALSE)</f>
        <v>LIC. MARÍA DEL CARMEN AGUILAR CAMACHO</v>
      </c>
      <c r="M140" s="586" t="str">
        <f>VLOOKUP(MUEBLES[[#This Row],[NÚM. DE NOMINA ]],PERSONAL[],3,FALSE)</f>
        <v>TITULAR</v>
      </c>
      <c r="N140" s="585" t="s">
        <v>4379</v>
      </c>
      <c r="O140" s="586" t="s">
        <v>4700</v>
      </c>
      <c r="P140" s="588" t="str">
        <f>VLOOKUP(MUEBLES[[#This Row],[NÚM. DE BIEN ]],BIENES[],2,FALSE)</f>
        <v xml:space="preserve">ESCRITORIO </v>
      </c>
      <c r="Q140" s="589" t="s">
        <v>844</v>
      </c>
      <c r="R140" s="606" t="s">
        <v>5077</v>
      </c>
      <c r="S140" s="585" t="s">
        <v>39</v>
      </c>
      <c r="T140" s="585" t="s">
        <v>39</v>
      </c>
      <c r="U140" s="585" t="s">
        <v>39</v>
      </c>
      <c r="V140" s="585">
        <v>8053</v>
      </c>
      <c r="W140" s="590">
        <v>44026</v>
      </c>
      <c r="X140" s="591">
        <v>4320</v>
      </c>
      <c r="Y140" s="592">
        <v>0</v>
      </c>
      <c r="Z140" s="592">
        <v>4320</v>
      </c>
      <c r="AA140" s="585" t="s">
        <v>6089</v>
      </c>
      <c r="AB140" s="608"/>
      <c r="AC140" s="576" t="s">
        <v>564</v>
      </c>
    </row>
    <row r="141" spans="1:336" s="438" customFormat="1" ht="153" x14ac:dyDescent="0.25">
      <c r="A141" s="662" t="str">
        <f>CONCATENATE(MUEBLES[[#This Row],[CODIGO DE LA PARTIDA ESPECIFICA ]],"-",MUEBLES[[#This Row],[NO. EDIFICIO ]],"-",MUEBLES[[#This Row],[NO. ÁREA ]],"-",MUEBLES[[#This Row],[NÚM. DE BIEN ]],"-",MUEBLES[[#This Row],[CONSECUTIVO DEL BIEN ]],"-",MUEBLES[[#This Row],[CONSECUTIVO GENERAL DE INVENTARIO]])</f>
        <v>511-01-06-115-009-0136</v>
      </c>
      <c r="B141" s="584">
        <v>511</v>
      </c>
      <c r="C141" s="584" t="s">
        <v>6096</v>
      </c>
      <c r="D141" s="584" t="s">
        <v>6272</v>
      </c>
      <c r="E141" s="585" t="s">
        <v>4060</v>
      </c>
      <c r="F141" s="584" t="str">
        <f>VLOOKUP(MUEBLES[[#This Row],[NO. EDIFICIO ]],EDIFICIOS[],2,FALSE)</f>
        <v>PALACIO MUNICIPAL</v>
      </c>
      <c r="G141" s="584" t="str">
        <f>VLOOKUP(MUEBLES[[#This Row],[NO. EDIFICIO ]],EDIFICIOS[],3,FALSE)</f>
        <v>PALACIO MUNICIPAL, S/N, COLONIA CENTRO</v>
      </c>
      <c r="H141" s="606" t="s">
        <v>4064</v>
      </c>
      <c r="I141" s="587" t="str">
        <f>VLOOKUP(MUEBLES[[#This Row],[NO. ÁREA ]],AREAS[],2,FALSE)</f>
        <v xml:space="preserve">SECRETARÍA GENERAL MUNICIPAL </v>
      </c>
      <c r="J141" s="586" t="str">
        <f>VLOOKUP(MUEBLES[[#This Row],[NO. ÁREA ]],AREAS[],5,FALSE)</f>
        <v>C. CLEMENTE HERNÁNDEZ ESPINOZA</v>
      </c>
      <c r="K141" s="586">
        <v>113</v>
      </c>
      <c r="L141" s="587" t="str">
        <f>VLOOKUP(MUEBLES[[#This Row],[NÚM. DE NOMINA ]],PERSONAL[],2,FALSE)</f>
        <v>C. CLEMENTE HERNÁNDEZ ESPINOZA</v>
      </c>
      <c r="M141" s="586" t="str">
        <f>VLOOKUP(MUEBLES[[#This Row],[NÚM. DE NOMINA ]],PERSONAL[],3,FALSE)</f>
        <v>SECRETARIO GENERAL MUNICIPAL</v>
      </c>
      <c r="N141" s="585" t="s">
        <v>4379</v>
      </c>
      <c r="O141" s="586" t="s">
        <v>4700</v>
      </c>
      <c r="P141" s="588" t="str">
        <f>VLOOKUP(MUEBLES[[#This Row],[NÚM. DE BIEN ]],BIENES[],2,FALSE)</f>
        <v xml:space="preserve">ESCRITORIO </v>
      </c>
      <c r="Q141" s="589" t="s">
        <v>142</v>
      </c>
      <c r="R141" s="606" t="s">
        <v>5078</v>
      </c>
      <c r="S141" s="585" t="s">
        <v>39</v>
      </c>
      <c r="T141" s="585" t="s">
        <v>39</v>
      </c>
      <c r="U141" s="585" t="s">
        <v>39</v>
      </c>
      <c r="V141" s="585" t="s">
        <v>918</v>
      </c>
      <c r="W141" s="590">
        <v>43826</v>
      </c>
      <c r="X141" s="591">
        <v>9279.42</v>
      </c>
      <c r="Y141" s="592">
        <v>0</v>
      </c>
      <c r="Z141" s="592">
        <v>9279.42</v>
      </c>
      <c r="AA141" s="585" t="s">
        <v>6089</v>
      </c>
      <c r="AB141" s="608"/>
      <c r="AC141" s="576" t="s">
        <v>921</v>
      </c>
      <c r="AF141" s="15"/>
    </row>
    <row r="142" spans="1:336" s="9" customFormat="1" ht="76.5" x14ac:dyDescent="0.25">
      <c r="A142" s="662" t="str">
        <f>CONCATENATE(MUEBLES[[#This Row],[CODIGO DE LA PARTIDA ESPECIFICA ]],"-",MUEBLES[[#This Row],[NO. EDIFICIO ]],"-",MUEBLES[[#This Row],[NO. ÁREA ]],"-",MUEBLES[[#This Row],[NÚM. DE BIEN ]],"-",MUEBLES[[#This Row],[CONSECUTIVO DEL BIEN ]],"-",MUEBLES[[#This Row],[CONSECUTIVO GENERAL DE INVENTARIO]])</f>
        <v>511-05-48-115-010-0137</v>
      </c>
      <c r="B142" s="584">
        <v>511</v>
      </c>
      <c r="C142" s="584" t="s">
        <v>6096</v>
      </c>
      <c r="D142" s="584" t="s">
        <v>6273</v>
      </c>
      <c r="E142" s="585" t="s">
        <v>4063</v>
      </c>
      <c r="F142" s="584" t="str">
        <f>VLOOKUP(MUEBLES[[#This Row],[NO. EDIFICIO ]],EDIFICIOS[],2,FALSE)</f>
        <v>SISTEMA MUNICIPAL DIF</v>
      </c>
      <c r="G142" s="584" t="str">
        <f>VLOOKUP(MUEBLES[[#This Row],[NO. EDIFICIO ]],EDIFICIOS[],3,FALSE)</f>
        <v>AV. REFORMA S/N, SECCIÓN NORTE, MANZANA 2, SANTIAGO DE ANAYA, HIDALGO</v>
      </c>
      <c r="H142" s="606" t="s">
        <v>4293</v>
      </c>
      <c r="I142" s="587" t="str">
        <f>VLOOKUP(MUEBLES[[#This Row],[NO. ÁREA ]],AREAS[],2,FALSE)</f>
        <v>SISTEMA MUNICIPAL PARA EL DESARROLLO INTEGRAL DE LA FAMILIA</v>
      </c>
      <c r="J142" s="586" t="str">
        <f>VLOOKUP(MUEBLES[[#This Row],[NO. ÁREA ]],AREAS[],5,FALSE)</f>
        <v>C. BELEN GONZÁLEZ BARRERA</v>
      </c>
      <c r="K142" s="586">
        <v>153</v>
      </c>
      <c r="L142" s="587" t="str">
        <f>VLOOKUP(MUEBLES[[#This Row],[NÚM. DE NOMINA ]],PERSONAL[],2,FALSE)</f>
        <v>LIC. DELFINA ACOSTA MORENO</v>
      </c>
      <c r="M142" s="586" t="str">
        <f>VLOOKUP(MUEBLES[[#This Row],[NÚM. DE NOMINA ]],PERSONAL[],3,FALSE)</f>
        <v>AUXILIAR ADMINISTRATIVO</v>
      </c>
      <c r="N142" s="585" t="s">
        <v>4379</v>
      </c>
      <c r="O142" s="586" t="s">
        <v>4701</v>
      </c>
      <c r="P142" s="588" t="str">
        <f>VLOOKUP(MUEBLES[[#This Row],[NÚM. DE BIEN ]],BIENES[],2,FALSE)</f>
        <v xml:space="preserve">ESCRITORIO </v>
      </c>
      <c r="Q142" s="589" t="s">
        <v>411</v>
      </c>
      <c r="R142" s="606" t="s">
        <v>5079</v>
      </c>
      <c r="S142" s="585" t="s">
        <v>39</v>
      </c>
      <c r="T142" s="585" t="s">
        <v>39</v>
      </c>
      <c r="U142" s="585" t="s">
        <v>39</v>
      </c>
      <c r="V142" s="585">
        <v>198</v>
      </c>
      <c r="W142" s="590">
        <v>43621</v>
      </c>
      <c r="X142" s="591">
        <v>3016</v>
      </c>
      <c r="Y142" s="592">
        <v>0</v>
      </c>
      <c r="Z142" s="592">
        <v>3016</v>
      </c>
      <c r="AA142" s="585" t="s">
        <v>6089</v>
      </c>
      <c r="AB142" s="608"/>
      <c r="AC142" s="576" t="s">
        <v>564</v>
      </c>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15"/>
      <c r="EK142" s="15"/>
      <c r="EL142" s="15"/>
      <c r="EM142" s="15"/>
      <c r="EN142" s="15"/>
      <c r="EO142" s="15"/>
      <c r="EP142" s="15"/>
      <c r="EQ142" s="15"/>
      <c r="ER142" s="15"/>
      <c r="ES142" s="15"/>
      <c r="ET142" s="15"/>
      <c r="EU142" s="15"/>
      <c r="EV142" s="15"/>
      <c r="EW142" s="15"/>
      <c r="EX142" s="15"/>
      <c r="EY142" s="15"/>
      <c r="EZ142" s="15"/>
      <c r="FA142" s="15"/>
      <c r="FB142" s="15"/>
      <c r="FC142" s="15"/>
      <c r="FD142" s="15"/>
      <c r="FE142" s="15"/>
      <c r="FF142" s="15"/>
      <c r="FG142" s="15"/>
      <c r="FH142" s="15"/>
      <c r="FI142" s="15"/>
      <c r="FJ142" s="15"/>
      <c r="FK142" s="15"/>
      <c r="FL142" s="15"/>
      <c r="FM142" s="15"/>
      <c r="FN142" s="15"/>
      <c r="FO142" s="15"/>
      <c r="FP142" s="15"/>
      <c r="FQ142" s="15"/>
      <c r="FR142" s="15"/>
      <c r="FS142" s="15"/>
      <c r="FT142" s="15"/>
      <c r="FU142" s="15"/>
      <c r="FV142" s="15"/>
      <c r="FW142" s="15"/>
      <c r="FX142" s="15"/>
      <c r="FY142" s="15"/>
      <c r="FZ142" s="15"/>
      <c r="GA142" s="15"/>
      <c r="GB142" s="15"/>
      <c r="GC142" s="15"/>
      <c r="GD142" s="15"/>
      <c r="GE142" s="15"/>
      <c r="GF142" s="15"/>
      <c r="GG142" s="15"/>
      <c r="GH142" s="15"/>
      <c r="GI142" s="15"/>
      <c r="GJ142" s="15"/>
      <c r="GK142" s="15"/>
      <c r="GL142" s="15"/>
      <c r="GM142" s="15"/>
      <c r="GN142" s="15"/>
      <c r="GO142" s="15"/>
      <c r="GP142" s="15"/>
      <c r="GQ142" s="15"/>
      <c r="GR142" s="15"/>
      <c r="GS142" s="15"/>
      <c r="GT142" s="15"/>
      <c r="GU142" s="15"/>
      <c r="GV142" s="15"/>
      <c r="GW142" s="15"/>
      <c r="GX142" s="15"/>
      <c r="GY142" s="15"/>
      <c r="GZ142" s="15"/>
      <c r="HA142" s="15"/>
      <c r="HB142" s="15"/>
      <c r="HC142" s="15"/>
      <c r="HD142" s="15"/>
      <c r="HE142" s="15"/>
      <c r="HF142" s="15"/>
      <c r="HG142" s="15"/>
      <c r="HH142" s="15"/>
      <c r="HI142" s="15"/>
      <c r="HJ142" s="15"/>
      <c r="HK142" s="15"/>
      <c r="HL142" s="15"/>
      <c r="HM142" s="15"/>
      <c r="HN142" s="15"/>
      <c r="HO142" s="15"/>
      <c r="HP142" s="15"/>
      <c r="HQ142" s="15"/>
      <c r="HR142" s="15"/>
      <c r="HS142" s="15"/>
      <c r="HT142" s="15"/>
      <c r="HU142" s="15"/>
      <c r="HV142" s="15"/>
      <c r="HW142" s="15"/>
      <c r="HX142" s="15"/>
      <c r="HY142" s="15"/>
      <c r="HZ142" s="15"/>
      <c r="IA142" s="15"/>
      <c r="IB142" s="15"/>
      <c r="IC142" s="15"/>
      <c r="ID142" s="15"/>
      <c r="IE142" s="15"/>
      <c r="IF142" s="15"/>
      <c r="IG142" s="15"/>
      <c r="IH142" s="15"/>
      <c r="II142" s="15"/>
      <c r="IJ142" s="15"/>
      <c r="IK142" s="15"/>
      <c r="IL142" s="15"/>
      <c r="IM142" s="15"/>
      <c r="IN142" s="15"/>
      <c r="IO142" s="15"/>
      <c r="IP142" s="15"/>
      <c r="IQ142" s="15"/>
      <c r="IR142" s="15"/>
      <c r="IS142" s="15"/>
      <c r="IT142" s="15"/>
      <c r="IU142" s="15"/>
      <c r="IV142" s="15"/>
      <c r="IW142" s="15"/>
      <c r="IX142" s="15"/>
      <c r="IY142" s="15"/>
      <c r="IZ142" s="15"/>
      <c r="JA142" s="15"/>
      <c r="JB142" s="15"/>
      <c r="JC142" s="15"/>
      <c r="JD142" s="15"/>
      <c r="JE142" s="15"/>
      <c r="JF142" s="15"/>
      <c r="JG142" s="15"/>
      <c r="JH142" s="15"/>
      <c r="JI142" s="15"/>
      <c r="JJ142" s="15"/>
      <c r="JK142" s="15"/>
      <c r="JL142" s="15"/>
      <c r="JM142" s="15"/>
      <c r="JN142" s="15"/>
      <c r="JO142" s="15"/>
      <c r="JP142" s="15"/>
      <c r="JQ142" s="15"/>
      <c r="JR142" s="15"/>
      <c r="JS142" s="15"/>
      <c r="JT142" s="15"/>
      <c r="JU142" s="15"/>
      <c r="JV142" s="15"/>
      <c r="JW142" s="15"/>
      <c r="JX142" s="15"/>
      <c r="JY142" s="15"/>
      <c r="JZ142" s="15"/>
      <c r="KA142" s="15"/>
      <c r="KB142" s="15"/>
      <c r="KC142" s="15"/>
      <c r="KD142" s="15"/>
      <c r="KE142" s="15"/>
      <c r="KF142" s="15"/>
      <c r="KG142" s="15"/>
      <c r="KH142" s="15"/>
      <c r="KI142" s="15"/>
      <c r="KJ142" s="15"/>
      <c r="KK142" s="15"/>
      <c r="KL142" s="15"/>
      <c r="KM142" s="15"/>
      <c r="KN142" s="15"/>
      <c r="KO142" s="15"/>
      <c r="KP142" s="15"/>
      <c r="KQ142" s="15"/>
      <c r="KR142" s="15"/>
      <c r="KS142" s="15"/>
      <c r="KT142" s="15"/>
      <c r="KU142" s="15"/>
      <c r="KV142" s="15"/>
      <c r="KW142" s="15"/>
      <c r="KX142" s="15"/>
      <c r="KY142" s="15"/>
      <c r="KZ142" s="15"/>
      <c r="LA142" s="15"/>
      <c r="LB142" s="15"/>
      <c r="LC142" s="15"/>
      <c r="LD142" s="15"/>
      <c r="LE142" s="15"/>
      <c r="LF142" s="15"/>
      <c r="LG142" s="15"/>
      <c r="LH142" s="15"/>
      <c r="LI142" s="15"/>
      <c r="LJ142" s="15"/>
      <c r="LK142" s="15"/>
      <c r="LL142" s="15"/>
      <c r="LM142" s="15"/>
      <c r="LN142" s="15"/>
      <c r="LO142" s="15"/>
      <c r="LP142" s="15"/>
      <c r="LQ142" s="15"/>
      <c r="LR142" s="15"/>
      <c r="LS142" s="15"/>
      <c r="LT142" s="15"/>
      <c r="LU142" s="15"/>
      <c r="LV142" s="15"/>
      <c r="LW142" s="15"/>
      <c r="LX142" s="15"/>
    </row>
    <row r="143" spans="1:336" s="9" customFormat="1" ht="51" x14ac:dyDescent="0.25">
      <c r="A143" s="662" t="str">
        <f>CONCATENATE(MUEBLES[[#This Row],[CODIGO DE LA PARTIDA ESPECIFICA ]],"-",MUEBLES[[#This Row],[NO. EDIFICIO ]],"-",MUEBLES[[#This Row],[NO. ÁREA ]],"-",MUEBLES[[#This Row],[NÚM. DE BIEN ]],"-",MUEBLES[[#This Row],[CONSECUTIVO DEL BIEN ]],"-",MUEBLES[[#This Row],[CONSECUTIVO GENERAL DE INVENTARIO]])</f>
        <v>566-04-46-115-011-0138</v>
      </c>
      <c r="B143" s="584">
        <v>566</v>
      </c>
      <c r="C143" s="584" t="s">
        <v>6107</v>
      </c>
      <c r="D143" s="584" t="s">
        <v>6274</v>
      </c>
      <c r="E143" s="585" t="s">
        <v>2074</v>
      </c>
      <c r="F143" s="584" t="str">
        <f>VLOOKUP(MUEBLES[[#This Row],[NO. EDIFICIO ]],EDIFICIOS[],2,FALSE)</f>
        <v xml:space="preserve">PROTECCION CIVIL </v>
      </c>
      <c r="G143" s="584" t="str">
        <f>VLOOKUP(MUEBLES[[#This Row],[NO. EDIFICIO ]],EDIFICIOS[],3,FALSE)</f>
        <v>AV. REFORMA S/N, SECCIÓN NORTE, MANZANA 2, SANTIAGO DE ANAYA, HIDALGO</v>
      </c>
      <c r="H143" s="606" t="s">
        <v>4291</v>
      </c>
      <c r="I143" s="587" t="str">
        <f>VLOOKUP(MUEBLES[[#This Row],[NO. ÁREA ]],AREAS[],2,FALSE)</f>
        <v>PROTECCIÓN CÍVIL, BOMBEROS Y GESTIÓN DE RIESGOS</v>
      </c>
      <c r="J143" s="586" t="str">
        <f>VLOOKUP(MUEBLES[[#This Row],[NO. ÁREA ]],AREAS[],5,FALSE)</f>
        <v>CMDTE. JOSÉ JUAN GARCÍA CORTES</v>
      </c>
      <c r="K143" s="586" t="s">
        <v>4062</v>
      </c>
      <c r="L143" s="587" t="str">
        <f>VLOOKUP(MUEBLES[[#This Row],[NÚM. DE NOMINA ]],PERSONAL[],2,FALSE)</f>
        <v>CMDTE. JOSÉ JUAN GARCÍA CORTES</v>
      </c>
      <c r="M143" s="586" t="str">
        <f>VLOOKUP(MUEBLES[[#This Row],[NÚM. DE NOMINA ]],PERSONAL[],3,FALSE)</f>
        <v>TITULAR</v>
      </c>
      <c r="N143" s="585" t="s">
        <v>4379</v>
      </c>
      <c r="O143" s="586" t="s">
        <v>4702</v>
      </c>
      <c r="P143" s="588" t="str">
        <f>VLOOKUP(MUEBLES[[#This Row],[NÚM. DE BIEN ]],BIENES[],2,FALSE)</f>
        <v xml:space="preserve">ESCRITORIO </v>
      </c>
      <c r="Q143" s="586" t="s">
        <v>3427</v>
      </c>
      <c r="R143" s="606" t="s">
        <v>5080</v>
      </c>
      <c r="S143" s="585" t="s">
        <v>3454</v>
      </c>
      <c r="T143" s="585" t="s">
        <v>557</v>
      </c>
      <c r="U143" s="585" t="s">
        <v>557</v>
      </c>
      <c r="V143" s="585" t="s">
        <v>3455</v>
      </c>
      <c r="W143" s="590">
        <v>45168</v>
      </c>
      <c r="X143" s="591">
        <v>6441.31</v>
      </c>
      <c r="Y143" s="592"/>
      <c r="Z143" s="592">
        <v>6441.31</v>
      </c>
      <c r="AA143" s="585" t="s">
        <v>6089</v>
      </c>
      <c r="AB143" s="608"/>
      <c r="AC143" s="576" t="s">
        <v>581</v>
      </c>
    </row>
    <row r="144" spans="1:336" s="9" customFormat="1" ht="89.25" x14ac:dyDescent="0.25">
      <c r="A144" s="662" t="str">
        <f>CONCATENATE(MUEBLES[[#This Row],[CODIGO DE LA PARTIDA ESPECIFICA ]],"-",MUEBLES[[#This Row],[NO. EDIFICIO ]],"-",MUEBLES[[#This Row],[NO. ÁREA ]],"-",MUEBLES[[#This Row],[NÚM. DE BIEN ]],"-",MUEBLES[[#This Row],[CONSECUTIVO DEL BIEN ]],"-",MUEBLES[[#This Row],[CONSECUTIVO GENERAL DE INVENTARIO]])</f>
        <v>511-01-18-115-012-0139</v>
      </c>
      <c r="B144" s="584">
        <v>511</v>
      </c>
      <c r="C144" s="584" t="s">
        <v>6096</v>
      </c>
      <c r="D144" s="584" t="s">
        <v>6275</v>
      </c>
      <c r="E144" s="585" t="s">
        <v>4060</v>
      </c>
      <c r="F144" s="584" t="str">
        <f>VLOOKUP(MUEBLES[[#This Row],[NO. EDIFICIO ]],EDIFICIOS[],2,FALSE)</f>
        <v>PALACIO MUNICIPAL</v>
      </c>
      <c r="G144" s="584" t="str">
        <f>VLOOKUP(MUEBLES[[#This Row],[NO. EDIFICIO ]],EDIFICIOS[],3,FALSE)</f>
        <v>PALACIO MUNICIPAL, S/N, COLONIA CENTRO</v>
      </c>
      <c r="H144" s="606" t="s">
        <v>4263</v>
      </c>
      <c r="I144" s="587" t="str">
        <f>VLOOKUP(MUEBLES[[#This Row],[NO. ÁREA ]],AREAS[],2,FALSE)</f>
        <v>OBRAS PÚBLICAS Y ORDENAMIENTO URBANO</v>
      </c>
      <c r="J144" s="586" t="str">
        <f>VLOOKUP(MUEBLES[[#This Row],[NO. ÁREA ]],AREAS[],5,FALSE)</f>
        <v>ING. ZOILA PÉREZ MEJÍA</v>
      </c>
      <c r="K144" s="586">
        <v>154</v>
      </c>
      <c r="L144" s="587" t="str">
        <f>VLOOKUP(MUEBLES[[#This Row],[NÚM. DE NOMINA ]],PERSONAL[],2,FALSE)</f>
        <v>L. A. WENDY LATORRE SANTILLAN</v>
      </c>
      <c r="M144" s="586" t="str">
        <f>VLOOKUP(MUEBLES[[#This Row],[NÚM. DE NOMINA ]],PERSONAL[],3,FALSE)</f>
        <v xml:space="preserve">AUXILIAR ADMINISTRATIVO </v>
      </c>
      <c r="N144" s="585" t="s">
        <v>4379</v>
      </c>
      <c r="O144" s="586" t="s">
        <v>4703</v>
      </c>
      <c r="P144" s="588" t="str">
        <f>VLOOKUP(MUEBLES[[#This Row],[NÚM. DE BIEN ]],BIENES[],2,FALSE)</f>
        <v xml:space="preserve">ESCRITORIO </v>
      </c>
      <c r="Q144" s="589" t="s">
        <v>3563</v>
      </c>
      <c r="R144" s="606" t="s">
        <v>5081</v>
      </c>
      <c r="S144" s="585" t="s">
        <v>39</v>
      </c>
      <c r="T144" s="585" t="s">
        <v>39</v>
      </c>
      <c r="U144" s="585" t="s">
        <v>39</v>
      </c>
      <c r="V144" s="585">
        <v>81</v>
      </c>
      <c r="W144" s="590">
        <v>42734</v>
      </c>
      <c r="X144" s="591">
        <v>3250</v>
      </c>
      <c r="Y144" s="592">
        <v>0</v>
      </c>
      <c r="Z144" s="592">
        <v>3250</v>
      </c>
      <c r="AA144" s="585" t="s">
        <v>6090</v>
      </c>
      <c r="AB144" s="608"/>
      <c r="AC144" s="576"/>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c r="DY144" s="15"/>
      <c r="DZ144" s="15"/>
      <c r="EA144" s="15"/>
      <c r="EB144" s="15"/>
      <c r="EC144" s="15"/>
      <c r="ED144" s="15"/>
      <c r="EE144" s="15"/>
      <c r="EF144" s="15"/>
      <c r="EG144" s="15"/>
      <c r="EH144" s="15"/>
      <c r="EI144" s="15"/>
      <c r="EJ144" s="15"/>
      <c r="EK144" s="15"/>
      <c r="EL144" s="15"/>
      <c r="EM144" s="15"/>
      <c r="EN144" s="15"/>
      <c r="EO144" s="15"/>
      <c r="EP144" s="15"/>
      <c r="EQ144" s="15"/>
      <c r="ER144" s="15"/>
      <c r="ES144" s="15"/>
      <c r="ET144" s="15"/>
      <c r="EU144" s="15"/>
      <c r="EV144" s="15"/>
      <c r="EW144" s="15"/>
      <c r="EX144" s="15"/>
      <c r="EY144" s="15"/>
      <c r="EZ144" s="15"/>
      <c r="FA144" s="15"/>
      <c r="FB144" s="15"/>
      <c r="FC144" s="15"/>
      <c r="FD144" s="15"/>
      <c r="FE144" s="15"/>
      <c r="FF144" s="15"/>
      <c r="FG144" s="15"/>
      <c r="FH144" s="15"/>
      <c r="FI144" s="15"/>
      <c r="FJ144" s="15"/>
      <c r="FK144" s="15"/>
      <c r="FL144" s="15"/>
      <c r="FM144" s="15"/>
      <c r="FN144" s="15"/>
      <c r="FO144" s="15"/>
      <c r="FP144" s="15"/>
      <c r="FQ144" s="15"/>
      <c r="FR144" s="15"/>
      <c r="FS144" s="15"/>
      <c r="FT144" s="15"/>
      <c r="FU144" s="15"/>
      <c r="FV144" s="15"/>
      <c r="FW144" s="15"/>
      <c r="FX144" s="15"/>
      <c r="FY144" s="15"/>
      <c r="FZ144" s="15"/>
      <c r="GA144" s="15"/>
      <c r="GB144" s="15"/>
      <c r="GC144" s="15"/>
      <c r="GD144" s="15"/>
      <c r="GE144" s="15"/>
      <c r="GF144" s="15"/>
      <c r="GG144" s="15"/>
      <c r="GH144" s="15"/>
      <c r="GI144" s="15"/>
      <c r="GJ144" s="15"/>
      <c r="GK144" s="15"/>
      <c r="GL144" s="15"/>
      <c r="GM144" s="15"/>
      <c r="GN144" s="15"/>
      <c r="GO144" s="15"/>
      <c r="GP144" s="15"/>
      <c r="GQ144" s="15"/>
      <c r="GR144" s="15"/>
      <c r="GS144" s="15"/>
      <c r="GT144" s="15"/>
      <c r="GU144" s="15"/>
      <c r="GV144" s="15"/>
      <c r="GW144" s="15"/>
      <c r="GX144" s="15"/>
      <c r="GY144" s="15"/>
      <c r="GZ144" s="15"/>
      <c r="HA144" s="15"/>
      <c r="HB144" s="15"/>
      <c r="HC144" s="15"/>
      <c r="HD144" s="15"/>
      <c r="HE144" s="15"/>
      <c r="HF144" s="15"/>
      <c r="HG144" s="15"/>
      <c r="HH144" s="15"/>
      <c r="HI144" s="15"/>
      <c r="HJ144" s="15"/>
      <c r="HK144" s="15"/>
      <c r="HL144" s="15"/>
      <c r="HM144" s="15"/>
      <c r="HN144" s="15"/>
      <c r="HO144" s="15"/>
      <c r="HP144" s="15"/>
      <c r="HQ144" s="15"/>
      <c r="HR144" s="15"/>
      <c r="HS144" s="15"/>
      <c r="HT144" s="15"/>
      <c r="HU144" s="15"/>
      <c r="HV144" s="15"/>
      <c r="HW144" s="15"/>
      <c r="HX144" s="15"/>
      <c r="HY144" s="15"/>
      <c r="HZ144" s="15"/>
      <c r="IA144" s="15"/>
      <c r="IB144" s="15"/>
      <c r="IC144" s="15"/>
      <c r="ID144" s="15"/>
      <c r="IE144" s="15"/>
      <c r="IF144" s="15"/>
      <c r="IG144" s="15"/>
      <c r="IH144" s="15"/>
      <c r="II144" s="15"/>
      <c r="IJ144" s="15"/>
      <c r="IK144" s="15"/>
      <c r="IL144" s="15"/>
      <c r="IM144" s="15"/>
      <c r="IN144" s="15"/>
      <c r="IO144" s="15"/>
      <c r="IP144" s="15"/>
      <c r="IQ144" s="15"/>
      <c r="IR144" s="15"/>
      <c r="IS144" s="15"/>
      <c r="IT144" s="15"/>
      <c r="IU144" s="15"/>
      <c r="IV144" s="15"/>
      <c r="IW144" s="15"/>
      <c r="IX144" s="15"/>
      <c r="IY144" s="15"/>
      <c r="IZ144" s="15"/>
      <c r="JA144" s="15"/>
      <c r="JB144" s="15"/>
      <c r="JC144" s="15"/>
      <c r="JD144" s="15"/>
      <c r="JE144" s="15"/>
      <c r="JF144" s="15"/>
      <c r="JG144" s="15"/>
      <c r="JH144" s="15"/>
      <c r="JI144" s="15"/>
      <c r="JJ144" s="15"/>
      <c r="JK144" s="15"/>
      <c r="JL144" s="15"/>
      <c r="JM144" s="15"/>
      <c r="JN144" s="15"/>
      <c r="JO144" s="15"/>
      <c r="JP144" s="15"/>
      <c r="JQ144" s="15"/>
      <c r="JR144" s="15"/>
      <c r="JS144" s="15"/>
      <c r="JT144" s="15"/>
      <c r="JU144" s="15"/>
      <c r="JV144" s="15"/>
      <c r="JW144" s="15"/>
      <c r="JX144" s="15"/>
      <c r="JY144" s="15"/>
      <c r="JZ144" s="15"/>
      <c r="KA144" s="15"/>
      <c r="KB144" s="15"/>
      <c r="KC144" s="15"/>
      <c r="KD144" s="15"/>
      <c r="KE144" s="15"/>
      <c r="KF144" s="15"/>
      <c r="KG144" s="15"/>
      <c r="KH144" s="15"/>
      <c r="KI144" s="15"/>
      <c r="KJ144" s="15"/>
      <c r="KK144" s="15"/>
      <c r="KL144" s="15"/>
      <c r="KM144" s="15"/>
      <c r="KN144" s="15"/>
      <c r="KO144" s="15"/>
      <c r="KP144" s="15"/>
      <c r="KQ144" s="15"/>
      <c r="KR144" s="15"/>
      <c r="KS144" s="15"/>
      <c r="KT144" s="15"/>
      <c r="KU144" s="15"/>
      <c r="KV144" s="15"/>
      <c r="KW144" s="15"/>
      <c r="KX144" s="15"/>
      <c r="KY144" s="15"/>
      <c r="KZ144" s="15"/>
      <c r="LA144" s="15"/>
      <c r="LB144" s="15"/>
      <c r="LC144" s="15"/>
      <c r="LD144" s="15"/>
      <c r="LE144" s="15"/>
      <c r="LF144" s="15"/>
      <c r="LG144" s="15"/>
      <c r="LH144" s="15"/>
      <c r="LI144" s="15"/>
      <c r="LJ144" s="15"/>
      <c r="LK144" s="15"/>
      <c r="LL144" s="15"/>
      <c r="LM144" s="15"/>
      <c r="LN144" s="15"/>
      <c r="LO144" s="15"/>
      <c r="LP144" s="15"/>
      <c r="LQ144" s="15"/>
      <c r="LR144" s="15"/>
      <c r="LS144" s="15"/>
      <c r="LT144" s="15"/>
      <c r="LU144" s="15"/>
      <c r="LV144" s="15"/>
      <c r="LW144" s="15"/>
      <c r="LX144" s="15"/>
    </row>
    <row r="145" spans="1:336" s="9" customFormat="1" ht="102" x14ac:dyDescent="0.25">
      <c r="A145" s="662" t="str">
        <f>CONCATENATE(MUEBLES[[#This Row],[CODIGO DE LA PARTIDA ESPECIFICA ]],"-",MUEBLES[[#This Row],[NO. EDIFICIO ]],"-",MUEBLES[[#This Row],[NO. ÁREA ]],"-",MUEBLES[[#This Row],[NÚM. DE BIEN ]],"-",MUEBLES[[#This Row],[CONSECUTIVO DEL BIEN ]],"-",MUEBLES[[#This Row],[CONSECUTIVO GENERAL DE INVENTARIO]])</f>
        <v>511-01-36-115-013-0140</v>
      </c>
      <c r="B145" s="584">
        <v>511</v>
      </c>
      <c r="C145" s="584" t="s">
        <v>6096</v>
      </c>
      <c r="D145" s="584" t="s">
        <v>6276</v>
      </c>
      <c r="E145" s="585" t="s">
        <v>4060</v>
      </c>
      <c r="F145" s="584" t="str">
        <f>VLOOKUP(MUEBLES[[#This Row],[NO. EDIFICIO ]],EDIFICIOS[],2,FALSE)</f>
        <v>PALACIO MUNICIPAL</v>
      </c>
      <c r="G145" s="584" t="str">
        <f>VLOOKUP(MUEBLES[[#This Row],[NO. EDIFICIO ]],EDIFICIOS[],3,FALSE)</f>
        <v>PALACIO MUNICIPAL, S/N, COLONIA CENTRO</v>
      </c>
      <c r="H145" s="606" t="s">
        <v>4281</v>
      </c>
      <c r="I145" s="587" t="str">
        <f>VLOOKUP(MUEBLES[[#This Row],[NO. ÁREA ]],AREAS[],2,FALSE)</f>
        <v>DESARROLLO AGROPECUARIO Y ECOLOGÍA</v>
      </c>
      <c r="J145" s="586" t="str">
        <f>VLOOKUP(MUEBLES[[#This Row],[NO. ÁREA ]],AREAS[],5,FALSE)</f>
        <v>MVZ. FRANCISCO JAVIER GÓMEZ REYES</v>
      </c>
      <c r="K145" s="586">
        <v>155</v>
      </c>
      <c r="L145" s="587" t="str">
        <f>VLOOKUP(MUEBLES[[#This Row],[NÚM. DE NOMINA ]],PERSONAL[],2,FALSE)</f>
        <v>C. MARÍA LUISA PÉREZ LÓPEZ</v>
      </c>
      <c r="M145" s="586" t="str">
        <f>VLOOKUP(MUEBLES[[#This Row],[NÚM. DE NOMINA ]],PERSONAL[],3,FALSE)</f>
        <v>SECRETARIA</v>
      </c>
      <c r="N145" s="585" t="s">
        <v>4379</v>
      </c>
      <c r="O145" s="586" t="s">
        <v>4704</v>
      </c>
      <c r="P145" s="588" t="str">
        <f>VLOOKUP(MUEBLES[[#This Row],[NÚM. DE BIEN ]],BIENES[],2,FALSE)</f>
        <v xml:space="preserve">ESCRITORIO </v>
      </c>
      <c r="Q145" s="589" t="s">
        <v>250</v>
      </c>
      <c r="R145" s="606" t="s">
        <v>5082</v>
      </c>
      <c r="S145" s="585" t="s">
        <v>39</v>
      </c>
      <c r="T145" s="585" t="s">
        <v>39</v>
      </c>
      <c r="U145" s="585" t="s">
        <v>39</v>
      </c>
      <c r="V145" s="585">
        <v>81</v>
      </c>
      <c r="W145" s="590">
        <v>42734</v>
      </c>
      <c r="X145" s="591">
        <v>3250</v>
      </c>
      <c r="Y145" s="592">
        <v>0</v>
      </c>
      <c r="Z145" s="592">
        <v>3250</v>
      </c>
      <c r="AA145" s="585" t="s">
        <v>6089</v>
      </c>
      <c r="AB145" s="608"/>
      <c r="AC145" s="576" t="s">
        <v>564</v>
      </c>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15"/>
      <c r="EK145" s="15"/>
      <c r="EL145" s="15"/>
      <c r="EM145" s="15"/>
      <c r="EN145" s="15"/>
      <c r="EO145" s="15"/>
      <c r="EP145" s="15"/>
      <c r="EQ145" s="15"/>
      <c r="ER145" s="15"/>
      <c r="ES145" s="15"/>
      <c r="ET145" s="15"/>
      <c r="EU145" s="15"/>
      <c r="EV145" s="15"/>
      <c r="EW145" s="15"/>
      <c r="EX145" s="15"/>
      <c r="EY145" s="15"/>
      <c r="EZ145" s="15"/>
      <c r="FA145" s="15"/>
      <c r="FB145" s="15"/>
      <c r="FC145" s="15"/>
      <c r="FD145" s="15"/>
      <c r="FE145" s="15"/>
      <c r="FF145" s="15"/>
      <c r="FG145" s="15"/>
      <c r="FH145" s="15"/>
      <c r="FI145" s="15"/>
      <c r="FJ145" s="15"/>
      <c r="FK145" s="15"/>
      <c r="FL145" s="15"/>
      <c r="FM145" s="15"/>
      <c r="FN145" s="15"/>
      <c r="FO145" s="15"/>
      <c r="FP145" s="15"/>
      <c r="FQ145" s="15"/>
      <c r="FR145" s="15"/>
      <c r="FS145" s="15"/>
      <c r="FT145" s="15"/>
      <c r="FU145" s="15"/>
      <c r="FV145" s="15"/>
      <c r="FW145" s="15"/>
      <c r="FX145" s="15"/>
      <c r="FY145" s="15"/>
      <c r="FZ145" s="15"/>
      <c r="GA145" s="15"/>
      <c r="GB145" s="15"/>
      <c r="GC145" s="15"/>
      <c r="GD145" s="15"/>
      <c r="GE145" s="15"/>
      <c r="GF145" s="15"/>
      <c r="GG145" s="15"/>
      <c r="GH145" s="15"/>
      <c r="GI145" s="15"/>
      <c r="GJ145" s="15"/>
      <c r="GK145" s="15"/>
      <c r="GL145" s="15"/>
      <c r="GM145" s="15"/>
      <c r="GN145" s="15"/>
      <c r="GO145" s="15"/>
      <c r="GP145" s="15"/>
      <c r="GQ145" s="15"/>
      <c r="GR145" s="15"/>
      <c r="GS145" s="15"/>
      <c r="GT145" s="15"/>
      <c r="GU145" s="15"/>
      <c r="GV145" s="15"/>
      <c r="GW145" s="15"/>
      <c r="GX145" s="15"/>
      <c r="GY145" s="15"/>
      <c r="GZ145" s="15"/>
      <c r="HA145" s="15"/>
      <c r="HB145" s="15"/>
      <c r="HC145" s="15"/>
      <c r="HD145" s="15"/>
      <c r="HE145" s="15"/>
      <c r="HF145" s="15"/>
      <c r="HG145" s="15"/>
      <c r="HH145" s="15"/>
      <c r="HI145" s="15"/>
      <c r="HJ145" s="15"/>
      <c r="HK145" s="15"/>
      <c r="HL145" s="15"/>
      <c r="HM145" s="15"/>
      <c r="HN145" s="15"/>
      <c r="HO145" s="15"/>
      <c r="HP145" s="15"/>
      <c r="HQ145" s="15"/>
      <c r="HR145" s="15"/>
      <c r="HS145" s="15"/>
      <c r="HT145" s="15"/>
      <c r="HU145" s="15"/>
      <c r="HV145" s="15"/>
      <c r="HW145" s="15"/>
      <c r="HX145" s="15"/>
      <c r="HY145" s="15"/>
      <c r="HZ145" s="15"/>
      <c r="IA145" s="15"/>
      <c r="IB145" s="15"/>
      <c r="IC145" s="15"/>
      <c r="ID145" s="15"/>
      <c r="IE145" s="15"/>
      <c r="IF145" s="15"/>
      <c r="IG145" s="15"/>
      <c r="IH145" s="15"/>
      <c r="II145" s="15"/>
      <c r="IJ145" s="15"/>
      <c r="IK145" s="15"/>
      <c r="IL145" s="15"/>
      <c r="IM145" s="15"/>
      <c r="IN145" s="15"/>
      <c r="IO145" s="15"/>
      <c r="IP145" s="15"/>
      <c r="IQ145" s="15"/>
      <c r="IR145" s="15"/>
      <c r="IS145" s="15"/>
      <c r="IT145" s="15"/>
      <c r="IU145" s="15"/>
      <c r="IV145" s="15"/>
      <c r="IW145" s="15"/>
      <c r="IX145" s="15"/>
      <c r="IY145" s="15"/>
      <c r="IZ145" s="15"/>
      <c r="JA145" s="15"/>
      <c r="JB145" s="15"/>
      <c r="JC145" s="15"/>
      <c r="JD145" s="15"/>
      <c r="JE145" s="15"/>
      <c r="JF145" s="15"/>
      <c r="JG145" s="15"/>
      <c r="JH145" s="15"/>
      <c r="JI145" s="15"/>
      <c r="JJ145" s="15"/>
      <c r="JK145" s="15"/>
      <c r="JL145" s="15"/>
      <c r="JM145" s="15"/>
      <c r="JN145" s="15"/>
      <c r="JO145" s="15"/>
      <c r="JP145" s="15"/>
      <c r="JQ145" s="15"/>
      <c r="JR145" s="15"/>
      <c r="JS145" s="15"/>
      <c r="JT145" s="15"/>
      <c r="JU145" s="15"/>
      <c r="JV145" s="15"/>
      <c r="JW145" s="15"/>
      <c r="JX145" s="15"/>
      <c r="JY145" s="15"/>
      <c r="JZ145" s="15"/>
      <c r="KA145" s="15"/>
      <c r="KB145" s="15"/>
      <c r="KC145" s="15"/>
      <c r="KD145" s="15"/>
      <c r="KE145" s="15"/>
      <c r="KF145" s="15"/>
      <c r="KG145" s="15"/>
      <c r="KH145" s="15"/>
      <c r="KI145" s="15"/>
      <c r="KJ145" s="15"/>
      <c r="KK145" s="15"/>
      <c r="KL145" s="15"/>
      <c r="KM145" s="15"/>
      <c r="KN145" s="15"/>
      <c r="KO145" s="15"/>
      <c r="KP145" s="15"/>
      <c r="KQ145" s="15"/>
      <c r="KR145" s="15"/>
      <c r="KS145" s="15"/>
      <c r="KT145" s="15"/>
      <c r="KU145" s="15"/>
      <c r="KV145" s="15"/>
      <c r="KW145" s="15"/>
      <c r="KX145" s="15"/>
      <c r="KY145" s="15"/>
      <c r="KZ145" s="15"/>
      <c r="LA145" s="15"/>
      <c r="LB145" s="15"/>
      <c r="LC145" s="15"/>
      <c r="LD145" s="15"/>
      <c r="LE145" s="15"/>
      <c r="LF145" s="15"/>
      <c r="LG145" s="15"/>
      <c r="LH145" s="15"/>
      <c r="LI145" s="15"/>
      <c r="LJ145" s="15"/>
      <c r="LK145" s="15"/>
      <c r="LL145" s="15"/>
      <c r="LM145" s="15"/>
      <c r="LN145" s="15"/>
      <c r="LO145" s="15"/>
      <c r="LP145" s="15"/>
      <c r="LQ145" s="15"/>
      <c r="LR145" s="15"/>
      <c r="LS145" s="15"/>
      <c r="LT145" s="15"/>
      <c r="LU145" s="15"/>
      <c r="LV145" s="15"/>
      <c r="LW145" s="15"/>
      <c r="LX145" s="15"/>
    </row>
    <row r="146" spans="1:336" s="9" customFormat="1" ht="102" x14ac:dyDescent="0.25">
      <c r="A146" s="662" t="str">
        <f>CONCATENATE(MUEBLES[[#This Row],[CODIGO DE LA PARTIDA ESPECIFICA ]],"-",MUEBLES[[#This Row],[NO. EDIFICIO ]],"-",MUEBLES[[#This Row],[NO. ÁREA ]],"-",MUEBLES[[#This Row],[NÚM. DE BIEN ]],"-",MUEBLES[[#This Row],[CONSECUTIVO DEL BIEN ]],"-",MUEBLES[[#This Row],[CONSECUTIVO GENERAL DE INVENTARIO]])</f>
        <v>511-01-18-115-014-0141</v>
      </c>
      <c r="B146" s="584">
        <v>511</v>
      </c>
      <c r="C146" s="584" t="s">
        <v>6096</v>
      </c>
      <c r="D146" s="584" t="s">
        <v>6277</v>
      </c>
      <c r="E146" s="585" t="s">
        <v>4060</v>
      </c>
      <c r="F146" s="584" t="str">
        <f>VLOOKUP(MUEBLES[[#This Row],[NO. EDIFICIO ]],EDIFICIOS[],2,FALSE)</f>
        <v>PALACIO MUNICIPAL</v>
      </c>
      <c r="G146" s="584" t="str">
        <f>VLOOKUP(MUEBLES[[#This Row],[NO. EDIFICIO ]],EDIFICIOS[],3,FALSE)</f>
        <v>PALACIO MUNICIPAL, S/N, COLONIA CENTRO</v>
      </c>
      <c r="H146" s="606" t="s">
        <v>4263</v>
      </c>
      <c r="I146" s="587" t="str">
        <f>VLOOKUP(MUEBLES[[#This Row],[NO. ÁREA ]],AREAS[],2,FALSE)</f>
        <v>OBRAS PÚBLICAS Y ORDENAMIENTO URBANO</v>
      </c>
      <c r="J146" s="586" t="str">
        <f>VLOOKUP(MUEBLES[[#This Row],[NO. ÁREA ]],AREAS[],5,FALSE)</f>
        <v>ING. ZOILA PÉREZ MEJÍA</v>
      </c>
      <c r="K146" s="586">
        <v>164</v>
      </c>
      <c r="L146" s="587" t="str">
        <f>VLOOKUP(MUEBLES[[#This Row],[NÚM. DE NOMINA ]],PERSONAL[],2,FALSE)</f>
        <v>ING. ZOILA PÉREZ MEJÍA</v>
      </c>
      <c r="M146" s="586" t="str">
        <f>VLOOKUP(MUEBLES[[#This Row],[NÚM. DE NOMINA ]],PERSONAL[],3,FALSE)</f>
        <v>TITULAR</v>
      </c>
      <c r="N146" s="585" t="s">
        <v>4379</v>
      </c>
      <c r="O146" s="586" t="s">
        <v>4705</v>
      </c>
      <c r="P146" s="588" t="str">
        <f>VLOOKUP(MUEBLES[[#This Row],[NÚM. DE BIEN ]],BIENES[],2,FALSE)</f>
        <v xml:space="preserve">ESCRITORIO </v>
      </c>
      <c r="Q146" s="589" t="s">
        <v>250</v>
      </c>
      <c r="R146" s="606" t="s">
        <v>5083</v>
      </c>
      <c r="S146" s="585" t="s">
        <v>39</v>
      </c>
      <c r="T146" s="585" t="s">
        <v>39</v>
      </c>
      <c r="U146" s="585" t="s">
        <v>39</v>
      </c>
      <c r="V146" s="585">
        <v>81</v>
      </c>
      <c r="W146" s="590">
        <v>42734</v>
      </c>
      <c r="X146" s="591">
        <v>3250</v>
      </c>
      <c r="Y146" s="592">
        <v>0</v>
      </c>
      <c r="Z146" s="592">
        <v>3250</v>
      </c>
      <c r="AA146" s="585" t="s">
        <v>6090</v>
      </c>
      <c r="AB146" s="608"/>
      <c r="AC146" s="576" t="s">
        <v>564</v>
      </c>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c r="DR146" s="15"/>
      <c r="DS146" s="15"/>
      <c r="DT146" s="15"/>
      <c r="DU146" s="15"/>
      <c r="DV146" s="15"/>
      <c r="DW146" s="15"/>
      <c r="DX146" s="15"/>
      <c r="DY146" s="15"/>
      <c r="DZ146" s="15"/>
      <c r="EA146" s="15"/>
      <c r="EB146" s="15"/>
      <c r="EC146" s="15"/>
      <c r="ED146" s="15"/>
      <c r="EE146" s="15"/>
      <c r="EF146" s="15"/>
      <c r="EG146" s="15"/>
      <c r="EH146" s="15"/>
      <c r="EI146" s="15"/>
      <c r="EJ146" s="15"/>
      <c r="EK146" s="15"/>
      <c r="EL146" s="15"/>
      <c r="EM146" s="15"/>
      <c r="EN146" s="15"/>
      <c r="EO146" s="15"/>
      <c r="EP146" s="15"/>
      <c r="EQ146" s="15"/>
      <c r="ER146" s="15"/>
      <c r="ES146" s="15"/>
      <c r="ET146" s="15"/>
      <c r="EU146" s="15"/>
      <c r="EV146" s="15"/>
      <c r="EW146" s="15"/>
      <c r="EX146" s="15"/>
      <c r="EY146" s="15"/>
      <c r="EZ146" s="15"/>
      <c r="FA146" s="15"/>
      <c r="FB146" s="15"/>
      <c r="FC146" s="15"/>
      <c r="FD146" s="15"/>
      <c r="FE146" s="15"/>
      <c r="FF146" s="15"/>
      <c r="FG146" s="15"/>
      <c r="FH146" s="15"/>
      <c r="FI146" s="15"/>
      <c r="FJ146" s="15"/>
      <c r="FK146" s="15"/>
      <c r="FL146" s="15"/>
      <c r="FM146" s="15"/>
      <c r="FN146" s="15"/>
      <c r="FO146" s="15"/>
      <c r="FP146" s="15"/>
      <c r="FQ146" s="15"/>
      <c r="FR146" s="15"/>
      <c r="FS146" s="15"/>
      <c r="FT146" s="15"/>
      <c r="FU146" s="15"/>
      <c r="FV146" s="15"/>
      <c r="FW146" s="15"/>
      <c r="FX146" s="15"/>
      <c r="FY146" s="15"/>
      <c r="FZ146" s="15"/>
      <c r="GA146" s="15"/>
      <c r="GB146" s="15"/>
      <c r="GC146" s="15"/>
      <c r="GD146" s="15"/>
      <c r="GE146" s="15"/>
      <c r="GF146" s="15"/>
      <c r="GG146" s="15"/>
      <c r="GH146" s="15"/>
      <c r="GI146" s="15"/>
      <c r="GJ146" s="15"/>
      <c r="GK146" s="15"/>
      <c r="GL146" s="15"/>
      <c r="GM146" s="15"/>
      <c r="GN146" s="15"/>
      <c r="GO146" s="15"/>
      <c r="GP146" s="15"/>
      <c r="GQ146" s="15"/>
      <c r="GR146" s="15"/>
      <c r="GS146" s="15"/>
      <c r="GT146" s="15"/>
      <c r="GU146" s="15"/>
      <c r="GV146" s="15"/>
      <c r="GW146" s="15"/>
      <c r="GX146" s="15"/>
      <c r="GY146" s="15"/>
      <c r="GZ146" s="15"/>
      <c r="HA146" s="15"/>
      <c r="HB146" s="15"/>
      <c r="HC146" s="15"/>
      <c r="HD146" s="15"/>
      <c r="HE146" s="15"/>
      <c r="HF146" s="15"/>
      <c r="HG146" s="15"/>
      <c r="HH146" s="15"/>
      <c r="HI146" s="15"/>
      <c r="HJ146" s="15"/>
      <c r="HK146" s="15"/>
      <c r="HL146" s="15"/>
      <c r="HM146" s="15"/>
      <c r="HN146" s="15"/>
      <c r="HO146" s="15"/>
      <c r="HP146" s="15"/>
      <c r="HQ146" s="15"/>
      <c r="HR146" s="15"/>
      <c r="HS146" s="15"/>
      <c r="HT146" s="15"/>
      <c r="HU146" s="15"/>
      <c r="HV146" s="15"/>
      <c r="HW146" s="15"/>
      <c r="HX146" s="15"/>
      <c r="HY146" s="15"/>
      <c r="HZ146" s="15"/>
      <c r="IA146" s="15"/>
      <c r="IB146" s="15"/>
      <c r="IC146" s="15"/>
      <c r="ID146" s="15"/>
      <c r="IE146" s="15"/>
      <c r="IF146" s="15"/>
      <c r="IG146" s="15"/>
      <c r="IH146" s="15"/>
      <c r="II146" s="15"/>
      <c r="IJ146" s="15"/>
      <c r="IK146" s="15"/>
      <c r="IL146" s="15"/>
      <c r="IM146" s="15"/>
      <c r="IN146" s="15"/>
      <c r="IO146" s="15"/>
      <c r="IP146" s="15"/>
      <c r="IQ146" s="15"/>
      <c r="IR146" s="15"/>
      <c r="IS146" s="15"/>
      <c r="IT146" s="15"/>
      <c r="IU146" s="15"/>
      <c r="IV146" s="15"/>
      <c r="IW146" s="15"/>
      <c r="IX146" s="15"/>
      <c r="IY146" s="15"/>
      <c r="IZ146" s="15"/>
      <c r="JA146" s="15"/>
      <c r="JB146" s="15"/>
      <c r="JC146" s="15"/>
      <c r="JD146" s="15"/>
      <c r="JE146" s="15"/>
      <c r="JF146" s="15"/>
      <c r="JG146" s="15"/>
      <c r="JH146" s="15"/>
      <c r="JI146" s="15"/>
      <c r="JJ146" s="15"/>
      <c r="JK146" s="15"/>
      <c r="JL146" s="15"/>
      <c r="JM146" s="15"/>
      <c r="JN146" s="15"/>
      <c r="JO146" s="15"/>
      <c r="JP146" s="15"/>
      <c r="JQ146" s="15"/>
      <c r="JR146" s="15"/>
      <c r="JS146" s="15"/>
      <c r="JT146" s="15"/>
      <c r="JU146" s="15"/>
      <c r="JV146" s="15"/>
      <c r="JW146" s="15"/>
      <c r="JX146" s="15"/>
      <c r="JY146" s="15"/>
      <c r="JZ146" s="15"/>
      <c r="KA146" s="15"/>
      <c r="KB146" s="15"/>
      <c r="KC146" s="15"/>
      <c r="KD146" s="15"/>
      <c r="KE146" s="15"/>
      <c r="KF146" s="15"/>
      <c r="KG146" s="15"/>
      <c r="KH146" s="15"/>
      <c r="KI146" s="15"/>
      <c r="KJ146" s="15"/>
      <c r="KK146" s="15"/>
      <c r="KL146" s="15"/>
      <c r="KM146" s="15"/>
      <c r="KN146" s="15"/>
      <c r="KO146" s="15"/>
      <c r="KP146" s="15"/>
      <c r="KQ146" s="15"/>
      <c r="KR146" s="15"/>
      <c r="KS146" s="15"/>
      <c r="KT146" s="15"/>
      <c r="KU146" s="15"/>
      <c r="KV146" s="15"/>
      <c r="KW146" s="15"/>
      <c r="KX146" s="15"/>
      <c r="KY146" s="15"/>
      <c r="KZ146" s="15"/>
      <c r="LA146" s="15"/>
      <c r="LB146" s="15"/>
      <c r="LC146" s="15"/>
      <c r="LD146" s="15"/>
      <c r="LE146" s="15"/>
      <c r="LF146" s="15"/>
      <c r="LG146" s="15"/>
      <c r="LH146" s="15"/>
      <c r="LI146" s="15"/>
      <c r="LJ146" s="15"/>
      <c r="LK146" s="15"/>
      <c r="LL146" s="15"/>
      <c r="LM146" s="15"/>
      <c r="LN146" s="15"/>
      <c r="LO146" s="15"/>
      <c r="LP146" s="15"/>
      <c r="LQ146" s="15"/>
      <c r="LR146" s="15"/>
      <c r="LS146" s="15"/>
      <c r="LT146" s="15"/>
      <c r="LU146" s="15"/>
      <c r="LV146" s="15"/>
      <c r="LW146" s="15"/>
      <c r="LX146" s="15"/>
    </row>
    <row r="147" spans="1:336" s="9" customFormat="1" ht="102" x14ac:dyDescent="0.25">
      <c r="A147" s="662" t="str">
        <f>CONCATENATE(MUEBLES[[#This Row],[CODIGO DE LA PARTIDA ESPECIFICA ]],"-",MUEBLES[[#This Row],[NO. EDIFICIO ]],"-",MUEBLES[[#This Row],[NO. ÁREA ]],"-",MUEBLES[[#This Row],[NÚM. DE BIEN ]],"-",MUEBLES[[#This Row],[CONSECUTIVO DEL BIEN ]],"-",MUEBLES[[#This Row],[CONSECUTIVO GENERAL DE INVENTARIO]])</f>
        <v>511-01-44-115-015-0142</v>
      </c>
      <c r="B147" s="584">
        <v>511</v>
      </c>
      <c r="C147" s="584" t="s">
        <v>6096</v>
      </c>
      <c r="D147" s="584" t="s">
        <v>6278</v>
      </c>
      <c r="E147" s="585" t="s">
        <v>4060</v>
      </c>
      <c r="F147" s="584" t="str">
        <f>VLOOKUP(MUEBLES[[#This Row],[NO. EDIFICIO ]],EDIFICIOS[],2,FALSE)</f>
        <v>PALACIO MUNICIPAL</v>
      </c>
      <c r="G147" s="584" t="str">
        <f>VLOOKUP(MUEBLES[[#This Row],[NO. EDIFICIO ]],EDIFICIOS[],3,FALSE)</f>
        <v>PALACIO MUNICIPAL, S/N, COLONIA CENTRO</v>
      </c>
      <c r="H147" s="606" t="s">
        <v>4289</v>
      </c>
      <c r="I147" s="587" t="str">
        <f>VLOOKUP(MUEBLES[[#This Row],[NO. ÁREA ]],AREAS[],2,FALSE)</f>
        <v>SEGURIDAD PÚBLICA Y TRÁNSITO MUNICIPAL</v>
      </c>
      <c r="J147" s="586" t="str">
        <f>VLOOKUP(MUEBLES[[#This Row],[NO. ÁREA ]],AREAS[],5,FALSE)</f>
        <v>LIC. MIGUEL ÁNGEL ALDANA  CANO</v>
      </c>
      <c r="K147" s="586" t="s">
        <v>4720</v>
      </c>
      <c r="L147" s="587" t="str">
        <f>VLOOKUP(MUEBLES[[#This Row],[NÚM. DE NOMINA ]],PERSONAL[],2,FALSE)</f>
        <v>LIC. SANDRA AZUCENA PÉREZ RAMÍREZ</v>
      </c>
      <c r="M147" s="586" t="str">
        <f>VLOOKUP(MUEBLES[[#This Row],[NÚM. DE NOMINA ]],PERSONAL[],3,FALSE)</f>
        <v>AUXILIAR ADMINISTRATIVO</v>
      </c>
      <c r="N147" s="585" t="s">
        <v>4379</v>
      </c>
      <c r="O147" s="586" t="s">
        <v>4706</v>
      </c>
      <c r="P147" s="588" t="str">
        <f>VLOOKUP(MUEBLES[[#This Row],[NÚM. DE BIEN ]],BIENES[],2,FALSE)</f>
        <v xml:space="preserve">ESCRITORIO </v>
      </c>
      <c r="Q147" s="589" t="s">
        <v>250</v>
      </c>
      <c r="R147" s="606" t="s">
        <v>5084</v>
      </c>
      <c r="S147" s="585" t="s">
        <v>39</v>
      </c>
      <c r="T147" s="585" t="s">
        <v>39</v>
      </c>
      <c r="U147" s="585" t="s">
        <v>39</v>
      </c>
      <c r="V147" s="585">
        <v>81</v>
      </c>
      <c r="W147" s="590">
        <v>42734</v>
      </c>
      <c r="X147" s="591">
        <v>3250</v>
      </c>
      <c r="Y147" s="592">
        <v>0</v>
      </c>
      <c r="Z147" s="592">
        <v>3250</v>
      </c>
      <c r="AA147" s="585" t="s">
        <v>6090</v>
      </c>
      <c r="AB147" s="608"/>
      <c r="AC147" s="576" t="s">
        <v>915</v>
      </c>
    </row>
    <row r="148" spans="1:336" s="9" customFormat="1" ht="76.5" x14ac:dyDescent="0.25">
      <c r="A148" s="662" t="str">
        <f>CONCATENATE(MUEBLES[[#This Row],[CODIGO DE LA PARTIDA ESPECIFICA ]],"-",MUEBLES[[#This Row],[NO. EDIFICIO ]],"-",MUEBLES[[#This Row],[NO. ÁREA ]],"-",MUEBLES[[#This Row],[NÚM. DE BIEN ]],"-",MUEBLES[[#This Row],[CONSECUTIVO DEL BIEN ]],"-",MUEBLES[[#This Row],[CONSECUTIVO GENERAL DE INVENTARIO]])</f>
        <v>511-01-18-115-016-0143</v>
      </c>
      <c r="B148" s="584">
        <v>511</v>
      </c>
      <c r="C148" s="584" t="s">
        <v>6096</v>
      </c>
      <c r="D148" s="584" t="s">
        <v>6279</v>
      </c>
      <c r="E148" s="585" t="s">
        <v>4060</v>
      </c>
      <c r="F148" s="584" t="str">
        <f>VLOOKUP(MUEBLES[[#This Row],[NO. EDIFICIO ]],EDIFICIOS[],2,FALSE)</f>
        <v>PALACIO MUNICIPAL</v>
      </c>
      <c r="G148" s="584" t="str">
        <f>VLOOKUP(MUEBLES[[#This Row],[NO. EDIFICIO ]],EDIFICIOS[],3,FALSE)</f>
        <v>PALACIO MUNICIPAL, S/N, COLONIA CENTRO</v>
      </c>
      <c r="H148" s="606" t="s">
        <v>4263</v>
      </c>
      <c r="I148" s="587" t="str">
        <f>VLOOKUP(MUEBLES[[#This Row],[NO. ÁREA ]],AREAS[],2,FALSE)</f>
        <v>OBRAS PÚBLICAS Y ORDENAMIENTO URBANO</v>
      </c>
      <c r="J148" s="586" t="str">
        <f>VLOOKUP(MUEBLES[[#This Row],[NO. ÁREA ]],AREAS[],5,FALSE)</f>
        <v>ING. ZOILA PÉREZ MEJÍA</v>
      </c>
      <c r="K148" s="586">
        <v>157</v>
      </c>
      <c r="L148" s="587" t="str">
        <f>VLOOKUP(MUEBLES[[#This Row],[NÚM. DE NOMINA ]],PERSONAL[],2,FALSE)</f>
        <v>P. L. A. MARCOS CHÁVEZ SÁNCHEZ</v>
      </c>
      <c r="M148" s="586" t="str">
        <f>VLOOKUP(MUEBLES[[#This Row],[NÚM. DE NOMINA ]],PERSONAL[],3,FALSE)</f>
        <v>AUXILIAR ADMINISTRATIVO</v>
      </c>
      <c r="N148" s="585" t="s">
        <v>4379</v>
      </c>
      <c r="O148" s="586" t="s">
        <v>4707</v>
      </c>
      <c r="P148" s="588" t="str">
        <f>VLOOKUP(MUEBLES[[#This Row],[NÚM. DE BIEN ]],BIENES[],2,FALSE)</f>
        <v xml:space="preserve">ESCRITORIO </v>
      </c>
      <c r="Q148" s="589" t="s">
        <v>2051</v>
      </c>
      <c r="R148" s="606" t="s">
        <v>5085</v>
      </c>
      <c r="S148" s="585" t="s">
        <v>39</v>
      </c>
      <c r="T148" s="585" t="s">
        <v>39</v>
      </c>
      <c r="U148" s="585" t="s">
        <v>39</v>
      </c>
      <c r="V148" s="585">
        <v>81</v>
      </c>
      <c r="W148" s="590">
        <v>42734</v>
      </c>
      <c r="X148" s="591">
        <v>3250</v>
      </c>
      <c r="Y148" s="592">
        <v>0</v>
      </c>
      <c r="Z148" s="592">
        <v>3250</v>
      </c>
      <c r="AA148" s="585" t="s">
        <v>6090</v>
      </c>
      <c r="AB148" s="608"/>
      <c r="AC148" s="576" t="s">
        <v>582</v>
      </c>
    </row>
    <row r="149" spans="1:336" s="9" customFormat="1" ht="76.5" x14ac:dyDescent="0.25">
      <c r="A149" s="662" t="str">
        <f>CONCATENATE(MUEBLES[[#This Row],[CODIGO DE LA PARTIDA ESPECIFICA ]],"-",MUEBLES[[#This Row],[NO. EDIFICIO ]],"-",MUEBLES[[#This Row],[NO. ÁREA ]],"-",MUEBLES[[#This Row],[NÚM. DE BIEN ]],"-",MUEBLES[[#This Row],[CONSECUTIVO DEL BIEN ]],"-",MUEBLES[[#This Row],[CONSECUTIVO GENERAL DE INVENTARIO]])</f>
        <v>511-01-18-115-017-0144</v>
      </c>
      <c r="B149" s="584">
        <v>511</v>
      </c>
      <c r="C149" s="584" t="s">
        <v>6096</v>
      </c>
      <c r="D149" s="584" t="s">
        <v>6280</v>
      </c>
      <c r="E149" s="585" t="s">
        <v>4060</v>
      </c>
      <c r="F149" s="584" t="str">
        <f>VLOOKUP(MUEBLES[[#This Row],[NO. EDIFICIO ]],EDIFICIOS[],2,FALSE)</f>
        <v>PALACIO MUNICIPAL</v>
      </c>
      <c r="G149" s="584" t="str">
        <f>VLOOKUP(MUEBLES[[#This Row],[NO. EDIFICIO ]],EDIFICIOS[],3,FALSE)</f>
        <v>PALACIO MUNICIPAL, S/N, COLONIA CENTRO</v>
      </c>
      <c r="H149" s="606" t="s">
        <v>4263</v>
      </c>
      <c r="I149" s="587" t="str">
        <f>VLOOKUP(MUEBLES[[#This Row],[NO. ÁREA ]],AREAS[],2,FALSE)</f>
        <v>OBRAS PÚBLICAS Y ORDENAMIENTO URBANO</v>
      </c>
      <c r="J149" s="586" t="str">
        <f>VLOOKUP(MUEBLES[[#This Row],[NO. ÁREA ]],AREAS[],5,FALSE)</f>
        <v>ING. ZOILA PÉREZ MEJÍA</v>
      </c>
      <c r="K149" s="586">
        <v>162</v>
      </c>
      <c r="L149" s="587" t="str">
        <f>VLOOKUP(MUEBLES[[#This Row],[NÚM. DE NOMINA ]],PERSONAL[],2,FALSE)</f>
        <v>P. DE ARQ. RODRIGO MENDOZA MARTÍNEZ</v>
      </c>
      <c r="M149" s="586" t="str">
        <f>VLOOKUP(MUEBLES[[#This Row],[NÚM. DE NOMINA ]],PERSONAL[],3,FALSE)</f>
        <v xml:space="preserve">TITULAR </v>
      </c>
      <c r="N149" s="585" t="s">
        <v>4379</v>
      </c>
      <c r="O149" s="586" t="s">
        <v>4708</v>
      </c>
      <c r="P149" s="588" t="str">
        <f>VLOOKUP(MUEBLES[[#This Row],[NÚM. DE BIEN ]],BIENES[],2,FALSE)</f>
        <v xml:space="preserve">ESCRITORIO </v>
      </c>
      <c r="Q149" s="589" t="s">
        <v>3566</v>
      </c>
      <c r="R149" s="606" t="s">
        <v>5086</v>
      </c>
      <c r="S149" s="585" t="s">
        <v>39</v>
      </c>
      <c r="T149" s="585" t="s">
        <v>39</v>
      </c>
      <c r="U149" s="585" t="s">
        <v>39</v>
      </c>
      <c r="V149" s="585">
        <v>81</v>
      </c>
      <c r="W149" s="590">
        <v>42734</v>
      </c>
      <c r="X149" s="591">
        <v>3250</v>
      </c>
      <c r="Y149" s="592">
        <v>0</v>
      </c>
      <c r="Z149" s="592">
        <v>3250</v>
      </c>
      <c r="AA149" s="585" t="s">
        <v>6090</v>
      </c>
      <c r="AB149" s="608"/>
      <c r="AC149" s="576" t="s">
        <v>564</v>
      </c>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c r="DN149" s="15"/>
      <c r="DO149" s="15"/>
      <c r="DP149" s="15"/>
      <c r="DQ149" s="15"/>
      <c r="DR149" s="15"/>
      <c r="DS149" s="15"/>
      <c r="DT149" s="15"/>
      <c r="DU149" s="15"/>
      <c r="DV149" s="15"/>
      <c r="DW149" s="15"/>
      <c r="DX149" s="15"/>
      <c r="DY149" s="15"/>
      <c r="DZ149" s="15"/>
      <c r="EA149" s="15"/>
      <c r="EB149" s="15"/>
      <c r="EC149" s="15"/>
      <c r="ED149" s="15"/>
      <c r="EE149" s="15"/>
      <c r="EF149" s="15"/>
      <c r="EG149" s="15"/>
      <c r="EH149" s="15"/>
      <c r="EI149" s="15"/>
      <c r="EJ149" s="15"/>
      <c r="EK149" s="15"/>
      <c r="EL149" s="15"/>
      <c r="EM149" s="15"/>
      <c r="EN149" s="15"/>
      <c r="EO149" s="15"/>
      <c r="EP149" s="15"/>
      <c r="EQ149" s="15"/>
      <c r="ER149" s="15"/>
      <c r="ES149" s="15"/>
      <c r="ET149" s="15"/>
      <c r="EU149" s="15"/>
      <c r="EV149" s="15"/>
      <c r="EW149" s="15"/>
      <c r="EX149" s="15"/>
      <c r="EY149" s="15"/>
      <c r="EZ149" s="15"/>
      <c r="FA149" s="15"/>
      <c r="FB149" s="15"/>
      <c r="FC149" s="15"/>
      <c r="FD149" s="15"/>
      <c r="FE149" s="15"/>
      <c r="FF149" s="15"/>
      <c r="FG149" s="15"/>
      <c r="FH149" s="15"/>
      <c r="FI149" s="15"/>
      <c r="FJ149" s="15"/>
      <c r="FK149" s="15"/>
      <c r="FL149" s="15"/>
      <c r="FM149" s="15"/>
      <c r="FN149" s="15"/>
      <c r="FO149" s="15"/>
      <c r="FP149" s="15"/>
      <c r="FQ149" s="15"/>
      <c r="FR149" s="15"/>
      <c r="FS149" s="15"/>
      <c r="FT149" s="15"/>
      <c r="FU149" s="15"/>
      <c r="FV149" s="15"/>
      <c r="FW149" s="15"/>
      <c r="FX149" s="15"/>
      <c r="FY149" s="15"/>
      <c r="FZ149" s="15"/>
      <c r="GA149" s="15"/>
      <c r="GB149" s="15"/>
      <c r="GC149" s="15"/>
      <c r="GD149" s="15"/>
      <c r="GE149" s="15"/>
      <c r="GF149" s="15"/>
      <c r="GG149" s="15"/>
      <c r="GH149" s="15"/>
      <c r="GI149" s="15"/>
      <c r="GJ149" s="15"/>
      <c r="GK149" s="15"/>
      <c r="GL149" s="15"/>
      <c r="GM149" s="15"/>
      <c r="GN149" s="15"/>
      <c r="GO149" s="15"/>
      <c r="GP149" s="15"/>
      <c r="GQ149" s="15"/>
      <c r="GR149" s="15"/>
      <c r="GS149" s="15"/>
      <c r="GT149" s="15"/>
      <c r="GU149" s="15"/>
      <c r="GV149" s="15"/>
      <c r="GW149" s="15"/>
      <c r="GX149" s="15"/>
      <c r="GY149" s="15"/>
      <c r="GZ149" s="15"/>
      <c r="HA149" s="15"/>
      <c r="HB149" s="15"/>
      <c r="HC149" s="15"/>
      <c r="HD149" s="15"/>
      <c r="HE149" s="15"/>
      <c r="HF149" s="15"/>
      <c r="HG149" s="15"/>
      <c r="HH149" s="15"/>
      <c r="HI149" s="15"/>
      <c r="HJ149" s="15"/>
      <c r="HK149" s="15"/>
      <c r="HL149" s="15"/>
      <c r="HM149" s="15"/>
      <c r="HN149" s="15"/>
      <c r="HO149" s="15"/>
      <c r="HP149" s="15"/>
      <c r="HQ149" s="15"/>
      <c r="HR149" s="15"/>
      <c r="HS149" s="15"/>
      <c r="HT149" s="15"/>
      <c r="HU149" s="15"/>
      <c r="HV149" s="15"/>
      <c r="HW149" s="15"/>
      <c r="HX149" s="15"/>
      <c r="HY149" s="15"/>
      <c r="HZ149" s="15"/>
      <c r="IA149" s="15"/>
      <c r="IB149" s="15"/>
      <c r="IC149" s="15"/>
      <c r="ID149" s="15"/>
      <c r="IE149" s="15"/>
      <c r="IF149" s="15"/>
      <c r="IG149" s="15"/>
      <c r="IH149" s="15"/>
      <c r="II149" s="15"/>
      <c r="IJ149" s="15"/>
      <c r="IK149" s="15"/>
      <c r="IL149" s="15"/>
      <c r="IM149" s="15"/>
      <c r="IN149" s="15"/>
      <c r="IO149" s="15"/>
      <c r="IP149" s="15"/>
      <c r="IQ149" s="15"/>
      <c r="IR149" s="15"/>
      <c r="IS149" s="15"/>
      <c r="IT149" s="15"/>
      <c r="IU149" s="15"/>
      <c r="IV149" s="15"/>
      <c r="IW149" s="15"/>
      <c r="IX149" s="15"/>
      <c r="IY149" s="15"/>
      <c r="IZ149" s="15"/>
      <c r="JA149" s="15"/>
      <c r="JB149" s="15"/>
      <c r="JC149" s="15"/>
      <c r="JD149" s="15"/>
      <c r="JE149" s="15"/>
      <c r="JF149" s="15"/>
      <c r="JG149" s="15"/>
      <c r="JH149" s="15"/>
      <c r="JI149" s="15"/>
      <c r="JJ149" s="15"/>
      <c r="JK149" s="15"/>
      <c r="JL149" s="15"/>
      <c r="JM149" s="15"/>
      <c r="JN149" s="15"/>
      <c r="JO149" s="15"/>
      <c r="JP149" s="15"/>
      <c r="JQ149" s="15"/>
      <c r="JR149" s="15"/>
      <c r="JS149" s="15"/>
      <c r="JT149" s="15"/>
      <c r="JU149" s="15"/>
      <c r="JV149" s="15"/>
      <c r="JW149" s="15"/>
      <c r="JX149" s="15"/>
      <c r="JY149" s="15"/>
      <c r="JZ149" s="15"/>
      <c r="KA149" s="15"/>
      <c r="KB149" s="15"/>
      <c r="KC149" s="15"/>
      <c r="KD149" s="15"/>
      <c r="KE149" s="15"/>
      <c r="KF149" s="15"/>
      <c r="KG149" s="15"/>
      <c r="KH149" s="15"/>
      <c r="KI149" s="15"/>
      <c r="KJ149" s="15"/>
      <c r="KK149" s="15"/>
      <c r="KL149" s="15"/>
      <c r="KM149" s="15"/>
      <c r="KN149" s="15"/>
      <c r="KO149" s="15"/>
      <c r="KP149" s="15"/>
      <c r="KQ149" s="15"/>
      <c r="KR149" s="15"/>
      <c r="KS149" s="15"/>
      <c r="KT149" s="15"/>
      <c r="KU149" s="15"/>
      <c r="KV149" s="15"/>
      <c r="KW149" s="15"/>
      <c r="KX149" s="15"/>
      <c r="KY149" s="15"/>
      <c r="KZ149" s="15"/>
      <c r="LA149" s="15"/>
      <c r="LB149" s="15"/>
      <c r="LC149" s="15"/>
      <c r="LD149" s="15"/>
      <c r="LE149" s="15"/>
      <c r="LF149" s="15"/>
      <c r="LG149" s="15"/>
      <c r="LH149" s="15"/>
      <c r="LI149" s="15"/>
      <c r="LJ149" s="15"/>
      <c r="LK149" s="15"/>
      <c r="LL149" s="15"/>
      <c r="LM149" s="15"/>
      <c r="LN149" s="15"/>
      <c r="LO149" s="15"/>
      <c r="LP149" s="15"/>
      <c r="LQ149" s="15"/>
      <c r="LR149" s="15"/>
      <c r="LS149" s="15"/>
      <c r="LT149" s="15"/>
      <c r="LU149" s="15"/>
      <c r="LV149" s="15"/>
      <c r="LW149" s="15"/>
      <c r="LX149" s="15"/>
    </row>
    <row r="150" spans="1:336" s="9" customFormat="1" ht="51" x14ac:dyDescent="0.25">
      <c r="A150" s="662" t="str">
        <f>CONCATENATE(MUEBLES[[#This Row],[CODIGO DE LA PARTIDA ESPECIFICA ]],"-",MUEBLES[[#This Row],[NO. EDIFICIO ]],"-",MUEBLES[[#This Row],[NO. ÁREA ]],"-",MUEBLES[[#This Row],[NÚM. DE BIEN ]],"-",MUEBLES[[#This Row],[CONSECUTIVO DEL BIEN ]],"-",MUEBLES[[#This Row],[CONSECUTIVO GENERAL DE INVENTARIO]])</f>
        <v>511-01-05-115-018-0145</v>
      </c>
      <c r="B150" s="584">
        <v>511</v>
      </c>
      <c r="C150" s="584" t="s">
        <v>6096</v>
      </c>
      <c r="D150" s="584" t="s">
        <v>6281</v>
      </c>
      <c r="E150" s="585" t="s">
        <v>4060</v>
      </c>
      <c r="F150" s="584" t="str">
        <f>VLOOKUP(MUEBLES[[#This Row],[NO. EDIFICIO ]],EDIFICIOS[],2,FALSE)</f>
        <v>PALACIO MUNICIPAL</v>
      </c>
      <c r="G150" s="584" t="str">
        <f>VLOOKUP(MUEBLES[[#This Row],[NO. EDIFICIO ]],EDIFICIOS[],3,FALSE)</f>
        <v>PALACIO MUNICIPAL, S/N, COLONIA CENTRO</v>
      </c>
      <c r="H150" s="606" t="s">
        <v>4063</v>
      </c>
      <c r="I150" s="587" t="str">
        <f>VLOOKUP(MUEBLES[[#This Row],[NO. ÁREA ]],AREAS[],2,FALSE)</f>
        <v xml:space="preserve">H ASAMBLEA </v>
      </c>
      <c r="J150" s="586" t="str">
        <f>VLOOKUP(MUEBLES[[#This Row],[NO. ÁREA ]],AREAS[],5,FALSE)</f>
        <v>LIC. BLANCA GARCÍA LÓPEZ</v>
      </c>
      <c r="K150" s="586">
        <v>397</v>
      </c>
      <c r="L150" s="587" t="str">
        <f>VLOOKUP(MUEBLES[[#This Row],[NÚM. DE NOMINA ]],PERSONAL[],2,FALSE)</f>
        <v>LIC. BLANCA GARCÍA LÓPEZ</v>
      </c>
      <c r="M150" s="586" t="str">
        <f>VLOOKUP(MUEBLES[[#This Row],[NÚM. DE NOMINA ]],PERSONAL[],3,FALSE)</f>
        <v>OFICIAL MAYOR</v>
      </c>
      <c r="N150" s="585" t="s">
        <v>4379</v>
      </c>
      <c r="O150" s="624" t="s">
        <v>4709</v>
      </c>
      <c r="P150" s="588" t="str">
        <f>VLOOKUP(MUEBLES[[#This Row],[NÚM. DE BIEN ]],BIENES[],2,FALSE)</f>
        <v xml:space="preserve">ESCRITORIO </v>
      </c>
      <c r="Q150" s="625" t="s">
        <v>3761</v>
      </c>
      <c r="R150" s="606" t="s">
        <v>5087</v>
      </c>
      <c r="S150" s="585" t="s">
        <v>557</v>
      </c>
      <c r="T150" s="585" t="s">
        <v>557</v>
      </c>
      <c r="U150" s="585" t="s">
        <v>557</v>
      </c>
      <c r="V150" s="585" t="s">
        <v>3534</v>
      </c>
      <c r="W150" s="590">
        <v>45141</v>
      </c>
      <c r="X150" s="591">
        <v>4604.04</v>
      </c>
      <c r="Y150" s="592"/>
      <c r="Z150" s="592">
        <v>4604.04</v>
      </c>
      <c r="AA150" s="585" t="s">
        <v>6090</v>
      </c>
      <c r="AB150" s="608"/>
      <c r="AC150" s="576" t="s">
        <v>564</v>
      </c>
    </row>
    <row r="151" spans="1:336" s="9" customFormat="1" ht="38.25" x14ac:dyDescent="0.25">
      <c r="A151" s="662" t="str">
        <f>CONCATENATE(MUEBLES[[#This Row],[CODIGO DE LA PARTIDA ESPECIFICA ]],"-",MUEBLES[[#This Row],[NO. EDIFICIO ]],"-",MUEBLES[[#This Row],[NO. ÁREA ]],"-",MUEBLES[[#This Row],[NÚM. DE BIEN ]],"-",MUEBLES[[#This Row],[CONSECUTIVO DEL BIEN ]],"-",MUEBLES[[#This Row],[CONSECUTIVO GENERAL DE INVENTARIO]])</f>
        <v>511-01-18-115-019-0146</v>
      </c>
      <c r="B151" s="584">
        <v>511</v>
      </c>
      <c r="C151" s="584" t="s">
        <v>6096</v>
      </c>
      <c r="D151" s="584" t="s">
        <v>6282</v>
      </c>
      <c r="E151" s="585" t="s">
        <v>4060</v>
      </c>
      <c r="F151" s="584" t="str">
        <f>VLOOKUP(MUEBLES[[#This Row],[NO. EDIFICIO ]],EDIFICIOS[],2,FALSE)</f>
        <v>PALACIO MUNICIPAL</v>
      </c>
      <c r="G151" s="584" t="str">
        <f>VLOOKUP(MUEBLES[[#This Row],[NO. EDIFICIO ]],EDIFICIOS[],3,FALSE)</f>
        <v>PALACIO MUNICIPAL, S/N, COLONIA CENTRO</v>
      </c>
      <c r="H151" s="606" t="s">
        <v>4263</v>
      </c>
      <c r="I151" s="587" t="str">
        <f>VLOOKUP(MUEBLES[[#This Row],[NO. ÁREA ]],AREAS[],2,FALSE)</f>
        <v>OBRAS PÚBLICAS Y ORDENAMIENTO URBANO</v>
      </c>
      <c r="J151" s="586" t="str">
        <f>VLOOKUP(MUEBLES[[#This Row],[NO. ÁREA ]],AREAS[],5,FALSE)</f>
        <v>ING. ZOILA PÉREZ MEJÍA</v>
      </c>
      <c r="K151" s="586">
        <v>164</v>
      </c>
      <c r="L151" s="587" t="str">
        <f>VLOOKUP(MUEBLES[[#This Row],[NÚM. DE NOMINA ]],PERSONAL[],2,FALSE)</f>
        <v>ING. ZOILA PÉREZ MEJÍA</v>
      </c>
      <c r="M151" s="586" t="str">
        <f>VLOOKUP(MUEBLES[[#This Row],[NÚM. DE NOMINA ]],PERSONAL[],3,FALSE)</f>
        <v>TITULAR</v>
      </c>
      <c r="N151" s="585" t="s">
        <v>4379</v>
      </c>
      <c r="O151" s="624" t="s">
        <v>4710</v>
      </c>
      <c r="P151" s="588" t="str">
        <f>VLOOKUP(MUEBLES[[#This Row],[NÚM. DE BIEN ]],BIENES[],2,FALSE)</f>
        <v xml:space="preserve">ESCRITORIO </v>
      </c>
      <c r="Q151" s="625" t="s">
        <v>3533</v>
      </c>
      <c r="R151" s="606" t="s">
        <v>5088</v>
      </c>
      <c r="S151" s="585" t="s">
        <v>557</v>
      </c>
      <c r="T151" s="585" t="s">
        <v>557</v>
      </c>
      <c r="U151" s="585" t="s">
        <v>557</v>
      </c>
      <c r="V151" s="585" t="s">
        <v>3526</v>
      </c>
      <c r="W151" s="590">
        <v>45141</v>
      </c>
      <c r="X151" s="591">
        <v>5132.99</v>
      </c>
      <c r="Y151" s="592"/>
      <c r="Z151" s="592">
        <v>5132.99</v>
      </c>
      <c r="AA151" s="585" t="s">
        <v>6089</v>
      </c>
      <c r="AB151" s="608"/>
      <c r="AC151" s="576" t="s">
        <v>564</v>
      </c>
    </row>
    <row r="152" spans="1:336" s="9" customFormat="1" ht="51" x14ac:dyDescent="0.25">
      <c r="A152" s="663" t="str">
        <f>CONCATENATE(MUEBLES[[#This Row],[CODIGO DE LA PARTIDA ESPECIFICA ]],"-",MUEBLES[[#This Row],[NO. EDIFICIO ]],"-",MUEBLES[[#This Row],[NO. ÁREA ]],"-",MUEBLES[[#This Row],[NÚM. DE BIEN ]],"-",MUEBLES[[#This Row],[CONSECUTIVO DEL BIEN ]],"-",MUEBLES[[#This Row],[CONSECUTIVO GENERAL DE INVENTARIO]])</f>
        <v>511-01-03-115-020-0147</v>
      </c>
      <c r="B152" s="610">
        <v>511</v>
      </c>
      <c r="C152" s="584" t="s">
        <v>6096</v>
      </c>
      <c r="D152" s="610" t="s">
        <v>6283</v>
      </c>
      <c r="E152" s="585" t="s">
        <v>4060</v>
      </c>
      <c r="F152" s="584" t="str">
        <f>VLOOKUP(MUEBLES[[#This Row],[NO. EDIFICIO ]],EDIFICIOS[],2,FALSE)</f>
        <v>PALACIO MUNICIPAL</v>
      </c>
      <c r="G152" s="584" t="str">
        <f>VLOOKUP(MUEBLES[[#This Row],[NO. EDIFICIO ]],EDIFICIOS[],3,FALSE)</f>
        <v>PALACIO MUNICIPAL, S/N, COLONIA CENTRO</v>
      </c>
      <c r="H152" s="606" t="s">
        <v>4062</v>
      </c>
      <c r="I152" s="587" t="str">
        <f>VLOOKUP(MUEBLES[[#This Row],[NO. ÁREA ]],AREAS[],2,FALSE)</f>
        <v xml:space="preserve">UNIDAD DE ASUNTOS JURIDICOS </v>
      </c>
      <c r="J152" s="586" t="str">
        <f>VLOOKUP(MUEBLES[[#This Row],[NO. ÁREA ]],AREAS[],5,FALSE)</f>
        <v>LIC. SERGIO DE LA CRUZ HERNÁNDEZ CRUZ</v>
      </c>
      <c r="K152" s="586">
        <v>68</v>
      </c>
      <c r="L152" s="587" t="str">
        <f>VLOOKUP(MUEBLES[[#This Row],[NÚM. DE NOMINA ]],PERSONAL[],2,FALSE)</f>
        <v>LIC. MAYRA DENISSE PEÑA PÉREZ</v>
      </c>
      <c r="M152" s="611" t="str">
        <f>VLOOKUP(MUEBLES[[#This Row],[NÚM. DE NOMINA ]],PERSONAL[],3,FALSE)</f>
        <v>AUXILIAR ADMINISTRATIVO</v>
      </c>
      <c r="N152" s="585" t="s">
        <v>4379</v>
      </c>
      <c r="O152" s="639" t="s">
        <v>4711</v>
      </c>
      <c r="P152" s="588" t="str">
        <f>VLOOKUP(MUEBLES[[#This Row],[NÚM. DE BIEN ]],BIENES[],2,FALSE)</f>
        <v xml:space="preserve">ESCRITORIO </v>
      </c>
      <c r="Q152" s="640" t="s">
        <v>3590</v>
      </c>
      <c r="R152" s="606" t="s">
        <v>5089</v>
      </c>
      <c r="S152" s="613" t="s">
        <v>557</v>
      </c>
      <c r="T152" s="613" t="s">
        <v>557</v>
      </c>
      <c r="U152" s="613" t="s">
        <v>557</v>
      </c>
      <c r="V152" s="613" t="s">
        <v>3534</v>
      </c>
      <c r="W152" s="614">
        <v>45141</v>
      </c>
      <c r="X152" s="615">
        <v>4604.04</v>
      </c>
      <c r="Y152" s="592"/>
      <c r="Z152" s="616">
        <v>4604.04</v>
      </c>
      <c r="AA152" s="585" t="s">
        <v>6089</v>
      </c>
      <c r="AB152" s="608"/>
      <c r="AC152" s="576" t="s">
        <v>564</v>
      </c>
    </row>
    <row r="153" spans="1:336" s="9" customFormat="1" ht="51" x14ac:dyDescent="0.25">
      <c r="A153" s="662" t="str">
        <f>CONCATENATE(MUEBLES[[#This Row],[CODIGO DE LA PARTIDA ESPECIFICA ]],"-",MUEBLES[[#This Row],[NO. EDIFICIO ]],"-",MUEBLES[[#This Row],[NO. ÁREA ]],"-",MUEBLES[[#This Row],[NÚM. DE BIEN ]],"-",MUEBLES[[#This Row],[CONSECUTIVO DEL BIEN ]],"-",MUEBLES[[#This Row],[CONSECUTIVO GENERAL DE INVENTARIO]])</f>
        <v>511-01-01-115-021-0148</v>
      </c>
      <c r="B153" s="584">
        <v>511</v>
      </c>
      <c r="C153" s="584" t="s">
        <v>6096</v>
      </c>
      <c r="D153" s="584" t="s">
        <v>6284</v>
      </c>
      <c r="E153" s="585" t="s">
        <v>4060</v>
      </c>
      <c r="F153" s="584" t="str">
        <f>VLOOKUP(MUEBLES[[#This Row],[NO. EDIFICIO ]],EDIFICIOS[],2,FALSE)</f>
        <v>PALACIO MUNICIPAL</v>
      </c>
      <c r="G153" s="584" t="str">
        <f>VLOOKUP(MUEBLES[[#This Row],[NO. EDIFICIO ]],EDIFICIOS[],3,FALSE)</f>
        <v>PALACIO MUNICIPAL, S/N, COLONIA CENTRO</v>
      </c>
      <c r="H153" s="606" t="s">
        <v>4060</v>
      </c>
      <c r="I153" s="587" t="str">
        <f>VLOOKUP(MUEBLES[[#This Row],[NO. ÁREA ]],AREAS[],2,FALSE)</f>
        <v xml:space="preserve">DESPACHO DE LA PRESIDENCIA </v>
      </c>
      <c r="J153" s="586" t="str">
        <f>VLOOKUP(MUEBLES[[#This Row],[NO. ÁREA ]],AREAS[],5,FALSE)</f>
        <v>C. EDIGAR MONTER ÁNGELES</v>
      </c>
      <c r="K153" s="586">
        <v>99</v>
      </c>
      <c r="L153" s="587" t="str">
        <f>VLOOKUP(MUEBLES[[#This Row],[NÚM. DE NOMINA ]],PERSONAL[],2,FALSE)</f>
        <v>LIC. MARLENE MEJÍA LÓPEZ</v>
      </c>
      <c r="M153" s="586" t="str">
        <f>VLOOKUP(MUEBLES[[#This Row],[NÚM. DE NOMINA ]],PERSONAL[],3,FALSE)</f>
        <v>AUXILIAR ADMINISTRATIVO</v>
      </c>
      <c r="N153" s="585" t="s">
        <v>4379</v>
      </c>
      <c r="O153" s="624" t="s">
        <v>4712</v>
      </c>
      <c r="P153" s="588" t="str">
        <f>VLOOKUP(MUEBLES[[#This Row],[NÚM. DE BIEN ]],BIENES[],2,FALSE)</f>
        <v xml:space="preserve">ESCRITORIO </v>
      </c>
      <c r="Q153" s="625" t="s">
        <v>3578</v>
      </c>
      <c r="R153" s="606" t="s">
        <v>5090</v>
      </c>
      <c r="S153" s="585" t="s">
        <v>557</v>
      </c>
      <c r="T153" s="585" t="s">
        <v>557</v>
      </c>
      <c r="U153" s="585" t="s">
        <v>557</v>
      </c>
      <c r="V153" s="585" t="s">
        <v>3535</v>
      </c>
      <c r="W153" s="590">
        <v>45141</v>
      </c>
      <c r="X153" s="591">
        <v>4541.3999999999996</v>
      </c>
      <c r="Y153" s="619"/>
      <c r="Z153" s="592">
        <v>4541.3999999999996</v>
      </c>
      <c r="AA153" s="585" t="s">
        <v>6089</v>
      </c>
      <c r="AB153" s="608"/>
      <c r="AC153" s="576" t="s">
        <v>564</v>
      </c>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c r="HG153" s="15"/>
      <c r="HH153" s="15"/>
      <c r="HI153" s="15"/>
      <c r="HJ153" s="15"/>
      <c r="HK153" s="15"/>
      <c r="HL153" s="15"/>
      <c r="HM153" s="15"/>
      <c r="HN153" s="15"/>
      <c r="HO153" s="15"/>
      <c r="HP153" s="15"/>
      <c r="HQ153" s="15"/>
      <c r="HR153" s="15"/>
      <c r="HS153" s="15"/>
      <c r="HT153" s="15"/>
      <c r="HU153" s="15"/>
      <c r="HV153" s="15"/>
      <c r="HW153" s="15"/>
      <c r="HX153" s="15"/>
      <c r="HY153" s="15"/>
      <c r="HZ153" s="15"/>
      <c r="IA153" s="15"/>
      <c r="IB153" s="15"/>
      <c r="IC153" s="15"/>
      <c r="ID153" s="15"/>
      <c r="IE153" s="15"/>
      <c r="IF153" s="15"/>
      <c r="IG153" s="15"/>
      <c r="IH153" s="15"/>
      <c r="II153" s="15"/>
      <c r="IJ153" s="15"/>
      <c r="IK153" s="15"/>
      <c r="IL153" s="15"/>
      <c r="IM153" s="15"/>
      <c r="IN153" s="15"/>
      <c r="IO153" s="15"/>
      <c r="IP153" s="15"/>
      <c r="IQ153" s="15"/>
      <c r="IR153" s="15"/>
      <c r="IS153" s="15"/>
      <c r="IT153" s="15"/>
      <c r="IU153" s="15"/>
      <c r="IV153" s="15"/>
      <c r="IW153" s="15"/>
      <c r="IX153" s="15"/>
      <c r="IY153" s="15"/>
      <c r="IZ153" s="15"/>
      <c r="JA153" s="15"/>
      <c r="JB153" s="15"/>
      <c r="JC153" s="15"/>
      <c r="JD153" s="15"/>
      <c r="JE153" s="15"/>
      <c r="JF153" s="15"/>
      <c r="JG153" s="15"/>
      <c r="JH153" s="15"/>
      <c r="JI153" s="15"/>
      <c r="JJ153" s="15"/>
      <c r="JK153" s="15"/>
      <c r="JL153" s="15"/>
      <c r="JM153" s="15"/>
      <c r="JN153" s="15"/>
      <c r="JO153" s="15"/>
      <c r="JP153" s="15"/>
      <c r="JQ153" s="15"/>
      <c r="JR153" s="15"/>
      <c r="JS153" s="15"/>
      <c r="JT153" s="15"/>
      <c r="JU153" s="15"/>
      <c r="JV153" s="15"/>
      <c r="JW153" s="15"/>
      <c r="JX153" s="15"/>
      <c r="JY153" s="15"/>
      <c r="JZ153" s="15"/>
      <c r="KA153" s="15"/>
      <c r="KB153" s="15"/>
      <c r="KC153" s="15"/>
      <c r="KD153" s="15"/>
      <c r="KE153" s="15"/>
      <c r="KF153" s="15"/>
      <c r="KG153" s="15"/>
      <c r="KH153" s="15"/>
      <c r="KI153" s="15"/>
      <c r="KJ153" s="15"/>
      <c r="KK153" s="15"/>
      <c r="KL153" s="15"/>
      <c r="KM153" s="15"/>
      <c r="KN153" s="15"/>
      <c r="KO153" s="15"/>
      <c r="KP153" s="15"/>
      <c r="KQ153" s="15"/>
      <c r="KR153" s="15"/>
      <c r="KS153" s="15"/>
      <c r="KT153" s="15"/>
      <c r="KU153" s="15"/>
      <c r="KV153" s="15"/>
      <c r="KW153" s="15"/>
      <c r="KX153" s="15"/>
      <c r="KY153" s="15"/>
      <c r="KZ153" s="15"/>
      <c r="LA153" s="15"/>
      <c r="LB153" s="15"/>
      <c r="LC153" s="15"/>
      <c r="LD153" s="15"/>
      <c r="LE153" s="15"/>
      <c r="LF153" s="15"/>
      <c r="LG153" s="15"/>
      <c r="LH153" s="15"/>
      <c r="LI153" s="15"/>
      <c r="LJ153" s="15"/>
      <c r="LK153" s="15"/>
      <c r="LL153" s="15"/>
      <c r="LM153" s="15"/>
      <c r="LN153" s="15"/>
      <c r="LO153" s="15"/>
      <c r="LP153" s="15"/>
      <c r="LQ153" s="15"/>
      <c r="LR153" s="15"/>
      <c r="LS153" s="15"/>
      <c r="LT153" s="15"/>
      <c r="LU153" s="15"/>
      <c r="LV153" s="15"/>
      <c r="LW153" s="15"/>
      <c r="LX153" s="15"/>
    </row>
    <row r="154" spans="1:336" s="9" customFormat="1" ht="63.75" x14ac:dyDescent="0.25">
      <c r="A154" s="661" t="str">
        <f>CONCATENATE(MUEBLES[[#This Row],[CODIGO DE LA PARTIDA ESPECIFICA ]],"-",MUEBLES[[#This Row],[NO. EDIFICIO ]],"-",MUEBLES[[#This Row],[NO. ÁREA ]],"-",MUEBLES[[#This Row],[NÚM. DE BIEN ]],"-",MUEBLES[[#This Row],[CONSECUTIVO DEL BIEN ]],"-",MUEBLES[[#This Row],[CONSECUTIVO GENERAL DE INVENTARIO]])</f>
        <v>511-01-12-115-022-0149</v>
      </c>
      <c r="B154" s="605">
        <v>511</v>
      </c>
      <c r="C154" s="584" t="s">
        <v>6096</v>
      </c>
      <c r="D154" s="605" t="s">
        <v>6285</v>
      </c>
      <c r="E154" s="585" t="s">
        <v>4060</v>
      </c>
      <c r="F154" s="584" t="str">
        <f>VLOOKUP(MUEBLES[[#This Row],[NO. EDIFICIO ]],EDIFICIOS[],2,FALSE)</f>
        <v>PALACIO MUNICIPAL</v>
      </c>
      <c r="G154" s="584" t="str">
        <f>VLOOKUP(MUEBLES[[#This Row],[NO. EDIFICIO ]],EDIFICIOS[],3,FALSE)</f>
        <v>PALACIO MUNICIPAL, S/N, COLONIA CENTRO</v>
      </c>
      <c r="H154" s="606" t="s">
        <v>4257</v>
      </c>
      <c r="I154" s="587" t="str">
        <f>VLOOKUP(MUEBLES[[#This Row],[NO. ÁREA ]],AREAS[],2,FALSE)</f>
        <v>ARCHIVO</v>
      </c>
      <c r="J154" s="586" t="str">
        <f>VLOOKUP(MUEBLES[[#This Row],[NO. ÁREA ]],AREAS[],5,FALSE)</f>
        <v>LIC. BLANCA MALDONADO GÓMEZ</v>
      </c>
      <c r="K154" s="586">
        <v>101</v>
      </c>
      <c r="L154" s="587" t="str">
        <f>VLOOKUP(MUEBLES[[#This Row],[NÚM. DE NOMINA ]],PERSONAL[],2,FALSE)</f>
        <v>LIC. BLANCA MALDONADO GÓMEZ</v>
      </c>
      <c r="M154" s="606" t="str">
        <f>VLOOKUP(MUEBLES[[#This Row],[NÚM. DE NOMINA ]],PERSONAL[],3,FALSE)</f>
        <v>SECRETARIA</v>
      </c>
      <c r="N154" s="585" t="s">
        <v>4379</v>
      </c>
      <c r="O154" s="606" t="s">
        <v>4713</v>
      </c>
      <c r="P154" s="588" t="str">
        <f>VLOOKUP(MUEBLES[[#This Row],[NÚM. DE BIEN ]],BIENES[],2,FALSE)</f>
        <v xml:space="preserve">ESCRITORIO </v>
      </c>
      <c r="Q154" s="620" t="s">
        <v>317</v>
      </c>
      <c r="R154" s="606" t="s">
        <v>5091</v>
      </c>
      <c r="S154" s="587" t="s">
        <v>39</v>
      </c>
      <c r="T154" s="587" t="s">
        <v>39</v>
      </c>
      <c r="U154" s="587" t="s">
        <v>39</v>
      </c>
      <c r="V154" s="587" t="s">
        <v>145</v>
      </c>
      <c r="W154" s="621">
        <v>43504</v>
      </c>
      <c r="X154" s="622">
        <v>2699</v>
      </c>
      <c r="Y154" s="592">
        <v>0</v>
      </c>
      <c r="Z154" s="623">
        <v>2699</v>
      </c>
      <c r="AA154" s="585" t="s">
        <v>6089</v>
      </c>
      <c r="AB154" s="608"/>
      <c r="AC154" s="576" t="s">
        <v>564</v>
      </c>
    </row>
    <row r="155" spans="1:336" s="9" customFormat="1" ht="63.75" x14ac:dyDescent="0.25">
      <c r="A155" s="662" t="str">
        <f>CONCATENATE(MUEBLES[[#This Row],[CODIGO DE LA PARTIDA ESPECIFICA ]],"-",MUEBLES[[#This Row],[NO. EDIFICIO ]],"-",MUEBLES[[#This Row],[NO. ÁREA ]],"-",MUEBLES[[#This Row],[NÚM. DE BIEN ]],"-",MUEBLES[[#This Row],[CONSECUTIVO DEL BIEN ]],"-",MUEBLES[[#This Row],[CONSECUTIVO GENERAL DE INVENTARIO]])</f>
        <v>511-05-51-115-023-0150</v>
      </c>
      <c r="B155" s="584">
        <v>511</v>
      </c>
      <c r="C155" s="584" t="s">
        <v>6096</v>
      </c>
      <c r="D155" s="584" t="s">
        <v>6325</v>
      </c>
      <c r="E155" s="585" t="s">
        <v>4063</v>
      </c>
      <c r="F155" s="584" t="str">
        <f>VLOOKUP(MUEBLES[[#This Row],[NO. EDIFICIO ]],EDIFICIOS[],2,FALSE)</f>
        <v>SISTEMA MUNICIPAL DIF</v>
      </c>
      <c r="G155" s="584" t="str">
        <f>VLOOKUP(MUEBLES[[#This Row],[NO. EDIFICIO ]],EDIFICIOS[],3,FALSE)</f>
        <v>AV. REFORMA S/N, SECCIÓN NORTE, MANZANA 2, SANTIAGO DE ANAYA, HIDALGO</v>
      </c>
      <c r="H155" s="606" t="s">
        <v>4296</v>
      </c>
      <c r="I155" s="587" t="str">
        <f>VLOOKUP(MUEBLES[[#This Row],[NO. ÁREA ]],AREAS[],2,FALSE)</f>
        <v>UNIDAD BÁSICA DE REHABILITACIÓN</v>
      </c>
      <c r="J155" s="586" t="str">
        <f>VLOOKUP(MUEBLES[[#This Row],[NO. ÁREA ]],AREAS[],5,FALSE)</f>
        <v>C. BELEN GONZÁLEZ BARRERA</v>
      </c>
      <c r="K155" s="586">
        <v>91</v>
      </c>
      <c r="L155" s="587" t="str">
        <f>VLOOKUP(MUEBLES[[#This Row],[NÚM. DE NOMINA ]],PERSONAL[],2,FALSE)</f>
        <v>C. YESSICA REYES CRUZ</v>
      </c>
      <c r="M155" s="586" t="str">
        <f>VLOOKUP(MUEBLES[[#This Row],[NÚM. DE NOMINA ]],PERSONAL[],3,FALSE)</f>
        <v>CAJERA</v>
      </c>
      <c r="N155" s="585" t="s">
        <v>4379</v>
      </c>
      <c r="O155" s="586" t="s">
        <v>4714</v>
      </c>
      <c r="P155" s="588" t="str">
        <f>VLOOKUP(MUEBLES[[#This Row],[NÚM. DE BIEN ]],BIENES[],2,FALSE)</f>
        <v xml:space="preserve">ESCRITORIO </v>
      </c>
      <c r="Q155" s="589" t="s">
        <v>317</v>
      </c>
      <c r="R155" s="606" t="s">
        <v>5092</v>
      </c>
      <c r="S155" s="585" t="s">
        <v>39</v>
      </c>
      <c r="T155" s="585" t="s">
        <v>39</v>
      </c>
      <c r="U155" s="585" t="s">
        <v>39</v>
      </c>
      <c r="V155" s="585" t="s">
        <v>145</v>
      </c>
      <c r="W155" s="590">
        <v>43504</v>
      </c>
      <c r="X155" s="591">
        <v>2699</v>
      </c>
      <c r="Y155" s="592">
        <v>0</v>
      </c>
      <c r="Z155" s="592">
        <v>2699</v>
      </c>
      <c r="AA155" s="585" t="s">
        <v>6089</v>
      </c>
      <c r="AB155" s="608"/>
      <c r="AC155" s="576" t="s">
        <v>564</v>
      </c>
    </row>
    <row r="156" spans="1:336" s="9" customFormat="1" ht="63.75" x14ac:dyDescent="0.25">
      <c r="A156" s="662" t="str">
        <f>CONCATENATE(MUEBLES[[#This Row],[CODIGO DE LA PARTIDA ESPECIFICA ]],"-",MUEBLES[[#This Row],[NO. EDIFICIO ]],"-",MUEBLES[[#This Row],[NO. ÁREA ]],"-",MUEBLES[[#This Row],[NÚM. DE BIEN ]],"-",MUEBLES[[#This Row],[CONSECUTIVO DEL BIEN ]],"-",MUEBLES[[#This Row],[CONSECUTIVO GENERAL DE INVENTARIO]])</f>
        <v>511-01-57-115-024-0151</v>
      </c>
      <c r="B156" s="584">
        <v>511</v>
      </c>
      <c r="C156" s="584" t="s">
        <v>6096</v>
      </c>
      <c r="D156" s="584" t="s">
        <v>6287</v>
      </c>
      <c r="E156" s="585" t="s">
        <v>4060</v>
      </c>
      <c r="F156" s="584" t="str">
        <f>VLOOKUP(MUEBLES[[#This Row],[NO. EDIFICIO ]],EDIFICIOS[],2,FALSE)</f>
        <v>PALACIO MUNICIPAL</v>
      </c>
      <c r="G156" s="584" t="str">
        <f>VLOOKUP(MUEBLES[[#This Row],[NO. EDIFICIO ]],EDIFICIOS[],3,FALSE)</f>
        <v>PALACIO MUNICIPAL, S/N, COLONIA CENTRO</v>
      </c>
      <c r="H156" s="606" t="s">
        <v>4302</v>
      </c>
      <c r="I156" s="587" t="str">
        <f>VLOOKUP(MUEBLES[[#This Row],[NO. ÁREA ]],AREAS[],2,FALSE)</f>
        <v xml:space="preserve">ÓRGANO INTERNO DE CONTROL </v>
      </c>
      <c r="J156" s="586" t="str">
        <f>VLOOKUP(MUEBLES[[#This Row],[NO. ÁREA ]],AREAS[],5,FALSE)</f>
        <v>LIC. ELSY ODETTE GONZÁLEZ MOLINA</v>
      </c>
      <c r="K156" s="586">
        <v>109</v>
      </c>
      <c r="L156" s="587" t="str">
        <f>VLOOKUP(MUEBLES[[#This Row],[NÚM. DE NOMINA ]],PERSONAL[],2,FALSE)</f>
        <v>LIC. ELSY ODETTE GONZÁLEZ MOLINA</v>
      </c>
      <c r="M156" s="586" t="str">
        <f>VLOOKUP(MUEBLES[[#This Row],[NÚM. DE NOMINA ]],PERSONAL[],3,FALSE)</f>
        <v>TITULAR</v>
      </c>
      <c r="N156" s="585" t="s">
        <v>4379</v>
      </c>
      <c r="O156" s="586" t="s">
        <v>4715</v>
      </c>
      <c r="P156" s="588" t="str">
        <f>VLOOKUP(MUEBLES[[#This Row],[NÚM. DE BIEN ]],BIENES[],2,FALSE)</f>
        <v xml:space="preserve">ESCRITORIO </v>
      </c>
      <c r="Q156" s="589" t="s">
        <v>317</v>
      </c>
      <c r="R156" s="606" t="s">
        <v>5093</v>
      </c>
      <c r="S156" s="585" t="s">
        <v>39</v>
      </c>
      <c r="T156" s="585" t="s">
        <v>39</v>
      </c>
      <c r="U156" s="585" t="s">
        <v>39</v>
      </c>
      <c r="V156" s="585" t="s">
        <v>145</v>
      </c>
      <c r="W156" s="590">
        <v>43504</v>
      </c>
      <c r="X156" s="591">
        <v>2699</v>
      </c>
      <c r="Y156" s="592">
        <v>0</v>
      </c>
      <c r="Z156" s="592">
        <v>2699</v>
      </c>
      <c r="AA156" s="585" t="s">
        <v>6089</v>
      </c>
      <c r="AB156" s="608"/>
      <c r="AC156" s="576" t="s">
        <v>564</v>
      </c>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c r="DY156" s="15"/>
      <c r="DZ156" s="15"/>
      <c r="EA156" s="15"/>
      <c r="EB156" s="15"/>
      <c r="EC156" s="15"/>
      <c r="ED156" s="15"/>
      <c r="EE156" s="15"/>
      <c r="EF156" s="15"/>
      <c r="EG156" s="15"/>
      <c r="EH156" s="15"/>
      <c r="EI156" s="15"/>
      <c r="EJ156" s="15"/>
      <c r="EK156" s="15"/>
      <c r="EL156" s="15"/>
      <c r="EM156" s="15"/>
      <c r="EN156" s="15"/>
      <c r="EO156" s="15"/>
      <c r="EP156" s="15"/>
      <c r="EQ156" s="15"/>
      <c r="ER156" s="15"/>
      <c r="ES156" s="15"/>
      <c r="ET156" s="15"/>
      <c r="EU156" s="15"/>
      <c r="EV156" s="15"/>
      <c r="EW156" s="15"/>
      <c r="EX156" s="15"/>
      <c r="EY156" s="15"/>
      <c r="EZ156" s="15"/>
      <c r="FA156" s="15"/>
      <c r="FB156" s="15"/>
      <c r="FC156" s="15"/>
      <c r="FD156" s="15"/>
      <c r="FE156" s="15"/>
      <c r="FF156" s="15"/>
      <c r="FG156" s="15"/>
      <c r="FH156" s="15"/>
      <c r="FI156" s="15"/>
      <c r="FJ156" s="15"/>
      <c r="FK156" s="15"/>
      <c r="FL156" s="15"/>
      <c r="FM156" s="15"/>
      <c r="FN156" s="15"/>
      <c r="FO156" s="15"/>
      <c r="FP156" s="15"/>
      <c r="FQ156" s="15"/>
      <c r="FR156" s="15"/>
      <c r="FS156" s="15"/>
      <c r="FT156" s="15"/>
      <c r="FU156" s="15"/>
      <c r="FV156" s="15"/>
      <c r="FW156" s="15"/>
      <c r="FX156" s="15"/>
      <c r="FY156" s="15"/>
      <c r="FZ156" s="15"/>
      <c r="GA156" s="15"/>
      <c r="GB156" s="15"/>
      <c r="GC156" s="15"/>
      <c r="GD156" s="15"/>
      <c r="GE156" s="15"/>
      <c r="GF156" s="15"/>
      <c r="GG156" s="15"/>
      <c r="GH156" s="15"/>
      <c r="GI156" s="15"/>
      <c r="GJ156" s="15"/>
      <c r="GK156" s="15"/>
      <c r="GL156" s="15"/>
      <c r="GM156" s="15"/>
      <c r="GN156" s="15"/>
      <c r="GO156" s="15"/>
      <c r="GP156" s="15"/>
      <c r="GQ156" s="15"/>
      <c r="GR156" s="15"/>
      <c r="GS156" s="15"/>
      <c r="GT156" s="15"/>
      <c r="GU156" s="15"/>
      <c r="GV156" s="15"/>
      <c r="GW156" s="15"/>
      <c r="GX156" s="15"/>
      <c r="GY156" s="15"/>
      <c r="GZ156" s="15"/>
      <c r="HA156" s="15"/>
      <c r="HB156" s="15"/>
      <c r="HC156" s="15"/>
      <c r="HD156" s="15"/>
      <c r="HE156" s="15"/>
      <c r="HF156" s="15"/>
      <c r="HG156" s="15"/>
      <c r="HH156" s="15"/>
      <c r="HI156" s="15"/>
      <c r="HJ156" s="15"/>
      <c r="HK156" s="15"/>
      <c r="HL156" s="15"/>
      <c r="HM156" s="15"/>
      <c r="HN156" s="15"/>
      <c r="HO156" s="15"/>
      <c r="HP156" s="15"/>
      <c r="HQ156" s="15"/>
      <c r="HR156" s="15"/>
      <c r="HS156" s="15"/>
      <c r="HT156" s="15"/>
      <c r="HU156" s="15"/>
      <c r="HV156" s="15"/>
      <c r="HW156" s="15"/>
      <c r="HX156" s="15"/>
      <c r="HY156" s="15"/>
      <c r="HZ156" s="15"/>
      <c r="IA156" s="15"/>
      <c r="IB156" s="15"/>
      <c r="IC156" s="15"/>
      <c r="ID156" s="15"/>
      <c r="IE156" s="15"/>
      <c r="IF156" s="15"/>
      <c r="IG156" s="15"/>
      <c r="IH156" s="15"/>
      <c r="II156" s="15"/>
      <c r="IJ156" s="15"/>
      <c r="IK156" s="15"/>
      <c r="IL156" s="15"/>
      <c r="IM156" s="15"/>
      <c r="IN156" s="15"/>
      <c r="IO156" s="15"/>
      <c r="IP156" s="15"/>
      <c r="IQ156" s="15"/>
      <c r="IR156" s="15"/>
      <c r="IS156" s="15"/>
      <c r="IT156" s="15"/>
      <c r="IU156" s="15"/>
      <c r="IV156" s="15"/>
      <c r="IW156" s="15"/>
      <c r="IX156" s="15"/>
      <c r="IY156" s="15"/>
      <c r="IZ156" s="15"/>
      <c r="JA156" s="15"/>
      <c r="JB156" s="15"/>
      <c r="JC156" s="15"/>
      <c r="JD156" s="15"/>
      <c r="JE156" s="15"/>
      <c r="JF156" s="15"/>
      <c r="JG156" s="15"/>
      <c r="JH156" s="15"/>
      <c r="JI156" s="15"/>
      <c r="JJ156" s="15"/>
      <c r="JK156" s="15"/>
      <c r="JL156" s="15"/>
      <c r="JM156" s="15"/>
      <c r="JN156" s="15"/>
      <c r="JO156" s="15"/>
      <c r="JP156" s="15"/>
      <c r="JQ156" s="15"/>
      <c r="JR156" s="15"/>
      <c r="JS156" s="15"/>
      <c r="JT156" s="15"/>
      <c r="JU156" s="15"/>
      <c r="JV156" s="15"/>
      <c r="JW156" s="15"/>
      <c r="JX156" s="15"/>
      <c r="JY156" s="15"/>
      <c r="JZ156" s="15"/>
      <c r="KA156" s="15"/>
      <c r="KB156" s="15"/>
      <c r="KC156" s="15"/>
      <c r="KD156" s="15"/>
      <c r="KE156" s="15"/>
      <c r="KF156" s="15"/>
      <c r="KG156" s="15"/>
      <c r="KH156" s="15"/>
      <c r="KI156" s="15"/>
      <c r="KJ156" s="15"/>
      <c r="KK156" s="15"/>
      <c r="KL156" s="15"/>
      <c r="KM156" s="15"/>
      <c r="KN156" s="15"/>
      <c r="KO156" s="15"/>
      <c r="KP156" s="15"/>
      <c r="KQ156" s="15"/>
      <c r="KR156" s="15"/>
      <c r="KS156" s="15"/>
      <c r="KT156" s="15"/>
      <c r="KU156" s="15"/>
      <c r="KV156" s="15"/>
      <c r="KW156" s="15"/>
      <c r="KX156" s="15"/>
      <c r="KY156" s="15"/>
      <c r="KZ156" s="15"/>
      <c r="LA156" s="15"/>
      <c r="LB156" s="15"/>
      <c r="LC156" s="15"/>
      <c r="LD156" s="15"/>
      <c r="LE156" s="15"/>
      <c r="LF156" s="15"/>
      <c r="LG156" s="15"/>
      <c r="LH156" s="15"/>
      <c r="LI156" s="15"/>
      <c r="LJ156" s="15"/>
      <c r="LK156" s="15"/>
      <c r="LL156" s="15"/>
      <c r="LM156" s="15"/>
      <c r="LN156" s="15"/>
      <c r="LO156" s="15"/>
      <c r="LP156" s="15"/>
      <c r="LQ156" s="15"/>
      <c r="LR156" s="15"/>
      <c r="LS156" s="15"/>
      <c r="LT156" s="15"/>
      <c r="LU156" s="15"/>
      <c r="LV156" s="15"/>
      <c r="LW156" s="15"/>
      <c r="LX156" s="15"/>
    </row>
    <row r="157" spans="1:336" s="9" customFormat="1" ht="51" x14ac:dyDescent="0.25">
      <c r="A157" s="662" t="str">
        <f>CONCATENATE(MUEBLES[[#This Row],[CODIGO DE LA PARTIDA ESPECIFICA ]],"-",MUEBLES[[#This Row],[NO. EDIFICIO ]],"-",MUEBLES[[#This Row],[NO. ÁREA ]],"-",MUEBLES[[#This Row],[NÚM. DE BIEN ]],"-",MUEBLES[[#This Row],[CONSECUTIVO DEL BIEN ]],"-",MUEBLES[[#This Row],[CONSECUTIVO GENERAL DE INVENTARIO]])</f>
        <v>511-01-09-115-025-0152</v>
      </c>
      <c r="B157" s="584">
        <v>511</v>
      </c>
      <c r="C157" s="584" t="s">
        <v>6096</v>
      </c>
      <c r="D157" s="584" t="s">
        <v>6125</v>
      </c>
      <c r="E157" s="585" t="s">
        <v>4060</v>
      </c>
      <c r="F157" s="584" t="str">
        <f>VLOOKUP(MUEBLES[[#This Row],[NO. EDIFICIO ]],EDIFICIOS[],2,FALSE)</f>
        <v>PALACIO MUNICIPAL</v>
      </c>
      <c r="G157" s="584" t="str">
        <f>VLOOKUP(MUEBLES[[#This Row],[NO. EDIFICIO ]],EDIFICIOS[],3,FALSE)</f>
        <v>PALACIO MUNICIPAL, S/N, COLONIA CENTRO</v>
      </c>
      <c r="H157" s="606" t="s">
        <v>4072</v>
      </c>
      <c r="I157" s="587" t="str">
        <f>VLOOKUP(MUEBLES[[#This Row],[NO. ÁREA ]],AREAS[],2,FALSE)</f>
        <v xml:space="preserve">INSTANCIA MUNICIPAL PARA EL DESARROLLO DE LAS MUJERES </v>
      </c>
      <c r="J157" s="586" t="str">
        <f>VLOOKUP(MUEBLES[[#This Row],[NO. ÁREA ]],AREAS[],5,FALSE)</f>
        <v>C. ELVIA GÓMEZ TINO</v>
      </c>
      <c r="K157" s="586">
        <v>117</v>
      </c>
      <c r="L157" s="587" t="str">
        <f>VLOOKUP(MUEBLES[[#This Row],[NÚM. DE NOMINA ]],PERSONAL[],2,FALSE)</f>
        <v>C. ELVIA GÓMEZ TINO</v>
      </c>
      <c r="M157" s="586" t="str">
        <f>VLOOKUP(MUEBLES[[#This Row],[NÚM. DE NOMINA ]],PERSONAL[],3,FALSE)</f>
        <v>TITULAR</v>
      </c>
      <c r="N157" s="585" t="s">
        <v>4379</v>
      </c>
      <c r="O157" s="586" t="s">
        <v>4716</v>
      </c>
      <c r="P157" s="588" t="str">
        <f>VLOOKUP(MUEBLES[[#This Row],[NÚM. DE BIEN ]],BIENES[],2,FALSE)</f>
        <v xml:space="preserve">ESCRITORIO </v>
      </c>
      <c r="Q157" s="589" t="s">
        <v>1789</v>
      </c>
      <c r="R157" s="606" t="s">
        <v>5094</v>
      </c>
      <c r="S157" s="585" t="s">
        <v>557</v>
      </c>
      <c r="T157" s="585" t="s">
        <v>557</v>
      </c>
      <c r="U157" s="585" t="s">
        <v>557</v>
      </c>
      <c r="V157" s="585" t="s">
        <v>1786</v>
      </c>
      <c r="W157" s="590">
        <v>44379</v>
      </c>
      <c r="X157" s="591">
        <v>2609.58</v>
      </c>
      <c r="Y157" s="592"/>
      <c r="Z157" s="592">
        <v>2609.58</v>
      </c>
      <c r="AA157" s="585" t="s">
        <v>6089</v>
      </c>
      <c r="AB157" s="608"/>
      <c r="AC157" s="576"/>
    </row>
    <row r="158" spans="1:336" s="9" customFormat="1" ht="76.5" x14ac:dyDescent="0.25">
      <c r="A158" s="664" t="str">
        <f>CONCATENATE(MUEBLES[[#This Row],[CODIGO DE LA PARTIDA ESPECIFICA ]],"-",MUEBLES[[#This Row],[NO. EDIFICIO ]],"-",MUEBLES[[#This Row],[NO. ÁREA ]],"-",MUEBLES[[#This Row],[NÚM. DE BIEN ]],"-",MUEBLES[[#This Row],[CONSECUTIVO DEL BIEN ]],"-",MUEBLES[[#This Row],[CONSECUTIVO GENERAL DE INVENTARIO]])</f>
        <v>511-05-48-115-026-0153</v>
      </c>
      <c r="B158" s="584">
        <v>511</v>
      </c>
      <c r="C158" s="584" t="s">
        <v>6096</v>
      </c>
      <c r="D158" s="584" t="s">
        <v>6288</v>
      </c>
      <c r="E158" s="585" t="s">
        <v>4063</v>
      </c>
      <c r="F158" s="584" t="str">
        <f>VLOOKUP(MUEBLES[[#This Row],[NO. EDIFICIO ]],EDIFICIOS[],2,FALSE)</f>
        <v>SISTEMA MUNICIPAL DIF</v>
      </c>
      <c r="G158" s="584" t="str">
        <f>VLOOKUP(MUEBLES[[#This Row],[NO. EDIFICIO ]],EDIFICIOS[],3,FALSE)</f>
        <v>AV. REFORMA S/N, SECCIÓN NORTE, MANZANA 2, SANTIAGO DE ANAYA, HIDALGO</v>
      </c>
      <c r="H158" s="606" t="s">
        <v>4293</v>
      </c>
      <c r="I158" s="587" t="str">
        <f>VLOOKUP(MUEBLES[[#This Row],[NO. ÁREA ]],AREAS[],2,FALSE)</f>
        <v>SISTEMA MUNICIPAL PARA EL DESARROLLO INTEGRAL DE LA FAMILIA</v>
      </c>
      <c r="J158" s="586" t="str">
        <f>VLOOKUP(MUEBLES[[#This Row],[NO. ÁREA ]],AREAS[],5,FALSE)</f>
        <v>C. BELEN GONZÁLEZ BARRERA</v>
      </c>
      <c r="K158" s="586">
        <v>119</v>
      </c>
      <c r="L158" s="587" t="str">
        <f>VLOOKUP(MUEBLES[[#This Row],[NÚM. DE NOMINA ]],PERSONAL[],2,FALSE)</f>
        <v>C. BELEN GONZÁLEZ BARRERA</v>
      </c>
      <c r="M158" s="586" t="str">
        <f>VLOOKUP(MUEBLES[[#This Row],[NÚM. DE NOMINA ]],PERSONAL[],3,FALSE)</f>
        <v xml:space="preserve">TITULAR </v>
      </c>
      <c r="N158" s="585" t="s">
        <v>4379</v>
      </c>
      <c r="O158" s="624" t="s">
        <v>4717</v>
      </c>
      <c r="P158" s="588" t="str">
        <f>VLOOKUP(MUEBLES[[#This Row],[NÚM. DE BIEN ]],BIENES[],2,FALSE)</f>
        <v xml:space="preserve">ESCRITORIO </v>
      </c>
      <c r="Q158" s="625" t="s">
        <v>3660</v>
      </c>
      <c r="R158" s="606" t="s">
        <v>5095</v>
      </c>
      <c r="S158" s="585" t="s">
        <v>557</v>
      </c>
      <c r="T158" s="585" t="s">
        <v>3658</v>
      </c>
      <c r="U158" s="585" t="s">
        <v>557</v>
      </c>
      <c r="V158" s="585">
        <v>35558</v>
      </c>
      <c r="W158" s="590">
        <v>45266</v>
      </c>
      <c r="X158" s="591">
        <v>4199.78</v>
      </c>
      <c r="Y158" s="592"/>
      <c r="Z158" s="592">
        <v>4199.78</v>
      </c>
      <c r="AA158" s="585" t="s">
        <v>6089</v>
      </c>
      <c r="AB158" s="608" t="s">
        <v>7857</v>
      </c>
      <c r="AC158" s="576" t="s">
        <v>564</v>
      </c>
    </row>
    <row r="159" spans="1:336" s="9" customFormat="1" ht="76.5" x14ac:dyDescent="0.25">
      <c r="A159" s="677" t="str">
        <f>CONCATENATE(MUEBLES[[#This Row],[CODIGO DE LA PARTIDA ESPECIFICA ]],"-",MUEBLES[[#This Row],[NO. EDIFICIO ]],"-",MUEBLES[[#This Row],[NO. ÁREA ]],"-",MUEBLES[[#This Row],[NÚM. DE BIEN ]],"-",MUEBLES[[#This Row],[CONSECUTIVO DEL BIEN ]],"-",MUEBLES[[#This Row],[CONSECUTIVO GENERAL DE INVENTARIO]])</f>
        <v>511-01-18-115-027-0154</v>
      </c>
      <c r="B159" s="584">
        <v>511</v>
      </c>
      <c r="C159" s="584" t="s">
        <v>6096</v>
      </c>
      <c r="D159" s="584" t="s">
        <v>6289</v>
      </c>
      <c r="E159" s="585" t="s">
        <v>4060</v>
      </c>
      <c r="F159" s="584" t="str">
        <f>VLOOKUP(MUEBLES[[#This Row],[NO. EDIFICIO ]],EDIFICIOS[],2,FALSE)</f>
        <v>PALACIO MUNICIPAL</v>
      </c>
      <c r="G159" s="584" t="str">
        <f>VLOOKUP(MUEBLES[[#This Row],[NO. EDIFICIO ]],EDIFICIOS[],3,FALSE)</f>
        <v>PALACIO MUNICIPAL, S/N, COLONIA CENTRO</v>
      </c>
      <c r="H159" s="606" t="s">
        <v>4263</v>
      </c>
      <c r="I159" s="587" t="str">
        <f>VLOOKUP(MUEBLES[[#This Row],[NO. ÁREA ]],AREAS[],2,FALSE)</f>
        <v>OBRAS PÚBLICAS Y ORDENAMIENTO URBANO</v>
      </c>
      <c r="J159" s="586" t="str">
        <f>VLOOKUP(MUEBLES[[#This Row],[NO. ÁREA ]],AREAS[],5,FALSE)</f>
        <v>ING. ZOILA PÉREZ MEJÍA</v>
      </c>
      <c r="K159" s="586">
        <v>66</v>
      </c>
      <c r="L159" s="587" t="str">
        <f>VLOOKUP(MUEBLES[[#This Row],[NÚM. DE NOMINA ]],PERSONAL[],2,FALSE)</f>
        <v>P. ARQ. YESICA ACOSTA MORAN</v>
      </c>
      <c r="M159" s="586" t="str">
        <f>VLOOKUP(MUEBLES[[#This Row],[NÚM. DE NOMINA ]],PERSONAL[],3,FALSE)</f>
        <v>RESIDENTE DE OBRA</v>
      </c>
      <c r="N159" s="585" t="s">
        <v>4379</v>
      </c>
      <c r="O159" s="624" t="s">
        <v>4718</v>
      </c>
      <c r="P159" s="588" t="str">
        <f>VLOOKUP(MUEBLES[[#This Row],[NÚM. DE BIEN ]],BIENES[],2,FALSE)</f>
        <v xml:space="preserve">ESCRITORIO </v>
      </c>
      <c r="Q159" s="625" t="s">
        <v>3661</v>
      </c>
      <c r="R159" s="606" t="s">
        <v>5096</v>
      </c>
      <c r="S159" s="585" t="s">
        <v>557</v>
      </c>
      <c r="T159" s="585" t="s">
        <v>3658</v>
      </c>
      <c r="U159" s="585" t="s">
        <v>557</v>
      </c>
      <c r="V159" s="585" t="s">
        <v>3666</v>
      </c>
      <c r="W159" s="590">
        <v>45266</v>
      </c>
      <c r="X159" s="591">
        <v>4199.78</v>
      </c>
      <c r="Y159" s="592"/>
      <c r="Z159" s="592">
        <v>4199.78</v>
      </c>
      <c r="AA159" s="585" t="s">
        <v>6089</v>
      </c>
      <c r="AB159" s="608"/>
      <c r="AC159" s="576" t="s">
        <v>585</v>
      </c>
    </row>
    <row r="160" spans="1:336" s="9" customFormat="1" ht="76.5" x14ac:dyDescent="0.25">
      <c r="A160" s="677" t="str">
        <f>CONCATENATE(MUEBLES[[#This Row],[CODIGO DE LA PARTIDA ESPECIFICA ]],"-",MUEBLES[[#This Row],[NO. EDIFICIO ]],"-",MUEBLES[[#This Row],[NO. ÁREA ]],"-",MUEBLES[[#This Row],[NÚM. DE BIEN ]],"-",MUEBLES[[#This Row],[CONSECUTIVO DEL BIEN ]],"-",MUEBLES[[#This Row],[CONSECUTIVO GENERAL DE INVENTARIO]])</f>
        <v>511-04-46-115-028-0155</v>
      </c>
      <c r="B160" s="584">
        <v>511</v>
      </c>
      <c r="C160" s="584" t="s">
        <v>6096</v>
      </c>
      <c r="D160" s="584" t="s">
        <v>6290</v>
      </c>
      <c r="E160" s="585" t="s">
        <v>2074</v>
      </c>
      <c r="F160" s="584" t="str">
        <f>VLOOKUP(MUEBLES[[#This Row],[NO. EDIFICIO ]],EDIFICIOS[],2,FALSE)</f>
        <v xml:space="preserve">PROTECCION CIVIL </v>
      </c>
      <c r="G160" s="584" t="str">
        <f>VLOOKUP(MUEBLES[[#This Row],[NO. EDIFICIO ]],EDIFICIOS[],3,FALSE)</f>
        <v>AV. REFORMA S/N, SECCIÓN NORTE, MANZANA 2, SANTIAGO DE ANAYA, HIDALGO</v>
      </c>
      <c r="H160" s="606" t="s">
        <v>4291</v>
      </c>
      <c r="I160" s="587" t="str">
        <f>VLOOKUP(MUEBLES[[#This Row],[NO. ÁREA ]],AREAS[],2,FALSE)</f>
        <v>PROTECCIÓN CÍVIL, BOMBEROS Y GESTIÓN DE RIESGOS</v>
      </c>
      <c r="J160" s="586" t="str">
        <f>VLOOKUP(MUEBLES[[#This Row],[NO. ÁREA ]],AREAS[],5,FALSE)</f>
        <v>CMDTE. JOSÉ JUAN GARCÍA CORTES</v>
      </c>
      <c r="K160" s="586" t="s">
        <v>4062</v>
      </c>
      <c r="L160" s="587" t="str">
        <f>VLOOKUP(MUEBLES[[#This Row],[NÚM. DE NOMINA ]],PERSONAL[],2,FALSE)</f>
        <v>CMDTE. JOSÉ JUAN GARCÍA CORTES</v>
      </c>
      <c r="M160" s="586" t="str">
        <f>VLOOKUP(MUEBLES[[#This Row],[NÚM. DE NOMINA ]],PERSONAL[],3,FALSE)</f>
        <v>TITULAR</v>
      </c>
      <c r="N160" s="585" t="s">
        <v>4379</v>
      </c>
      <c r="O160" s="624" t="s">
        <v>4719</v>
      </c>
      <c r="P160" s="588" t="str">
        <f>VLOOKUP(MUEBLES[[#This Row],[NÚM. DE BIEN ]],BIENES[],2,FALSE)</f>
        <v xml:space="preserve">ESCRITORIO </v>
      </c>
      <c r="Q160" s="625" t="s">
        <v>3661</v>
      </c>
      <c r="R160" s="606" t="s">
        <v>5097</v>
      </c>
      <c r="S160" s="585" t="s">
        <v>557</v>
      </c>
      <c r="T160" s="585" t="s">
        <v>3658</v>
      </c>
      <c r="U160" s="585" t="s">
        <v>557</v>
      </c>
      <c r="V160" s="585" t="s">
        <v>3665</v>
      </c>
      <c r="W160" s="590">
        <v>45266</v>
      </c>
      <c r="X160" s="591">
        <v>4199.78</v>
      </c>
      <c r="Y160" s="592"/>
      <c r="Z160" s="592">
        <v>4199.78</v>
      </c>
      <c r="AA160" s="585" t="s">
        <v>6089</v>
      </c>
      <c r="AB160" s="608"/>
      <c r="AC160" s="576"/>
    </row>
    <row r="161" spans="1:336" s="9" customFormat="1" ht="76.5" x14ac:dyDescent="0.25">
      <c r="A161" s="677" t="str">
        <f>CONCATENATE(MUEBLES[[#This Row],[CODIGO DE LA PARTIDA ESPECIFICA ]],"-",MUEBLES[[#This Row],[NO. EDIFICIO ]],"-",MUEBLES[[#This Row],[NO. ÁREA ]],"-",MUEBLES[[#This Row],[NÚM. DE BIEN ]],"-",MUEBLES[[#This Row],[CONSECUTIVO DEL BIEN ]],"-",MUEBLES[[#This Row],[CONSECUTIVO GENERAL DE INVENTARIO]])</f>
        <v>511-01-23-115-029-0156</v>
      </c>
      <c r="B161" s="584">
        <v>511</v>
      </c>
      <c r="C161" s="584" t="s">
        <v>6096</v>
      </c>
      <c r="D161" s="584" t="s">
        <v>6291</v>
      </c>
      <c r="E161" s="585" t="s">
        <v>4060</v>
      </c>
      <c r="F161" s="584" t="str">
        <f>VLOOKUP(MUEBLES[[#This Row],[NO. EDIFICIO ]],EDIFICIOS[],2,FALSE)</f>
        <v>PALACIO MUNICIPAL</v>
      </c>
      <c r="G161" s="584" t="str">
        <f>VLOOKUP(MUEBLES[[#This Row],[NO. EDIFICIO ]],EDIFICIOS[],3,FALSE)</f>
        <v>PALACIO MUNICIPAL, S/N, COLONIA CENTRO</v>
      </c>
      <c r="H161" s="606" t="s">
        <v>4268</v>
      </c>
      <c r="I161" s="587" t="str">
        <f>VLOOKUP(MUEBLES[[#This Row],[NO. ÁREA ]],AREAS[],2,FALSE)</f>
        <v>CATASTRO</v>
      </c>
      <c r="J161" s="586" t="str">
        <f>VLOOKUP(MUEBLES[[#This Row],[NO. ÁREA ]],AREAS[],5,FALSE)</f>
        <v>ING. LEONEL GARCÍA CADENA</v>
      </c>
      <c r="K161" s="586">
        <v>38</v>
      </c>
      <c r="L161" s="587" t="str">
        <f>VLOOKUP(MUEBLES[[#This Row],[NÚM. DE NOMINA ]],PERSONAL[],2,FALSE)</f>
        <v>ING. LEONEL GARCÍA CADENA</v>
      </c>
      <c r="M161" s="586" t="str">
        <f>VLOOKUP(MUEBLES[[#This Row],[NÚM. DE NOMINA ]],PERSONAL[],3,FALSE)</f>
        <v>TITULAR</v>
      </c>
      <c r="N161" s="585" t="s">
        <v>4379</v>
      </c>
      <c r="O161" s="624" t="s">
        <v>4720</v>
      </c>
      <c r="P161" s="588" t="str">
        <f>VLOOKUP(MUEBLES[[#This Row],[NÚM. DE BIEN ]],BIENES[],2,FALSE)</f>
        <v xml:space="preserve">ESCRITORIO </v>
      </c>
      <c r="Q161" s="625" t="s">
        <v>3661</v>
      </c>
      <c r="R161" s="606" t="s">
        <v>5098</v>
      </c>
      <c r="S161" s="585" t="s">
        <v>557</v>
      </c>
      <c r="T161" s="585" t="s">
        <v>3658</v>
      </c>
      <c r="U161" s="585" t="s">
        <v>557</v>
      </c>
      <c r="V161" s="585" t="s">
        <v>3664</v>
      </c>
      <c r="W161" s="590">
        <v>45264</v>
      </c>
      <c r="X161" s="591">
        <v>4199.78</v>
      </c>
      <c r="Y161" s="592"/>
      <c r="Z161" s="592">
        <v>4199.78</v>
      </c>
      <c r="AA161" s="585" t="s">
        <v>6089</v>
      </c>
      <c r="AB161" s="608"/>
      <c r="AC161" s="576" t="s">
        <v>584</v>
      </c>
    </row>
    <row r="162" spans="1:336" s="9" customFormat="1" ht="76.5" x14ac:dyDescent="0.25">
      <c r="A162" s="677" t="str">
        <f>CONCATENATE(MUEBLES[[#This Row],[CODIGO DE LA PARTIDA ESPECIFICA ]],"-",MUEBLES[[#This Row],[NO. EDIFICIO ]],"-",MUEBLES[[#This Row],[NO. ÁREA ]],"-",MUEBLES[[#This Row],[NÚM. DE BIEN ]],"-",MUEBLES[[#This Row],[CONSECUTIVO DEL BIEN ]],"-",MUEBLES[[#This Row],[CONSECUTIVO GENERAL DE INVENTARIO]])</f>
        <v>511-01-14-115-030-0157</v>
      </c>
      <c r="B162" s="584">
        <v>511</v>
      </c>
      <c r="C162" s="584" t="s">
        <v>6096</v>
      </c>
      <c r="D162" s="584" t="s">
        <v>6292</v>
      </c>
      <c r="E162" s="585" t="s">
        <v>4060</v>
      </c>
      <c r="F162" s="584" t="str">
        <f>VLOOKUP(MUEBLES[[#This Row],[NO. EDIFICIO ]],EDIFICIOS[],2,FALSE)</f>
        <v>PALACIO MUNICIPAL</v>
      </c>
      <c r="G162" s="584" t="str">
        <f>VLOOKUP(MUEBLES[[#This Row],[NO. EDIFICIO ]],EDIFICIOS[],3,FALSE)</f>
        <v>PALACIO MUNICIPAL, S/N, COLONIA CENTRO</v>
      </c>
      <c r="H162" s="606" t="s">
        <v>4259</v>
      </c>
      <c r="I162" s="587" t="str">
        <f>VLOOKUP(MUEBLES[[#This Row],[NO. ÁREA ]],AREAS[],2,FALSE)</f>
        <v>ADMINISTRACIÓN MUNICIPAL</v>
      </c>
      <c r="J162" s="586" t="str">
        <f>VLOOKUP(MUEBLES[[#This Row],[NO. ÁREA ]],AREAS[],5,FALSE)</f>
        <v>C. DAVID PÉREZ ALONSO</v>
      </c>
      <c r="K162" s="586">
        <v>193</v>
      </c>
      <c r="L162" s="587" t="str">
        <f>VLOOKUP(MUEBLES[[#This Row],[NÚM. DE NOMINA ]],PERSONAL[],2,FALSE)</f>
        <v>C. NALLELY VAZQUEZ GÓMEZ</v>
      </c>
      <c r="M162" s="586" t="str">
        <f>VLOOKUP(MUEBLES[[#This Row],[NÚM. DE NOMINA ]],PERSONAL[],3,FALSE)</f>
        <v>AUXILIAR ADMINISTRATIVO</v>
      </c>
      <c r="N162" s="585" t="s">
        <v>4379</v>
      </c>
      <c r="O162" s="624" t="s">
        <v>4721</v>
      </c>
      <c r="P162" s="588" t="str">
        <f>VLOOKUP(MUEBLES[[#This Row],[NÚM. DE BIEN ]],BIENES[],2,FALSE)</f>
        <v xml:space="preserve">ESCRITORIO </v>
      </c>
      <c r="Q162" s="625" t="s">
        <v>3661</v>
      </c>
      <c r="R162" s="606" t="s">
        <v>5099</v>
      </c>
      <c r="S162" s="585" t="s">
        <v>557</v>
      </c>
      <c r="T162" s="585" t="s">
        <v>3658</v>
      </c>
      <c r="U162" s="585" t="s">
        <v>557</v>
      </c>
      <c r="V162" s="585" t="s">
        <v>3663</v>
      </c>
      <c r="W162" s="590">
        <v>45264</v>
      </c>
      <c r="X162" s="591">
        <v>4199.78</v>
      </c>
      <c r="Y162" s="592"/>
      <c r="Z162" s="592">
        <v>4199.78</v>
      </c>
      <c r="AA162" s="585" t="s">
        <v>6089</v>
      </c>
      <c r="AB162" s="608"/>
      <c r="AC162" s="576" t="s">
        <v>586</v>
      </c>
    </row>
    <row r="163" spans="1:336" s="9" customFormat="1" ht="102" x14ac:dyDescent="0.25">
      <c r="A163" s="677" t="str">
        <f>CONCATENATE(MUEBLES[[#This Row],[CODIGO DE LA PARTIDA ESPECIFICA ]],"-",MUEBLES[[#This Row],[NO. EDIFICIO ]],"-",MUEBLES[[#This Row],[NO. ÁREA ]],"-",MUEBLES[[#This Row],[NÚM. DE BIEN ]],"-",MUEBLES[[#This Row],[CONSECUTIVO DEL BIEN ]],"-",MUEBLES[[#This Row],[CONSECUTIVO GENERAL DE INVENTARIO]])</f>
        <v>511-01-06-115-031-0158</v>
      </c>
      <c r="B163" s="584">
        <v>511</v>
      </c>
      <c r="C163" s="584" t="s">
        <v>6096</v>
      </c>
      <c r="D163" s="584" t="s">
        <v>6293</v>
      </c>
      <c r="E163" s="585" t="s">
        <v>4060</v>
      </c>
      <c r="F163" s="584" t="str">
        <f>VLOOKUP(MUEBLES[[#This Row],[NO. EDIFICIO ]],EDIFICIOS[],2,FALSE)</f>
        <v>PALACIO MUNICIPAL</v>
      </c>
      <c r="G163" s="584" t="str">
        <f>VLOOKUP(MUEBLES[[#This Row],[NO. EDIFICIO ]],EDIFICIOS[],3,FALSE)</f>
        <v>PALACIO MUNICIPAL, S/N, COLONIA CENTRO</v>
      </c>
      <c r="H163" s="606" t="s">
        <v>4064</v>
      </c>
      <c r="I163" s="587" t="str">
        <f>VLOOKUP(MUEBLES[[#This Row],[NO. ÁREA ]],AREAS[],2,FALSE)</f>
        <v xml:space="preserve">SECRETARÍA GENERAL MUNICIPAL </v>
      </c>
      <c r="J163" s="586" t="str">
        <f>VLOOKUP(MUEBLES[[#This Row],[NO. ÁREA ]],AREAS[],5,FALSE)</f>
        <v>C. CLEMENTE HERNÁNDEZ ESPINOZA</v>
      </c>
      <c r="K163" s="586">
        <v>16</v>
      </c>
      <c r="L163" s="587" t="str">
        <f>VLOOKUP(MUEBLES[[#This Row],[NÚM. DE NOMINA ]],PERSONAL[],2,FALSE)</f>
        <v>C. ANA PATRICIA VARGAS HERNÁNDEZ</v>
      </c>
      <c r="M163" s="586" t="str">
        <f>VLOOKUP(MUEBLES[[#This Row],[NÚM. DE NOMINA ]],PERSONAL[],3,FALSE)</f>
        <v>SECRETARIA</v>
      </c>
      <c r="N163" s="585" t="s">
        <v>4379</v>
      </c>
      <c r="O163" s="624" t="s">
        <v>4722</v>
      </c>
      <c r="P163" s="588" t="str">
        <f>VLOOKUP(MUEBLES[[#This Row],[NÚM. DE BIEN ]],BIENES[],2,FALSE)</f>
        <v xml:space="preserve">ESCRITORIO </v>
      </c>
      <c r="Q163" s="625" t="s">
        <v>3782</v>
      </c>
      <c r="R163" s="606" t="s">
        <v>5100</v>
      </c>
      <c r="S163" s="585" t="s">
        <v>557</v>
      </c>
      <c r="T163" s="585" t="s">
        <v>3658</v>
      </c>
      <c r="U163" s="585" t="s">
        <v>557</v>
      </c>
      <c r="V163" s="586" t="s">
        <v>3668</v>
      </c>
      <c r="W163" s="590">
        <v>45264</v>
      </c>
      <c r="X163" s="591">
        <v>4199.78</v>
      </c>
      <c r="Y163" s="592"/>
      <c r="Z163" s="592">
        <v>4199.78</v>
      </c>
      <c r="AA163" s="585" t="s">
        <v>6089</v>
      </c>
      <c r="AB163" s="608"/>
      <c r="AC163" s="576" t="s">
        <v>586</v>
      </c>
    </row>
    <row r="164" spans="1:336" s="9" customFormat="1" ht="102" x14ac:dyDescent="0.25">
      <c r="A164" s="677" t="str">
        <f>CONCATENATE(MUEBLES[[#This Row],[CODIGO DE LA PARTIDA ESPECIFICA ]],"-",MUEBLES[[#This Row],[NO. EDIFICIO ]],"-",MUEBLES[[#This Row],[NO. ÁREA ]],"-",MUEBLES[[#This Row],[NÚM. DE BIEN ]],"-",MUEBLES[[#This Row],[CONSECUTIVO DEL BIEN ]],"-",MUEBLES[[#This Row],[CONSECUTIVO GENERAL DE INVENTARIO]])</f>
        <v>511-01-01-115-032-0159</v>
      </c>
      <c r="B164" s="584">
        <v>511</v>
      </c>
      <c r="C164" s="584" t="s">
        <v>6096</v>
      </c>
      <c r="D164" s="584" t="s">
        <v>6294</v>
      </c>
      <c r="E164" s="585" t="s">
        <v>4060</v>
      </c>
      <c r="F164" s="584" t="str">
        <f>VLOOKUP(MUEBLES[[#This Row],[NO. EDIFICIO ]],EDIFICIOS[],2,FALSE)</f>
        <v>PALACIO MUNICIPAL</v>
      </c>
      <c r="G164" s="584" t="str">
        <f>VLOOKUP(MUEBLES[[#This Row],[NO. EDIFICIO ]],EDIFICIOS[],3,FALSE)</f>
        <v>PALACIO MUNICIPAL, S/N, COLONIA CENTRO</v>
      </c>
      <c r="H164" s="606" t="s">
        <v>4060</v>
      </c>
      <c r="I164" s="587" t="str">
        <f>VLOOKUP(MUEBLES[[#This Row],[NO. ÁREA ]],AREAS[],2,FALSE)</f>
        <v xml:space="preserve">DESPACHO DE LA PRESIDENCIA </v>
      </c>
      <c r="J164" s="586" t="str">
        <f>VLOOKUP(MUEBLES[[#This Row],[NO. ÁREA ]],AREAS[],5,FALSE)</f>
        <v>C. EDIGAR MONTER ÁNGELES</v>
      </c>
      <c r="K164" s="586">
        <v>150</v>
      </c>
      <c r="L164" s="587" t="str">
        <f>VLOOKUP(MUEBLES[[#This Row],[NÚM. DE NOMINA ]],PERSONAL[],2,FALSE)</f>
        <v>ING. LIZETH VILLA DOMINGUEZ</v>
      </c>
      <c r="M164" s="586" t="str">
        <f>VLOOKUP(MUEBLES[[#This Row],[NÚM. DE NOMINA ]],PERSONAL[],3,FALSE)</f>
        <v>AUXILIAR ADMINISTRATIVO</v>
      </c>
      <c r="N164" s="585" t="s">
        <v>4379</v>
      </c>
      <c r="O164" s="624" t="s">
        <v>4723</v>
      </c>
      <c r="P164" s="588" t="str">
        <f>VLOOKUP(MUEBLES[[#This Row],[NÚM. DE BIEN ]],BIENES[],2,FALSE)</f>
        <v xml:space="preserve">ESCRITORIO </v>
      </c>
      <c r="Q164" s="625" t="s">
        <v>3781</v>
      </c>
      <c r="R164" s="606" t="s">
        <v>5101</v>
      </c>
      <c r="S164" s="585" t="s">
        <v>557</v>
      </c>
      <c r="T164" s="585" t="s">
        <v>3658</v>
      </c>
      <c r="U164" s="585" t="s">
        <v>557</v>
      </c>
      <c r="V164" s="586" t="s">
        <v>3667</v>
      </c>
      <c r="W164" s="590">
        <v>45266</v>
      </c>
      <c r="X164" s="591">
        <v>4199.78</v>
      </c>
      <c r="Y164" s="592"/>
      <c r="Z164" s="592">
        <v>4199.78</v>
      </c>
      <c r="AA164" s="585" t="s">
        <v>6089</v>
      </c>
      <c r="AB164" s="608"/>
      <c r="AC164" s="576" t="s">
        <v>586</v>
      </c>
    </row>
    <row r="165" spans="1:336" s="9" customFormat="1" ht="102" x14ac:dyDescent="0.25">
      <c r="A165" s="677" t="str">
        <f>CONCATENATE(MUEBLES[[#This Row],[CODIGO DE LA PARTIDA ESPECIFICA ]],"-",MUEBLES[[#This Row],[NO. EDIFICIO ]],"-",MUEBLES[[#This Row],[NO. ÁREA ]],"-",MUEBLES[[#This Row],[NÚM. DE BIEN ]],"-",MUEBLES[[#This Row],[CONSECUTIVO DEL BIEN ]],"-",MUEBLES[[#This Row],[CONSECUTIVO GENERAL DE INVENTARIO]])</f>
        <v>511-01-36-115-033-0160</v>
      </c>
      <c r="B165" s="584">
        <v>511</v>
      </c>
      <c r="C165" s="584" t="s">
        <v>6096</v>
      </c>
      <c r="D165" s="584" t="s">
        <v>6295</v>
      </c>
      <c r="E165" s="585" t="s">
        <v>4060</v>
      </c>
      <c r="F165" s="584" t="str">
        <f>VLOOKUP(MUEBLES[[#This Row],[NO. EDIFICIO ]],EDIFICIOS[],2,FALSE)</f>
        <v>PALACIO MUNICIPAL</v>
      </c>
      <c r="G165" s="584" t="str">
        <f>VLOOKUP(MUEBLES[[#This Row],[NO. EDIFICIO ]],EDIFICIOS[],3,FALSE)</f>
        <v>PALACIO MUNICIPAL, S/N, COLONIA CENTRO</v>
      </c>
      <c r="H165" s="606" t="s">
        <v>4281</v>
      </c>
      <c r="I165" s="587" t="str">
        <f>VLOOKUP(MUEBLES[[#This Row],[NO. ÁREA ]],AREAS[],2,FALSE)</f>
        <v>DESARROLLO AGROPECUARIO Y ECOLOGÍA</v>
      </c>
      <c r="J165" s="586" t="str">
        <f>VLOOKUP(MUEBLES[[#This Row],[NO. ÁREA ]],AREAS[],5,FALSE)</f>
        <v>MVZ. FRANCISCO JAVIER GÓMEZ REYES</v>
      </c>
      <c r="K165" s="586">
        <v>58</v>
      </c>
      <c r="L165" s="587" t="str">
        <f>VLOOKUP(MUEBLES[[#This Row],[NÚM. DE NOMINA ]],PERSONAL[],2,FALSE)</f>
        <v>MVZ. FRANCISCO JAVIER GÓMEZ REYES</v>
      </c>
      <c r="M165" s="586" t="str">
        <f>VLOOKUP(MUEBLES[[#This Row],[NÚM. DE NOMINA ]],PERSONAL[],3,FALSE)</f>
        <v>AUXILIAR</v>
      </c>
      <c r="N165" s="585" t="s">
        <v>4379</v>
      </c>
      <c r="O165" s="624" t="s">
        <v>4724</v>
      </c>
      <c r="P165" s="588" t="str">
        <f>VLOOKUP(MUEBLES[[#This Row],[NÚM. DE BIEN ]],BIENES[],2,FALSE)</f>
        <v xml:space="preserve">ESCRITORIO </v>
      </c>
      <c r="Q165" s="625" t="s">
        <v>3765</v>
      </c>
      <c r="R165" s="606" t="s">
        <v>5102</v>
      </c>
      <c r="S165" s="585" t="s">
        <v>557</v>
      </c>
      <c r="T165" s="585" t="s">
        <v>3658</v>
      </c>
      <c r="U165" s="585" t="s">
        <v>557</v>
      </c>
      <c r="V165" s="585" t="s">
        <v>3662</v>
      </c>
      <c r="W165" s="590">
        <v>45266</v>
      </c>
      <c r="X165" s="591">
        <v>4199.78</v>
      </c>
      <c r="Y165" s="592"/>
      <c r="Z165" s="592">
        <v>4199.78</v>
      </c>
      <c r="AA165" s="585" t="s">
        <v>6089</v>
      </c>
      <c r="AB165" s="608"/>
      <c r="AC165" s="576" t="s">
        <v>1182</v>
      </c>
    </row>
    <row r="166" spans="1:336" s="9" customFormat="1" ht="102" x14ac:dyDescent="0.25">
      <c r="A166" s="677" t="str">
        <f>CONCATENATE(MUEBLES[[#This Row],[CODIGO DE LA PARTIDA ESPECIFICA ]],"-",MUEBLES[[#This Row],[NO. EDIFICIO ]],"-",MUEBLES[[#This Row],[NO. ÁREA ]],"-",MUEBLES[[#This Row],[NÚM. DE BIEN ]],"-",MUEBLES[[#This Row],[CONSECUTIVO DEL BIEN ]],"-",MUEBLES[[#This Row],[CONSECUTIVO GENERAL DE INVENTARIO]])</f>
        <v>511-01-11-115-034-0161</v>
      </c>
      <c r="B166" s="584">
        <v>511</v>
      </c>
      <c r="C166" s="584" t="s">
        <v>6096</v>
      </c>
      <c r="D166" s="584" t="s">
        <v>6296</v>
      </c>
      <c r="E166" s="585" t="s">
        <v>4060</v>
      </c>
      <c r="F166" s="584" t="str">
        <f>VLOOKUP(MUEBLES[[#This Row],[NO. EDIFICIO ]],EDIFICIOS[],2,FALSE)</f>
        <v>PALACIO MUNICIPAL</v>
      </c>
      <c r="G166" s="584" t="str">
        <f>VLOOKUP(MUEBLES[[#This Row],[NO. EDIFICIO ]],EDIFICIOS[],3,FALSE)</f>
        <v>PALACIO MUNICIPAL, S/N, COLONIA CENTRO</v>
      </c>
      <c r="H166" s="606" t="s">
        <v>4256</v>
      </c>
      <c r="I166" s="587" t="str">
        <f>VLOOKUP(MUEBLES[[#This Row],[NO. ÁREA ]],AREAS[],2,FALSE)</f>
        <v>COMUNICACIÓN SOCIAL</v>
      </c>
      <c r="J166" s="586" t="str">
        <f>VLOOKUP(MUEBLES[[#This Row],[NO. ÁREA ]],AREAS[],5,FALSE)</f>
        <v>LIC. ADRIANA ISLAS GARCÍA</v>
      </c>
      <c r="K166" s="586">
        <v>170</v>
      </c>
      <c r="L166" s="587" t="str">
        <f>VLOOKUP(MUEBLES[[#This Row],[NÚM. DE NOMINA ]],PERSONAL[],2,FALSE)</f>
        <v>LIC. ADRIANA ISLAS GARCÍA</v>
      </c>
      <c r="M166" s="586" t="str">
        <f>VLOOKUP(MUEBLES[[#This Row],[NÚM. DE NOMINA ]],PERSONAL[],3,FALSE)</f>
        <v xml:space="preserve">TITULAR </v>
      </c>
      <c r="N166" s="585" t="s">
        <v>4379</v>
      </c>
      <c r="O166" s="624" t="s">
        <v>4725</v>
      </c>
      <c r="P166" s="588" t="str">
        <f>VLOOKUP(MUEBLES[[#This Row],[NÚM. DE BIEN ]],BIENES[],2,FALSE)</f>
        <v xml:space="preserve">ESCRITORIO </v>
      </c>
      <c r="Q166" s="625" t="s">
        <v>3766</v>
      </c>
      <c r="R166" s="606" t="s">
        <v>5103</v>
      </c>
      <c r="S166" s="585" t="s">
        <v>557</v>
      </c>
      <c r="T166" s="585" t="s">
        <v>3658</v>
      </c>
      <c r="U166" s="585" t="s">
        <v>557</v>
      </c>
      <c r="V166" s="585" t="s">
        <v>3659</v>
      </c>
      <c r="W166" s="590">
        <v>45264</v>
      </c>
      <c r="X166" s="591">
        <v>4199.78</v>
      </c>
      <c r="Y166" s="592"/>
      <c r="Z166" s="592">
        <v>4199.78</v>
      </c>
      <c r="AA166" s="585" t="s">
        <v>6089</v>
      </c>
      <c r="AB166" s="608"/>
      <c r="AC166" s="576" t="s">
        <v>564</v>
      </c>
    </row>
    <row r="167" spans="1:336" s="9" customFormat="1" ht="63.75" x14ac:dyDescent="0.25">
      <c r="A167" s="662" t="str">
        <f>CONCATENATE(MUEBLES[[#This Row],[CODIGO DE LA PARTIDA ESPECIFICA ]],"-",MUEBLES[[#This Row],[NO. EDIFICIO ]],"-",MUEBLES[[#This Row],[NO. ÁREA ]],"-",MUEBLES[[#This Row],[NÚM. DE BIEN ]],"-",MUEBLES[[#This Row],[CONSECUTIVO DEL BIEN ]],"-",MUEBLES[[#This Row],[CONSECUTIVO GENERAL DE INVENTARIO]])</f>
        <v>511-01-59-115-035-0162</v>
      </c>
      <c r="B167" s="584">
        <v>511</v>
      </c>
      <c r="C167" s="584" t="s">
        <v>6096</v>
      </c>
      <c r="D167" s="584" t="s">
        <v>6297</v>
      </c>
      <c r="E167" s="585" t="s">
        <v>4060</v>
      </c>
      <c r="F167" s="584" t="str">
        <f>VLOOKUP(MUEBLES[[#This Row],[NO. EDIFICIO ]],EDIFICIOS[],2,FALSE)</f>
        <v>PALACIO MUNICIPAL</v>
      </c>
      <c r="G167" s="584" t="str">
        <f>VLOOKUP(MUEBLES[[#This Row],[NO. EDIFICIO ]],EDIFICIOS[],3,FALSE)</f>
        <v>PALACIO MUNICIPAL, S/N, COLONIA CENTRO</v>
      </c>
      <c r="H167" s="606" t="s">
        <v>4304</v>
      </c>
      <c r="I167" s="587" t="str">
        <f>VLOOKUP(MUEBLES[[#This Row],[NO. ÁREA ]],AREAS[],2,FALSE)</f>
        <v xml:space="preserve">AUTORIDAD INVESTIGADORA </v>
      </c>
      <c r="J167" s="586" t="str">
        <f>VLOOKUP(MUEBLES[[#This Row],[NO. ÁREA ]],AREAS[],5,FALSE)</f>
        <v>LIC. ANADELIA PEÑA CALLEJAS</v>
      </c>
      <c r="K167" s="586">
        <v>108</v>
      </c>
      <c r="L167" s="587" t="str">
        <f>VLOOKUP(MUEBLES[[#This Row],[NÚM. DE NOMINA ]],PERSONAL[],2,FALSE)</f>
        <v>LIC. ANADELIA PEÑA CALLEJAS</v>
      </c>
      <c r="M167" s="586" t="str">
        <f>VLOOKUP(MUEBLES[[#This Row],[NÚM. DE NOMINA ]],PERSONAL[],3,FALSE)</f>
        <v>ASESOR JURÍDICO</v>
      </c>
      <c r="N167" s="585" t="s">
        <v>4379</v>
      </c>
      <c r="O167" s="586" t="s">
        <v>4726</v>
      </c>
      <c r="P167" s="588" t="str">
        <f>VLOOKUP(MUEBLES[[#This Row],[NÚM. DE BIEN ]],BIENES[],2,FALSE)</f>
        <v xml:space="preserve">ESCRITORIO </v>
      </c>
      <c r="Q167" s="589" t="s">
        <v>538</v>
      </c>
      <c r="R167" s="606" t="s">
        <v>5104</v>
      </c>
      <c r="S167" s="585" t="s">
        <v>557</v>
      </c>
      <c r="T167" s="585" t="s">
        <v>556</v>
      </c>
      <c r="U167" s="585" t="s">
        <v>39</v>
      </c>
      <c r="V167" s="585" t="s">
        <v>906</v>
      </c>
      <c r="W167" s="590">
        <v>43951</v>
      </c>
      <c r="X167" s="591">
        <v>4059.42</v>
      </c>
      <c r="Y167" s="592">
        <v>0</v>
      </c>
      <c r="Z167" s="592">
        <v>4059.42</v>
      </c>
      <c r="AA167" s="585" t="s">
        <v>6089</v>
      </c>
      <c r="AB167" s="608"/>
      <c r="AC167" s="576" t="s">
        <v>564</v>
      </c>
    </row>
    <row r="168" spans="1:336" s="9" customFormat="1" ht="63.75" x14ac:dyDescent="0.25">
      <c r="A168" s="662" t="str">
        <f>CONCATENATE(MUEBLES[[#This Row],[CODIGO DE LA PARTIDA ESPECIFICA ]],"-",MUEBLES[[#This Row],[NO. EDIFICIO ]],"-",MUEBLES[[#This Row],[NO. ÁREA ]],"-",MUEBLES[[#This Row],[NÚM. DE BIEN ]],"-",MUEBLES[[#This Row],[CONSECUTIVO DEL BIEN ]],"-",MUEBLES[[#This Row],[CONSECUTIVO GENERAL DE INVENTARIO]])</f>
        <v>511-02-38-115-036-0163</v>
      </c>
      <c r="B168" s="584">
        <v>511</v>
      </c>
      <c r="C168" s="584" t="s">
        <v>6096</v>
      </c>
      <c r="D168" s="584" t="s">
        <v>6298</v>
      </c>
      <c r="E168" s="585" t="s">
        <v>4061</v>
      </c>
      <c r="F168" s="584" t="str">
        <f>VLOOKUP(MUEBLES[[#This Row],[NO. EDIFICIO ]],EDIFICIOS[],2,FALSE)</f>
        <v>CENTRO CULTURAL</v>
      </c>
      <c r="G168" s="584" t="str">
        <f>VLOOKUP(MUEBLES[[#This Row],[NO. EDIFICIO ]],EDIFICIOS[],3,FALSE)</f>
        <v xml:space="preserve">AV. REFORMA S/N, SECCIÓN SUR, 1RA MANZANA, SANTIAGO DE ANAYA, HIDALGO </v>
      </c>
      <c r="H168" s="606" t="s">
        <v>4283</v>
      </c>
      <c r="I168" s="587" t="str">
        <f>VLOOKUP(MUEBLES[[#This Row],[NO. ÁREA ]],AREAS[],2,FALSE)</f>
        <v xml:space="preserve">EDUCACIÓN, CULTURA, DEPORTE Y TURISMO </v>
      </c>
      <c r="J168" s="586" t="str">
        <f>VLOOKUP(MUEBLES[[#This Row],[NO. ÁREA ]],AREAS[],5,FALSE)</f>
        <v>LIC. MARÍA DEL CARMEN AGUILAR CAMACHO</v>
      </c>
      <c r="K168" s="586">
        <v>146</v>
      </c>
      <c r="L168" s="587" t="str">
        <f>VLOOKUP(MUEBLES[[#This Row],[NÚM. DE NOMINA ]],PERSONAL[],2,FALSE)</f>
        <v>TEC. ROSALBA CORTES MORONES</v>
      </c>
      <c r="M168" s="586" t="str">
        <f>VLOOKUP(MUEBLES[[#This Row],[NÚM. DE NOMINA ]],PERSONAL[],3,FALSE)</f>
        <v xml:space="preserve">AUXILIAR ADMINISTRATIVO </v>
      </c>
      <c r="N168" s="585" t="s">
        <v>4379</v>
      </c>
      <c r="O168" s="586" t="s">
        <v>4727</v>
      </c>
      <c r="P168" s="588" t="str">
        <f>VLOOKUP(MUEBLES[[#This Row],[NÚM. DE BIEN ]],BIENES[],2,FALSE)</f>
        <v xml:space="preserve">ESCRITORIO </v>
      </c>
      <c r="Q168" s="589" t="s">
        <v>538</v>
      </c>
      <c r="R168" s="606" t="s">
        <v>5105</v>
      </c>
      <c r="S168" s="585" t="s">
        <v>556</v>
      </c>
      <c r="T168" s="585" t="s">
        <v>556</v>
      </c>
      <c r="U168" s="585" t="s">
        <v>39</v>
      </c>
      <c r="V168" s="585" t="s">
        <v>906</v>
      </c>
      <c r="W168" s="590">
        <v>43951</v>
      </c>
      <c r="X168" s="591">
        <v>4059.42</v>
      </c>
      <c r="Y168" s="592">
        <v>0</v>
      </c>
      <c r="Z168" s="592">
        <v>4059.42</v>
      </c>
      <c r="AA168" s="585" t="s">
        <v>6089</v>
      </c>
      <c r="AB168" s="608"/>
      <c r="AC168" s="576" t="s">
        <v>564</v>
      </c>
    </row>
    <row r="169" spans="1:336" s="9" customFormat="1" ht="89.25" x14ac:dyDescent="0.25">
      <c r="A169" s="662" t="str">
        <f>CONCATENATE(MUEBLES[[#This Row],[CODIGO DE LA PARTIDA ESPECIFICA ]],"-",MUEBLES[[#This Row],[NO. EDIFICIO ]],"-",MUEBLES[[#This Row],[NO. ÁREA ]],"-",MUEBLES[[#This Row],[NÚM. DE BIEN ]],"-",MUEBLES[[#This Row],[CONSECUTIVO DEL BIEN ]],"-",MUEBLES[[#This Row],[CONSECUTIVO GENERAL DE INVENTARIO]])</f>
        <v>561-01-15-115-037-0164</v>
      </c>
      <c r="B169" s="584">
        <v>561</v>
      </c>
      <c r="C169" s="584" t="s">
        <v>6103</v>
      </c>
      <c r="D169" s="584" t="s">
        <v>6299</v>
      </c>
      <c r="E169" s="585" t="s">
        <v>4060</v>
      </c>
      <c r="F169" s="584" t="str">
        <f>VLOOKUP(MUEBLES[[#This Row],[NO. EDIFICIO ]],EDIFICIOS[],2,FALSE)</f>
        <v>PALACIO MUNICIPAL</v>
      </c>
      <c r="G169" s="584" t="str">
        <f>VLOOKUP(MUEBLES[[#This Row],[NO. EDIFICIO ]],EDIFICIOS[],3,FALSE)</f>
        <v>PALACIO MUNICIPAL, S/N, COLONIA CENTRO</v>
      </c>
      <c r="H169" s="606" t="s">
        <v>4260</v>
      </c>
      <c r="I169" s="587" t="str">
        <f>VLOOKUP(MUEBLES[[#This Row],[NO. ÁREA ]],AREAS[],2,FALSE)</f>
        <v>RECURSOS HUMANOS</v>
      </c>
      <c r="J169" s="586" t="str">
        <f>VLOOKUP(MUEBLES[[#This Row],[NO. ÁREA ]],AREAS[],5,FALSE)</f>
        <v>LIC. CHRISTEL MORENO MARTÍNEZ</v>
      </c>
      <c r="K169" s="586">
        <v>388</v>
      </c>
      <c r="L169" s="587" t="str">
        <f>VLOOKUP(MUEBLES[[#This Row],[NÚM. DE NOMINA ]],PERSONAL[],2,FALSE)</f>
        <v>TEC. CELIA SANTIAGO PÉREZ</v>
      </c>
      <c r="M169" s="586" t="str">
        <f>VLOOKUP(MUEBLES[[#This Row],[NÚM. DE NOMINA ]],PERSONAL[],3,FALSE)</f>
        <v>SECRETARIA</v>
      </c>
      <c r="N169" s="585" t="s">
        <v>4379</v>
      </c>
      <c r="O169" s="586" t="s">
        <v>4728</v>
      </c>
      <c r="P169" s="588" t="str">
        <f>VLOOKUP(MUEBLES[[#This Row],[NÚM. DE BIEN ]],BIENES[],2,FALSE)</f>
        <v xml:space="preserve">ESCRITORIO </v>
      </c>
      <c r="Q169" s="589" t="s">
        <v>3143</v>
      </c>
      <c r="R169" s="606" t="s">
        <v>5106</v>
      </c>
      <c r="S169" s="585" t="s">
        <v>557</v>
      </c>
      <c r="T169" s="585" t="s">
        <v>557</v>
      </c>
      <c r="U169" s="585" t="s">
        <v>557</v>
      </c>
      <c r="V169" s="585">
        <v>5787</v>
      </c>
      <c r="W169" s="590">
        <v>44764</v>
      </c>
      <c r="X169" s="591">
        <v>6960</v>
      </c>
      <c r="Y169" s="592"/>
      <c r="Z169" s="592">
        <v>6960</v>
      </c>
      <c r="AA169" s="585" t="s">
        <v>6089</v>
      </c>
      <c r="AB169" s="608"/>
      <c r="AC169" s="576" t="s">
        <v>564</v>
      </c>
    </row>
    <row r="170" spans="1:336" s="9" customFormat="1" ht="63.75" x14ac:dyDescent="0.25">
      <c r="A170" s="662" t="str">
        <f>CONCATENATE(MUEBLES[[#This Row],[CODIGO DE LA PARTIDA ESPECIFICA ]],"-",MUEBLES[[#This Row],[NO. EDIFICIO ]],"-",MUEBLES[[#This Row],[NO. ÁREA ]],"-",MUEBLES[[#This Row],[NÚM. DE BIEN ]],"-",MUEBLES[[#This Row],[CONSECUTIVO DEL BIEN ]],"-",MUEBLES[[#This Row],[CONSECUTIVO GENERAL DE INVENTARIO]])</f>
        <v>566-05-48-115-038-0165</v>
      </c>
      <c r="B170" s="584">
        <v>566</v>
      </c>
      <c r="C170" s="584" t="s">
        <v>6107</v>
      </c>
      <c r="D170" s="584" t="s">
        <v>6300</v>
      </c>
      <c r="E170" s="585" t="s">
        <v>4063</v>
      </c>
      <c r="F170" s="584" t="str">
        <f>VLOOKUP(MUEBLES[[#This Row],[NO. EDIFICIO ]],EDIFICIOS[],2,FALSE)</f>
        <v>SISTEMA MUNICIPAL DIF</v>
      </c>
      <c r="G170" s="584" t="str">
        <f>VLOOKUP(MUEBLES[[#This Row],[NO. EDIFICIO ]],EDIFICIOS[],3,FALSE)</f>
        <v>AV. REFORMA S/N, SECCIÓN NORTE, MANZANA 2, SANTIAGO DE ANAYA, HIDALGO</v>
      </c>
      <c r="H170" s="606" t="s">
        <v>4293</v>
      </c>
      <c r="I170" s="587" t="str">
        <f>VLOOKUP(MUEBLES[[#This Row],[NO. ÁREA ]],AREAS[],2,FALSE)</f>
        <v>SISTEMA MUNICIPAL PARA EL DESARROLLO INTEGRAL DE LA FAMILIA</v>
      </c>
      <c r="J170" s="586" t="str">
        <f>VLOOKUP(MUEBLES[[#This Row],[NO. ÁREA ]],AREAS[],5,FALSE)</f>
        <v>C. BELEN GONZÁLEZ BARRERA</v>
      </c>
      <c r="K170" s="586">
        <v>119</v>
      </c>
      <c r="L170" s="587" t="str">
        <f>VLOOKUP(MUEBLES[[#This Row],[NÚM. DE NOMINA ]],PERSONAL[],2,FALSE)</f>
        <v>C. BELEN GONZÁLEZ BARRERA</v>
      </c>
      <c r="M170" s="586" t="str">
        <f>VLOOKUP(MUEBLES[[#This Row],[NÚM. DE NOMINA ]],PERSONAL[],3,FALSE)</f>
        <v xml:space="preserve">TITULAR </v>
      </c>
      <c r="N170" s="585" t="s">
        <v>4379</v>
      </c>
      <c r="O170" s="586" t="s">
        <v>4729</v>
      </c>
      <c r="P170" s="588" t="str">
        <f>VLOOKUP(MUEBLES[[#This Row],[NÚM. DE BIEN ]],BIENES[],2,FALSE)</f>
        <v xml:space="preserve">ESCRITORIO </v>
      </c>
      <c r="Q170" s="589" t="s">
        <v>1947</v>
      </c>
      <c r="R170" s="606" t="s">
        <v>5107</v>
      </c>
      <c r="S170" s="585" t="s">
        <v>557</v>
      </c>
      <c r="T170" s="585" t="s">
        <v>557</v>
      </c>
      <c r="U170" s="585" t="s">
        <v>557</v>
      </c>
      <c r="V170" s="585">
        <v>5294</v>
      </c>
      <c r="W170" s="590">
        <v>44543</v>
      </c>
      <c r="X170" s="591">
        <v>4222.3999999999996</v>
      </c>
      <c r="Y170" s="592"/>
      <c r="Z170" s="592">
        <v>4222.3999999999996</v>
      </c>
      <c r="AA170" s="585" t="s">
        <v>6089</v>
      </c>
      <c r="AB170" s="608"/>
      <c r="AC170" s="576" t="s">
        <v>560</v>
      </c>
    </row>
    <row r="171" spans="1:336" s="15" customFormat="1" ht="51" x14ac:dyDescent="0.25">
      <c r="A171" s="662" t="str">
        <f>CONCATENATE(MUEBLES[[#This Row],[CODIGO DE LA PARTIDA ESPECIFICA ]],"-",MUEBLES[[#This Row],[NO. EDIFICIO ]],"-",MUEBLES[[#This Row],[NO. ÁREA ]],"-",MUEBLES[[#This Row],[NÚM. DE BIEN ]],"-",MUEBLES[[#This Row],[CONSECUTIVO DEL BIEN ]],"-",MUEBLES[[#This Row],[CONSECUTIVO GENERAL DE INVENTARIO]])</f>
        <v>511-01-18-123-001-0166</v>
      </c>
      <c r="B171" s="584">
        <v>511</v>
      </c>
      <c r="C171" s="584" t="s">
        <v>6096</v>
      </c>
      <c r="D171" s="584" t="s">
        <v>6301</v>
      </c>
      <c r="E171" s="585" t="s">
        <v>4060</v>
      </c>
      <c r="F171" s="584" t="str">
        <f>VLOOKUP(MUEBLES[[#This Row],[NO. EDIFICIO ]],EDIFICIOS[],2,FALSE)</f>
        <v>PALACIO MUNICIPAL</v>
      </c>
      <c r="G171" s="584" t="str">
        <f>VLOOKUP(MUEBLES[[#This Row],[NO. EDIFICIO ]],EDIFICIOS[],3,FALSE)</f>
        <v>PALACIO MUNICIPAL, S/N, COLONIA CENTRO</v>
      </c>
      <c r="H171" s="606" t="s">
        <v>4263</v>
      </c>
      <c r="I171" s="587" t="str">
        <f>VLOOKUP(MUEBLES[[#This Row],[NO. ÁREA ]],AREAS[],2,FALSE)</f>
        <v>OBRAS PÚBLICAS Y ORDENAMIENTO URBANO</v>
      </c>
      <c r="J171" s="586" t="str">
        <f>VLOOKUP(MUEBLES[[#This Row],[NO. ÁREA ]],AREAS[],5,FALSE)</f>
        <v>ING. ZOILA PÉREZ MEJÍA</v>
      </c>
      <c r="K171" s="586">
        <v>130</v>
      </c>
      <c r="L171" s="587" t="str">
        <f>VLOOKUP(MUEBLES[[#This Row],[NÚM. DE NOMINA ]],PERSONAL[],2,FALSE)</f>
        <v xml:space="preserve">ING. LUIS ÁLVARO ÁNGELES PÉREZ </v>
      </c>
      <c r="M171" s="586" t="str">
        <f>VLOOKUP(MUEBLES[[#This Row],[NÚM. DE NOMINA ]],PERSONAL[],3,FALSE)</f>
        <v>SUBDIRECTOR ADMINISTRATIVO</v>
      </c>
      <c r="N171" s="585" t="s">
        <v>4384</v>
      </c>
      <c r="O171" s="586" t="s">
        <v>4692</v>
      </c>
      <c r="P171" s="588" t="str">
        <f>VLOOKUP(MUEBLES[[#This Row],[NÚM. DE BIEN ]],BIENES[],2,FALSE)</f>
        <v xml:space="preserve">ESTACION TOTAL </v>
      </c>
      <c r="Q171" s="589" t="s">
        <v>1355</v>
      </c>
      <c r="R171" s="606" t="s">
        <v>5108</v>
      </c>
      <c r="S171" s="585" t="s">
        <v>264</v>
      </c>
      <c r="T171" s="585" t="s">
        <v>1152</v>
      </c>
      <c r="U171" s="585">
        <v>285461</v>
      </c>
      <c r="V171" s="585" t="s">
        <v>40</v>
      </c>
      <c r="W171" s="590">
        <v>40344</v>
      </c>
      <c r="X171" s="591">
        <v>61480</v>
      </c>
      <c r="Y171" s="592">
        <v>0</v>
      </c>
      <c r="Z171" s="592">
        <v>61480</v>
      </c>
      <c r="AA171" s="585" t="s">
        <v>6090</v>
      </c>
      <c r="AB171" s="608"/>
      <c r="AC171" s="576" t="s">
        <v>571</v>
      </c>
    </row>
    <row r="172" spans="1:336" s="9" customFormat="1" ht="63.75" x14ac:dyDescent="0.25">
      <c r="A172" s="662" t="str">
        <f>CONCATENATE(MUEBLES[[#This Row],[CODIGO DE LA PARTIDA ESPECIFICA ]],"-",MUEBLES[[#This Row],[NO. EDIFICIO ]],"-",MUEBLES[[#This Row],[NO. ÁREA ]],"-",MUEBLES[[#This Row],[NÚM. DE BIEN ]],"-",MUEBLES[[#This Row],[CONSECUTIVO DEL BIEN ]],"-",MUEBLES[[#This Row],[CONSECUTIVO GENERAL DE INVENTARIO]])</f>
        <v>566-01-12-125-001-0167</v>
      </c>
      <c r="B172" s="584">
        <v>566</v>
      </c>
      <c r="C172" s="584" t="s">
        <v>6107</v>
      </c>
      <c r="D172" s="584" t="s">
        <v>6302</v>
      </c>
      <c r="E172" s="585" t="s">
        <v>4060</v>
      </c>
      <c r="F172" s="584" t="str">
        <f>VLOOKUP(MUEBLES[[#This Row],[NO. EDIFICIO ]],EDIFICIOS[],2,FALSE)</f>
        <v>PALACIO MUNICIPAL</v>
      </c>
      <c r="G172" s="584" t="str">
        <f>VLOOKUP(MUEBLES[[#This Row],[NO. EDIFICIO ]],EDIFICIOS[],3,FALSE)</f>
        <v>PALACIO MUNICIPAL, S/N, COLONIA CENTRO</v>
      </c>
      <c r="H172" s="606" t="s">
        <v>4257</v>
      </c>
      <c r="I172" s="587" t="str">
        <f>VLOOKUP(MUEBLES[[#This Row],[NO. ÁREA ]],AREAS[],2,FALSE)</f>
        <v>ARCHIVO</v>
      </c>
      <c r="J172" s="586" t="str">
        <f>VLOOKUP(MUEBLES[[#This Row],[NO. ÁREA ]],AREAS[],5,FALSE)</f>
        <v>LIC. BLANCA MALDONADO GÓMEZ</v>
      </c>
      <c r="K172" s="586">
        <v>101</v>
      </c>
      <c r="L172" s="587" t="str">
        <f>VLOOKUP(MUEBLES[[#This Row],[NÚM. DE NOMINA ]],PERSONAL[],2,FALSE)</f>
        <v>LIC. BLANCA MALDONADO GÓMEZ</v>
      </c>
      <c r="M172" s="586" t="str">
        <f>VLOOKUP(MUEBLES[[#This Row],[NÚM. DE NOMINA ]],PERSONAL[],3,FALSE)</f>
        <v>SECRETARIA</v>
      </c>
      <c r="N172" s="585" t="s">
        <v>4386</v>
      </c>
      <c r="O172" s="586" t="s">
        <v>4692</v>
      </c>
      <c r="P172" s="588" t="str">
        <f>VLOOKUP(MUEBLES[[#This Row],[NÚM. DE BIEN ]],BIENES[],2,FALSE)</f>
        <v xml:space="preserve">ESTANTERIA DE ACERO PARA USO PESADO </v>
      </c>
      <c r="Q172" s="586" t="s">
        <v>3426</v>
      </c>
      <c r="R172" s="606" t="s">
        <v>5109</v>
      </c>
      <c r="S172" s="585" t="s">
        <v>557</v>
      </c>
      <c r="T172" s="585" t="s">
        <v>557</v>
      </c>
      <c r="U172" s="585" t="s">
        <v>557</v>
      </c>
      <c r="V172" s="585" t="s">
        <v>3439</v>
      </c>
      <c r="W172" s="590">
        <v>45141</v>
      </c>
      <c r="X172" s="591">
        <v>16873.82</v>
      </c>
      <c r="Y172" s="592"/>
      <c r="Z172" s="592">
        <v>16873.82</v>
      </c>
      <c r="AA172" s="585" t="s">
        <v>6089</v>
      </c>
      <c r="AB172" s="608"/>
      <c r="AC172" s="576" t="s">
        <v>560</v>
      </c>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c r="DP172" s="15"/>
      <c r="DQ172" s="15"/>
      <c r="DR172" s="15"/>
      <c r="DS172" s="15"/>
      <c r="DT172" s="15"/>
      <c r="DU172" s="15"/>
      <c r="DV172" s="15"/>
      <c r="DW172" s="15"/>
      <c r="DX172" s="15"/>
      <c r="DY172" s="15"/>
      <c r="DZ172" s="15"/>
      <c r="EA172" s="15"/>
      <c r="EB172" s="15"/>
      <c r="EC172" s="15"/>
      <c r="ED172" s="15"/>
      <c r="EE172" s="15"/>
      <c r="EF172" s="15"/>
      <c r="EG172" s="15"/>
      <c r="EH172" s="15"/>
      <c r="EI172" s="15"/>
      <c r="EJ172" s="15"/>
      <c r="EK172" s="15"/>
      <c r="EL172" s="15"/>
      <c r="EM172" s="15"/>
      <c r="EN172" s="15"/>
      <c r="EO172" s="15"/>
      <c r="EP172" s="15"/>
      <c r="EQ172" s="15"/>
      <c r="ER172" s="15"/>
      <c r="ES172" s="15"/>
      <c r="ET172" s="15"/>
      <c r="EU172" s="15"/>
      <c r="EV172" s="15"/>
      <c r="EW172" s="15"/>
      <c r="EX172" s="15"/>
      <c r="EY172" s="15"/>
      <c r="EZ172" s="15"/>
      <c r="FA172" s="15"/>
      <c r="FB172" s="15"/>
      <c r="FC172" s="15"/>
      <c r="FD172" s="15"/>
      <c r="FE172" s="15"/>
      <c r="FF172" s="15"/>
      <c r="FG172" s="15"/>
      <c r="FH172" s="15"/>
      <c r="FI172" s="15"/>
      <c r="FJ172" s="15"/>
      <c r="FK172" s="15"/>
      <c r="FL172" s="15"/>
      <c r="FM172" s="15"/>
      <c r="FN172" s="15"/>
      <c r="FO172" s="15"/>
      <c r="FP172" s="15"/>
      <c r="FQ172" s="15"/>
      <c r="FR172" s="15"/>
      <c r="FS172" s="15"/>
      <c r="FT172" s="15"/>
      <c r="FU172" s="15"/>
      <c r="FV172" s="15"/>
      <c r="FW172" s="15"/>
      <c r="FX172" s="15"/>
      <c r="FY172" s="15"/>
      <c r="FZ172" s="15"/>
      <c r="GA172" s="15"/>
      <c r="GB172" s="15"/>
      <c r="GC172" s="15"/>
      <c r="GD172" s="15"/>
      <c r="GE172" s="15"/>
      <c r="GF172" s="15"/>
      <c r="GG172" s="15"/>
      <c r="GH172" s="15"/>
      <c r="GI172" s="15"/>
      <c r="GJ172" s="15"/>
      <c r="GK172" s="15"/>
      <c r="GL172" s="15"/>
      <c r="GM172" s="15"/>
      <c r="GN172" s="15"/>
      <c r="GO172" s="15"/>
      <c r="GP172" s="15"/>
      <c r="GQ172" s="15"/>
      <c r="GR172" s="15"/>
      <c r="GS172" s="15"/>
      <c r="GT172" s="15"/>
      <c r="GU172" s="15"/>
      <c r="GV172" s="15"/>
      <c r="GW172" s="15"/>
      <c r="GX172" s="15"/>
      <c r="GY172" s="15"/>
      <c r="GZ172" s="15"/>
      <c r="HA172" s="15"/>
      <c r="HB172" s="15"/>
      <c r="HC172" s="15"/>
      <c r="HD172" s="15"/>
      <c r="HE172" s="15"/>
      <c r="HF172" s="15"/>
      <c r="HG172" s="15"/>
      <c r="HH172" s="15"/>
      <c r="HI172" s="15"/>
      <c r="HJ172" s="15"/>
      <c r="HK172" s="15"/>
      <c r="HL172" s="15"/>
      <c r="HM172" s="15"/>
      <c r="HN172" s="15"/>
      <c r="HO172" s="15"/>
      <c r="HP172" s="15"/>
      <c r="HQ172" s="15"/>
      <c r="HR172" s="15"/>
      <c r="HS172" s="15"/>
      <c r="HT172" s="15"/>
      <c r="HU172" s="15"/>
      <c r="HV172" s="15"/>
      <c r="HW172" s="15"/>
      <c r="HX172" s="15"/>
      <c r="HY172" s="15"/>
      <c r="HZ172" s="15"/>
      <c r="IA172" s="15"/>
      <c r="IB172" s="15"/>
      <c r="IC172" s="15"/>
      <c r="ID172" s="15"/>
      <c r="IE172" s="15"/>
      <c r="IF172" s="15"/>
      <c r="IG172" s="15"/>
      <c r="IH172" s="15"/>
      <c r="II172" s="15"/>
      <c r="IJ172" s="15"/>
      <c r="IK172" s="15"/>
      <c r="IL172" s="15"/>
      <c r="IM172" s="15"/>
      <c r="IN172" s="15"/>
      <c r="IO172" s="15"/>
      <c r="IP172" s="15"/>
      <c r="IQ172" s="15"/>
      <c r="IR172" s="15"/>
      <c r="IS172" s="15"/>
      <c r="IT172" s="15"/>
      <c r="IU172" s="15"/>
      <c r="IV172" s="15"/>
      <c r="IW172" s="15"/>
      <c r="IX172" s="15"/>
      <c r="IY172" s="15"/>
      <c r="IZ172" s="15"/>
      <c r="JA172" s="15"/>
      <c r="JB172" s="15"/>
      <c r="JC172" s="15"/>
      <c r="JD172" s="15"/>
      <c r="JE172" s="15"/>
      <c r="JF172" s="15"/>
      <c r="JG172" s="15"/>
      <c r="JH172" s="15"/>
      <c r="JI172" s="15"/>
      <c r="JJ172" s="15"/>
      <c r="JK172" s="15"/>
      <c r="JL172" s="15"/>
      <c r="JM172" s="15"/>
      <c r="JN172" s="15"/>
      <c r="JO172" s="15"/>
      <c r="JP172" s="15"/>
      <c r="JQ172" s="15"/>
      <c r="JR172" s="15"/>
      <c r="JS172" s="15"/>
      <c r="JT172" s="15"/>
      <c r="JU172" s="15"/>
      <c r="JV172" s="15"/>
      <c r="JW172" s="15"/>
      <c r="JX172" s="15"/>
      <c r="JY172" s="15"/>
      <c r="JZ172" s="15"/>
      <c r="KA172" s="15"/>
      <c r="KB172" s="15"/>
      <c r="KC172" s="15"/>
      <c r="KD172" s="15"/>
      <c r="KE172" s="15"/>
      <c r="KF172" s="15"/>
      <c r="KG172" s="15"/>
      <c r="KH172" s="15"/>
      <c r="KI172" s="15"/>
      <c r="KJ172" s="15"/>
      <c r="KK172" s="15"/>
      <c r="KL172" s="15"/>
      <c r="KM172" s="15"/>
      <c r="KN172" s="15"/>
      <c r="KO172" s="15"/>
      <c r="KP172" s="15"/>
      <c r="KQ172" s="15"/>
      <c r="KR172" s="15"/>
      <c r="KS172" s="15"/>
      <c r="KT172" s="15"/>
      <c r="KU172" s="15"/>
      <c r="KV172" s="15"/>
      <c r="KW172" s="15"/>
      <c r="KX172" s="15"/>
      <c r="KY172" s="15"/>
      <c r="KZ172" s="15"/>
      <c r="LA172" s="15"/>
      <c r="LB172" s="15"/>
      <c r="LC172" s="15"/>
      <c r="LD172" s="15"/>
      <c r="LE172" s="15"/>
      <c r="LF172" s="15"/>
      <c r="LG172" s="15"/>
      <c r="LH172" s="15"/>
      <c r="LI172" s="15"/>
      <c r="LJ172" s="15"/>
      <c r="LK172" s="15"/>
      <c r="LL172" s="15"/>
      <c r="LM172" s="15"/>
      <c r="LN172" s="15"/>
      <c r="LO172" s="15"/>
      <c r="LP172" s="15"/>
      <c r="LQ172" s="15"/>
      <c r="LR172" s="15"/>
      <c r="LS172" s="15"/>
      <c r="LT172" s="15"/>
      <c r="LU172" s="15"/>
      <c r="LV172" s="15"/>
      <c r="LW172" s="15"/>
      <c r="LX172" s="15"/>
    </row>
    <row r="173" spans="1:336" s="15" customFormat="1" ht="63.75" x14ac:dyDescent="0.25">
      <c r="A173" s="662" t="str">
        <f>CONCATENATE(MUEBLES[[#This Row],[CODIGO DE LA PARTIDA ESPECIFICA ]],"-",MUEBLES[[#This Row],[NO. EDIFICIO ]],"-",MUEBLES[[#This Row],[NO. ÁREA ]],"-",MUEBLES[[#This Row],[NÚM. DE BIEN ]],"-",MUEBLES[[#This Row],[CONSECUTIVO DEL BIEN ]],"-",MUEBLES[[#This Row],[CONSECUTIVO GENERAL DE INVENTARIO]])</f>
        <v>562-05-48-127-001-0168</v>
      </c>
      <c r="B173" s="584">
        <v>562</v>
      </c>
      <c r="C173" s="584" t="s">
        <v>6104</v>
      </c>
      <c r="D173" s="584" t="s">
        <v>6303</v>
      </c>
      <c r="E173" s="585" t="s">
        <v>4063</v>
      </c>
      <c r="F173" s="584" t="str">
        <f>VLOOKUP(MUEBLES[[#This Row],[NO. EDIFICIO ]],EDIFICIOS[],2,FALSE)</f>
        <v>SISTEMA MUNICIPAL DIF</v>
      </c>
      <c r="G173" s="584" t="str">
        <f>VLOOKUP(MUEBLES[[#This Row],[NO. EDIFICIO ]],EDIFICIOS[],3,FALSE)</f>
        <v>AV. REFORMA S/N, SECCIÓN NORTE, MANZANA 2, SANTIAGO DE ANAYA, HIDALGO</v>
      </c>
      <c r="H173" s="606" t="s">
        <v>4293</v>
      </c>
      <c r="I173" s="587" t="str">
        <f>VLOOKUP(MUEBLES[[#This Row],[NO. ÁREA ]],AREAS[],2,FALSE)</f>
        <v>SISTEMA MUNICIPAL PARA EL DESARROLLO INTEGRAL DE LA FAMILIA</v>
      </c>
      <c r="J173" s="586" t="str">
        <f>VLOOKUP(MUEBLES[[#This Row],[NO. ÁREA ]],AREAS[],5,FALSE)</f>
        <v>C. BELEN GONZÁLEZ BARRERA</v>
      </c>
      <c r="K173" s="586">
        <v>119</v>
      </c>
      <c r="L173" s="587" t="str">
        <f>VLOOKUP(MUEBLES[[#This Row],[NÚM. DE NOMINA ]],PERSONAL[],2,FALSE)</f>
        <v>C. BELEN GONZÁLEZ BARRERA</v>
      </c>
      <c r="M173" s="586" t="str">
        <f>VLOOKUP(MUEBLES[[#This Row],[NÚM. DE NOMINA ]],PERSONAL[],3,FALSE)</f>
        <v xml:space="preserve">TITULAR </v>
      </c>
      <c r="N173" s="585" t="s">
        <v>4388</v>
      </c>
      <c r="O173" s="586" t="s">
        <v>4692</v>
      </c>
      <c r="P173" s="588" t="str">
        <f>VLOOKUP(MUEBLES[[#This Row],[NÚM. DE BIEN ]],BIENES[],2,FALSE)</f>
        <v xml:space="preserve">ESTUFA </v>
      </c>
      <c r="Q173" s="589" t="s">
        <v>1175</v>
      </c>
      <c r="R173" s="606" t="s">
        <v>5110</v>
      </c>
      <c r="S173" s="585" t="s">
        <v>859</v>
      </c>
      <c r="T173" s="585" t="s">
        <v>1176</v>
      </c>
      <c r="U173" s="585" t="s">
        <v>1178</v>
      </c>
      <c r="V173" s="585" t="s">
        <v>1177</v>
      </c>
      <c r="W173" s="590">
        <v>44106</v>
      </c>
      <c r="X173" s="591">
        <v>12613.56</v>
      </c>
      <c r="Y173" s="592"/>
      <c r="Z173" s="592">
        <v>12613.56</v>
      </c>
      <c r="AA173" s="585" t="s">
        <v>6089</v>
      </c>
      <c r="AB173" s="608"/>
      <c r="AC173" s="576"/>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c r="DP173" s="9"/>
      <c r="DQ173" s="9"/>
      <c r="DR173" s="9"/>
      <c r="DS173" s="9"/>
      <c r="DT173" s="9"/>
      <c r="DU173" s="9"/>
      <c r="DV173" s="9"/>
      <c r="DW173" s="9"/>
      <c r="DX173" s="9"/>
      <c r="DY173" s="9"/>
      <c r="DZ173" s="9"/>
      <c r="EA173" s="9"/>
      <c r="EB173" s="9"/>
      <c r="EC173" s="9"/>
      <c r="ED173" s="9"/>
      <c r="EE173" s="9"/>
      <c r="EF173" s="9"/>
      <c r="EG173" s="9"/>
      <c r="EH173" s="9"/>
      <c r="EI173" s="9"/>
      <c r="EJ173" s="9"/>
      <c r="EK173" s="9"/>
      <c r="EL173" s="9"/>
      <c r="EM173" s="9"/>
      <c r="EN173" s="9"/>
      <c r="EO173" s="9"/>
      <c r="EP173" s="9"/>
      <c r="EQ173" s="9"/>
      <c r="ER173" s="9"/>
      <c r="ES173" s="9"/>
      <c r="ET173" s="9"/>
      <c r="EU173" s="9"/>
      <c r="EV173" s="9"/>
      <c r="EW173" s="9"/>
      <c r="EX173" s="9"/>
      <c r="EY173" s="9"/>
      <c r="EZ173" s="9"/>
      <c r="FA173" s="9"/>
      <c r="FB173" s="9"/>
      <c r="FC173" s="9"/>
      <c r="FD173" s="9"/>
      <c r="FE173" s="9"/>
      <c r="FF173" s="9"/>
      <c r="FG173" s="9"/>
      <c r="FH173" s="9"/>
      <c r="FI173" s="9"/>
      <c r="FJ173" s="9"/>
      <c r="FK173" s="9"/>
      <c r="FL173" s="9"/>
      <c r="FM173" s="9"/>
      <c r="FN173" s="9"/>
      <c r="FO173" s="9"/>
      <c r="FP173" s="9"/>
      <c r="FQ173" s="9"/>
      <c r="FR173" s="9"/>
      <c r="FS173" s="9"/>
      <c r="FT173" s="9"/>
      <c r="FU173" s="9"/>
      <c r="FV173" s="9"/>
      <c r="FW173" s="9"/>
      <c r="FX173" s="9"/>
      <c r="FY173" s="9"/>
      <c r="FZ173" s="9"/>
      <c r="GA173" s="9"/>
      <c r="GB173" s="9"/>
      <c r="GC173" s="9"/>
      <c r="GD173" s="9"/>
      <c r="GE173" s="9"/>
      <c r="GF173" s="9"/>
      <c r="GG173" s="9"/>
      <c r="GH173" s="9"/>
      <c r="GI173" s="9"/>
      <c r="GJ173" s="9"/>
      <c r="GK173" s="9"/>
      <c r="GL173" s="9"/>
      <c r="GM173" s="9"/>
      <c r="GN173" s="9"/>
      <c r="GO173" s="9"/>
      <c r="GP173" s="9"/>
      <c r="GQ173" s="9"/>
      <c r="GR173" s="9"/>
      <c r="GS173" s="9"/>
      <c r="GT173" s="9"/>
      <c r="GU173" s="9"/>
      <c r="GV173" s="9"/>
      <c r="GW173" s="9"/>
      <c r="GX173" s="9"/>
      <c r="GY173" s="9"/>
      <c r="GZ173" s="9"/>
      <c r="HA173" s="9"/>
      <c r="HB173" s="9"/>
      <c r="HC173" s="9"/>
      <c r="HD173" s="9"/>
      <c r="HE173" s="9"/>
      <c r="HF173" s="9"/>
      <c r="HG173" s="9"/>
      <c r="HH173" s="9"/>
      <c r="HI173" s="9"/>
      <c r="HJ173" s="9"/>
      <c r="HK173" s="9"/>
      <c r="HL173" s="9"/>
      <c r="HM173" s="9"/>
      <c r="HN173" s="9"/>
      <c r="HO173" s="9"/>
      <c r="HP173" s="9"/>
      <c r="HQ173" s="9"/>
      <c r="HR173" s="9"/>
      <c r="HS173" s="9"/>
      <c r="HT173" s="9"/>
      <c r="HU173" s="9"/>
      <c r="HV173" s="9"/>
      <c r="HW173" s="9"/>
      <c r="HX173" s="9"/>
      <c r="HY173" s="9"/>
      <c r="HZ173" s="9"/>
      <c r="IA173" s="9"/>
      <c r="IB173" s="9"/>
      <c r="IC173" s="9"/>
      <c r="ID173" s="9"/>
      <c r="IE173" s="9"/>
      <c r="IF173" s="9"/>
      <c r="IG173" s="9"/>
      <c r="IH173" s="9"/>
      <c r="II173" s="9"/>
      <c r="IJ173" s="9"/>
      <c r="IK173" s="9"/>
      <c r="IL173" s="9"/>
      <c r="IM173" s="9"/>
      <c r="IN173" s="9"/>
      <c r="IO173" s="9"/>
      <c r="IP173" s="9"/>
      <c r="IQ173" s="9"/>
      <c r="IR173" s="9"/>
      <c r="IS173" s="9"/>
      <c r="IT173" s="9"/>
      <c r="IU173" s="9"/>
      <c r="IV173" s="9"/>
      <c r="IW173" s="9"/>
      <c r="IX173" s="9"/>
      <c r="IY173" s="9"/>
      <c r="IZ173" s="9"/>
      <c r="JA173" s="9"/>
      <c r="JB173" s="9"/>
      <c r="JC173" s="9"/>
      <c r="JD173" s="9"/>
      <c r="JE173" s="9"/>
      <c r="JF173" s="9"/>
      <c r="JG173" s="9"/>
      <c r="JH173" s="9"/>
      <c r="JI173" s="9"/>
      <c r="JJ173" s="9"/>
      <c r="JK173" s="9"/>
      <c r="JL173" s="9"/>
      <c r="JM173" s="9"/>
      <c r="JN173" s="9"/>
      <c r="JO173" s="9"/>
      <c r="JP173" s="9"/>
      <c r="JQ173" s="9"/>
      <c r="JR173" s="9"/>
      <c r="JS173" s="9"/>
      <c r="JT173" s="9"/>
      <c r="JU173" s="9"/>
      <c r="JV173" s="9"/>
      <c r="JW173" s="9"/>
      <c r="JX173" s="9"/>
      <c r="JY173" s="9"/>
      <c r="JZ173" s="9"/>
      <c r="KA173" s="9"/>
      <c r="KB173" s="9"/>
      <c r="KC173" s="9"/>
      <c r="KD173" s="9"/>
      <c r="KE173" s="9"/>
      <c r="KF173" s="9"/>
      <c r="KG173" s="9"/>
      <c r="KH173" s="9"/>
      <c r="KI173" s="9"/>
      <c r="KJ173" s="9"/>
      <c r="KK173" s="9"/>
      <c r="KL173" s="9"/>
      <c r="KM173" s="9"/>
      <c r="KN173" s="9"/>
      <c r="KO173" s="9"/>
      <c r="KP173" s="9"/>
      <c r="KQ173" s="9"/>
      <c r="KR173" s="9"/>
      <c r="KS173" s="9"/>
      <c r="KT173" s="9"/>
      <c r="KU173" s="9"/>
      <c r="KV173" s="9"/>
      <c r="KW173" s="9"/>
      <c r="KX173" s="9"/>
      <c r="KY173" s="9"/>
      <c r="KZ173" s="9"/>
      <c r="LA173" s="9"/>
      <c r="LB173" s="9"/>
      <c r="LC173" s="9"/>
      <c r="LD173" s="9"/>
      <c r="LE173" s="9"/>
      <c r="LF173" s="9"/>
      <c r="LG173" s="9"/>
      <c r="LH173" s="9"/>
      <c r="LI173" s="9"/>
      <c r="LJ173" s="9"/>
      <c r="LK173" s="9"/>
      <c r="LL173" s="9"/>
      <c r="LM173" s="9"/>
      <c r="LN173" s="9"/>
      <c r="LO173" s="9"/>
      <c r="LP173" s="9"/>
      <c r="LQ173" s="9"/>
      <c r="LR173" s="9"/>
      <c r="LS173" s="9"/>
      <c r="LT173" s="9"/>
      <c r="LU173" s="9"/>
      <c r="LV173" s="9"/>
      <c r="LW173" s="9"/>
      <c r="LX173" s="9"/>
    </row>
    <row r="174" spans="1:336" s="15" customFormat="1" ht="89.25" x14ac:dyDescent="0.25">
      <c r="A174" s="662" t="str">
        <f>CONCATENATE(MUEBLES[[#This Row],[CODIGO DE LA PARTIDA ESPECIFICA ]],"-",MUEBLES[[#This Row],[NO. EDIFICIO ]],"-",MUEBLES[[#This Row],[NO. ÁREA ]],"-",MUEBLES[[#This Row],[NÚM. DE BIEN ]],"-",MUEBLES[[#This Row],[CONSECUTIVO DEL BIEN ]],"-",MUEBLES[[#This Row],[CONSECUTIVO GENERAL DE INVENTARIO]])</f>
        <v>519-01-24-134-001-0169</v>
      </c>
      <c r="B174" s="584">
        <v>519</v>
      </c>
      <c r="C174" s="584" t="s">
        <v>6094</v>
      </c>
      <c r="D174" s="584" t="s">
        <v>6304</v>
      </c>
      <c r="E174" s="585" t="s">
        <v>4060</v>
      </c>
      <c r="F174" s="584" t="str">
        <f>VLOOKUP(MUEBLES[[#This Row],[NO. EDIFICIO ]],EDIFICIOS[],2,FALSE)</f>
        <v>PALACIO MUNICIPAL</v>
      </c>
      <c r="G174" s="584" t="str">
        <f>VLOOKUP(MUEBLES[[#This Row],[NO. EDIFICIO ]],EDIFICIOS[],3,FALSE)</f>
        <v>PALACIO MUNICIPAL, S/N, COLONIA CENTRO</v>
      </c>
      <c r="H174" s="606" t="s">
        <v>4269</v>
      </c>
      <c r="I174" s="587" t="str">
        <f>VLOOKUP(MUEBLES[[#This Row],[NO. ÁREA ]],AREAS[],2,FALSE)</f>
        <v>TESORERÍA MUNICIPAL</v>
      </c>
      <c r="J174" s="586" t="str">
        <f>VLOOKUP(MUEBLES[[#This Row],[NO. ÁREA ]],AREAS[],5,FALSE)</f>
        <v>C. P. NOHEMI VIRIDIANA CORTEZ MONTER</v>
      </c>
      <c r="K174" s="586">
        <v>138</v>
      </c>
      <c r="L174" s="587" t="str">
        <f>VLOOKUP(MUEBLES[[#This Row],[NÚM. DE NOMINA ]],PERSONAL[],2,FALSE)</f>
        <v>C. P. NOHEMI VIRIDIANA CORTEZ MONTER</v>
      </c>
      <c r="M174" s="586" t="str">
        <f>VLOOKUP(MUEBLES[[#This Row],[NÚM. DE NOMINA ]],PERSONAL[],3,FALSE)</f>
        <v>TITULAR</v>
      </c>
      <c r="N174" s="585" t="s">
        <v>4338</v>
      </c>
      <c r="O174" s="586" t="s">
        <v>4692</v>
      </c>
      <c r="P174" s="588" t="str">
        <f>VLOOKUP(MUEBLES[[#This Row],[NÚM. DE BIEN ]],BIENES[],2,FALSE)</f>
        <v xml:space="preserve">FRIGOBAR </v>
      </c>
      <c r="Q174" s="589" t="s">
        <v>1864</v>
      </c>
      <c r="R174" s="606" t="s">
        <v>5111</v>
      </c>
      <c r="S174" s="585" t="s">
        <v>1179</v>
      </c>
      <c r="T174" s="585" t="s">
        <v>1180</v>
      </c>
      <c r="U174" s="585" t="s">
        <v>1204</v>
      </c>
      <c r="V174" s="585" t="s">
        <v>1181</v>
      </c>
      <c r="W174" s="590">
        <v>44106</v>
      </c>
      <c r="X174" s="591">
        <v>8408.5499999999993</v>
      </c>
      <c r="Y174" s="592"/>
      <c r="Z174" s="592">
        <v>8408.5499999999993</v>
      </c>
      <c r="AA174" s="585" t="s">
        <v>6089</v>
      </c>
      <c r="AB174" s="608"/>
      <c r="AC174" s="576" t="s">
        <v>564</v>
      </c>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c r="DN174" s="9"/>
      <c r="DO174" s="9"/>
      <c r="DP174" s="9"/>
      <c r="DQ174" s="9"/>
      <c r="DR174" s="9"/>
      <c r="DS174" s="9"/>
      <c r="DT174" s="9"/>
      <c r="DU174" s="9"/>
      <c r="DV174" s="9"/>
      <c r="DW174" s="9"/>
      <c r="DX174" s="9"/>
      <c r="DY174" s="9"/>
      <c r="DZ174" s="9"/>
      <c r="EA174" s="9"/>
      <c r="EB174" s="9"/>
      <c r="EC174" s="9"/>
      <c r="ED174" s="9"/>
      <c r="EE174" s="9"/>
      <c r="EF174" s="9"/>
      <c r="EG174" s="9"/>
      <c r="EH174" s="9"/>
      <c r="EI174" s="9"/>
      <c r="EJ174" s="9"/>
      <c r="EK174" s="9"/>
      <c r="EL174" s="9"/>
      <c r="EM174" s="9"/>
      <c r="EN174" s="9"/>
      <c r="EO174" s="9"/>
      <c r="EP174" s="9"/>
      <c r="EQ174" s="9"/>
      <c r="ER174" s="9"/>
      <c r="ES174" s="9"/>
      <c r="ET174" s="9"/>
      <c r="EU174" s="9"/>
      <c r="EV174" s="9"/>
      <c r="EW174" s="9"/>
      <c r="EX174" s="9"/>
      <c r="EY174" s="9"/>
      <c r="EZ174" s="9"/>
      <c r="FA174" s="9"/>
      <c r="FB174" s="9"/>
      <c r="FC174" s="9"/>
      <c r="FD174" s="9"/>
      <c r="FE174" s="9"/>
      <c r="FF174" s="9"/>
      <c r="FG174" s="9"/>
      <c r="FH174" s="9"/>
      <c r="FI174" s="9"/>
      <c r="FJ174" s="9"/>
      <c r="FK174" s="9"/>
      <c r="FL174" s="9"/>
      <c r="FM174" s="9"/>
      <c r="FN174" s="9"/>
      <c r="FO174" s="9"/>
      <c r="FP174" s="9"/>
      <c r="FQ174" s="9"/>
      <c r="FR174" s="9"/>
      <c r="FS174" s="9"/>
      <c r="FT174" s="9"/>
      <c r="FU174" s="9"/>
      <c r="FV174" s="9"/>
      <c r="FW174" s="9"/>
      <c r="FX174" s="9"/>
      <c r="FY174" s="9"/>
      <c r="FZ174" s="9"/>
      <c r="GA174" s="9"/>
      <c r="GB174" s="9"/>
      <c r="GC174" s="9"/>
      <c r="GD174" s="9"/>
      <c r="GE174" s="9"/>
      <c r="GF174" s="9"/>
      <c r="GG174" s="9"/>
      <c r="GH174" s="9"/>
      <c r="GI174" s="9"/>
      <c r="GJ174" s="9"/>
      <c r="GK174" s="9"/>
      <c r="GL174" s="9"/>
      <c r="GM174" s="9"/>
      <c r="GN174" s="9"/>
      <c r="GO174" s="9"/>
      <c r="GP174" s="9"/>
      <c r="GQ174" s="9"/>
      <c r="GR174" s="9"/>
      <c r="GS174" s="9"/>
      <c r="GT174" s="9"/>
      <c r="GU174" s="9"/>
      <c r="GV174" s="9"/>
      <c r="GW174" s="9"/>
      <c r="GX174" s="9"/>
      <c r="GY174" s="9"/>
      <c r="GZ174" s="9"/>
      <c r="HA174" s="9"/>
      <c r="HB174" s="9"/>
      <c r="HC174" s="9"/>
      <c r="HD174" s="9"/>
      <c r="HE174" s="9"/>
      <c r="HF174" s="9"/>
      <c r="HG174" s="9"/>
      <c r="HH174" s="9"/>
      <c r="HI174" s="9"/>
      <c r="HJ174" s="9"/>
      <c r="HK174" s="9"/>
      <c r="HL174" s="9"/>
      <c r="HM174" s="9"/>
      <c r="HN174" s="9"/>
      <c r="HO174" s="9"/>
      <c r="HP174" s="9"/>
      <c r="HQ174" s="9"/>
      <c r="HR174" s="9"/>
      <c r="HS174" s="9"/>
      <c r="HT174" s="9"/>
      <c r="HU174" s="9"/>
      <c r="HV174" s="9"/>
      <c r="HW174" s="9"/>
      <c r="HX174" s="9"/>
      <c r="HY174" s="9"/>
      <c r="HZ174" s="9"/>
      <c r="IA174" s="9"/>
      <c r="IB174" s="9"/>
      <c r="IC174" s="9"/>
      <c r="ID174" s="9"/>
      <c r="IE174" s="9"/>
      <c r="IF174" s="9"/>
      <c r="IG174" s="9"/>
      <c r="IH174" s="9"/>
      <c r="II174" s="9"/>
      <c r="IJ174" s="9"/>
      <c r="IK174" s="9"/>
      <c r="IL174" s="9"/>
      <c r="IM174" s="9"/>
      <c r="IN174" s="9"/>
      <c r="IO174" s="9"/>
      <c r="IP174" s="9"/>
      <c r="IQ174" s="9"/>
      <c r="IR174" s="9"/>
      <c r="IS174" s="9"/>
      <c r="IT174" s="9"/>
      <c r="IU174" s="9"/>
      <c r="IV174" s="9"/>
      <c r="IW174" s="9"/>
      <c r="IX174" s="9"/>
      <c r="IY174" s="9"/>
      <c r="IZ174" s="9"/>
      <c r="JA174" s="9"/>
      <c r="JB174" s="9"/>
      <c r="JC174" s="9"/>
      <c r="JD174" s="9"/>
      <c r="JE174" s="9"/>
      <c r="JF174" s="9"/>
      <c r="JG174" s="9"/>
      <c r="JH174" s="9"/>
      <c r="JI174" s="9"/>
      <c r="JJ174" s="9"/>
      <c r="JK174" s="9"/>
      <c r="JL174" s="9"/>
      <c r="JM174" s="9"/>
      <c r="JN174" s="9"/>
      <c r="JO174" s="9"/>
      <c r="JP174" s="9"/>
      <c r="JQ174" s="9"/>
      <c r="JR174" s="9"/>
      <c r="JS174" s="9"/>
      <c r="JT174" s="9"/>
      <c r="JU174" s="9"/>
      <c r="JV174" s="9"/>
      <c r="JW174" s="9"/>
      <c r="JX174" s="9"/>
      <c r="JY174" s="9"/>
      <c r="JZ174" s="9"/>
      <c r="KA174" s="9"/>
      <c r="KB174" s="9"/>
      <c r="KC174" s="9"/>
      <c r="KD174" s="9"/>
      <c r="KE174" s="9"/>
      <c r="KF174" s="9"/>
      <c r="KG174" s="9"/>
      <c r="KH174" s="9"/>
      <c r="KI174" s="9"/>
      <c r="KJ174" s="9"/>
      <c r="KK174" s="9"/>
      <c r="KL174" s="9"/>
      <c r="KM174" s="9"/>
      <c r="KN174" s="9"/>
      <c r="KO174" s="9"/>
      <c r="KP174" s="9"/>
      <c r="KQ174" s="9"/>
      <c r="KR174" s="9"/>
      <c r="KS174" s="9"/>
      <c r="KT174" s="9"/>
      <c r="KU174" s="9"/>
      <c r="KV174" s="9"/>
      <c r="KW174" s="9"/>
      <c r="KX174" s="9"/>
      <c r="KY174" s="9"/>
      <c r="KZ174" s="9"/>
      <c r="LA174" s="9"/>
      <c r="LB174" s="9"/>
      <c r="LC174" s="9"/>
      <c r="LD174" s="9"/>
      <c r="LE174" s="9"/>
      <c r="LF174" s="9"/>
      <c r="LG174" s="9"/>
      <c r="LH174" s="9"/>
      <c r="LI174" s="9"/>
      <c r="LJ174" s="9"/>
      <c r="LK174" s="9"/>
      <c r="LL174" s="9"/>
      <c r="LM174" s="9"/>
      <c r="LN174" s="9"/>
      <c r="LO174" s="9"/>
      <c r="LP174" s="9"/>
      <c r="LQ174" s="9"/>
      <c r="LR174" s="9"/>
      <c r="LS174" s="9"/>
      <c r="LT174" s="9"/>
      <c r="LU174" s="9"/>
      <c r="LV174" s="9"/>
      <c r="LW174" s="9"/>
      <c r="LX174" s="9"/>
    </row>
    <row r="175" spans="1:336" s="15" customFormat="1" ht="63.75" x14ac:dyDescent="0.25">
      <c r="A175" s="662" t="str">
        <f>CONCATENATE(MUEBLES[[#This Row],[CODIGO DE LA PARTIDA ESPECIFICA ]],"-",MUEBLES[[#This Row],[NO. EDIFICIO ]],"-",MUEBLES[[#This Row],[NO. ÁREA ]],"-",MUEBLES[[#This Row],[NÚM. DE BIEN ]],"-",MUEBLES[[#This Row],[CONSECUTIVO DEL BIEN ]],"-",MUEBLES[[#This Row],[CONSECUTIVO GENERAL DE INVENTARIO]])</f>
        <v>511-01-44-135-001-0170</v>
      </c>
      <c r="B175" s="584">
        <v>511</v>
      </c>
      <c r="C175" s="584" t="s">
        <v>6096</v>
      </c>
      <c r="D175" s="584" t="s">
        <v>6305</v>
      </c>
      <c r="E175" s="585" t="s">
        <v>4060</v>
      </c>
      <c r="F175" s="584" t="str">
        <f>VLOOKUP(MUEBLES[[#This Row],[NO. EDIFICIO ]],EDIFICIOS[],2,FALSE)</f>
        <v>PALACIO MUNICIPAL</v>
      </c>
      <c r="G175" s="584" t="str">
        <f>VLOOKUP(MUEBLES[[#This Row],[NO. EDIFICIO ]],EDIFICIOS[],3,FALSE)</f>
        <v>PALACIO MUNICIPAL, S/N, COLONIA CENTRO</v>
      </c>
      <c r="H175" s="606" t="s">
        <v>4289</v>
      </c>
      <c r="I175" s="587" t="str">
        <f>VLOOKUP(MUEBLES[[#This Row],[NO. ÁREA ]],AREAS[],2,FALSE)</f>
        <v>SEGURIDAD PÚBLICA Y TRÁNSITO MUNICIPAL</v>
      </c>
      <c r="J175" s="586" t="str">
        <f>VLOOKUP(MUEBLES[[#This Row],[NO. ÁREA ]],AREAS[],5,FALSE)</f>
        <v>LIC. MIGUEL ÁNGEL ALDANA  CANO</v>
      </c>
      <c r="K175" s="586" t="s">
        <v>4060</v>
      </c>
      <c r="L175" s="587" t="str">
        <f>VLOOKUP(MUEBLES[[#This Row],[NÚM. DE NOMINA ]],PERSONAL[],2,FALSE)</f>
        <v>LIC. MIGUEL ÁNGEL ALDANA  CANO</v>
      </c>
      <c r="M175" s="586" t="str">
        <f>VLOOKUP(MUEBLES[[#This Row],[NÚM. DE NOMINA ]],PERSONAL[],3,FALSE)</f>
        <v xml:space="preserve">TITULAR </v>
      </c>
      <c r="N175" s="585" t="s">
        <v>4392</v>
      </c>
      <c r="O175" s="586" t="s">
        <v>4692</v>
      </c>
      <c r="P175" s="588" t="str">
        <f>VLOOKUP(MUEBLES[[#This Row],[NÚM. DE BIEN ]],BIENES[],2,FALSE)</f>
        <v xml:space="preserve">FUENTE DE PODER </v>
      </c>
      <c r="Q175" s="589" t="s">
        <v>380</v>
      </c>
      <c r="R175" s="606" t="s">
        <v>5112</v>
      </c>
      <c r="S175" s="585" t="s">
        <v>381</v>
      </c>
      <c r="T175" s="585" t="s">
        <v>39</v>
      </c>
      <c r="U175" s="585" t="s">
        <v>39</v>
      </c>
      <c r="V175" s="585" t="s">
        <v>188</v>
      </c>
      <c r="W175" s="590">
        <v>42618</v>
      </c>
      <c r="X175" s="591" t="s">
        <v>188</v>
      </c>
      <c r="Y175" s="592">
        <v>0</v>
      </c>
      <c r="Z175" s="592" t="s">
        <v>188</v>
      </c>
      <c r="AA175" s="585" t="s">
        <v>6090</v>
      </c>
      <c r="AB175" s="608"/>
      <c r="AC175" s="576"/>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c r="EU175" s="9"/>
      <c r="EV175" s="9"/>
      <c r="EW175" s="9"/>
      <c r="EX175" s="9"/>
      <c r="EY175" s="9"/>
      <c r="EZ175" s="9"/>
      <c r="FA175" s="9"/>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9"/>
      <c r="HL175" s="9"/>
      <c r="HM175" s="9"/>
      <c r="HN175" s="9"/>
      <c r="HO175" s="9"/>
      <c r="HP175" s="9"/>
      <c r="HQ175" s="9"/>
      <c r="HR175" s="9"/>
      <c r="HS175" s="9"/>
      <c r="HT175" s="9"/>
      <c r="HU175" s="9"/>
      <c r="HV175" s="9"/>
      <c r="HW175" s="9"/>
      <c r="HX175" s="9"/>
      <c r="HY175" s="9"/>
      <c r="HZ175" s="9"/>
      <c r="IA175" s="9"/>
      <c r="IB175" s="9"/>
      <c r="IC175" s="9"/>
      <c r="ID175" s="9"/>
      <c r="IE175" s="9"/>
      <c r="IF175" s="9"/>
      <c r="IG175" s="9"/>
      <c r="IH175" s="9"/>
      <c r="II175" s="9"/>
      <c r="IJ175" s="9"/>
      <c r="IK175" s="9"/>
      <c r="IL175" s="9"/>
      <c r="IM175" s="9"/>
      <c r="IN175" s="9"/>
      <c r="IO175" s="9"/>
      <c r="IP175" s="9"/>
      <c r="IQ175" s="9"/>
      <c r="IR175" s="9"/>
      <c r="IS175" s="9"/>
      <c r="IT175" s="9"/>
      <c r="IU175" s="9"/>
      <c r="IV175" s="9"/>
      <c r="IW175" s="9"/>
      <c r="IX175" s="9"/>
      <c r="IY175" s="9"/>
      <c r="IZ175" s="9"/>
      <c r="JA175" s="9"/>
      <c r="JB175" s="9"/>
      <c r="JC175" s="9"/>
      <c r="JD175" s="9"/>
      <c r="JE175" s="9"/>
      <c r="JF175" s="9"/>
      <c r="JG175" s="9"/>
      <c r="JH175" s="9"/>
      <c r="JI175" s="9"/>
      <c r="JJ175" s="9"/>
      <c r="JK175" s="9"/>
      <c r="JL175" s="9"/>
      <c r="JM175" s="9"/>
      <c r="JN175" s="9"/>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c r="KN175" s="9"/>
      <c r="KO175" s="9"/>
      <c r="KP175" s="9"/>
      <c r="KQ175" s="9"/>
      <c r="KR175" s="9"/>
      <c r="KS175" s="9"/>
      <c r="KT175" s="9"/>
      <c r="KU175" s="9"/>
      <c r="KV175" s="9"/>
      <c r="KW175" s="9"/>
      <c r="KX175" s="9"/>
      <c r="KY175" s="9"/>
      <c r="KZ175" s="9"/>
      <c r="LA175" s="9"/>
      <c r="LB175" s="9"/>
      <c r="LC175" s="9"/>
      <c r="LD175" s="9"/>
      <c r="LE175" s="9"/>
      <c r="LF175" s="9"/>
      <c r="LG175" s="9"/>
      <c r="LH175" s="9"/>
      <c r="LI175" s="9"/>
      <c r="LJ175" s="9"/>
      <c r="LK175" s="9"/>
      <c r="LL175" s="9"/>
      <c r="LM175" s="9"/>
      <c r="LN175" s="9"/>
      <c r="LO175" s="9"/>
      <c r="LP175" s="9"/>
      <c r="LQ175" s="9"/>
      <c r="LR175" s="9"/>
      <c r="LS175" s="9"/>
      <c r="LT175" s="9"/>
      <c r="LU175" s="9"/>
      <c r="LV175" s="9"/>
      <c r="LW175" s="9"/>
      <c r="LX175" s="9"/>
    </row>
    <row r="176" spans="1:336" s="15" customFormat="1" ht="51" x14ac:dyDescent="0.25">
      <c r="A176" s="662" t="str">
        <f>CONCATENATE(MUEBLES[[#This Row],[CODIGO DE LA PARTIDA ESPECIFICA ]],"-",MUEBLES[[#This Row],[NO. EDIFICIO ]],"-",MUEBLES[[#This Row],[NO. ÁREA ]],"-",MUEBLES[[#This Row],[NÚM. DE BIEN ]],"-",MUEBLES[[#This Row],[CONSECUTIVO DEL BIEN ]],"-",MUEBLES[[#This Row],[CONSECUTIVO GENERAL DE INVENTARIO]])</f>
        <v>566-04-46-139-004-0171</v>
      </c>
      <c r="B176" s="584">
        <v>566</v>
      </c>
      <c r="C176" s="584" t="s">
        <v>6107</v>
      </c>
      <c r="D176" s="584" t="s">
        <v>6306</v>
      </c>
      <c r="E176" s="585" t="s">
        <v>2074</v>
      </c>
      <c r="F176" s="584" t="str">
        <f>VLOOKUP(MUEBLES[[#This Row],[NO. EDIFICIO ]],EDIFICIOS[],2,FALSE)</f>
        <v xml:space="preserve">PROTECCION CIVIL </v>
      </c>
      <c r="G176" s="584" t="str">
        <f>VLOOKUP(MUEBLES[[#This Row],[NO. EDIFICIO ]],EDIFICIOS[],3,FALSE)</f>
        <v>AV. REFORMA S/N, SECCIÓN NORTE, MANZANA 2, SANTIAGO DE ANAYA, HIDALGO</v>
      </c>
      <c r="H176" s="606" t="s">
        <v>4291</v>
      </c>
      <c r="I176" s="587" t="str">
        <f>VLOOKUP(MUEBLES[[#This Row],[NO. ÁREA ]],AREAS[],2,FALSE)</f>
        <v>PROTECCIÓN CÍVIL, BOMBEROS Y GESTIÓN DE RIESGOS</v>
      </c>
      <c r="J176" s="586" t="str">
        <f>VLOOKUP(MUEBLES[[#This Row],[NO. ÁREA ]],AREAS[],5,FALSE)</f>
        <v>CMDTE. JOSÉ JUAN GARCÍA CORTES</v>
      </c>
      <c r="K176" s="586" t="s">
        <v>4062</v>
      </c>
      <c r="L176" s="587" t="str">
        <f>VLOOKUP(MUEBLES[[#This Row],[NÚM. DE NOMINA ]],PERSONAL[],2,FALSE)</f>
        <v>CMDTE. JOSÉ JUAN GARCÍA CORTES</v>
      </c>
      <c r="M176" s="586" t="str">
        <f>VLOOKUP(MUEBLES[[#This Row],[NÚM. DE NOMINA ]],PERSONAL[],3,FALSE)</f>
        <v>TITULAR</v>
      </c>
      <c r="N176" s="585" t="s">
        <v>4395</v>
      </c>
      <c r="O176" s="586" t="s">
        <v>4695</v>
      </c>
      <c r="P176" s="588" t="str">
        <f>VLOOKUP(MUEBLES[[#This Row],[NÚM. DE BIEN ]],BIENES[],2,FALSE)</f>
        <v xml:space="preserve">GABINETE MULTIUSOS </v>
      </c>
      <c r="Q176" s="586" t="s">
        <v>3452</v>
      </c>
      <c r="R176" s="606" t="s">
        <v>5113</v>
      </c>
      <c r="S176" s="585" t="s">
        <v>557</v>
      </c>
      <c r="T176" s="585" t="s">
        <v>557</v>
      </c>
      <c r="U176" s="585" t="s">
        <v>557</v>
      </c>
      <c r="V176" s="585" t="s">
        <v>3453</v>
      </c>
      <c r="W176" s="590">
        <v>45167</v>
      </c>
      <c r="X176" s="591">
        <v>6998.71</v>
      </c>
      <c r="Y176" s="592"/>
      <c r="Z176" s="592">
        <v>6998.71</v>
      </c>
      <c r="AA176" s="585" t="s">
        <v>6089</v>
      </c>
      <c r="AB176" s="608"/>
      <c r="AC176" s="576" t="s">
        <v>1183</v>
      </c>
    </row>
    <row r="177" spans="1:29" s="15" customFormat="1" ht="153" x14ac:dyDescent="0.25">
      <c r="A177" s="662" t="str">
        <f>CONCATENATE(MUEBLES[[#This Row],[CODIGO DE LA PARTIDA ESPECIFICA ]],"-",MUEBLES[[#This Row],[NO. EDIFICIO ]],"-",MUEBLES[[#This Row],[NO. ÁREA ]],"-",MUEBLES[[#This Row],[NÚM. DE BIEN ]],"-",MUEBLES[[#This Row],[CONSECUTIVO DEL BIEN ]],"-",MUEBLES[[#This Row],[CONSECUTIVO GENERAL DE INVENTARIO]])</f>
        <v>566-01-01-140-001-0172</v>
      </c>
      <c r="B177" s="584">
        <v>566</v>
      </c>
      <c r="C177" s="584" t="s">
        <v>6107</v>
      </c>
      <c r="D177" s="584" t="s">
        <v>6307</v>
      </c>
      <c r="E177" s="585" t="s">
        <v>4060</v>
      </c>
      <c r="F177" s="584" t="str">
        <f>VLOOKUP(MUEBLES[[#This Row],[NO. EDIFICIO ]],EDIFICIOS[],2,FALSE)</f>
        <v>PALACIO MUNICIPAL</v>
      </c>
      <c r="G177" s="584" t="str">
        <f>VLOOKUP(MUEBLES[[#This Row],[NO. EDIFICIO ]],EDIFICIOS[],3,FALSE)</f>
        <v>PALACIO MUNICIPAL, S/N, COLONIA CENTRO</v>
      </c>
      <c r="H177" s="606" t="s">
        <v>4060</v>
      </c>
      <c r="I177" s="587" t="str">
        <f>VLOOKUP(MUEBLES[[#This Row],[NO. ÁREA ]],AREAS[],2,FALSE)</f>
        <v xml:space="preserve">DESPACHO DE LA PRESIDENCIA </v>
      </c>
      <c r="J177" s="586" t="str">
        <f>VLOOKUP(MUEBLES[[#This Row],[NO. ÁREA ]],AREAS[],5,FALSE)</f>
        <v>C. EDIGAR MONTER ÁNGELES</v>
      </c>
      <c r="K177" s="586">
        <v>3</v>
      </c>
      <c r="L177" s="587" t="str">
        <f>VLOOKUP(MUEBLES[[#This Row],[NÚM. DE NOMINA ]],PERSONAL[],2,FALSE)</f>
        <v>C. EDIGAR MONTER ÁNGELES</v>
      </c>
      <c r="M177" s="586" t="str">
        <f>VLOOKUP(MUEBLES[[#This Row],[NÚM. DE NOMINA ]],PERSONAL[],3,FALSE)</f>
        <v>PRESIDENTE MUNICIPAL CONSTITUCIONAL</v>
      </c>
      <c r="N177" s="585" t="s">
        <v>4396</v>
      </c>
      <c r="O177" s="586" t="s">
        <v>4692</v>
      </c>
      <c r="P177" s="588" t="str">
        <f>VLOOKUP(MUEBLES[[#This Row],[NÚM. DE BIEN ]],BIENES[],2,FALSE)</f>
        <v xml:space="preserve">GABINETE UNIVERSAL </v>
      </c>
      <c r="Q177" s="589" t="s">
        <v>1950</v>
      </c>
      <c r="R177" s="606" t="s">
        <v>5114</v>
      </c>
      <c r="S177" s="585" t="s">
        <v>557</v>
      </c>
      <c r="T177" s="585" t="s">
        <v>557</v>
      </c>
      <c r="U177" s="585" t="s">
        <v>557</v>
      </c>
      <c r="V177" s="585">
        <v>5294</v>
      </c>
      <c r="W177" s="590">
        <v>44543</v>
      </c>
      <c r="X177" s="591">
        <v>8312</v>
      </c>
      <c r="Y177" s="592"/>
      <c r="Z177" s="592">
        <v>8312</v>
      </c>
      <c r="AA177" s="585" t="s">
        <v>6089</v>
      </c>
      <c r="AB177" s="608"/>
      <c r="AC177" s="576" t="s">
        <v>564</v>
      </c>
    </row>
    <row r="178" spans="1:29" s="15" customFormat="1" ht="63.75" x14ac:dyDescent="0.25">
      <c r="A178" s="662" t="str">
        <f>CONCATENATE(MUEBLES[[#This Row],[CODIGO DE LA PARTIDA ESPECIFICA ]],"-",MUEBLES[[#This Row],[NO. EDIFICIO ]],"-",MUEBLES[[#This Row],[NO. ÁREA ]],"-",MUEBLES[[#This Row],[NÚM. DE BIEN ]],"-",MUEBLES[[#This Row],[CONSECUTIVO DEL BIEN ]],"-",MUEBLES[[#This Row],[CONSECUTIVO GENERAL DE INVENTARIO]])</f>
        <v>511-01-23-143-001-0173</v>
      </c>
      <c r="B178" s="584">
        <v>511</v>
      </c>
      <c r="C178" s="584" t="s">
        <v>6096</v>
      </c>
      <c r="D178" s="584" t="s">
        <v>6308</v>
      </c>
      <c r="E178" s="585" t="s">
        <v>4060</v>
      </c>
      <c r="F178" s="584" t="str">
        <f>VLOOKUP(MUEBLES[[#This Row],[NO. EDIFICIO ]],EDIFICIOS[],2,FALSE)</f>
        <v>PALACIO MUNICIPAL</v>
      </c>
      <c r="G178" s="584" t="str">
        <f>VLOOKUP(MUEBLES[[#This Row],[NO. EDIFICIO ]],EDIFICIOS[],3,FALSE)</f>
        <v>PALACIO MUNICIPAL, S/N, COLONIA CENTRO</v>
      </c>
      <c r="H178" s="606" t="s">
        <v>4268</v>
      </c>
      <c r="I178" s="587" t="str">
        <f>VLOOKUP(MUEBLES[[#This Row],[NO. ÁREA ]],AREAS[],2,FALSE)</f>
        <v>CATASTRO</v>
      </c>
      <c r="J178" s="586" t="str">
        <f>VLOOKUP(MUEBLES[[#This Row],[NO. ÁREA ]],AREAS[],5,FALSE)</f>
        <v>ING. LEONEL GARCÍA CADENA</v>
      </c>
      <c r="K178" s="586">
        <v>38</v>
      </c>
      <c r="L178" s="587" t="str">
        <f>VLOOKUP(MUEBLES[[#This Row],[NÚM. DE NOMINA ]],PERSONAL[],2,FALSE)</f>
        <v>ING. LEONEL GARCÍA CADENA</v>
      </c>
      <c r="M178" s="586" t="str">
        <f>VLOOKUP(MUEBLES[[#This Row],[NÚM. DE NOMINA ]],PERSONAL[],3,FALSE)</f>
        <v>TITULAR</v>
      </c>
      <c r="N178" s="585" t="s">
        <v>4340</v>
      </c>
      <c r="O178" s="586" t="s">
        <v>4692</v>
      </c>
      <c r="P178" s="588" t="str">
        <f>VLOOKUP(MUEBLES[[#This Row],[NÚM. DE BIEN ]],BIENES[],2,FALSE)</f>
        <v xml:space="preserve">GPS TOPOGRAFICO </v>
      </c>
      <c r="Q178" s="589" t="s">
        <v>195</v>
      </c>
      <c r="R178" s="606" t="s">
        <v>5115</v>
      </c>
      <c r="S178" s="585" t="s">
        <v>196</v>
      </c>
      <c r="T178" s="585" t="s">
        <v>197</v>
      </c>
      <c r="U178" s="585" t="s">
        <v>198</v>
      </c>
      <c r="V178" s="585" t="s">
        <v>188</v>
      </c>
      <c r="W178" s="590">
        <v>43175</v>
      </c>
      <c r="X178" s="591" t="s">
        <v>188</v>
      </c>
      <c r="Y178" s="592">
        <v>0</v>
      </c>
      <c r="Z178" s="592" t="s">
        <v>188</v>
      </c>
      <c r="AA178" s="585" t="s">
        <v>6089</v>
      </c>
      <c r="AB178" s="608"/>
      <c r="AC178" s="576" t="s">
        <v>571</v>
      </c>
    </row>
    <row r="179" spans="1:29" s="15" customFormat="1" ht="76.5" x14ac:dyDescent="0.25">
      <c r="A179" s="662" t="str">
        <f>CONCATENATE(MUEBLES[[#This Row],[CODIGO DE LA PARTIDA ESPECIFICA ]],"-",MUEBLES[[#This Row],[NO. EDIFICIO ]],"-",MUEBLES[[#This Row],[NO. ÁREA ]],"-",MUEBLES[[#This Row],[NÚM. DE BIEN ]],"-",MUEBLES[[#This Row],[CONSECUTIVO DEL BIEN ]],"-",MUEBLES[[#This Row],[CONSECUTIVO GENERAL DE INVENTARIO]])</f>
        <v>531-05-50-153-001-0174</v>
      </c>
      <c r="B179" s="584">
        <v>531</v>
      </c>
      <c r="C179" s="605" t="s">
        <v>6102</v>
      </c>
      <c r="D179" s="584" t="s">
        <v>6721</v>
      </c>
      <c r="E179" s="585" t="s">
        <v>4063</v>
      </c>
      <c r="F179" s="584" t="str">
        <f>VLOOKUP(MUEBLES[[#This Row],[NO. EDIFICIO ]],EDIFICIOS[],2,FALSE)</f>
        <v>SISTEMA MUNICIPAL DIF</v>
      </c>
      <c r="G179" s="584" t="str">
        <f>VLOOKUP(MUEBLES[[#This Row],[NO. EDIFICIO ]],EDIFICIOS[],3,FALSE)</f>
        <v>AV. REFORMA S/N, SECCIÓN NORTE, MANZANA 2, SANTIAGO DE ANAYA, HIDALGO</v>
      </c>
      <c r="H179" s="606" t="s">
        <v>4295</v>
      </c>
      <c r="I179" s="587" t="str">
        <f>VLOOKUP(MUEBLES[[#This Row],[NO. ÁREA ]],AREAS[],2,FALSE)</f>
        <v>UNIDAD DE RADIOLOGÍA E IMAGEN</v>
      </c>
      <c r="J179" s="586" t="str">
        <f>VLOOKUP(MUEBLES[[#This Row],[NO. ÁREA ]],AREAS[],5,FALSE)</f>
        <v>TEC. YADIRA ESPINOSA LUGO</v>
      </c>
      <c r="K179" s="586">
        <v>131</v>
      </c>
      <c r="L179" s="587" t="str">
        <f>VLOOKUP(MUEBLES[[#This Row],[NÚM. DE NOMINA ]],PERSONAL[],2,FALSE)</f>
        <v>TEC. YADIRA ESPINOSA LUGO</v>
      </c>
      <c r="M179" s="586" t="str">
        <f>VLOOKUP(MUEBLES[[#This Row],[NÚM. DE NOMINA ]],PERSONAL[],3,FALSE)</f>
        <v>RADIOLOGO</v>
      </c>
      <c r="N179" s="585" t="s">
        <v>4406</v>
      </c>
      <c r="O179" s="586" t="s">
        <v>4692</v>
      </c>
      <c r="P179" s="588" t="str">
        <f>VLOOKUP(MUEBLES[[#This Row],[NÚM. DE BIEN ]],BIENES[],2,FALSE)</f>
        <v xml:space="preserve">IMPRESORA TERMICA LASSER </v>
      </c>
      <c r="Q179" s="589" t="s">
        <v>862</v>
      </c>
      <c r="R179" s="606" t="s">
        <v>5116</v>
      </c>
      <c r="S179" s="585" t="s">
        <v>511</v>
      </c>
      <c r="T179" s="585" t="s">
        <v>512</v>
      </c>
      <c r="U179" s="585" t="s">
        <v>513</v>
      </c>
      <c r="V179" s="585" t="s">
        <v>510</v>
      </c>
      <c r="W179" s="590">
        <v>42582</v>
      </c>
      <c r="X179" s="591">
        <v>22968</v>
      </c>
      <c r="Y179" s="592">
        <v>0</v>
      </c>
      <c r="Z179" s="592">
        <v>22968</v>
      </c>
      <c r="AA179" s="585" t="s">
        <v>6089</v>
      </c>
      <c r="AB179" s="608"/>
      <c r="AC179" s="576" t="s">
        <v>564</v>
      </c>
    </row>
    <row r="180" spans="1:29" s="15" customFormat="1" ht="38.25" x14ac:dyDescent="0.25">
      <c r="A180" s="662" t="str">
        <f>CONCATENATE(MUEBLES[[#This Row],[CODIGO DE LA PARTIDA ESPECIFICA ]],"-",MUEBLES[[#This Row],[NO. EDIFICIO ]],"-",MUEBLES[[#This Row],[NO. ÁREA ]],"-",MUEBLES[[#This Row],[NÚM. DE BIEN ]],"-",MUEBLES[[#This Row],[CONSECUTIVO DEL BIEN ]],"-",MUEBLES[[#This Row],[CONSECUTIVO GENERAL DE INVENTARIO]])</f>
        <v>565-01-23-157-001-0175</v>
      </c>
      <c r="B180" s="584">
        <v>565</v>
      </c>
      <c r="C180" s="584" t="s">
        <v>6106</v>
      </c>
      <c r="D180" s="584" t="s">
        <v>6309</v>
      </c>
      <c r="E180" s="585" t="s">
        <v>4060</v>
      </c>
      <c r="F180" s="584" t="str">
        <f>VLOOKUP(MUEBLES[[#This Row],[NO. EDIFICIO ]],EDIFICIOS[],2,FALSE)</f>
        <v>PALACIO MUNICIPAL</v>
      </c>
      <c r="G180" s="584" t="str">
        <f>VLOOKUP(MUEBLES[[#This Row],[NO. EDIFICIO ]],EDIFICIOS[],3,FALSE)</f>
        <v>PALACIO MUNICIPAL, S/N, COLONIA CENTRO</v>
      </c>
      <c r="H180" s="606" t="s">
        <v>4268</v>
      </c>
      <c r="I180" s="587" t="str">
        <f>VLOOKUP(MUEBLES[[#This Row],[NO. ÁREA ]],AREAS[],2,FALSE)</f>
        <v>CATASTRO</v>
      </c>
      <c r="J180" s="586" t="str">
        <f>VLOOKUP(MUEBLES[[#This Row],[NO. ÁREA ]],AREAS[],5,FALSE)</f>
        <v>ING. LEONEL GARCÍA CADENA</v>
      </c>
      <c r="K180" s="586">
        <v>38</v>
      </c>
      <c r="L180" s="587" t="str">
        <f>VLOOKUP(MUEBLES[[#This Row],[NÚM. DE NOMINA ]],PERSONAL[],2,FALSE)</f>
        <v>ING. LEONEL GARCÍA CADENA</v>
      </c>
      <c r="M180" s="586" t="str">
        <f>VLOOKUP(MUEBLES[[#This Row],[NÚM. DE NOMINA ]],PERSONAL[],3,FALSE)</f>
        <v>TITULAR</v>
      </c>
      <c r="N180" s="585" t="s">
        <v>4410</v>
      </c>
      <c r="O180" s="586" t="s">
        <v>4692</v>
      </c>
      <c r="P180" s="588" t="str">
        <f>VLOOKUP(MUEBLES[[#This Row],[NÚM. DE BIEN ]],BIENES[],2,FALSE)</f>
        <v xml:space="preserve">INVERSOR DE VOLTAJE </v>
      </c>
      <c r="Q180" s="589" t="s">
        <v>164</v>
      </c>
      <c r="R180" s="606" t="s">
        <v>5117</v>
      </c>
      <c r="S180" s="585" t="s">
        <v>39</v>
      </c>
      <c r="T180" s="585" t="s">
        <v>39</v>
      </c>
      <c r="U180" s="585" t="s">
        <v>39</v>
      </c>
      <c r="V180" s="585">
        <v>508</v>
      </c>
      <c r="W180" s="590">
        <v>43191</v>
      </c>
      <c r="X180" s="591">
        <f>1649+146</f>
        <v>1795</v>
      </c>
      <c r="Y180" s="592">
        <v>0</v>
      </c>
      <c r="Z180" s="592">
        <f>1649+146</f>
        <v>1795</v>
      </c>
      <c r="AA180" s="585" t="s">
        <v>6089</v>
      </c>
      <c r="AB180" s="608"/>
      <c r="AC180" s="576" t="s">
        <v>564</v>
      </c>
    </row>
    <row r="181" spans="1:29" s="15" customFormat="1" ht="51" x14ac:dyDescent="0.25">
      <c r="A181" s="662" t="str">
        <f>CONCATENATE(MUEBLES[[#This Row],[CODIGO DE LA PARTIDA ESPECIFICA ]],"-",MUEBLES[[#This Row],[NO. EDIFICIO ]],"-",MUEBLES[[#This Row],[NO. ÁREA ]],"-",MUEBLES[[#This Row],[NÚM. DE BIEN ]],"-",MUEBLES[[#This Row],[CONSECUTIVO DEL BIEN ]],"-",MUEBLES[[#This Row],[CONSECUTIVO GENERAL DE INVENTARIO]])</f>
        <v>519-01-14-022-001-0176</v>
      </c>
      <c r="B181" s="584">
        <v>519</v>
      </c>
      <c r="C181" s="584" t="s">
        <v>6094</v>
      </c>
      <c r="D181" s="584" t="s">
        <v>6310</v>
      </c>
      <c r="E181" s="585" t="s">
        <v>4060</v>
      </c>
      <c r="F181" s="584" t="str">
        <f>VLOOKUP(MUEBLES[[#This Row],[NO. EDIFICIO ]],EDIFICIOS[],2,FALSE)</f>
        <v>PALACIO MUNICIPAL</v>
      </c>
      <c r="G181" s="584" t="str">
        <f>VLOOKUP(MUEBLES[[#This Row],[NO. EDIFICIO ]],EDIFICIOS[],3,FALSE)</f>
        <v>PALACIO MUNICIPAL, S/N, COLONIA CENTRO</v>
      </c>
      <c r="H181" s="606" t="s">
        <v>4259</v>
      </c>
      <c r="I181" s="587" t="str">
        <f>VLOOKUP(MUEBLES[[#This Row],[NO. ÁREA ]],AREAS[],2,FALSE)</f>
        <v>ADMINISTRACIÓN MUNICIPAL</v>
      </c>
      <c r="J181" s="586" t="str">
        <f>VLOOKUP(MUEBLES[[#This Row],[NO. ÁREA ]],AREAS[],5,FALSE)</f>
        <v>C. DAVID PÉREZ ALONSO</v>
      </c>
      <c r="K181" s="586">
        <v>122</v>
      </c>
      <c r="L181" s="587" t="str">
        <f>VLOOKUP(MUEBLES[[#This Row],[NÚM. DE NOMINA ]],PERSONAL[],2,FALSE)</f>
        <v>ING. CARLOS MEJÍA LEÓN</v>
      </c>
      <c r="M181" s="586" t="str">
        <f>VLOOKUP(MUEBLES[[#This Row],[NÚM. DE NOMINA ]],PERSONAL[],3,FALSE)</f>
        <v>AUXILIAR TÉCNICO</v>
      </c>
      <c r="N181" s="585" t="s">
        <v>4713</v>
      </c>
      <c r="O181" s="586" t="s">
        <v>4692</v>
      </c>
      <c r="P181" s="588" t="str">
        <f>VLOOKUP(MUEBLES[[#This Row],[NÚM. DE BIEN ]],BIENES[],2,FALSE)</f>
        <v xml:space="preserve">BAFLE JBL </v>
      </c>
      <c r="Q181" s="589" t="s">
        <v>1147</v>
      </c>
      <c r="R181" s="606" t="s">
        <v>5118</v>
      </c>
      <c r="S181" s="585" t="s">
        <v>39</v>
      </c>
      <c r="T181" s="585" t="s">
        <v>39</v>
      </c>
      <c r="U181" s="585" t="s">
        <v>39</v>
      </c>
      <c r="V181" s="585">
        <v>85</v>
      </c>
      <c r="W181" s="590">
        <v>42762</v>
      </c>
      <c r="X181" s="591">
        <v>22225.599999999999</v>
      </c>
      <c r="Y181" s="592">
        <v>0</v>
      </c>
      <c r="Z181" s="592">
        <v>22225.599999999999</v>
      </c>
      <c r="AA181" s="585" t="s">
        <v>6089</v>
      </c>
      <c r="AB181" s="608"/>
      <c r="AC181" s="576" t="s">
        <v>580</v>
      </c>
    </row>
    <row r="182" spans="1:29" s="15" customFormat="1" ht="63.75" x14ac:dyDescent="0.25">
      <c r="A182" s="662" t="str">
        <f>CONCATENATE(MUEBLES[[#This Row],[CODIGO DE LA PARTIDA ESPECIFICA ]],"-",MUEBLES[[#This Row],[NO. EDIFICIO ]],"-",MUEBLES[[#This Row],[NO. ÁREA ]],"-",MUEBLES[[#This Row],[NÚM. DE BIEN ]],"-",MUEBLES[[#This Row],[CONSECUTIVO DEL BIEN ]],"-",MUEBLES[[#This Row],[CONSECUTIVO GENERAL DE INVENTARIO]])</f>
        <v>519-01-14-098-002-0177</v>
      </c>
      <c r="B182" s="584">
        <v>519</v>
      </c>
      <c r="C182" s="584" t="s">
        <v>6094</v>
      </c>
      <c r="D182" s="584" t="s">
        <v>6311</v>
      </c>
      <c r="E182" s="585" t="s">
        <v>4060</v>
      </c>
      <c r="F182" s="584" t="str">
        <f>VLOOKUP(MUEBLES[[#This Row],[NO. EDIFICIO ]],EDIFICIOS[],2,FALSE)</f>
        <v>PALACIO MUNICIPAL</v>
      </c>
      <c r="G182" s="584" t="str">
        <f>VLOOKUP(MUEBLES[[#This Row],[NO. EDIFICIO ]],EDIFICIOS[],3,FALSE)</f>
        <v>PALACIO MUNICIPAL, S/N, COLONIA CENTRO</v>
      </c>
      <c r="H182" s="606" t="s">
        <v>4259</v>
      </c>
      <c r="I182" s="587" t="str">
        <f>VLOOKUP(MUEBLES[[#This Row],[NO. ÁREA ]],AREAS[],2,FALSE)</f>
        <v>ADMINISTRACIÓN MUNICIPAL</v>
      </c>
      <c r="J182" s="586" t="str">
        <f>VLOOKUP(MUEBLES[[#This Row],[NO. ÁREA ]],AREAS[],5,FALSE)</f>
        <v>C. DAVID PÉREZ ALONSO</v>
      </c>
      <c r="K182" s="586">
        <v>122</v>
      </c>
      <c r="L182" s="587" t="str">
        <f>VLOOKUP(MUEBLES[[#This Row],[NÚM. DE NOMINA ]],PERSONAL[],2,FALSE)</f>
        <v>ING. CARLOS MEJÍA LEÓN</v>
      </c>
      <c r="M182" s="586" t="str">
        <f>VLOOKUP(MUEBLES[[#This Row],[NÚM. DE NOMINA ]],PERSONAL[],3,FALSE)</f>
        <v>AUXILIAR TÉCNICO</v>
      </c>
      <c r="N182" s="585" t="s">
        <v>4789</v>
      </c>
      <c r="O182" s="586" t="s">
        <v>4693</v>
      </c>
      <c r="P182" s="588" t="str">
        <f>VLOOKUP(MUEBLES[[#This Row],[NÚM. DE BIEN ]],BIENES[],2,FALSE)</f>
        <v xml:space="preserve">DIGITALIZADOR PARA RAYOS X </v>
      </c>
      <c r="Q182" s="589" t="s">
        <v>1148</v>
      </c>
      <c r="R182" s="606" t="s">
        <v>5119</v>
      </c>
      <c r="S182" s="585" t="s">
        <v>266</v>
      </c>
      <c r="T182" s="585" t="s">
        <v>267</v>
      </c>
      <c r="U182" s="585" t="s">
        <v>39</v>
      </c>
      <c r="V182" s="585">
        <v>539</v>
      </c>
      <c r="W182" s="590">
        <v>43664</v>
      </c>
      <c r="X182" s="591">
        <v>6800</v>
      </c>
      <c r="Y182" s="592">
        <v>0</v>
      </c>
      <c r="Z182" s="592">
        <v>6800</v>
      </c>
      <c r="AA182" s="585" t="s">
        <v>6089</v>
      </c>
      <c r="AB182" s="608"/>
      <c r="AC182" s="576"/>
    </row>
    <row r="183" spans="1:29" s="15" customFormat="1" ht="89.25" x14ac:dyDescent="0.25">
      <c r="A183" s="662" t="str">
        <f>CONCATENATE(MUEBLES[[#This Row],[CODIGO DE LA PARTIDA ESPECIFICA ]],"-",MUEBLES[[#This Row],[NO. EDIFICIO ]],"-",MUEBLES[[#This Row],[NO. ÁREA ]],"-",MUEBLES[[#This Row],[NÚM. DE BIEN ]],"-",MUEBLES[[#This Row],[CONSECUTIVO DEL BIEN ]],"-",MUEBLES[[#This Row],[CONSECUTIVO GENERAL DE INVENTARIO]])</f>
        <v>511-01-09-161-001-0178</v>
      </c>
      <c r="B183" s="584">
        <v>511</v>
      </c>
      <c r="C183" s="584" t="s">
        <v>6096</v>
      </c>
      <c r="D183" s="584" t="s">
        <v>6131</v>
      </c>
      <c r="E183" s="585" t="s">
        <v>4060</v>
      </c>
      <c r="F183" s="584" t="str">
        <f>VLOOKUP(MUEBLES[[#This Row],[NO. EDIFICIO ]],EDIFICIOS[],2,FALSE)</f>
        <v>PALACIO MUNICIPAL</v>
      </c>
      <c r="G183" s="584" t="str">
        <f>VLOOKUP(MUEBLES[[#This Row],[NO. EDIFICIO ]],EDIFICIOS[],3,FALSE)</f>
        <v>PALACIO MUNICIPAL, S/N, COLONIA CENTRO</v>
      </c>
      <c r="H183" s="606" t="s">
        <v>4072</v>
      </c>
      <c r="I183" s="587" t="str">
        <f>VLOOKUP(MUEBLES[[#This Row],[NO. ÁREA ]],AREAS[],2,FALSE)</f>
        <v xml:space="preserve">INSTANCIA MUNICIPAL PARA EL DESARROLLO DE LAS MUJERES </v>
      </c>
      <c r="J183" s="586" t="str">
        <f>VLOOKUP(MUEBLES[[#This Row],[NO. ÁREA ]],AREAS[],5,FALSE)</f>
        <v>C. ELVIA GÓMEZ TINO</v>
      </c>
      <c r="K183" s="586">
        <v>117</v>
      </c>
      <c r="L183" s="587" t="str">
        <f>VLOOKUP(MUEBLES[[#This Row],[NÚM. DE NOMINA ]],PERSONAL[],2,FALSE)</f>
        <v>C. ELVIA GÓMEZ TINO</v>
      </c>
      <c r="M183" s="586" t="str">
        <f>VLOOKUP(MUEBLES[[#This Row],[NÚM. DE NOMINA ]],PERSONAL[],3,FALSE)</f>
        <v>TITULAR</v>
      </c>
      <c r="N183" s="585" t="s">
        <v>4793</v>
      </c>
      <c r="O183" s="586" t="s">
        <v>4692</v>
      </c>
      <c r="P183" s="588" t="str">
        <f>VLOOKUP(MUEBLES[[#This Row],[NÚM. DE BIEN ]],BIENES[],2,FALSE)</f>
        <v xml:space="preserve">JUEGO DE MESA TIPO PORTAFOLIO </v>
      </c>
      <c r="Q183" s="589" t="s">
        <v>5988</v>
      </c>
      <c r="R183" s="606" t="s">
        <v>5120</v>
      </c>
      <c r="S183" s="585" t="s">
        <v>557</v>
      </c>
      <c r="T183" s="585" t="s">
        <v>557</v>
      </c>
      <c r="U183" s="585" t="s">
        <v>557</v>
      </c>
      <c r="V183" s="585" t="s">
        <v>1786</v>
      </c>
      <c r="W183" s="590">
        <v>44379</v>
      </c>
      <c r="X183" s="591">
        <v>7888</v>
      </c>
      <c r="Y183" s="592"/>
      <c r="Z183" s="592">
        <v>7888</v>
      </c>
      <c r="AA183" s="585" t="s">
        <v>6089</v>
      </c>
      <c r="AB183" s="608"/>
      <c r="AC183" s="576" t="s">
        <v>902</v>
      </c>
    </row>
    <row r="184" spans="1:29" s="15" customFormat="1" ht="102" x14ac:dyDescent="0.25">
      <c r="A184" s="662" t="str">
        <f>CONCATENATE(MUEBLES[[#This Row],[CODIGO DE LA PARTIDA ESPECIFICA ]],"-",MUEBLES[[#This Row],[NO. EDIFICIO ]],"-",MUEBLES[[#This Row],[NO. ÁREA ]],"-",MUEBLES[[#This Row],[NÚM. DE BIEN ]],"-",MUEBLES[[#This Row],[CONSECUTIVO DEL BIEN ]],"-",MUEBLES[[#This Row],[CONSECUTIVO GENERAL DE INVENTARIO]])</f>
        <v>511-01-09-161-002-0179</v>
      </c>
      <c r="B184" s="584">
        <v>511</v>
      </c>
      <c r="C184" s="584" t="s">
        <v>6096</v>
      </c>
      <c r="D184" s="584" t="s">
        <v>6132</v>
      </c>
      <c r="E184" s="585" t="s">
        <v>4060</v>
      </c>
      <c r="F184" s="584" t="str">
        <f>VLOOKUP(MUEBLES[[#This Row],[NO. EDIFICIO ]],EDIFICIOS[],2,FALSE)</f>
        <v>PALACIO MUNICIPAL</v>
      </c>
      <c r="G184" s="584" t="str">
        <f>VLOOKUP(MUEBLES[[#This Row],[NO. EDIFICIO ]],EDIFICIOS[],3,FALSE)</f>
        <v>PALACIO MUNICIPAL, S/N, COLONIA CENTRO</v>
      </c>
      <c r="H184" s="606" t="s">
        <v>4072</v>
      </c>
      <c r="I184" s="587" t="str">
        <f>VLOOKUP(MUEBLES[[#This Row],[NO. ÁREA ]],AREAS[],2,FALSE)</f>
        <v xml:space="preserve">INSTANCIA MUNICIPAL PARA EL DESARROLLO DE LAS MUJERES </v>
      </c>
      <c r="J184" s="586" t="str">
        <f>VLOOKUP(MUEBLES[[#This Row],[NO. ÁREA ]],AREAS[],5,FALSE)</f>
        <v>C. ELVIA GÓMEZ TINO</v>
      </c>
      <c r="K184" s="586">
        <v>117</v>
      </c>
      <c r="L184" s="587" t="str">
        <f>VLOOKUP(MUEBLES[[#This Row],[NÚM. DE NOMINA ]],PERSONAL[],2,FALSE)</f>
        <v>C. ELVIA GÓMEZ TINO</v>
      </c>
      <c r="M184" s="586" t="str">
        <f>VLOOKUP(MUEBLES[[#This Row],[NÚM. DE NOMINA ]],PERSONAL[],3,FALSE)</f>
        <v>TITULAR</v>
      </c>
      <c r="N184" s="585" t="s">
        <v>4793</v>
      </c>
      <c r="O184" s="586" t="s">
        <v>4693</v>
      </c>
      <c r="P184" s="588" t="str">
        <f>VLOOKUP(MUEBLES[[#This Row],[NÚM. DE BIEN ]],BIENES[],2,FALSE)</f>
        <v xml:space="preserve">JUEGO DE MESA TIPO PORTAFOLIO </v>
      </c>
      <c r="Q184" s="589" t="s">
        <v>3569</v>
      </c>
      <c r="R184" s="606" t="s">
        <v>5121</v>
      </c>
      <c r="S184" s="585" t="s">
        <v>557</v>
      </c>
      <c r="T184" s="585" t="s">
        <v>557</v>
      </c>
      <c r="U184" s="585" t="s">
        <v>557</v>
      </c>
      <c r="V184" s="585" t="s">
        <v>1786</v>
      </c>
      <c r="W184" s="590">
        <v>44379</v>
      </c>
      <c r="X184" s="591">
        <v>7888</v>
      </c>
      <c r="Y184" s="592"/>
      <c r="Z184" s="592">
        <v>7888</v>
      </c>
      <c r="AA184" s="585" t="s">
        <v>6089</v>
      </c>
      <c r="AB184" s="608"/>
      <c r="AC184" s="576" t="s">
        <v>1191</v>
      </c>
    </row>
    <row r="185" spans="1:29" s="15" customFormat="1" ht="127.5" x14ac:dyDescent="0.25">
      <c r="A185" s="662" t="str">
        <f>CONCATENATE(MUEBLES[[#This Row],[CODIGO DE LA PARTIDA ESPECIFICA ]],"-",MUEBLES[[#This Row],[NO. EDIFICIO ]],"-",MUEBLES[[#This Row],[NO. ÁREA ]],"-",MUEBLES[[#This Row],[NÚM. DE BIEN ]],"-",MUEBLES[[#This Row],[CONSECUTIVO DEL BIEN ]],"-",MUEBLES[[#This Row],[CONSECUTIVO GENERAL DE INVENTARIO]])</f>
        <v>529-05-48-162-001-0180</v>
      </c>
      <c r="B185" s="584">
        <v>529</v>
      </c>
      <c r="C185" s="584" t="s">
        <v>6101</v>
      </c>
      <c r="D185" s="584" t="s">
        <v>6312</v>
      </c>
      <c r="E185" s="585" t="s">
        <v>4063</v>
      </c>
      <c r="F185" s="584" t="str">
        <f>VLOOKUP(MUEBLES[[#This Row],[NO. EDIFICIO ]],EDIFICIOS[],2,FALSE)</f>
        <v>SISTEMA MUNICIPAL DIF</v>
      </c>
      <c r="G185" s="584" t="str">
        <f>VLOOKUP(MUEBLES[[#This Row],[NO. EDIFICIO ]],EDIFICIOS[],3,FALSE)</f>
        <v>AV. REFORMA S/N, SECCIÓN NORTE, MANZANA 2, SANTIAGO DE ANAYA, HIDALGO</v>
      </c>
      <c r="H185" s="606" t="s">
        <v>4293</v>
      </c>
      <c r="I185" s="587" t="str">
        <f>VLOOKUP(MUEBLES[[#This Row],[NO. ÁREA ]],AREAS[],2,FALSE)</f>
        <v>SISTEMA MUNICIPAL PARA EL DESARROLLO INTEGRAL DE LA FAMILIA</v>
      </c>
      <c r="J185" s="586" t="str">
        <f>VLOOKUP(MUEBLES[[#This Row],[NO. ÁREA ]],AREAS[],5,FALSE)</f>
        <v>C. BELEN GONZÁLEZ BARRERA</v>
      </c>
      <c r="K185" s="586">
        <v>119</v>
      </c>
      <c r="L185" s="587" t="str">
        <f>VLOOKUP(MUEBLES[[#This Row],[NÚM. DE NOMINA ]],PERSONAL[],2,FALSE)</f>
        <v>C. BELEN GONZÁLEZ BARRERA</v>
      </c>
      <c r="M185" s="586" t="str">
        <f>VLOOKUP(MUEBLES[[#This Row],[NÚM. DE NOMINA ]],PERSONAL[],3,FALSE)</f>
        <v xml:space="preserve">TITULAR </v>
      </c>
      <c r="N185" s="585" t="s">
        <v>4306</v>
      </c>
      <c r="O185" s="586" t="s">
        <v>4692</v>
      </c>
      <c r="P185" s="588" t="str">
        <f>VLOOKUP(MUEBLES[[#This Row],[NÚM. DE BIEN ]],BIENES[],2,FALSE)</f>
        <v xml:space="preserve">JUEGO LUDICO METAL PLASTICO </v>
      </c>
      <c r="Q185" s="589" t="s">
        <v>1277</v>
      </c>
      <c r="R185" s="606" t="s">
        <v>5122</v>
      </c>
      <c r="S185" s="585" t="s">
        <v>1278</v>
      </c>
      <c r="T185" s="585" t="s">
        <v>39</v>
      </c>
      <c r="U185" s="585" t="s">
        <v>39</v>
      </c>
      <c r="V185" s="585" t="s">
        <v>557</v>
      </c>
      <c r="W185" s="590">
        <v>44169</v>
      </c>
      <c r="X185" s="591">
        <v>82000</v>
      </c>
      <c r="Y185" s="592"/>
      <c r="Z185" s="592">
        <v>82000</v>
      </c>
      <c r="AA185" s="585" t="s">
        <v>6089</v>
      </c>
      <c r="AB185" s="608"/>
      <c r="AC185" s="576" t="s">
        <v>1191</v>
      </c>
    </row>
    <row r="186" spans="1:29" s="15" customFormat="1" ht="63.75" x14ac:dyDescent="0.25">
      <c r="A186" s="662" t="str">
        <f>CONCATENATE(MUEBLES[[#This Row],[CODIGO DE LA PARTIDA ESPECIFICA ]],"-",MUEBLES[[#This Row],[NO. EDIFICIO ]],"-",MUEBLES[[#This Row],[NO. ÁREA ]],"-",MUEBLES[[#This Row],[NÚM. DE BIEN ]],"-",MUEBLES[[#This Row],[CONSECUTIVO DEL BIEN ]],"-",MUEBLES[[#This Row],[CONSECUTIVO GENERAL DE INVENTARIO]])</f>
        <v>519-01-14-163-001-0181</v>
      </c>
      <c r="B186" s="584">
        <v>519</v>
      </c>
      <c r="C186" s="584" t="s">
        <v>6094</v>
      </c>
      <c r="D186" s="584" t="s">
        <v>6313</v>
      </c>
      <c r="E186" s="585" t="s">
        <v>4060</v>
      </c>
      <c r="F186" s="584" t="str">
        <f>VLOOKUP(MUEBLES[[#This Row],[NO. EDIFICIO ]],EDIFICIOS[],2,FALSE)</f>
        <v>PALACIO MUNICIPAL</v>
      </c>
      <c r="G186" s="584" t="str">
        <f>VLOOKUP(MUEBLES[[#This Row],[NO. EDIFICIO ]],EDIFICIOS[],3,FALSE)</f>
        <v>PALACIO MUNICIPAL, S/N, COLONIA CENTRO</v>
      </c>
      <c r="H186" s="606" t="s">
        <v>4259</v>
      </c>
      <c r="I186" s="587" t="str">
        <f>VLOOKUP(MUEBLES[[#This Row],[NO. ÁREA ]],AREAS[],2,FALSE)</f>
        <v>ADMINISTRACIÓN MUNICIPAL</v>
      </c>
      <c r="J186" s="586" t="str">
        <f>VLOOKUP(MUEBLES[[#This Row],[NO. ÁREA ]],AREAS[],5,FALSE)</f>
        <v>C. DAVID PÉREZ ALONSO</v>
      </c>
      <c r="K186" s="586">
        <v>122</v>
      </c>
      <c r="L186" s="587" t="str">
        <f>VLOOKUP(MUEBLES[[#This Row],[NÚM. DE NOMINA ]],PERSONAL[],2,FALSE)</f>
        <v>ING. CARLOS MEJÍA LEÓN</v>
      </c>
      <c r="M186" s="586" t="str">
        <f>VLOOKUP(MUEBLES[[#This Row],[NÚM. DE NOMINA ]],PERSONAL[],3,FALSE)</f>
        <v>AUXILIAR TÉCNICO</v>
      </c>
      <c r="N186" s="585" t="s">
        <v>4794</v>
      </c>
      <c r="O186" s="586" t="s">
        <v>4692</v>
      </c>
      <c r="P186" s="588" t="str">
        <f>VLOOKUP(MUEBLES[[#This Row],[NÚM. DE BIEN ]],BIENES[],2,FALSE)</f>
        <v xml:space="preserve">JUEGO STAND </v>
      </c>
      <c r="Q186" s="589" t="s">
        <v>271</v>
      </c>
      <c r="R186" s="606" t="s">
        <v>5123</v>
      </c>
      <c r="S186" s="585" t="s">
        <v>39</v>
      </c>
      <c r="T186" s="585" t="s">
        <v>39</v>
      </c>
      <c r="U186" s="585" t="s">
        <v>39</v>
      </c>
      <c r="V186" s="585">
        <v>85</v>
      </c>
      <c r="W186" s="590">
        <v>42762</v>
      </c>
      <c r="X186" s="591">
        <v>2064.8000000000002</v>
      </c>
      <c r="Y186" s="592">
        <v>0</v>
      </c>
      <c r="Z186" s="592">
        <v>2064.8000000000002</v>
      </c>
      <c r="AA186" s="585" t="s">
        <v>6089</v>
      </c>
      <c r="AB186" s="608"/>
      <c r="AC186" s="576" t="s">
        <v>1191</v>
      </c>
    </row>
    <row r="187" spans="1:29" s="15" customFormat="1" ht="63.75" x14ac:dyDescent="0.25">
      <c r="A187" s="662" t="str">
        <f>CONCATENATE(MUEBLES[[#This Row],[CODIGO DE LA PARTIDA ESPECIFICA ]],"-",MUEBLES[[#This Row],[NO. EDIFICIO ]],"-",MUEBLES[[#This Row],[NO. ÁREA ]],"-",MUEBLES[[#This Row],[NÚM. DE BIEN ]],"-",MUEBLES[[#This Row],[CONSECUTIVO DEL BIEN ]],"-",MUEBLES[[#This Row],[CONSECUTIVO GENERAL DE INVENTARIO]])</f>
        <v>566-01-01-176-001-0182</v>
      </c>
      <c r="B187" s="584">
        <v>566</v>
      </c>
      <c r="C187" s="584" t="s">
        <v>6107</v>
      </c>
      <c r="D187" s="584" t="s">
        <v>6314</v>
      </c>
      <c r="E187" s="585" t="s">
        <v>4060</v>
      </c>
      <c r="F187" s="584" t="str">
        <f>VLOOKUP(MUEBLES[[#This Row],[NO. EDIFICIO ]],EDIFICIOS[],2,FALSE)</f>
        <v>PALACIO MUNICIPAL</v>
      </c>
      <c r="G187" s="584" t="str">
        <f>VLOOKUP(MUEBLES[[#This Row],[NO. EDIFICIO ]],EDIFICIOS[],3,FALSE)</f>
        <v>PALACIO MUNICIPAL, S/N, COLONIA CENTRO</v>
      </c>
      <c r="H187" s="606" t="s">
        <v>4060</v>
      </c>
      <c r="I187" s="587" t="str">
        <f>VLOOKUP(MUEBLES[[#This Row],[NO. ÁREA ]],AREAS[],2,FALSE)</f>
        <v xml:space="preserve">DESPACHO DE LA PRESIDENCIA </v>
      </c>
      <c r="J187" s="586" t="str">
        <f>VLOOKUP(MUEBLES[[#This Row],[NO. ÁREA ]],AREAS[],5,FALSE)</f>
        <v>C. EDIGAR MONTER ÁNGELES</v>
      </c>
      <c r="K187" s="586">
        <v>3</v>
      </c>
      <c r="L187" s="587" t="str">
        <f>VLOOKUP(MUEBLES[[#This Row],[NÚM. DE NOMINA ]],PERSONAL[],2,FALSE)</f>
        <v>C. EDIGAR MONTER ÁNGELES</v>
      </c>
      <c r="M187" s="586" t="str">
        <f>VLOOKUP(MUEBLES[[#This Row],[NÚM. DE NOMINA ]],PERSONAL[],3,FALSE)</f>
        <v>PRESIDENTE MUNICIPAL CONSTITUCIONAL</v>
      </c>
      <c r="N187" s="585" t="s">
        <v>4803</v>
      </c>
      <c r="O187" s="586" t="s">
        <v>4692</v>
      </c>
      <c r="P187" s="588" t="str">
        <f>VLOOKUP(MUEBLES[[#This Row],[NÚM. DE BIEN ]],BIENES[],2,FALSE)</f>
        <v xml:space="preserve">LIBRERO </v>
      </c>
      <c r="Q187" s="589" t="s">
        <v>1949</v>
      </c>
      <c r="R187" s="606" t="s">
        <v>5124</v>
      </c>
      <c r="S187" s="585" t="s">
        <v>557</v>
      </c>
      <c r="T187" s="585" t="s">
        <v>557</v>
      </c>
      <c r="U187" s="585" t="s">
        <v>557</v>
      </c>
      <c r="V187" s="585">
        <v>5294</v>
      </c>
      <c r="W187" s="590">
        <v>44543</v>
      </c>
      <c r="X187" s="591">
        <v>4825.6000000000004</v>
      </c>
      <c r="Y187" s="592"/>
      <c r="Z187" s="592">
        <v>4825.6000000000004</v>
      </c>
      <c r="AA187" s="585" t="s">
        <v>6089</v>
      </c>
      <c r="AB187" s="608"/>
      <c r="AC187" s="576" t="s">
        <v>913</v>
      </c>
    </row>
    <row r="188" spans="1:29" s="15" customFormat="1" ht="63.75" x14ac:dyDescent="0.25">
      <c r="A188" s="662" t="str">
        <f>CONCATENATE(MUEBLES[[#This Row],[CODIGO DE LA PARTIDA ESPECIFICA ]],"-",MUEBLES[[#This Row],[NO. EDIFICIO ]],"-",MUEBLES[[#This Row],[NO. ÁREA ]],"-",MUEBLES[[#This Row],[NÚM. DE BIEN ]],"-",MUEBLES[[#This Row],[CONSECUTIVO DEL BIEN ]],"-",MUEBLES[[#This Row],[CONSECUTIVO GENERAL DE INVENTARIO]])</f>
        <v>511-05-48-176-002-0183</v>
      </c>
      <c r="B188" s="584">
        <v>511</v>
      </c>
      <c r="C188" s="584" t="s">
        <v>6096</v>
      </c>
      <c r="D188" s="584" t="s">
        <v>6315</v>
      </c>
      <c r="E188" s="585" t="s">
        <v>4063</v>
      </c>
      <c r="F188" s="584" t="str">
        <f>VLOOKUP(MUEBLES[[#This Row],[NO. EDIFICIO ]],EDIFICIOS[],2,FALSE)</f>
        <v>SISTEMA MUNICIPAL DIF</v>
      </c>
      <c r="G188" s="584" t="str">
        <f>VLOOKUP(MUEBLES[[#This Row],[NO. EDIFICIO ]],EDIFICIOS[],3,FALSE)</f>
        <v>AV. REFORMA S/N, SECCIÓN NORTE, MANZANA 2, SANTIAGO DE ANAYA, HIDALGO</v>
      </c>
      <c r="H188" s="606" t="s">
        <v>4293</v>
      </c>
      <c r="I188" s="587" t="str">
        <f>VLOOKUP(MUEBLES[[#This Row],[NO. ÁREA ]],AREAS[],2,FALSE)</f>
        <v>SISTEMA MUNICIPAL PARA EL DESARROLLO INTEGRAL DE LA FAMILIA</v>
      </c>
      <c r="J188" s="586" t="str">
        <f>VLOOKUP(MUEBLES[[#This Row],[NO. ÁREA ]],AREAS[],5,FALSE)</f>
        <v>C. BELEN GONZÁLEZ BARRERA</v>
      </c>
      <c r="K188" s="586">
        <v>119</v>
      </c>
      <c r="L188" s="587" t="str">
        <f>VLOOKUP(MUEBLES[[#This Row],[NÚM. DE NOMINA ]],PERSONAL[],2,FALSE)</f>
        <v>C. BELEN GONZÁLEZ BARRERA</v>
      </c>
      <c r="M188" s="586" t="str">
        <f>VLOOKUP(MUEBLES[[#This Row],[NÚM. DE NOMINA ]],PERSONAL[],3,FALSE)</f>
        <v xml:space="preserve">TITULAR </v>
      </c>
      <c r="N188" s="585" t="s">
        <v>4803</v>
      </c>
      <c r="O188" s="586" t="s">
        <v>4693</v>
      </c>
      <c r="P188" s="588" t="str">
        <f>VLOOKUP(MUEBLES[[#This Row],[NÚM. DE BIEN ]],BIENES[],2,FALSE)</f>
        <v xml:space="preserve">LIBRERO </v>
      </c>
      <c r="Q188" s="589" t="s">
        <v>410</v>
      </c>
      <c r="R188" s="606" t="s">
        <v>5125</v>
      </c>
      <c r="S188" s="585" t="s">
        <v>39</v>
      </c>
      <c r="T188" s="585">
        <v>6468</v>
      </c>
      <c r="U188" s="585" t="s">
        <v>39</v>
      </c>
      <c r="V188" s="585">
        <v>198</v>
      </c>
      <c r="W188" s="590">
        <v>43621</v>
      </c>
      <c r="X188" s="591">
        <v>1689</v>
      </c>
      <c r="Y188" s="592">
        <v>0</v>
      </c>
      <c r="Z188" s="592">
        <v>1689</v>
      </c>
      <c r="AA188" s="585" t="s">
        <v>6089</v>
      </c>
      <c r="AB188" s="608"/>
      <c r="AC188" s="576" t="s">
        <v>562</v>
      </c>
    </row>
    <row r="189" spans="1:29" s="15" customFormat="1" ht="51" x14ac:dyDescent="0.25">
      <c r="A189" s="662" t="str">
        <f>CONCATENATE(MUEBLES[[#This Row],[CODIGO DE LA PARTIDA ESPECIFICA ]],"-",MUEBLES[[#This Row],[NO. EDIFICIO ]],"-",MUEBLES[[#This Row],[NO. ÁREA ]],"-",MUEBLES[[#This Row],[NÚM. DE BIEN ]],"-",MUEBLES[[#This Row],[CONSECUTIVO DEL BIEN ]],"-",MUEBLES[[#This Row],[CONSECUTIVO GENERAL DE INVENTARIO]])</f>
        <v>566-04-46-178-001-0184</v>
      </c>
      <c r="B189" s="584">
        <v>566</v>
      </c>
      <c r="C189" s="584" t="s">
        <v>6107</v>
      </c>
      <c r="D189" s="584" t="s">
        <v>6316</v>
      </c>
      <c r="E189" s="585" t="s">
        <v>2074</v>
      </c>
      <c r="F189" s="584" t="str">
        <f>VLOOKUP(MUEBLES[[#This Row],[NO. EDIFICIO ]],EDIFICIOS[],2,FALSE)</f>
        <v xml:space="preserve">PROTECCION CIVIL </v>
      </c>
      <c r="G189" s="584" t="str">
        <f>VLOOKUP(MUEBLES[[#This Row],[NO. EDIFICIO ]],EDIFICIOS[],3,FALSE)</f>
        <v>AV. REFORMA S/N, SECCIÓN NORTE, MANZANA 2, SANTIAGO DE ANAYA, HIDALGO</v>
      </c>
      <c r="H189" s="606" t="s">
        <v>4291</v>
      </c>
      <c r="I189" s="587" t="str">
        <f>VLOOKUP(MUEBLES[[#This Row],[NO. ÁREA ]],AREAS[],2,FALSE)</f>
        <v>PROTECCIÓN CÍVIL, BOMBEROS Y GESTIÓN DE RIESGOS</v>
      </c>
      <c r="J189" s="586" t="str">
        <f>VLOOKUP(MUEBLES[[#This Row],[NO. ÁREA ]],AREAS[],5,FALSE)</f>
        <v>CMDTE. JOSÉ JUAN GARCÍA CORTES</v>
      </c>
      <c r="K189" s="586" t="s">
        <v>4062</v>
      </c>
      <c r="L189" s="587" t="str">
        <f>VLOOKUP(MUEBLES[[#This Row],[NÚM. DE NOMINA ]],PERSONAL[],2,FALSE)</f>
        <v>CMDTE. JOSÉ JUAN GARCÍA CORTES</v>
      </c>
      <c r="M189" s="586" t="str">
        <f>VLOOKUP(MUEBLES[[#This Row],[NÚM. DE NOMINA ]],PERSONAL[],3,FALSE)</f>
        <v>TITULAR</v>
      </c>
      <c r="N189" s="585" t="s">
        <v>4805</v>
      </c>
      <c r="O189" s="586" t="s">
        <v>4692</v>
      </c>
      <c r="P189" s="588" t="str">
        <f>VLOOKUP(MUEBLES[[#This Row],[NÚM. DE BIEN ]],BIENES[],2,FALSE)</f>
        <v xml:space="preserve">LITERA </v>
      </c>
      <c r="Q189" s="586" t="s">
        <v>3429</v>
      </c>
      <c r="R189" s="606" t="s">
        <v>5126</v>
      </c>
      <c r="S189" s="585" t="s">
        <v>3445</v>
      </c>
      <c r="T189" s="585" t="s">
        <v>3446</v>
      </c>
      <c r="U189" s="585" t="s">
        <v>557</v>
      </c>
      <c r="V189" s="585" t="s">
        <v>3447</v>
      </c>
      <c r="W189" s="590">
        <v>45161</v>
      </c>
      <c r="X189" s="591">
        <v>16469.68</v>
      </c>
      <c r="Y189" s="592"/>
      <c r="Z189" s="592">
        <v>16469.68</v>
      </c>
      <c r="AA189" s="585" t="s">
        <v>6089</v>
      </c>
      <c r="AB189" s="608"/>
      <c r="AC189" s="576"/>
    </row>
    <row r="190" spans="1:29" s="15" customFormat="1" ht="38.25" x14ac:dyDescent="0.25">
      <c r="A190" s="662" t="str">
        <f>CONCATENATE(MUEBLES[[#This Row],[CODIGO DE LA PARTIDA ESPECIFICA ]],"-",MUEBLES[[#This Row],[NO. EDIFICIO ]],"-",MUEBLES[[#This Row],[NO. ÁREA ]],"-",MUEBLES[[#This Row],[NÚM. DE BIEN ]],"-",MUEBLES[[#This Row],[CONSECUTIVO DEL BIEN ]],"-",MUEBLES[[#This Row],[CONSECUTIVO GENERAL DE INVENTARIO]])</f>
        <v>531-05-50-185-001-0185</v>
      </c>
      <c r="B190" s="584">
        <v>531</v>
      </c>
      <c r="C190" s="605" t="s">
        <v>6102</v>
      </c>
      <c r="D190" s="584" t="s">
        <v>6722</v>
      </c>
      <c r="E190" s="585" t="s">
        <v>4063</v>
      </c>
      <c r="F190" s="584" t="str">
        <f>VLOOKUP(MUEBLES[[#This Row],[NO. EDIFICIO ]],EDIFICIOS[],2,FALSE)</f>
        <v>SISTEMA MUNICIPAL DIF</v>
      </c>
      <c r="G190" s="584" t="str">
        <f>VLOOKUP(MUEBLES[[#This Row],[NO. EDIFICIO ]],EDIFICIOS[],3,FALSE)</f>
        <v>AV. REFORMA S/N, SECCIÓN NORTE, MANZANA 2, SANTIAGO DE ANAYA, HIDALGO</v>
      </c>
      <c r="H190" s="606" t="s">
        <v>4295</v>
      </c>
      <c r="I190" s="587" t="str">
        <f>VLOOKUP(MUEBLES[[#This Row],[NO. ÁREA ]],AREAS[],2,FALSE)</f>
        <v>UNIDAD DE RADIOLOGÍA E IMAGEN</v>
      </c>
      <c r="J190" s="586" t="str">
        <f>VLOOKUP(MUEBLES[[#This Row],[NO. ÁREA ]],AREAS[],5,FALSE)</f>
        <v>TEC. YADIRA ESPINOSA LUGO</v>
      </c>
      <c r="K190" s="586">
        <v>131</v>
      </c>
      <c r="L190" s="587" t="str">
        <f>VLOOKUP(MUEBLES[[#This Row],[NÚM. DE NOMINA ]],PERSONAL[],2,FALSE)</f>
        <v>TEC. YADIRA ESPINOSA LUGO</v>
      </c>
      <c r="M190" s="586" t="str">
        <f>VLOOKUP(MUEBLES[[#This Row],[NÚM. DE NOMINA ]],PERSONAL[],3,FALSE)</f>
        <v>RADIOLOGO</v>
      </c>
      <c r="N190" s="585" t="s">
        <v>4812</v>
      </c>
      <c r="O190" s="586" t="s">
        <v>4692</v>
      </c>
      <c r="P190" s="588" t="str">
        <f>VLOOKUP(MUEBLES[[#This Row],[NÚM. DE BIEN ]],BIENES[],2,FALSE)</f>
        <v xml:space="preserve">MANDIL EMPLOMADO </v>
      </c>
      <c r="Q190" s="589" t="s">
        <v>2083</v>
      </c>
      <c r="R190" s="606" t="s">
        <v>5127</v>
      </c>
      <c r="S190" s="585" t="s">
        <v>520</v>
      </c>
      <c r="T190" s="585" t="s">
        <v>521</v>
      </c>
      <c r="U190" s="585" t="s">
        <v>39</v>
      </c>
      <c r="V190" s="585" t="s">
        <v>510</v>
      </c>
      <c r="W190" s="590">
        <v>42582</v>
      </c>
      <c r="X190" s="591">
        <v>2610</v>
      </c>
      <c r="Y190" s="592">
        <v>0</v>
      </c>
      <c r="Z190" s="592">
        <v>2610</v>
      </c>
      <c r="AA190" s="585" t="s">
        <v>6089</v>
      </c>
      <c r="AB190" s="608"/>
      <c r="AC190" s="576"/>
    </row>
    <row r="191" spans="1:29" s="15" customFormat="1" ht="140.25" x14ac:dyDescent="0.25">
      <c r="A191" s="662" t="str">
        <f>CONCATENATE(MUEBLES[[#This Row],[CODIGO DE LA PARTIDA ESPECIFICA ]],"-",MUEBLES[[#This Row],[NO. EDIFICIO ]],"-",MUEBLES[[#This Row],[NO. ÁREA ]],"-",MUEBLES[[#This Row],[NÚM. DE BIEN ]],"-",MUEBLES[[#This Row],[CONSECUTIVO DEL BIEN ]],"-",MUEBLES[[#This Row],[CONSECUTIVO GENERAL DE INVENTARIO]])</f>
        <v>511-01-06-194-001-0186</v>
      </c>
      <c r="B191" s="584">
        <v>511</v>
      </c>
      <c r="C191" s="584" t="s">
        <v>6096</v>
      </c>
      <c r="D191" s="584" t="s">
        <v>6317</v>
      </c>
      <c r="E191" s="585" t="s">
        <v>4060</v>
      </c>
      <c r="F191" s="584" t="str">
        <f>VLOOKUP(MUEBLES[[#This Row],[NO. EDIFICIO ]],EDIFICIOS[],2,FALSE)</f>
        <v>PALACIO MUNICIPAL</v>
      </c>
      <c r="G191" s="584" t="str">
        <f>VLOOKUP(MUEBLES[[#This Row],[NO. EDIFICIO ]],EDIFICIOS[],3,FALSE)</f>
        <v>PALACIO MUNICIPAL, S/N, COLONIA CENTRO</v>
      </c>
      <c r="H191" s="606" t="s">
        <v>4064</v>
      </c>
      <c r="I191" s="587" t="str">
        <f>VLOOKUP(MUEBLES[[#This Row],[NO. ÁREA ]],AREAS[],2,FALSE)</f>
        <v xml:space="preserve">SECRETARÍA GENERAL MUNICIPAL </v>
      </c>
      <c r="J191" s="586" t="str">
        <f>VLOOKUP(MUEBLES[[#This Row],[NO. ÁREA ]],AREAS[],5,FALSE)</f>
        <v>C. CLEMENTE HERNÁNDEZ ESPINOZA</v>
      </c>
      <c r="K191" s="586">
        <v>113</v>
      </c>
      <c r="L191" s="587" t="str">
        <f>VLOOKUP(MUEBLES[[#This Row],[NÚM. DE NOMINA ]],PERSONAL[],2,FALSE)</f>
        <v>C. CLEMENTE HERNÁNDEZ ESPINOZA</v>
      </c>
      <c r="M191" s="586" t="str">
        <f>VLOOKUP(MUEBLES[[#This Row],[NÚM. DE NOMINA ]],PERSONAL[],3,FALSE)</f>
        <v>SECRETARIO GENERAL MUNICIPAL</v>
      </c>
      <c r="N191" s="585" t="s">
        <v>4828</v>
      </c>
      <c r="O191" s="586" t="s">
        <v>4692</v>
      </c>
      <c r="P191" s="588" t="str">
        <f>VLOOKUP(MUEBLES[[#This Row],[NÚM. DE BIEN ]],BIENES[],2,FALSE)</f>
        <v xml:space="preserve">MESA DE JUNTAS </v>
      </c>
      <c r="Q191" s="589" t="s">
        <v>143</v>
      </c>
      <c r="R191" s="606" t="s">
        <v>5128</v>
      </c>
      <c r="S191" s="585" t="s">
        <v>39</v>
      </c>
      <c r="T191" s="585" t="s">
        <v>39</v>
      </c>
      <c r="U191" s="585" t="s">
        <v>39</v>
      </c>
      <c r="V191" s="585" t="s">
        <v>918</v>
      </c>
      <c r="W191" s="590">
        <v>43826</v>
      </c>
      <c r="X191" s="591">
        <v>9587.4</v>
      </c>
      <c r="Y191" s="592">
        <v>0</v>
      </c>
      <c r="Z191" s="592">
        <v>9587.4</v>
      </c>
      <c r="AA191" s="585" t="s">
        <v>6089</v>
      </c>
      <c r="AB191" s="608"/>
      <c r="AC191" s="576"/>
    </row>
    <row r="192" spans="1:29" s="15" customFormat="1" ht="63.75" x14ac:dyDescent="0.25">
      <c r="A192" s="662" t="str">
        <f>CONCATENATE(MUEBLES[[#This Row],[CODIGO DE LA PARTIDA ESPECIFICA ]],"-",MUEBLES[[#This Row],[NO. EDIFICIO ]],"-",MUEBLES[[#This Row],[NO. ÁREA ]],"-",MUEBLES[[#This Row],[NÚM. DE BIEN ]],"-",MUEBLES[[#This Row],[CONSECUTIVO DEL BIEN ]],"-",MUEBLES[[#This Row],[CONSECUTIVO GENERAL DE INVENTARIO]])</f>
        <v>511-01-05-192-001-0187</v>
      </c>
      <c r="B192" s="584">
        <v>511</v>
      </c>
      <c r="C192" s="584" t="s">
        <v>6096</v>
      </c>
      <c r="D192" s="584" t="s">
        <v>6318</v>
      </c>
      <c r="E192" s="585" t="s">
        <v>4060</v>
      </c>
      <c r="F192" s="584" t="str">
        <f>VLOOKUP(MUEBLES[[#This Row],[NO. EDIFICIO ]],EDIFICIOS[],2,FALSE)</f>
        <v>PALACIO MUNICIPAL</v>
      </c>
      <c r="G192" s="584" t="str">
        <f>VLOOKUP(MUEBLES[[#This Row],[NO. EDIFICIO ]],EDIFICIOS[],3,FALSE)</f>
        <v>PALACIO MUNICIPAL, S/N, COLONIA CENTRO</v>
      </c>
      <c r="H192" s="606" t="s">
        <v>4063</v>
      </c>
      <c r="I192" s="587" t="str">
        <f>VLOOKUP(MUEBLES[[#This Row],[NO. ÁREA ]],AREAS[],2,FALSE)</f>
        <v xml:space="preserve">H ASAMBLEA </v>
      </c>
      <c r="J192" s="586" t="str">
        <f>VLOOKUP(MUEBLES[[#This Row],[NO. ÁREA ]],AREAS[],5,FALSE)</f>
        <v>LIC. BLANCA GARCÍA LÓPEZ</v>
      </c>
      <c r="K192" s="586">
        <v>397</v>
      </c>
      <c r="L192" s="587" t="str">
        <f>VLOOKUP(MUEBLES[[#This Row],[NÚM. DE NOMINA ]],PERSONAL[],2,FALSE)</f>
        <v>LIC. BLANCA GARCÍA LÓPEZ</v>
      </c>
      <c r="M192" s="586" t="str">
        <f>VLOOKUP(MUEBLES[[#This Row],[NÚM. DE NOMINA ]],PERSONAL[],3,FALSE)</f>
        <v>OFICIAL MAYOR</v>
      </c>
      <c r="N192" s="585" t="s">
        <v>4826</v>
      </c>
      <c r="O192" s="586" t="s">
        <v>4692</v>
      </c>
      <c r="P192" s="588" t="str">
        <f>VLOOKUP(MUEBLES[[#This Row],[NÚM. DE BIEN ]],BIENES[],2,FALSE)</f>
        <v xml:space="preserve">MESA </v>
      </c>
      <c r="Q192" s="589" t="s">
        <v>2150</v>
      </c>
      <c r="R192" s="606" t="s">
        <v>5129</v>
      </c>
      <c r="S192" s="585" t="s">
        <v>557</v>
      </c>
      <c r="T192" s="585" t="s">
        <v>1184</v>
      </c>
      <c r="U192" s="585" t="s">
        <v>557</v>
      </c>
      <c r="V192" s="585">
        <v>9023</v>
      </c>
      <c r="W192" s="590">
        <v>44106</v>
      </c>
      <c r="X192" s="591">
        <v>41570</v>
      </c>
      <c r="Y192" s="592"/>
      <c r="Z192" s="592">
        <v>41570</v>
      </c>
      <c r="AA192" s="585" t="s">
        <v>6089</v>
      </c>
      <c r="AB192" s="608"/>
      <c r="AC192" s="576"/>
    </row>
    <row r="193" spans="1:336" s="15" customFormat="1" ht="51" x14ac:dyDescent="0.25">
      <c r="A193" s="662" t="str">
        <f>CONCATENATE(MUEBLES[[#This Row],[CODIGO DE LA PARTIDA ESPECIFICA ]],"-",MUEBLES[[#This Row],[NO. EDIFICIO ]],"-",MUEBLES[[#This Row],[NO. ÁREA ]],"-",MUEBLES[[#This Row],[NÚM. DE BIEN ]],"-",MUEBLES[[#This Row],[CONSECUTIVO DEL BIEN ]],"-",MUEBLES[[#This Row],[CONSECUTIVO GENERAL DE INVENTARIO]])</f>
        <v>566-04-46-192-002-0188</v>
      </c>
      <c r="B193" s="584">
        <v>566</v>
      </c>
      <c r="C193" s="584" t="s">
        <v>6107</v>
      </c>
      <c r="D193" s="584" t="s">
        <v>6319</v>
      </c>
      <c r="E193" s="585" t="s">
        <v>2074</v>
      </c>
      <c r="F193" s="584" t="str">
        <f>VLOOKUP(MUEBLES[[#This Row],[NO. EDIFICIO ]],EDIFICIOS[],2,FALSE)</f>
        <v xml:space="preserve">PROTECCION CIVIL </v>
      </c>
      <c r="G193" s="584" t="str">
        <f>VLOOKUP(MUEBLES[[#This Row],[NO. EDIFICIO ]],EDIFICIOS[],3,FALSE)</f>
        <v>AV. REFORMA S/N, SECCIÓN NORTE, MANZANA 2, SANTIAGO DE ANAYA, HIDALGO</v>
      </c>
      <c r="H193" s="606" t="s">
        <v>4291</v>
      </c>
      <c r="I193" s="587" t="str">
        <f>VLOOKUP(MUEBLES[[#This Row],[NO. ÁREA ]],AREAS[],2,FALSE)</f>
        <v>PROTECCIÓN CÍVIL, BOMBEROS Y GESTIÓN DE RIESGOS</v>
      </c>
      <c r="J193" s="586" t="str">
        <f>VLOOKUP(MUEBLES[[#This Row],[NO. ÁREA ]],AREAS[],5,FALSE)</f>
        <v>CMDTE. JOSÉ JUAN GARCÍA CORTES</v>
      </c>
      <c r="K193" s="586" t="s">
        <v>4062</v>
      </c>
      <c r="L193" s="587" t="str">
        <f>VLOOKUP(MUEBLES[[#This Row],[NÚM. DE NOMINA ]],PERSONAL[],2,FALSE)</f>
        <v>CMDTE. JOSÉ JUAN GARCÍA CORTES</v>
      </c>
      <c r="M193" s="586" t="str">
        <f>VLOOKUP(MUEBLES[[#This Row],[NÚM. DE NOMINA ]],PERSONAL[],3,FALSE)</f>
        <v>TITULAR</v>
      </c>
      <c r="N193" s="585" t="s">
        <v>4826</v>
      </c>
      <c r="O193" s="586" t="s">
        <v>4693</v>
      </c>
      <c r="P193" s="588" t="str">
        <f>VLOOKUP(MUEBLES[[#This Row],[NÚM. DE BIEN ]],BIENES[],2,FALSE)</f>
        <v xml:space="preserve">MESA </v>
      </c>
      <c r="Q193" s="586" t="s">
        <v>3431</v>
      </c>
      <c r="R193" s="606" t="s">
        <v>5130</v>
      </c>
      <c r="S193" s="585" t="s">
        <v>557</v>
      </c>
      <c r="T193" s="585" t="s">
        <v>557</v>
      </c>
      <c r="U193" s="585" t="s">
        <v>557</v>
      </c>
      <c r="V193" s="585" t="s">
        <v>3451</v>
      </c>
      <c r="W193" s="590">
        <v>45167</v>
      </c>
      <c r="X193" s="591">
        <v>5700.01</v>
      </c>
      <c r="Y193" s="592"/>
      <c r="Z193" s="592">
        <v>5700.01</v>
      </c>
      <c r="AA193" s="585" t="s">
        <v>6089</v>
      </c>
      <c r="AB193" s="608"/>
      <c r="AC193" s="576"/>
    </row>
    <row r="194" spans="1:336" s="15" customFormat="1" ht="63.75" x14ac:dyDescent="0.25">
      <c r="A194" s="662" t="str">
        <f>CONCATENATE(MUEBLES[[#This Row],[CODIGO DE LA PARTIDA ESPECIFICA ]],"-",MUEBLES[[#This Row],[NO. EDIFICIO ]],"-",MUEBLES[[#This Row],[NO. ÁREA ]],"-",MUEBLES[[#This Row],[NÚM. DE BIEN ]],"-",MUEBLES[[#This Row],[CONSECUTIVO DEL BIEN ]],"-",MUEBLES[[#This Row],[CONSECUTIVO GENERAL DE INVENTARIO]])</f>
        <v>561-01-09-196-001-0189</v>
      </c>
      <c r="B194" s="584">
        <v>561</v>
      </c>
      <c r="C194" s="584" t="s">
        <v>6103</v>
      </c>
      <c r="D194" s="584" t="s">
        <v>6320</v>
      </c>
      <c r="E194" s="585" t="s">
        <v>4060</v>
      </c>
      <c r="F194" s="584" t="str">
        <f>VLOOKUP(MUEBLES[[#This Row],[NO. EDIFICIO ]],EDIFICIOS[],2,FALSE)</f>
        <v>PALACIO MUNICIPAL</v>
      </c>
      <c r="G194" s="584" t="str">
        <f>VLOOKUP(MUEBLES[[#This Row],[NO. EDIFICIO ]],EDIFICIOS[],3,FALSE)</f>
        <v>PALACIO MUNICIPAL, S/N, COLONIA CENTRO</v>
      </c>
      <c r="H194" s="606" t="s">
        <v>4072</v>
      </c>
      <c r="I194" s="587" t="str">
        <f>VLOOKUP(MUEBLES[[#This Row],[NO. ÁREA ]],AREAS[],2,FALSE)</f>
        <v xml:space="preserve">INSTANCIA MUNICIPAL PARA EL DESARROLLO DE LAS MUJERES </v>
      </c>
      <c r="J194" s="586" t="str">
        <f>VLOOKUP(MUEBLES[[#This Row],[NO. ÁREA ]],AREAS[],5,FALSE)</f>
        <v>C. ELVIA GÓMEZ TINO</v>
      </c>
      <c r="K194" s="586">
        <v>117</v>
      </c>
      <c r="L194" s="587" t="str">
        <f>VLOOKUP(MUEBLES[[#This Row],[NÚM. DE NOMINA ]],PERSONAL[],2,FALSE)</f>
        <v>C. ELVIA GÓMEZ TINO</v>
      </c>
      <c r="M194" s="586" t="str">
        <f>VLOOKUP(MUEBLES[[#This Row],[NÚM. DE NOMINA ]],PERSONAL[],3,FALSE)</f>
        <v>TITULAR</v>
      </c>
      <c r="N194" s="585" t="s">
        <v>4829</v>
      </c>
      <c r="O194" s="586" t="s">
        <v>4692</v>
      </c>
      <c r="P194" s="588" t="str">
        <f>VLOOKUP(MUEBLES[[#This Row],[NÚM. DE BIEN ]],BIENES[],2,FALSE)</f>
        <v xml:space="preserve">MESA PLEGABLE </v>
      </c>
      <c r="Q194" s="589" t="s">
        <v>3339</v>
      </c>
      <c r="R194" s="606" t="s">
        <v>5131</v>
      </c>
      <c r="S194" s="585" t="s">
        <v>535</v>
      </c>
      <c r="T194" s="585" t="s">
        <v>3282</v>
      </c>
      <c r="U194" s="585">
        <v>8148381740</v>
      </c>
      <c r="V194" s="585">
        <v>421</v>
      </c>
      <c r="W194" s="590">
        <v>44880</v>
      </c>
      <c r="X194" s="591">
        <v>2500</v>
      </c>
      <c r="Y194" s="592"/>
      <c r="Z194" s="592">
        <v>2500</v>
      </c>
      <c r="AA194" s="585" t="s">
        <v>6090</v>
      </c>
      <c r="AB194" s="608"/>
      <c r="AC194" s="576"/>
    </row>
    <row r="195" spans="1:336" s="15" customFormat="1" ht="51" x14ac:dyDescent="0.25">
      <c r="A195" s="662" t="str">
        <f>CONCATENATE(MUEBLES[[#This Row],[CODIGO DE LA PARTIDA ESPECIFICA ]],"-",MUEBLES[[#This Row],[NO. EDIFICIO ]],"-",MUEBLES[[#This Row],[NO. ÁREA ]],"-",MUEBLES[[#This Row],[NÚM. DE BIEN ]],"-",MUEBLES[[#This Row],[CONSECUTIVO DEL BIEN ]],"-",MUEBLES[[#This Row],[CONSECUTIVO GENERAL DE INVENTARIO]])</f>
        <v>565-01-23-197-001-0190</v>
      </c>
      <c r="B195" s="584">
        <v>565</v>
      </c>
      <c r="C195" s="584" t="s">
        <v>6106</v>
      </c>
      <c r="D195" s="584" t="s">
        <v>6321</v>
      </c>
      <c r="E195" s="585" t="s">
        <v>4060</v>
      </c>
      <c r="F195" s="584" t="str">
        <f>VLOOKUP(MUEBLES[[#This Row],[NO. EDIFICIO ]],EDIFICIOS[],2,FALSE)</f>
        <v>PALACIO MUNICIPAL</v>
      </c>
      <c r="G195" s="584" t="str">
        <f>VLOOKUP(MUEBLES[[#This Row],[NO. EDIFICIO ]],EDIFICIOS[],3,FALSE)</f>
        <v>PALACIO MUNICIPAL, S/N, COLONIA CENTRO</v>
      </c>
      <c r="H195" s="606" t="s">
        <v>4268</v>
      </c>
      <c r="I195" s="587" t="str">
        <f>VLOOKUP(MUEBLES[[#This Row],[NO. ÁREA ]],AREAS[],2,FALSE)</f>
        <v>CATASTRO</v>
      </c>
      <c r="J195" s="586" t="str">
        <f>VLOOKUP(MUEBLES[[#This Row],[NO. ÁREA ]],AREAS[],5,FALSE)</f>
        <v>ING. LEONEL GARCÍA CADENA</v>
      </c>
      <c r="K195" s="586">
        <v>38</v>
      </c>
      <c r="L195" s="587" t="str">
        <f>VLOOKUP(MUEBLES[[#This Row],[NÚM. DE NOMINA ]],PERSONAL[],2,FALSE)</f>
        <v>ING. LEONEL GARCÍA CADENA</v>
      </c>
      <c r="M195" s="586" t="str">
        <f>VLOOKUP(MUEBLES[[#This Row],[NÚM. DE NOMINA ]],PERSONAL[],3,FALSE)</f>
        <v>TITULAR</v>
      </c>
      <c r="N195" s="585" t="s">
        <v>4830</v>
      </c>
      <c r="O195" s="586" t="s">
        <v>4692</v>
      </c>
      <c r="P195" s="588" t="str">
        <f>VLOOKUP(MUEBLES[[#This Row],[NÚM. DE BIEN ]],BIENES[],2,FALSE)</f>
        <v xml:space="preserve">MEZCLADORA </v>
      </c>
      <c r="Q195" s="589" t="s">
        <v>163</v>
      </c>
      <c r="R195" s="606" t="s">
        <v>5132</v>
      </c>
      <c r="S195" s="585" t="s">
        <v>39</v>
      </c>
      <c r="T195" s="585" t="s">
        <v>39</v>
      </c>
      <c r="U195" s="585" t="s">
        <v>39</v>
      </c>
      <c r="V195" s="585">
        <v>508</v>
      </c>
      <c r="W195" s="590">
        <v>43191</v>
      </c>
      <c r="X195" s="591">
        <f>3290+146</f>
        <v>3436</v>
      </c>
      <c r="Y195" s="592">
        <v>0</v>
      </c>
      <c r="Z195" s="592">
        <f>3290+146</f>
        <v>3436</v>
      </c>
      <c r="AA195" s="585" t="s">
        <v>6089</v>
      </c>
      <c r="AB195" s="608"/>
      <c r="AC195" s="576"/>
    </row>
    <row r="196" spans="1:336" s="15" customFormat="1" ht="51" x14ac:dyDescent="0.25">
      <c r="A196" s="662" t="str">
        <f>CONCATENATE(MUEBLES[[#This Row],[CODIGO DE LA PARTIDA ESPECIFICA ]],"-",MUEBLES[[#This Row],[NO. EDIFICIO ]],"-",MUEBLES[[#This Row],[NO. ÁREA ]],"-",MUEBLES[[#This Row],[NÚM. DE BIEN ]],"-",MUEBLES[[#This Row],[CONSECUTIVO DEL BIEN ]],"-",MUEBLES[[#This Row],[CONSECUTIVO GENERAL DE INVENTARIO]])</f>
        <v>519-01-14-197-001-0191</v>
      </c>
      <c r="B196" s="584">
        <v>519</v>
      </c>
      <c r="C196" s="584" t="s">
        <v>6094</v>
      </c>
      <c r="D196" s="584" t="s">
        <v>6322</v>
      </c>
      <c r="E196" s="585" t="s">
        <v>4060</v>
      </c>
      <c r="F196" s="584" t="str">
        <f>VLOOKUP(MUEBLES[[#This Row],[NO. EDIFICIO ]],EDIFICIOS[],2,FALSE)</f>
        <v>PALACIO MUNICIPAL</v>
      </c>
      <c r="G196" s="584" t="str">
        <f>VLOOKUP(MUEBLES[[#This Row],[NO. EDIFICIO ]],EDIFICIOS[],3,FALSE)</f>
        <v>PALACIO MUNICIPAL, S/N, COLONIA CENTRO</v>
      </c>
      <c r="H196" s="606" t="s">
        <v>4259</v>
      </c>
      <c r="I196" s="587" t="str">
        <f>VLOOKUP(MUEBLES[[#This Row],[NO. ÁREA ]],AREAS[],2,FALSE)</f>
        <v>ADMINISTRACIÓN MUNICIPAL</v>
      </c>
      <c r="J196" s="586" t="str">
        <f>VLOOKUP(MUEBLES[[#This Row],[NO. ÁREA ]],AREAS[],5,FALSE)</f>
        <v>C. DAVID PÉREZ ALONSO</v>
      </c>
      <c r="K196" s="586">
        <v>122</v>
      </c>
      <c r="L196" s="587" t="str">
        <f>VLOOKUP(MUEBLES[[#This Row],[NÚM. DE NOMINA ]],PERSONAL[],2,FALSE)</f>
        <v>ING. CARLOS MEJÍA LEÓN</v>
      </c>
      <c r="M196" s="586" t="str">
        <f>VLOOKUP(MUEBLES[[#This Row],[NÚM. DE NOMINA ]],PERSONAL[],3,FALSE)</f>
        <v>AUXILIAR TÉCNICO</v>
      </c>
      <c r="N196" s="585" t="s">
        <v>4830</v>
      </c>
      <c r="O196" s="586" t="s">
        <v>4692</v>
      </c>
      <c r="P196" s="588" t="str">
        <f>VLOOKUP(MUEBLES[[#This Row],[NÚM. DE BIEN ]],BIENES[],2,FALSE)</f>
        <v xml:space="preserve">MEZCLADORA </v>
      </c>
      <c r="Q196" s="589" t="s">
        <v>1276</v>
      </c>
      <c r="R196" s="606" t="s">
        <v>5133</v>
      </c>
      <c r="S196" s="585" t="s">
        <v>39</v>
      </c>
      <c r="T196" s="585" t="s">
        <v>39</v>
      </c>
      <c r="U196" s="585" t="s">
        <v>39</v>
      </c>
      <c r="V196" s="585">
        <v>85</v>
      </c>
      <c r="W196" s="590">
        <v>42762</v>
      </c>
      <c r="X196" s="591">
        <v>8117.2</v>
      </c>
      <c r="Y196" s="592">
        <v>0</v>
      </c>
      <c r="Z196" s="592">
        <v>8117.2</v>
      </c>
      <c r="AA196" s="585" t="s">
        <v>6089</v>
      </c>
      <c r="AB196" s="608"/>
      <c r="AC196" s="576"/>
    </row>
    <row r="197" spans="1:336" s="15" customFormat="1" ht="38.25" x14ac:dyDescent="0.25">
      <c r="A197" s="664" t="str">
        <f>CONCATENATE(MUEBLES[[#This Row],[CODIGO DE LA PARTIDA ESPECIFICA ]],"-",MUEBLES[[#This Row],[NO. EDIFICIO ]],"-",MUEBLES[[#This Row],[NO. ÁREA ]],"-",MUEBLES[[#This Row],[NÚM. DE BIEN ]],"-",MUEBLES[[#This Row],[CONSECUTIVO DEL BIEN ]],"-",MUEBLES[[#This Row],[CONSECUTIVO GENERAL DE INVENTARIO]])</f>
        <v>519-01-14-198-001-0192</v>
      </c>
      <c r="B197" s="584">
        <v>519</v>
      </c>
      <c r="C197" s="584" t="s">
        <v>6094</v>
      </c>
      <c r="D197" s="584" t="s">
        <v>6323</v>
      </c>
      <c r="E197" s="585" t="s">
        <v>4060</v>
      </c>
      <c r="F197" s="584" t="str">
        <f>VLOOKUP(MUEBLES[[#This Row],[NO. EDIFICIO ]],EDIFICIOS[],2,FALSE)</f>
        <v>PALACIO MUNICIPAL</v>
      </c>
      <c r="G197" s="584" t="str">
        <f>VLOOKUP(MUEBLES[[#This Row],[NO. EDIFICIO ]],EDIFICIOS[],3,FALSE)</f>
        <v>PALACIO MUNICIPAL, S/N, COLONIA CENTRO</v>
      </c>
      <c r="H197" s="606" t="s">
        <v>4259</v>
      </c>
      <c r="I197" s="587" t="str">
        <f>VLOOKUP(MUEBLES[[#This Row],[NO. ÁREA ]],AREAS[],2,FALSE)</f>
        <v>ADMINISTRACIÓN MUNICIPAL</v>
      </c>
      <c r="J197" s="586" t="str">
        <f>VLOOKUP(MUEBLES[[#This Row],[NO. ÁREA ]],AREAS[],5,FALSE)</f>
        <v>C. DAVID PÉREZ ALONSO</v>
      </c>
      <c r="K197" s="586">
        <v>122</v>
      </c>
      <c r="L197" s="587" t="str">
        <f>VLOOKUP(MUEBLES[[#This Row],[NÚM. DE NOMINA ]],PERSONAL[],2,FALSE)</f>
        <v>ING. CARLOS MEJÍA LEÓN</v>
      </c>
      <c r="M197" s="586" t="str">
        <f>VLOOKUP(MUEBLES[[#This Row],[NÚM. DE NOMINA ]],PERSONAL[],3,FALSE)</f>
        <v>AUXILIAR TÉCNICO</v>
      </c>
      <c r="N197" s="585" t="s">
        <v>4831</v>
      </c>
      <c r="O197" s="586" t="s">
        <v>4692</v>
      </c>
      <c r="P197" s="588" t="str">
        <f>VLOOKUP(MUEBLES[[#This Row],[NÚM. DE BIEN ]],BIENES[],2,FALSE)</f>
        <v>MICROFONO</v>
      </c>
      <c r="Q197" s="589" t="s">
        <v>268</v>
      </c>
      <c r="R197" s="606" t="s">
        <v>5134</v>
      </c>
      <c r="S197" s="585" t="s">
        <v>269</v>
      </c>
      <c r="T197" s="585" t="s">
        <v>270</v>
      </c>
      <c r="U197" s="585" t="s">
        <v>39</v>
      </c>
      <c r="V197" s="585">
        <v>539</v>
      </c>
      <c r="W197" s="590">
        <v>43664</v>
      </c>
      <c r="X197" s="591">
        <v>2200</v>
      </c>
      <c r="Y197" s="592">
        <v>0</v>
      </c>
      <c r="Z197" s="592">
        <v>2200</v>
      </c>
      <c r="AA197" s="585" t="s">
        <v>6091</v>
      </c>
      <c r="AB197" s="608" t="s">
        <v>7917</v>
      </c>
      <c r="AC197" s="576"/>
    </row>
    <row r="198" spans="1:336" s="15" customFormat="1" ht="76.5" x14ac:dyDescent="0.25">
      <c r="A198" s="677" t="str">
        <f>CONCATENATE(MUEBLES[[#This Row],[CODIGO DE LA PARTIDA ESPECIFICA ]],"-",MUEBLES[[#This Row],[NO. EDIFICIO ]],"-",MUEBLES[[#This Row],[NO. ÁREA ]],"-",MUEBLES[[#This Row],[NÚM. DE BIEN ]],"-",MUEBLES[[#This Row],[CONSECUTIVO DEL BIEN ]],"-",MUEBLES[[#This Row],[CONSECUTIVO GENERAL DE INVENTARIO]])</f>
        <v>511-01-44-199-001-0193</v>
      </c>
      <c r="B198" s="584">
        <v>511</v>
      </c>
      <c r="C198" s="584" t="s">
        <v>6096</v>
      </c>
      <c r="D198" s="584" t="s">
        <v>6324</v>
      </c>
      <c r="E198" s="585" t="s">
        <v>4060</v>
      </c>
      <c r="F198" s="584" t="str">
        <f>VLOOKUP(MUEBLES[[#This Row],[NO. EDIFICIO ]],EDIFICIOS[],2,FALSE)</f>
        <v>PALACIO MUNICIPAL</v>
      </c>
      <c r="G198" s="584" t="str">
        <f>VLOOKUP(MUEBLES[[#This Row],[NO. EDIFICIO ]],EDIFICIOS[],3,FALSE)</f>
        <v>PALACIO MUNICIPAL, S/N, COLONIA CENTRO</v>
      </c>
      <c r="H198" s="606" t="s">
        <v>4289</v>
      </c>
      <c r="I198" s="587" t="str">
        <f>VLOOKUP(MUEBLES[[#This Row],[NO. ÁREA ]],AREAS[],2,FALSE)</f>
        <v>SEGURIDAD PÚBLICA Y TRÁNSITO MUNICIPAL</v>
      </c>
      <c r="J198" s="586" t="str">
        <f>VLOOKUP(MUEBLES[[#This Row],[NO. ÁREA ]],AREAS[],5,FALSE)</f>
        <v>LIC. MIGUEL ÁNGEL ALDANA  CANO</v>
      </c>
      <c r="K198" s="586" t="s">
        <v>4060</v>
      </c>
      <c r="L198" s="587" t="str">
        <f>VLOOKUP(MUEBLES[[#This Row],[NÚM. DE NOMINA ]],PERSONAL[],2,FALSE)</f>
        <v>LIC. MIGUEL ÁNGEL ALDANA  CANO</v>
      </c>
      <c r="M198" s="586" t="str">
        <f>VLOOKUP(MUEBLES[[#This Row],[NÚM. DE NOMINA ]],PERSONAL[],3,FALSE)</f>
        <v xml:space="preserve">TITULAR </v>
      </c>
      <c r="N198" s="585" t="s">
        <v>4832</v>
      </c>
      <c r="O198" s="624" t="s">
        <v>4692</v>
      </c>
      <c r="P198" s="588" t="str">
        <f>VLOOKUP(MUEBLES[[#This Row],[NÚM. DE BIEN ]],BIENES[],2,FALSE)</f>
        <v xml:space="preserve">MICROONDAS </v>
      </c>
      <c r="Q198" s="625" t="s">
        <v>3682</v>
      </c>
      <c r="R198" s="606" t="s">
        <v>5135</v>
      </c>
      <c r="S198" s="585" t="s">
        <v>114</v>
      </c>
      <c r="T198" s="585" t="s">
        <v>3683</v>
      </c>
      <c r="U198" s="585" t="s">
        <v>557</v>
      </c>
      <c r="V198" s="585" t="s">
        <v>3684</v>
      </c>
      <c r="W198" s="590">
        <v>45194</v>
      </c>
      <c r="X198" s="591">
        <v>4580.84</v>
      </c>
      <c r="Y198" s="592"/>
      <c r="Z198" s="592">
        <v>4580.84</v>
      </c>
      <c r="AA198" s="585" t="s">
        <v>6089</v>
      </c>
      <c r="AB198" s="608"/>
      <c r="AC198" s="576"/>
    </row>
    <row r="199" spans="1:336" s="15" customFormat="1" ht="38.25" x14ac:dyDescent="0.25">
      <c r="A199" s="662" t="str">
        <f>CONCATENATE(MUEBLES[[#This Row],[CODIGO DE LA PARTIDA ESPECIFICA ]],"-",MUEBLES[[#This Row],[NO. EDIFICIO ]],"-",MUEBLES[[#This Row],[NO. ÁREA ]],"-",MUEBLES[[#This Row],[NÚM. DE BIEN ]],"-",MUEBLES[[#This Row],[CONSECUTIVO DEL BIEN ]],"-",MUEBLES[[#This Row],[CONSECUTIVO GENERAL DE INVENTARIO]])</f>
        <v>531-05-51-200-001-0194</v>
      </c>
      <c r="B199" s="584">
        <v>531</v>
      </c>
      <c r="C199" s="605" t="s">
        <v>6102</v>
      </c>
      <c r="D199" s="584" t="s">
        <v>6708</v>
      </c>
      <c r="E199" s="585" t="s">
        <v>4063</v>
      </c>
      <c r="F199" s="584" t="str">
        <f>VLOOKUP(MUEBLES[[#This Row],[NO. EDIFICIO ]],EDIFICIOS[],2,FALSE)</f>
        <v>SISTEMA MUNICIPAL DIF</v>
      </c>
      <c r="G199" s="584" t="str">
        <f>VLOOKUP(MUEBLES[[#This Row],[NO. EDIFICIO ]],EDIFICIOS[],3,FALSE)</f>
        <v>AV. REFORMA S/N, SECCIÓN NORTE, MANZANA 2, SANTIAGO DE ANAYA, HIDALGO</v>
      </c>
      <c r="H199" s="606" t="s">
        <v>4296</v>
      </c>
      <c r="I199" s="587" t="str">
        <f>VLOOKUP(MUEBLES[[#This Row],[NO. ÁREA ]],AREAS[],2,FALSE)</f>
        <v>UNIDAD BÁSICA DE REHABILITACIÓN</v>
      </c>
      <c r="J199" s="586" t="str">
        <f>VLOOKUP(MUEBLES[[#This Row],[NO. ÁREA ]],AREAS[],5,FALSE)</f>
        <v>C. BELEN GONZÁLEZ BARRERA</v>
      </c>
      <c r="K199" s="586">
        <v>119</v>
      </c>
      <c r="L199" s="587" t="str">
        <f>VLOOKUP(MUEBLES[[#This Row],[NÚM. DE NOMINA ]],PERSONAL[],2,FALSE)</f>
        <v>C. BELEN GONZÁLEZ BARRERA</v>
      </c>
      <c r="M199" s="586" t="str">
        <f>VLOOKUP(MUEBLES[[#This Row],[NÚM. DE NOMINA ]],PERSONAL[],3,FALSE)</f>
        <v xml:space="preserve">TITULAR </v>
      </c>
      <c r="N199" s="585" t="s">
        <v>4833</v>
      </c>
      <c r="O199" s="586" t="s">
        <v>4692</v>
      </c>
      <c r="P199" s="588" t="str">
        <f>VLOOKUP(MUEBLES[[#This Row],[NÚM. DE BIEN ]],BIENES[],2,FALSE)</f>
        <v xml:space="preserve">MICROSCOPIO </v>
      </c>
      <c r="Q199" s="589" t="s">
        <v>884</v>
      </c>
      <c r="R199" s="606" t="s">
        <v>5136</v>
      </c>
      <c r="S199" s="585" t="s">
        <v>851</v>
      </c>
      <c r="T199" s="585" t="s">
        <v>39</v>
      </c>
      <c r="U199" s="585" t="s">
        <v>857</v>
      </c>
      <c r="V199" s="585" t="s">
        <v>885</v>
      </c>
      <c r="W199" s="590">
        <v>44027</v>
      </c>
      <c r="X199" s="591">
        <v>18000</v>
      </c>
      <c r="Y199" s="592">
        <v>0</v>
      </c>
      <c r="Z199" s="592">
        <v>18000</v>
      </c>
      <c r="AA199" s="585" t="s">
        <v>6089</v>
      </c>
      <c r="AB199" s="608" t="s">
        <v>7875</v>
      </c>
      <c r="AC199" s="576" t="s">
        <v>5991</v>
      </c>
    </row>
    <row r="200" spans="1:336" s="15" customFormat="1" ht="229.5" x14ac:dyDescent="0.25">
      <c r="A200" s="662" t="str">
        <f>CONCATENATE(MUEBLES[[#This Row],[CODIGO DE LA PARTIDA ESPECIFICA ]],"-",MUEBLES[[#This Row],[NO. EDIFICIO ]],"-",MUEBLES[[#This Row],[NO. ÁREA ]],"-",MUEBLES[[#This Row],[NÚM. DE BIEN ]],"-",MUEBLES[[#This Row],[CONSECUTIVO DEL BIEN ]],"-",MUEBLES[[#This Row],[CONSECUTIVO GENERAL DE INVENTARIO]])</f>
        <v>561-04-46-201-001-0195</v>
      </c>
      <c r="B200" s="584">
        <v>561</v>
      </c>
      <c r="C200" s="584" t="s">
        <v>6103</v>
      </c>
      <c r="D200" s="584" t="s">
        <v>6326</v>
      </c>
      <c r="E200" s="585" t="s">
        <v>2074</v>
      </c>
      <c r="F200" s="584" t="str">
        <f>VLOOKUP(MUEBLES[[#This Row],[NO. EDIFICIO ]],EDIFICIOS[],2,FALSE)</f>
        <v xml:space="preserve">PROTECCION CIVIL </v>
      </c>
      <c r="G200" s="584" t="str">
        <f>VLOOKUP(MUEBLES[[#This Row],[NO. EDIFICIO ]],EDIFICIOS[],3,FALSE)</f>
        <v>AV. REFORMA S/N, SECCIÓN NORTE, MANZANA 2, SANTIAGO DE ANAYA, HIDALGO</v>
      </c>
      <c r="H200" s="606" t="s">
        <v>4291</v>
      </c>
      <c r="I200" s="587" t="str">
        <f>VLOOKUP(MUEBLES[[#This Row],[NO. ÁREA ]],AREAS[],2,FALSE)</f>
        <v>PROTECCIÓN CÍVIL, BOMBEROS Y GESTIÓN DE RIESGOS</v>
      </c>
      <c r="J200" s="586" t="str">
        <f>VLOOKUP(MUEBLES[[#This Row],[NO. ÁREA ]],AREAS[],5,FALSE)</f>
        <v>CMDTE. JOSÉ JUAN GARCÍA CORTES</v>
      </c>
      <c r="K200" s="586" t="s">
        <v>4062</v>
      </c>
      <c r="L200" s="587" t="str">
        <f>VLOOKUP(MUEBLES[[#This Row],[NÚM. DE NOMINA ]],PERSONAL[],2,FALSE)</f>
        <v>CMDTE. JOSÉ JUAN GARCÍA CORTES</v>
      </c>
      <c r="M200" s="586" t="str">
        <f>VLOOKUP(MUEBLES[[#This Row],[NÚM. DE NOMINA ]],PERSONAL[],3,FALSE)</f>
        <v>TITULAR</v>
      </c>
      <c r="N200" s="585" t="s">
        <v>4834</v>
      </c>
      <c r="O200" s="586" t="s">
        <v>4692</v>
      </c>
      <c r="P200" s="588" t="str">
        <f>VLOOKUP(MUEBLES[[#This Row],[NÚM. DE BIEN ]],BIENES[],2,FALSE)</f>
        <v xml:space="preserve">MOCHILA ASPERSORA </v>
      </c>
      <c r="Q200" s="589" t="s">
        <v>552</v>
      </c>
      <c r="R200" s="606" t="s">
        <v>5137</v>
      </c>
      <c r="S200" s="585" t="s">
        <v>557</v>
      </c>
      <c r="T200" s="585" t="s">
        <v>553</v>
      </c>
      <c r="U200" s="585" t="s">
        <v>39</v>
      </c>
      <c r="V200" s="585" t="s">
        <v>554</v>
      </c>
      <c r="W200" s="590">
        <v>43963</v>
      </c>
      <c r="X200" s="591">
        <v>6250</v>
      </c>
      <c r="Y200" s="592">
        <v>0</v>
      </c>
      <c r="Z200" s="592">
        <v>6250</v>
      </c>
      <c r="AA200" s="585" t="s">
        <v>6089</v>
      </c>
      <c r="AB200" s="608"/>
      <c r="AC200" s="576"/>
    </row>
    <row r="201" spans="1:336" s="15" customFormat="1" ht="229.5" x14ac:dyDescent="0.25">
      <c r="A201" s="662" t="str">
        <f>CONCATENATE(MUEBLES[[#This Row],[CODIGO DE LA PARTIDA ESPECIFICA ]],"-",MUEBLES[[#This Row],[NO. EDIFICIO ]],"-",MUEBLES[[#This Row],[NO. ÁREA ]],"-",MUEBLES[[#This Row],[NÚM. DE BIEN ]],"-",MUEBLES[[#This Row],[CONSECUTIVO DEL BIEN ]],"-",MUEBLES[[#This Row],[CONSECUTIVO GENERAL DE INVENTARIO]])</f>
        <v>561-04-46-201-002-0196</v>
      </c>
      <c r="B201" s="584">
        <v>561</v>
      </c>
      <c r="C201" s="584" t="s">
        <v>6103</v>
      </c>
      <c r="D201" s="584" t="s">
        <v>6327</v>
      </c>
      <c r="E201" s="585" t="s">
        <v>2074</v>
      </c>
      <c r="F201" s="584" t="str">
        <f>VLOOKUP(MUEBLES[[#This Row],[NO. EDIFICIO ]],EDIFICIOS[],2,FALSE)</f>
        <v xml:space="preserve">PROTECCION CIVIL </v>
      </c>
      <c r="G201" s="584" t="str">
        <f>VLOOKUP(MUEBLES[[#This Row],[NO. EDIFICIO ]],EDIFICIOS[],3,FALSE)</f>
        <v>AV. REFORMA S/N, SECCIÓN NORTE, MANZANA 2, SANTIAGO DE ANAYA, HIDALGO</v>
      </c>
      <c r="H201" s="606" t="s">
        <v>4291</v>
      </c>
      <c r="I201" s="587" t="str">
        <f>VLOOKUP(MUEBLES[[#This Row],[NO. ÁREA ]],AREAS[],2,FALSE)</f>
        <v>PROTECCIÓN CÍVIL, BOMBEROS Y GESTIÓN DE RIESGOS</v>
      </c>
      <c r="J201" s="586" t="str">
        <f>VLOOKUP(MUEBLES[[#This Row],[NO. ÁREA ]],AREAS[],5,FALSE)</f>
        <v>CMDTE. JOSÉ JUAN GARCÍA CORTES</v>
      </c>
      <c r="K201" s="586" t="s">
        <v>4062</v>
      </c>
      <c r="L201" s="587" t="str">
        <f>VLOOKUP(MUEBLES[[#This Row],[NÚM. DE NOMINA ]],PERSONAL[],2,FALSE)</f>
        <v>CMDTE. JOSÉ JUAN GARCÍA CORTES</v>
      </c>
      <c r="M201" s="586" t="str">
        <f>VLOOKUP(MUEBLES[[#This Row],[NÚM. DE NOMINA ]],PERSONAL[],3,FALSE)</f>
        <v>TITULAR</v>
      </c>
      <c r="N201" s="585" t="s">
        <v>4834</v>
      </c>
      <c r="O201" s="586" t="s">
        <v>4693</v>
      </c>
      <c r="P201" s="588" t="str">
        <f>VLOOKUP(MUEBLES[[#This Row],[NÚM. DE BIEN ]],BIENES[],2,FALSE)</f>
        <v xml:space="preserve">MOCHILA ASPERSORA </v>
      </c>
      <c r="Q201" s="589" t="s">
        <v>552</v>
      </c>
      <c r="R201" s="606" t="s">
        <v>5138</v>
      </c>
      <c r="S201" s="585" t="s">
        <v>557</v>
      </c>
      <c r="T201" s="585" t="s">
        <v>553</v>
      </c>
      <c r="U201" s="585" t="s">
        <v>39</v>
      </c>
      <c r="V201" s="585" t="s">
        <v>554</v>
      </c>
      <c r="W201" s="590">
        <v>43963</v>
      </c>
      <c r="X201" s="591">
        <v>6250</v>
      </c>
      <c r="Y201" s="592">
        <v>0</v>
      </c>
      <c r="Z201" s="592">
        <v>6250</v>
      </c>
      <c r="AA201" s="585" t="s">
        <v>6089</v>
      </c>
      <c r="AB201" s="608"/>
      <c r="AC201" s="576"/>
    </row>
    <row r="202" spans="1:336" s="15" customFormat="1" ht="229.5" x14ac:dyDescent="0.25">
      <c r="A202" s="662" t="str">
        <f>CONCATENATE(MUEBLES[[#This Row],[CODIGO DE LA PARTIDA ESPECIFICA ]],"-",MUEBLES[[#This Row],[NO. EDIFICIO ]],"-",MUEBLES[[#This Row],[NO. ÁREA ]],"-",MUEBLES[[#This Row],[NÚM. DE BIEN ]],"-",MUEBLES[[#This Row],[CONSECUTIVO DEL BIEN ]],"-",MUEBLES[[#This Row],[CONSECUTIVO GENERAL DE INVENTARIO]])</f>
        <v>561-04-46-201-003-0197</v>
      </c>
      <c r="B202" s="584">
        <v>561</v>
      </c>
      <c r="C202" s="584" t="s">
        <v>6103</v>
      </c>
      <c r="D202" s="584" t="s">
        <v>6328</v>
      </c>
      <c r="E202" s="585" t="s">
        <v>2074</v>
      </c>
      <c r="F202" s="584" t="str">
        <f>VLOOKUP(MUEBLES[[#This Row],[NO. EDIFICIO ]],EDIFICIOS[],2,FALSE)</f>
        <v xml:space="preserve">PROTECCION CIVIL </v>
      </c>
      <c r="G202" s="584" t="str">
        <f>VLOOKUP(MUEBLES[[#This Row],[NO. EDIFICIO ]],EDIFICIOS[],3,FALSE)</f>
        <v>AV. REFORMA S/N, SECCIÓN NORTE, MANZANA 2, SANTIAGO DE ANAYA, HIDALGO</v>
      </c>
      <c r="H202" s="606" t="s">
        <v>4291</v>
      </c>
      <c r="I202" s="587" t="str">
        <f>VLOOKUP(MUEBLES[[#This Row],[NO. ÁREA ]],AREAS[],2,FALSE)</f>
        <v>PROTECCIÓN CÍVIL, BOMBEROS Y GESTIÓN DE RIESGOS</v>
      </c>
      <c r="J202" s="586" t="str">
        <f>VLOOKUP(MUEBLES[[#This Row],[NO. ÁREA ]],AREAS[],5,FALSE)</f>
        <v>CMDTE. JOSÉ JUAN GARCÍA CORTES</v>
      </c>
      <c r="K202" s="586" t="s">
        <v>4062</v>
      </c>
      <c r="L202" s="587" t="str">
        <f>VLOOKUP(MUEBLES[[#This Row],[NÚM. DE NOMINA ]],PERSONAL[],2,FALSE)</f>
        <v>CMDTE. JOSÉ JUAN GARCÍA CORTES</v>
      </c>
      <c r="M202" s="586" t="str">
        <f>VLOOKUP(MUEBLES[[#This Row],[NÚM. DE NOMINA ]],PERSONAL[],3,FALSE)</f>
        <v>TITULAR</v>
      </c>
      <c r="N202" s="585" t="s">
        <v>4834</v>
      </c>
      <c r="O202" s="586" t="s">
        <v>4694</v>
      </c>
      <c r="P202" s="588" t="str">
        <f>VLOOKUP(MUEBLES[[#This Row],[NÚM. DE BIEN ]],BIENES[],2,FALSE)</f>
        <v xml:space="preserve">MOCHILA ASPERSORA </v>
      </c>
      <c r="Q202" s="589" t="s">
        <v>552</v>
      </c>
      <c r="R202" s="606" t="s">
        <v>5139</v>
      </c>
      <c r="S202" s="585" t="s">
        <v>557</v>
      </c>
      <c r="T202" s="585" t="s">
        <v>553</v>
      </c>
      <c r="U202" s="585" t="s">
        <v>39</v>
      </c>
      <c r="V202" s="585" t="s">
        <v>554</v>
      </c>
      <c r="W202" s="590">
        <v>43963</v>
      </c>
      <c r="X202" s="591">
        <v>6250</v>
      </c>
      <c r="Y202" s="592">
        <v>0</v>
      </c>
      <c r="Z202" s="592">
        <v>6250</v>
      </c>
      <c r="AA202" s="585" t="s">
        <v>6089</v>
      </c>
      <c r="AB202" s="608"/>
      <c r="AC202" s="576"/>
    </row>
    <row r="203" spans="1:336" s="15" customFormat="1" ht="229.5" x14ac:dyDescent="0.25">
      <c r="A203" s="664" t="str">
        <f>CONCATENATE(MUEBLES[[#This Row],[CODIGO DE LA PARTIDA ESPECIFICA ]],"-",MUEBLES[[#This Row],[NO. EDIFICIO ]],"-",MUEBLES[[#This Row],[NO. ÁREA ]],"-",MUEBLES[[#This Row],[NÚM. DE BIEN ]],"-",MUEBLES[[#This Row],[CONSECUTIVO DEL BIEN ]],"-",MUEBLES[[#This Row],[CONSECUTIVO GENERAL DE INVENTARIO]])</f>
        <v>561-04-46-201-004-0198</v>
      </c>
      <c r="B203" s="584">
        <v>561</v>
      </c>
      <c r="C203" s="584" t="s">
        <v>6103</v>
      </c>
      <c r="D203" s="584" t="s">
        <v>6329</v>
      </c>
      <c r="E203" s="585" t="s">
        <v>2074</v>
      </c>
      <c r="F203" s="584" t="str">
        <f>VLOOKUP(MUEBLES[[#This Row],[NO. EDIFICIO ]],EDIFICIOS[],2,FALSE)</f>
        <v xml:space="preserve">PROTECCION CIVIL </v>
      </c>
      <c r="G203" s="584" t="str">
        <f>VLOOKUP(MUEBLES[[#This Row],[NO. EDIFICIO ]],EDIFICIOS[],3,FALSE)</f>
        <v>AV. REFORMA S/N, SECCIÓN NORTE, MANZANA 2, SANTIAGO DE ANAYA, HIDALGO</v>
      </c>
      <c r="H203" s="606" t="s">
        <v>4291</v>
      </c>
      <c r="I203" s="587" t="str">
        <f>VLOOKUP(MUEBLES[[#This Row],[NO. ÁREA ]],AREAS[],2,FALSE)</f>
        <v>PROTECCIÓN CÍVIL, BOMBEROS Y GESTIÓN DE RIESGOS</v>
      </c>
      <c r="J203" s="586" t="str">
        <f>VLOOKUP(MUEBLES[[#This Row],[NO. ÁREA ]],AREAS[],5,FALSE)</f>
        <v>CMDTE. JOSÉ JUAN GARCÍA CORTES</v>
      </c>
      <c r="K203" s="586" t="s">
        <v>4062</v>
      </c>
      <c r="L203" s="587" t="str">
        <f>VLOOKUP(MUEBLES[[#This Row],[NÚM. DE NOMINA ]],PERSONAL[],2,FALSE)</f>
        <v>CMDTE. JOSÉ JUAN GARCÍA CORTES</v>
      </c>
      <c r="M203" s="586" t="str">
        <f>VLOOKUP(MUEBLES[[#This Row],[NÚM. DE NOMINA ]],PERSONAL[],3,FALSE)</f>
        <v>TITULAR</v>
      </c>
      <c r="N203" s="585" t="s">
        <v>4834</v>
      </c>
      <c r="O203" s="586" t="s">
        <v>4695</v>
      </c>
      <c r="P203" s="588" t="str">
        <f>VLOOKUP(MUEBLES[[#This Row],[NÚM. DE BIEN ]],BIENES[],2,FALSE)</f>
        <v xml:space="preserve">MOCHILA ASPERSORA </v>
      </c>
      <c r="Q203" s="589" t="s">
        <v>552</v>
      </c>
      <c r="R203" s="606" t="s">
        <v>5140</v>
      </c>
      <c r="S203" s="585" t="s">
        <v>557</v>
      </c>
      <c r="T203" s="585" t="s">
        <v>553</v>
      </c>
      <c r="U203" s="585" t="s">
        <v>39</v>
      </c>
      <c r="V203" s="585" t="s">
        <v>554</v>
      </c>
      <c r="W203" s="590">
        <v>43963</v>
      </c>
      <c r="X203" s="591">
        <v>6250</v>
      </c>
      <c r="Y203" s="592">
        <v>0</v>
      </c>
      <c r="Z203" s="592">
        <v>6250</v>
      </c>
      <c r="AA203" s="585" t="s">
        <v>6089</v>
      </c>
      <c r="AB203" s="608" t="s">
        <v>7857</v>
      </c>
      <c r="AC203" s="576" t="s">
        <v>912</v>
      </c>
    </row>
    <row r="204" spans="1:336" s="15" customFormat="1" ht="267.75" x14ac:dyDescent="0.25">
      <c r="A204" s="677" t="str">
        <f>CONCATENATE(MUEBLES[[#This Row],[CODIGO DE LA PARTIDA ESPECIFICA ]],"-",MUEBLES[[#This Row],[NO. EDIFICIO ]],"-",MUEBLES[[#This Row],[NO. ÁREA ]],"-",MUEBLES[[#This Row],[NÚM. DE BIEN ]],"-",MUEBLES[[#This Row],[CONSECUTIVO DEL BIEN ]],"-",MUEBLES[[#This Row],[CONSECUTIVO GENERAL DE INVENTARIO]])</f>
        <v>511-02-39-286-001-0199</v>
      </c>
      <c r="B204" s="584">
        <v>511</v>
      </c>
      <c r="C204" s="584" t="s">
        <v>6096</v>
      </c>
      <c r="D204" s="584" t="s">
        <v>6330</v>
      </c>
      <c r="E204" s="585" t="s">
        <v>4061</v>
      </c>
      <c r="F204" s="584" t="str">
        <f>VLOOKUP(MUEBLES[[#This Row],[NO. EDIFICIO ]],EDIFICIOS[],2,FALSE)</f>
        <v>CENTRO CULTURAL</v>
      </c>
      <c r="G204" s="584" t="str">
        <f>VLOOKUP(MUEBLES[[#This Row],[NO. EDIFICIO ]],EDIFICIOS[],3,FALSE)</f>
        <v xml:space="preserve">AV. REFORMA S/N, SECCIÓN SUR, 1RA MANZANA, SANTIAGO DE ANAYA, HIDALGO </v>
      </c>
      <c r="H204" s="606" t="s">
        <v>4284</v>
      </c>
      <c r="I204" s="587" t="str">
        <f>VLOOKUP(MUEBLES[[#This Row],[NO. ÁREA ]],AREAS[],2,FALSE)</f>
        <v xml:space="preserve">INSTANCIA MUNICIPAL DE LA JUVENTUD Y EL DEPORTE </v>
      </c>
      <c r="J204" s="586">
        <f>VLOOKUP(MUEBLES[[#This Row],[NO. ÁREA ]],AREAS[],5,FALSE)</f>
        <v>0</v>
      </c>
      <c r="K204" s="586">
        <v>51</v>
      </c>
      <c r="L204" s="587" t="str">
        <f>VLOOKUP(MUEBLES[[#This Row],[NÚM. DE NOMINA ]],PERSONAL[],2,FALSE)</f>
        <v>LIC. MARÍA DEL CARMEN AGUILAR CAMACHO</v>
      </c>
      <c r="M204" s="586" t="str">
        <f>VLOOKUP(MUEBLES[[#This Row],[NÚM. DE NOMINA ]],PERSONAL[],3,FALSE)</f>
        <v>TITULAR</v>
      </c>
      <c r="N204" s="585" t="s">
        <v>4919</v>
      </c>
      <c r="O204" s="624" t="s">
        <v>4692</v>
      </c>
      <c r="P204" s="588" t="str">
        <f>VLOOKUP(MUEBLES[[#This Row],[NÚM. DE BIEN ]],BIENES[],2,FALSE)</f>
        <v xml:space="preserve">TABLERO PARA BASQUETBOL </v>
      </c>
      <c r="Q204" s="625" t="s">
        <v>3638</v>
      </c>
      <c r="R204" s="606" t="s">
        <v>5141</v>
      </c>
      <c r="S204" s="625" t="s">
        <v>3672</v>
      </c>
      <c r="T204" s="625" t="s">
        <v>3673</v>
      </c>
      <c r="U204" s="625" t="s">
        <v>557</v>
      </c>
      <c r="V204" s="625" t="s">
        <v>3674</v>
      </c>
      <c r="W204" s="641">
        <v>45246</v>
      </c>
      <c r="X204" s="591">
        <v>23857.95</v>
      </c>
      <c r="Y204" s="592"/>
      <c r="Z204" s="592">
        <v>23857.95</v>
      </c>
      <c r="AA204" s="585" t="s">
        <v>6089</v>
      </c>
      <c r="AB204" s="608"/>
      <c r="AC204" s="576" t="s">
        <v>926</v>
      </c>
    </row>
    <row r="205" spans="1:336" s="15" customFormat="1" ht="267.75" x14ac:dyDescent="0.25">
      <c r="A205" s="677" t="str">
        <f>CONCATENATE(MUEBLES[[#This Row],[CODIGO DE LA PARTIDA ESPECIFICA ]],"-",MUEBLES[[#This Row],[NO. EDIFICIO ]],"-",MUEBLES[[#This Row],[NO. ÁREA ]],"-",MUEBLES[[#This Row],[NÚM. DE BIEN ]],"-",MUEBLES[[#This Row],[CONSECUTIVO DEL BIEN ]],"-",MUEBLES[[#This Row],[CONSECUTIVO GENERAL DE INVENTARIO]])</f>
        <v>511-02-39-286-002-0200</v>
      </c>
      <c r="B205" s="584">
        <v>511</v>
      </c>
      <c r="C205" s="584" t="s">
        <v>6096</v>
      </c>
      <c r="D205" s="584" t="s">
        <v>6331</v>
      </c>
      <c r="E205" s="585" t="s">
        <v>4061</v>
      </c>
      <c r="F205" s="584" t="str">
        <f>VLOOKUP(MUEBLES[[#This Row],[NO. EDIFICIO ]],EDIFICIOS[],2,FALSE)</f>
        <v>CENTRO CULTURAL</v>
      </c>
      <c r="G205" s="584" t="str">
        <f>VLOOKUP(MUEBLES[[#This Row],[NO. EDIFICIO ]],EDIFICIOS[],3,FALSE)</f>
        <v xml:space="preserve">AV. REFORMA S/N, SECCIÓN SUR, 1RA MANZANA, SANTIAGO DE ANAYA, HIDALGO </v>
      </c>
      <c r="H205" s="606" t="s">
        <v>4284</v>
      </c>
      <c r="I205" s="587" t="str">
        <f>VLOOKUP(MUEBLES[[#This Row],[NO. ÁREA ]],AREAS[],2,FALSE)</f>
        <v xml:space="preserve">INSTANCIA MUNICIPAL DE LA JUVENTUD Y EL DEPORTE </v>
      </c>
      <c r="J205" s="586">
        <f>VLOOKUP(MUEBLES[[#This Row],[NO. ÁREA ]],AREAS[],5,FALSE)</f>
        <v>0</v>
      </c>
      <c r="K205" s="586">
        <v>51</v>
      </c>
      <c r="L205" s="587" t="str">
        <f>VLOOKUP(MUEBLES[[#This Row],[NÚM. DE NOMINA ]],PERSONAL[],2,FALSE)</f>
        <v>LIC. MARÍA DEL CARMEN AGUILAR CAMACHO</v>
      </c>
      <c r="M205" s="586" t="str">
        <f>VLOOKUP(MUEBLES[[#This Row],[NÚM. DE NOMINA ]],PERSONAL[],3,FALSE)</f>
        <v>TITULAR</v>
      </c>
      <c r="N205" s="585" t="s">
        <v>4919</v>
      </c>
      <c r="O205" s="624" t="s">
        <v>4693</v>
      </c>
      <c r="P205" s="588" t="str">
        <f>VLOOKUP(MUEBLES[[#This Row],[NÚM. DE BIEN ]],BIENES[],2,FALSE)</f>
        <v xml:space="preserve">TABLERO PARA BASQUETBOL </v>
      </c>
      <c r="Q205" s="625" t="s">
        <v>3638</v>
      </c>
      <c r="R205" s="606" t="s">
        <v>5142</v>
      </c>
      <c r="S205" s="625" t="s">
        <v>3672</v>
      </c>
      <c r="T205" s="625" t="s">
        <v>3673</v>
      </c>
      <c r="U205" s="625" t="s">
        <v>557</v>
      </c>
      <c r="V205" s="625" t="s">
        <v>3674</v>
      </c>
      <c r="W205" s="641">
        <v>45246</v>
      </c>
      <c r="X205" s="591">
        <v>23857.95</v>
      </c>
      <c r="Y205" s="592"/>
      <c r="Z205" s="592">
        <v>23857.95</v>
      </c>
      <c r="AA205" s="585" t="s">
        <v>6089</v>
      </c>
      <c r="AB205" s="608"/>
      <c r="AC205" s="576" t="s">
        <v>910</v>
      </c>
    </row>
    <row r="206" spans="1:336" s="15" customFormat="1" ht="25.5" x14ac:dyDescent="0.25">
      <c r="A206" s="662" t="str">
        <f>CONCATENATE(MUEBLES[[#This Row],[CODIGO DE LA PARTIDA ESPECIFICA ]],"-",MUEBLES[[#This Row],[NO. EDIFICIO ]],"-",MUEBLES[[#This Row],[NO. ÁREA ]],"-",MUEBLES[[#This Row],[NÚM. DE BIEN ]],"-",MUEBLES[[#This Row],[CONSECUTIVO DEL BIEN ]],"-",MUEBLES[[#This Row],[CONSECUTIVO GENERAL DE INVENTARIO]])</f>
        <v>566-01-05-204-001-0201</v>
      </c>
      <c r="B206" s="584">
        <v>566</v>
      </c>
      <c r="C206" s="584" t="s">
        <v>6107</v>
      </c>
      <c r="D206" s="584" t="s">
        <v>6332</v>
      </c>
      <c r="E206" s="585" t="s">
        <v>4060</v>
      </c>
      <c r="F206" s="584" t="str">
        <f>VLOOKUP(MUEBLES[[#This Row],[NO. EDIFICIO ]],EDIFICIOS[],2,FALSE)</f>
        <v>PALACIO MUNICIPAL</v>
      </c>
      <c r="G206" s="584" t="str">
        <f>VLOOKUP(MUEBLES[[#This Row],[NO. EDIFICIO ]],EDIFICIOS[],3,FALSE)</f>
        <v>PALACIO MUNICIPAL, S/N, COLONIA CENTRO</v>
      </c>
      <c r="H206" s="606" t="s">
        <v>4063</v>
      </c>
      <c r="I206" s="587" t="str">
        <f>VLOOKUP(MUEBLES[[#This Row],[NO. ÁREA ]],AREAS[],2,FALSE)</f>
        <v xml:space="preserve">H ASAMBLEA </v>
      </c>
      <c r="J206" s="586" t="str">
        <f>VLOOKUP(MUEBLES[[#This Row],[NO. ÁREA ]],AREAS[],5,FALSE)</f>
        <v>LIC. BLANCA GARCÍA LÓPEZ</v>
      </c>
      <c r="K206" s="586">
        <v>85</v>
      </c>
      <c r="L206" s="587" t="str">
        <f>VLOOKUP(MUEBLES[[#This Row],[NÚM. DE NOMINA ]],PERSONAL[],2,FALSE)</f>
        <v>LIC. ITZEL GONZÁLEZ PÉREZ</v>
      </c>
      <c r="M206" s="586" t="str">
        <f>VLOOKUP(MUEBLES[[#This Row],[NÚM. DE NOMINA ]],PERSONAL[],3,FALSE)</f>
        <v>SINDICO PROCURADOR</v>
      </c>
      <c r="N206" s="585" t="s">
        <v>4837</v>
      </c>
      <c r="O206" s="586" t="s">
        <v>4692</v>
      </c>
      <c r="P206" s="588" t="str">
        <f>VLOOKUP(MUEBLES[[#This Row],[NÚM. DE BIEN ]],BIENES[],2,FALSE)</f>
        <v xml:space="preserve">MODULO EN L </v>
      </c>
      <c r="Q206" s="589" t="s">
        <v>1951</v>
      </c>
      <c r="R206" s="606" t="s">
        <v>5143</v>
      </c>
      <c r="S206" s="585" t="s">
        <v>557</v>
      </c>
      <c r="T206" s="585" t="s">
        <v>557</v>
      </c>
      <c r="U206" s="585" t="s">
        <v>557</v>
      </c>
      <c r="V206" s="585">
        <v>5294</v>
      </c>
      <c r="W206" s="590">
        <v>44543</v>
      </c>
      <c r="X206" s="591">
        <v>7389.2</v>
      </c>
      <c r="Y206" s="592"/>
      <c r="Z206" s="592">
        <v>7389.2</v>
      </c>
      <c r="AA206" s="585" t="s">
        <v>6090</v>
      </c>
      <c r="AB206" s="608"/>
      <c r="AC206" s="576"/>
    </row>
    <row r="207" spans="1:336" s="15" customFormat="1" ht="63.75" x14ac:dyDescent="0.25">
      <c r="A207" s="662" t="str">
        <f>CONCATENATE(MUEBLES[[#This Row],[CODIGO DE LA PARTIDA ESPECIFICA ]],"-",MUEBLES[[#This Row],[NO. EDIFICIO ]],"-",MUEBLES[[#This Row],[NO. ÁREA ]],"-",MUEBLES[[#This Row],[NÚM. DE BIEN ]],"-",MUEBLES[[#This Row],[CONSECUTIVO DEL BIEN ]],"-",MUEBLES[[#This Row],[CONSECUTIVO GENERAL DE INVENTARIO]])</f>
        <v>511-01-44-204-002-0202</v>
      </c>
      <c r="B207" s="584">
        <v>511</v>
      </c>
      <c r="C207" s="584" t="s">
        <v>6096</v>
      </c>
      <c r="D207" s="584" t="s">
        <v>6333</v>
      </c>
      <c r="E207" s="585" t="s">
        <v>4060</v>
      </c>
      <c r="F207" s="584" t="str">
        <f>VLOOKUP(MUEBLES[[#This Row],[NO. EDIFICIO ]],EDIFICIOS[],2,FALSE)</f>
        <v>PALACIO MUNICIPAL</v>
      </c>
      <c r="G207" s="584" t="str">
        <f>VLOOKUP(MUEBLES[[#This Row],[NO. EDIFICIO ]],EDIFICIOS[],3,FALSE)</f>
        <v>PALACIO MUNICIPAL, S/N, COLONIA CENTRO</v>
      </c>
      <c r="H207" s="606" t="s">
        <v>4289</v>
      </c>
      <c r="I207" s="587" t="str">
        <f>VLOOKUP(MUEBLES[[#This Row],[NO. ÁREA ]],AREAS[],2,FALSE)</f>
        <v>SEGURIDAD PÚBLICA Y TRÁNSITO MUNICIPAL</v>
      </c>
      <c r="J207" s="586" t="str">
        <f>VLOOKUP(MUEBLES[[#This Row],[NO. ÁREA ]],AREAS[],5,FALSE)</f>
        <v>LIC. MIGUEL ÁNGEL ALDANA  CANO</v>
      </c>
      <c r="K207" s="586" t="s">
        <v>4060</v>
      </c>
      <c r="L207" s="587" t="str">
        <f>VLOOKUP(MUEBLES[[#This Row],[NÚM. DE NOMINA ]],PERSONAL[],2,FALSE)</f>
        <v>LIC. MIGUEL ÁNGEL ALDANA  CANO</v>
      </c>
      <c r="M207" s="586" t="str">
        <f>VLOOKUP(MUEBLES[[#This Row],[NÚM. DE NOMINA ]],PERSONAL[],3,FALSE)</f>
        <v xml:space="preserve">TITULAR </v>
      </c>
      <c r="N207" s="585" t="s">
        <v>4837</v>
      </c>
      <c r="O207" s="586" t="s">
        <v>4693</v>
      </c>
      <c r="P207" s="588" t="str">
        <f>VLOOKUP(MUEBLES[[#This Row],[NÚM. DE BIEN ]],BIENES[],2,FALSE)</f>
        <v xml:space="preserve">MODULO EN L </v>
      </c>
      <c r="Q207" s="589" t="s">
        <v>376</v>
      </c>
      <c r="R207" s="606" t="s">
        <v>5144</v>
      </c>
      <c r="S207" s="585" t="s">
        <v>39</v>
      </c>
      <c r="T207" s="585" t="s">
        <v>39</v>
      </c>
      <c r="U207" s="585" t="s">
        <v>39</v>
      </c>
      <c r="V207" s="585">
        <v>33</v>
      </c>
      <c r="W207" s="590">
        <v>43100</v>
      </c>
      <c r="X207" s="591">
        <v>4589.54</v>
      </c>
      <c r="Y207" s="592">
        <v>0</v>
      </c>
      <c r="Z207" s="592">
        <v>4589.54</v>
      </c>
      <c r="AA207" s="585" t="s">
        <v>6089</v>
      </c>
      <c r="AB207" s="608"/>
      <c r="AC207" s="576" t="s">
        <v>564</v>
      </c>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c r="DP207" s="9"/>
      <c r="DQ207" s="9"/>
      <c r="DR207" s="9"/>
      <c r="DS207" s="9"/>
      <c r="DT207" s="9"/>
      <c r="DU207" s="9"/>
      <c r="DV207" s="9"/>
      <c r="DW207" s="9"/>
      <c r="DX207" s="9"/>
      <c r="DY207" s="9"/>
      <c r="DZ207" s="9"/>
      <c r="EA207" s="9"/>
      <c r="EB207" s="9"/>
      <c r="EC207" s="9"/>
      <c r="ED207" s="9"/>
      <c r="EE207" s="9"/>
      <c r="EF207" s="9"/>
      <c r="EG207" s="9"/>
      <c r="EH207" s="9"/>
      <c r="EI207" s="9"/>
      <c r="EJ207" s="9"/>
      <c r="EK207" s="9"/>
      <c r="EL207" s="9"/>
      <c r="EM207" s="9"/>
      <c r="EN207" s="9"/>
      <c r="EO207" s="9"/>
      <c r="EP207" s="9"/>
      <c r="EQ207" s="9"/>
      <c r="ER207" s="9"/>
      <c r="ES207" s="9"/>
      <c r="ET207" s="9"/>
      <c r="EU207" s="9"/>
      <c r="EV207" s="9"/>
      <c r="EW207" s="9"/>
      <c r="EX207" s="9"/>
      <c r="EY207" s="9"/>
      <c r="EZ207" s="9"/>
      <c r="FA207" s="9"/>
      <c r="FB207" s="9"/>
      <c r="FC207" s="9"/>
      <c r="FD207" s="9"/>
      <c r="FE207" s="9"/>
      <c r="FF207" s="9"/>
      <c r="FG207" s="9"/>
      <c r="FH207" s="9"/>
      <c r="FI207" s="9"/>
      <c r="FJ207" s="9"/>
      <c r="FK207" s="9"/>
      <c r="FL207" s="9"/>
      <c r="FM207" s="9"/>
      <c r="FN207" s="9"/>
      <c r="FO207" s="9"/>
      <c r="FP207" s="9"/>
      <c r="FQ207" s="9"/>
      <c r="FR207" s="9"/>
      <c r="FS207" s="9"/>
      <c r="FT207" s="9"/>
      <c r="FU207" s="9"/>
      <c r="FV207" s="9"/>
      <c r="FW207" s="9"/>
      <c r="FX207" s="9"/>
      <c r="FY207" s="9"/>
      <c r="FZ207" s="9"/>
      <c r="GA207" s="9"/>
      <c r="GB207" s="9"/>
      <c r="GC207" s="9"/>
      <c r="GD207" s="9"/>
      <c r="GE207" s="9"/>
      <c r="GF207" s="9"/>
      <c r="GG207" s="9"/>
      <c r="GH207" s="9"/>
      <c r="GI207" s="9"/>
      <c r="GJ207" s="9"/>
      <c r="GK207" s="9"/>
      <c r="GL207" s="9"/>
      <c r="GM207" s="9"/>
      <c r="GN207" s="9"/>
      <c r="GO207" s="9"/>
      <c r="GP207" s="9"/>
      <c r="GQ207" s="9"/>
      <c r="GR207" s="9"/>
      <c r="GS207" s="9"/>
      <c r="GT207" s="9"/>
      <c r="GU207" s="9"/>
      <c r="GV207" s="9"/>
      <c r="GW207" s="9"/>
      <c r="GX207" s="9"/>
      <c r="GY207" s="9"/>
      <c r="GZ207" s="9"/>
      <c r="HA207" s="9"/>
      <c r="HB207" s="9"/>
      <c r="HC207" s="9"/>
      <c r="HD207" s="9"/>
      <c r="HE207" s="9"/>
      <c r="HF207" s="9"/>
      <c r="HG207" s="9"/>
      <c r="HH207" s="9"/>
      <c r="HI207" s="9"/>
      <c r="HJ207" s="9"/>
      <c r="HK207" s="9"/>
      <c r="HL207" s="9"/>
      <c r="HM207" s="9"/>
      <c r="HN207" s="9"/>
      <c r="HO207" s="9"/>
      <c r="HP207" s="9"/>
      <c r="HQ207" s="9"/>
      <c r="HR207" s="9"/>
      <c r="HS207" s="9"/>
      <c r="HT207" s="9"/>
      <c r="HU207" s="9"/>
      <c r="HV207" s="9"/>
      <c r="HW207" s="9"/>
      <c r="HX207" s="9"/>
      <c r="HY207" s="9"/>
      <c r="HZ207" s="9"/>
      <c r="IA207" s="9"/>
      <c r="IB207" s="9"/>
      <c r="IC207" s="9"/>
      <c r="ID207" s="9"/>
      <c r="IE207" s="9"/>
      <c r="IF207" s="9"/>
      <c r="IG207" s="9"/>
      <c r="IH207" s="9"/>
      <c r="II207" s="9"/>
      <c r="IJ207" s="9"/>
      <c r="IK207" s="9"/>
      <c r="IL207" s="9"/>
      <c r="IM207" s="9"/>
      <c r="IN207" s="9"/>
      <c r="IO207" s="9"/>
      <c r="IP207" s="9"/>
      <c r="IQ207" s="9"/>
      <c r="IR207" s="9"/>
      <c r="IS207" s="9"/>
      <c r="IT207" s="9"/>
      <c r="IU207" s="9"/>
      <c r="IV207" s="9"/>
      <c r="IW207" s="9"/>
      <c r="IX207" s="9"/>
      <c r="IY207" s="9"/>
      <c r="IZ207" s="9"/>
      <c r="JA207" s="9"/>
      <c r="JB207" s="9"/>
      <c r="JC207" s="9"/>
      <c r="JD207" s="9"/>
      <c r="JE207" s="9"/>
      <c r="JF207" s="9"/>
      <c r="JG207" s="9"/>
      <c r="JH207" s="9"/>
      <c r="JI207" s="9"/>
      <c r="JJ207" s="9"/>
      <c r="JK207" s="9"/>
      <c r="JL207" s="9"/>
      <c r="JM207" s="9"/>
      <c r="JN207" s="9"/>
      <c r="JO207" s="9"/>
      <c r="JP207" s="9"/>
      <c r="JQ207" s="9"/>
      <c r="JR207" s="9"/>
      <c r="JS207" s="9"/>
      <c r="JT207" s="9"/>
      <c r="JU207" s="9"/>
      <c r="JV207" s="9"/>
      <c r="JW207" s="9"/>
      <c r="JX207" s="9"/>
      <c r="JY207" s="9"/>
      <c r="JZ207" s="9"/>
      <c r="KA207" s="9"/>
      <c r="KB207" s="9"/>
      <c r="KC207" s="9"/>
      <c r="KD207" s="9"/>
      <c r="KE207" s="9"/>
      <c r="KF207" s="9"/>
      <c r="KG207" s="9"/>
      <c r="KH207" s="9"/>
      <c r="KI207" s="9"/>
      <c r="KJ207" s="9"/>
      <c r="KK207" s="9"/>
      <c r="KL207" s="9"/>
      <c r="KM207" s="9"/>
      <c r="KN207" s="9"/>
      <c r="KO207" s="9"/>
      <c r="KP207" s="9"/>
      <c r="KQ207" s="9"/>
      <c r="KR207" s="9"/>
      <c r="KS207" s="9"/>
      <c r="KT207" s="9"/>
      <c r="KU207" s="9"/>
      <c r="KV207" s="9"/>
      <c r="KW207" s="9"/>
      <c r="KX207" s="9"/>
      <c r="KY207" s="9"/>
      <c r="KZ207" s="9"/>
      <c r="LA207" s="9"/>
      <c r="LB207" s="9"/>
      <c r="LC207" s="9"/>
      <c r="LD207" s="9"/>
      <c r="LE207" s="9"/>
      <c r="LF207" s="9"/>
      <c r="LG207" s="9"/>
      <c r="LH207" s="9"/>
      <c r="LI207" s="9"/>
      <c r="LJ207" s="9"/>
      <c r="LK207" s="9"/>
      <c r="LL207" s="9"/>
      <c r="LM207" s="9"/>
      <c r="LN207" s="9"/>
      <c r="LO207" s="9"/>
      <c r="LP207" s="9"/>
      <c r="LQ207" s="9"/>
      <c r="LR207" s="9"/>
      <c r="LS207" s="9"/>
      <c r="LT207" s="9"/>
      <c r="LU207" s="9"/>
      <c r="LV207" s="9"/>
      <c r="LW207" s="9"/>
      <c r="LX207" s="9"/>
    </row>
    <row r="208" spans="1:336" s="15" customFormat="1" ht="51" x14ac:dyDescent="0.25">
      <c r="A208" s="677" t="str">
        <f>CONCATENATE(MUEBLES[[#This Row],[CODIGO DE LA PARTIDA ESPECIFICA ]],"-",MUEBLES[[#This Row],[NO. EDIFICIO ]],"-",MUEBLES[[#This Row],[NO. ÁREA ]],"-",MUEBLES[[#This Row],[NÚM. DE BIEN ]],"-",MUEBLES[[#This Row],[CONSECUTIVO DEL BIEN ]],"-",MUEBLES[[#This Row],[CONSECUTIVO GENERAL DE INVENTARIO]])</f>
        <v>511-04-46-205-001-0203</v>
      </c>
      <c r="B208" s="584">
        <v>511</v>
      </c>
      <c r="C208" s="584" t="s">
        <v>6096</v>
      </c>
      <c r="D208" s="584" t="s">
        <v>6334</v>
      </c>
      <c r="E208" s="585" t="s">
        <v>2074</v>
      </c>
      <c r="F208" s="584" t="str">
        <f>VLOOKUP(MUEBLES[[#This Row],[NO. EDIFICIO ]],EDIFICIOS[],2,FALSE)</f>
        <v xml:space="preserve">PROTECCION CIVIL </v>
      </c>
      <c r="G208" s="584" t="str">
        <f>VLOOKUP(MUEBLES[[#This Row],[NO. EDIFICIO ]],EDIFICIOS[],3,FALSE)</f>
        <v>AV. REFORMA S/N, SECCIÓN NORTE, MANZANA 2, SANTIAGO DE ANAYA, HIDALGO</v>
      </c>
      <c r="H208" s="606" t="s">
        <v>4291</v>
      </c>
      <c r="I208" s="587" t="str">
        <f>VLOOKUP(MUEBLES[[#This Row],[NO. ÁREA ]],AREAS[],2,FALSE)</f>
        <v>PROTECCIÓN CÍVIL, BOMBEROS Y GESTIÓN DE RIESGOS</v>
      </c>
      <c r="J208" s="586" t="str">
        <f>VLOOKUP(MUEBLES[[#This Row],[NO. ÁREA ]],AREAS[],5,FALSE)</f>
        <v>CMDTE. JOSÉ JUAN GARCÍA CORTES</v>
      </c>
      <c r="K208" s="586" t="s">
        <v>4062</v>
      </c>
      <c r="L208" s="587" t="str">
        <f>VLOOKUP(MUEBLES[[#This Row],[NÚM. DE NOMINA ]],PERSONAL[],2,FALSE)</f>
        <v>CMDTE. JOSÉ JUAN GARCÍA CORTES</v>
      </c>
      <c r="M208" s="586" t="str">
        <f>VLOOKUP(MUEBLES[[#This Row],[NÚM. DE NOMINA ]],PERSONAL[],3,FALSE)</f>
        <v>TITULAR</v>
      </c>
      <c r="N208" s="585" t="s">
        <v>4838</v>
      </c>
      <c r="O208" s="624" t="s">
        <v>4692</v>
      </c>
      <c r="P208" s="588" t="str">
        <f>VLOOKUP(MUEBLES[[#This Row],[NÚM. DE BIEN ]],BIENES[],2,FALSE)</f>
        <v xml:space="preserve">MONITOR </v>
      </c>
      <c r="Q208" s="625" t="s">
        <v>3603</v>
      </c>
      <c r="R208" s="606" t="s">
        <v>5145</v>
      </c>
      <c r="S208" s="585" t="s">
        <v>3679</v>
      </c>
      <c r="T208" s="585" t="s">
        <v>3680</v>
      </c>
      <c r="U208" s="585" t="s">
        <v>557</v>
      </c>
      <c r="V208" s="585" t="s">
        <v>3681</v>
      </c>
      <c r="W208" s="590">
        <v>45271</v>
      </c>
      <c r="X208" s="591">
        <v>49531.199999999997</v>
      </c>
      <c r="Y208" s="592"/>
      <c r="Z208" s="592">
        <v>49531.199999999997</v>
      </c>
      <c r="AA208" s="585" t="s">
        <v>6089</v>
      </c>
      <c r="AB208" s="19"/>
      <c r="AC208" s="576"/>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9"/>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9"/>
      <c r="HD208" s="9"/>
      <c r="HE208" s="9"/>
      <c r="HF208" s="9"/>
      <c r="HG208" s="9"/>
      <c r="HH208" s="9"/>
      <c r="HI208" s="9"/>
      <c r="HJ208" s="9"/>
      <c r="HK208" s="9"/>
      <c r="HL208" s="9"/>
      <c r="HM208" s="9"/>
      <c r="HN208" s="9"/>
      <c r="HO208" s="9"/>
      <c r="HP208" s="9"/>
      <c r="HQ208" s="9"/>
      <c r="HR208" s="9"/>
      <c r="HS208" s="9"/>
      <c r="HT208" s="9"/>
      <c r="HU208" s="9"/>
      <c r="HV208" s="9"/>
      <c r="HW208" s="9"/>
      <c r="HX208" s="9"/>
      <c r="HY208" s="9"/>
      <c r="HZ208" s="9"/>
      <c r="IA208" s="9"/>
      <c r="IB208" s="9"/>
      <c r="IC208" s="9"/>
      <c r="ID208" s="9"/>
      <c r="IE208" s="9"/>
      <c r="IF208" s="9"/>
      <c r="IG208" s="9"/>
      <c r="IH208" s="9"/>
      <c r="II208" s="9"/>
      <c r="IJ208" s="9"/>
      <c r="IK208" s="9"/>
      <c r="IL208" s="9"/>
      <c r="IM208" s="9"/>
      <c r="IN208" s="9"/>
      <c r="IO208" s="9"/>
      <c r="IP208" s="9"/>
      <c r="IQ208" s="9"/>
      <c r="IR208" s="9"/>
      <c r="IS208" s="9"/>
      <c r="IT208" s="9"/>
      <c r="IU208" s="9"/>
      <c r="IV208" s="9"/>
      <c r="IW208" s="9"/>
      <c r="IX208" s="9"/>
      <c r="IY208" s="9"/>
      <c r="IZ208" s="9"/>
      <c r="JA208" s="9"/>
      <c r="JB208" s="9"/>
      <c r="JC208" s="9"/>
      <c r="JD208" s="9"/>
      <c r="JE208" s="9"/>
      <c r="JF208" s="9"/>
      <c r="JG208" s="9"/>
      <c r="JH208" s="9"/>
      <c r="JI208" s="9"/>
      <c r="JJ208" s="9"/>
      <c r="JK208" s="9"/>
      <c r="JL208" s="9"/>
      <c r="JM208" s="9"/>
      <c r="JN208" s="9"/>
      <c r="JO208" s="9"/>
      <c r="JP208" s="9"/>
      <c r="JQ208" s="9"/>
      <c r="JR208" s="9"/>
      <c r="JS208" s="9"/>
      <c r="JT208" s="9"/>
      <c r="JU208" s="9"/>
      <c r="JV208" s="9"/>
      <c r="JW208" s="9"/>
      <c r="JX208" s="9"/>
      <c r="JY208" s="9"/>
      <c r="JZ208" s="9"/>
      <c r="KA208" s="9"/>
      <c r="KB208" s="9"/>
      <c r="KC208" s="9"/>
      <c r="KD208" s="9"/>
      <c r="KE208" s="9"/>
      <c r="KF208" s="9"/>
      <c r="KG208" s="9"/>
      <c r="KH208" s="9"/>
      <c r="KI208" s="9"/>
      <c r="KJ208" s="9"/>
      <c r="KK208" s="9"/>
      <c r="KL208" s="9"/>
      <c r="KM208" s="9"/>
      <c r="KN208" s="9"/>
      <c r="KO208" s="9"/>
      <c r="KP208" s="9"/>
      <c r="KQ208" s="9"/>
      <c r="KR208" s="9"/>
      <c r="KS208" s="9"/>
      <c r="KT208" s="9"/>
      <c r="KU208" s="9"/>
      <c r="KV208" s="9"/>
      <c r="KW208" s="9"/>
      <c r="KX208" s="9"/>
      <c r="KY208" s="9"/>
      <c r="KZ208" s="9"/>
      <c r="LA208" s="9"/>
      <c r="LB208" s="9"/>
      <c r="LC208" s="9"/>
      <c r="LD208" s="9"/>
      <c r="LE208" s="9"/>
      <c r="LF208" s="9"/>
      <c r="LG208" s="9"/>
      <c r="LH208" s="9"/>
      <c r="LI208" s="9"/>
      <c r="LJ208" s="9"/>
      <c r="LK208" s="9"/>
      <c r="LL208" s="9"/>
      <c r="LM208" s="9"/>
      <c r="LN208" s="9"/>
      <c r="LO208" s="9"/>
      <c r="LP208" s="9"/>
      <c r="LQ208" s="9"/>
      <c r="LR208" s="9"/>
      <c r="LS208" s="9"/>
      <c r="LT208" s="9"/>
      <c r="LU208" s="9"/>
      <c r="LV208" s="9"/>
      <c r="LW208" s="9"/>
      <c r="LX208" s="9"/>
    </row>
    <row r="209" spans="1:336" s="15" customFormat="1" ht="191.25" x14ac:dyDescent="0.25">
      <c r="A209" s="662" t="str">
        <f>CONCATENATE(MUEBLES[[#This Row],[CODIGO DE LA PARTIDA ESPECIFICA ]],"-",MUEBLES[[#This Row],[NO. EDIFICIO ]],"-",MUEBLES[[#This Row],[NO. ÁREA ]],"-",MUEBLES[[#This Row],[NÚM. DE BIEN ]],"-",MUEBLES[[#This Row],[CONSECUTIVO DEL BIEN ]],"-",MUEBLES[[#This Row],[CONSECUTIVO GENERAL DE INVENTARIO]])</f>
        <v>566-04-46-206-001-0204</v>
      </c>
      <c r="B209" s="584">
        <v>566</v>
      </c>
      <c r="C209" s="584" t="s">
        <v>6107</v>
      </c>
      <c r="D209" s="584" t="s">
        <v>6335</v>
      </c>
      <c r="E209" s="585" t="s">
        <v>2074</v>
      </c>
      <c r="F209" s="584" t="str">
        <f>VLOOKUP(MUEBLES[[#This Row],[NO. EDIFICIO ]],EDIFICIOS[],2,FALSE)</f>
        <v xml:space="preserve">PROTECCION CIVIL </v>
      </c>
      <c r="G209" s="584" t="str">
        <f>VLOOKUP(MUEBLES[[#This Row],[NO. EDIFICIO ]],EDIFICIOS[],3,FALSE)</f>
        <v>AV. REFORMA S/N, SECCIÓN NORTE, MANZANA 2, SANTIAGO DE ANAYA, HIDALGO</v>
      </c>
      <c r="H209" s="606" t="s">
        <v>4291</v>
      </c>
      <c r="I209" s="587" t="str">
        <f>VLOOKUP(MUEBLES[[#This Row],[NO. ÁREA ]],AREAS[],2,FALSE)</f>
        <v>PROTECCIÓN CÍVIL, BOMBEROS Y GESTIÓN DE RIESGOS</v>
      </c>
      <c r="J209" s="586" t="str">
        <f>VLOOKUP(MUEBLES[[#This Row],[NO. ÁREA ]],AREAS[],5,FALSE)</f>
        <v>CMDTE. JOSÉ JUAN GARCÍA CORTES</v>
      </c>
      <c r="K209" s="586" t="s">
        <v>4062</v>
      </c>
      <c r="L209" s="587" t="str">
        <f>VLOOKUP(MUEBLES[[#This Row],[NÚM. DE NOMINA ]],PERSONAL[],2,FALSE)</f>
        <v>CMDTE. JOSÉ JUAN GARCÍA CORTES</v>
      </c>
      <c r="M209" s="586" t="str">
        <f>VLOOKUP(MUEBLES[[#This Row],[NÚM. DE NOMINA ]],PERSONAL[],3,FALSE)</f>
        <v>TITULAR</v>
      </c>
      <c r="N209" s="585" t="s">
        <v>4839</v>
      </c>
      <c r="O209" s="624" t="s">
        <v>4692</v>
      </c>
      <c r="P209" s="588" t="str">
        <f>VLOOKUP(MUEBLES[[#This Row],[NÚM. DE BIEN ]],BIENES[],2,FALSE)</f>
        <v xml:space="preserve">MOTO BOMBA </v>
      </c>
      <c r="Q209" s="625" t="s">
        <v>3371</v>
      </c>
      <c r="R209" s="606" t="s">
        <v>5146</v>
      </c>
      <c r="S209" s="585" t="s">
        <v>3372</v>
      </c>
      <c r="T209" s="585" t="s">
        <v>3373</v>
      </c>
      <c r="U209" s="585">
        <v>5034602398</v>
      </c>
      <c r="V209" s="585" t="s">
        <v>3374</v>
      </c>
      <c r="W209" s="590">
        <v>45041</v>
      </c>
      <c r="X209" s="591">
        <v>21170</v>
      </c>
      <c r="Y209" s="592"/>
      <c r="Z209" s="592">
        <v>21170</v>
      </c>
      <c r="AA209" s="585" t="s">
        <v>6089</v>
      </c>
      <c r="AB209" s="19"/>
      <c r="AC209" s="576"/>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9"/>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9"/>
      <c r="HD209" s="9"/>
      <c r="HE209" s="9"/>
      <c r="HF209" s="9"/>
      <c r="HG209" s="9"/>
      <c r="HH209" s="9"/>
      <c r="HI209" s="9"/>
      <c r="HJ209" s="9"/>
      <c r="HK209" s="9"/>
      <c r="HL209" s="9"/>
      <c r="HM209" s="9"/>
      <c r="HN209" s="9"/>
      <c r="HO209" s="9"/>
      <c r="HP209" s="9"/>
      <c r="HQ209" s="9"/>
      <c r="HR209" s="9"/>
      <c r="HS209" s="9"/>
      <c r="HT209" s="9"/>
      <c r="HU209" s="9"/>
      <c r="HV209" s="9"/>
      <c r="HW209" s="9"/>
      <c r="HX209" s="9"/>
      <c r="HY209" s="9"/>
      <c r="HZ209" s="9"/>
      <c r="IA209" s="9"/>
      <c r="IB209" s="9"/>
      <c r="IC209" s="9"/>
      <c r="ID209" s="9"/>
      <c r="IE209" s="9"/>
      <c r="IF209" s="9"/>
      <c r="IG209" s="9"/>
      <c r="IH209" s="9"/>
      <c r="II209" s="9"/>
      <c r="IJ209" s="9"/>
      <c r="IK209" s="9"/>
      <c r="IL209" s="9"/>
      <c r="IM209" s="9"/>
      <c r="IN209" s="9"/>
      <c r="IO209" s="9"/>
      <c r="IP209" s="9"/>
      <c r="IQ209" s="9"/>
      <c r="IR209" s="9"/>
      <c r="IS209" s="9"/>
      <c r="IT209" s="9"/>
      <c r="IU209" s="9"/>
      <c r="IV209" s="9"/>
      <c r="IW209" s="9"/>
      <c r="IX209" s="9"/>
      <c r="IY209" s="9"/>
      <c r="IZ209" s="9"/>
      <c r="JA209" s="9"/>
      <c r="JB209" s="9"/>
      <c r="JC209" s="9"/>
      <c r="JD209" s="9"/>
      <c r="JE209" s="9"/>
      <c r="JF209" s="9"/>
      <c r="JG209" s="9"/>
      <c r="JH209" s="9"/>
      <c r="JI209" s="9"/>
      <c r="JJ209" s="9"/>
      <c r="JK209" s="9"/>
      <c r="JL209" s="9"/>
      <c r="JM209" s="9"/>
      <c r="JN209" s="9"/>
      <c r="JO209" s="9"/>
      <c r="JP209" s="9"/>
      <c r="JQ209" s="9"/>
      <c r="JR209" s="9"/>
      <c r="JS209" s="9"/>
      <c r="JT209" s="9"/>
      <c r="JU209" s="9"/>
      <c r="JV209" s="9"/>
      <c r="JW209" s="9"/>
      <c r="JX209" s="9"/>
      <c r="JY209" s="9"/>
      <c r="JZ209" s="9"/>
      <c r="KA209" s="9"/>
      <c r="KB209" s="9"/>
      <c r="KC209" s="9"/>
      <c r="KD209" s="9"/>
      <c r="KE209" s="9"/>
      <c r="KF209" s="9"/>
      <c r="KG209" s="9"/>
      <c r="KH209" s="9"/>
      <c r="KI209" s="9"/>
      <c r="KJ209" s="9"/>
      <c r="KK209" s="9"/>
      <c r="KL209" s="9"/>
      <c r="KM209" s="9"/>
      <c r="KN209" s="9"/>
      <c r="KO209" s="9"/>
      <c r="KP209" s="9"/>
      <c r="KQ209" s="9"/>
      <c r="KR209" s="9"/>
      <c r="KS209" s="9"/>
      <c r="KT209" s="9"/>
      <c r="KU209" s="9"/>
      <c r="KV209" s="9"/>
      <c r="KW209" s="9"/>
      <c r="KX209" s="9"/>
      <c r="KY209" s="9"/>
      <c r="KZ209" s="9"/>
      <c r="LA209" s="9"/>
      <c r="LB209" s="9"/>
      <c r="LC209" s="9"/>
      <c r="LD209" s="9"/>
      <c r="LE209" s="9"/>
      <c r="LF209" s="9"/>
      <c r="LG209" s="9"/>
      <c r="LH209" s="9"/>
      <c r="LI209" s="9"/>
      <c r="LJ209" s="9"/>
      <c r="LK209" s="9"/>
      <c r="LL209" s="9"/>
      <c r="LM209" s="9"/>
      <c r="LN209" s="9"/>
      <c r="LO209" s="9"/>
      <c r="LP209" s="9"/>
      <c r="LQ209" s="9"/>
      <c r="LR209" s="9"/>
      <c r="LS209" s="9"/>
      <c r="LT209" s="9"/>
      <c r="LU209" s="9"/>
      <c r="LV209" s="9"/>
      <c r="LW209" s="9"/>
      <c r="LX209" s="9"/>
    </row>
    <row r="210" spans="1:336" s="15" customFormat="1" ht="102" x14ac:dyDescent="0.25">
      <c r="A210" s="662" t="str">
        <f>CONCATENATE(MUEBLES[[#This Row],[CODIGO DE LA PARTIDA ESPECIFICA ]],"-",MUEBLES[[#This Row],[NO. EDIFICIO ]],"-",MUEBLES[[#This Row],[NO. ÁREA ]],"-",MUEBLES[[#This Row],[NÚM. DE BIEN ]],"-",MUEBLES[[#This Row],[CONSECUTIVO DEL BIEN ]],"-",MUEBLES[[#This Row],[CONSECUTIVO GENERAL DE INVENTARIO]])</f>
        <v>566-05-50-218-001-0205</v>
      </c>
      <c r="B210" s="584">
        <v>566</v>
      </c>
      <c r="C210" s="584" t="s">
        <v>6107</v>
      </c>
      <c r="D210" s="584" t="s">
        <v>6723</v>
      </c>
      <c r="E210" s="585" t="s">
        <v>4063</v>
      </c>
      <c r="F210" s="584" t="str">
        <f>VLOOKUP(MUEBLES[[#This Row],[NO. EDIFICIO ]],EDIFICIOS[],2,FALSE)</f>
        <v>SISTEMA MUNICIPAL DIF</v>
      </c>
      <c r="G210" s="584" t="str">
        <f>VLOOKUP(MUEBLES[[#This Row],[NO. EDIFICIO ]],EDIFICIOS[],3,FALSE)</f>
        <v>AV. REFORMA S/N, SECCIÓN NORTE, MANZANA 2, SANTIAGO DE ANAYA, HIDALGO</v>
      </c>
      <c r="H210" s="606" t="s">
        <v>4295</v>
      </c>
      <c r="I210" s="587" t="str">
        <f>VLOOKUP(MUEBLES[[#This Row],[NO. ÁREA ]],AREAS[],2,FALSE)</f>
        <v>UNIDAD DE RADIOLOGÍA E IMAGEN</v>
      </c>
      <c r="J210" s="586" t="str">
        <f>VLOOKUP(MUEBLES[[#This Row],[NO. ÁREA ]],AREAS[],5,FALSE)</f>
        <v>TEC. YADIRA ESPINOSA LUGO</v>
      </c>
      <c r="K210" s="586">
        <v>131</v>
      </c>
      <c r="L210" s="587" t="str">
        <f>VLOOKUP(MUEBLES[[#This Row],[NÚM. DE NOMINA ]],PERSONAL[],2,FALSE)</f>
        <v>TEC. YADIRA ESPINOSA LUGO</v>
      </c>
      <c r="M210" s="586" t="str">
        <f>VLOOKUP(MUEBLES[[#This Row],[NÚM. DE NOMINA ]],PERSONAL[],3,FALSE)</f>
        <v>RADIOLOGO</v>
      </c>
      <c r="N210" s="585" t="s">
        <v>4851</v>
      </c>
      <c r="O210" s="586" t="s">
        <v>4692</v>
      </c>
      <c r="P210" s="588" t="str">
        <f>VLOOKUP(MUEBLES[[#This Row],[NÚM. DE BIEN ]],BIENES[],2,FALSE)</f>
        <v xml:space="preserve">NO BREAK </v>
      </c>
      <c r="Q210" s="589" t="s">
        <v>1868</v>
      </c>
      <c r="R210" s="606" t="s">
        <v>5147</v>
      </c>
      <c r="S210" s="585" t="s">
        <v>829</v>
      </c>
      <c r="T210" s="585" t="s">
        <v>830</v>
      </c>
      <c r="U210" s="585" t="s">
        <v>831</v>
      </c>
      <c r="V210" s="585" t="s">
        <v>879</v>
      </c>
      <c r="W210" s="590">
        <v>44034</v>
      </c>
      <c r="X210" s="591">
        <v>9278.84</v>
      </c>
      <c r="Y210" s="592">
        <v>0</v>
      </c>
      <c r="Z210" s="592">
        <v>9278.84</v>
      </c>
      <c r="AA210" s="585" t="s">
        <v>6089</v>
      </c>
      <c r="AB210" s="19"/>
      <c r="AC210" s="576"/>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c r="HE210" s="9"/>
      <c r="HF210" s="9"/>
      <c r="HG210" s="9"/>
      <c r="HH210" s="9"/>
      <c r="HI210" s="9"/>
      <c r="HJ210" s="9"/>
      <c r="HK210" s="9"/>
      <c r="HL210" s="9"/>
      <c r="HM210" s="9"/>
      <c r="HN210" s="9"/>
      <c r="HO210" s="9"/>
      <c r="HP210" s="9"/>
      <c r="HQ210" s="9"/>
      <c r="HR210" s="9"/>
      <c r="HS210" s="9"/>
      <c r="HT210" s="9"/>
      <c r="HU210" s="9"/>
      <c r="HV210" s="9"/>
      <c r="HW210" s="9"/>
      <c r="HX210" s="9"/>
      <c r="HY210" s="9"/>
      <c r="HZ210" s="9"/>
      <c r="IA210" s="9"/>
      <c r="IB210" s="9"/>
      <c r="IC210" s="9"/>
      <c r="ID210" s="9"/>
      <c r="IE210" s="9"/>
      <c r="IF210" s="9"/>
      <c r="IG210" s="9"/>
      <c r="IH210" s="9"/>
      <c r="II210" s="9"/>
      <c r="IJ210" s="9"/>
      <c r="IK210" s="9"/>
      <c r="IL210" s="9"/>
      <c r="IM210" s="9"/>
      <c r="IN210" s="9"/>
      <c r="IO210" s="9"/>
      <c r="IP210" s="9"/>
      <c r="IQ210" s="9"/>
      <c r="IR210" s="9"/>
      <c r="IS210" s="9"/>
      <c r="IT210" s="9"/>
      <c r="IU210" s="9"/>
      <c r="IV210" s="9"/>
      <c r="IW210" s="9"/>
      <c r="IX210" s="9"/>
      <c r="IY210" s="9"/>
      <c r="IZ210" s="9"/>
      <c r="JA210" s="9"/>
      <c r="JB210" s="9"/>
      <c r="JC210" s="9"/>
      <c r="JD210" s="9"/>
      <c r="JE210" s="9"/>
      <c r="JF210" s="9"/>
      <c r="JG210" s="9"/>
      <c r="JH210" s="9"/>
      <c r="JI210" s="9"/>
      <c r="JJ210" s="9"/>
      <c r="JK210" s="9"/>
      <c r="JL210" s="9"/>
      <c r="JM210" s="9"/>
      <c r="JN210" s="9"/>
      <c r="JO210" s="9"/>
      <c r="JP210" s="9"/>
      <c r="JQ210" s="9"/>
      <c r="JR210" s="9"/>
      <c r="JS210" s="9"/>
      <c r="JT210" s="9"/>
      <c r="JU210" s="9"/>
      <c r="JV210" s="9"/>
      <c r="JW210" s="9"/>
      <c r="JX210" s="9"/>
      <c r="JY210" s="9"/>
      <c r="JZ210" s="9"/>
      <c r="KA210" s="9"/>
      <c r="KB210" s="9"/>
      <c r="KC210" s="9"/>
      <c r="KD210" s="9"/>
      <c r="KE210" s="9"/>
      <c r="KF210" s="9"/>
      <c r="KG210" s="9"/>
      <c r="KH210" s="9"/>
      <c r="KI210" s="9"/>
      <c r="KJ210" s="9"/>
      <c r="KK210" s="9"/>
      <c r="KL210" s="9"/>
      <c r="KM210" s="9"/>
      <c r="KN210" s="9"/>
      <c r="KO210" s="9"/>
      <c r="KP210" s="9"/>
      <c r="KQ210" s="9"/>
      <c r="KR210" s="9"/>
      <c r="KS210" s="9"/>
      <c r="KT210" s="9"/>
      <c r="KU210" s="9"/>
      <c r="KV210" s="9"/>
      <c r="KW210" s="9"/>
      <c r="KX210" s="9"/>
      <c r="KY210" s="9"/>
      <c r="KZ210" s="9"/>
      <c r="LA210" s="9"/>
      <c r="LB210" s="9"/>
      <c r="LC210" s="9"/>
      <c r="LD210" s="9"/>
      <c r="LE210" s="9"/>
      <c r="LF210" s="9"/>
      <c r="LG210" s="9"/>
      <c r="LH210" s="9"/>
      <c r="LI210" s="9"/>
      <c r="LJ210" s="9"/>
      <c r="LK210" s="9"/>
      <c r="LL210" s="9"/>
      <c r="LM210" s="9"/>
      <c r="LN210" s="9"/>
      <c r="LO210" s="9"/>
      <c r="LP210" s="9"/>
      <c r="LQ210" s="9"/>
      <c r="LR210" s="9"/>
      <c r="LS210" s="9"/>
      <c r="LT210" s="9"/>
      <c r="LU210" s="9"/>
      <c r="LV210" s="9"/>
      <c r="LW210" s="9"/>
      <c r="LX210" s="9"/>
    </row>
    <row r="211" spans="1:336" s="15" customFormat="1" ht="42" x14ac:dyDescent="0.25">
      <c r="A211" s="678" t="str">
        <f>CONCATENATE(MUEBLES[[#This Row],[CODIGO DE LA PARTIDA ESPECIFICA ]],"-",MUEBLES[[#This Row],[NO. EDIFICIO ]],"-",MUEBLES[[#This Row],[NO. ÁREA ]],"-",MUEBLES[[#This Row],[NÚM. DE BIEN ]],"-",MUEBLES[[#This Row],[CONSECUTIVO DEL BIEN ]],"-",MUEBLES[[#This Row],[CONSECUTIVO GENERAL DE INVENTARIO]])</f>
        <v>511-07-53-218-002-0206</v>
      </c>
      <c r="B211" s="584">
        <v>511</v>
      </c>
      <c r="C211" s="584" t="s">
        <v>6096</v>
      </c>
      <c r="D211" s="584" t="s">
        <v>6336</v>
      </c>
      <c r="E211" s="585" t="s">
        <v>4065</v>
      </c>
      <c r="F211" s="584" t="str">
        <f>VLOOKUP(MUEBLES[[#This Row],[NO. EDIFICIO ]],EDIFICIOS[],2,FALSE)</f>
        <v xml:space="preserve">CAIC YOLOTEPEC </v>
      </c>
      <c r="G211" s="584" t="str">
        <f>VLOOKUP(MUEBLES[[#This Row],[NO. EDIFICIO ]],EDIFICIOS[],3,FALSE)</f>
        <v xml:space="preserve">EMILIO HERNANDEZ, MANZANA EL VIXTHA, LOCALIDAD DE YOLOTEPEC </v>
      </c>
      <c r="H211" s="606" t="s">
        <v>4298</v>
      </c>
      <c r="I211" s="587" t="str">
        <f>VLOOKUP(MUEBLES[[#This Row],[NO. ÁREA ]],AREAS[],2,FALSE)</f>
        <v xml:space="preserve">CENTRO DE AISTENCIA INFANTIL </v>
      </c>
      <c r="J211" s="586" t="str">
        <f>VLOOKUP(MUEBLES[[#This Row],[NO. ÁREA ]],AREAS[],5,FALSE)</f>
        <v xml:space="preserve">LIC. MAYRA PÉREZ SÁNCHEZ </v>
      </c>
      <c r="K211" s="586">
        <v>129</v>
      </c>
      <c r="L211" s="587" t="str">
        <f>VLOOKUP(MUEBLES[[#This Row],[NÚM. DE NOMINA ]],PERSONAL[],2,FALSE)</f>
        <v xml:space="preserve">LIC. MAYRA PÉREZ SÁNCHEZ </v>
      </c>
      <c r="M211" s="586" t="str">
        <f>VLOOKUP(MUEBLES[[#This Row],[NÚM. DE NOMINA ]],PERSONAL[],3,FALSE)</f>
        <v>DIRECTOR</v>
      </c>
      <c r="N211" s="585" t="s">
        <v>4851</v>
      </c>
      <c r="O211" s="624" t="s">
        <v>4693</v>
      </c>
      <c r="P211" s="588" t="str">
        <f>VLOOKUP(MUEBLES[[#This Row],[NÚM. DE BIEN ]],BIENES[],2,FALSE)</f>
        <v xml:space="preserve">NO BREAK </v>
      </c>
      <c r="Q211" s="625" t="s">
        <v>3598</v>
      </c>
      <c r="R211" s="606" t="s">
        <v>5148</v>
      </c>
      <c r="S211" s="585" t="s">
        <v>3506</v>
      </c>
      <c r="T211" s="585" t="s">
        <v>3507</v>
      </c>
      <c r="U211" s="585" t="s">
        <v>557</v>
      </c>
      <c r="V211" s="585" t="s">
        <v>3508</v>
      </c>
      <c r="W211" s="590">
        <v>45194</v>
      </c>
      <c r="X211" s="591">
        <v>4860.3999999999996</v>
      </c>
      <c r="Y211" s="592"/>
      <c r="Z211" s="592">
        <v>4860.3999999999996</v>
      </c>
      <c r="AA211" s="585" t="s">
        <v>6089</v>
      </c>
      <c r="AB211" s="19"/>
      <c r="AC211" s="576"/>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c r="HU211" s="9"/>
      <c r="HV211" s="9"/>
      <c r="HW211" s="9"/>
      <c r="HX211" s="9"/>
      <c r="HY211" s="9"/>
      <c r="HZ211" s="9"/>
      <c r="IA211" s="9"/>
      <c r="IB211" s="9"/>
      <c r="IC211" s="9"/>
      <c r="ID211" s="9"/>
      <c r="IE211" s="9"/>
      <c r="IF211" s="9"/>
      <c r="IG211" s="9"/>
      <c r="IH211" s="9"/>
      <c r="II211" s="9"/>
      <c r="IJ211" s="9"/>
      <c r="IK211" s="9"/>
      <c r="IL211" s="9"/>
      <c r="IM211" s="9"/>
      <c r="IN211" s="9"/>
      <c r="IO211" s="9"/>
      <c r="IP211" s="9"/>
      <c r="IQ211" s="9"/>
      <c r="IR211" s="9"/>
      <c r="IS211" s="9"/>
      <c r="IT211" s="9"/>
      <c r="IU211" s="9"/>
      <c r="IV211" s="9"/>
      <c r="IW211" s="9"/>
      <c r="IX211" s="9"/>
      <c r="IY211" s="9"/>
      <c r="IZ211" s="9"/>
      <c r="JA211" s="9"/>
      <c r="JB211" s="9"/>
      <c r="JC211" s="9"/>
      <c r="JD211" s="9"/>
      <c r="JE211" s="9"/>
      <c r="JF211" s="9"/>
      <c r="JG211" s="9"/>
      <c r="JH211" s="9"/>
      <c r="JI211" s="9"/>
      <c r="JJ211" s="9"/>
      <c r="JK211" s="9"/>
      <c r="JL211" s="9"/>
      <c r="JM211" s="9"/>
      <c r="JN211" s="9"/>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c r="KN211" s="9"/>
      <c r="KO211" s="9"/>
      <c r="KP211" s="9"/>
      <c r="KQ211" s="9"/>
      <c r="KR211" s="9"/>
      <c r="KS211" s="9"/>
      <c r="KT211" s="9"/>
      <c r="KU211" s="9"/>
      <c r="KV211" s="9"/>
      <c r="KW211" s="9"/>
      <c r="KX211" s="9"/>
      <c r="KY211" s="9"/>
      <c r="KZ211" s="9"/>
      <c r="LA211" s="9"/>
      <c r="LB211" s="9"/>
      <c r="LC211" s="9"/>
      <c r="LD211" s="9"/>
      <c r="LE211" s="9"/>
      <c r="LF211" s="9"/>
      <c r="LG211" s="9"/>
      <c r="LH211" s="9"/>
      <c r="LI211" s="9"/>
      <c r="LJ211" s="9"/>
      <c r="LK211" s="9"/>
      <c r="LL211" s="9"/>
      <c r="LM211" s="9"/>
      <c r="LN211" s="9"/>
      <c r="LO211" s="9"/>
      <c r="LP211" s="9"/>
      <c r="LQ211" s="9"/>
      <c r="LR211" s="9"/>
      <c r="LS211" s="9"/>
      <c r="LT211" s="9"/>
      <c r="LU211" s="9"/>
      <c r="LV211" s="9"/>
      <c r="LW211" s="9"/>
      <c r="LX211" s="9"/>
    </row>
    <row r="212" spans="1:336" s="15" customFormat="1" ht="140.25" x14ac:dyDescent="0.25">
      <c r="A212" s="662" t="str">
        <f>CONCATENATE(MUEBLES[[#This Row],[CODIGO DE LA PARTIDA ESPECIFICA ]],"-",MUEBLES[[#This Row],[NO. EDIFICIO ]],"-",MUEBLES[[#This Row],[NO. ÁREA ]],"-",MUEBLES[[#This Row],[NÚM. DE BIEN ]],"-",MUEBLES[[#This Row],[CONSECUTIVO DEL BIEN ]],"-",MUEBLES[[#This Row],[CONSECUTIVO GENERAL DE INVENTARIO]])</f>
        <v>561-01-11-105-001-0207</v>
      </c>
      <c r="B212" s="584">
        <v>561</v>
      </c>
      <c r="C212" s="584" t="s">
        <v>6103</v>
      </c>
      <c r="D212" s="584" t="s">
        <v>6337</v>
      </c>
      <c r="E212" s="585" t="s">
        <v>4060</v>
      </c>
      <c r="F212" s="584" t="str">
        <f>VLOOKUP(MUEBLES[[#This Row],[NO. EDIFICIO ]],EDIFICIOS[],2,FALSE)</f>
        <v>PALACIO MUNICIPAL</v>
      </c>
      <c r="G212" s="584" t="str">
        <f>VLOOKUP(MUEBLES[[#This Row],[NO. EDIFICIO ]],EDIFICIOS[],3,FALSE)</f>
        <v>PALACIO MUNICIPAL, S/N, COLONIA CENTRO</v>
      </c>
      <c r="H212" s="606" t="s">
        <v>4256</v>
      </c>
      <c r="I212" s="587" t="str">
        <f>VLOOKUP(MUEBLES[[#This Row],[NO. ÁREA ]],AREAS[],2,FALSE)</f>
        <v>COMUNICACIÓN SOCIAL</v>
      </c>
      <c r="J212" s="586" t="str">
        <f>VLOOKUP(MUEBLES[[#This Row],[NO. ÁREA ]],AREAS[],5,FALSE)</f>
        <v>LIC. ADRIANA ISLAS GARCÍA</v>
      </c>
      <c r="K212" s="586">
        <v>170</v>
      </c>
      <c r="L212" s="587" t="str">
        <f>VLOOKUP(MUEBLES[[#This Row],[NÚM. DE NOMINA ]],PERSONAL[],2,FALSE)</f>
        <v>LIC. ADRIANA ISLAS GARCÍA</v>
      </c>
      <c r="M212" s="586" t="str">
        <f>VLOOKUP(MUEBLES[[#This Row],[NÚM. DE NOMINA ]],PERSONAL[],3,FALSE)</f>
        <v xml:space="preserve">TITULAR </v>
      </c>
      <c r="N212" s="585" t="s">
        <v>4372</v>
      </c>
      <c r="O212" s="624" t="s">
        <v>4692</v>
      </c>
      <c r="P212" s="588" t="str">
        <f>VLOOKUP(MUEBLES[[#This Row],[NÚM. DE BIEN ]],BIENES[],2,FALSE)</f>
        <v xml:space="preserve">DRON </v>
      </c>
      <c r="Q212" s="625" t="s">
        <v>3799</v>
      </c>
      <c r="R212" s="606" t="s">
        <v>5149</v>
      </c>
      <c r="S212" s="585"/>
      <c r="T212" s="585"/>
      <c r="U212" s="585"/>
      <c r="V212" s="585" t="s">
        <v>3800</v>
      </c>
      <c r="W212" s="590">
        <v>45335</v>
      </c>
      <c r="X212" s="591">
        <v>12449.12</v>
      </c>
      <c r="Y212" s="592"/>
      <c r="Z212" s="592">
        <v>12449.12</v>
      </c>
      <c r="AA212" s="585" t="s">
        <v>6089</v>
      </c>
      <c r="AB212" s="19"/>
      <c r="AC212" s="576"/>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9"/>
      <c r="GW212" s="9"/>
      <c r="GX212" s="9"/>
      <c r="GY212" s="9"/>
      <c r="GZ212" s="9"/>
      <c r="HA212" s="9"/>
      <c r="HB212" s="9"/>
      <c r="HC212" s="9"/>
      <c r="HD212" s="9"/>
      <c r="HE212" s="9"/>
      <c r="HF212" s="9"/>
      <c r="HG212" s="9"/>
      <c r="HH212" s="9"/>
      <c r="HI212" s="9"/>
      <c r="HJ212" s="9"/>
      <c r="HK212" s="9"/>
      <c r="HL212" s="9"/>
      <c r="HM212" s="9"/>
      <c r="HN212" s="9"/>
      <c r="HO212" s="9"/>
      <c r="HP212" s="9"/>
      <c r="HQ212" s="9"/>
      <c r="HR212" s="9"/>
      <c r="HS212" s="9"/>
      <c r="HT212" s="9"/>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c r="IT212" s="9"/>
      <c r="IU212" s="9"/>
      <c r="IV212" s="9"/>
      <c r="IW212" s="9"/>
      <c r="IX212" s="9"/>
      <c r="IY212" s="9"/>
      <c r="IZ212" s="9"/>
      <c r="JA212" s="9"/>
      <c r="JB212" s="9"/>
      <c r="JC212" s="9"/>
      <c r="JD212" s="9"/>
      <c r="JE212" s="9"/>
      <c r="JF212" s="9"/>
      <c r="JG212" s="9"/>
      <c r="JH212" s="9"/>
      <c r="JI212" s="9"/>
      <c r="JJ212" s="9"/>
      <c r="JK212" s="9"/>
      <c r="JL212" s="9"/>
      <c r="JM212" s="9"/>
      <c r="JN212" s="9"/>
      <c r="JO212" s="9"/>
      <c r="JP212" s="9"/>
      <c r="JQ212" s="9"/>
      <c r="JR212" s="9"/>
      <c r="JS212" s="9"/>
      <c r="JT212" s="9"/>
      <c r="JU212" s="9"/>
      <c r="JV212" s="9"/>
      <c r="JW212" s="9"/>
      <c r="JX212" s="9"/>
      <c r="JY212" s="9"/>
      <c r="JZ212" s="9"/>
      <c r="KA212" s="9"/>
      <c r="KB212" s="9"/>
      <c r="KC212" s="9"/>
      <c r="KD212" s="9"/>
      <c r="KE212" s="9"/>
      <c r="KF212" s="9"/>
      <c r="KG212" s="9"/>
      <c r="KH212" s="9"/>
      <c r="KI212" s="9"/>
      <c r="KJ212" s="9"/>
      <c r="KK212" s="9"/>
      <c r="KL212" s="9"/>
      <c r="KM212" s="9"/>
      <c r="KN212" s="9"/>
      <c r="KO212" s="9"/>
      <c r="KP212" s="9"/>
      <c r="KQ212" s="9"/>
      <c r="KR212" s="9"/>
      <c r="KS212" s="9"/>
      <c r="KT212" s="9"/>
      <c r="KU212" s="9"/>
      <c r="KV212" s="9"/>
      <c r="KW212" s="9"/>
      <c r="KX212" s="9"/>
      <c r="KY212" s="9"/>
      <c r="KZ212" s="9"/>
      <c r="LA212" s="9"/>
      <c r="LB212" s="9"/>
      <c r="LC212" s="9"/>
      <c r="LD212" s="9"/>
      <c r="LE212" s="9"/>
      <c r="LF212" s="9"/>
      <c r="LG212" s="9"/>
      <c r="LH212" s="9"/>
      <c r="LI212" s="9"/>
      <c r="LJ212" s="9"/>
      <c r="LK212" s="9"/>
      <c r="LL212" s="9"/>
      <c r="LM212" s="9"/>
      <c r="LN212" s="9"/>
      <c r="LO212" s="9"/>
      <c r="LP212" s="9"/>
      <c r="LQ212" s="9"/>
      <c r="LR212" s="9"/>
      <c r="LS212" s="9"/>
      <c r="LT212" s="9"/>
      <c r="LU212" s="9"/>
      <c r="LV212" s="9"/>
      <c r="LW212" s="9"/>
      <c r="LX212" s="9"/>
    </row>
    <row r="213" spans="1:336" s="15" customFormat="1" ht="76.5" x14ac:dyDescent="0.25">
      <c r="A213" s="662" t="str">
        <f>CONCATENATE(MUEBLES[[#This Row],[CODIGO DE LA PARTIDA ESPECIFICA ]],"-",MUEBLES[[#This Row],[NO. EDIFICIO ]],"-",MUEBLES[[#This Row],[NO. ÁREA ]],"-",MUEBLES[[#This Row],[NÚM. DE BIEN ]],"-",MUEBLES[[#This Row],[CONSECUTIVO DEL BIEN ]],"-",MUEBLES[[#This Row],[CONSECUTIVO GENERAL DE INVENTARIO]])</f>
        <v>511-01-44-225-001-0208</v>
      </c>
      <c r="B213" s="584">
        <v>511</v>
      </c>
      <c r="C213" s="584" t="s">
        <v>6096</v>
      </c>
      <c r="D213" s="584" t="s">
        <v>6338</v>
      </c>
      <c r="E213" s="585" t="s">
        <v>4060</v>
      </c>
      <c r="F213" s="584" t="str">
        <f>VLOOKUP(MUEBLES[[#This Row],[NO. EDIFICIO ]],EDIFICIOS[],2,FALSE)</f>
        <v>PALACIO MUNICIPAL</v>
      </c>
      <c r="G213" s="584" t="str">
        <f>VLOOKUP(MUEBLES[[#This Row],[NO. EDIFICIO ]],EDIFICIOS[],3,FALSE)</f>
        <v>PALACIO MUNICIPAL, S/N, COLONIA CENTRO</v>
      </c>
      <c r="H213" s="606" t="s">
        <v>4289</v>
      </c>
      <c r="I213" s="587" t="str">
        <f>VLOOKUP(MUEBLES[[#This Row],[NO. ÁREA ]],AREAS[],2,FALSE)</f>
        <v>SEGURIDAD PÚBLICA Y TRÁNSITO MUNICIPAL</v>
      </c>
      <c r="J213" s="586" t="str">
        <f>VLOOKUP(MUEBLES[[#This Row],[NO. ÁREA ]],AREAS[],5,FALSE)</f>
        <v>LIC. MIGUEL ÁNGEL ALDANA  CANO</v>
      </c>
      <c r="K213" s="586" t="s">
        <v>4060</v>
      </c>
      <c r="L213" s="587" t="str">
        <f>VLOOKUP(MUEBLES[[#This Row],[NÚM. DE NOMINA ]],PERSONAL[],2,FALSE)</f>
        <v>LIC. MIGUEL ÁNGEL ALDANA  CANO</v>
      </c>
      <c r="M213" s="586" t="str">
        <f>VLOOKUP(MUEBLES[[#This Row],[NÚM. DE NOMINA ]],PERSONAL[],3,FALSE)</f>
        <v xml:space="preserve">TITULAR </v>
      </c>
      <c r="N213" s="585" t="s">
        <v>4858</v>
      </c>
      <c r="O213" s="586" t="s">
        <v>4692</v>
      </c>
      <c r="P213" s="588" t="str">
        <f>VLOOKUP(MUEBLES[[#This Row],[NÚM. DE BIEN ]],BIENES[],2,FALSE)</f>
        <v>PANTALLA TV</v>
      </c>
      <c r="Q213" s="589" t="s">
        <v>155</v>
      </c>
      <c r="R213" s="606" t="s">
        <v>5150</v>
      </c>
      <c r="S213" s="585" t="s">
        <v>156</v>
      </c>
      <c r="T213" s="585" t="s">
        <v>157</v>
      </c>
      <c r="U213" s="585">
        <v>1701267</v>
      </c>
      <c r="V213" s="585" t="s">
        <v>40</v>
      </c>
      <c r="W213" s="590">
        <v>40326</v>
      </c>
      <c r="X213" s="591">
        <f>10024.38+3</f>
        <v>10027.379999999999</v>
      </c>
      <c r="Y213" s="592">
        <v>0</v>
      </c>
      <c r="Z213" s="592">
        <f>X213</f>
        <v>10027.379999999999</v>
      </c>
      <c r="AA213" s="585" t="s">
        <v>6089</v>
      </c>
      <c r="AB213" s="19"/>
      <c r="AC213" s="576"/>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9"/>
      <c r="JN213" s="9"/>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c r="KN213" s="9"/>
      <c r="KO213" s="9"/>
      <c r="KP213" s="9"/>
      <c r="KQ213" s="9"/>
      <c r="KR213" s="9"/>
      <c r="KS213" s="9"/>
      <c r="KT213" s="9"/>
      <c r="KU213" s="9"/>
      <c r="KV213" s="9"/>
      <c r="KW213" s="9"/>
      <c r="KX213" s="9"/>
      <c r="KY213" s="9"/>
      <c r="KZ213" s="9"/>
      <c r="LA213" s="9"/>
      <c r="LB213" s="9"/>
      <c r="LC213" s="9"/>
      <c r="LD213" s="9"/>
      <c r="LE213" s="9"/>
      <c r="LF213" s="9"/>
      <c r="LG213" s="9"/>
      <c r="LH213" s="9"/>
      <c r="LI213" s="9"/>
      <c r="LJ213" s="9"/>
      <c r="LK213" s="9"/>
      <c r="LL213" s="9"/>
      <c r="LM213" s="9"/>
      <c r="LN213" s="9"/>
      <c r="LO213" s="9"/>
      <c r="LP213" s="9"/>
      <c r="LQ213" s="9"/>
      <c r="LR213" s="9"/>
      <c r="LS213" s="9"/>
      <c r="LT213" s="9"/>
      <c r="LU213" s="9"/>
      <c r="LV213" s="9"/>
      <c r="LW213" s="9"/>
      <c r="LX213" s="9"/>
    </row>
    <row r="214" spans="1:336" s="15" customFormat="1" ht="38.25" x14ac:dyDescent="0.25">
      <c r="A214" s="662" t="str">
        <f>CONCATENATE(MUEBLES[[#This Row],[CODIGO DE LA PARTIDA ESPECIFICA ]],"-",MUEBLES[[#This Row],[NO. EDIFICIO ]],"-",MUEBLES[[#This Row],[NO. ÁREA ]],"-",MUEBLES[[#This Row],[NÚM. DE BIEN ]],"-",MUEBLES[[#This Row],[CONSECUTIVO DEL BIEN ]],"-",MUEBLES[[#This Row],[CONSECUTIVO GENERAL DE INVENTARIO]])</f>
        <v>531-05-50-224-001-0209</v>
      </c>
      <c r="B214" s="584">
        <v>531</v>
      </c>
      <c r="C214" s="605" t="s">
        <v>6102</v>
      </c>
      <c r="D214" s="584" t="s">
        <v>6724</v>
      </c>
      <c r="E214" s="585" t="s">
        <v>4063</v>
      </c>
      <c r="F214" s="584" t="str">
        <f>VLOOKUP(MUEBLES[[#This Row],[NO. EDIFICIO ]],EDIFICIOS[],2,FALSE)</f>
        <v>SISTEMA MUNICIPAL DIF</v>
      </c>
      <c r="G214" s="584" t="str">
        <f>VLOOKUP(MUEBLES[[#This Row],[NO. EDIFICIO ]],EDIFICIOS[],3,FALSE)</f>
        <v>AV. REFORMA S/N, SECCIÓN NORTE, MANZANA 2, SANTIAGO DE ANAYA, HIDALGO</v>
      </c>
      <c r="H214" s="606" t="s">
        <v>4295</v>
      </c>
      <c r="I214" s="587" t="str">
        <f>VLOOKUP(MUEBLES[[#This Row],[NO. ÁREA ]],AREAS[],2,FALSE)</f>
        <v>UNIDAD DE RADIOLOGÍA E IMAGEN</v>
      </c>
      <c r="J214" s="586" t="str">
        <f>VLOOKUP(MUEBLES[[#This Row],[NO. ÁREA ]],AREAS[],5,FALSE)</f>
        <v>TEC. YADIRA ESPINOSA LUGO</v>
      </c>
      <c r="K214" s="586">
        <v>131</v>
      </c>
      <c r="L214" s="587" t="str">
        <f>VLOOKUP(MUEBLES[[#This Row],[NÚM. DE NOMINA ]],PERSONAL[],2,FALSE)</f>
        <v>TEC. YADIRA ESPINOSA LUGO</v>
      </c>
      <c r="M214" s="586" t="str">
        <f>VLOOKUP(MUEBLES[[#This Row],[NÚM. DE NOMINA ]],PERSONAL[],3,FALSE)</f>
        <v>RADIOLOGO</v>
      </c>
      <c r="N214" s="585" t="s">
        <v>4857</v>
      </c>
      <c r="O214" s="586" t="s">
        <v>4692</v>
      </c>
      <c r="P214" s="588" t="str">
        <f>VLOOKUP(MUEBLES[[#This Row],[NÚM. DE BIEN ]],BIENES[],2,FALSE)</f>
        <v xml:space="preserve">PANTALLA PARA RX </v>
      </c>
      <c r="Q214" s="589" t="s">
        <v>820</v>
      </c>
      <c r="R214" s="606" t="s">
        <v>5151</v>
      </c>
      <c r="S214" s="585" t="s">
        <v>557</v>
      </c>
      <c r="T214" s="585" t="s">
        <v>517</v>
      </c>
      <c r="U214" s="585" t="s">
        <v>518</v>
      </c>
      <c r="V214" s="585" t="s">
        <v>510</v>
      </c>
      <c r="W214" s="590">
        <v>42582</v>
      </c>
      <c r="X214" s="591">
        <v>1712.16</v>
      </c>
      <c r="Y214" s="592">
        <v>0</v>
      </c>
      <c r="Z214" s="592">
        <v>1712.16</v>
      </c>
      <c r="AA214" s="585" t="s">
        <v>6089</v>
      </c>
      <c r="AB214" s="19"/>
      <c r="AC214" s="576"/>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9"/>
      <c r="GW214" s="9"/>
      <c r="GX214" s="9"/>
      <c r="GY214" s="9"/>
      <c r="GZ214" s="9"/>
      <c r="HA214" s="9"/>
      <c r="HB214" s="9"/>
      <c r="HC214" s="9"/>
      <c r="HD214" s="9"/>
      <c r="HE214" s="9"/>
      <c r="HF214" s="9"/>
      <c r="HG214" s="9"/>
      <c r="HH214" s="9"/>
      <c r="HI214" s="9"/>
      <c r="HJ214" s="9"/>
      <c r="HK214" s="9"/>
      <c r="HL214" s="9"/>
      <c r="HM214" s="9"/>
      <c r="HN214" s="9"/>
      <c r="HO214" s="9"/>
      <c r="HP214" s="9"/>
      <c r="HQ214" s="9"/>
      <c r="HR214" s="9"/>
      <c r="HS214" s="9"/>
      <c r="HT214" s="9"/>
      <c r="HU214" s="9"/>
      <c r="HV214" s="9"/>
      <c r="HW214" s="9"/>
      <c r="HX214" s="9"/>
      <c r="HY214" s="9"/>
      <c r="HZ214" s="9"/>
      <c r="IA214" s="9"/>
      <c r="IB214" s="9"/>
      <c r="IC214" s="9"/>
      <c r="ID214" s="9"/>
      <c r="IE214" s="9"/>
      <c r="IF214" s="9"/>
      <c r="IG214" s="9"/>
      <c r="IH214" s="9"/>
      <c r="II214" s="9"/>
      <c r="IJ214" s="9"/>
      <c r="IK214" s="9"/>
      <c r="IL214" s="9"/>
      <c r="IM214" s="9"/>
      <c r="IN214" s="9"/>
      <c r="IO214" s="9"/>
      <c r="IP214" s="9"/>
      <c r="IQ214" s="9"/>
      <c r="IR214" s="9"/>
      <c r="IS214" s="9"/>
      <c r="IT214" s="9"/>
      <c r="IU214" s="9"/>
      <c r="IV214" s="9"/>
      <c r="IW214" s="9"/>
      <c r="IX214" s="9"/>
      <c r="IY214" s="9"/>
      <c r="IZ214" s="9"/>
      <c r="JA214" s="9"/>
      <c r="JB214" s="9"/>
      <c r="JC214" s="9"/>
      <c r="JD214" s="9"/>
      <c r="JE214" s="9"/>
      <c r="JF214" s="9"/>
      <c r="JG214" s="9"/>
      <c r="JH214" s="9"/>
      <c r="JI214" s="9"/>
      <c r="JJ214" s="9"/>
      <c r="JK214" s="9"/>
      <c r="JL214" s="9"/>
      <c r="JM214" s="9"/>
      <c r="JN214" s="9"/>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c r="KN214" s="9"/>
      <c r="KO214" s="9"/>
      <c r="KP214" s="9"/>
      <c r="KQ214" s="9"/>
      <c r="KR214" s="9"/>
      <c r="KS214" s="9"/>
      <c r="KT214" s="9"/>
      <c r="KU214" s="9"/>
      <c r="KV214" s="9"/>
      <c r="KW214" s="9"/>
      <c r="KX214" s="9"/>
      <c r="KY214" s="9"/>
      <c r="KZ214" s="9"/>
      <c r="LA214" s="9"/>
      <c r="LB214" s="9"/>
      <c r="LC214" s="9"/>
      <c r="LD214" s="9"/>
      <c r="LE214" s="9"/>
      <c r="LF214" s="9"/>
      <c r="LG214" s="9"/>
      <c r="LH214" s="9"/>
      <c r="LI214" s="9"/>
      <c r="LJ214" s="9"/>
      <c r="LK214" s="9"/>
      <c r="LL214" s="9"/>
      <c r="LM214" s="9"/>
      <c r="LN214" s="9"/>
      <c r="LO214" s="9"/>
      <c r="LP214" s="9"/>
      <c r="LQ214" s="9"/>
      <c r="LR214" s="9"/>
      <c r="LS214" s="9"/>
      <c r="LT214" s="9"/>
      <c r="LU214" s="9"/>
      <c r="LV214" s="9"/>
      <c r="LW214" s="9"/>
      <c r="LX214" s="9"/>
    </row>
    <row r="215" spans="1:336" s="15" customFormat="1" ht="38.25" x14ac:dyDescent="0.25">
      <c r="A215" s="662" t="str">
        <f>CONCATENATE(MUEBLES[[#This Row],[CODIGO DE LA PARTIDA ESPECIFICA ]],"-",MUEBLES[[#This Row],[NO. EDIFICIO ]],"-",MUEBLES[[#This Row],[NO. ÁREA ]],"-",MUEBLES[[#This Row],[NÚM. DE BIEN ]],"-",MUEBLES[[#This Row],[CONSECUTIVO DEL BIEN ]],"-",MUEBLES[[#This Row],[CONSECUTIVO GENERAL DE INVENTARIO]])</f>
        <v>531-05-50-224-002-0210</v>
      </c>
      <c r="B215" s="584">
        <v>531</v>
      </c>
      <c r="C215" s="605" t="s">
        <v>6102</v>
      </c>
      <c r="D215" s="584" t="s">
        <v>6725</v>
      </c>
      <c r="E215" s="585" t="s">
        <v>4063</v>
      </c>
      <c r="F215" s="584" t="str">
        <f>VLOOKUP(MUEBLES[[#This Row],[NO. EDIFICIO ]],EDIFICIOS[],2,FALSE)</f>
        <v>SISTEMA MUNICIPAL DIF</v>
      </c>
      <c r="G215" s="584" t="str">
        <f>VLOOKUP(MUEBLES[[#This Row],[NO. EDIFICIO ]],EDIFICIOS[],3,FALSE)</f>
        <v>AV. REFORMA S/N, SECCIÓN NORTE, MANZANA 2, SANTIAGO DE ANAYA, HIDALGO</v>
      </c>
      <c r="H215" s="606" t="s">
        <v>4295</v>
      </c>
      <c r="I215" s="587" t="str">
        <f>VLOOKUP(MUEBLES[[#This Row],[NO. ÁREA ]],AREAS[],2,FALSE)</f>
        <v>UNIDAD DE RADIOLOGÍA E IMAGEN</v>
      </c>
      <c r="J215" s="586" t="str">
        <f>VLOOKUP(MUEBLES[[#This Row],[NO. ÁREA ]],AREAS[],5,FALSE)</f>
        <v>TEC. YADIRA ESPINOSA LUGO</v>
      </c>
      <c r="K215" s="586">
        <v>131</v>
      </c>
      <c r="L215" s="587" t="str">
        <f>VLOOKUP(MUEBLES[[#This Row],[NÚM. DE NOMINA ]],PERSONAL[],2,FALSE)</f>
        <v>TEC. YADIRA ESPINOSA LUGO</v>
      </c>
      <c r="M215" s="586" t="str">
        <f>VLOOKUP(MUEBLES[[#This Row],[NÚM. DE NOMINA ]],PERSONAL[],3,FALSE)</f>
        <v>RADIOLOGO</v>
      </c>
      <c r="N215" s="585" t="s">
        <v>4857</v>
      </c>
      <c r="O215" s="586" t="s">
        <v>4693</v>
      </c>
      <c r="P215" s="588" t="str">
        <f>VLOOKUP(MUEBLES[[#This Row],[NÚM. DE BIEN ]],BIENES[],2,FALSE)</f>
        <v xml:space="preserve">PANTALLA PARA RX </v>
      </c>
      <c r="Q215" s="589" t="s">
        <v>820</v>
      </c>
      <c r="R215" s="606" t="s">
        <v>5152</v>
      </c>
      <c r="S215" s="585" t="s">
        <v>557</v>
      </c>
      <c r="T215" s="585" t="s">
        <v>517</v>
      </c>
      <c r="U215" s="585" t="s">
        <v>518</v>
      </c>
      <c r="V215" s="585" t="s">
        <v>510</v>
      </c>
      <c r="W215" s="590">
        <v>42582</v>
      </c>
      <c r="X215" s="591">
        <v>1712.16</v>
      </c>
      <c r="Y215" s="592">
        <v>0</v>
      </c>
      <c r="Z215" s="592">
        <v>1712.16</v>
      </c>
      <c r="AA215" s="585" t="s">
        <v>6089</v>
      </c>
      <c r="AB215" s="19"/>
      <c r="AC215" s="576"/>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c r="HE215" s="9"/>
      <c r="HF215" s="9"/>
      <c r="HG215" s="9"/>
      <c r="HH215" s="9"/>
      <c r="HI215" s="9"/>
      <c r="HJ215" s="9"/>
      <c r="HK215" s="9"/>
      <c r="HL215" s="9"/>
      <c r="HM215" s="9"/>
      <c r="HN215" s="9"/>
      <c r="HO215" s="9"/>
      <c r="HP215" s="9"/>
      <c r="HQ215" s="9"/>
      <c r="HR215" s="9"/>
      <c r="HS215" s="9"/>
      <c r="HT215" s="9"/>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9"/>
      <c r="JN215" s="9"/>
      <c r="JO215" s="9"/>
      <c r="JP215" s="9"/>
      <c r="JQ215" s="9"/>
      <c r="JR215" s="9"/>
      <c r="JS215" s="9"/>
      <c r="JT215" s="9"/>
      <c r="JU215" s="9"/>
      <c r="JV215" s="9"/>
      <c r="JW215" s="9"/>
      <c r="JX215" s="9"/>
      <c r="JY215" s="9"/>
      <c r="JZ215" s="9"/>
      <c r="KA215" s="9"/>
      <c r="KB215" s="9"/>
      <c r="KC215" s="9"/>
      <c r="KD215" s="9"/>
      <c r="KE215" s="9"/>
      <c r="KF215" s="9"/>
      <c r="KG215" s="9"/>
      <c r="KH215" s="9"/>
      <c r="KI215" s="9"/>
      <c r="KJ215" s="9"/>
      <c r="KK215" s="9"/>
      <c r="KL215" s="9"/>
      <c r="KM215" s="9"/>
      <c r="KN215" s="9"/>
      <c r="KO215" s="9"/>
      <c r="KP215" s="9"/>
      <c r="KQ215" s="9"/>
      <c r="KR215" s="9"/>
      <c r="KS215" s="9"/>
      <c r="KT215" s="9"/>
      <c r="KU215" s="9"/>
      <c r="KV215" s="9"/>
      <c r="KW215" s="9"/>
      <c r="KX215" s="9"/>
      <c r="KY215" s="9"/>
      <c r="KZ215" s="9"/>
      <c r="LA215" s="9"/>
      <c r="LB215" s="9"/>
      <c r="LC215" s="9"/>
      <c r="LD215" s="9"/>
      <c r="LE215" s="9"/>
      <c r="LF215" s="9"/>
      <c r="LG215" s="9"/>
      <c r="LH215" s="9"/>
      <c r="LI215" s="9"/>
      <c r="LJ215" s="9"/>
      <c r="LK215" s="9"/>
      <c r="LL215" s="9"/>
      <c r="LM215" s="9"/>
      <c r="LN215" s="9"/>
      <c r="LO215" s="9"/>
      <c r="LP215" s="9"/>
      <c r="LQ215" s="9"/>
      <c r="LR215" s="9"/>
      <c r="LS215" s="9"/>
      <c r="LT215" s="9"/>
      <c r="LU215" s="9"/>
      <c r="LV215" s="9"/>
      <c r="LW215" s="9"/>
      <c r="LX215" s="9"/>
    </row>
    <row r="216" spans="1:336" s="15" customFormat="1" ht="38.25" x14ac:dyDescent="0.25">
      <c r="A216" s="662" t="str">
        <f>CONCATENATE(MUEBLES[[#This Row],[CODIGO DE LA PARTIDA ESPECIFICA ]],"-",MUEBLES[[#This Row],[NO. EDIFICIO ]],"-",MUEBLES[[#This Row],[NO. ÁREA ]],"-",MUEBLES[[#This Row],[NÚM. DE BIEN ]],"-",MUEBLES[[#This Row],[CONSECUTIVO DEL BIEN ]],"-",MUEBLES[[#This Row],[CONSECUTIVO GENERAL DE INVENTARIO]])</f>
        <v>531-05-50-224-003-0211</v>
      </c>
      <c r="B216" s="584">
        <v>531</v>
      </c>
      <c r="C216" s="605" t="s">
        <v>6102</v>
      </c>
      <c r="D216" s="584" t="s">
        <v>6726</v>
      </c>
      <c r="E216" s="585" t="s">
        <v>4063</v>
      </c>
      <c r="F216" s="584" t="str">
        <f>VLOOKUP(MUEBLES[[#This Row],[NO. EDIFICIO ]],EDIFICIOS[],2,FALSE)</f>
        <v>SISTEMA MUNICIPAL DIF</v>
      </c>
      <c r="G216" s="584" t="str">
        <f>VLOOKUP(MUEBLES[[#This Row],[NO. EDIFICIO ]],EDIFICIOS[],3,FALSE)</f>
        <v>AV. REFORMA S/N, SECCIÓN NORTE, MANZANA 2, SANTIAGO DE ANAYA, HIDALGO</v>
      </c>
      <c r="H216" s="606" t="s">
        <v>4295</v>
      </c>
      <c r="I216" s="587" t="str">
        <f>VLOOKUP(MUEBLES[[#This Row],[NO. ÁREA ]],AREAS[],2,FALSE)</f>
        <v>UNIDAD DE RADIOLOGÍA E IMAGEN</v>
      </c>
      <c r="J216" s="586" t="str">
        <f>VLOOKUP(MUEBLES[[#This Row],[NO. ÁREA ]],AREAS[],5,FALSE)</f>
        <v>TEC. YADIRA ESPINOSA LUGO</v>
      </c>
      <c r="K216" s="586">
        <v>131</v>
      </c>
      <c r="L216" s="587" t="str">
        <f>VLOOKUP(MUEBLES[[#This Row],[NÚM. DE NOMINA ]],PERSONAL[],2,FALSE)</f>
        <v>TEC. YADIRA ESPINOSA LUGO</v>
      </c>
      <c r="M216" s="586" t="str">
        <f>VLOOKUP(MUEBLES[[#This Row],[NÚM. DE NOMINA ]],PERSONAL[],3,FALSE)</f>
        <v>RADIOLOGO</v>
      </c>
      <c r="N216" s="585" t="s">
        <v>4857</v>
      </c>
      <c r="O216" s="586" t="s">
        <v>4694</v>
      </c>
      <c r="P216" s="588" t="str">
        <f>VLOOKUP(MUEBLES[[#This Row],[NÚM. DE BIEN ]],BIENES[],2,FALSE)</f>
        <v xml:space="preserve">PANTALLA PARA RX </v>
      </c>
      <c r="Q216" s="589" t="s">
        <v>821</v>
      </c>
      <c r="R216" s="606" t="s">
        <v>5153</v>
      </c>
      <c r="S216" s="585" t="s">
        <v>557</v>
      </c>
      <c r="T216" s="585" t="s">
        <v>517</v>
      </c>
      <c r="U216" s="585" t="s">
        <v>519</v>
      </c>
      <c r="V216" s="585" t="s">
        <v>510</v>
      </c>
      <c r="W216" s="590">
        <v>42582</v>
      </c>
      <c r="X216" s="591">
        <v>3393</v>
      </c>
      <c r="Y216" s="592">
        <v>0</v>
      </c>
      <c r="Z216" s="592">
        <v>3393</v>
      </c>
      <c r="AA216" s="585" t="s">
        <v>6089</v>
      </c>
      <c r="AB216" s="19"/>
      <c r="AC216" s="576"/>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c r="HE216" s="9"/>
      <c r="HF216" s="9"/>
      <c r="HG216" s="9"/>
      <c r="HH216" s="9"/>
      <c r="HI216" s="9"/>
      <c r="HJ216" s="9"/>
      <c r="HK216" s="9"/>
      <c r="HL216" s="9"/>
      <c r="HM216" s="9"/>
      <c r="HN216" s="9"/>
      <c r="HO216" s="9"/>
      <c r="HP216" s="9"/>
      <c r="HQ216" s="9"/>
      <c r="HR216" s="9"/>
      <c r="HS216" s="9"/>
      <c r="HT216" s="9"/>
      <c r="HU216" s="9"/>
      <c r="HV216" s="9"/>
      <c r="HW216" s="9"/>
      <c r="HX216" s="9"/>
      <c r="HY216" s="9"/>
      <c r="HZ216" s="9"/>
      <c r="IA216" s="9"/>
      <c r="IB216" s="9"/>
      <c r="IC216" s="9"/>
      <c r="ID216" s="9"/>
      <c r="IE216" s="9"/>
      <c r="IF216" s="9"/>
      <c r="IG216" s="9"/>
      <c r="IH216" s="9"/>
      <c r="II216" s="9"/>
      <c r="IJ216" s="9"/>
      <c r="IK216" s="9"/>
      <c r="IL216" s="9"/>
      <c r="IM216" s="9"/>
      <c r="IN216" s="9"/>
      <c r="IO216" s="9"/>
      <c r="IP216" s="9"/>
      <c r="IQ216" s="9"/>
      <c r="IR216" s="9"/>
      <c r="IS216" s="9"/>
      <c r="IT216" s="9"/>
      <c r="IU216" s="9"/>
      <c r="IV216" s="9"/>
      <c r="IW216" s="9"/>
      <c r="IX216" s="9"/>
      <c r="IY216" s="9"/>
      <c r="IZ216" s="9"/>
      <c r="JA216" s="9"/>
      <c r="JB216" s="9"/>
      <c r="JC216" s="9"/>
      <c r="JD216" s="9"/>
      <c r="JE216" s="9"/>
      <c r="JF216" s="9"/>
      <c r="JG216" s="9"/>
      <c r="JH216" s="9"/>
      <c r="JI216" s="9"/>
      <c r="JJ216" s="9"/>
      <c r="JK216" s="9"/>
      <c r="JL216" s="9"/>
      <c r="JM216" s="9"/>
      <c r="JN216" s="9"/>
      <c r="JO216" s="9"/>
      <c r="JP216" s="9"/>
      <c r="JQ216" s="9"/>
      <c r="JR216" s="9"/>
      <c r="JS216" s="9"/>
      <c r="JT216" s="9"/>
      <c r="JU216" s="9"/>
      <c r="JV216" s="9"/>
      <c r="JW216" s="9"/>
      <c r="JX216" s="9"/>
      <c r="JY216" s="9"/>
      <c r="JZ216" s="9"/>
      <c r="KA216" s="9"/>
      <c r="KB216" s="9"/>
      <c r="KC216" s="9"/>
      <c r="KD216" s="9"/>
      <c r="KE216" s="9"/>
      <c r="KF216" s="9"/>
      <c r="KG216" s="9"/>
      <c r="KH216" s="9"/>
      <c r="KI216" s="9"/>
      <c r="KJ216" s="9"/>
      <c r="KK216" s="9"/>
      <c r="KL216" s="9"/>
      <c r="KM216" s="9"/>
      <c r="KN216" s="9"/>
      <c r="KO216" s="9"/>
      <c r="KP216" s="9"/>
      <c r="KQ216" s="9"/>
      <c r="KR216" s="9"/>
      <c r="KS216" s="9"/>
      <c r="KT216" s="9"/>
      <c r="KU216" s="9"/>
      <c r="KV216" s="9"/>
      <c r="KW216" s="9"/>
      <c r="KX216" s="9"/>
      <c r="KY216" s="9"/>
      <c r="KZ216" s="9"/>
      <c r="LA216" s="9"/>
      <c r="LB216" s="9"/>
      <c r="LC216" s="9"/>
      <c r="LD216" s="9"/>
      <c r="LE216" s="9"/>
      <c r="LF216" s="9"/>
      <c r="LG216" s="9"/>
      <c r="LH216" s="9"/>
      <c r="LI216" s="9"/>
      <c r="LJ216" s="9"/>
      <c r="LK216" s="9"/>
      <c r="LL216" s="9"/>
      <c r="LM216" s="9"/>
      <c r="LN216" s="9"/>
      <c r="LO216" s="9"/>
      <c r="LP216" s="9"/>
      <c r="LQ216" s="9"/>
      <c r="LR216" s="9"/>
      <c r="LS216" s="9"/>
      <c r="LT216" s="9"/>
      <c r="LU216" s="9"/>
      <c r="LV216" s="9"/>
      <c r="LW216" s="9"/>
      <c r="LX216" s="9"/>
    </row>
    <row r="217" spans="1:336" s="15" customFormat="1" ht="38.25" x14ac:dyDescent="0.25">
      <c r="A217" s="662" t="str">
        <f>CONCATENATE(MUEBLES[[#This Row],[CODIGO DE LA PARTIDA ESPECIFICA ]],"-",MUEBLES[[#This Row],[NO. EDIFICIO ]],"-",MUEBLES[[#This Row],[NO. ÁREA ]],"-",MUEBLES[[#This Row],[NÚM. DE BIEN ]],"-",MUEBLES[[#This Row],[CONSECUTIVO DEL BIEN ]],"-",MUEBLES[[#This Row],[CONSECUTIVO GENERAL DE INVENTARIO]])</f>
        <v>531-05-50-224-004-0212</v>
      </c>
      <c r="B217" s="584">
        <v>531</v>
      </c>
      <c r="C217" s="605" t="s">
        <v>6102</v>
      </c>
      <c r="D217" s="584" t="s">
        <v>6727</v>
      </c>
      <c r="E217" s="585" t="s">
        <v>4063</v>
      </c>
      <c r="F217" s="584" t="str">
        <f>VLOOKUP(MUEBLES[[#This Row],[NO. EDIFICIO ]],EDIFICIOS[],2,FALSE)</f>
        <v>SISTEMA MUNICIPAL DIF</v>
      </c>
      <c r="G217" s="584" t="str">
        <f>VLOOKUP(MUEBLES[[#This Row],[NO. EDIFICIO ]],EDIFICIOS[],3,FALSE)</f>
        <v>AV. REFORMA S/N, SECCIÓN NORTE, MANZANA 2, SANTIAGO DE ANAYA, HIDALGO</v>
      </c>
      <c r="H217" s="606" t="s">
        <v>4295</v>
      </c>
      <c r="I217" s="587" t="str">
        <f>VLOOKUP(MUEBLES[[#This Row],[NO. ÁREA ]],AREAS[],2,FALSE)</f>
        <v>UNIDAD DE RADIOLOGÍA E IMAGEN</v>
      </c>
      <c r="J217" s="586" t="str">
        <f>VLOOKUP(MUEBLES[[#This Row],[NO. ÁREA ]],AREAS[],5,FALSE)</f>
        <v>TEC. YADIRA ESPINOSA LUGO</v>
      </c>
      <c r="K217" s="586">
        <v>131</v>
      </c>
      <c r="L217" s="587" t="str">
        <f>VLOOKUP(MUEBLES[[#This Row],[NÚM. DE NOMINA ]],PERSONAL[],2,FALSE)</f>
        <v>TEC. YADIRA ESPINOSA LUGO</v>
      </c>
      <c r="M217" s="586" t="str">
        <f>VLOOKUP(MUEBLES[[#This Row],[NÚM. DE NOMINA ]],PERSONAL[],3,FALSE)</f>
        <v>RADIOLOGO</v>
      </c>
      <c r="N217" s="585" t="s">
        <v>4857</v>
      </c>
      <c r="O217" s="586" t="s">
        <v>4695</v>
      </c>
      <c r="P217" s="588" t="str">
        <f>VLOOKUP(MUEBLES[[#This Row],[NÚM. DE BIEN ]],BIENES[],2,FALSE)</f>
        <v xml:space="preserve">PANTALLA PARA RX </v>
      </c>
      <c r="Q217" s="589" t="s">
        <v>821</v>
      </c>
      <c r="R217" s="606" t="s">
        <v>5154</v>
      </c>
      <c r="S217" s="585" t="s">
        <v>557</v>
      </c>
      <c r="T217" s="585" t="s">
        <v>517</v>
      </c>
      <c r="U217" s="585" t="s">
        <v>519</v>
      </c>
      <c r="V217" s="585" t="s">
        <v>510</v>
      </c>
      <c r="W217" s="590">
        <v>42582</v>
      </c>
      <c r="X217" s="591">
        <v>3393</v>
      </c>
      <c r="Y217" s="592">
        <v>0</v>
      </c>
      <c r="Z217" s="592">
        <v>3393</v>
      </c>
      <c r="AA217" s="585" t="s">
        <v>6089</v>
      </c>
      <c r="AB217" s="19"/>
      <c r="AC217" s="576"/>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c r="HE217" s="9"/>
      <c r="HF217" s="9"/>
      <c r="HG217" s="9"/>
      <c r="HH217" s="9"/>
      <c r="HI217" s="9"/>
      <c r="HJ217" s="9"/>
      <c r="HK217" s="9"/>
      <c r="HL217" s="9"/>
      <c r="HM217" s="9"/>
      <c r="HN217" s="9"/>
      <c r="HO217" s="9"/>
      <c r="HP217" s="9"/>
      <c r="HQ217" s="9"/>
      <c r="HR217" s="9"/>
      <c r="HS217" s="9"/>
      <c r="HT217" s="9"/>
      <c r="HU217" s="9"/>
      <c r="HV217" s="9"/>
      <c r="HW217" s="9"/>
      <c r="HX217" s="9"/>
      <c r="HY217" s="9"/>
      <c r="HZ217" s="9"/>
      <c r="IA217" s="9"/>
      <c r="IB217" s="9"/>
      <c r="IC217" s="9"/>
      <c r="ID217" s="9"/>
      <c r="IE217" s="9"/>
      <c r="IF217" s="9"/>
      <c r="IG217" s="9"/>
      <c r="IH217" s="9"/>
      <c r="II217" s="9"/>
      <c r="IJ217" s="9"/>
      <c r="IK217" s="9"/>
      <c r="IL217" s="9"/>
      <c r="IM217" s="9"/>
      <c r="IN217" s="9"/>
      <c r="IO217" s="9"/>
      <c r="IP217" s="9"/>
      <c r="IQ217" s="9"/>
      <c r="IR217" s="9"/>
      <c r="IS217" s="9"/>
      <c r="IT217" s="9"/>
      <c r="IU217" s="9"/>
      <c r="IV217" s="9"/>
      <c r="IW217" s="9"/>
      <c r="IX217" s="9"/>
      <c r="IY217" s="9"/>
      <c r="IZ217" s="9"/>
      <c r="JA217" s="9"/>
      <c r="JB217" s="9"/>
      <c r="JC217" s="9"/>
      <c r="JD217" s="9"/>
      <c r="JE217" s="9"/>
      <c r="JF217" s="9"/>
      <c r="JG217" s="9"/>
      <c r="JH217" s="9"/>
      <c r="JI217" s="9"/>
      <c r="JJ217" s="9"/>
      <c r="JK217" s="9"/>
      <c r="JL217" s="9"/>
      <c r="JM217" s="9"/>
      <c r="JN217" s="9"/>
      <c r="JO217" s="9"/>
      <c r="JP217" s="9"/>
      <c r="JQ217" s="9"/>
      <c r="JR217" s="9"/>
      <c r="JS217" s="9"/>
      <c r="JT217" s="9"/>
      <c r="JU217" s="9"/>
      <c r="JV217" s="9"/>
      <c r="JW217" s="9"/>
      <c r="JX217" s="9"/>
      <c r="JY217" s="9"/>
      <c r="JZ217" s="9"/>
      <c r="KA217" s="9"/>
      <c r="KB217" s="9"/>
      <c r="KC217" s="9"/>
      <c r="KD217" s="9"/>
      <c r="KE217" s="9"/>
      <c r="KF217" s="9"/>
      <c r="KG217" s="9"/>
      <c r="KH217" s="9"/>
      <c r="KI217" s="9"/>
      <c r="KJ217" s="9"/>
      <c r="KK217" s="9"/>
      <c r="KL217" s="9"/>
      <c r="KM217" s="9"/>
      <c r="KN217" s="9"/>
      <c r="KO217" s="9"/>
      <c r="KP217" s="9"/>
      <c r="KQ217" s="9"/>
      <c r="KR217" s="9"/>
      <c r="KS217" s="9"/>
      <c r="KT217" s="9"/>
      <c r="KU217" s="9"/>
      <c r="KV217" s="9"/>
      <c r="KW217" s="9"/>
      <c r="KX217" s="9"/>
      <c r="KY217" s="9"/>
      <c r="KZ217" s="9"/>
      <c r="LA217" s="9"/>
      <c r="LB217" s="9"/>
      <c r="LC217" s="9"/>
      <c r="LD217" s="9"/>
      <c r="LE217" s="9"/>
      <c r="LF217" s="9"/>
      <c r="LG217" s="9"/>
      <c r="LH217" s="9"/>
      <c r="LI217" s="9"/>
      <c r="LJ217" s="9"/>
      <c r="LK217" s="9"/>
      <c r="LL217" s="9"/>
      <c r="LM217" s="9"/>
      <c r="LN217" s="9"/>
      <c r="LO217" s="9"/>
      <c r="LP217" s="9"/>
      <c r="LQ217" s="9"/>
      <c r="LR217" s="9"/>
      <c r="LS217" s="9"/>
      <c r="LT217" s="9"/>
      <c r="LU217" s="9"/>
      <c r="LV217" s="9"/>
      <c r="LW217" s="9"/>
      <c r="LX217" s="9"/>
    </row>
    <row r="218" spans="1:336" s="15" customFormat="1" ht="51" x14ac:dyDescent="0.25">
      <c r="A218" s="662" t="str">
        <f>CONCATENATE(MUEBLES[[#This Row],[CODIGO DE LA PARTIDA ESPECIFICA ]],"-",MUEBLES[[#This Row],[NO. EDIFICIO ]],"-",MUEBLES[[#This Row],[NO. ÁREA ]],"-",MUEBLES[[#This Row],[NÚM. DE BIEN ]],"-",MUEBLES[[#This Row],[CONSECUTIVO DEL BIEN ]],"-",MUEBLES[[#This Row],[CONSECUTIVO GENERAL DE INVENTARIO]])</f>
        <v>511-04-46-227-001-0213</v>
      </c>
      <c r="B218" s="584">
        <v>511</v>
      </c>
      <c r="C218" s="584" t="s">
        <v>6096</v>
      </c>
      <c r="D218" s="584" t="s">
        <v>6339</v>
      </c>
      <c r="E218" s="585" t="s">
        <v>2074</v>
      </c>
      <c r="F218" s="584" t="str">
        <f>VLOOKUP(MUEBLES[[#This Row],[NO. EDIFICIO ]],EDIFICIOS[],2,FALSE)</f>
        <v xml:space="preserve">PROTECCION CIVIL </v>
      </c>
      <c r="G218" s="584" t="str">
        <f>VLOOKUP(MUEBLES[[#This Row],[NO. EDIFICIO ]],EDIFICIOS[],3,FALSE)</f>
        <v>AV. REFORMA S/N, SECCIÓN NORTE, MANZANA 2, SANTIAGO DE ANAYA, HIDALGO</v>
      </c>
      <c r="H218" s="606" t="s">
        <v>4291</v>
      </c>
      <c r="I218" s="587" t="str">
        <f>VLOOKUP(MUEBLES[[#This Row],[NO. ÁREA ]],AREAS[],2,FALSE)</f>
        <v>PROTECCIÓN CÍVIL, BOMBEROS Y GESTIÓN DE RIESGOS</v>
      </c>
      <c r="J218" s="586" t="str">
        <f>VLOOKUP(MUEBLES[[#This Row],[NO. ÁREA ]],AREAS[],5,FALSE)</f>
        <v>CMDTE. JOSÉ JUAN GARCÍA CORTES</v>
      </c>
      <c r="K218" s="586" t="s">
        <v>4062</v>
      </c>
      <c r="L218" s="587" t="str">
        <f>VLOOKUP(MUEBLES[[#This Row],[NÚM. DE NOMINA ]],PERSONAL[],2,FALSE)</f>
        <v>CMDTE. JOSÉ JUAN GARCÍA CORTES</v>
      </c>
      <c r="M218" s="586" t="str">
        <f>VLOOKUP(MUEBLES[[#This Row],[NÚM. DE NOMINA ]],PERSONAL[],3,FALSE)</f>
        <v>TITULAR</v>
      </c>
      <c r="N218" s="585" t="s">
        <v>4860</v>
      </c>
      <c r="O218" s="624" t="s">
        <v>4692</v>
      </c>
      <c r="P218" s="588" t="str">
        <f>VLOOKUP(MUEBLES[[#This Row],[NÚM. DE BIEN ]],BIENES[],2,FALSE)</f>
        <v xml:space="preserve">PARRILLA DE GAS </v>
      </c>
      <c r="Q218" s="625" t="s">
        <v>3542</v>
      </c>
      <c r="R218" s="606" t="s">
        <v>5155</v>
      </c>
      <c r="S218" s="585" t="s">
        <v>3543</v>
      </c>
      <c r="T218" s="585" t="s">
        <v>557</v>
      </c>
      <c r="U218" s="585" t="s">
        <v>557</v>
      </c>
      <c r="V218" s="585" t="s">
        <v>3544</v>
      </c>
      <c r="W218" s="590">
        <v>45161</v>
      </c>
      <c r="X218" s="591">
        <v>3826.84</v>
      </c>
      <c r="Y218" s="592"/>
      <c r="Z218" s="592">
        <v>3826.84</v>
      </c>
      <c r="AA218" s="585" t="s">
        <v>6088</v>
      </c>
      <c r="AB218" s="19"/>
      <c r="AC218" s="576"/>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9"/>
      <c r="GW218" s="9"/>
      <c r="GX218" s="9"/>
      <c r="GY218" s="9"/>
      <c r="GZ218" s="9"/>
      <c r="HA218" s="9"/>
      <c r="HB218" s="9"/>
      <c r="HC218" s="9"/>
      <c r="HD218" s="9"/>
      <c r="HE218" s="9"/>
      <c r="HF218" s="9"/>
      <c r="HG218" s="9"/>
      <c r="HH218" s="9"/>
      <c r="HI218" s="9"/>
      <c r="HJ218" s="9"/>
      <c r="HK218" s="9"/>
      <c r="HL218" s="9"/>
      <c r="HM218" s="9"/>
      <c r="HN218" s="9"/>
      <c r="HO218" s="9"/>
      <c r="HP218" s="9"/>
      <c r="HQ218" s="9"/>
      <c r="HR218" s="9"/>
      <c r="HS218" s="9"/>
      <c r="HT218" s="9"/>
      <c r="HU218" s="9"/>
      <c r="HV218" s="9"/>
      <c r="HW218" s="9"/>
      <c r="HX218" s="9"/>
      <c r="HY218" s="9"/>
      <c r="HZ218" s="9"/>
      <c r="IA218" s="9"/>
      <c r="IB218" s="9"/>
      <c r="IC218" s="9"/>
      <c r="ID218" s="9"/>
      <c r="IE218" s="9"/>
      <c r="IF218" s="9"/>
      <c r="IG218" s="9"/>
      <c r="IH218" s="9"/>
      <c r="II218" s="9"/>
      <c r="IJ218" s="9"/>
      <c r="IK218" s="9"/>
      <c r="IL218" s="9"/>
      <c r="IM218" s="9"/>
      <c r="IN218" s="9"/>
      <c r="IO218" s="9"/>
      <c r="IP218" s="9"/>
      <c r="IQ218" s="9"/>
      <c r="IR218" s="9"/>
      <c r="IS218" s="9"/>
      <c r="IT218" s="9"/>
      <c r="IU218" s="9"/>
      <c r="IV218" s="9"/>
      <c r="IW218" s="9"/>
      <c r="IX218" s="9"/>
      <c r="IY218" s="9"/>
      <c r="IZ218" s="9"/>
      <c r="JA218" s="9"/>
      <c r="JB218" s="9"/>
      <c r="JC218" s="9"/>
      <c r="JD218" s="9"/>
      <c r="JE218" s="9"/>
      <c r="JF218" s="9"/>
      <c r="JG218" s="9"/>
      <c r="JH218" s="9"/>
      <c r="JI218" s="9"/>
      <c r="JJ218" s="9"/>
      <c r="JK218" s="9"/>
      <c r="JL218" s="9"/>
      <c r="JM218" s="9"/>
      <c r="JN218" s="9"/>
      <c r="JO218" s="9"/>
      <c r="JP218" s="9"/>
      <c r="JQ218" s="9"/>
      <c r="JR218" s="9"/>
      <c r="JS218" s="9"/>
      <c r="JT218" s="9"/>
      <c r="JU218" s="9"/>
      <c r="JV218" s="9"/>
      <c r="JW218" s="9"/>
      <c r="JX218" s="9"/>
      <c r="JY218" s="9"/>
      <c r="JZ218" s="9"/>
      <c r="KA218" s="9"/>
      <c r="KB218" s="9"/>
      <c r="KC218" s="9"/>
      <c r="KD218" s="9"/>
      <c r="KE218" s="9"/>
      <c r="KF218" s="9"/>
      <c r="KG218" s="9"/>
      <c r="KH218" s="9"/>
      <c r="KI218" s="9"/>
      <c r="KJ218" s="9"/>
      <c r="KK218" s="9"/>
      <c r="KL218" s="9"/>
      <c r="KM218" s="9"/>
      <c r="KN218" s="9"/>
      <c r="KO218" s="9"/>
      <c r="KP218" s="9"/>
      <c r="KQ218" s="9"/>
      <c r="KR218" s="9"/>
      <c r="KS218" s="9"/>
      <c r="KT218" s="9"/>
      <c r="KU218" s="9"/>
      <c r="KV218" s="9"/>
      <c r="KW218" s="9"/>
      <c r="KX218" s="9"/>
      <c r="KY218" s="9"/>
      <c r="KZ218" s="9"/>
      <c r="LA218" s="9"/>
      <c r="LB218" s="9"/>
      <c r="LC218" s="9"/>
      <c r="LD218" s="9"/>
      <c r="LE218" s="9"/>
      <c r="LF218" s="9"/>
      <c r="LG218" s="9"/>
      <c r="LH218" s="9"/>
      <c r="LI218" s="9"/>
      <c r="LJ218" s="9"/>
      <c r="LK218" s="9"/>
      <c r="LL218" s="9"/>
      <c r="LM218" s="9"/>
      <c r="LN218" s="9"/>
      <c r="LO218" s="9"/>
      <c r="LP218" s="9"/>
      <c r="LQ218" s="9"/>
      <c r="LR218" s="9"/>
      <c r="LS218" s="9"/>
      <c r="LT218" s="9"/>
      <c r="LU218" s="9"/>
      <c r="LV218" s="9"/>
      <c r="LW218" s="9"/>
      <c r="LX218" s="9"/>
    </row>
    <row r="219" spans="1:336" s="15" customFormat="1" ht="89.25" x14ac:dyDescent="0.25">
      <c r="A219" s="662" t="str">
        <f>CONCATENATE(MUEBLES[[#This Row],[CODIGO DE LA PARTIDA ESPECIFICA ]],"-",MUEBLES[[#This Row],[NO. EDIFICIO ]],"-",MUEBLES[[#This Row],[NO. ÁREA ]],"-",MUEBLES[[#This Row],[NÚM. DE BIEN ]],"-",MUEBLES[[#This Row],[CONSECUTIVO DEL BIEN ]],"-",MUEBLES[[#This Row],[CONSECUTIVO GENERAL DE INVENTARIO]])</f>
        <v>511-04-46-242-001-0214</v>
      </c>
      <c r="B219" s="584">
        <v>511</v>
      </c>
      <c r="C219" s="584" t="s">
        <v>6096</v>
      </c>
      <c r="D219" s="584" t="s">
        <v>6340</v>
      </c>
      <c r="E219" s="585" t="s">
        <v>2074</v>
      </c>
      <c r="F219" s="584" t="str">
        <f>VLOOKUP(MUEBLES[[#This Row],[NO. EDIFICIO ]],EDIFICIOS[],2,FALSE)</f>
        <v xml:space="preserve">PROTECCION CIVIL </v>
      </c>
      <c r="G219" s="584" t="str">
        <f>VLOOKUP(MUEBLES[[#This Row],[NO. EDIFICIO ]],EDIFICIOS[],3,FALSE)</f>
        <v>AV. REFORMA S/N, SECCIÓN NORTE, MANZANA 2, SANTIAGO DE ANAYA, HIDALGO</v>
      </c>
      <c r="H219" s="606" t="s">
        <v>4291</v>
      </c>
      <c r="I219" s="587" t="str">
        <f>VLOOKUP(MUEBLES[[#This Row],[NO. ÁREA ]],AREAS[],2,FALSE)</f>
        <v>PROTECCIÓN CÍVIL, BOMBEROS Y GESTIÓN DE RIESGOS</v>
      </c>
      <c r="J219" s="586" t="str">
        <f>VLOOKUP(MUEBLES[[#This Row],[NO. ÁREA ]],AREAS[],5,FALSE)</f>
        <v>CMDTE. JOSÉ JUAN GARCÍA CORTES</v>
      </c>
      <c r="K219" s="586" t="s">
        <v>4062</v>
      </c>
      <c r="L219" s="587" t="str">
        <f>VLOOKUP(MUEBLES[[#This Row],[NÚM. DE NOMINA ]],PERSONAL[],2,FALSE)</f>
        <v>CMDTE. JOSÉ JUAN GARCÍA CORTES</v>
      </c>
      <c r="M219" s="586" t="str">
        <f>VLOOKUP(MUEBLES[[#This Row],[NÚM. DE NOMINA ]],PERSONAL[],3,FALSE)</f>
        <v>TITULAR</v>
      </c>
      <c r="N219" s="585" t="s">
        <v>4875</v>
      </c>
      <c r="O219" s="586" t="s">
        <v>4692</v>
      </c>
      <c r="P219" s="588" t="str">
        <f>VLOOKUP(MUEBLES[[#This Row],[NÚM. DE BIEN ]],BIENES[],2,FALSE)</f>
        <v xml:space="preserve">PLANTA DE ENERGIA ELECTRICA </v>
      </c>
      <c r="Q219" s="589" t="s">
        <v>1326</v>
      </c>
      <c r="R219" s="606" t="s">
        <v>5156</v>
      </c>
      <c r="S219" s="585" t="s">
        <v>39</v>
      </c>
      <c r="T219" s="585" t="s">
        <v>39</v>
      </c>
      <c r="U219" s="585" t="s">
        <v>39</v>
      </c>
      <c r="V219" s="585" t="s">
        <v>557</v>
      </c>
      <c r="W219" s="590" t="s">
        <v>557</v>
      </c>
      <c r="X219" s="591">
        <v>0</v>
      </c>
      <c r="Y219" s="592"/>
      <c r="Z219" s="592">
        <v>0</v>
      </c>
      <c r="AA219" s="585" t="s">
        <v>6088</v>
      </c>
      <c r="AB219" s="19"/>
      <c r="AC219" s="576"/>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9"/>
      <c r="DP219" s="9"/>
      <c r="DQ219" s="9"/>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9"/>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9"/>
      <c r="GW219" s="9"/>
      <c r="GX219" s="9"/>
      <c r="GY219" s="9"/>
      <c r="GZ219" s="9"/>
      <c r="HA219" s="9"/>
      <c r="HB219" s="9"/>
      <c r="HC219" s="9"/>
      <c r="HD219" s="9"/>
      <c r="HE219" s="9"/>
      <c r="HF219" s="9"/>
      <c r="HG219" s="9"/>
      <c r="HH219" s="9"/>
      <c r="HI219" s="9"/>
      <c r="HJ219" s="9"/>
      <c r="HK219" s="9"/>
      <c r="HL219" s="9"/>
      <c r="HM219" s="9"/>
      <c r="HN219" s="9"/>
      <c r="HO219" s="9"/>
      <c r="HP219" s="9"/>
      <c r="HQ219" s="9"/>
      <c r="HR219" s="9"/>
      <c r="HS219" s="9"/>
      <c r="HT219" s="9"/>
      <c r="HU219" s="9"/>
      <c r="HV219" s="9"/>
      <c r="HW219" s="9"/>
      <c r="HX219" s="9"/>
      <c r="HY219" s="9"/>
      <c r="HZ219" s="9"/>
      <c r="IA219" s="9"/>
      <c r="IB219" s="9"/>
      <c r="IC219" s="9"/>
      <c r="ID219" s="9"/>
      <c r="IE219" s="9"/>
      <c r="IF219" s="9"/>
      <c r="IG219" s="9"/>
      <c r="IH219" s="9"/>
      <c r="II219" s="9"/>
      <c r="IJ219" s="9"/>
      <c r="IK219" s="9"/>
      <c r="IL219" s="9"/>
      <c r="IM219" s="9"/>
      <c r="IN219" s="9"/>
      <c r="IO219" s="9"/>
      <c r="IP219" s="9"/>
      <c r="IQ219" s="9"/>
      <c r="IR219" s="9"/>
      <c r="IS219" s="9"/>
      <c r="IT219" s="9"/>
      <c r="IU219" s="9"/>
      <c r="IV219" s="9"/>
      <c r="IW219" s="9"/>
      <c r="IX219" s="9"/>
      <c r="IY219" s="9"/>
      <c r="IZ219" s="9"/>
      <c r="JA219" s="9"/>
      <c r="JB219" s="9"/>
      <c r="JC219" s="9"/>
      <c r="JD219" s="9"/>
      <c r="JE219" s="9"/>
      <c r="JF219" s="9"/>
      <c r="JG219" s="9"/>
      <c r="JH219" s="9"/>
      <c r="JI219" s="9"/>
      <c r="JJ219" s="9"/>
      <c r="JK219" s="9"/>
      <c r="JL219" s="9"/>
      <c r="JM219" s="9"/>
      <c r="JN219" s="9"/>
      <c r="JO219" s="9"/>
      <c r="JP219" s="9"/>
      <c r="JQ219" s="9"/>
      <c r="JR219" s="9"/>
      <c r="JS219" s="9"/>
      <c r="JT219" s="9"/>
      <c r="JU219" s="9"/>
      <c r="JV219" s="9"/>
      <c r="JW219" s="9"/>
      <c r="JX219" s="9"/>
      <c r="JY219" s="9"/>
      <c r="JZ219" s="9"/>
      <c r="KA219" s="9"/>
      <c r="KB219" s="9"/>
      <c r="KC219" s="9"/>
      <c r="KD219" s="9"/>
      <c r="KE219" s="9"/>
      <c r="KF219" s="9"/>
      <c r="KG219" s="9"/>
      <c r="KH219" s="9"/>
      <c r="KI219" s="9"/>
      <c r="KJ219" s="9"/>
      <c r="KK219" s="9"/>
      <c r="KL219" s="9"/>
      <c r="KM219" s="9"/>
      <c r="KN219" s="9"/>
      <c r="KO219" s="9"/>
      <c r="KP219" s="9"/>
      <c r="KQ219" s="9"/>
      <c r="KR219" s="9"/>
      <c r="KS219" s="9"/>
      <c r="KT219" s="9"/>
      <c r="KU219" s="9"/>
      <c r="KV219" s="9"/>
      <c r="KW219" s="9"/>
      <c r="KX219" s="9"/>
      <c r="KY219" s="9"/>
      <c r="KZ219" s="9"/>
      <c r="LA219" s="9"/>
      <c r="LB219" s="9"/>
      <c r="LC219" s="9"/>
      <c r="LD219" s="9"/>
      <c r="LE219" s="9"/>
      <c r="LF219" s="9"/>
      <c r="LG219" s="9"/>
      <c r="LH219" s="9"/>
      <c r="LI219" s="9"/>
      <c r="LJ219" s="9"/>
      <c r="LK219" s="9"/>
      <c r="LL219" s="9"/>
      <c r="LM219" s="9"/>
      <c r="LN219" s="9"/>
      <c r="LO219" s="9"/>
      <c r="LP219" s="9"/>
      <c r="LQ219" s="9"/>
      <c r="LR219" s="9"/>
      <c r="LS219" s="9"/>
      <c r="LT219" s="9"/>
      <c r="LU219" s="9"/>
      <c r="LV219" s="9"/>
      <c r="LW219" s="9"/>
      <c r="LX219" s="9"/>
    </row>
    <row r="220" spans="1:336" s="15" customFormat="1" ht="127.5" x14ac:dyDescent="0.25">
      <c r="A220" s="662" t="str">
        <f>CONCATENATE(MUEBLES[[#This Row],[CODIGO DE LA PARTIDA ESPECIFICA ]],"-",MUEBLES[[#This Row],[NO. EDIFICIO ]],"-",MUEBLES[[#This Row],[NO. ÁREA ]],"-",MUEBLES[[#This Row],[NÚM. DE BIEN ]],"-",MUEBLES[[#This Row],[CONSECUTIVO DEL BIEN ]],"-",MUEBLES[[#This Row],[CONSECUTIVO GENERAL DE INVENTARIO]])</f>
        <v>565-04-46-259-013-0215</v>
      </c>
      <c r="B220" s="584">
        <v>565</v>
      </c>
      <c r="C220" s="584" t="s">
        <v>6106</v>
      </c>
      <c r="D220" s="584" t="s">
        <v>6341</v>
      </c>
      <c r="E220" s="585" t="s">
        <v>2074</v>
      </c>
      <c r="F220" s="584" t="str">
        <f>VLOOKUP(MUEBLES[[#This Row],[NO. EDIFICIO ]],EDIFICIOS[],2,FALSE)</f>
        <v xml:space="preserve">PROTECCION CIVIL </v>
      </c>
      <c r="G220" s="584" t="str">
        <f>VLOOKUP(MUEBLES[[#This Row],[NO. EDIFICIO ]],EDIFICIOS[],3,FALSE)</f>
        <v>AV. REFORMA S/N, SECCIÓN NORTE, MANZANA 2, SANTIAGO DE ANAYA, HIDALGO</v>
      </c>
      <c r="H220" s="606" t="s">
        <v>4291</v>
      </c>
      <c r="I220" s="587" t="str">
        <f>VLOOKUP(MUEBLES[[#This Row],[NO. ÁREA ]],AREAS[],2,FALSE)</f>
        <v>PROTECCIÓN CÍVIL, BOMBEROS Y GESTIÓN DE RIESGOS</v>
      </c>
      <c r="J220" s="586" t="str">
        <f>VLOOKUP(MUEBLES[[#This Row],[NO. ÁREA ]],AREAS[],5,FALSE)</f>
        <v>CMDTE. JOSÉ JUAN GARCÍA CORTES</v>
      </c>
      <c r="K220" s="586" t="s">
        <v>4062</v>
      </c>
      <c r="L220" s="587" t="str">
        <f>VLOOKUP(MUEBLES[[#This Row],[NÚM. DE NOMINA ]],PERSONAL[],2,FALSE)</f>
        <v>CMDTE. JOSÉ JUAN GARCÍA CORTES</v>
      </c>
      <c r="M220" s="586" t="str">
        <f>VLOOKUP(MUEBLES[[#This Row],[NÚM. DE NOMINA ]],PERSONAL[],3,FALSE)</f>
        <v>TITULAR</v>
      </c>
      <c r="N220" s="585" t="s">
        <v>4892</v>
      </c>
      <c r="O220" s="586" t="s">
        <v>4704</v>
      </c>
      <c r="P220" s="588" t="str">
        <f>VLOOKUP(MUEBLES[[#This Row],[NÚM. DE BIEN ]],BIENES[],2,FALSE)</f>
        <v xml:space="preserve">RADIO PORTATIL </v>
      </c>
      <c r="Q220" s="589" t="s">
        <v>1356</v>
      </c>
      <c r="R220" s="606" t="s">
        <v>5157</v>
      </c>
      <c r="S220" s="585" t="s">
        <v>365</v>
      </c>
      <c r="T220" s="585" t="s">
        <v>1357</v>
      </c>
      <c r="U220" s="585" t="s">
        <v>1358</v>
      </c>
      <c r="V220" s="585" t="s">
        <v>1359</v>
      </c>
      <c r="W220" s="590">
        <v>44301</v>
      </c>
      <c r="X220" s="591">
        <v>1499.99</v>
      </c>
      <c r="Y220" s="592"/>
      <c r="Z220" s="592">
        <v>1499.99</v>
      </c>
      <c r="AA220" s="585" t="s">
        <v>6088</v>
      </c>
      <c r="AB220" s="607"/>
      <c r="AC220" s="576"/>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9"/>
      <c r="DP220" s="9"/>
      <c r="DQ220" s="9"/>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9"/>
      <c r="ES220" s="9"/>
      <c r="ET220" s="9"/>
      <c r="EU220" s="9"/>
      <c r="EV220" s="9"/>
      <c r="EW220" s="9"/>
      <c r="EX220" s="9"/>
      <c r="EY220" s="9"/>
      <c r="EZ220" s="9"/>
      <c r="FA220" s="9"/>
      <c r="FB220" s="9"/>
      <c r="FC220" s="9"/>
      <c r="FD220" s="9"/>
      <c r="FE220" s="9"/>
      <c r="FF220" s="9"/>
      <c r="FG220" s="9"/>
      <c r="FH220" s="9"/>
      <c r="FI220" s="9"/>
      <c r="FJ220" s="9"/>
      <c r="FK220" s="9"/>
      <c r="FL220" s="9"/>
      <c r="FM220" s="9"/>
      <c r="FN220" s="9"/>
      <c r="FO220" s="9"/>
      <c r="FP220" s="9"/>
      <c r="FQ220" s="9"/>
      <c r="FR220" s="9"/>
      <c r="FS220" s="9"/>
      <c r="FT220" s="9"/>
      <c r="FU220" s="9"/>
      <c r="FV220" s="9"/>
      <c r="FW220" s="9"/>
      <c r="FX220" s="9"/>
      <c r="FY220" s="9"/>
      <c r="FZ220" s="9"/>
      <c r="GA220" s="9"/>
      <c r="GB220" s="9"/>
      <c r="GC220" s="9"/>
      <c r="GD220" s="9"/>
      <c r="GE220" s="9"/>
      <c r="GF220" s="9"/>
      <c r="GG220" s="9"/>
      <c r="GH220" s="9"/>
      <c r="GI220" s="9"/>
      <c r="GJ220" s="9"/>
      <c r="GK220" s="9"/>
      <c r="GL220" s="9"/>
      <c r="GM220" s="9"/>
      <c r="GN220" s="9"/>
      <c r="GO220" s="9"/>
      <c r="GP220" s="9"/>
      <c r="GQ220" s="9"/>
      <c r="GR220" s="9"/>
      <c r="GS220" s="9"/>
      <c r="GT220" s="9"/>
      <c r="GU220" s="9"/>
      <c r="GV220" s="9"/>
      <c r="GW220" s="9"/>
      <c r="GX220" s="9"/>
      <c r="GY220" s="9"/>
      <c r="GZ220" s="9"/>
      <c r="HA220" s="9"/>
      <c r="HB220" s="9"/>
      <c r="HC220" s="9"/>
      <c r="HD220" s="9"/>
      <c r="HE220" s="9"/>
      <c r="HF220" s="9"/>
      <c r="HG220" s="9"/>
      <c r="HH220" s="9"/>
      <c r="HI220" s="9"/>
      <c r="HJ220" s="9"/>
      <c r="HK220" s="9"/>
      <c r="HL220" s="9"/>
      <c r="HM220" s="9"/>
      <c r="HN220" s="9"/>
      <c r="HO220" s="9"/>
      <c r="HP220" s="9"/>
      <c r="HQ220" s="9"/>
      <c r="HR220" s="9"/>
      <c r="HS220" s="9"/>
      <c r="HT220" s="9"/>
      <c r="HU220" s="9"/>
      <c r="HV220" s="9"/>
      <c r="HW220" s="9"/>
      <c r="HX220" s="9"/>
      <c r="HY220" s="9"/>
      <c r="HZ220" s="9"/>
      <c r="IA220" s="9"/>
      <c r="IB220" s="9"/>
      <c r="IC220" s="9"/>
      <c r="ID220" s="9"/>
      <c r="IE220" s="9"/>
      <c r="IF220" s="9"/>
      <c r="IG220" s="9"/>
      <c r="IH220" s="9"/>
      <c r="II220" s="9"/>
      <c r="IJ220" s="9"/>
      <c r="IK220" s="9"/>
      <c r="IL220" s="9"/>
      <c r="IM220" s="9"/>
      <c r="IN220" s="9"/>
      <c r="IO220" s="9"/>
      <c r="IP220" s="9"/>
      <c r="IQ220" s="9"/>
      <c r="IR220" s="9"/>
      <c r="IS220" s="9"/>
      <c r="IT220" s="9"/>
      <c r="IU220" s="9"/>
      <c r="IV220" s="9"/>
      <c r="IW220" s="9"/>
      <c r="IX220" s="9"/>
      <c r="IY220" s="9"/>
      <c r="IZ220" s="9"/>
      <c r="JA220" s="9"/>
      <c r="JB220" s="9"/>
      <c r="JC220" s="9"/>
      <c r="JD220" s="9"/>
      <c r="JE220" s="9"/>
      <c r="JF220" s="9"/>
      <c r="JG220" s="9"/>
      <c r="JH220" s="9"/>
      <c r="JI220" s="9"/>
      <c r="JJ220" s="9"/>
      <c r="JK220" s="9"/>
      <c r="JL220" s="9"/>
      <c r="JM220" s="9"/>
      <c r="JN220" s="9"/>
      <c r="JO220" s="9"/>
      <c r="JP220" s="9"/>
      <c r="JQ220" s="9"/>
      <c r="JR220" s="9"/>
      <c r="JS220" s="9"/>
      <c r="JT220" s="9"/>
      <c r="JU220" s="9"/>
      <c r="JV220" s="9"/>
      <c r="JW220" s="9"/>
      <c r="JX220" s="9"/>
      <c r="JY220" s="9"/>
      <c r="JZ220" s="9"/>
      <c r="KA220" s="9"/>
      <c r="KB220" s="9"/>
      <c r="KC220" s="9"/>
      <c r="KD220" s="9"/>
      <c r="KE220" s="9"/>
      <c r="KF220" s="9"/>
      <c r="KG220" s="9"/>
      <c r="KH220" s="9"/>
      <c r="KI220" s="9"/>
      <c r="KJ220" s="9"/>
      <c r="KK220" s="9"/>
      <c r="KL220" s="9"/>
      <c r="KM220" s="9"/>
      <c r="KN220" s="9"/>
      <c r="KO220" s="9"/>
      <c r="KP220" s="9"/>
      <c r="KQ220" s="9"/>
      <c r="KR220" s="9"/>
      <c r="KS220" s="9"/>
      <c r="KT220" s="9"/>
      <c r="KU220" s="9"/>
      <c r="KV220" s="9"/>
      <c r="KW220" s="9"/>
      <c r="KX220" s="9"/>
      <c r="KY220" s="9"/>
      <c r="KZ220" s="9"/>
      <c r="LA220" s="9"/>
      <c r="LB220" s="9"/>
      <c r="LC220" s="9"/>
      <c r="LD220" s="9"/>
      <c r="LE220" s="9"/>
      <c r="LF220" s="9"/>
      <c r="LG220" s="9"/>
      <c r="LH220" s="9"/>
      <c r="LI220" s="9"/>
      <c r="LJ220" s="9"/>
      <c r="LK220" s="9"/>
      <c r="LL220" s="9"/>
      <c r="LM220" s="9"/>
      <c r="LN220" s="9"/>
      <c r="LO220" s="9"/>
      <c r="LP220" s="9"/>
      <c r="LQ220" s="9"/>
      <c r="LR220" s="9"/>
      <c r="LS220" s="9"/>
      <c r="LT220" s="9"/>
      <c r="LU220" s="9"/>
      <c r="LV220" s="9"/>
      <c r="LW220" s="9"/>
      <c r="LX220" s="9"/>
    </row>
    <row r="221" spans="1:336" s="15" customFormat="1" ht="127.5" x14ac:dyDescent="0.25">
      <c r="A221" s="662" t="str">
        <f>CONCATENATE(MUEBLES[[#This Row],[CODIGO DE LA PARTIDA ESPECIFICA ]],"-",MUEBLES[[#This Row],[NO. EDIFICIO ]],"-",MUEBLES[[#This Row],[NO. ÁREA ]],"-",MUEBLES[[#This Row],[NÚM. DE BIEN ]],"-",MUEBLES[[#This Row],[CONSECUTIVO DEL BIEN ]],"-",MUEBLES[[#This Row],[CONSECUTIVO GENERAL DE INVENTARIO]])</f>
        <v>565-04-46-259-014-0216</v>
      </c>
      <c r="B221" s="584">
        <v>565</v>
      </c>
      <c r="C221" s="584" t="s">
        <v>6106</v>
      </c>
      <c r="D221" s="584" t="s">
        <v>6342</v>
      </c>
      <c r="E221" s="585" t="s">
        <v>2074</v>
      </c>
      <c r="F221" s="584" t="str">
        <f>VLOOKUP(MUEBLES[[#This Row],[NO. EDIFICIO ]],EDIFICIOS[],2,FALSE)</f>
        <v xml:space="preserve">PROTECCION CIVIL </v>
      </c>
      <c r="G221" s="584" t="str">
        <f>VLOOKUP(MUEBLES[[#This Row],[NO. EDIFICIO ]],EDIFICIOS[],3,FALSE)</f>
        <v>AV. REFORMA S/N, SECCIÓN NORTE, MANZANA 2, SANTIAGO DE ANAYA, HIDALGO</v>
      </c>
      <c r="H221" s="606" t="s">
        <v>4291</v>
      </c>
      <c r="I221" s="587" t="str">
        <f>VLOOKUP(MUEBLES[[#This Row],[NO. ÁREA ]],AREAS[],2,FALSE)</f>
        <v>PROTECCIÓN CÍVIL, BOMBEROS Y GESTIÓN DE RIESGOS</v>
      </c>
      <c r="J221" s="586" t="str">
        <f>VLOOKUP(MUEBLES[[#This Row],[NO. ÁREA ]],AREAS[],5,FALSE)</f>
        <v>CMDTE. JOSÉ JUAN GARCÍA CORTES</v>
      </c>
      <c r="K221" s="586" t="s">
        <v>4062</v>
      </c>
      <c r="L221" s="587" t="str">
        <f>VLOOKUP(MUEBLES[[#This Row],[NÚM. DE NOMINA ]],PERSONAL[],2,FALSE)</f>
        <v>CMDTE. JOSÉ JUAN GARCÍA CORTES</v>
      </c>
      <c r="M221" s="586" t="str">
        <f>VLOOKUP(MUEBLES[[#This Row],[NÚM. DE NOMINA ]],PERSONAL[],3,FALSE)</f>
        <v>TITULAR</v>
      </c>
      <c r="N221" s="585" t="s">
        <v>4892</v>
      </c>
      <c r="O221" s="586" t="s">
        <v>4705</v>
      </c>
      <c r="P221" s="588" t="str">
        <f>VLOOKUP(MUEBLES[[#This Row],[NÚM. DE BIEN ]],BIENES[],2,FALSE)</f>
        <v xml:space="preserve">RADIO PORTATIL </v>
      </c>
      <c r="Q221" s="589" t="s">
        <v>1356</v>
      </c>
      <c r="R221" s="606" t="s">
        <v>5158</v>
      </c>
      <c r="S221" s="585" t="s">
        <v>365</v>
      </c>
      <c r="T221" s="585" t="s">
        <v>1357</v>
      </c>
      <c r="U221" s="585" t="s">
        <v>1360</v>
      </c>
      <c r="V221" s="585" t="s">
        <v>1359</v>
      </c>
      <c r="W221" s="590">
        <v>44301</v>
      </c>
      <c r="X221" s="591">
        <v>1499.99</v>
      </c>
      <c r="Y221" s="592"/>
      <c r="Z221" s="592">
        <v>1499.99</v>
      </c>
      <c r="AA221" s="585" t="s">
        <v>6088</v>
      </c>
      <c r="AB221" s="607"/>
      <c r="AC221" s="576"/>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9"/>
      <c r="FK221" s="9"/>
      <c r="FL221" s="9"/>
      <c r="FM221" s="9"/>
      <c r="FN221" s="9"/>
      <c r="FO221" s="9"/>
      <c r="FP221" s="9"/>
      <c r="FQ221" s="9"/>
      <c r="FR221" s="9"/>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9"/>
      <c r="HC221" s="9"/>
      <c r="HD221" s="9"/>
      <c r="HE221" s="9"/>
      <c r="HF221" s="9"/>
      <c r="HG221" s="9"/>
      <c r="HH221" s="9"/>
      <c r="HI221" s="9"/>
      <c r="HJ221" s="9"/>
      <c r="HK221" s="9"/>
      <c r="HL221" s="9"/>
      <c r="HM221" s="9"/>
      <c r="HN221" s="9"/>
      <c r="HO221" s="9"/>
      <c r="HP221" s="9"/>
      <c r="HQ221" s="9"/>
      <c r="HR221" s="9"/>
      <c r="HS221" s="9"/>
      <c r="HT221" s="9"/>
      <c r="HU221" s="9"/>
      <c r="HV221" s="9"/>
      <c r="HW221" s="9"/>
      <c r="HX221" s="9"/>
      <c r="HY221" s="9"/>
      <c r="HZ221" s="9"/>
      <c r="IA221" s="9"/>
      <c r="IB221" s="9"/>
      <c r="IC221" s="9"/>
      <c r="ID221" s="9"/>
      <c r="IE221" s="9"/>
      <c r="IF221" s="9"/>
      <c r="IG221" s="9"/>
      <c r="IH221" s="9"/>
      <c r="II221" s="9"/>
      <c r="IJ221" s="9"/>
      <c r="IK221" s="9"/>
      <c r="IL221" s="9"/>
      <c r="IM221" s="9"/>
      <c r="IN221" s="9"/>
      <c r="IO221" s="9"/>
      <c r="IP221" s="9"/>
      <c r="IQ221" s="9"/>
      <c r="IR221" s="9"/>
      <c r="IS221" s="9"/>
      <c r="IT221" s="9"/>
      <c r="IU221" s="9"/>
      <c r="IV221" s="9"/>
      <c r="IW221" s="9"/>
      <c r="IX221" s="9"/>
      <c r="IY221" s="9"/>
      <c r="IZ221" s="9"/>
      <c r="JA221" s="9"/>
      <c r="JB221" s="9"/>
      <c r="JC221" s="9"/>
      <c r="JD221" s="9"/>
      <c r="JE221" s="9"/>
      <c r="JF221" s="9"/>
      <c r="JG221" s="9"/>
      <c r="JH221" s="9"/>
      <c r="JI221" s="9"/>
      <c r="JJ221" s="9"/>
      <c r="JK221" s="9"/>
      <c r="JL221" s="9"/>
      <c r="JM221" s="9"/>
      <c r="JN221" s="9"/>
      <c r="JO221" s="9"/>
      <c r="JP221" s="9"/>
      <c r="JQ221" s="9"/>
      <c r="JR221" s="9"/>
      <c r="JS221" s="9"/>
      <c r="JT221" s="9"/>
      <c r="JU221" s="9"/>
      <c r="JV221" s="9"/>
      <c r="JW221" s="9"/>
      <c r="JX221" s="9"/>
      <c r="JY221" s="9"/>
      <c r="JZ221" s="9"/>
      <c r="KA221" s="9"/>
      <c r="KB221" s="9"/>
      <c r="KC221" s="9"/>
      <c r="KD221" s="9"/>
      <c r="KE221" s="9"/>
      <c r="KF221" s="9"/>
      <c r="KG221" s="9"/>
      <c r="KH221" s="9"/>
      <c r="KI221" s="9"/>
      <c r="KJ221" s="9"/>
      <c r="KK221" s="9"/>
      <c r="KL221" s="9"/>
      <c r="KM221" s="9"/>
      <c r="KN221" s="9"/>
      <c r="KO221" s="9"/>
      <c r="KP221" s="9"/>
      <c r="KQ221" s="9"/>
      <c r="KR221" s="9"/>
      <c r="KS221" s="9"/>
      <c r="KT221" s="9"/>
      <c r="KU221" s="9"/>
      <c r="KV221" s="9"/>
      <c r="KW221" s="9"/>
      <c r="KX221" s="9"/>
      <c r="KY221" s="9"/>
      <c r="KZ221" s="9"/>
      <c r="LA221" s="9"/>
      <c r="LB221" s="9"/>
      <c r="LC221" s="9"/>
      <c r="LD221" s="9"/>
      <c r="LE221" s="9"/>
      <c r="LF221" s="9"/>
      <c r="LG221" s="9"/>
      <c r="LH221" s="9"/>
      <c r="LI221" s="9"/>
      <c r="LJ221" s="9"/>
      <c r="LK221" s="9"/>
      <c r="LL221" s="9"/>
      <c r="LM221" s="9"/>
      <c r="LN221" s="9"/>
      <c r="LO221" s="9"/>
      <c r="LP221" s="9"/>
      <c r="LQ221" s="9"/>
      <c r="LR221" s="9"/>
      <c r="LS221" s="9"/>
      <c r="LT221" s="9"/>
      <c r="LU221" s="9"/>
      <c r="LV221" s="9"/>
      <c r="LW221" s="9"/>
      <c r="LX221" s="9"/>
    </row>
    <row r="222" spans="1:336" s="15" customFormat="1" ht="127.5" x14ac:dyDescent="0.25">
      <c r="A222" s="662" t="str">
        <f>CONCATENATE(MUEBLES[[#This Row],[CODIGO DE LA PARTIDA ESPECIFICA ]],"-",MUEBLES[[#This Row],[NO. EDIFICIO ]],"-",MUEBLES[[#This Row],[NO. ÁREA ]],"-",MUEBLES[[#This Row],[NÚM. DE BIEN ]],"-",MUEBLES[[#This Row],[CONSECUTIVO DEL BIEN ]],"-",MUEBLES[[#This Row],[CONSECUTIVO GENERAL DE INVENTARIO]])</f>
        <v>565-04-46-259-015-0217</v>
      </c>
      <c r="B222" s="584">
        <v>565</v>
      </c>
      <c r="C222" s="584" t="s">
        <v>6106</v>
      </c>
      <c r="D222" s="584" t="s">
        <v>6343</v>
      </c>
      <c r="E222" s="585" t="s">
        <v>2074</v>
      </c>
      <c r="F222" s="584" t="str">
        <f>VLOOKUP(MUEBLES[[#This Row],[NO. EDIFICIO ]],EDIFICIOS[],2,FALSE)</f>
        <v xml:space="preserve">PROTECCION CIVIL </v>
      </c>
      <c r="G222" s="584" t="str">
        <f>VLOOKUP(MUEBLES[[#This Row],[NO. EDIFICIO ]],EDIFICIOS[],3,FALSE)</f>
        <v>AV. REFORMA S/N, SECCIÓN NORTE, MANZANA 2, SANTIAGO DE ANAYA, HIDALGO</v>
      </c>
      <c r="H222" s="606" t="s">
        <v>4291</v>
      </c>
      <c r="I222" s="587" t="str">
        <f>VLOOKUP(MUEBLES[[#This Row],[NO. ÁREA ]],AREAS[],2,FALSE)</f>
        <v>PROTECCIÓN CÍVIL, BOMBEROS Y GESTIÓN DE RIESGOS</v>
      </c>
      <c r="J222" s="586" t="str">
        <f>VLOOKUP(MUEBLES[[#This Row],[NO. ÁREA ]],AREAS[],5,FALSE)</f>
        <v>CMDTE. JOSÉ JUAN GARCÍA CORTES</v>
      </c>
      <c r="K222" s="586" t="s">
        <v>4062</v>
      </c>
      <c r="L222" s="587" t="str">
        <f>VLOOKUP(MUEBLES[[#This Row],[NÚM. DE NOMINA ]],PERSONAL[],2,FALSE)</f>
        <v>CMDTE. JOSÉ JUAN GARCÍA CORTES</v>
      </c>
      <c r="M222" s="586" t="str">
        <f>VLOOKUP(MUEBLES[[#This Row],[NÚM. DE NOMINA ]],PERSONAL[],3,FALSE)</f>
        <v>TITULAR</v>
      </c>
      <c r="N222" s="585" t="s">
        <v>4892</v>
      </c>
      <c r="O222" s="586" t="s">
        <v>4706</v>
      </c>
      <c r="P222" s="588" t="str">
        <f>VLOOKUP(MUEBLES[[#This Row],[NÚM. DE BIEN ]],BIENES[],2,FALSE)</f>
        <v xml:space="preserve">RADIO PORTATIL </v>
      </c>
      <c r="Q222" s="589" t="s">
        <v>1356</v>
      </c>
      <c r="R222" s="606" t="s">
        <v>5159</v>
      </c>
      <c r="S222" s="585" t="s">
        <v>365</v>
      </c>
      <c r="T222" s="585" t="s">
        <v>1357</v>
      </c>
      <c r="U222" s="585" t="s">
        <v>1361</v>
      </c>
      <c r="V222" s="585" t="s">
        <v>1359</v>
      </c>
      <c r="W222" s="590">
        <v>44301</v>
      </c>
      <c r="X222" s="591">
        <v>1499.99</v>
      </c>
      <c r="Y222" s="592"/>
      <c r="Z222" s="592">
        <v>1499.99</v>
      </c>
      <c r="AA222" s="585" t="s">
        <v>6089</v>
      </c>
      <c r="AB222" s="607"/>
      <c r="AC222" s="576"/>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9"/>
      <c r="FK222" s="9"/>
      <c r="FL222" s="9"/>
      <c r="FM222" s="9"/>
      <c r="FN222" s="9"/>
      <c r="FO222" s="9"/>
      <c r="FP222" s="9"/>
      <c r="FQ222" s="9"/>
      <c r="FR222" s="9"/>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9"/>
      <c r="HC222" s="9"/>
      <c r="HD222" s="9"/>
      <c r="HE222" s="9"/>
      <c r="HF222" s="9"/>
      <c r="HG222" s="9"/>
      <c r="HH222" s="9"/>
      <c r="HI222" s="9"/>
      <c r="HJ222" s="9"/>
      <c r="HK222" s="9"/>
      <c r="HL222" s="9"/>
      <c r="HM222" s="9"/>
      <c r="HN222" s="9"/>
      <c r="HO222" s="9"/>
      <c r="HP222" s="9"/>
      <c r="HQ222" s="9"/>
      <c r="HR222" s="9"/>
      <c r="HS222" s="9"/>
      <c r="HT222" s="9"/>
      <c r="HU222" s="9"/>
      <c r="HV222" s="9"/>
      <c r="HW222" s="9"/>
      <c r="HX222" s="9"/>
      <c r="HY222" s="9"/>
      <c r="HZ222" s="9"/>
      <c r="IA222" s="9"/>
      <c r="IB222" s="9"/>
      <c r="IC222" s="9"/>
      <c r="ID222" s="9"/>
      <c r="IE222" s="9"/>
      <c r="IF222" s="9"/>
      <c r="IG222" s="9"/>
      <c r="IH222" s="9"/>
      <c r="II222" s="9"/>
      <c r="IJ222" s="9"/>
      <c r="IK222" s="9"/>
      <c r="IL222" s="9"/>
      <c r="IM222" s="9"/>
      <c r="IN222" s="9"/>
      <c r="IO222" s="9"/>
      <c r="IP222" s="9"/>
      <c r="IQ222" s="9"/>
      <c r="IR222" s="9"/>
      <c r="IS222" s="9"/>
      <c r="IT222" s="9"/>
      <c r="IU222" s="9"/>
      <c r="IV222" s="9"/>
      <c r="IW222" s="9"/>
      <c r="IX222" s="9"/>
      <c r="IY222" s="9"/>
      <c r="IZ222" s="9"/>
      <c r="JA222" s="9"/>
      <c r="JB222" s="9"/>
      <c r="JC222" s="9"/>
      <c r="JD222" s="9"/>
      <c r="JE222" s="9"/>
      <c r="JF222" s="9"/>
      <c r="JG222" s="9"/>
      <c r="JH222" s="9"/>
      <c r="JI222" s="9"/>
      <c r="JJ222" s="9"/>
      <c r="JK222" s="9"/>
      <c r="JL222" s="9"/>
      <c r="JM222" s="9"/>
      <c r="JN222" s="9"/>
      <c r="JO222" s="9"/>
      <c r="JP222" s="9"/>
      <c r="JQ222" s="9"/>
      <c r="JR222" s="9"/>
      <c r="JS222" s="9"/>
      <c r="JT222" s="9"/>
      <c r="JU222" s="9"/>
      <c r="JV222" s="9"/>
      <c r="JW222" s="9"/>
      <c r="JX222" s="9"/>
      <c r="JY222" s="9"/>
      <c r="JZ222" s="9"/>
      <c r="KA222" s="9"/>
      <c r="KB222" s="9"/>
      <c r="KC222" s="9"/>
      <c r="KD222" s="9"/>
      <c r="KE222" s="9"/>
      <c r="KF222" s="9"/>
      <c r="KG222" s="9"/>
      <c r="KH222" s="9"/>
      <c r="KI222" s="9"/>
      <c r="KJ222" s="9"/>
      <c r="KK222" s="9"/>
      <c r="KL222" s="9"/>
      <c r="KM222" s="9"/>
      <c r="KN222" s="9"/>
      <c r="KO222" s="9"/>
      <c r="KP222" s="9"/>
      <c r="KQ222" s="9"/>
      <c r="KR222" s="9"/>
      <c r="KS222" s="9"/>
      <c r="KT222" s="9"/>
      <c r="KU222" s="9"/>
      <c r="KV222" s="9"/>
      <c r="KW222" s="9"/>
      <c r="KX222" s="9"/>
      <c r="KY222" s="9"/>
      <c r="KZ222" s="9"/>
      <c r="LA222" s="9"/>
      <c r="LB222" s="9"/>
      <c r="LC222" s="9"/>
      <c r="LD222" s="9"/>
      <c r="LE222" s="9"/>
      <c r="LF222" s="9"/>
      <c r="LG222" s="9"/>
      <c r="LH222" s="9"/>
      <c r="LI222" s="9"/>
      <c r="LJ222" s="9"/>
      <c r="LK222" s="9"/>
      <c r="LL222" s="9"/>
      <c r="LM222" s="9"/>
      <c r="LN222" s="9"/>
      <c r="LO222" s="9"/>
      <c r="LP222" s="9"/>
      <c r="LQ222" s="9"/>
      <c r="LR222" s="9"/>
      <c r="LS222" s="9"/>
      <c r="LT222" s="9"/>
      <c r="LU222" s="9"/>
      <c r="LV222" s="9"/>
      <c r="LW222" s="9"/>
      <c r="LX222" s="9"/>
    </row>
    <row r="223" spans="1:336" s="15" customFormat="1" ht="127.5" x14ac:dyDescent="0.25">
      <c r="A223" s="662" t="str">
        <f>CONCATENATE(MUEBLES[[#This Row],[CODIGO DE LA PARTIDA ESPECIFICA ]],"-",MUEBLES[[#This Row],[NO. EDIFICIO ]],"-",MUEBLES[[#This Row],[NO. ÁREA ]],"-",MUEBLES[[#This Row],[NÚM. DE BIEN ]],"-",MUEBLES[[#This Row],[CONSECUTIVO DEL BIEN ]],"-",MUEBLES[[#This Row],[CONSECUTIVO GENERAL DE INVENTARIO]])</f>
        <v>565-04-46-259-016-0218</v>
      </c>
      <c r="B223" s="584">
        <v>565</v>
      </c>
      <c r="C223" s="584" t="s">
        <v>6106</v>
      </c>
      <c r="D223" s="584" t="s">
        <v>6344</v>
      </c>
      <c r="E223" s="585" t="s">
        <v>2074</v>
      </c>
      <c r="F223" s="584" t="str">
        <f>VLOOKUP(MUEBLES[[#This Row],[NO. EDIFICIO ]],EDIFICIOS[],2,FALSE)</f>
        <v xml:space="preserve">PROTECCION CIVIL </v>
      </c>
      <c r="G223" s="584" t="str">
        <f>VLOOKUP(MUEBLES[[#This Row],[NO. EDIFICIO ]],EDIFICIOS[],3,FALSE)</f>
        <v>AV. REFORMA S/N, SECCIÓN NORTE, MANZANA 2, SANTIAGO DE ANAYA, HIDALGO</v>
      </c>
      <c r="H223" s="606" t="s">
        <v>4291</v>
      </c>
      <c r="I223" s="587" t="str">
        <f>VLOOKUP(MUEBLES[[#This Row],[NO. ÁREA ]],AREAS[],2,FALSE)</f>
        <v>PROTECCIÓN CÍVIL, BOMBEROS Y GESTIÓN DE RIESGOS</v>
      </c>
      <c r="J223" s="586" t="str">
        <f>VLOOKUP(MUEBLES[[#This Row],[NO. ÁREA ]],AREAS[],5,FALSE)</f>
        <v>CMDTE. JOSÉ JUAN GARCÍA CORTES</v>
      </c>
      <c r="K223" s="586" t="s">
        <v>4062</v>
      </c>
      <c r="L223" s="587" t="str">
        <f>VLOOKUP(MUEBLES[[#This Row],[NÚM. DE NOMINA ]],PERSONAL[],2,FALSE)</f>
        <v>CMDTE. JOSÉ JUAN GARCÍA CORTES</v>
      </c>
      <c r="M223" s="586" t="str">
        <f>VLOOKUP(MUEBLES[[#This Row],[NÚM. DE NOMINA ]],PERSONAL[],3,FALSE)</f>
        <v>TITULAR</v>
      </c>
      <c r="N223" s="585" t="s">
        <v>4892</v>
      </c>
      <c r="O223" s="586" t="s">
        <v>4707</v>
      </c>
      <c r="P223" s="588" t="str">
        <f>VLOOKUP(MUEBLES[[#This Row],[NÚM. DE BIEN ]],BIENES[],2,FALSE)</f>
        <v xml:space="preserve">RADIO PORTATIL </v>
      </c>
      <c r="Q223" s="589" t="s">
        <v>1356</v>
      </c>
      <c r="R223" s="606" t="s">
        <v>5160</v>
      </c>
      <c r="S223" s="585" t="s">
        <v>365</v>
      </c>
      <c r="T223" s="585" t="s">
        <v>1357</v>
      </c>
      <c r="U223" s="585" t="s">
        <v>1362</v>
      </c>
      <c r="V223" s="585" t="s">
        <v>1359</v>
      </c>
      <c r="W223" s="590">
        <v>44301</v>
      </c>
      <c r="X223" s="591">
        <v>1499.99</v>
      </c>
      <c r="Y223" s="592"/>
      <c r="Z223" s="592">
        <v>1499.99</v>
      </c>
      <c r="AA223" s="585" t="s">
        <v>6089</v>
      </c>
      <c r="AB223" s="607"/>
      <c r="AC223" s="576"/>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c r="IT223" s="9"/>
      <c r="IU223" s="9"/>
      <c r="IV223" s="9"/>
      <c r="IW223" s="9"/>
      <c r="IX223" s="9"/>
      <c r="IY223" s="9"/>
      <c r="IZ223" s="9"/>
      <c r="JA223" s="9"/>
      <c r="JB223" s="9"/>
      <c r="JC223" s="9"/>
      <c r="JD223" s="9"/>
      <c r="JE223" s="9"/>
      <c r="JF223" s="9"/>
      <c r="JG223" s="9"/>
      <c r="JH223" s="9"/>
      <c r="JI223" s="9"/>
      <c r="JJ223" s="9"/>
      <c r="JK223" s="9"/>
      <c r="JL223" s="9"/>
      <c r="JM223" s="9"/>
      <c r="JN223" s="9"/>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c r="KN223" s="9"/>
      <c r="KO223" s="9"/>
      <c r="KP223" s="9"/>
      <c r="KQ223" s="9"/>
      <c r="KR223" s="9"/>
      <c r="KS223" s="9"/>
      <c r="KT223" s="9"/>
      <c r="KU223" s="9"/>
      <c r="KV223" s="9"/>
      <c r="KW223" s="9"/>
      <c r="KX223" s="9"/>
      <c r="KY223" s="9"/>
      <c r="KZ223" s="9"/>
      <c r="LA223" s="9"/>
      <c r="LB223" s="9"/>
      <c r="LC223" s="9"/>
      <c r="LD223" s="9"/>
      <c r="LE223" s="9"/>
      <c r="LF223" s="9"/>
      <c r="LG223" s="9"/>
      <c r="LH223" s="9"/>
      <c r="LI223" s="9"/>
      <c r="LJ223" s="9"/>
      <c r="LK223" s="9"/>
      <c r="LL223" s="9"/>
      <c r="LM223" s="9"/>
      <c r="LN223" s="9"/>
      <c r="LO223" s="9"/>
      <c r="LP223" s="9"/>
      <c r="LQ223" s="9"/>
      <c r="LR223" s="9"/>
      <c r="LS223" s="9"/>
      <c r="LT223" s="9"/>
      <c r="LU223" s="9"/>
      <c r="LV223" s="9"/>
      <c r="LW223" s="9"/>
      <c r="LX223" s="9"/>
    </row>
    <row r="224" spans="1:336" s="15" customFormat="1" ht="127.5" x14ac:dyDescent="0.25">
      <c r="A224" s="662" t="str">
        <f>CONCATENATE(MUEBLES[[#This Row],[CODIGO DE LA PARTIDA ESPECIFICA ]],"-",MUEBLES[[#This Row],[NO. EDIFICIO ]],"-",MUEBLES[[#This Row],[NO. ÁREA ]],"-",MUEBLES[[#This Row],[NÚM. DE BIEN ]],"-",MUEBLES[[#This Row],[CONSECUTIVO DEL BIEN ]],"-",MUEBLES[[#This Row],[CONSECUTIVO GENERAL DE INVENTARIO]])</f>
        <v>566-01-44-259-017-0219</v>
      </c>
      <c r="B224" s="584">
        <v>566</v>
      </c>
      <c r="C224" s="584" t="s">
        <v>6107</v>
      </c>
      <c r="D224" s="584" t="s">
        <v>6345</v>
      </c>
      <c r="E224" s="585" t="s">
        <v>4060</v>
      </c>
      <c r="F224" s="584" t="str">
        <f>VLOOKUP(MUEBLES[[#This Row],[NO. EDIFICIO ]],EDIFICIOS[],2,FALSE)</f>
        <v>PALACIO MUNICIPAL</v>
      </c>
      <c r="G224" s="584" t="str">
        <f>VLOOKUP(MUEBLES[[#This Row],[NO. EDIFICIO ]],EDIFICIOS[],3,FALSE)</f>
        <v>PALACIO MUNICIPAL, S/N, COLONIA CENTRO</v>
      </c>
      <c r="H224" s="606" t="s">
        <v>4289</v>
      </c>
      <c r="I224" s="587" t="str">
        <f>VLOOKUP(MUEBLES[[#This Row],[NO. ÁREA ]],AREAS[],2,FALSE)</f>
        <v>SEGURIDAD PÚBLICA Y TRÁNSITO MUNICIPAL</v>
      </c>
      <c r="J224" s="586" t="str">
        <f>VLOOKUP(MUEBLES[[#This Row],[NO. ÁREA ]],AREAS[],5,FALSE)</f>
        <v>LIC. MIGUEL ÁNGEL ALDANA  CANO</v>
      </c>
      <c r="K224" s="586" t="s">
        <v>4060</v>
      </c>
      <c r="L224" s="587" t="str">
        <f>VLOOKUP(MUEBLES[[#This Row],[NÚM. DE NOMINA ]],PERSONAL[],2,FALSE)</f>
        <v>LIC. MIGUEL ÁNGEL ALDANA  CANO</v>
      </c>
      <c r="M224" s="586" t="str">
        <f>VLOOKUP(MUEBLES[[#This Row],[NÚM. DE NOMINA ]],PERSONAL[],3,FALSE)</f>
        <v xml:space="preserve">TITULAR </v>
      </c>
      <c r="N224" s="585" t="s">
        <v>4892</v>
      </c>
      <c r="O224" s="586" t="s">
        <v>4708</v>
      </c>
      <c r="P224" s="588" t="str">
        <f>VLOOKUP(MUEBLES[[#This Row],[NÚM. DE BIEN ]],BIENES[],2,FALSE)</f>
        <v xml:space="preserve">RADIO PORTATIL </v>
      </c>
      <c r="Q224" s="589" t="s">
        <v>2146</v>
      </c>
      <c r="R224" s="606" t="s">
        <v>5161</v>
      </c>
      <c r="S224" s="585" t="s">
        <v>369</v>
      </c>
      <c r="T224" s="585" t="s">
        <v>2107</v>
      </c>
      <c r="U224" s="585">
        <v>18410</v>
      </c>
      <c r="V224" s="585">
        <v>62</v>
      </c>
      <c r="W224" s="590">
        <v>44560</v>
      </c>
      <c r="X224" s="591">
        <v>7809.12</v>
      </c>
      <c r="Y224" s="592"/>
      <c r="Z224" s="592">
        <v>7809.12</v>
      </c>
      <c r="AA224" s="585" t="s">
        <v>6089</v>
      </c>
      <c r="AB224" s="607"/>
      <c r="AC224" s="576"/>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9"/>
      <c r="GW224" s="9"/>
      <c r="GX224" s="9"/>
      <c r="GY224" s="9"/>
      <c r="GZ224" s="9"/>
      <c r="HA224" s="9"/>
      <c r="HB224" s="9"/>
      <c r="HC224" s="9"/>
      <c r="HD224" s="9"/>
      <c r="HE224" s="9"/>
      <c r="HF224" s="9"/>
      <c r="HG224" s="9"/>
      <c r="HH224" s="9"/>
      <c r="HI224" s="9"/>
      <c r="HJ224" s="9"/>
      <c r="HK224" s="9"/>
      <c r="HL224" s="9"/>
      <c r="HM224" s="9"/>
      <c r="HN224" s="9"/>
      <c r="HO224" s="9"/>
      <c r="HP224" s="9"/>
      <c r="HQ224" s="9"/>
      <c r="HR224" s="9"/>
      <c r="HS224" s="9"/>
      <c r="HT224" s="9"/>
      <c r="HU224" s="9"/>
      <c r="HV224" s="9"/>
      <c r="HW224" s="9"/>
      <c r="HX224" s="9"/>
      <c r="HY224" s="9"/>
      <c r="HZ224" s="9"/>
      <c r="IA224" s="9"/>
      <c r="IB224" s="9"/>
      <c r="IC224" s="9"/>
      <c r="ID224" s="9"/>
      <c r="IE224" s="9"/>
      <c r="IF224" s="9"/>
      <c r="IG224" s="9"/>
      <c r="IH224" s="9"/>
      <c r="II224" s="9"/>
      <c r="IJ224" s="9"/>
      <c r="IK224" s="9"/>
      <c r="IL224" s="9"/>
      <c r="IM224" s="9"/>
      <c r="IN224" s="9"/>
      <c r="IO224" s="9"/>
      <c r="IP224" s="9"/>
      <c r="IQ224" s="9"/>
      <c r="IR224" s="9"/>
      <c r="IS224" s="9"/>
      <c r="IT224" s="9"/>
      <c r="IU224" s="9"/>
      <c r="IV224" s="9"/>
      <c r="IW224" s="9"/>
      <c r="IX224" s="9"/>
      <c r="IY224" s="9"/>
      <c r="IZ224" s="9"/>
      <c r="JA224" s="9"/>
      <c r="JB224" s="9"/>
      <c r="JC224" s="9"/>
      <c r="JD224" s="9"/>
      <c r="JE224" s="9"/>
      <c r="JF224" s="9"/>
      <c r="JG224" s="9"/>
      <c r="JH224" s="9"/>
      <c r="JI224" s="9"/>
      <c r="JJ224" s="9"/>
      <c r="JK224" s="9"/>
      <c r="JL224" s="9"/>
      <c r="JM224" s="9"/>
      <c r="JN224" s="9"/>
      <c r="JO224" s="9"/>
      <c r="JP224" s="9"/>
      <c r="JQ224" s="9"/>
      <c r="JR224" s="9"/>
      <c r="JS224" s="9"/>
      <c r="JT224" s="9"/>
      <c r="JU224" s="9"/>
      <c r="JV224" s="9"/>
      <c r="JW224" s="9"/>
      <c r="JX224" s="9"/>
      <c r="JY224" s="9"/>
      <c r="JZ224" s="9"/>
      <c r="KA224" s="9"/>
      <c r="KB224" s="9"/>
      <c r="KC224" s="9"/>
      <c r="KD224" s="9"/>
      <c r="KE224" s="9"/>
      <c r="KF224" s="9"/>
      <c r="KG224" s="9"/>
      <c r="KH224" s="9"/>
      <c r="KI224" s="9"/>
      <c r="KJ224" s="9"/>
      <c r="KK224" s="9"/>
      <c r="KL224" s="9"/>
      <c r="KM224" s="9"/>
      <c r="KN224" s="9"/>
      <c r="KO224" s="9"/>
      <c r="KP224" s="9"/>
      <c r="KQ224" s="9"/>
      <c r="KR224" s="9"/>
      <c r="KS224" s="9"/>
      <c r="KT224" s="9"/>
      <c r="KU224" s="9"/>
      <c r="KV224" s="9"/>
      <c r="KW224" s="9"/>
      <c r="KX224" s="9"/>
      <c r="KY224" s="9"/>
      <c r="KZ224" s="9"/>
      <c r="LA224" s="9"/>
      <c r="LB224" s="9"/>
      <c r="LC224" s="9"/>
      <c r="LD224" s="9"/>
      <c r="LE224" s="9"/>
      <c r="LF224" s="9"/>
      <c r="LG224" s="9"/>
      <c r="LH224" s="9"/>
      <c r="LI224" s="9"/>
      <c r="LJ224" s="9"/>
      <c r="LK224" s="9"/>
      <c r="LL224" s="9"/>
      <c r="LM224" s="9"/>
      <c r="LN224" s="9"/>
      <c r="LO224" s="9"/>
      <c r="LP224" s="9"/>
      <c r="LQ224" s="9"/>
      <c r="LR224" s="9"/>
      <c r="LS224" s="9"/>
      <c r="LT224" s="9"/>
      <c r="LU224" s="9"/>
      <c r="LV224" s="9"/>
      <c r="LW224" s="9"/>
      <c r="LX224" s="9"/>
    </row>
    <row r="225" spans="1:336" s="15" customFormat="1" ht="127.5" x14ac:dyDescent="0.25">
      <c r="A225" s="662" t="str">
        <f>CONCATENATE(MUEBLES[[#This Row],[CODIGO DE LA PARTIDA ESPECIFICA ]],"-",MUEBLES[[#This Row],[NO. EDIFICIO ]],"-",MUEBLES[[#This Row],[NO. ÁREA ]],"-",MUEBLES[[#This Row],[NÚM. DE BIEN ]],"-",MUEBLES[[#This Row],[CONSECUTIVO DEL BIEN ]],"-",MUEBLES[[#This Row],[CONSECUTIVO GENERAL DE INVENTARIO]])</f>
        <v>566-01-44-259-018-0220</v>
      </c>
      <c r="B225" s="584">
        <v>566</v>
      </c>
      <c r="C225" s="584" t="s">
        <v>6107</v>
      </c>
      <c r="D225" s="584" t="s">
        <v>6346</v>
      </c>
      <c r="E225" s="585" t="s">
        <v>4060</v>
      </c>
      <c r="F225" s="584" t="str">
        <f>VLOOKUP(MUEBLES[[#This Row],[NO. EDIFICIO ]],EDIFICIOS[],2,FALSE)</f>
        <v>PALACIO MUNICIPAL</v>
      </c>
      <c r="G225" s="584" t="str">
        <f>VLOOKUP(MUEBLES[[#This Row],[NO. EDIFICIO ]],EDIFICIOS[],3,FALSE)</f>
        <v>PALACIO MUNICIPAL, S/N, COLONIA CENTRO</v>
      </c>
      <c r="H225" s="606" t="s">
        <v>4289</v>
      </c>
      <c r="I225" s="587" t="str">
        <f>VLOOKUP(MUEBLES[[#This Row],[NO. ÁREA ]],AREAS[],2,FALSE)</f>
        <v>SEGURIDAD PÚBLICA Y TRÁNSITO MUNICIPAL</v>
      </c>
      <c r="J225" s="586" t="str">
        <f>VLOOKUP(MUEBLES[[#This Row],[NO. ÁREA ]],AREAS[],5,FALSE)</f>
        <v>LIC. MIGUEL ÁNGEL ALDANA  CANO</v>
      </c>
      <c r="K225" s="586" t="s">
        <v>4060</v>
      </c>
      <c r="L225" s="587" t="str">
        <f>VLOOKUP(MUEBLES[[#This Row],[NÚM. DE NOMINA ]],PERSONAL[],2,FALSE)</f>
        <v>LIC. MIGUEL ÁNGEL ALDANA  CANO</v>
      </c>
      <c r="M225" s="586" t="str">
        <f>VLOOKUP(MUEBLES[[#This Row],[NÚM. DE NOMINA ]],PERSONAL[],3,FALSE)</f>
        <v xml:space="preserve">TITULAR </v>
      </c>
      <c r="N225" s="585" t="s">
        <v>4892</v>
      </c>
      <c r="O225" s="586" t="s">
        <v>4709</v>
      </c>
      <c r="P225" s="588" t="str">
        <f>VLOOKUP(MUEBLES[[#This Row],[NÚM. DE BIEN ]],BIENES[],2,FALSE)</f>
        <v xml:space="preserve">RADIO PORTATIL </v>
      </c>
      <c r="Q225" s="589" t="s">
        <v>2145</v>
      </c>
      <c r="R225" s="606" t="s">
        <v>5162</v>
      </c>
      <c r="S225" s="585" t="s">
        <v>369</v>
      </c>
      <c r="T225" s="585" t="s">
        <v>2107</v>
      </c>
      <c r="U225" s="585">
        <v>18410</v>
      </c>
      <c r="V225" s="585">
        <v>62</v>
      </c>
      <c r="W225" s="590">
        <v>44560</v>
      </c>
      <c r="X225" s="591">
        <v>7809.12</v>
      </c>
      <c r="Y225" s="592"/>
      <c r="Z225" s="592">
        <v>7809.12</v>
      </c>
      <c r="AA225" s="585" t="s">
        <v>6089</v>
      </c>
      <c r="AB225" s="607"/>
      <c r="AC225" s="576"/>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9"/>
      <c r="IT225" s="9"/>
      <c r="IU225" s="9"/>
      <c r="IV225" s="9"/>
      <c r="IW225" s="9"/>
      <c r="IX225" s="9"/>
      <c r="IY225" s="9"/>
      <c r="IZ225" s="9"/>
      <c r="JA225" s="9"/>
      <c r="JB225" s="9"/>
      <c r="JC225" s="9"/>
      <c r="JD225" s="9"/>
      <c r="JE225" s="9"/>
      <c r="JF225" s="9"/>
      <c r="JG225" s="9"/>
      <c r="JH225" s="9"/>
      <c r="JI225" s="9"/>
      <c r="JJ225" s="9"/>
      <c r="JK225" s="9"/>
      <c r="JL225" s="9"/>
      <c r="JM225" s="9"/>
      <c r="JN225" s="9"/>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c r="KN225" s="9"/>
      <c r="KO225" s="9"/>
      <c r="KP225" s="9"/>
      <c r="KQ225" s="9"/>
      <c r="KR225" s="9"/>
      <c r="KS225" s="9"/>
      <c r="KT225" s="9"/>
      <c r="KU225" s="9"/>
      <c r="KV225" s="9"/>
      <c r="KW225" s="9"/>
      <c r="KX225" s="9"/>
      <c r="KY225" s="9"/>
      <c r="KZ225" s="9"/>
      <c r="LA225" s="9"/>
      <c r="LB225" s="9"/>
      <c r="LC225" s="9"/>
      <c r="LD225" s="9"/>
      <c r="LE225" s="9"/>
      <c r="LF225" s="9"/>
      <c r="LG225" s="9"/>
      <c r="LH225" s="9"/>
      <c r="LI225" s="9"/>
      <c r="LJ225" s="9"/>
      <c r="LK225" s="9"/>
      <c r="LL225" s="9"/>
      <c r="LM225" s="9"/>
      <c r="LN225" s="9"/>
      <c r="LO225" s="9"/>
      <c r="LP225" s="9"/>
      <c r="LQ225" s="9"/>
      <c r="LR225" s="9"/>
      <c r="LS225" s="9"/>
      <c r="LT225" s="9"/>
      <c r="LU225" s="9"/>
      <c r="LV225" s="9"/>
      <c r="LW225" s="9"/>
      <c r="LX225" s="9"/>
    </row>
    <row r="226" spans="1:336" s="15" customFormat="1" ht="140.25" x14ac:dyDescent="0.25">
      <c r="A226" s="662" t="str">
        <f>CONCATENATE(MUEBLES[[#This Row],[CODIGO DE LA PARTIDA ESPECIFICA ]],"-",MUEBLES[[#This Row],[NO. EDIFICIO ]],"-",MUEBLES[[#This Row],[NO. ÁREA ]],"-",MUEBLES[[#This Row],[NÚM. DE BIEN ]],"-",MUEBLES[[#This Row],[CONSECUTIVO DEL BIEN ]],"-",MUEBLES[[#This Row],[CONSECUTIVO GENERAL DE INVENTARIO]])</f>
        <v>566-01-44-259-019-0221</v>
      </c>
      <c r="B226" s="584">
        <v>566</v>
      </c>
      <c r="C226" s="584" t="s">
        <v>6107</v>
      </c>
      <c r="D226" s="584" t="s">
        <v>6347</v>
      </c>
      <c r="E226" s="585" t="s">
        <v>4060</v>
      </c>
      <c r="F226" s="584" t="str">
        <f>VLOOKUP(MUEBLES[[#This Row],[NO. EDIFICIO ]],EDIFICIOS[],2,FALSE)</f>
        <v>PALACIO MUNICIPAL</v>
      </c>
      <c r="G226" s="584" t="str">
        <f>VLOOKUP(MUEBLES[[#This Row],[NO. EDIFICIO ]],EDIFICIOS[],3,FALSE)</f>
        <v>PALACIO MUNICIPAL, S/N, COLONIA CENTRO</v>
      </c>
      <c r="H226" s="606" t="s">
        <v>4289</v>
      </c>
      <c r="I226" s="587" t="str">
        <f>VLOOKUP(MUEBLES[[#This Row],[NO. ÁREA ]],AREAS[],2,FALSE)</f>
        <v>SEGURIDAD PÚBLICA Y TRÁNSITO MUNICIPAL</v>
      </c>
      <c r="J226" s="586" t="str">
        <f>VLOOKUP(MUEBLES[[#This Row],[NO. ÁREA ]],AREAS[],5,FALSE)</f>
        <v>LIC. MIGUEL ÁNGEL ALDANA  CANO</v>
      </c>
      <c r="K226" s="586" t="s">
        <v>4060</v>
      </c>
      <c r="L226" s="587" t="str">
        <f>VLOOKUP(MUEBLES[[#This Row],[NÚM. DE NOMINA ]],PERSONAL[],2,FALSE)</f>
        <v>LIC. MIGUEL ÁNGEL ALDANA  CANO</v>
      </c>
      <c r="M226" s="586" t="str">
        <f>VLOOKUP(MUEBLES[[#This Row],[NÚM. DE NOMINA ]],PERSONAL[],3,FALSE)</f>
        <v xml:space="preserve">TITULAR </v>
      </c>
      <c r="N226" s="585" t="s">
        <v>4892</v>
      </c>
      <c r="O226" s="586" t="s">
        <v>4710</v>
      </c>
      <c r="P226" s="588" t="str">
        <f>VLOOKUP(MUEBLES[[#This Row],[NÚM. DE BIEN ]],BIENES[],2,FALSE)</f>
        <v xml:space="preserve">RADIO PORTATIL </v>
      </c>
      <c r="Q226" s="589" t="s">
        <v>2144</v>
      </c>
      <c r="R226" s="606" t="s">
        <v>5163</v>
      </c>
      <c r="S226" s="585" t="s">
        <v>369</v>
      </c>
      <c r="T226" s="585" t="s">
        <v>2107</v>
      </c>
      <c r="U226" s="585">
        <v>18410</v>
      </c>
      <c r="V226" s="585">
        <v>62</v>
      </c>
      <c r="W226" s="590">
        <v>44560</v>
      </c>
      <c r="X226" s="591">
        <v>7809.12</v>
      </c>
      <c r="Y226" s="592"/>
      <c r="Z226" s="592">
        <v>7809.12</v>
      </c>
      <c r="AA226" s="585" t="s">
        <v>6089</v>
      </c>
      <c r="AB226" s="607"/>
      <c r="AC226" s="576"/>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c r="HE226" s="9"/>
      <c r="HF226" s="9"/>
      <c r="HG226" s="9"/>
      <c r="HH226" s="9"/>
      <c r="HI226" s="9"/>
      <c r="HJ226" s="9"/>
      <c r="HK226" s="9"/>
      <c r="HL226" s="9"/>
      <c r="HM226" s="9"/>
      <c r="HN226" s="9"/>
      <c r="HO226" s="9"/>
      <c r="HP226" s="9"/>
      <c r="HQ226" s="9"/>
      <c r="HR226" s="9"/>
      <c r="HS226" s="9"/>
      <c r="HT226" s="9"/>
      <c r="HU226" s="9"/>
      <c r="HV226" s="9"/>
      <c r="HW226" s="9"/>
      <c r="HX226" s="9"/>
      <c r="HY226" s="9"/>
      <c r="HZ226" s="9"/>
      <c r="IA226" s="9"/>
      <c r="IB226" s="9"/>
      <c r="IC226" s="9"/>
      <c r="ID226" s="9"/>
      <c r="IE226" s="9"/>
      <c r="IF226" s="9"/>
      <c r="IG226" s="9"/>
      <c r="IH226" s="9"/>
      <c r="II226" s="9"/>
      <c r="IJ226" s="9"/>
      <c r="IK226" s="9"/>
      <c r="IL226" s="9"/>
      <c r="IM226" s="9"/>
      <c r="IN226" s="9"/>
      <c r="IO226" s="9"/>
      <c r="IP226" s="9"/>
      <c r="IQ226" s="9"/>
      <c r="IR226" s="9"/>
      <c r="IS226" s="9"/>
      <c r="IT226" s="9"/>
      <c r="IU226" s="9"/>
      <c r="IV226" s="9"/>
      <c r="IW226" s="9"/>
      <c r="IX226" s="9"/>
      <c r="IY226" s="9"/>
      <c r="IZ226" s="9"/>
      <c r="JA226" s="9"/>
      <c r="JB226" s="9"/>
      <c r="JC226" s="9"/>
      <c r="JD226" s="9"/>
      <c r="JE226" s="9"/>
      <c r="JF226" s="9"/>
      <c r="JG226" s="9"/>
      <c r="JH226" s="9"/>
      <c r="JI226" s="9"/>
      <c r="JJ226" s="9"/>
      <c r="JK226" s="9"/>
      <c r="JL226" s="9"/>
      <c r="JM226" s="9"/>
      <c r="JN226" s="9"/>
      <c r="JO226" s="9"/>
      <c r="JP226" s="9"/>
      <c r="JQ226" s="9"/>
      <c r="JR226" s="9"/>
      <c r="JS226" s="9"/>
      <c r="JT226" s="9"/>
      <c r="JU226" s="9"/>
      <c r="JV226" s="9"/>
      <c r="JW226" s="9"/>
      <c r="JX226" s="9"/>
      <c r="JY226" s="9"/>
      <c r="JZ226" s="9"/>
      <c r="KA226" s="9"/>
      <c r="KB226" s="9"/>
      <c r="KC226" s="9"/>
      <c r="KD226" s="9"/>
      <c r="KE226" s="9"/>
      <c r="KF226" s="9"/>
      <c r="KG226" s="9"/>
      <c r="KH226" s="9"/>
      <c r="KI226" s="9"/>
      <c r="KJ226" s="9"/>
      <c r="KK226" s="9"/>
      <c r="KL226" s="9"/>
      <c r="KM226" s="9"/>
      <c r="KN226" s="9"/>
      <c r="KO226" s="9"/>
      <c r="KP226" s="9"/>
      <c r="KQ226" s="9"/>
      <c r="KR226" s="9"/>
      <c r="KS226" s="9"/>
      <c r="KT226" s="9"/>
      <c r="KU226" s="9"/>
      <c r="KV226" s="9"/>
      <c r="KW226" s="9"/>
      <c r="KX226" s="9"/>
      <c r="KY226" s="9"/>
      <c r="KZ226" s="9"/>
      <c r="LA226" s="9"/>
      <c r="LB226" s="9"/>
      <c r="LC226" s="9"/>
      <c r="LD226" s="9"/>
      <c r="LE226" s="9"/>
      <c r="LF226" s="9"/>
      <c r="LG226" s="9"/>
      <c r="LH226" s="9"/>
      <c r="LI226" s="9"/>
      <c r="LJ226" s="9"/>
      <c r="LK226" s="9"/>
      <c r="LL226" s="9"/>
      <c r="LM226" s="9"/>
      <c r="LN226" s="9"/>
      <c r="LO226" s="9"/>
      <c r="LP226" s="9"/>
      <c r="LQ226" s="9"/>
      <c r="LR226" s="9"/>
      <c r="LS226" s="9"/>
      <c r="LT226" s="9"/>
      <c r="LU226" s="9"/>
      <c r="LV226" s="9"/>
      <c r="LW226" s="9"/>
      <c r="LX226" s="9"/>
    </row>
    <row r="227" spans="1:336" s="15" customFormat="1" ht="229.5" x14ac:dyDescent="0.25">
      <c r="A227" s="666" t="str">
        <f>CONCATENATE(MUEBLES[[#This Row],[CODIGO DE LA PARTIDA ESPECIFICA ]],"-",MUEBLES[[#This Row],[NO. EDIFICIO ]],"-",MUEBLES[[#This Row],[NO. ÁREA ]],"-",MUEBLES[[#This Row],[NÚM. DE BIEN ]],"-",MUEBLES[[#This Row],[CONSECUTIVO DEL BIEN ]],"-",MUEBLES[[#This Row],[CONSECUTIVO GENERAL DE INVENTARIO]])</f>
        <v>561-01-44-259-020-0222</v>
      </c>
      <c r="B227" s="584">
        <v>561</v>
      </c>
      <c r="C227" s="584" t="s">
        <v>6103</v>
      </c>
      <c r="D227" s="584" t="s">
        <v>6348</v>
      </c>
      <c r="E227" s="585" t="s">
        <v>4060</v>
      </c>
      <c r="F227" s="584" t="str">
        <f>VLOOKUP(MUEBLES[[#This Row],[NO. EDIFICIO ]],EDIFICIOS[],2,FALSE)</f>
        <v>PALACIO MUNICIPAL</v>
      </c>
      <c r="G227" s="584" t="str">
        <f>VLOOKUP(MUEBLES[[#This Row],[NO. EDIFICIO ]],EDIFICIOS[],3,FALSE)</f>
        <v>PALACIO MUNICIPAL, S/N, COLONIA CENTRO</v>
      </c>
      <c r="H227" s="606" t="s">
        <v>4289</v>
      </c>
      <c r="I227" s="587" t="str">
        <f>VLOOKUP(MUEBLES[[#This Row],[NO. ÁREA ]],AREAS[],2,FALSE)</f>
        <v>SEGURIDAD PÚBLICA Y TRÁNSITO MUNICIPAL</v>
      </c>
      <c r="J227" s="586" t="str">
        <f>VLOOKUP(MUEBLES[[#This Row],[NO. ÁREA ]],AREAS[],5,FALSE)</f>
        <v>LIC. MIGUEL ÁNGEL ALDANA  CANO</v>
      </c>
      <c r="K227" s="586" t="s">
        <v>4060</v>
      </c>
      <c r="L227" s="587" t="str">
        <f>VLOOKUP(MUEBLES[[#This Row],[NÚM. DE NOMINA ]],PERSONAL[],2,FALSE)</f>
        <v>LIC. MIGUEL ÁNGEL ALDANA  CANO</v>
      </c>
      <c r="M227" s="586" t="str">
        <f>VLOOKUP(MUEBLES[[#This Row],[NÚM. DE NOMINA ]],PERSONAL[],3,FALSE)</f>
        <v xml:space="preserve">TITULAR </v>
      </c>
      <c r="N227" s="585" t="s">
        <v>4892</v>
      </c>
      <c r="O227" s="586" t="s">
        <v>4711</v>
      </c>
      <c r="P227" s="588" t="str">
        <f>VLOOKUP(MUEBLES[[#This Row],[NÚM. DE BIEN ]],BIENES[],2,FALSE)</f>
        <v xml:space="preserve">RADIO PORTATIL </v>
      </c>
      <c r="Q227" s="589" t="s">
        <v>3228</v>
      </c>
      <c r="R227" s="606" t="s">
        <v>5164</v>
      </c>
      <c r="S227" s="585" t="s">
        <v>3215</v>
      </c>
      <c r="T227" s="585" t="s">
        <v>3216</v>
      </c>
      <c r="U227" s="585">
        <v>58014831</v>
      </c>
      <c r="V227" s="585" t="s">
        <v>3227</v>
      </c>
      <c r="W227" s="590">
        <v>44886</v>
      </c>
      <c r="X227" s="591">
        <v>1520.7090000000001</v>
      </c>
      <c r="Y227" s="592"/>
      <c r="Z227" s="592">
        <v>1520.7090000000001</v>
      </c>
      <c r="AA227" s="585" t="s">
        <v>6089</v>
      </c>
      <c r="AB227" s="607" t="s">
        <v>7878</v>
      </c>
      <c r="AC227" s="576"/>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c r="HE227" s="9"/>
      <c r="HF227" s="9"/>
      <c r="HG227" s="9"/>
      <c r="HH227" s="9"/>
      <c r="HI227" s="9"/>
      <c r="HJ227" s="9"/>
      <c r="HK227" s="9"/>
      <c r="HL227" s="9"/>
      <c r="HM227" s="9"/>
      <c r="HN227" s="9"/>
      <c r="HO227" s="9"/>
      <c r="HP227" s="9"/>
      <c r="HQ227" s="9"/>
      <c r="HR227" s="9"/>
      <c r="HS227" s="9"/>
      <c r="HT227" s="9"/>
      <c r="HU227" s="9"/>
      <c r="HV227" s="9"/>
      <c r="HW227" s="9"/>
      <c r="HX227" s="9"/>
      <c r="HY227" s="9"/>
      <c r="HZ227" s="9"/>
      <c r="IA227" s="9"/>
      <c r="IB227" s="9"/>
      <c r="IC227" s="9"/>
      <c r="ID227" s="9"/>
      <c r="IE227" s="9"/>
      <c r="IF227" s="9"/>
      <c r="IG227" s="9"/>
      <c r="IH227" s="9"/>
      <c r="II227" s="9"/>
      <c r="IJ227" s="9"/>
      <c r="IK227" s="9"/>
      <c r="IL227" s="9"/>
      <c r="IM227" s="9"/>
      <c r="IN227" s="9"/>
      <c r="IO227" s="9"/>
      <c r="IP227" s="9"/>
      <c r="IQ227" s="9"/>
      <c r="IR227" s="9"/>
      <c r="IS227" s="9"/>
      <c r="IT227" s="9"/>
      <c r="IU227" s="9"/>
      <c r="IV227" s="9"/>
      <c r="IW227" s="9"/>
      <c r="IX227" s="9"/>
      <c r="IY227" s="9"/>
      <c r="IZ227" s="9"/>
      <c r="JA227" s="9"/>
      <c r="JB227" s="9"/>
      <c r="JC227" s="9"/>
      <c r="JD227" s="9"/>
      <c r="JE227" s="9"/>
      <c r="JF227" s="9"/>
      <c r="JG227" s="9"/>
      <c r="JH227" s="9"/>
      <c r="JI227" s="9"/>
      <c r="JJ227" s="9"/>
      <c r="JK227" s="9"/>
      <c r="JL227" s="9"/>
      <c r="JM227" s="9"/>
      <c r="JN227" s="9"/>
      <c r="JO227" s="9"/>
      <c r="JP227" s="9"/>
      <c r="JQ227" s="9"/>
      <c r="JR227" s="9"/>
      <c r="JS227" s="9"/>
      <c r="JT227" s="9"/>
      <c r="JU227" s="9"/>
      <c r="JV227" s="9"/>
      <c r="JW227" s="9"/>
      <c r="JX227" s="9"/>
      <c r="JY227" s="9"/>
      <c r="JZ227" s="9"/>
      <c r="KA227" s="9"/>
      <c r="KB227" s="9"/>
      <c r="KC227" s="9"/>
      <c r="KD227" s="9"/>
      <c r="KE227" s="9"/>
      <c r="KF227" s="9"/>
      <c r="KG227" s="9"/>
      <c r="KH227" s="9"/>
      <c r="KI227" s="9"/>
      <c r="KJ227" s="9"/>
      <c r="KK227" s="9"/>
      <c r="KL227" s="9"/>
      <c r="KM227" s="9"/>
      <c r="KN227" s="9"/>
      <c r="KO227" s="9"/>
      <c r="KP227" s="9"/>
      <c r="KQ227" s="9"/>
      <c r="KR227" s="9"/>
      <c r="KS227" s="9"/>
      <c r="KT227" s="9"/>
      <c r="KU227" s="9"/>
      <c r="KV227" s="9"/>
      <c r="KW227" s="9"/>
      <c r="KX227" s="9"/>
      <c r="KY227" s="9"/>
      <c r="KZ227" s="9"/>
      <c r="LA227" s="9"/>
      <c r="LB227" s="9"/>
      <c r="LC227" s="9"/>
      <c r="LD227" s="9"/>
      <c r="LE227" s="9"/>
      <c r="LF227" s="9"/>
      <c r="LG227" s="9"/>
      <c r="LH227" s="9"/>
      <c r="LI227" s="9"/>
      <c r="LJ227" s="9"/>
      <c r="LK227" s="9"/>
      <c r="LL227" s="9"/>
      <c r="LM227" s="9"/>
      <c r="LN227" s="9"/>
      <c r="LO227" s="9"/>
      <c r="LP227" s="9"/>
      <c r="LQ227" s="9"/>
      <c r="LR227" s="9"/>
      <c r="LS227" s="9"/>
      <c r="LT227" s="9"/>
      <c r="LU227" s="9"/>
      <c r="LV227" s="9"/>
      <c r="LW227" s="9"/>
      <c r="LX227" s="9"/>
    </row>
    <row r="228" spans="1:336" s="15" customFormat="1" ht="229.5" x14ac:dyDescent="0.25">
      <c r="A228" s="666" t="str">
        <f>CONCATENATE(MUEBLES[[#This Row],[CODIGO DE LA PARTIDA ESPECIFICA ]],"-",MUEBLES[[#This Row],[NO. EDIFICIO ]],"-",MUEBLES[[#This Row],[NO. ÁREA ]],"-",MUEBLES[[#This Row],[NÚM. DE BIEN ]],"-",MUEBLES[[#This Row],[CONSECUTIVO DEL BIEN ]],"-",MUEBLES[[#This Row],[CONSECUTIVO GENERAL DE INVENTARIO]])</f>
        <v>561-01-44-259-021-0223</v>
      </c>
      <c r="B228" s="584">
        <v>561</v>
      </c>
      <c r="C228" s="584" t="s">
        <v>6103</v>
      </c>
      <c r="D228" s="584" t="s">
        <v>6349</v>
      </c>
      <c r="E228" s="585" t="s">
        <v>4060</v>
      </c>
      <c r="F228" s="584" t="str">
        <f>VLOOKUP(MUEBLES[[#This Row],[NO. EDIFICIO ]],EDIFICIOS[],2,FALSE)</f>
        <v>PALACIO MUNICIPAL</v>
      </c>
      <c r="G228" s="584" t="str">
        <f>VLOOKUP(MUEBLES[[#This Row],[NO. EDIFICIO ]],EDIFICIOS[],3,FALSE)</f>
        <v>PALACIO MUNICIPAL, S/N, COLONIA CENTRO</v>
      </c>
      <c r="H228" s="606" t="s">
        <v>4289</v>
      </c>
      <c r="I228" s="587" t="str">
        <f>VLOOKUP(MUEBLES[[#This Row],[NO. ÁREA ]],AREAS[],2,FALSE)</f>
        <v>SEGURIDAD PÚBLICA Y TRÁNSITO MUNICIPAL</v>
      </c>
      <c r="J228" s="586" t="str">
        <f>VLOOKUP(MUEBLES[[#This Row],[NO. ÁREA ]],AREAS[],5,FALSE)</f>
        <v>LIC. MIGUEL ÁNGEL ALDANA  CANO</v>
      </c>
      <c r="K228" s="586" t="s">
        <v>4060</v>
      </c>
      <c r="L228" s="587" t="str">
        <f>VLOOKUP(MUEBLES[[#This Row],[NÚM. DE NOMINA ]],PERSONAL[],2,FALSE)</f>
        <v>LIC. MIGUEL ÁNGEL ALDANA  CANO</v>
      </c>
      <c r="M228" s="586" t="str">
        <f>VLOOKUP(MUEBLES[[#This Row],[NÚM. DE NOMINA ]],PERSONAL[],3,FALSE)</f>
        <v xml:space="preserve">TITULAR </v>
      </c>
      <c r="N228" s="585" t="s">
        <v>4892</v>
      </c>
      <c r="O228" s="586" t="s">
        <v>4712</v>
      </c>
      <c r="P228" s="588" t="str">
        <f>VLOOKUP(MUEBLES[[#This Row],[NÚM. DE BIEN ]],BIENES[],2,FALSE)</f>
        <v xml:space="preserve">RADIO PORTATIL </v>
      </c>
      <c r="Q228" s="589" t="s">
        <v>3229</v>
      </c>
      <c r="R228" s="606" t="s">
        <v>5165</v>
      </c>
      <c r="S228" s="585" t="s">
        <v>3215</v>
      </c>
      <c r="T228" s="585" t="s">
        <v>3216</v>
      </c>
      <c r="U228" s="585">
        <v>58014832</v>
      </c>
      <c r="V228" s="585" t="s">
        <v>3227</v>
      </c>
      <c r="W228" s="590">
        <v>44886</v>
      </c>
      <c r="X228" s="591">
        <v>1520.7090000000001</v>
      </c>
      <c r="Y228" s="592"/>
      <c r="Z228" s="592">
        <v>1520.7090000000001</v>
      </c>
      <c r="AA228" s="585" t="s">
        <v>6089</v>
      </c>
      <c r="AB228" s="607" t="s">
        <v>7879</v>
      </c>
      <c r="AC228" s="576"/>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9"/>
      <c r="HF228" s="9"/>
      <c r="HG228" s="9"/>
      <c r="HH228" s="9"/>
      <c r="HI228" s="9"/>
      <c r="HJ228" s="9"/>
      <c r="HK228" s="9"/>
      <c r="HL228" s="9"/>
      <c r="HM228" s="9"/>
      <c r="HN228" s="9"/>
      <c r="HO228" s="9"/>
      <c r="HP228" s="9"/>
      <c r="HQ228" s="9"/>
      <c r="HR228" s="9"/>
      <c r="HS228" s="9"/>
      <c r="HT228" s="9"/>
      <c r="HU228" s="9"/>
      <c r="HV228" s="9"/>
      <c r="HW228" s="9"/>
      <c r="HX228" s="9"/>
      <c r="HY228" s="9"/>
      <c r="HZ228" s="9"/>
      <c r="IA228" s="9"/>
      <c r="IB228" s="9"/>
      <c r="IC228" s="9"/>
      <c r="ID228" s="9"/>
      <c r="IE228" s="9"/>
      <c r="IF228" s="9"/>
      <c r="IG228" s="9"/>
      <c r="IH228" s="9"/>
      <c r="II228" s="9"/>
      <c r="IJ228" s="9"/>
      <c r="IK228" s="9"/>
      <c r="IL228" s="9"/>
      <c r="IM228" s="9"/>
      <c r="IN228" s="9"/>
      <c r="IO228" s="9"/>
      <c r="IP228" s="9"/>
      <c r="IQ228" s="9"/>
      <c r="IR228" s="9"/>
      <c r="IS228" s="9"/>
      <c r="IT228" s="9"/>
      <c r="IU228" s="9"/>
      <c r="IV228" s="9"/>
      <c r="IW228" s="9"/>
      <c r="IX228" s="9"/>
      <c r="IY228" s="9"/>
      <c r="IZ228" s="9"/>
      <c r="JA228" s="9"/>
      <c r="JB228" s="9"/>
      <c r="JC228" s="9"/>
      <c r="JD228" s="9"/>
      <c r="JE228" s="9"/>
      <c r="JF228" s="9"/>
      <c r="JG228" s="9"/>
      <c r="JH228" s="9"/>
      <c r="JI228" s="9"/>
      <c r="JJ228" s="9"/>
      <c r="JK228" s="9"/>
      <c r="JL228" s="9"/>
      <c r="JM228" s="9"/>
      <c r="JN228" s="9"/>
      <c r="JO228" s="9"/>
      <c r="JP228" s="9"/>
      <c r="JQ228" s="9"/>
      <c r="JR228" s="9"/>
      <c r="JS228" s="9"/>
      <c r="JT228" s="9"/>
      <c r="JU228" s="9"/>
      <c r="JV228" s="9"/>
      <c r="JW228" s="9"/>
      <c r="JX228" s="9"/>
      <c r="JY228" s="9"/>
      <c r="JZ228" s="9"/>
      <c r="KA228" s="9"/>
      <c r="KB228" s="9"/>
      <c r="KC228" s="9"/>
      <c r="KD228" s="9"/>
      <c r="KE228" s="9"/>
      <c r="KF228" s="9"/>
      <c r="KG228" s="9"/>
      <c r="KH228" s="9"/>
      <c r="KI228" s="9"/>
      <c r="KJ228" s="9"/>
      <c r="KK228" s="9"/>
      <c r="KL228" s="9"/>
      <c r="KM228" s="9"/>
      <c r="KN228" s="9"/>
      <c r="KO228" s="9"/>
      <c r="KP228" s="9"/>
      <c r="KQ228" s="9"/>
      <c r="KR228" s="9"/>
      <c r="KS228" s="9"/>
      <c r="KT228" s="9"/>
      <c r="KU228" s="9"/>
      <c r="KV228" s="9"/>
      <c r="KW228" s="9"/>
      <c r="KX228" s="9"/>
      <c r="KY228" s="9"/>
      <c r="KZ228" s="9"/>
      <c r="LA228" s="9"/>
      <c r="LB228" s="9"/>
      <c r="LC228" s="9"/>
      <c r="LD228" s="9"/>
      <c r="LE228" s="9"/>
      <c r="LF228" s="9"/>
      <c r="LG228" s="9"/>
      <c r="LH228" s="9"/>
      <c r="LI228" s="9"/>
      <c r="LJ228" s="9"/>
      <c r="LK228" s="9"/>
      <c r="LL228" s="9"/>
      <c r="LM228" s="9"/>
      <c r="LN228" s="9"/>
      <c r="LO228" s="9"/>
      <c r="LP228" s="9"/>
      <c r="LQ228" s="9"/>
      <c r="LR228" s="9"/>
      <c r="LS228" s="9"/>
      <c r="LT228" s="9"/>
      <c r="LU228" s="9"/>
      <c r="LV228" s="9"/>
      <c r="LW228" s="9"/>
      <c r="LX228" s="9"/>
    </row>
    <row r="229" spans="1:336" s="15" customFormat="1" ht="229.5" x14ac:dyDescent="0.25">
      <c r="A229" s="666" t="str">
        <f>CONCATENATE(MUEBLES[[#This Row],[CODIGO DE LA PARTIDA ESPECIFICA ]],"-",MUEBLES[[#This Row],[NO. EDIFICIO ]],"-",MUEBLES[[#This Row],[NO. ÁREA ]],"-",MUEBLES[[#This Row],[NÚM. DE BIEN ]],"-",MUEBLES[[#This Row],[CONSECUTIVO DEL BIEN ]],"-",MUEBLES[[#This Row],[CONSECUTIVO GENERAL DE INVENTARIO]])</f>
        <v>561-01-44-259-022-0224</v>
      </c>
      <c r="B229" s="584">
        <v>561</v>
      </c>
      <c r="C229" s="584" t="s">
        <v>6103</v>
      </c>
      <c r="D229" s="584" t="s">
        <v>6350</v>
      </c>
      <c r="E229" s="585" t="s">
        <v>4060</v>
      </c>
      <c r="F229" s="584" t="str">
        <f>VLOOKUP(MUEBLES[[#This Row],[NO. EDIFICIO ]],EDIFICIOS[],2,FALSE)</f>
        <v>PALACIO MUNICIPAL</v>
      </c>
      <c r="G229" s="584" t="str">
        <f>VLOOKUP(MUEBLES[[#This Row],[NO. EDIFICIO ]],EDIFICIOS[],3,FALSE)</f>
        <v>PALACIO MUNICIPAL, S/N, COLONIA CENTRO</v>
      </c>
      <c r="H229" s="606" t="s">
        <v>4289</v>
      </c>
      <c r="I229" s="587" t="str">
        <f>VLOOKUP(MUEBLES[[#This Row],[NO. ÁREA ]],AREAS[],2,FALSE)</f>
        <v>SEGURIDAD PÚBLICA Y TRÁNSITO MUNICIPAL</v>
      </c>
      <c r="J229" s="586" t="str">
        <f>VLOOKUP(MUEBLES[[#This Row],[NO. ÁREA ]],AREAS[],5,FALSE)</f>
        <v>LIC. MIGUEL ÁNGEL ALDANA  CANO</v>
      </c>
      <c r="K229" s="586" t="s">
        <v>4060</v>
      </c>
      <c r="L229" s="587" t="str">
        <f>VLOOKUP(MUEBLES[[#This Row],[NÚM. DE NOMINA ]],PERSONAL[],2,FALSE)</f>
        <v>LIC. MIGUEL ÁNGEL ALDANA  CANO</v>
      </c>
      <c r="M229" s="586" t="str">
        <f>VLOOKUP(MUEBLES[[#This Row],[NÚM. DE NOMINA ]],PERSONAL[],3,FALSE)</f>
        <v xml:space="preserve">TITULAR </v>
      </c>
      <c r="N229" s="585" t="s">
        <v>4892</v>
      </c>
      <c r="O229" s="586" t="s">
        <v>4713</v>
      </c>
      <c r="P229" s="588" t="str">
        <f>VLOOKUP(MUEBLES[[#This Row],[NÚM. DE BIEN ]],BIENES[],2,FALSE)</f>
        <v xml:space="preserve">RADIO PORTATIL </v>
      </c>
      <c r="Q229" s="589" t="s">
        <v>3230</v>
      </c>
      <c r="R229" s="606" t="s">
        <v>5166</v>
      </c>
      <c r="S229" s="585" t="s">
        <v>3215</v>
      </c>
      <c r="T229" s="585" t="s">
        <v>3216</v>
      </c>
      <c r="U229" s="585">
        <v>58014833</v>
      </c>
      <c r="V229" s="585" t="s">
        <v>3227</v>
      </c>
      <c r="W229" s="590">
        <v>44886</v>
      </c>
      <c r="X229" s="591">
        <v>1520.7090000000001</v>
      </c>
      <c r="Y229" s="592"/>
      <c r="Z229" s="592">
        <v>1520.7090000000001</v>
      </c>
      <c r="AA229" s="585" t="s">
        <v>6089</v>
      </c>
      <c r="AB229" s="607" t="s">
        <v>7880</v>
      </c>
      <c r="AC229" s="576"/>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9"/>
      <c r="HF229" s="9"/>
      <c r="HG229" s="9"/>
      <c r="HH229" s="9"/>
      <c r="HI229" s="9"/>
      <c r="HJ229" s="9"/>
      <c r="HK229" s="9"/>
      <c r="HL229" s="9"/>
      <c r="HM229" s="9"/>
      <c r="HN229" s="9"/>
      <c r="HO229" s="9"/>
      <c r="HP229" s="9"/>
      <c r="HQ229" s="9"/>
      <c r="HR229" s="9"/>
      <c r="HS229" s="9"/>
      <c r="HT229" s="9"/>
      <c r="HU229" s="9"/>
      <c r="HV229" s="9"/>
      <c r="HW229" s="9"/>
      <c r="HX229" s="9"/>
      <c r="HY229" s="9"/>
      <c r="HZ229" s="9"/>
      <c r="IA229" s="9"/>
      <c r="IB229" s="9"/>
      <c r="IC229" s="9"/>
      <c r="ID229" s="9"/>
      <c r="IE229" s="9"/>
      <c r="IF229" s="9"/>
      <c r="IG229" s="9"/>
      <c r="IH229" s="9"/>
      <c r="II229" s="9"/>
      <c r="IJ229" s="9"/>
      <c r="IK229" s="9"/>
      <c r="IL229" s="9"/>
      <c r="IM229" s="9"/>
      <c r="IN229" s="9"/>
      <c r="IO229" s="9"/>
      <c r="IP229" s="9"/>
      <c r="IQ229" s="9"/>
      <c r="IR229" s="9"/>
      <c r="IS229" s="9"/>
      <c r="IT229" s="9"/>
      <c r="IU229" s="9"/>
      <c r="IV229" s="9"/>
      <c r="IW229" s="9"/>
      <c r="IX229" s="9"/>
      <c r="IY229" s="9"/>
      <c r="IZ229" s="9"/>
      <c r="JA229" s="9"/>
      <c r="JB229" s="9"/>
      <c r="JC229" s="9"/>
      <c r="JD229" s="9"/>
      <c r="JE229" s="9"/>
      <c r="JF229" s="9"/>
      <c r="JG229" s="9"/>
      <c r="JH229" s="9"/>
      <c r="JI229" s="9"/>
      <c r="JJ229" s="9"/>
      <c r="JK229" s="9"/>
      <c r="JL229" s="9"/>
      <c r="JM229" s="9"/>
      <c r="JN229" s="9"/>
      <c r="JO229" s="9"/>
      <c r="JP229" s="9"/>
      <c r="JQ229" s="9"/>
      <c r="JR229" s="9"/>
      <c r="JS229" s="9"/>
      <c r="JT229" s="9"/>
      <c r="JU229" s="9"/>
      <c r="JV229" s="9"/>
      <c r="JW229" s="9"/>
      <c r="JX229" s="9"/>
      <c r="JY229" s="9"/>
      <c r="JZ229" s="9"/>
      <c r="KA229" s="9"/>
      <c r="KB229" s="9"/>
      <c r="KC229" s="9"/>
      <c r="KD229" s="9"/>
      <c r="KE229" s="9"/>
      <c r="KF229" s="9"/>
      <c r="KG229" s="9"/>
      <c r="KH229" s="9"/>
      <c r="KI229" s="9"/>
      <c r="KJ229" s="9"/>
      <c r="KK229" s="9"/>
      <c r="KL229" s="9"/>
      <c r="KM229" s="9"/>
      <c r="KN229" s="9"/>
      <c r="KO229" s="9"/>
      <c r="KP229" s="9"/>
      <c r="KQ229" s="9"/>
      <c r="KR229" s="9"/>
      <c r="KS229" s="9"/>
      <c r="KT229" s="9"/>
      <c r="KU229" s="9"/>
      <c r="KV229" s="9"/>
      <c r="KW229" s="9"/>
      <c r="KX229" s="9"/>
      <c r="KY229" s="9"/>
      <c r="KZ229" s="9"/>
      <c r="LA229" s="9"/>
      <c r="LB229" s="9"/>
      <c r="LC229" s="9"/>
      <c r="LD229" s="9"/>
      <c r="LE229" s="9"/>
      <c r="LF229" s="9"/>
      <c r="LG229" s="9"/>
      <c r="LH229" s="9"/>
      <c r="LI229" s="9"/>
      <c r="LJ229" s="9"/>
      <c r="LK229" s="9"/>
      <c r="LL229" s="9"/>
      <c r="LM229" s="9"/>
      <c r="LN229" s="9"/>
      <c r="LO229" s="9"/>
      <c r="LP229" s="9"/>
      <c r="LQ229" s="9"/>
      <c r="LR229" s="9"/>
      <c r="LS229" s="9"/>
      <c r="LT229" s="9"/>
      <c r="LU229" s="9"/>
      <c r="LV229" s="9"/>
      <c r="LW229" s="9"/>
      <c r="LX229" s="9"/>
    </row>
    <row r="230" spans="1:336" s="15" customFormat="1" ht="229.5" x14ac:dyDescent="0.25">
      <c r="A230" s="666" t="str">
        <f>CONCATENATE(MUEBLES[[#This Row],[CODIGO DE LA PARTIDA ESPECIFICA ]],"-",MUEBLES[[#This Row],[NO. EDIFICIO ]],"-",MUEBLES[[#This Row],[NO. ÁREA ]],"-",MUEBLES[[#This Row],[NÚM. DE BIEN ]],"-",MUEBLES[[#This Row],[CONSECUTIVO DEL BIEN ]],"-",MUEBLES[[#This Row],[CONSECUTIVO GENERAL DE INVENTARIO]])</f>
        <v>561-01-44-259-023-0225</v>
      </c>
      <c r="B230" s="584">
        <v>561</v>
      </c>
      <c r="C230" s="584" t="s">
        <v>6103</v>
      </c>
      <c r="D230" s="584" t="s">
        <v>6351</v>
      </c>
      <c r="E230" s="585" t="s">
        <v>4060</v>
      </c>
      <c r="F230" s="584" t="str">
        <f>VLOOKUP(MUEBLES[[#This Row],[NO. EDIFICIO ]],EDIFICIOS[],2,FALSE)</f>
        <v>PALACIO MUNICIPAL</v>
      </c>
      <c r="G230" s="584" t="str">
        <f>VLOOKUP(MUEBLES[[#This Row],[NO. EDIFICIO ]],EDIFICIOS[],3,FALSE)</f>
        <v>PALACIO MUNICIPAL, S/N, COLONIA CENTRO</v>
      </c>
      <c r="H230" s="606" t="s">
        <v>4289</v>
      </c>
      <c r="I230" s="587" t="str">
        <f>VLOOKUP(MUEBLES[[#This Row],[NO. ÁREA ]],AREAS[],2,FALSE)</f>
        <v>SEGURIDAD PÚBLICA Y TRÁNSITO MUNICIPAL</v>
      </c>
      <c r="J230" s="586" t="str">
        <f>VLOOKUP(MUEBLES[[#This Row],[NO. ÁREA ]],AREAS[],5,FALSE)</f>
        <v>LIC. MIGUEL ÁNGEL ALDANA  CANO</v>
      </c>
      <c r="K230" s="586" t="s">
        <v>4060</v>
      </c>
      <c r="L230" s="587" t="str">
        <f>VLOOKUP(MUEBLES[[#This Row],[NÚM. DE NOMINA ]],PERSONAL[],2,FALSE)</f>
        <v>LIC. MIGUEL ÁNGEL ALDANA  CANO</v>
      </c>
      <c r="M230" s="586" t="str">
        <f>VLOOKUP(MUEBLES[[#This Row],[NÚM. DE NOMINA ]],PERSONAL[],3,FALSE)</f>
        <v xml:space="preserve">TITULAR </v>
      </c>
      <c r="N230" s="585" t="s">
        <v>4892</v>
      </c>
      <c r="O230" s="586" t="s">
        <v>4714</v>
      </c>
      <c r="P230" s="588" t="str">
        <f>VLOOKUP(MUEBLES[[#This Row],[NÚM. DE BIEN ]],BIENES[],2,FALSE)</f>
        <v xml:space="preserve">RADIO PORTATIL </v>
      </c>
      <c r="Q230" s="589" t="s">
        <v>3231</v>
      </c>
      <c r="R230" s="606" t="s">
        <v>5167</v>
      </c>
      <c r="S230" s="585" t="s">
        <v>3215</v>
      </c>
      <c r="T230" s="585" t="s">
        <v>3216</v>
      </c>
      <c r="U230" s="585">
        <v>58014834</v>
      </c>
      <c r="V230" s="585" t="s">
        <v>3227</v>
      </c>
      <c r="W230" s="590">
        <v>44886</v>
      </c>
      <c r="X230" s="591">
        <v>1520.7090000000001</v>
      </c>
      <c r="Y230" s="592"/>
      <c r="Z230" s="592">
        <v>1520.7090000000001</v>
      </c>
      <c r="AA230" s="585" t="s">
        <v>6089</v>
      </c>
      <c r="AB230" s="607" t="s">
        <v>7881</v>
      </c>
      <c r="AC230" s="576"/>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9"/>
      <c r="HF230" s="9"/>
      <c r="HG230" s="9"/>
      <c r="HH230" s="9"/>
      <c r="HI230" s="9"/>
      <c r="HJ230" s="9"/>
      <c r="HK230" s="9"/>
      <c r="HL230" s="9"/>
      <c r="HM230" s="9"/>
      <c r="HN230" s="9"/>
      <c r="HO230" s="9"/>
      <c r="HP230" s="9"/>
      <c r="HQ230" s="9"/>
      <c r="HR230" s="9"/>
      <c r="HS230" s="9"/>
      <c r="HT230" s="9"/>
      <c r="HU230" s="9"/>
      <c r="HV230" s="9"/>
      <c r="HW230" s="9"/>
      <c r="HX230" s="9"/>
      <c r="HY230" s="9"/>
      <c r="HZ230" s="9"/>
      <c r="IA230" s="9"/>
      <c r="IB230" s="9"/>
      <c r="IC230" s="9"/>
      <c r="ID230" s="9"/>
      <c r="IE230" s="9"/>
      <c r="IF230" s="9"/>
      <c r="IG230" s="9"/>
      <c r="IH230" s="9"/>
      <c r="II230" s="9"/>
      <c r="IJ230" s="9"/>
      <c r="IK230" s="9"/>
      <c r="IL230" s="9"/>
      <c r="IM230" s="9"/>
      <c r="IN230" s="9"/>
      <c r="IO230" s="9"/>
      <c r="IP230" s="9"/>
      <c r="IQ230" s="9"/>
      <c r="IR230" s="9"/>
      <c r="IS230" s="9"/>
      <c r="IT230" s="9"/>
      <c r="IU230" s="9"/>
      <c r="IV230" s="9"/>
      <c r="IW230" s="9"/>
      <c r="IX230" s="9"/>
      <c r="IY230" s="9"/>
      <c r="IZ230" s="9"/>
      <c r="JA230" s="9"/>
      <c r="JB230" s="9"/>
      <c r="JC230" s="9"/>
      <c r="JD230" s="9"/>
      <c r="JE230" s="9"/>
      <c r="JF230" s="9"/>
      <c r="JG230" s="9"/>
      <c r="JH230" s="9"/>
      <c r="JI230" s="9"/>
      <c r="JJ230" s="9"/>
      <c r="JK230" s="9"/>
      <c r="JL230" s="9"/>
      <c r="JM230" s="9"/>
      <c r="JN230" s="9"/>
      <c r="JO230" s="9"/>
      <c r="JP230" s="9"/>
      <c r="JQ230" s="9"/>
      <c r="JR230" s="9"/>
      <c r="JS230" s="9"/>
      <c r="JT230" s="9"/>
      <c r="JU230" s="9"/>
      <c r="JV230" s="9"/>
      <c r="JW230" s="9"/>
      <c r="JX230" s="9"/>
      <c r="JY230" s="9"/>
      <c r="JZ230" s="9"/>
      <c r="KA230" s="9"/>
      <c r="KB230" s="9"/>
      <c r="KC230" s="9"/>
      <c r="KD230" s="9"/>
      <c r="KE230" s="9"/>
      <c r="KF230" s="9"/>
      <c r="KG230" s="9"/>
      <c r="KH230" s="9"/>
      <c r="KI230" s="9"/>
      <c r="KJ230" s="9"/>
      <c r="KK230" s="9"/>
      <c r="KL230" s="9"/>
      <c r="KM230" s="9"/>
      <c r="KN230" s="9"/>
      <c r="KO230" s="9"/>
      <c r="KP230" s="9"/>
      <c r="KQ230" s="9"/>
      <c r="KR230" s="9"/>
      <c r="KS230" s="9"/>
      <c r="KT230" s="9"/>
      <c r="KU230" s="9"/>
      <c r="KV230" s="9"/>
      <c r="KW230" s="9"/>
      <c r="KX230" s="9"/>
      <c r="KY230" s="9"/>
      <c r="KZ230" s="9"/>
      <c r="LA230" s="9"/>
      <c r="LB230" s="9"/>
      <c r="LC230" s="9"/>
      <c r="LD230" s="9"/>
      <c r="LE230" s="9"/>
      <c r="LF230" s="9"/>
      <c r="LG230" s="9"/>
      <c r="LH230" s="9"/>
      <c r="LI230" s="9"/>
      <c r="LJ230" s="9"/>
      <c r="LK230" s="9"/>
      <c r="LL230" s="9"/>
      <c r="LM230" s="9"/>
      <c r="LN230" s="9"/>
      <c r="LO230" s="9"/>
      <c r="LP230" s="9"/>
      <c r="LQ230" s="9"/>
      <c r="LR230" s="9"/>
      <c r="LS230" s="9"/>
      <c r="LT230" s="9"/>
      <c r="LU230" s="9"/>
      <c r="LV230" s="9"/>
      <c r="LW230" s="9"/>
      <c r="LX230" s="9"/>
    </row>
    <row r="231" spans="1:336" s="15" customFormat="1" ht="229.5" x14ac:dyDescent="0.25">
      <c r="A231" s="666" t="str">
        <f>CONCATENATE(MUEBLES[[#This Row],[CODIGO DE LA PARTIDA ESPECIFICA ]],"-",MUEBLES[[#This Row],[NO. EDIFICIO ]],"-",MUEBLES[[#This Row],[NO. ÁREA ]],"-",MUEBLES[[#This Row],[NÚM. DE BIEN ]],"-",MUEBLES[[#This Row],[CONSECUTIVO DEL BIEN ]],"-",MUEBLES[[#This Row],[CONSECUTIVO GENERAL DE INVENTARIO]])</f>
        <v>561-01-44-259-024-0226</v>
      </c>
      <c r="B231" s="584">
        <v>561</v>
      </c>
      <c r="C231" s="584" t="s">
        <v>6103</v>
      </c>
      <c r="D231" s="584" t="s">
        <v>6352</v>
      </c>
      <c r="E231" s="585" t="s">
        <v>4060</v>
      </c>
      <c r="F231" s="584" t="str">
        <f>VLOOKUP(MUEBLES[[#This Row],[NO. EDIFICIO ]],EDIFICIOS[],2,FALSE)</f>
        <v>PALACIO MUNICIPAL</v>
      </c>
      <c r="G231" s="584" t="str">
        <f>VLOOKUP(MUEBLES[[#This Row],[NO. EDIFICIO ]],EDIFICIOS[],3,FALSE)</f>
        <v>PALACIO MUNICIPAL, S/N, COLONIA CENTRO</v>
      </c>
      <c r="H231" s="606" t="s">
        <v>4289</v>
      </c>
      <c r="I231" s="587" t="str">
        <f>VLOOKUP(MUEBLES[[#This Row],[NO. ÁREA ]],AREAS[],2,FALSE)</f>
        <v>SEGURIDAD PÚBLICA Y TRÁNSITO MUNICIPAL</v>
      </c>
      <c r="J231" s="586" t="str">
        <f>VLOOKUP(MUEBLES[[#This Row],[NO. ÁREA ]],AREAS[],5,FALSE)</f>
        <v>LIC. MIGUEL ÁNGEL ALDANA  CANO</v>
      </c>
      <c r="K231" s="586" t="s">
        <v>4060</v>
      </c>
      <c r="L231" s="587" t="str">
        <f>VLOOKUP(MUEBLES[[#This Row],[NÚM. DE NOMINA ]],PERSONAL[],2,FALSE)</f>
        <v>LIC. MIGUEL ÁNGEL ALDANA  CANO</v>
      </c>
      <c r="M231" s="586" t="str">
        <f>VLOOKUP(MUEBLES[[#This Row],[NÚM. DE NOMINA ]],PERSONAL[],3,FALSE)</f>
        <v xml:space="preserve">TITULAR </v>
      </c>
      <c r="N231" s="585" t="s">
        <v>4892</v>
      </c>
      <c r="O231" s="586" t="s">
        <v>4715</v>
      </c>
      <c r="P231" s="588" t="str">
        <f>VLOOKUP(MUEBLES[[#This Row],[NÚM. DE BIEN ]],BIENES[],2,FALSE)</f>
        <v xml:space="preserve">RADIO PORTATIL </v>
      </c>
      <c r="Q231" s="589" t="s">
        <v>3232</v>
      </c>
      <c r="R231" s="606" t="s">
        <v>5168</v>
      </c>
      <c r="S231" s="585" t="s">
        <v>3215</v>
      </c>
      <c r="T231" s="585" t="s">
        <v>3216</v>
      </c>
      <c r="U231" s="585">
        <v>58014835</v>
      </c>
      <c r="V231" s="585" t="s">
        <v>3227</v>
      </c>
      <c r="W231" s="590">
        <v>44886</v>
      </c>
      <c r="X231" s="591">
        <v>1520.7090000000001</v>
      </c>
      <c r="Y231" s="592"/>
      <c r="Z231" s="592">
        <v>1520.7090000000001</v>
      </c>
      <c r="AA231" s="585" t="s">
        <v>6089</v>
      </c>
      <c r="AB231" s="607" t="s">
        <v>7882</v>
      </c>
      <c r="AC231" s="576"/>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9"/>
      <c r="HF231" s="9"/>
      <c r="HG231" s="9"/>
      <c r="HH231" s="9"/>
      <c r="HI231" s="9"/>
      <c r="HJ231" s="9"/>
      <c r="HK231" s="9"/>
      <c r="HL231" s="9"/>
      <c r="HM231" s="9"/>
      <c r="HN231" s="9"/>
      <c r="HO231" s="9"/>
      <c r="HP231" s="9"/>
      <c r="HQ231" s="9"/>
      <c r="HR231" s="9"/>
      <c r="HS231" s="9"/>
      <c r="HT231" s="9"/>
      <c r="HU231" s="9"/>
      <c r="HV231" s="9"/>
      <c r="HW231" s="9"/>
      <c r="HX231" s="9"/>
      <c r="HY231" s="9"/>
      <c r="HZ231" s="9"/>
      <c r="IA231" s="9"/>
      <c r="IB231" s="9"/>
      <c r="IC231" s="9"/>
      <c r="ID231" s="9"/>
      <c r="IE231" s="9"/>
      <c r="IF231" s="9"/>
      <c r="IG231" s="9"/>
      <c r="IH231" s="9"/>
      <c r="II231" s="9"/>
      <c r="IJ231" s="9"/>
      <c r="IK231" s="9"/>
      <c r="IL231" s="9"/>
      <c r="IM231" s="9"/>
      <c r="IN231" s="9"/>
      <c r="IO231" s="9"/>
      <c r="IP231" s="9"/>
      <c r="IQ231" s="9"/>
      <c r="IR231" s="9"/>
      <c r="IS231" s="9"/>
      <c r="IT231" s="9"/>
      <c r="IU231" s="9"/>
      <c r="IV231" s="9"/>
      <c r="IW231" s="9"/>
      <c r="IX231" s="9"/>
      <c r="IY231" s="9"/>
      <c r="IZ231" s="9"/>
      <c r="JA231" s="9"/>
      <c r="JB231" s="9"/>
      <c r="JC231" s="9"/>
      <c r="JD231" s="9"/>
      <c r="JE231" s="9"/>
      <c r="JF231" s="9"/>
      <c r="JG231" s="9"/>
      <c r="JH231" s="9"/>
      <c r="JI231" s="9"/>
      <c r="JJ231" s="9"/>
      <c r="JK231" s="9"/>
      <c r="JL231" s="9"/>
      <c r="JM231" s="9"/>
      <c r="JN231" s="9"/>
      <c r="JO231" s="9"/>
      <c r="JP231" s="9"/>
      <c r="JQ231" s="9"/>
      <c r="JR231" s="9"/>
      <c r="JS231" s="9"/>
      <c r="JT231" s="9"/>
      <c r="JU231" s="9"/>
      <c r="JV231" s="9"/>
      <c r="JW231" s="9"/>
      <c r="JX231" s="9"/>
      <c r="JY231" s="9"/>
      <c r="JZ231" s="9"/>
      <c r="KA231" s="9"/>
      <c r="KB231" s="9"/>
      <c r="KC231" s="9"/>
      <c r="KD231" s="9"/>
      <c r="KE231" s="9"/>
      <c r="KF231" s="9"/>
      <c r="KG231" s="9"/>
      <c r="KH231" s="9"/>
      <c r="KI231" s="9"/>
      <c r="KJ231" s="9"/>
      <c r="KK231" s="9"/>
      <c r="KL231" s="9"/>
      <c r="KM231" s="9"/>
      <c r="KN231" s="9"/>
      <c r="KO231" s="9"/>
      <c r="KP231" s="9"/>
      <c r="KQ231" s="9"/>
      <c r="KR231" s="9"/>
      <c r="KS231" s="9"/>
      <c r="KT231" s="9"/>
      <c r="KU231" s="9"/>
      <c r="KV231" s="9"/>
      <c r="KW231" s="9"/>
      <c r="KX231" s="9"/>
      <c r="KY231" s="9"/>
      <c r="KZ231" s="9"/>
      <c r="LA231" s="9"/>
      <c r="LB231" s="9"/>
      <c r="LC231" s="9"/>
      <c r="LD231" s="9"/>
      <c r="LE231" s="9"/>
      <c r="LF231" s="9"/>
      <c r="LG231" s="9"/>
      <c r="LH231" s="9"/>
      <c r="LI231" s="9"/>
      <c r="LJ231" s="9"/>
      <c r="LK231" s="9"/>
      <c r="LL231" s="9"/>
      <c r="LM231" s="9"/>
      <c r="LN231" s="9"/>
      <c r="LO231" s="9"/>
      <c r="LP231" s="9"/>
      <c r="LQ231" s="9"/>
      <c r="LR231" s="9"/>
      <c r="LS231" s="9"/>
      <c r="LT231" s="9"/>
      <c r="LU231" s="9"/>
      <c r="LV231" s="9"/>
      <c r="LW231" s="9"/>
      <c r="LX231" s="9"/>
    </row>
    <row r="232" spans="1:336" s="15" customFormat="1" ht="229.5" x14ac:dyDescent="0.25">
      <c r="A232" s="667" t="str">
        <f>CONCATENATE(MUEBLES[[#This Row],[CODIGO DE LA PARTIDA ESPECIFICA ]],"-",MUEBLES[[#This Row],[NO. EDIFICIO ]],"-",MUEBLES[[#This Row],[NO. ÁREA ]],"-",MUEBLES[[#This Row],[NÚM. DE BIEN ]],"-",MUEBLES[[#This Row],[CONSECUTIVO DEL BIEN ]],"-",MUEBLES[[#This Row],[CONSECUTIVO GENERAL DE INVENTARIO]])</f>
        <v>561-01-44-259-025-0227</v>
      </c>
      <c r="B232" s="584">
        <v>561</v>
      </c>
      <c r="C232" s="584" t="s">
        <v>6103</v>
      </c>
      <c r="D232" s="584" t="s">
        <v>6353</v>
      </c>
      <c r="E232" s="585" t="s">
        <v>4060</v>
      </c>
      <c r="F232" s="584" t="str">
        <f>VLOOKUP(MUEBLES[[#This Row],[NO. EDIFICIO ]],EDIFICIOS[],2,FALSE)</f>
        <v>PALACIO MUNICIPAL</v>
      </c>
      <c r="G232" s="584" t="str">
        <f>VLOOKUP(MUEBLES[[#This Row],[NO. EDIFICIO ]],EDIFICIOS[],3,FALSE)</f>
        <v>PALACIO MUNICIPAL, S/N, COLONIA CENTRO</v>
      </c>
      <c r="H232" s="606" t="s">
        <v>4289</v>
      </c>
      <c r="I232" s="587" t="str">
        <f>VLOOKUP(MUEBLES[[#This Row],[NO. ÁREA ]],AREAS[],2,FALSE)</f>
        <v>SEGURIDAD PÚBLICA Y TRÁNSITO MUNICIPAL</v>
      </c>
      <c r="J232" s="586" t="str">
        <f>VLOOKUP(MUEBLES[[#This Row],[NO. ÁREA ]],AREAS[],5,FALSE)</f>
        <v>LIC. MIGUEL ÁNGEL ALDANA  CANO</v>
      </c>
      <c r="K232" s="586" t="s">
        <v>4060</v>
      </c>
      <c r="L232" s="587" t="str">
        <f>VLOOKUP(MUEBLES[[#This Row],[NÚM. DE NOMINA ]],PERSONAL[],2,FALSE)</f>
        <v>LIC. MIGUEL ÁNGEL ALDANA  CANO</v>
      </c>
      <c r="M232" s="586" t="str">
        <f>VLOOKUP(MUEBLES[[#This Row],[NÚM. DE NOMINA ]],PERSONAL[],3,FALSE)</f>
        <v xml:space="preserve">TITULAR </v>
      </c>
      <c r="N232" s="585" t="s">
        <v>4892</v>
      </c>
      <c r="O232" s="586" t="s">
        <v>4716</v>
      </c>
      <c r="P232" s="588" t="str">
        <f>VLOOKUP(MUEBLES[[#This Row],[NÚM. DE BIEN ]],BIENES[],2,FALSE)</f>
        <v xml:space="preserve">RADIO PORTATIL </v>
      </c>
      <c r="Q232" s="589" t="s">
        <v>3233</v>
      </c>
      <c r="R232" s="606" t="s">
        <v>5169</v>
      </c>
      <c r="S232" s="585" t="s">
        <v>3215</v>
      </c>
      <c r="T232" s="585" t="s">
        <v>3216</v>
      </c>
      <c r="U232" s="585">
        <v>58014836</v>
      </c>
      <c r="V232" s="585" t="s">
        <v>3227</v>
      </c>
      <c r="W232" s="590">
        <v>44886</v>
      </c>
      <c r="X232" s="591">
        <v>1520.7090000000001</v>
      </c>
      <c r="Y232" s="592"/>
      <c r="Z232" s="592">
        <v>1520.7090000000001</v>
      </c>
      <c r="AA232" s="585" t="s">
        <v>6089</v>
      </c>
      <c r="AB232" s="607" t="s">
        <v>7883</v>
      </c>
      <c r="AC232" s="576"/>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9"/>
      <c r="HK232" s="9"/>
      <c r="HL232" s="9"/>
      <c r="HM232" s="9"/>
      <c r="HN232" s="9"/>
      <c r="HO232" s="9"/>
      <c r="HP232" s="9"/>
      <c r="HQ232" s="9"/>
      <c r="HR232" s="9"/>
      <c r="HS232" s="9"/>
      <c r="HT232" s="9"/>
      <c r="HU232" s="9"/>
      <c r="HV232" s="9"/>
      <c r="HW232" s="9"/>
      <c r="HX232" s="9"/>
      <c r="HY232" s="9"/>
      <c r="HZ232" s="9"/>
      <c r="IA232" s="9"/>
      <c r="IB232" s="9"/>
      <c r="IC232" s="9"/>
      <c r="ID232" s="9"/>
      <c r="IE232" s="9"/>
      <c r="IF232" s="9"/>
      <c r="IG232" s="9"/>
      <c r="IH232" s="9"/>
      <c r="II232" s="9"/>
      <c r="IJ232" s="9"/>
      <c r="IK232" s="9"/>
      <c r="IL232" s="9"/>
      <c r="IM232" s="9"/>
      <c r="IN232" s="9"/>
      <c r="IO232" s="9"/>
      <c r="IP232" s="9"/>
      <c r="IQ232" s="9"/>
      <c r="IR232" s="9"/>
      <c r="IS232" s="9"/>
      <c r="IT232" s="9"/>
      <c r="IU232" s="9"/>
      <c r="IV232" s="9"/>
      <c r="IW232" s="9"/>
      <c r="IX232" s="9"/>
      <c r="IY232" s="9"/>
      <c r="IZ232" s="9"/>
      <c r="JA232" s="9"/>
      <c r="JB232" s="9"/>
      <c r="JC232" s="9"/>
      <c r="JD232" s="9"/>
      <c r="JE232" s="9"/>
      <c r="JF232" s="9"/>
      <c r="JG232" s="9"/>
      <c r="JH232" s="9"/>
      <c r="JI232" s="9"/>
      <c r="JJ232" s="9"/>
      <c r="JK232" s="9"/>
      <c r="JL232" s="9"/>
      <c r="JM232" s="9"/>
      <c r="JN232" s="9"/>
      <c r="JO232" s="9"/>
      <c r="JP232" s="9"/>
      <c r="JQ232" s="9"/>
      <c r="JR232" s="9"/>
      <c r="JS232" s="9"/>
      <c r="JT232" s="9"/>
      <c r="JU232" s="9"/>
      <c r="JV232" s="9"/>
      <c r="JW232" s="9"/>
      <c r="JX232" s="9"/>
      <c r="JY232" s="9"/>
      <c r="JZ232" s="9"/>
      <c r="KA232" s="9"/>
      <c r="KB232" s="9"/>
      <c r="KC232" s="9"/>
      <c r="KD232" s="9"/>
      <c r="KE232" s="9"/>
      <c r="KF232" s="9"/>
      <c r="KG232" s="9"/>
      <c r="KH232" s="9"/>
      <c r="KI232" s="9"/>
      <c r="KJ232" s="9"/>
      <c r="KK232" s="9"/>
      <c r="KL232" s="9"/>
      <c r="KM232" s="9"/>
      <c r="KN232" s="9"/>
      <c r="KO232" s="9"/>
      <c r="KP232" s="9"/>
      <c r="KQ232" s="9"/>
      <c r="KR232" s="9"/>
      <c r="KS232" s="9"/>
      <c r="KT232" s="9"/>
      <c r="KU232" s="9"/>
      <c r="KV232" s="9"/>
      <c r="KW232" s="9"/>
      <c r="KX232" s="9"/>
      <c r="KY232" s="9"/>
      <c r="KZ232" s="9"/>
      <c r="LA232" s="9"/>
      <c r="LB232" s="9"/>
      <c r="LC232" s="9"/>
      <c r="LD232" s="9"/>
      <c r="LE232" s="9"/>
      <c r="LF232" s="9"/>
      <c r="LG232" s="9"/>
      <c r="LH232" s="9"/>
      <c r="LI232" s="9"/>
      <c r="LJ232" s="9"/>
      <c r="LK232" s="9"/>
      <c r="LL232" s="9"/>
      <c r="LM232" s="9"/>
      <c r="LN232" s="9"/>
      <c r="LO232" s="9"/>
      <c r="LP232" s="9"/>
      <c r="LQ232" s="9"/>
      <c r="LR232" s="9"/>
      <c r="LS232" s="9"/>
      <c r="LT232" s="9"/>
      <c r="LU232" s="9"/>
      <c r="LV232" s="9"/>
      <c r="LW232" s="9"/>
      <c r="LX232" s="9"/>
    </row>
    <row r="233" spans="1:336" s="15" customFormat="1" ht="229.5" x14ac:dyDescent="0.25">
      <c r="A233" s="666" t="str">
        <f>CONCATENATE(MUEBLES[[#This Row],[CODIGO DE LA PARTIDA ESPECIFICA ]],"-",MUEBLES[[#This Row],[NO. EDIFICIO ]],"-",MUEBLES[[#This Row],[NO. ÁREA ]],"-",MUEBLES[[#This Row],[NÚM. DE BIEN ]],"-",MUEBLES[[#This Row],[CONSECUTIVO DEL BIEN ]],"-",MUEBLES[[#This Row],[CONSECUTIVO GENERAL DE INVENTARIO]])</f>
        <v>561-01-44-259-026-0228</v>
      </c>
      <c r="B233" s="584">
        <v>561</v>
      </c>
      <c r="C233" s="584" t="s">
        <v>6103</v>
      </c>
      <c r="D233" s="584" t="s">
        <v>6354</v>
      </c>
      <c r="E233" s="585" t="s">
        <v>4060</v>
      </c>
      <c r="F233" s="584" t="str">
        <f>VLOOKUP(MUEBLES[[#This Row],[NO. EDIFICIO ]],EDIFICIOS[],2,FALSE)</f>
        <v>PALACIO MUNICIPAL</v>
      </c>
      <c r="G233" s="584" t="str">
        <f>VLOOKUP(MUEBLES[[#This Row],[NO. EDIFICIO ]],EDIFICIOS[],3,FALSE)</f>
        <v>PALACIO MUNICIPAL, S/N, COLONIA CENTRO</v>
      </c>
      <c r="H233" s="606" t="s">
        <v>4289</v>
      </c>
      <c r="I233" s="587" t="str">
        <f>VLOOKUP(MUEBLES[[#This Row],[NO. ÁREA ]],AREAS[],2,FALSE)</f>
        <v>SEGURIDAD PÚBLICA Y TRÁNSITO MUNICIPAL</v>
      </c>
      <c r="J233" s="586" t="str">
        <f>VLOOKUP(MUEBLES[[#This Row],[NO. ÁREA ]],AREAS[],5,FALSE)</f>
        <v>LIC. MIGUEL ÁNGEL ALDANA  CANO</v>
      </c>
      <c r="K233" s="586" t="s">
        <v>4060</v>
      </c>
      <c r="L233" s="587" t="str">
        <f>VLOOKUP(MUEBLES[[#This Row],[NÚM. DE NOMINA ]],PERSONAL[],2,FALSE)</f>
        <v>LIC. MIGUEL ÁNGEL ALDANA  CANO</v>
      </c>
      <c r="M233" s="586" t="str">
        <f>VLOOKUP(MUEBLES[[#This Row],[NÚM. DE NOMINA ]],PERSONAL[],3,FALSE)</f>
        <v xml:space="preserve">TITULAR </v>
      </c>
      <c r="N233" s="585" t="s">
        <v>4892</v>
      </c>
      <c r="O233" s="586" t="s">
        <v>4717</v>
      </c>
      <c r="P233" s="588" t="str">
        <f>VLOOKUP(MUEBLES[[#This Row],[NÚM. DE BIEN ]],BIENES[],2,FALSE)</f>
        <v xml:space="preserve">RADIO PORTATIL </v>
      </c>
      <c r="Q233" s="589" t="s">
        <v>3234</v>
      </c>
      <c r="R233" s="606" t="s">
        <v>5170</v>
      </c>
      <c r="S233" s="585" t="s">
        <v>3215</v>
      </c>
      <c r="T233" s="585" t="s">
        <v>3216</v>
      </c>
      <c r="U233" s="585">
        <v>58014837</v>
      </c>
      <c r="V233" s="585" t="s">
        <v>3227</v>
      </c>
      <c r="W233" s="590">
        <v>44886</v>
      </c>
      <c r="X233" s="591">
        <v>1520.7090000000001</v>
      </c>
      <c r="Y233" s="592"/>
      <c r="Z233" s="592">
        <v>1520.7090000000001</v>
      </c>
      <c r="AA233" s="585" t="s">
        <v>6089</v>
      </c>
      <c r="AB233" s="607" t="s">
        <v>7884</v>
      </c>
      <c r="AC233" s="576"/>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9"/>
      <c r="HK233" s="9"/>
      <c r="HL233" s="9"/>
      <c r="HM233" s="9"/>
      <c r="HN233" s="9"/>
      <c r="HO233" s="9"/>
      <c r="HP233" s="9"/>
      <c r="HQ233" s="9"/>
      <c r="HR233" s="9"/>
      <c r="HS233" s="9"/>
      <c r="HT233" s="9"/>
      <c r="HU233" s="9"/>
      <c r="HV233" s="9"/>
      <c r="HW233" s="9"/>
      <c r="HX233" s="9"/>
      <c r="HY233" s="9"/>
      <c r="HZ233" s="9"/>
      <c r="IA233" s="9"/>
      <c r="IB233" s="9"/>
      <c r="IC233" s="9"/>
      <c r="ID233" s="9"/>
      <c r="IE233" s="9"/>
      <c r="IF233" s="9"/>
      <c r="IG233" s="9"/>
      <c r="IH233" s="9"/>
      <c r="II233" s="9"/>
      <c r="IJ233" s="9"/>
      <c r="IK233" s="9"/>
      <c r="IL233" s="9"/>
      <c r="IM233" s="9"/>
      <c r="IN233" s="9"/>
      <c r="IO233" s="9"/>
      <c r="IP233" s="9"/>
      <c r="IQ233" s="9"/>
      <c r="IR233" s="9"/>
      <c r="IS233" s="9"/>
      <c r="IT233" s="9"/>
      <c r="IU233" s="9"/>
      <c r="IV233" s="9"/>
      <c r="IW233" s="9"/>
      <c r="IX233" s="9"/>
      <c r="IY233" s="9"/>
      <c r="IZ233" s="9"/>
      <c r="JA233" s="9"/>
      <c r="JB233" s="9"/>
      <c r="JC233" s="9"/>
      <c r="JD233" s="9"/>
      <c r="JE233" s="9"/>
      <c r="JF233" s="9"/>
      <c r="JG233" s="9"/>
      <c r="JH233" s="9"/>
      <c r="JI233" s="9"/>
      <c r="JJ233" s="9"/>
      <c r="JK233" s="9"/>
      <c r="JL233" s="9"/>
      <c r="JM233" s="9"/>
      <c r="JN233" s="9"/>
      <c r="JO233" s="9"/>
      <c r="JP233" s="9"/>
      <c r="JQ233" s="9"/>
      <c r="JR233" s="9"/>
      <c r="JS233" s="9"/>
      <c r="JT233" s="9"/>
      <c r="JU233" s="9"/>
      <c r="JV233" s="9"/>
      <c r="JW233" s="9"/>
      <c r="JX233" s="9"/>
      <c r="JY233" s="9"/>
      <c r="JZ233" s="9"/>
      <c r="KA233" s="9"/>
      <c r="KB233" s="9"/>
      <c r="KC233" s="9"/>
      <c r="KD233" s="9"/>
      <c r="KE233" s="9"/>
      <c r="KF233" s="9"/>
      <c r="KG233" s="9"/>
      <c r="KH233" s="9"/>
      <c r="KI233" s="9"/>
      <c r="KJ233" s="9"/>
      <c r="KK233" s="9"/>
      <c r="KL233" s="9"/>
      <c r="KM233" s="9"/>
      <c r="KN233" s="9"/>
      <c r="KO233" s="9"/>
      <c r="KP233" s="9"/>
      <c r="KQ233" s="9"/>
      <c r="KR233" s="9"/>
      <c r="KS233" s="9"/>
      <c r="KT233" s="9"/>
      <c r="KU233" s="9"/>
      <c r="KV233" s="9"/>
      <c r="KW233" s="9"/>
      <c r="KX233" s="9"/>
      <c r="KY233" s="9"/>
      <c r="KZ233" s="9"/>
      <c r="LA233" s="9"/>
      <c r="LB233" s="9"/>
      <c r="LC233" s="9"/>
      <c r="LD233" s="9"/>
      <c r="LE233" s="9"/>
      <c r="LF233" s="9"/>
      <c r="LG233" s="9"/>
      <c r="LH233" s="9"/>
      <c r="LI233" s="9"/>
      <c r="LJ233" s="9"/>
      <c r="LK233" s="9"/>
      <c r="LL233" s="9"/>
      <c r="LM233" s="9"/>
      <c r="LN233" s="9"/>
      <c r="LO233" s="9"/>
      <c r="LP233" s="9"/>
      <c r="LQ233" s="9"/>
      <c r="LR233" s="9"/>
      <c r="LS233" s="9"/>
      <c r="LT233" s="9"/>
      <c r="LU233" s="9"/>
      <c r="LV233" s="9"/>
      <c r="LW233" s="9"/>
      <c r="LX233" s="9"/>
    </row>
    <row r="234" spans="1:336" s="15" customFormat="1" ht="229.5" x14ac:dyDescent="0.25">
      <c r="A234" s="668" t="str">
        <f>CONCATENATE(MUEBLES[[#This Row],[CODIGO DE LA PARTIDA ESPECIFICA ]],"-",MUEBLES[[#This Row],[NO. EDIFICIO ]],"-",MUEBLES[[#This Row],[NO. ÁREA ]],"-",MUEBLES[[#This Row],[NÚM. DE BIEN ]],"-",MUEBLES[[#This Row],[CONSECUTIVO DEL BIEN ]],"-",MUEBLES[[#This Row],[CONSECUTIVO GENERAL DE INVENTARIO]])</f>
        <v>561-01-44-259-027-0229</v>
      </c>
      <c r="B234" s="584">
        <v>561</v>
      </c>
      <c r="C234" s="584" t="s">
        <v>6103</v>
      </c>
      <c r="D234" s="584" t="s">
        <v>6355</v>
      </c>
      <c r="E234" s="585" t="s">
        <v>4060</v>
      </c>
      <c r="F234" s="584" t="str">
        <f>VLOOKUP(MUEBLES[[#This Row],[NO. EDIFICIO ]],EDIFICIOS[],2,FALSE)</f>
        <v>PALACIO MUNICIPAL</v>
      </c>
      <c r="G234" s="584" t="str">
        <f>VLOOKUP(MUEBLES[[#This Row],[NO. EDIFICIO ]],EDIFICIOS[],3,FALSE)</f>
        <v>PALACIO MUNICIPAL, S/N, COLONIA CENTRO</v>
      </c>
      <c r="H234" s="606" t="s">
        <v>4289</v>
      </c>
      <c r="I234" s="587" t="str">
        <f>VLOOKUP(MUEBLES[[#This Row],[NO. ÁREA ]],AREAS[],2,FALSE)</f>
        <v>SEGURIDAD PÚBLICA Y TRÁNSITO MUNICIPAL</v>
      </c>
      <c r="J234" s="586" t="str">
        <f>VLOOKUP(MUEBLES[[#This Row],[NO. ÁREA ]],AREAS[],5,FALSE)</f>
        <v>LIC. MIGUEL ÁNGEL ALDANA  CANO</v>
      </c>
      <c r="K234" s="586" t="s">
        <v>4060</v>
      </c>
      <c r="L234" s="587" t="str">
        <f>VLOOKUP(MUEBLES[[#This Row],[NÚM. DE NOMINA ]],PERSONAL[],2,FALSE)</f>
        <v>LIC. MIGUEL ÁNGEL ALDANA  CANO</v>
      </c>
      <c r="M234" s="586" t="str">
        <f>VLOOKUP(MUEBLES[[#This Row],[NÚM. DE NOMINA ]],PERSONAL[],3,FALSE)</f>
        <v xml:space="preserve">TITULAR </v>
      </c>
      <c r="N234" s="585" t="s">
        <v>4892</v>
      </c>
      <c r="O234" s="586" t="s">
        <v>4718</v>
      </c>
      <c r="P234" s="588" t="str">
        <f>VLOOKUP(MUEBLES[[#This Row],[NÚM. DE BIEN ]],BIENES[],2,FALSE)</f>
        <v xml:space="preserve">RADIO PORTATIL </v>
      </c>
      <c r="Q234" s="589" t="s">
        <v>3235</v>
      </c>
      <c r="R234" s="606" t="s">
        <v>5171</v>
      </c>
      <c r="S234" s="585" t="s">
        <v>3215</v>
      </c>
      <c r="T234" s="585" t="s">
        <v>3216</v>
      </c>
      <c r="U234" s="585">
        <v>58014838</v>
      </c>
      <c r="V234" s="585" t="s">
        <v>3227</v>
      </c>
      <c r="W234" s="590">
        <v>44886</v>
      </c>
      <c r="X234" s="591">
        <v>1520.7090000000001</v>
      </c>
      <c r="Y234" s="592"/>
      <c r="Z234" s="592">
        <v>1520.7090000000001</v>
      </c>
      <c r="AA234" s="585" t="s">
        <v>6089</v>
      </c>
      <c r="AB234" s="607" t="s">
        <v>7919</v>
      </c>
      <c r="AC234" s="576"/>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9"/>
      <c r="HK234" s="9"/>
      <c r="HL234" s="9"/>
      <c r="HM234" s="9"/>
      <c r="HN234" s="9"/>
      <c r="HO234" s="9"/>
      <c r="HP234" s="9"/>
      <c r="HQ234" s="9"/>
      <c r="HR234" s="9"/>
      <c r="HS234" s="9"/>
      <c r="HT234" s="9"/>
      <c r="HU234" s="9"/>
      <c r="HV234" s="9"/>
      <c r="HW234" s="9"/>
      <c r="HX234" s="9"/>
      <c r="HY234" s="9"/>
      <c r="HZ234" s="9"/>
      <c r="IA234" s="9"/>
      <c r="IB234" s="9"/>
      <c r="IC234" s="9"/>
      <c r="ID234" s="9"/>
      <c r="IE234" s="9"/>
      <c r="IF234" s="9"/>
      <c r="IG234" s="9"/>
      <c r="IH234" s="9"/>
      <c r="II234" s="9"/>
      <c r="IJ234" s="9"/>
      <c r="IK234" s="9"/>
      <c r="IL234" s="9"/>
      <c r="IM234" s="9"/>
      <c r="IN234" s="9"/>
      <c r="IO234" s="9"/>
      <c r="IP234" s="9"/>
      <c r="IQ234" s="9"/>
      <c r="IR234" s="9"/>
      <c r="IS234" s="9"/>
      <c r="IT234" s="9"/>
      <c r="IU234" s="9"/>
      <c r="IV234" s="9"/>
      <c r="IW234" s="9"/>
      <c r="IX234" s="9"/>
      <c r="IY234" s="9"/>
      <c r="IZ234" s="9"/>
      <c r="JA234" s="9"/>
      <c r="JB234" s="9"/>
      <c r="JC234" s="9"/>
      <c r="JD234" s="9"/>
      <c r="JE234" s="9"/>
      <c r="JF234" s="9"/>
      <c r="JG234" s="9"/>
      <c r="JH234" s="9"/>
      <c r="JI234" s="9"/>
      <c r="JJ234" s="9"/>
      <c r="JK234" s="9"/>
      <c r="JL234" s="9"/>
      <c r="JM234" s="9"/>
      <c r="JN234" s="9"/>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c r="KN234" s="9"/>
      <c r="KO234" s="9"/>
      <c r="KP234" s="9"/>
      <c r="KQ234" s="9"/>
      <c r="KR234" s="9"/>
      <c r="KS234" s="9"/>
      <c r="KT234" s="9"/>
      <c r="KU234" s="9"/>
      <c r="KV234" s="9"/>
      <c r="KW234" s="9"/>
      <c r="KX234" s="9"/>
      <c r="KY234" s="9"/>
      <c r="KZ234" s="9"/>
      <c r="LA234" s="9"/>
      <c r="LB234" s="9"/>
      <c r="LC234" s="9"/>
      <c r="LD234" s="9"/>
      <c r="LE234" s="9"/>
      <c r="LF234" s="9"/>
      <c r="LG234" s="9"/>
      <c r="LH234" s="9"/>
      <c r="LI234" s="9"/>
      <c r="LJ234" s="9"/>
      <c r="LK234" s="9"/>
      <c r="LL234" s="9"/>
      <c r="LM234" s="9"/>
      <c r="LN234" s="9"/>
      <c r="LO234" s="9"/>
      <c r="LP234" s="9"/>
      <c r="LQ234" s="9"/>
      <c r="LR234" s="9"/>
      <c r="LS234" s="9"/>
      <c r="LT234" s="9"/>
      <c r="LU234" s="9"/>
      <c r="LV234" s="9"/>
      <c r="LW234" s="9"/>
      <c r="LX234" s="9"/>
    </row>
    <row r="235" spans="1:336" s="15" customFormat="1" ht="229.5" x14ac:dyDescent="0.25">
      <c r="A235" s="668" t="str">
        <f>CONCATENATE(MUEBLES[[#This Row],[CODIGO DE LA PARTIDA ESPECIFICA ]],"-",MUEBLES[[#This Row],[NO. EDIFICIO ]],"-",MUEBLES[[#This Row],[NO. ÁREA ]],"-",MUEBLES[[#This Row],[NÚM. DE BIEN ]],"-",MUEBLES[[#This Row],[CONSECUTIVO DEL BIEN ]],"-",MUEBLES[[#This Row],[CONSECUTIVO GENERAL DE INVENTARIO]])</f>
        <v>561-01-44-259-028-0230</v>
      </c>
      <c r="B235" s="584">
        <v>561</v>
      </c>
      <c r="C235" s="584" t="s">
        <v>6103</v>
      </c>
      <c r="D235" s="584" t="s">
        <v>6356</v>
      </c>
      <c r="E235" s="585" t="s">
        <v>4060</v>
      </c>
      <c r="F235" s="584" t="str">
        <f>VLOOKUP(MUEBLES[[#This Row],[NO. EDIFICIO ]],EDIFICIOS[],2,FALSE)</f>
        <v>PALACIO MUNICIPAL</v>
      </c>
      <c r="G235" s="584" t="str">
        <f>VLOOKUP(MUEBLES[[#This Row],[NO. EDIFICIO ]],EDIFICIOS[],3,FALSE)</f>
        <v>PALACIO MUNICIPAL, S/N, COLONIA CENTRO</v>
      </c>
      <c r="H235" s="606" t="s">
        <v>4289</v>
      </c>
      <c r="I235" s="587" t="str">
        <f>VLOOKUP(MUEBLES[[#This Row],[NO. ÁREA ]],AREAS[],2,FALSE)</f>
        <v>SEGURIDAD PÚBLICA Y TRÁNSITO MUNICIPAL</v>
      </c>
      <c r="J235" s="586" t="str">
        <f>VLOOKUP(MUEBLES[[#This Row],[NO. ÁREA ]],AREAS[],5,FALSE)</f>
        <v>LIC. MIGUEL ÁNGEL ALDANA  CANO</v>
      </c>
      <c r="K235" s="586" t="s">
        <v>4060</v>
      </c>
      <c r="L235" s="587" t="str">
        <f>VLOOKUP(MUEBLES[[#This Row],[NÚM. DE NOMINA ]],PERSONAL[],2,FALSE)</f>
        <v>LIC. MIGUEL ÁNGEL ALDANA  CANO</v>
      </c>
      <c r="M235" s="586" t="str">
        <f>VLOOKUP(MUEBLES[[#This Row],[NÚM. DE NOMINA ]],PERSONAL[],3,FALSE)</f>
        <v xml:space="preserve">TITULAR </v>
      </c>
      <c r="N235" s="585" t="s">
        <v>4892</v>
      </c>
      <c r="O235" s="586" t="s">
        <v>4719</v>
      </c>
      <c r="P235" s="588" t="str">
        <f>VLOOKUP(MUEBLES[[#This Row],[NÚM. DE BIEN ]],BIENES[],2,FALSE)</f>
        <v xml:space="preserve">RADIO PORTATIL </v>
      </c>
      <c r="Q235" s="589" t="s">
        <v>3236</v>
      </c>
      <c r="R235" s="606" t="s">
        <v>5172</v>
      </c>
      <c r="S235" s="585" t="s">
        <v>3215</v>
      </c>
      <c r="T235" s="585" t="s">
        <v>3216</v>
      </c>
      <c r="U235" s="585">
        <v>58014839</v>
      </c>
      <c r="V235" s="585" t="s">
        <v>3227</v>
      </c>
      <c r="W235" s="590">
        <v>44886</v>
      </c>
      <c r="X235" s="591">
        <v>1520.7090000000001</v>
      </c>
      <c r="Y235" s="592"/>
      <c r="Z235" s="592">
        <v>1520.7090000000001</v>
      </c>
      <c r="AA235" s="585" t="s">
        <v>6089</v>
      </c>
      <c r="AB235" s="607" t="s">
        <v>7919</v>
      </c>
      <c r="AC235" s="576"/>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9"/>
      <c r="HK235" s="9"/>
      <c r="HL235" s="9"/>
      <c r="HM235" s="9"/>
      <c r="HN235" s="9"/>
      <c r="HO235" s="9"/>
      <c r="HP235" s="9"/>
      <c r="HQ235" s="9"/>
      <c r="HR235" s="9"/>
      <c r="HS235" s="9"/>
      <c r="HT235" s="9"/>
      <c r="HU235" s="9"/>
      <c r="HV235" s="9"/>
      <c r="HW235" s="9"/>
      <c r="HX235" s="9"/>
      <c r="HY235" s="9"/>
      <c r="HZ235" s="9"/>
      <c r="IA235" s="9"/>
      <c r="IB235" s="9"/>
      <c r="IC235" s="9"/>
      <c r="ID235" s="9"/>
      <c r="IE235" s="9"/>
      <c r="IF235" s="9"/>
      <c r="IG235" s="9"/>
      <c r="IH235" s="9"/>
      <c r="II235" s="9"/>
      <c r="IJ235" s="9"/>
      <c r="IK235" s="9"/>
      <c r="IL235" s="9"/>
      <c r="IM235" s="9"/>
      <c r="IN235" s="9"/>
      <c r="IO235" s="9"/>
      <c r="IP235" s="9"/>
      <c r="IQ235" s="9"/>
      <c r="IR235" s="9"/>
      <c r="IS235" s="9"/>
      <c r="IT235" s="9"/>
      <c r="IU235" s="9"/>
      <c r="IV235" s="9"/>
      <c r="IW235" s="9"/>
      <c r="IX235" s="9"/>
      <c r="IY235" s="9"/>
      <c r="IZ235" s="9"/>
      <c r="JA235" s="9"/>
      <c r="JB235" s="9"/>
      <c r="JC235" s="9"/>
      <c r="JD235" s="9"/>
      <c r="JE235" s="9"/>
      <c r="JF235" s="9"/>
      <c r="JG235" s="9"/>
      <c r="JH235" s="9"/>
      <c r="JI235" s="9"/>
      <c r="JJ235" s="9"/>
      <c r="JK235" s="9"/>
      <c r="JL235" s="9"/>
      <c r="JM235" s="9"/>
      <c r="JN235" s="9"/>
      <c r="JO235" s="9"/>
      <c r="JP235" s="9"/>
      <c r="JQ235" s="9"/>
      <c r="JR235" s="9"/>
      <c r="JS235" s="9"/>
      <c r="JT235" s="9"/>
      <c r="JU235" s="9"/>
      <c r="JV235" s="9"/>
      <c r="JW235" s="9"/>
      <c r="JX235" s="9"/>
      <c r="JY235" s="9"/>
      <c r="JZ235" s="9"/>
      <c r="KA235" s="9"/>
      <c r="KB235" s="9"/>
      <c r="KC235" s="9"/>
      <c r="KD235" s="9"/>
      <c r="KE235" s="9"/>
      <c r="KF235" s="9"/>
      <c r="KG235" s="9"/>
      <c r="KH235" s="9"/>
      <c r="KI235" s="9"/>
      <c r="KJ235" s="9"/>
      <c r="KK235" s="9"/>
      <c r="KL235" s="9"/>
      <c r="KM235" s="9"/>
      <c r="KN235" s="9"/>
      <c r="KO235" s="9"/>
      <c r="KP235" s="9"/>
      <c r="KQ235" s="9"/>
      <c r="KR235" s="9"/>
      <c r="KS235" s="9"/>
      <c r="KT235" s="9"/>
      <c r="KU235" s="9"/>
      <c r="KV235" s="9"/>
      <c r="KW235" s="9"/>
      <c r="KX235" s="9"/>
      <c r="KY235" s="9"/>
      <c r="KZ235" s="9"/>
      <c r="LA235" s="9"/>
      <c r="LB235" s="9"/>
      <c r="LC235" s="9"/>
      <c r="LD235" s="9"/>
      <c r="LE235" s="9"/>
      <c r="LF235" s="9"/>
      <c r="LG235" s="9"/>
      <c r="LH235" s="9"/>
      <c r="LI235" s="9"/>
      <c r="LJ235" s="9"/>
      <c r="LK235" s="9"/>
      <c r="LL235" s="9"/>
      <c r="LM235" s="9"/>
      <c r="LN235" s="9"/>
      <c r="LO235" s="9"/>
      <c r="LP235" s="9"/>
      <c r="LQ235" s="9"/>
      <c r="LR235" s="9"/>
      <c r="LS235" s="9"/>
      <c r="LT235" s="9"/>
      <c r="LU235" s="9"/>
      <c r="LV235" s="9"/>
      <c r="LW235" s="9"/>
      <c r="LX235" s="9"/>
    </row>
    <row r="236" spans="1:336" s="15" customFormat="1" ht="229.5" x14ac:dyDescent="0.25">
      <c r="A236" s="668" t="str">
        <f>CONCATENATE(MUEBLES[[#This Row],[CODIGO DE LA PARTIDA ESPECIFICA ]],"-",MUEBLES[[#This Row],[NO. EDIFICIO ]],"-",MUEBLES[[#This Row],[NO. ÁREA ]],"-",MUEBLES[[#This Row],[NÚM. DE BIEN ]],"-",MUEBLES[[#This Row],[CONSECUTIVO DEL BIEN ]],"-",MUEBLES[[#This Row],[CONSECUTIVO GENERAL DE INVENTARIO]])</f>
        <v>561-01-44-259-029-0231</v>
      </c>
      <c r="B236" s="584">
        <v>561</v>
      </c>
      <c r="C236" s="584" t="s">
        <v>6103</v>
      </c>
      <c r="D236" s="584" t="s">
        <v>6357</v>
      </c>
      <c r="E236" s="585" t="s">
        <v>4060</v>
      </c>
      <c r="F236" s="584" t="str">
        <f>VLOOKUP(MUEBLES[[#This Row],[NO. EDIFICIO ]],EDIFICIOS[],2,FALSE)</f>
        <v>PALACIO MUNICIPAL</v>
      </c>
      <c r="G236" s="584" t="str">
        <f>VLOOKUP(MUEBLES[[#This Row],[NO. EDIFICIO ]],EDIFICIOS[],3,FALSE)</f>
        <v>PALACIO MUNICIPAL, S/N, COLONIA CENTRO</v>
      </c>
      <c r="H236" s="606" t="s">
        <v>4289</v>
      </c>
      <c r="I236" s="587" t="str">
        <f>VLOOKUP(MUEBLES[[#This Row],[NO. ÁREA ]],AREAS[],2,FALSE)</f>
        <v>SEGURIDAD PÚBLICA Y TRÁNSITO MUNICIPAL</v>
      </c>
      <c r="J236" s="586" t="str">
        <f>VLOOKUP(MUEBLES[[#This Row],[NO. ÁREA ]],AREAS[],5,FALSE)</f>
        <v>LIC. MIGUEL ÁNGEL ALDANA  CANO</v>
      </c>
      <c r="K236" s="586" t="s">
        <v>4060</v>
      </c>
      <c r="L236" s="587" t="str">
        <f>VLOOKUP(MUEBLES[[#This Row],[NÚM. DE NOMINA ]],PERSONAL[],2,FALSE)</f>
        <v>LIC. MIGUEL ÁNGEL ALDANA  CANO</v>
      </c>
      <c r="M236" s="586" t="str">
        <f>VLOOKUP(MUEBLES[[#This Row],[NÚM. DE NOMINA ]],PERSONAL[],3,FALSE)</f>
        <v xml:space="preserve">TITULAR </v>
      </c>
      <c r="N236" s="585" t="s">
        <v>4892</v>
      </c>
      <c r="O236" s="586" t="s">
        <v>4720</v>
      </c>
      <c r="P236" s="588" t="str">
        <f>VLOOKUP(MUEBLES[[#This Row],[NÚM. DE BIEN ]],BIENES[],2,FALSE)</f>
        <v xml:space="preserve">RADIO PORTATIL </v>
      </c>
      <c r="Q236" s="589" t="s">
        <v>3237</v>
      </c>
      <c r="R236" s="606" t="s">
        <v>5173</v>
      </c>
      <c r="S236" s="585" t="s">
        <v>3215</v>
      </c>
      <c r="T236" s="585" t="s">
        <v>3216</v>
      </c>
      <c r="U236" s="585">
        <v>58014840</v>
      </c>
      <c r="V236" s="585" t="s">
        <v>3227</v>
      </c>
      <c r="W236" s="590">
        <v>44886</v>
      </c>
      <c r="X236" s="591">
        <v>1520.7090000000001</v>
      </c>
      <c r="Y236" s="592"/>
      <c r="Z236" s="592">
        <v>1520.7090000000001</v>
      </c>
      <c r="AA236" s="585" t="s">
        <v>6089</v>
      </c>
      <c r="AB236" s="607" t="s">
        <v>7919</v>
      </c>
      <c r="AC236" s="576"/>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c r="HE236" s="9"/>
      <c r="HF236" s="9"/>
      <c r="HG236" s="9"/>
      <c r="HH236" s="9"/>
      <c r="HI236" s="9"/>
      <c r="HJ236" s="9"/>
      <c r="HK236" s="9"/>
      <c r="HL236" s="9"/>
      <c r="HM236" s="9"/>
      <c r="HN236" s="9"/>
      <c r="HO236" s="9"/>
      <c r="HP236" s="9"/>
      <c r="HQ236" s="9"/>
      <c r="HR236" s="9"/>
      <c r="HS236" s="9"/>
      <c r="HT236" s="9"/>
      <c r="HU236" s="9"/>
      <c r="HV236" s="9"/>
      <c r="HW236" s="9"/>
      <c r="HX236" s="9"/>
      <c r="HY236" s="9"/>
      <c r="HZ236" s="9"/>
      <c r="IA236" s="9"/>
      <c r="IB236" s="9"/>
      <c r="IC236" s="9"/>
      <c r="ID236" s="9"/>
      <c r="IE236" s="9"/>
      <c r="IF236" s="9"/>
      <c r="IG236" s="9"/>
      <c r="IH236" s="9"/>
      <c r="II236" s="9"/>
      <c r="IJ236" s="9"/>
      <c r="IK236" s="9"/>
      <c r="IL236" s="9"/>
      <c r="IM236" s="9"/>
      <c r="IN236" s="9"/>
      <c r="IO236" s="9"/>
      <c r="IP236" s="9"/>
      <c r="IQ236" s="9"/>
      <c r="IR236" s="9"/>
      <c r="IS236" s="9"/>
      <c r="IT236" s="9"/>
      <c r="IU236" s="9"/>
      <c r="IV236" s="9"/>
      <c r="IW236" s="9"/>
      <c r="IX236" s="9"/>
      <c r="IY236" s="9"/>
      <c r="IZ236" s="9"/>
      <c r="JA236" s="9"/>
      <c r="JB236" s="9"/>
      <c r="JC236" s="9"/>
      <c r="JD236" s="9"/>
      <c r="JE236" s="9"/>
      <c r="JF236" s="9"/>
      <c r="JG236" s="9"/>
      <c r="JH236" s="9"/>
      <c r="JI236" s="9"/>
      <c r="JJ236" s="9"/>
      <c r="JK236" s="9"/>
      <c r="JL236" s="9"/>
      <c r="JM236" s="9"/>
      <c r="JN236" s="9"/>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c r="KN236" s="9"/>
      <c r="KO236" s="9"/>
      <c r="KP236" s="9"/>
      <c r="KQ236" s="9"/>
      <c r="KR236" s="9"/>
      <c r="KS236" s="9"/>
      <c r="KT236" s="9"/>
      <c r="KU236" s="9"/>
      <c r="KV236" s="9"/>
      <c r="KW236" s="9"/>
      <c r="KX236" s="9"/>
      <c r="KY236" s="9"/>
      <c r="KZ236" s="9"/>
      <c r="LA236" s="9"/>
      <c r="LB236" s="9"/>
      <c r="LC236" s="9"/>
      <c r="LD236" s="9"/>
      <c r="LE236" s="9"/>
      <c r="LF236" s="9"/>
      <c r="LG236" s="9"/>
      <c r="LH236" s="9"/>
      <c r="LI236" s="9"/>
      <c r="LJ236" s="9"/>
      <c r="LK236" s="9"/>
      <c r="LL236" s="9"/>
      <c r="LM236" s="9"/>
      <c r="LN236" s="9"/>
      <c r="LO236" s="9"/>
      <c r="LP236" s="9"/>
      <c r="LQ236" s="9"/>
      <c r="LR236" s="9"/>
      <c r="LS236" s="9"/>
      <c r="LT236" s="9"/>
      <c r="LU236" s="9"/>
      <c r="LV236" s="9"/>
      <c r="LW236" s="9"/>
      <c r="LX236" s="9"/>
    </row>
    <row r="237" spans="1:336" s="15" customFormat="1" ht="229.5" x14ac:dyDescent="0.25">
      <c r="A237" s="662" t="str">
        <f>CONCATENATE(MUEBLES[[#This Row],[CODIGO DE LA PARTIDA ESPECIFICA ]],"-",MUEBLES[[#This Row],[NO. EDIFICIO ]],"-",MUEBLES[[#This Row],[NO. ÁREA ]],"-",MUEBLES[[#This Row],[NÚM. DE BIEN ]],"-",MUEBLES[[#This Row],[CONSECUTIVO DEL BIEN ]],"-",MUEBLES[[#This Row],[CONSECUTIVO GENERAL DE INVENTARIO]])</f>
        <v>561-01-44-259-030-0232</v>
      </c>
      <c r="B237" s="584">
        <v>561</v>
      </c>
      <c r="C237" s="584" t="s">
        <v>6103</v>
      </c>
      <c r="D237" s="584" t="s">
        <v>6358</v>
      </c>
      <c r="E237" s="585" t="s">
        <v>4060</v>
      </c>
      <c r="F237" s="584" t="str">
        <f>VLOOKUP(MUEBLES[[#This Row],[NO. EDIFICIO ]],EDIFICIOS[],2,FALSE)</f>
        <v>PALACIO MUNICIPAL</v>
      </c>
      <c r="G237" s="584" t="str">
        <f>VLOOKUP(MUEBLES[[#This Row],[NO. EDIFICIO ]],EDIFICIOS[],3,FALSE)</f>
        <v>PALACIO MUNICIPAL, S/N, COLONIA CENTRO</v>
      </c>
      <c r="H237" s="606" t="s">
        <v>4289</v>
      </c>
      <c r="I237" s="587" t="str">
        <f>VLOOKUP(MUEBLES[[#This Row],[NO. ÁREA ]],AREAS[],2,FALSE)</f>
        <v>SEGURIDAD PÚBLICA Y TRÁNSITO MUNICIPAL</v>
      </c>
      <c r="J237" s="586" t="str">
        <f>VLOOKUP(MUEBLES[[#This Row],[NO. ÁREA ]],AREAS[],5,FALSE)</f>
        <v>LIC. MIGUEL ÁNGEL ALDANA  CANO</v>
      </c>
      <c r="K237" s="586" t="s">
        <v>4060</v>
      </c>
      <c r="L237" s="587" t="str">
        <f>VLOOKUP(MUEBLES[[#This Row],[NÚM. DE NOMINA ]],PERSONAL[],2,FALSE)</f>
        <v>LIC. MIGUEL ÁNGEL ALDANA  CANO</v>
      </c>
      <c r="M237" s="586" t="str">
        <f>VLOOKUP(MUEBLES[[#This Row],[NÚM. DE NOMINA ]],PERSONAL[],3,FALSE)</f>
        <v xml:space="preserve">TITULAR </v>
      </c>
      <c r="N237" s="585" t="s">
        <v>4892</v>
      </c>
      <c r="O237" s="586" t="s">
        <v>4721</v>
      </c>
      <c r="P237" s="588" t="str">
        <f>VLOOKUP(MUEBLES[[#This Row],[NÚM. DE BIEN ]],BIENES[],2,FALSE)</f>
        <v xml:space="preserve">RADIO PORTATIL </v>
      </c>
      <c r="Q237" s="589" t="s">
        <v>3248</v>
      </c>
      <c r="R237" s="606" t="s">
        <v>5174</v>
      </c>
      <c r="S237" s="585" t="s">
        <v>3215</v>
      </c>
      <c r="T237" s="585" t="s">
        <v>3216</v>
      </c>
      <c r="U237" s="585">
        <v>58014891</v>
      </c>
      <c r="V237" s="585" t="s">
        <v>3227</v>
      </c>
      <c r="W237" s="590">
        <v>44886</v>
      </c>
      <c r="X237" s="591">
        <v>1520.7090000000001</v>
      </c>
      <c r="Y237" s="592"/>
      <c r="Z237" s="592">
        <v>1520.7090000000001</v>
      </c>
      <c r="AA237" s="585" t="s">
        <v>6089</v>
      </c>
      <c r="AB237" s="607"/>
      <c r="AC237" s="576"/>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c r="HE237" s="9"/>
      <c r="HF237" s="9"/>
      <c r="HG237" s="9"/>
      <c r="HH237" s="9"/>
      <c r="HI237" s="9"/>
      <c r="HJ237" s="9"/>
      <c r="HK237" s="9"/>
      <c r="HL237" s="9"/>
      <c r="HM237" s="9"/>
      <c r="HN237" s="9"/>
      <c r="HO237" s="9"/>
      <c r="HP237" s="9"/>
      <c r="HQ237" s="9"/>
      <c r="HR237" s="9"/>
      <c r="HS237" s="9"/>
      <c r="HT237" s="9"/>
      <c r="HU237" s="9"/>
      <c r="HV237" s="9"/>
      <c r="HW237" s="9"/>
      <c r="HX237" s="9"/>
      <c r="HY237" s="9"/>
      <c r="HZ237" s="9"/>
      <c r="IA237" s="9"/>
      <c r="IB237" s="9"/>
      <c r="IC237" s="9"/>
      <c r="ID237" s="9"/>
      <c r="IE237" s="9"/>
      <c r="IF237" s="9"/>
      <c r="IG237" s="9"/>
      <c r="IH237" s="9"/>
      <c r="II237" s="9"/>
      <c r="IJ237" s="9"/>
      <c r="IK237" s="9"/>
      <c r="IL237" s="9"/>
      <c r="IM237" s="9"/>
      <c r="IN237" s="9"/>
      <c r="IO237" s="9"/>
      <c r="IP237" s="9"/>
      <c r="IQ237" s="9"/>
      <c r="IR237" s="9"/>
      <c r="IS237" s="9"/>
      <c r="IT237" s="9"/>
      <c r="IU237" s="9"/>
      <c r="IV237" s="9"/>
      <c r="IW237" s="9"/>
      <c r="IX237" s="9"/>
      <c r="IY237" s="9"/>
      <c r="IZ237" s="9"/>
      <c r="JA237" s="9"/>
      <c r="JB237" s="9"/>
      <c r="JC237" s="9"/>
      <c r="JD237" s="9"/>
      <c r="JE237" s="9"/>
      <c r="JF237" s="9"/>
      <c r="JG237" s="9"/>
      <c r="JH237" s="9"/>
      <c r="JI237" s="9"/>
      <c r="JJ237" s="9"/>
      <c r="JK237" s="9"/>
      <c r="JL237" s="9"/>
      <c r="JM237" s="9"/>
      <c r="JN237" s="9"/>
      <c r="JO237" s="9"/>
      <c r="JP237" s="9"/>
      <c r="JQ237" s="9"/>
      <c r="JR237" s="9"/>
      <c r="JS237" s="9"/>
      <c r="JT237" s="9"/>
      <c r="JU237" s="9"/>
      <c r="JV237" s="9"/>
      <c r="JW237" s="9"/>
      <c r="JX237" s="9"/>
      <c r="JY237" s="9"/>
      <c r="JZ237" s="9"/>
      <c r="KA237" s="9"/>
      <c r="KB237" s="9"/>
      <c r="KC237" s="9"/>
      <c r="KD237" s="9"/>
      <c r="KE237" s="9"/>
      <c r="KF237" s="9"/>
      <c r="KG237" s="9"/>
      <c r="KH237" s="9"/>
      <c r="KI237" s="9"/>
      <c r="KJ237" s="9"/>
      <c r="KK237" s="9"/>
      <c r="KL237" s="9"/>
      <c r="KM237" s="9"/>
      <c r="KN237" s="9"/>
      <c r="KO237" s="9"/>
      <c r="KP237" s="9"/>
      <c r="KQ237" s="9"/>
      <c r="KR237" s="9"/>
      <c r="KS237" s="9"/>
      <c r="KT237" s="9"/>
      <c r="KU237" s="9"/>
      <c r="KV237" s="9"/>
      <c r="KW237" s="9"/>
      <c r="KX237" s="9"/>
      <c r="KY237" s="9"/>
      <c r="KZ237" s="9"/>
      <c r="LA237" s="9"/>
      <c r="LB237" s="9"/>
      <c r="LC237" s="9"/>
      <c r="LD237" s="9"/>
      <c r="LE237" s="9"/>
      <c r="LF237" s="9"/>
      <c r="LG237" s="9"/>
      <c r="LH237" s="9"/>
      <c r="LI237" s="9"/>
      <c r="LJ237" s="9"/>
      <c r="LK237" s="9"/>
      <c r="LL237" s="9"/>
      <c r="LM237" s="9"/>
      <c r="LN237" s="9"/>
      <c r="LO237" s="9"/>
      <c r="LP237" s="9"/>
      <c r="LQ237" s="9"/>
      <c r="LR237" s="9"/>
      <c r="LS237" s="9"/>
      <c r="LT237" s="9"/>
      <c r="LU237" s="9"/>
      <c r="LV237" s="9"/>
      <c r="LW237" s="9"/>
      <c r="LX237" s="9"/>
    </row>
    <row r="238" spans="1:336" s="15" customFormat="1" ht="229.5" x14ac:dyDescent="0.25">
      <c r="A238" s="666" t="str">
        <f>CONCATENATE(MUEBLES[[#This Row],[CODIGO DE LA PARTIDA ESPECIFICA ]],"-",MUEBLES[[#This Row],[NO. EDIFICIO ]],"-",MUEBLES[[#This Row],[NO. ÁREA ]],"-",MUEBLES[[#This Row],[NÚM. DE BIEN ]],"-",MUEBLES[[#This Row],[CONSECUTIVO DEL BIEN ]],"-",MUEBLES[[#This Row],[CONSECUTIVO GENERAL DE INVENTARIO]])</f>
        <v>561-01-44-259-031-0233</v>
      </c>
      <c r="B238" s="584">
        <v>561</v>
      </c>
      <c r="C238" s="584" t="s">
        <v>6103</v>
      </c>
      <c r="D238" s="584" t="s">
        <v>6359</v>
      </c>
      <c r="E238" s="585" t="s">
        <v>4060</v>
      </c>
      <c r="F238" s="584" t="str">
        <f>VLOOKUP(MUEBLES[[#This Row],[NO. EDIFICIO ]],EDIFICIOS[],2,FALSE)</f>
        <v>PALACIO MUNICIPAL</v>
      </c>
      <c r="G238" s="584" t="str">
        <f>VLOOKUP(MUEBLES[[#This Row],[NO. EDIFICIO ]],EDIFICIOS[],3,FALSE)</f>
        <v>PALACIO MUNICIPAL, S/N, COLONIA CENTRO</v>
      </c>
      <c r="H238" s="606" t="s">
        <v>4289</v>
      </c>
      <c r="I238" s="587" t="str">
        <f>VLOOKUP(MUEBLES[[#This Row],[NO. ÁREA ]],AREAS[],2,FALSE)</f>
        <v>SEGURIDAD PÚBLICA Y TRÁNSITO MUNICIPAL</v>
      </c>
      <c r="J238" s="586" t="str">
        <f>VLOOKUP(MUEBLES[[#This Row],[NO. ÁREA ]],AREAS[],5,FALSE)</f>
        <v>LIC. MIGUEL ÁNGEL ALDANA  CANO</v>
      </c>
      <c r="K238" s="586" t="s">
        <v>4060</v>
      </c>
      <c r="L238" s="587" t="str">
        <f>VLOOKUP(MUEBLES[[#This Row],[NÚM. DE NOMINA ]],PERSONAL[],2,FALSE)</f>
        <v>LIC. MIGUEL ÁNGEL ALDANA  CANO</v>
      </c>
      <c r="M238" s="586" t="str">
        <f>VLOOKUP(MUEBLES[[#This Row],[NÚM. DE NOMINA ]],PERSONAL[],3,FALSE)</f>
        <v xml:space="preserve">TITULAR </v>
      </c>
      <c r="N238" s="585" t="s">
        <v>4892</v>
      </c>
      <c r="O238" s="586" t="s">
        <v>4722</v>
      </c>
      <c r="P238" s="588" t="str">
        <f>VLOOKUP(MUEBLES[[#This Row],[NÚM. DE BIEN ]],BIENES[],2,FALSE)</f>
        <v xml:space="preserve">RADIO PORTATIL </v>
      </c>
      <c r="Q238" s="589" t="s">
        <v>3249</v>
      </c>
      <c r="R238" s="606" t="s">
        <v>5175</v>
      </c>
      <c r="S238" s="585" t="s">
        <v>3215</v>
      </c>
      <c r="T238" s="585" t="s">
        <v>3216</v>
      </c>
      <c r="U238" s="585">
        <v>58014892</v>
      </c>
      <c r="V238" s="585" t="s">
        <v>3227</v>
      </c>
      <c r="W238" s="590">
        <v>44886</v>
      </c>
      <c r="X238" s="591">
        <v>1520.7090000000001</v>
      </c>
      <c r="Y238" s="592"/>
      <c r="Z238" s="592">
        <v>1520.7090000000001</v>
      </c>
      <c r="AA238" s="585" t="s">
        <v>6089</v>
      </c>
      <c r="AB238" s="607" t="s">
        <v>7885</v>
      </c>
      <c r="AC238" s="576"/>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c r="HE238" s="9"/>
      <c r="HF238" s="9"/>
      <c r="HG238" s="9"/>
      <c r="HH238" s="9"/>
      <c r="HI238" s="9"/>
      <c r="HJ238" s="9"/>
      <c r="HK238" s="9"/>
      <c r="HL238" s="9"/>
      <c r="HM238" s="9"/>
      <c r="HN238" s="9"/>
      <c r="HO238" s="9"/>
      <c r="HP238" s="9"/>
      <c r="HQ238" s="9"/>
      <c r="HR238" s="9"/>
      <c r="HS238" s="9"/>
      <c r="HT238" s="9"/>
      <c r="HU238" s="9"/>
      <c r="HV238" s="9"/>
      <c r="HW238" s="9"/>
      <c r="HX238" s="9"/>
      <c r="HY238" s="9"/>
      <c r="HZ238" s="9"/>
      <c r="IA238" s="9"/>
      <c r="IB238" s="9"/>
      <c r="IC238" s="9"/>
      <c r="ID238" s="9"/>
      <c r="IE238" s="9"/>
      <c r="IF238" s="9"/>
      <c r="IG238" s="9"/>
      <c r="IH238" s="9"/>
      <c r="II238" s="9"/>
      <c r="IJ238" s="9"/>
      <c r="IK238" s="9"/>
      <c r="IL238" s="9"/>
      <c r="IM238" s="9"/>
      <c r="IN238" s="9"/>
      <c r="IO238" s="9"/>
      <c r="IP238" s="9"/>
      <c r="IQ238" s="9"/>
      <c r="IR238" s="9"/>
      <c r="IS238" s="9"/>
      <c r="IT238" s="9"/>
      <c r="IU238" s="9"/>
      <c r="IV238" s="9"/>
      <c r="IW238" s="9"/>
      <c r="IX238" s="9"/>
      <c r="IY238" s="9"/>
      <c r="IZ238" s="9"/>
      <c r="JA238" s="9"/>
      <c r="JB238" s="9"/>
      <c r="JC238" s="9"/>
      <c r="JD238" s="9"/>
      <c r="JE238" s="9"/>
      <c r="JF238" s="9"/>
      <c r="JG238" s="9"/>
      <c r="JH238" s="9"/>
      <c r="JI238" s="9"/>
      <c r="JJ238" s="9"/>
      <c r="JK238" s="9"/>
      <c r="JL238" s="9"/>
      <c r="JM238" s="9"/>
      <c r="JN238" s="9"/>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c r="KN238" s="9"/>
      <c r="KO238" s="9"/>
      <c r="KP238" s="9"/>
      <c r="KQ238" s="9"/>
      <c r="KR238" s="9"/>
      <c r="KS238" s="9"/>
      <c r="KT238" s="9"/>
      <c r="KU238" s="9"/>
      <c r="KV238" s="9"/>
      <c r="KW238" s="9"/>
      <c r="KX238" s="9"/>
      <c r="KY238" s="9"/>
      <c r="KZ238" s="9"/>
      <c r="LA238" s="9"/>
      <c r="LB238" s="9"/>
      <c r="LC238" s="9"/>
      <c r="LD238" s="9"/>
      <c r="LE238" s="9"/>
      <c r="LF238" s="9"/>
      <c r="LG238" s="9"/>
      <c r="LH238" s="9"/>
      <c r="LI238" s="9"/>
      <c r="LJ238" s="9"/>
      <c r="LK238" s="9"/>
      <c r="LL238" s="9"/>
      <c r="LM238" s="9"/>
      <c r="LN238" s="9"/>
      <c r="LO238" s="9"/>
      <c r="LP238" s="9"/>
      <c r="LQ238" s="9"/>
      <c r="LR238" s="9"/>
      <c r="LS238" s="9"/>
      <c r="LT238" s="9"/>
      <c r="LU238" s="9"/>
      <c r="LV238" s="9"/>
      <c r="LW238" s="9"/>
      <c r="LX238" s="9"/>
    </row>
    <row r="239" spans="1:336" s="15" customFormat="1" ht="229.5" x14ac:dyDescent="0.25">
      <c r="A239" s="668" t="str">
        <f>CONCATENATE(MUEBLES[[#This Row],[CODIGO DE LA PARTIDA ESPECIFICA ]],"-",MUEBLES[[#This Row],[NO. EDIFICIO ]],"-",MUEBLES[[#This Row],[NO. ÁREA ]],"-",MUEBLES[[#This Row],[NÚM. DE BIEN ]],"-",MUEBLES[[#This Row],[CONSECUTIVO DEL BIEN ]],"-",MUEBLES[[#This Row],[CONSECUTIVO GENERAL DE INVENTARIO]])</f>
        <v>561-01-44-259-032-0234</v>
      </c>
      <c r="B239" s="584">
        <v>561</v>
      </c>
      <c r="C239" s="584" t="s">
        <v>6103</v>
      </c>
      <c r="D239" s="584" t="s">
        <v>6360</v>
      </c>
      <c r="E239" s="585" t="s">
        <v>4060</v>
      </c>
      <c r="F239" s="584" t="str">
        <f>VLOOKUP(MUEBLES[[#This Row],[NO. EDIFICIO ]],EDIFICIOS[],2,FALSE)</f>
        <v>PALACIO MUNICIPAL</v>
      </c>
      <c r="G239" s="584" t="str">
        <f>VLOOKUP(MUEBLES[[#This Row],[NO. EDIFICIO ]],EDIFICIOS[],3,FALSE)</f>
        <v>PALACIO MUNICIPAL, S/N, COLONIA CENTRO</v>
      </c>
      <c r="H239" s="606" t="s">
        <v>4289</v>
      </c>
      <c r="I239" s="587" t="str">
        <f>VLOOKUP(MUEBLES[[#This Row],[NO. ÁREA ]],AREAS[],2,FALSE)</f>
        <v>SEGURIDAD PÚBLICA Y TRÁNSITO MUNICIPAL</v>
      </c>
      <c r="J239" s="586" t="str">
        <f>VLOOKUP(MUEBLES[[#This Row],[NO. ÁREA ]],AREAS[],5,FALSE)</f>
        <v>LIC. MIGUEL ÁNGEL ALDANA  CANO</v>
      </c>
      <c r="K239" s="586" t="s">
        <v>4060</v>
      </c>
      <c r="L239" s="587" t="str">
        <f>VLOOKUP(MUEBLES[[#This Row],[NÚM. DE NOMINA ]],PERSONAL[],2,FALSE)</f>
        <v>LIC. MIGUEL ÁNGEL ALDANA  CANO</v>
      </c>
      <c r="M239" s="586" t="str">
        <f>VLOOKUP(MUEBLES[[#This Row],[NÚM. DE NOMINA ]],PERSONAL[],3,FALSE)</f>
        <v xml:space="preserve">TITULAR </v>
      </c>
      <c r="N239" s="585" t="s">
        <v>4892</v>
      </c>
      <c r="O239" s="586" t="s">
        <v>4723</v>
      </c>
      <c r="P239" s="588" t="str">
        <f>VLOOKUP(MUEBLES[[#This Row],[NÚM. DE BIEN ]],BIENES[],2,FALSE)</f>
        <v xml:space="preserve">RADIO PORTATIL </v>
      </c>
      <c r="Q239" s="589" t="s">
        <v>3250</v>
      </c>
      <c r="R239" s="606" t="s">
        <v>5176</v>
      </c>
      <c r="S239" s="585" t="s">
        <v>3215</v>
      </c>
      <c r="T239" s="585" t="s">
        <v>3216</v>
      </c>
      <c r="U239" s="585">
        <v>58014893</v>
      </c>
      <c r="V239" s="585" t="s">
        <v>3227</v>
      </c>
      <c r="W239" s="590">
        <v>44886</v>
      </c>
      <c r="X239" s="591">
        <v>1520.7090000000001</v>
      </c>
      <c r="Y239" s="592"/>
      <c r="Z239" s="592">
        <v>1520.7090000000001</v>
      </c>
      <c r="AA239" s="585" t="s">
        <v>6089</v>
      </c>
      <c r="AB239" s="607" t="s">
        <v>7919</v>
      </c>
      <c r="AC239" s="576"/>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c r="HE239" s="9"/>
      <c r="HF239" s="9"/>
      <c r="HG239" s="9"/>
      <c r="HH239" s="9"/>
      <c r="HI239" s="9"/>
      <c r="HJ239" s="9"/>
      <c r="HK239" s="9"/>
      <c r="HL239" s="9"/>
      <c r="HM239" s="9"/>
      <c r="HN239" s="9"/>
      <c r="HO239" s="9"/>
      <c r="HP239" s="9"/>
      <c r="HQ239" s="9"/>
      <c r="HR239" s="9"/>
      <c r="HS239" s="9"/>
      <c r="HT239" s="9"/>
      <c r="HU239" s="9"/>
      <c r="HV239" s="9"/>
      <c r="HW239" s="9"/>
      <c r="HX239" s="9"/>
      <c r="HY239" s="9"/>
      <c r="HZ239" s="9"/>
      <c r="IA239" s="9"/>
      <c r="IB239" s="9"/>
      <c r="IC239" s="9"/>
      <c r="ID239" s="9"/>
      <c r="IE239" s="9"/>
      <c r="IF239" s="9"/>
      <c r="IG239" s="9"/>
      <c r="IH239" s="9"/>
      <c r="II239" s="9"/>
      <c r="IJ239" s="9"/>
      <c r="IK239" s="9"/>
      <c r="IL239" s="9"/>
      <c r="IM239" s="9"/>
      <c r="IN239" s="9"/>
      <c r="IO239" s="9"/>
      <c r="IP239" s="9"/>
      <c r="IQ239" s="9"/>
      <c r="IR239" s="9"/>
      <c r="IS239" s="9"/>
      <c r="IT239" s="9"/>
      <c r="IU239" s="9"/>
      <c r="IV239" s="9"/>
      <c r="IW239" s="9"/>
      <c r="IX239" s="9"/>
      <c r="IY239" s="9"/>
      <c r="IZ239" s="9"/>
      <c r="JA239" s="9"/>
      <c r="JB239" s="9"/>
      <c r="JC239" s="9"/>
      <c r="JD239" s="9"/>
      <c r="JE239" s="9"/>
      <c r="JF239" s="9"/>
      <c r="JG239" s="9"/>
      <c r="JH239" s="9"/>
      <c r="JI239" s="9"/>
      <c r="JJ239" s="9"/>
      <c r="JK239" s="9"/>
      <c r="JL239" s="9"/>
      <c r="JM239" s="9"/>
      <c r="JN239" s="9"/>
      <c r="JO239" s="9"/>
      <c r="JP239" s="9"/>
      <c r="JQ239" s="9"/>
      <c r="JR239" s="9"/>
      <c r="JS239" s="9"/>
      <c r="JT239" s="9"/>
      <c r="JU239" s="9"/>
      <c r="JV239" s="9"/>
      <c r="JW239" s="9"/>
      <c r="JX239" s="9"/>
      <c r="JY239" s="9"/>
      <c r="JZ239" s="9"/>
      <c r="KA239" s="9"/>
      <c r="KB239" s="9"/>
      <c r="KC239" s="9"/>
      <c r="KD239" s="9"/>
      <c r="KE239" s="9"/>
      <c r="KF239" s="9"/>
      <c r="KG239" s="9"/>
      <c r="KH239" s="9"/>
      <c r="KI239" s="9"/>
      <c r="KJ239" s="9"/>
      <c r="KK239" s="9"/>
      <c r="KL239" s="9"/>
      <c r="KM239" s="9"/>
      <c r="KN239" s="9"/>
      <c r="KO239" s="9"/>
      <c r="KP239" s="9"/>
      <c r="KQ239" s="9"/>
      <c r="KR239" s="9"/>
      <c r="KS239" s="9"/>
      <c r="KT239" s="9"/>
      <c r="KU239" s="9"/>
      <c r="KV239" s="9"/>
      <c r="KW239" s="9"/>
      <c r="KX239" s="9"/>
      <c r="KY239" s="9"/>
      <c r="KZ239" s="9"/>
      <c r="LA239" s="9"/>
      <c r="LB239" s="9"/>
      <c r="LC239" s="9"/>
      <c r="LD239" s="9"/>
      <c r="LE239" s="9"/>
      <c r="LF239" s="9"/>
      <c r="LG239" s="9"/>
      <c r="LH239" s="9"/>
      <c r="LI239" s="9"/>
      <c r="LJ239" s="9"/>
      <c r="LK239" s="9"/>
      <c r="LL239" s="9"/>
      <c r="LM239" s="9"/>
      <c r="LN239" s="9"/>
      <c r="LO239" s="9"/>
      <c r="LP239" s="9"/>
      <c r="LQ239" s="9"/>
      <c r="LR239" s="9"/>
      <c r="LS239" s="9"/>
      <c r="LT239" s="9"/>
      <c r="LU239" s="9"/>
      <c r="LV239" s="9"/>
      <c r="LW239" s="9"/>
      <c r="LX239" s="9"/>
    </row>
    <row r="240" spans="1:336" s="15" customFormat="1" ht="229.5" x14ac:dyDescent="0.25">
      <c r="A240" s="666" t="str">
        <f>CONCATENATE(MUEBLES[[#This Row],[CODIGO DE LA PARTIDA ESPECIFICA ]],"-",MUEBLES[[#This Row],[NO. EDIFICIO ]],"-",MUEBLES[[#This Row],[NO. ÁREA ]],"-",MUEBLES[[#This Row],[NÚM. DE BIEN ]],"-",MUEBLES[[#This Row],[CONSECUTIVO DEL BIEN ]],"-",MUEBLES[[#This Row],[CONSECUTIVO GENERAL DE INVENTARIO]])</f>
        <v>561-01-44-259-033-0235</v>
      </c>
      <c r="B240" s="584">
        <v>561</v>
      </c>
      <c r="C240" s="584" t="s">
        <v>6103</v>
      </c>
      <c r="D240" s="584" t="s">
        <v>6361</v>
      </c>
      <c r="E240" s="585" t="s">
        <v>4060</v>
      </c>
      <c r="F240" s="584" t="str">
        <f>VLOOKUP(MUEBLES[[#This Row],[NO. EDIFICIO ]],EDIFICIOS[],2,FALSE)</f>
        <v>PALACIO MUNICIPAL</v>
      </c>
      <c r="G240" s="584" t="str">
        <f>VLOOKUP(MUEBLES[[#This Row],[NO. EDIFICIO ]],EDIFICIOS[],3,FALSE)</f>
        <v>PALACIO MUNICIPAL, S/N, COLONIA CENTRO</v>
      </c>
      <c r="H240" s="606" t="s">
        <v>4289</v>
      </c>
      <c r="I240" s="587" t="str">
        <f>VLOOKUP(MUEBLES[[#This Row],[NO. ÁREA ]],AREAS[],2,FALSE)</f>
        <v>SEGURIDAD PÚBLICA Y TRÁNSITO MUNICIPAL</v>
      </c>
      <c r="J240" s="586" t="str">
        <f>VLOOKUP(MUEBLES[[#This Row],[NO. ÁREA ]],AREAS[],5,FALSE)</f>
        <v>LIC. MIGUEL ÁNGEL ALDANA  CANO</v>
      </c>
      <c r="K240" s="586" t="s">
        <v>4060</v>
      </c>
      <c r="L240" s="587" t="str">
        <f>VLOOKUP(MUEBLES[[#This Row],[NÚM. DE NOMINA ]],PERSONAL[],2,FALSE)</f>
        <v>LIC. MIGUEL ÁNGEL ALDANA  CANO</v>
      </c>
      <c r="M240" s="586" t="str">
        <f>VLOOKUP(MUEBLES[[#This Row],[NÚM. DE NOMINA ]],PERSONAL[],3,FALSE)</f>
        <v xml:space="preserve">TITULAR </v>
      </c>
      <c r="N240" s="585" t="s">
        <v>4892</v>
      </c>
      <c r="O240" s="586" t="s">
        <v>4724</v>
      </c>
      <c r="P240" s="588" t="str">
        <f>VLOOKUP(MUEBLES[[#This Row],[NÚM. DE BIEN ]],BIENES[],2,FALSE)</f>
        <v xml:space="preserve">RADIO PORTATIL </v>
      </c>
      <c r="Q240" s="589" t="s">
        <v>3251</v>
      </c>
      <c r="R240" s="606" t="s">
        <v>5177</v>
      </c>
      <c r="S240" s="585" t="s">
        <v>3215</v>
      </c>
      <c r="T240" s="585" t="s">
        <v>3216</v>
      </c>
      <c r="U240" s="585">
        <v>58014894</v>
      </c>
      <c r="V240" s="585" t="s">
        <v>3227</v>
      </c>
      <c r="W240" s="590">
        <v>44886</v>
      </c>
      <c r="X240" s="591">
        <v>1520.7090000000001</v>
      </c>
      <c r="Y240" s="592"/>
      <c r="Z240" s="592">
        <v>1520.7090000000001</v>
      </c>
      <c r="AA240" s="585" t="s">
        <v>6089</v>
      </c>
      <c r="AB240" s="607" t="s">
        <v>7886</v>
      </c>
      <c r="AC240" s="576"/>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9"/>
      <c r="HP240" s="9"/>
      <c r="HQ240" s="9"/>
      <c r="HR240" s="9"/>
      <c r="HS240" s="9"/>
      <c r="HT240" s="9"/>
      <c r="HU240" s="9"/>
      <c r="HV240" s="9"/>
      <c r="HW240" s="9"/>
      <c r="HX240" s="9"/>
      <c r="HY240" s="9"/>
      <c r="HZ240" s="9"/>
      <c r="IA240" s="9"/>
      <c r="IB240" s="9"/>
      <c r="IC240" s="9"/>
      <c r="ID240" s="9"/>
      <c r="IE240" s="9"/>
      <c r="IF240" s="9"/>
      <c r="IG240" s="9"/>
      <c r="IH240" s="9"/>
      <c r="II240" s="9"/>
      <c r="IJ240" s="9"/>
      <c r="IK240" s="9"/>
      <c r="IL240" s="9"/>
      <c r="IM240" s="9"/>
      <c r="IN240" s="9"/>
      <c r="IO240" s="9"/>
      <c r="IP240" s="9"/>
      <c r="IQ240" s="9"/>
      <c r="IR240" s="9"/>
      <c r="IS240" s="9"/>
      <c r="IT240" s="9"/>
      <c r="IU240" s="9"/>
      <c r="IV240" s="9"/>
      <c r="IW240" s="9"/>
      <c r="IX240" s="9"/>
      <c r="IY240" s="9"/>
      <c r="IZ240" s="9"/>
      <c r="JA240" s="9"/>
      <c r="JB240" s="9"/>
      <c r="JC240" s="9"/>
      <c r="JD240" s="9"/>
      <c r="JE240" s="9"/>
      <c r="JF240" s="9"/>
      <c r="JG240" s="9"/>
      <c r="JH240" s="9"/>
      <c r="JI240" s="9"/>
      <c r="JJ240" s="9"/>
      <c r="JK240" s="9"/>
      <c r="JL240" s="9"/>
      <c r="JM240" s="9"/>
      <c r="JN240" s="9"/>
      <c r="JO240" s="9"/>
      <c r="JP240" s="9"/>
      <c r="JQ240" s="9"/>
      <c r="JR240" s="9"/>
      <c r="JS240" s="9"/>
      <c r="JT240" s="9"/>
      <c r="JU240" s="9"/>
      <c r="JV240" s="9"/>
      <c r="JW240" s="9"/>
      <c r="JX240" s="9"/>
      <c r="JY240" s="9"/>
      <c r="JZ240" s="9"/>
      <c r="KA240" s="9"/>
      <c r="KB240" s="9"/>
      <c r="KC240" s="9"/>
      <c r="KD240" s="9"/>
      <c r="KE240" s="9"/>
      <c r="KF240" s="9"/>
      <c r="KG240" s="9"/>
      <c r="KH240" s="9"/>
      <c r="KI240" s="9"/>
      <c r="KJ240" s="9"/>
      <c r="KK240" s="9"/>
      <c r="KL240" s="9"/>
      <c r="KM240" s="9"/>
      <c r="KN240" s="9"/>
      <c r="KO240" s="9"/>
      <c r="KP240" s="9"/>
      <c r="KQ240" s="9"/>
      <c r="KR240" s="9"/>
      <c r="KS240" s="9"/>
      <c r="KT240" s="9"/>
      <c r="KU240" s="9"/>
      <c r="KV240" s="9"/>
      <c r="KW240" s="9"/>
      <c r="KX240" s="9"/>
      <c r="KY240" s="9"/>
      <c r="KZ240" s="9"/>
      <c r="LA240" s="9"/>
      <c r="LB240" s="9"/>
      <c r="LC240" s="9"/>
      <c r="LD240" s="9"/>
      <c r="LE240" s="9"/>
      <c r="LF240" s="9"/>
      <c r="LG240" s="9"/>
      <c r="LH240" s="9"/>
      <c r="LI240" s="9"/>
      <c r="LJ240" s="9"/>
      <c r="LK240" s="9"/>
      <c r="LL240" s="9"/>
      <c r="LM240" s="9"/>
      <c r="LN240" s="9"/>
      <c r="LO240" s="9"/>
      <c r="LP240" s="9"/>
      <c r="LQ240" s="9"/>
      <c r="LR240" s="9"/>
      <c r="LS240" s="9"/>
      <c r="LT240" s="9"/>
      <c r="LU240" s="9"/>
      <c r="LV240" s="9"/>
      <c r="LW240" s="9"/>
      <c r="LX240" s="9"/>
    </row>
    <row r="241" spans="1:336" s="15" customFormat="1" ht="229.5" x14ac:dyDescent="0.25">
      <c r="A241" s="666" t="str">
        <f>CONCATENATE(MUEBLES[[#This Row],[CODIGO DE LA PARTIDA ESPECIFICA ]],"-",MUEBLES[[#This Row],[NO. EDIFICIO ]],"-",MUEBLES[[#This Row],[NO. ÁREA ]],"-",MUEBLES[[#This Row],[NÚM. DE BIEN ]],"-",MUEBLES[[#This Row],[CONSECUTIVO DEL BIEN ]],"-",MUEBLES[[#This Row],[CONSECUTIVO GENERAL DE INVENTARIO]])</f>
        <v>561-01-44-259-034-0236</v>
      </c>
      <c r="B241" s="584">
        <v>561</v>
      </c>
      <c r="C241" s="584" t="s">
        <v>6103</v>
      </c>
      <c r="D241" s="584" t="s">
        <v>6362</v>
      </c>
      <c r="E241" s="585" t="s">
        <v>4060</v>
      </c>
      <c r="F241" s="584" t="str">
        <f>VLOOKUP(MUEBLES[[#This Row],[NO. EDIFICIO ]],EDIFICIOS[],2,FALSE)</f>
        <v>PALACIO MUNICIPAL</v>
      </c>
      <c r="G241" s="584" t="str">
        <f>VLOOKUP(MUEBLES[[#This Row],[NO. EDIFICIO ]],EDIFICIOS[],3,FALSE)</f>
        <v>PALACIO MUNICIPAL, S/N, COLONIA CENTRO</v>
      </c>
      <c r="H241" s="606" t="s">
        <v>4289</v>
      </c>
      <c r="I241" s="587" t="str">
        <f>VLOOKUP(MUEBLES[[#This Row],[NO. ÁREA ]],AREAS[],2,FALSE)</f>
        <v>SEGURIDAD PÚBLICA Y TRÁNSITO MUNICIPAL</v>
      </c>
      <c r="J241" s="586" t="str">
        <f>VLOOKUP(MUEBLES[[#This Row],[NO. ÁREA ]],AREAS[],5,FALSE)</f>
        <v>LIC. MIGUEL ÁNGEL ALDANA  CANO</v>
      </c>
      <c r="K241" s="586" t="s">
        <v>4060</v>
      </c>
      <c r="L241" s="587" t="str">
        <f>VLOOKUP(MUEBLES[[#This Row],[NÚM. DE NOMINA ]],PERSONAL[],2,FALSE)</f>
        <v>LIC. MIGUEL ÁNGEL ALDANA  CANO</v>
      </c>
      <c r="M241" s="586" t="str">
        <f>VLOOKUP(MUEBLES[[#This Row],[NÚM. DE NOMINA ]],PERSONAL[],3,FALSE)</f>
        <v xml:space="preserve">TITULAR </v>
      </c>
      <c r="N241" s="585" t="s">
        <v>4892</v>
      </c>
      <c r="O241" s="586" t="s">
        <v>4725</v>
      </c>
      <c r="P241" s="588" t="str">
        <f>VLOOKUP(MUEBLES[[#This Row],[NÚM. DE BIEN ]],BIENES[],2,FALSE)</f>
        <v xml:space="preserve">RADIO PORTATIL </v>
      </c>
      <c r="Q241" s="589" t="s">
        <v>3252</v>
      </c>
      <c r="R241" s="606" t="s">
        <v>5178</v>
      </c>
      <c r="S241" s="585" t="s">
        <v>3215</v>
      </c>
      <c r="T241" s="585" t="s">
        <v>3216</v>
      </c>
      <c r="U241" s="585">
        <v>58014895</v>
      </c>
      <c r="V241" s="585" t="s">
        <v>3227</v>
      </c>
      <c r="W241" s="590">
        <v>44886</v>
      </c>
      <c r="X241" s="591">
        <v>1520.7090000000001</v>
      </c>
      <c r="Y241" s="592"/>
      <c r="Z241" s="592">
        <v>1520.7090000000001</v>
      </c>
      <c r="AA241" s="585" t="s">
        <v>6089</v>
      </c>
      <c r="AB241" s="607" t="s">
        <v>7887</v>
      </c>
      <c r="AC241" s="576"/>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c r="HE241" s="9"/>
      <c r="HF241" s="9"/>
      <c r="HG241" s="9"/>
      <c r="HH241" s="9"/>
      <c r="HI241" s="9"/>
      <c r="HJ241" s="9"/>
      <c r="HK241" s="9"/>
      <c r="HL241" s="9"/>
      <c r="HM241" s="9"/>
      <c r="HN241" s="9"/>
      <c r="HO241" s="9"/>
      <c r="HP241" s="9"/>
      <c r="HQ241" s="9"/>
      <c r="HR241" s="9"/>
      <c r="HS241" s="9"/>
      <c r="HT241" s="9"/>
      <c r="HU241" s="9"/>
      <c r="HV241" s="9"/>
      <c r="HW241" s="9"/>
      <c r="HX241" s="9"/>
      <c r="HY241" s="9"/>
      <c r="HZ241" s="9"/>
      <c r="IA241" s="9"/>
      <c r="IB241" s="9"/>
      <c r="IC241" s="9"/>
      <c r="ID241" s="9"/>
      <c r="IE241" s="9"/>
      <c r="IF241" s="9"/>
      <c r="IG241" s="9"/>
      <c r="IH241" s="9"/>
      <c r="II241" s="9"/>
      <c r="IJ241" s="9"/>
      <c r="IK241" s="9"/>
      <c r="IL241" s="9"/>
      <c r="IM241" s="9"/>
      <c r="IN241" s="9"/>
      <c r="IO241" s="9"/>
      <c r="IP241" s="9"/>
      <c r="IQ241" s="9"/>
      <c r="IR241" s="9"/>
      <c r="IS241" s="9"/>
      <c r="IT241" s="9"/>
      <c r="IU241" s="9"/>
      <c r="IV241" s="9"/>
      <c r="IW241" s="9"/>
      <c r="IX241" s="9"/>
      <c r="IY241" s="9"/>
      <c r="IZ241" s="9"/>
      <c r="JA241" s="9"/>
      <c r="JB241" s="9"/>
      <c r="JC241" s="9"/>
      <c r="JD241" s="9"/>
      <c r="JE241" s="9"/>
      <c r="JF241" s="9"/>
      <c r="JG241" s="9"/>
      <c r="JH241" s="9"/>
      <c r="JI241" s="9"/>
      <c r="JJ241" s="9"/>
      <c r="JK241" s="9"/>
      <c r="JL241" s="9"/>
      <c r="JM241" s="9"/>
      <c r="JN241" s="9"/>
      <c r="JO241" s="9"/>
      <c r="JP241" s="9"/>
      <c r="JQ241" s="9"/>
      <c r="JR241" s="9"/>
      <c r="JS241" s="9"/>
      <c r="JT241" s="9"/>
      <c r="JU241" s="9"/>
      <c r="JV241" s="9"/>
      <c r="JW241" s="9"/>
      <c r="JX241" s="9"/>
      <c r="JY241" s="9"/>
      <c r="JZ241" s="9"/>
      <c r="KA241" s="9"/>
      <c r="KB241" s="9"/>
      <c r="KC241" s="9"/>
      <c r="KD241" s="9"/>
      <c r="KE241" s="9"/>
      <c r="KF241" s="9"/>
      <c r="KG241" s="9"/>
      <c r="KH241" s="9"/>
      <c r="KI241" s="9"/>
      <c r="KJ241" s="9"/>
      <c r="KK241" s="9"/>
      <c r="KL241" s="9"/>
      <c r="KM241" s="9"/>
      <c r="KN241" s="9"/>
      <c r="KO241" s="9"/>
      <c r="KP241" s="9"/>
      <c r="KQ241" s="9"/>
      <c r="KR241" s="9"/>
      <c r="KS241" s="9"/>
      <c r="KT241" s="9"/>
      <c r="KU241" s="9"/>
      <c r="KV241" s="9"/>
      <c r="KW241" s="9"/>
      <c r="KX241" s="9"/>
      <c r="KY241" s="9"/>
      <c r="KZ241" s="9"/>
      <c r="LA241" s="9"/>
      <c r="LB241" s="9"/>
      <c r="LC241" s="9"/>
      <c r="LD241" s="9"/>
      <c r="LE241" s="9"/>
      <c r="LF241" s="9"/>
      <c r="LG241" s="9"/>
      <c r="LH241" s="9"/>
      <c r="LI241" s="9"/>
      <c r="LJ241" s="9"/>
      <c r="LK241" s="9"/>
      <c r="LL241" s="9"/>
      <c r="LM241" s="9"/>
      <c r="LN241" s="9"/>
      <c r="LO241" s="9"/>
      <c r="LP241" s="9"/>
      <c r="LQ241" s="9"/>
      <c r="LR241" s="9"/>
      <c r="LS241" s="9"/>
      <c r="LT241" s="9"/>
      <c r="LU241" s="9"/>
      <c r="LV241" s="9"/>
      <c r="LW241" s="9"/>
      <c r="LX241" s="9"/>
    </row>
    <row r="242" spans="1:336" s="15" customFormat="1" ht="229.5" x14ac:dyDescent="0.25">
      <c r="A242" s="668" t="str">
        <f>CONCATENATE(MUEBLES[[#This Row],[CODIGO DE LA PARTIDA ESPECIFICA ]],"-",MUEBLES[[#This Row],[NO. EDIFICIO ]],"-",MUEBLES[[#This Row],[NO. ÁREA ]],"-",MUEBLES[[#This Row],[NÚM. DE BIEN ]],"-",MUEBLES[[#This Row],[CONSECUTIVO DEL BIEN ]],"-",MUEBLES[[#This Row],[CONSECUTIVO GENERAL DE INVENTARIO]])</f>
        <v>561-01-44-259-035-0237</v>
      </c>
      <c r="B242" s="584">
        <v>561</v>
      </c>
      <c r="C242" s="584" t="s">
        <v>6103</v>
      </c>
      <c r="D242" s="584" t="s">
        <v>6363</v>
      </c>
      <c r="E242" s="585" t="s">
        <v>4060</v>
      </c>
      <c r="F242" s="584" t="str">
        <f>VLOOKUP(MUEBLES[[#This Row],[NO. EDIFICIO ]],EDIFICIOS[],2,FALSE)</f>
        <v>PALACIO MUNICIPAL</v>
      </c>
      <c r="G242" s="584" t="str">
        <f>VLOOKUP(MUEBLES[[#This Row],[NO. EDIFICIO ]],EDIFICIOS[],3,FALSE)</f>
        <v>PALACIO MUNICIPAL, S/N, COLONIA CENTRO</v>
      </c>
      <c r="H242" s="606" t="s">
        <v>4289</v>
      </c>
      <c r="I242" s="587" t="str">
        <f>VLOOKUP(MUEBLES[[#This Row],[NO. ÁREA ]],AREAS[],2,FALSE)</f>
        <v>SEGURIDAD PÚBLICA Y TRÁNSITO MUNICIPAL</v>
      </c>
      <c r="J242" s="586" t="str">
        <f>VLOOKUP(MUEBLES[[#This Row],[NO. ÁREA ]],AREAS[],5,FALSE)</f>
        <v>LIC. MIGUEL ÁNGEL ALDANA  CANO</v>
      </c>
      <c r="K242" s="586" t="s">
        <v>4060</v>
      </c>
      <c r="L242" s="587" t="str">
        <f>VLOOKUP(MUEBLES[[#This Row],[NÚM. DE NOMINA ]],PERSONAL[],2,FALSE)</f>
        <v>LIC. MIGUEL ÁNGEL ALDANA  CANO</v>
      </c>
      <c r="M242" s="586" t="str">
        <f>VLOOKUP(MUEBLES[[#This Row],[NÚM. DE NOMINA ]],PERSONAL[],3,FALSE)</f>
        <v xml:space="preserve">TITULAR </v>
      </c>
      <c r="N242" s="585" t="s">
        <v>4892</v>
      </c>
      <c r="O242" s="586" t="s">
        <v>4726</v>
      </c>
      <c r="P242" s="588" t="str">
        <f>VLOOKUP(MUEBLES[[#This Row],[NÚM. DE BIEN ]],BIENES[],2,FALSE)</f>
        <v xml:space="preserve">RADIO PORTATIL </v>
      </c>
      <c r="Q242" s="589" t="s">
        <v>3253</v>
      </c>
      <c r="R242" s="606" t="s">
        <v>5179</v>
      </c>
      <c r="S242" s="585" t="s">
        <v>3215</v>
      </c>
      <c r="T242" s="585" t="s">
        <v>3216</v>
      </c>
      <c r="U242" s="585">
        <v>58014896</v>
      </c>
      <c r="V242" s="585" t="s">
        <v>3227</v>
      </c>
      <c r="W242" s="590">
        <v>44886</v>
      </c>
      <c r="X242" s="591">
        <v>1520.7090000000001</v>
      </c>
      <c r="Y242" s="592"/>
      <c r="Z242" s="592">
        <v>1520.7090000000001</v>
      </c>
      <c r="AA242" s="585" t="s">
        <v>6089</v>
      </c>
      <c r="AB242" s="607" t="s">
        <v>7919</v>
      </c>
      <c r="AC242" s="576"/>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c r="HE242" s="9"/>
      <c r="HF242" s="9"/>
      <c r="HG242" s="9"/>
      <c r="HH242" s="9"/>
      <c r="HI242" s="9"/>
      <c r="HJ242" s="9"/>
      <c r="HK242" s="9"/>
      <c r="HL242" s="9"/>
      <c r="HM242" s="9"/>
      <c r="HN242" s="9"/>
      <c r="HO242" s="9"/>
      <c r="HP242" s="9"/>
      <c r="HQ242" s="9"/>
      <c r="HR242" s="9"/>
      <c r="HS242" s="9"/>
      <c r="HT242" s="9"/>
      <c r="HU242" s="9"/>
      <c r="HV242" s="9"/>
      <c r="HW242" s="9"/>
      <c r="HX242" s="9"/>
      <c r="HY242" s="9"/>
      <c r="HZ242" s="9"/>
      <c r="IA242" s="9"/>
      <c r="IB242" s="9"/>
      <c r="IC242" s="9"/>
      <c r="ID242" s="9"/>
      <c r="IE242" s="9"/>
      <c r="IF242" s="9"/>
      <c r="IG242" s="9"/>
      <c r="IH242" s="9"/>
      <c r="II242" s="9"/>
      <c r="IJ242" s="9"/>
      <c r="IK242" s="9"/>
      <c r="IL242" s="9"/>
      <c r="IM242" s="9"/>
      <c r="IN242" s="9"/>
      <c r="IO242" s="9"/>
      <c r="IP242" s="9"/>
      <c r="IQ242" s="9"/>
      <c r="IR242" s="9"/>
      <c r="IS242" s="9"/>
      <c r="IT242" s="9"/>
      <c r="IU242" s="9"/>
      <c r="IV242" s="9"/>
      <c r="IW242" s="9"/>
      <c r="IX242" s="9"/>
      <c r="IY242" s="9"/>
      <c r="IZ242" s="9"/>
      <c r="JA242" s="9"/>
      <c r="JB242" s="9"/>
      <c r="JC242" s="9"/>
      <c r="JD242" s="9"/>
      <c r="JE242" s="9"/>
      <c r="JF242" s="9"/>
      <c r="JG242" s="9"/>
      <c r="JH242" s="9"/>
      <c r="JI242" s="9"/>
      <c r="JJ242" s="9"/>
      <c r="JK242" s="9"/>
      <c r="JL242" s="9"/>
      <c r="JM242" s="9"/>
      <c r="JN242" s="9"/>
      <c r="JO242" s="9"/>
      <c r="JP242" s="9"/>
      <c r="JQ242" s="9"/>
      <c r="JR242" s="9"/>
      <c r="JS242" s="9"/>
      <c r="JT242" s="9"/>
      <c r="JU242" s="9"/>
      <c r="JV242" s="9"/>
      <c r="JW242" s="9"/>
      <c r="JX242" s="9"/>
      <c r="JY242" s="9"/>
      <c r="JZ242" s="9"/>
      <c r="KA242" s="9"/>
      <c r="KB242" s="9"/>
      <c r="KC242" s="9"/>
      <c r="KD242" s="9"/>
      <c r="KE242" s="9"/>
      <c r="KF242" s="9"/>
      <c r="KG242" s="9"/>
      <c r="KH242" s="9"/>
      <c r="KI242" s="9"/>
      <c r="KJ242" s="9"/>
      <c r="KK242" s="9"/>
      <c r="KL242" s="9"/>
      <c r="KM242" s="9"/>
      <c r="KN242" s="9"/>
      <c r="KO242" s="9"/>
      <c r="KP242" s="9"/>
      <c r="KQ242" s="9"/>
      <c r="KR242" s="9"/>
      <c r="KS242" s="9"/>
      <c r="KT242" s="9"/>
      <c r="KU242" s="9"/>
      <c r="KV242" s="9"/>
      <c r="KW242" s="9"/>
      <c r="KX242" s="9"/>
      <c r="KY242" s="9"/>
      <c r="KZ242" s="9"/>
      <c r="LA242" s="9"/>
      <c r="LB242" s="9"/>
      <c r="LC242" s="9"/>
      <c r="LD242" s="9"/>
      <c r="LE242" s="9"/>
      <c r="LF242" s="9"/>
      <c r="LG242" s="9"/>
      <c r="LH242" s="9"/>
      <c r="LI242" s="9"/>
      <c r="LJ242" s="9"/>
      <c r="LK242" s="9"/>
      <c r="LL242" s="9"/>
      <c r="LM242" s="9"/>
      <c r="LN242" s="9"/>
      <c r="LO242" s="9"/>
      <c r="LP242" s="9"/>
      <c r="LQ242" s="9"/>
      <c r="LR242" s="9"/>
      <c r="LS242" s="9"/>
      <c r="LT242" s="9"/>
      <c r="LU242" s="9"/>
      <c r="LV242" s="9"/>
      <c r="LW242" s="9"/>
      <c r="LX242" s="9"/>
    </row>
    <row r="243" spans="1:336" s="15" customFormat="1" ht="229.5" x14ac:dyDescent="0.25">
      <c r="A243" s="662" t="str">
        <f>CONCATENATE(MUEBLES[[#This Row],[CODIGO DE LA PARTIDA ESPECIFICA ]],"-",MUEBLES[[#This Row],[NO. EDIFICIO ]],"-",MUEBLES[[#This Row],[NO. ÁREA ]],"-",MUEBLES[[#This Row],[NÚM. DE BIEN ]],"-",MUEBLES[[#This Row],[CONSECUTIVO DEL BIEN ]],"-",MUEBLES[[#This Row],[CONSECUTIVO GENERAL DE INVENTARIO]])</f>
        <v>561-01-44-259-036-0238</v>
      </c>
      <c r="B243" s="584">
        <v>561</v>
      </c>
      <c r="C243" s="584" t="s">
        <v>6103</v>
      </c>
      <c r="D243" s="584" t="s">
        <v>6364</v>
      </c>
      <c r="E243" s="585" t="s">
        <v>4060</v>
      </c>
      <c r="F243" s="584" t="str">
        <f>VLOOKUP(MUEBLES[[#This Row],[NO. EDIFICIO ]],EDIFICIOS[],2,FALSE)</f>
        <v>PALACIO MUNICIPAL</v>
      </c>
      <c r="G243" s="584" t="str">
        <f>VLOOKUP(MUEBLES[[#This Row],[NO. EDIFICIO ]],EDIFICIOS[],3,FALSE)</f>
        <v>PALACIO MUNICIPAL, S/N, COLONIA CENTRO</v>
      </c>
      <c r="H243" s="606" t="s">
        <v>4289</v>
      </c>
      <c r="I243" s="587" t="str">
        <f>VLOOKUP(MUEBLES[[#This Row],[NO. ÁREA ]],AREAS[],2,FALSE)</f>
        <v>SEGURIDAD PÚBLICA Y TRÁNSITO MUNICIPAL</v>
      </c>
      <c r="J243" s="586" t="str">
        <f>VLOOKUP(MUEBLES[[#This Row],[NO. ÁREA ]],AREAS[],5,FALSE)</f>
        <v>LIC. MIGUEL ÁNGEL ALDANA  CANO</v>
      </c>
      <c r="K243" s="586" t="s">
        <v>4060</v>
      </c>
      <c r="L243" s="587" t="str">
        <f>VLOOKUP(MUEBLES[[#This Row],[NÚM. DE NOMINA ]],PERSONAL[],2,FALSE)</f>
        <v>LIC. MIGUEL ÁNGEL ALDANA  CANO</v>
      </c>
      <c r="M243" s="586" t="str">
        <f>VLOOKUP(MUEBLES[[#This Row],[NÚM. DE NOMINA ]],PERSONAL[],3,FALSE)</f>
        <v xml:space="preserve">TITULAR </v>
      </c>
      <c r="N243" s="585" t="s">
        <v>4892</v>
      </c>
      <c r="O243" s="586" t="s">
        <v>4727</v>
      </c>
      <c r="P243" s="588" t="str">
        <f>VLOOKUP(MUEBLES[[#This Row],[NÚM. DE BIEN ]],BIENES[],2,FALSE)</f>
        <v xml:space="preserve">RADIO PORTATIL </v>
      </c>
      <c r="Q243" s="589" t="s">
        <v>3254</v>
      </c>
      <c r="R243" s="606" t="s">
        <v>5180</v>
      </c>
      <c r="S243" s="585" t="s">
        <v>3215</v>
      </c>
      <c r="T243" s="585" t="s">
        <v>3216</v>
      </c>
      <c r="U243" s="585">
        <v>58014897</v>
      </c>
      <c r="V243" s="585" t="s">
        <v>3227</v>
      </c>
      <c r="W243" s="590">
        <v>44886</v>
      </c>
      <c r="X243" s="591">
        <v>1520.7090000000001</v>
      </c>
      <c r="Y243" s="592"/>
      <c r="Z243" s="592">
        <v>1520.7090000000001</v>
      </c>
      <c r="AA243" s="585" t="s">
        <v>6089</v>
      </c>
      <c r="AB243" s="607"/>
      <c r="AC243" s="576"/>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9"/>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c r="IT243" s="9"/>
      <c r="IU243" s="9"/>
      <c r="IV243" s="9"/>
      <c r="IW243" s="9"/>
      <c r="IX243" s="9"/>
      <c r="IY243" s="9"/>
      <c r="IZ243" s="9"/>
      <c r="JA243" s="9"/>
      <c r="JB243" s="9"/>
      <c r="JC243" s="9"/>
      <c r="JD243" s="9"/>
      <c r="JE243" s="9"/>
      <c r="JF243" s="9"/>
      <c r="JG243" s="9"/>
      <c r="JH243" s="9"/>
      <c r="JI243" s="9"/>
      <c r="JJ243" s="9"/>
      <c r="JK243" s="9"/>
      <c r="JL243" s="9"/>
      <c r="JM243" s="9"/>
      <c r="JN243" s="9"/>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c r="KN243" s="9"/>
      <c r="KO243" s="9"/>
      <c r="KP243" s="9"/>
      <c r="KQ243" s="9"/>
      <c r="KR243" s="9"/>
      <c r="KS243" s="9"/>
      <c r="KT243" s="9"/>
      <c r="KU243" s="9"/>
      <c r="KV243" s="9"/>
      <c r="KW243" s="9"/>
      <c r="KX243" s="9"/>
      <c r="KY243" s="9"/>
      <c r="KZ243" s="9"/>
      <c r="LA243" s="9"/>
      <c r="LB243" s="9"/>
      <c r="LC243" s="9"/>
      <c r="LD243" s="9"/>
      <c r="LE243" s="9"/>
      <c r="LF243" s="9"/>
      <c r="LG243" s="9"/>
      <c r="LH243" s="9"/>
      <c r="LI243" s="9"/>
      <c r="LJ243" s="9"/>
      <c r="LK243" s="9"/>
      <c r="LL243" s="9"/>
      <c r="LM243" s="9"/>
      <c r="LN243" s="9"/>
      <c r="LO243" s="9"/>
      <c r="LP243" s="9"/>
      <c r="LQ243" s="9"/>
      <c r="LR243" s="9"/>
      <c r="LS243" s="9"/>
      <c r="LT243" s="9"/>
      <c r="LU243" s="9"/>
      <c r="LV243" s="9"/>
      <c r="LW243" s="9"/>
      <c r="LX243" s="9"/>
    </row>
    <row r="244" spans="1:336" s="15" customFormat="1" ht="229.5" x14ac:dyDescent="0.25">
      <c r="A244" s="666" t="str">
        <f>CONCATENATE(MUEBLES[[#This Row],[CODIGO DE LA PARTIDA ESPECIFICA ]],"-",MUEBLES[[#This Row],[NO. EDIFICIO ]],"-",MUEBLES[[#This Row],[NO. ÁREA ]],"-",MUEBLES[[#This Row],[NÚM. DE BIEN ]],"-",MUEBLES[[#This Row],[CONSECUTIVO DEL BIEN ]],"-",MUEBLES[[#This Row],[CONSECUTIVO GENERAL DE INVENTARIO]])</f>
        <v>561-01-44-259-037-0239</v>
      </c>
      <c r="B244" s="584">
        <v>561</v>
      </c>
      <c r="C244" s="584" t="s">
        <v>6103</v>
      </c>
      <c r="D244" s="584" t="s">
        <v>6365</v>
      </c>
      <c r="E244" s="585" t="s">
        <v>4060</v>
      </c>
      <c r="F244" s="584" t="str">
        <f>VLOOKUP(MUEBLES[[#This Row],[NO. EDIFICIO ]],EDIFICIOS[],2,FALSE)</f>
        <v>PALACIO MUNICIPAL</v>
      </c>
      <c r="G244" s="584" t="str">
        <f>VLOOKUP(MUEBLES[[#This Row],[NO. EDIFICIO ]],EDIFICIOS[],3,FALSE)</f>
        <v>PALACIO MUNICIPAL, S/N, COLONIA CENTRO</v>
      </c>
      <c r="H244" s="606" t="s">
        <v>4289</v>
      </c>
      <c r="I244" s="587" t="str">
        <f>VLOOKUP(MUEBLES[[#This Row],[NO. ÁREA ]],AREAS[],2,FALSE)</f>
        <v>SEGURIDAD PÚBLICA Y TRÁNSITO MUNICIPAL</v>
      </c>
      <c r="J244" s="586" t="str">
        <f>VLOOKUP(MUEBLES[[#This Row],[NO. ÁREA ]],AREAS[],5,FALSE)</f>
        <v>LIC. MIGUEL ÁNGEL ALDANA  CANO</v>
      </c>
      <c r="K244" s="586" t="s">
        <v>4060</v>
      </c>
      <c r="L244" s="587" t="str">
        <f>VLOOKUP(MUEBLES[[#This Row],[NÚM. DE NOMINA ]],PERSONAL[],2,FALSE)</f>
        <v>LIC. MIGUEL ÁNGEL ALDANA  CANO</v>
      </c>
      <c r="M244" s="586" t="str">
        <f>VLOOKUP(MUEBLES[[#This Row],[NÚM. DE NOMINA ]],PERSONAL[],3,FALSE)</f>
        <v xml:space="preserve">TITULAR </v>
      </c>
      <c r="N244" s="585" t="s">
        <v>4892</v>
      </c>
      <c r="O244" s="586" t="s">
        <v>4728</v>
      </c>
      <c r="P244" s="588" t="str">
        <f>VLOOKUP(MUEBLES[[#This Row],[NÚM. DE BIEN ]],BIENES[],2,FALSE)</f>
        <v xml:space="preserve">RADIO PORTATIL </v>
      </c>
      <c r="Q244" s="589" t="s">
        <v>3255</v>
      </c>
      <c r="R244" s="606" t="s">
        <v>5181</v>
      </c>
      <c r="S244" s="585" t="s">
        <v>3215</v>
      </c>
      <c r="T244" s="585" t="s">
        <v>3216</v>
      </c>
      <c r="U244" s="585">
        <v>58014898</v>
      </c>
      <c r="V244" s="585" t="s">
        <v>3227</v>
      </c>
      <c r="W244" s="590">
        <v>44886</v>
      </c>
      <c r="X244" s="591">
        <v>1520.7090000000001</v>
      </c>
      <c r="Y244" s="592"/>
      <c r="Z244" s="592">
        <v>1520.7090000000001</v>
      </c>
      <c r="AA244" s="585" t="s">
        <v>6089</v>
      </c>
      <c r="AB244" s="607" t="s">
        <v>7888</v>
      </c>
      <c r="AC244" s="576"/>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9"/>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c r="HE244" s="9"/>
      <c r="HF244" s="9"/>
      <c r="HG244" s="9"/>
      <c r="HH244" s="9"/>
      <c r="HI244" s="9"/>
      <c r="HJ244" s="9"/>
      <c r="HK244" s="9"/>
      <c r="HL244" s="9"/>
      <c r="HM244" s="9"/>
      <c r="HN244" s="9"/>
      <c r="HO244" s="9"/>
      <c r="HP244" s="9"/>
      <c r="HQ244" s="9"/>
      <c r="HR244" s="9"/>
      <c r="HS244" s="9"/>
      <c r="HT244" s="9"/>
      <c r="HU244" s="9"/>
      <c r="HV244" s="9"/>
      <c r="HW244" s="9"/>
      <c r="HX244" s="9"/>
      <c r="HY244" s="9"/>
      <c r="HZ244" s="9"/>
      <c r="IA244" s="9"/>
      <c r="IB244" s="9"/>
      <c r="IC244" s="9"/>
      <c r="ID244" s="9"/>
      <c r="IE244" s="9"/>
      <c r="IF244" s="9"/>
      <c r="IG244" s="9"/>
      <c r="IH244" s="9"/>
      <c r="II244" s="9"/>
      <c r="IJ244" s="9"/>
      <c r="IK244" s="9"/>
      <c r="IL244" s="9"/>
      <c r="IM244" s="9"/>
      <c r="IN244" s="9"/>
      <c r="IO244" s="9"/>
      <c r="IP244" s="9"/>
      <c r="IQ244" s="9"/>
      <c r="IR244" s="9"/>
      <c r="IS244" s="9"/>
      <c r="IT244" s="9"/>
      <c r="IU244" s="9"/>
      <c r="IV244" s="9"/>
      <c r="IW244" s="9"/>
      <c r="IX244" s="9"/>
      <c r="IY244" s="9"/>
      <c r="IZ244" s="9"/>
      <c r="JA244" s="9"/>
      <c r="JB244" s="9"/>
      <c r="JC244" s="9"/>
      <c r="JD244" s="9"/>
      <c r="JE244" s="9"/>
      <c r="JF244" s="9"/>
      <c r="JG244" s="9"/>
      <c r="JH244" s="9"/>
      <c r="JI244" s="9"/>
      <c r="JJ244" s="9"/>
      <c r="JK244" s="9"/>
      <c r="JL244" s="9"/>
      <c r="JM244" s="9"/>
      <c r="JN244" s="9"/>
      <c r="JO244" s="9"/>
      <c r="JP244" s="9"/>
      <c r="JQ244" s="9"/>
      <c r="JR244" s="9"/>
      <c r="JS244" s="9"/>
      <c r="JT244" s="9"/>
      <c r="JU244" s="9"/>
      <c r="JV244" s="9"/>
      <c r="JW244" s="9"/>
      <c r="JX244" s="9"/>
      <c r="JY244" s="9"/>
      <c r="JZ244" s="9"/>
      <c r="KA244" s="9"/>
      <c r="KB244" s="9"/>
      <c r="KC244" s="9"/>
      <c r="KD244" s="9"/>
      <c r="KE244" s="9"/>
      <c r="KF244" s="9"/>
      <c r="KG244" s="9"/>
      <c r="KH244" s="9"/>
      <c r="KI244" s="9"/>
      <c r="KJ244" s="9"/>
      <c r="KK244" s="9"/>
      <c r="KL244" s="9"/>
      <c r="KM244" s="9"/>
      <c r="KN244" s="9"/>
      <c r="KO244" s="9"/>
      <c r="KP244" s="9"/>
      <c r="KQ244" s="9"/>
      <c r="KR244" s="9"/>
      <c r="KS244" s="9"/>
      <c r="KT244" s="9"/>
      <c r="KU244" s="9"/>
      <c r="KV244" s="9"/>
      <c r="KW244" s="9"/>
      <c r="KX244" s="9"/>
      <c r="KY244" s="9"/>
      <c r="KZ244" s="9"/>
      <c r="LA244" s="9"/>
      <c r="LB244" s="9"/>
      <c r="LC244" s="9"/>
      <c r="LD244" s="9"/>
      <c r="LE244" s="9"/>
      <c r="LF244" s="9"/>
      <c r="LG244" s="9"/>
      <c r="LH244" s="9"/>
      <c r="LI244" s="9"/>
      <c r="LJ244" s="9"/>
      <c r="LK244" s="9"/>
      <c r="LL244" s="9"/>
      <c r="LM244" s="9"/>
      <c r="LN244" s="9"/>
      <c r="LO244" s="9"/>
      <c r="LP244" s="9"/>
      <c r="LQ244" s="9"/>
      <c r="LR244" s="9"/>
      <c r="LS244" s="9"/>
      <c r="LT244" s="9"/>
      <c r="LU244" s="9"/>
      <c r="LV244" s="9"/>
      <c r="LW244" s="9"/>
      <c r="LX244" s="9"/>
    </row>
    <row r="245" spans="1:336" s="15" customFormat="1" ht="229.5" x14ac:dyDescent="0.25">
      <c r="A245" s="666" t="str">
        <f>CONCATENATE(MUEBLES[[#This Row],[CODIGO DE LA PARTIDA ESPECIFICA ]],"-",MUEBLES[[#This Row],[NO. EDIFICIO ]],"-",MUEBLES[[#This Row],[NO. ÁREA ]],"-",MUEBLES[[#This Row],[NÚM. DE BIEN ]],"-",MUEBLES[[#This Row],[CONSECUTIVO DEL BIEN ]],"-",MUEBLES[[#This Row],[CONSECUTIVO GENERAL DE INVENTARIO]])</f>
        <v>561-01-44-259-038-0240</v>
      </c>
      <c r="B245" s="584">
        <v>561</v>
      </c>
      <c r="C245" s="584" t="s">
        <v>6103</v>
      </c>
      <c r="D245" s="584" t="s">
        <v>6366</v>
      </c>
      <c r="E245" s="585" t="s">
        <v>4060</v>
      </c>
      <c r="F245" s="584" t="str">
        <f>VLOOKUP(MUEBLES[[#This Row],[NO. EDIFICIO ]],EDIFICIOS[],2,FALSE)</f>
        <v>PALACIO MUNICIPAL</v>
      </c>
      <c r="G245" s="584" t="str">
        <f>VLOOKUP(MUEBLES[[#This Row],[NO. EDIFICIO ]],EDIFICIOS[],3,FALSE)</f>
        <v>PALACIO MUNICIPAL, S/N, COLONIA CENTRO</v>
      </c>
      <c r="H245" s="606" t="s">
        <v>4289</v>
      </c>
      <c r="I245" s="587" t="str">
        <f>VLOOKUP(MUEBLES[[#This Row],[NO. ÁREA ]],AREAS[],2,FALSE)</f>
        <v>SEGURIDAD PÚBLICA Y TRÁNSITO MUNICIPAL</v>
      </c>
      <c r="J245" s="586" t="str">
        <f>VLOOKUP(MUEBLES[[#This Row],[NO. ÁREA ]],AREAS[],5,FALSE)</f>
        <v>LIC. MIGUEL ÁNGEL ALDANA  CANO</v>
      </c>
      <c r="K245" s="586" t="s">
        <v>4060</v>
      </c>
      <c r="L245" s="587" t="str">
        <f>VLOOKUP(MUEBLES[[#This Row],[NÚM. DE NOMINA ]],PERSONAL[],2,FALSE)</f>
        <v>LIC. MIGUEL ÁNGEL ALDANA  CANO</v>
      </c>
      <c r="M245" s="586" t="str">
        <f>VLOOKUP(MUEBLES[[#This Row],[NÚM. DE NOMINA ]],PERSONAL[],3,FALSE)</f>
        <v xml:space="preserve">TITULAR </v>
      </c>
      <c r="N245" s="585" t="s">
        <v>4892</v>
      </c>
      <c r="O245" s="586" t="s">
        <v>4729</v>
      </c>
      <c r="P245" s="588" t="str">
        <f>VLOOKUP(MUEBLES[[#This Row],[NÚM. DE BIEN ]],BIENES[],2,FALSE)</f>
        <v xml:space="preserve">RADIO PORTATIL </v>
      </c>
      <c r="Q245" s="589" t="s">
        <v>3256</v>
      </c>
      <c r="R245" s="606" t="s">
        <v>5182</v>
      </c>
      <c r="S245" s="585" t="s">
        <v>3215</v>
      </c>
      <c r="T245" s="585" t="s">
        <v>3216</v>
      </c>
      <c r="U245" s="585">
        <v>58014899</v>
      </c>
      <c r="V245" s="585" t="s">
        <v>3227</v>
      </c>
      <c r="W245" s="590">
        <v>44886</v>
      </c>
      <c r="X245" s="591">
        <v>1520.7090000000001</v>
      </c>
      <c r="Y245" s="592"/>
      <c r="Z245" s="592">
        <v>1520.7090000000001</v>
      </c>
      <c r="AA245" s="585" t="s">
        <v>6089</v>
      </c>
      <c r="AB245" s="607" t="s">
        <v>7889</v>
      </c>
      <c r="AC245" s="576"/>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c r="DP245" s="9"/>
      <c r="DQ245" s="9"/>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c r="HE245" s="9"/>
      <c r="HF245" s="9"/>
      <c r="HG245" s="9"/>
      <c r="HH245" s="9"/>
      <c r="HI245" s="9"/>
      <c r="HJ245" s="9"/>
      <c r="HK245" s="9"/>
      <c r="HL245" s="9"/>
      <c r="HM245" s="9"/>
      <c r="HN245" s="9"/>
      <c r="HO245" s="9"/>
      <c r="HP245" s="9"/>
      <c r="HQ245" s="9"/>
      <c r="HR245" s="9"/>
      <c r="HS245" s="9"/>
      <c r="HT245" s="9"/>
      <c r="HU245" s="9"/>
      <c r="HV245" s="9"/>
      <c r="HW245" s="9"/>
      <c r="HX245" s="9"/>
      <c r="HY245" s="9"/>
      <c r="HZ245" s="9"/>
      <c r="IA245" s="9"/>
      <c r="IB245" s="9"/>
      <c r="IC245" s="9"/>
      <c r="ID245" s="9"/>
      <c r="IE245" s="9"/>
      <c r="IF245" s="9"/>
      <c r="IG245" s="9"/>
      <c r="IH245" s="9"/>
      <c r="II245" s="9"/>
      <c r="IJ245" s="9"/>
      <c r="IK245" s="9"/>
      <c r="IL245" s="9"/>
      <c r="IM245" s="9"/>
      <c r="IN245" s="9"/>
      <c r="IO245" s="9"/>
      <c r="IP245" s="9"/>
      <c r="IQ245" s="9"/>
      <c r="IR245" s="9"/>
      <c r="IS245" s="9"/>
      <c r="IT245" s="9"/>
      <c r="IU245" s="9"/>
      <c r="IV245" s="9"/>
      <c r="IW245" s="9"/>
      <c r="IX245" s="9"/>
      <c r="IY245" s="9"/>
      <c r="IZ245" s="9"/>
      <c r="JA245" s="9"/>
      <c r="JB245" s="9"/>
      <c r="JC245" s="9"/>
      <c r="JD245" s="9"/>
      <c r="JE245" s="9"/>
      <c r="JF245" s="9"/>
      <c r="JG245" s="9"/>
      <c r="JH245" s="9"/>
      <c r="JI245" s="9"/>
      <c r="JJ245" s="9"/>
      <c r="JK245" s="9"/>
      <c r="JL245" s="9"/>
      <c r="JM245" s="9"/>
      <c r="JN245" s="9"/>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c r="KN245" s="9"/>
      <c r="KO245" s="9"/>
      <c r="KP245" s="9"/>
      <c r="KQ245" s="9"/>
      <c r="KR245" s="9"/>
      <c r="KS245" s="9"/>
      <c r="KT245" s="9"/>
      <c r="KU245" s="9"/>
      <c r="KV245" s="9"/>
      <c r="KW245" s="9"/>
      <c r="KX245" s="9"/>
      <c r="KY245" s="9"/>
      <c r="KZ245" s="9"/>
      <c r="LA245" s="9"/>
      <c r="LB245" s="9"/>
      <c r="LC245" s="9"/>
      <c r="LD245" s="9"/>
      <c r="LE245" s="9"/>
      <c r="LF245" s="9"/>
      <c r="LG245" s="9"/>
      <c r="LH245" s="9"/>
      <c r="LI245" s="9"/>
      <c r="LJ245" s="9"/>
      <c r="LK245" s="9"/>
      <c r="LL245" s="9"/>
      <c r="LM245" s="9"/>
      <c r="LN245" s="9"/>
      <c r="LO245" s="9"/>
      <c r="LP245" s="9"/>
      <c r="LQ245" s="9"/>
      <c r="LR245" s="9"/>
      <c r="LS245" s="9"/>
      <c r="LT245" s="9"/>
      <c r="LU245" s="9"/>
      <c r="LV245" s="9"/>
      <c r="LW245" s="9"/>
      <c r="LX245" s="9"/>
    </row>
    <row r="246" spans="1:336" s="15" customFormat="1" ht="229.5" x14ac:dyDescent="0.25">
      <c r="A246" s="668" t="str">
        <f>CONCATENATE(MUEBLES[[#This Row],[CODIGO DE LA PARTIDA ESPECIFICA ]],"-",MUEBLES[[#This Row],[NO. EDIFICIO ]],"-",MUEBLES[[#This Row],[NO. ÁREA ]],"-",MUEBLES[[#This Row],[NÚM. DE BIEN ]],"-",MUEBLES[[#This Row],[CONSECUTIVO DEL BIEN ]],"-",MUEBLES[[#This Row],[CONSECUTIVO GENERAL DE INVENTARIO]])</f>
        <v>561-01-44-259-039-0241</v>
      </c>
      <c r="B246" s="584">
        <v>561</v>
      </c>
      <c r="C246" s="584" t="s">
        <v>6103</v>
      </c>
      <c r="D246" s="584" t="s">
        <v>6367</v>
      </c>
      <c r="E246" s="585" t="s">
        <v>4060</v>
      </c>
      <c r="F246" s="584" t="str">
        <f>VLOOKUP(MUEBLES[[#This Row],[NO. EDIFICIO ]],EDIFICIOS[],2,FALSE)</f>
        <v>PALACIO MUNICIPAL</v>
      </c>
      <c r="G246" s="584" t="str">
        <f>VLOOKUP(MUEBLES[[#This Row],[NO. EDIFICIO ]],EDIFICIOS[],3,FALSE)</f>
        <v>PALACIO MUNICIPAL, S/N, COLONIA CENTRO</v>
      </c>
      <c r="H246" s="606" t="s">
        <v>4289</v>
      </c>
      <c r="I246" s="587" t="str">
        <f>VLOOKUP(MUEBLES[[#This Row],[NO. ÁREA ]],AREAS[],2,FALSE)</f>
        <v>SEGURIDAD PÚBLICA Y TRÁNSITO MUNICIPAL</v>
      </c>
      <c r="J246" s="586" t="str">
        <f>VLOOKUP(MUEBLES[[#This Row],[NO. ÁREA ]],AREAS[],5,FALSE)</f>
        <v>LIC. MIGUEL ÁNGEL ALDANA  CANO</v>
      </c>
      <c r="K246" s="586" t="s">
        <v>4060</v>
      </c>
      <c r="L246" s="587" t="str">
        <f>VLOOKUP(MUEBLES[[#This Row],[NÚM. DE NOMINA ]],PERSONAL[],2,FALSE)</f>
        <v>LIC. MIGUEL ÁNGEL ALDANA  CANO</v>
      </c>
      <c r="M246" s="586" t="str">
        <f>VLOOKUP(MUEBLES[[#This Row],[NÚM. DE NOMINA ]],PERSONAL[],3,FALSE)</f>
        <v xml:space="preserve">TITULAR </v>
      </c>
      <c r="N246" s="585" t="s">
        <v>4892</v>
      </c>
      <c r="O246" s="586" t="s">
        <v>4730</v>
      </c>
      <c r="P246" s="588" t="str">
        <f>VLOOKUP(MUEBLES[[#This Row],[NÚM. DE BIEN ]],BIENES[],2,FALSE)</f>
        <v xml:space="preserve">RADIO PORTATIL </v>
      </c>
      <c r="Q246" s="589" t="s">
        <v>3257</v>
      </c>
      <c r="R246" s="606" t="s">
        <v>5183</v>
      </c>
      <c r="S246" s="585" t="s">
        <v>3215</v>
      </c>
      <c r="T246" s="585" t="s">
        <v>3216</v>
      </c>
      <c r="U246" s="585">
        <v>58014900</v>
      </c>
      <c r="V246" s="585" t="s">
        <v>3227</v>
      </c>
      <c r="W246" s="590">
        <v>44886</v>
      </c>
      <c r="X246" s="591">
        <v>1520.7090000000001</v>
      </c>
      <c r="Y246" s="592"/>
      <c r="Z246" s="592">
        <v>1520.7090000000001</v>
      </c>
      <c r="AA246" s="585" t="s">
        <v>6089</v>
      </c>
      <c r="AB246" s="607" t="s">
        <v>7919</v>
      </c>
      <c r="AC246" s="576"/>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c r="DP246" s="9"/>
      <c r="DQ246" s="9"/>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c r="HE246" s="9"/>
      <c r="HF246" s="9"/>
      <c r="HG246" s="9"/>
      <c r="HH246" s="9"/>
      <c r="HI246" s="9"/>
      <c r="HJ246" s="9"/>
      <c r="HK246" s="9"/>
      <c r="HL246" s="9"/>
      <c r="HM246" s="9"/>
      <c r="HN246" s="9"/>
      <c r="HO246" s="9"/>
      <c r="HP246" s="9"/>
      <c r="HQ246" s="9"/>
      <c r="HR246" s="9"/>
      <c r="HS246" s="9"/>
      <c r="HT246" s="9"/>
      <c r="HU246" s="9"/>
      <c r="HV246" s="9"/>
      <c r="HW246" s="9"/>
      <c r="HX246" s="9"/>
      <c r="HY246" s="9"/>
      <c r="HZ246" s="9"/>
      <c r="IA246" s="9"/>
      <c r="IB246" s="9"/>
      <c r="IC246" s="9"/>
      <c r="ID246" s="9"/>
      <c r="IE246" s="9"/>
      <c r="IF246" s="9"/>
      <c r="IG246" s="9"/>
      <c r="IH246" s="9"/>
      <c r="II246" s="9"/>
      <c r="IJ246" s="9"/>
      <c r="IK246" s="9"/>
      <c r="IL246" s="9"/>
      <c r="IM246" s="9"/>
      <c r="IN246" s="9"/>
      <c r="IO246" s="9"/>
      <c r="IP246" s="9"/>
      <c r="IQ246" s="9"/>
      <c r="IR246" s="9"/>
      <c r="IS246" s="9"/>
      <c r="IT246" s="9"/>
      <c r="IU246" s="9"/>
      <c r="IV246" s="9"/>
      <c r="IW246" s="9"/>
      <c r="IX246" s="9"/>
      <c r="IY246" s="9"/>
      <c r="IZ246" s="9"/>
      <c r="JA246" s="9"/>
      <c r="JB246" s="9"/>
      <c r="JC246" s="9"/>
      <c r="JD246" s="9"/>
      <c r="JE246" s="9"/>
      <c r="JF246" s="9"/>
      <c r="JG246" s="9"/>
      <c r="JH246" s="9"/>
      <c r="JI246" s="9"/>
      <c r="JJ246" s="9"/>
      <c r="JK246" s="9"/>
      <c r="JL246" s="9"/>
      <c r="JM246" s="9"/>
      <c r="JN246" s="9"/>
      <c r="JO246" s="9"/>
      <c r="JP246" s="9"/>
      <c r="JQ246" s="9"/>
      <c r="JR246" s="9"/>
      <c r="JS246" s="9"/>
      <c r="JT246" s="9"/>
      <c r="JU246" s="9"/>
      <c r="JV246" s="9"/>
      <c r="JW246" s="9"/>
      <c r="JX246" s="9"/>
      <c r="JY246" s="9"/>
      <c r="JZ246" s="9"/>
      <c r="KA246" s="9"/>
      <c r="KB246" s="9"/>
      <c r="KC246" s="9"/>
      <c r="KD246" s="9"/>
      <c r="KE246" s="9"/>
      <c r="KF246" s="9"/>
      <c r="KG246" s="9"/>
      <c r="KH246" s="9"/>
      <c r="KI246" s="9"/>
      <c r="KJ246" s="9"/>
      <c r="KK246" s="9"/>
      <c r="KL246" s="9"/>
      <c r="KM246" s="9"/>
      <c r="KN246" s="9"/>
      <c r="KO246" s="9"/>
      <c r="KP246" s="9"/>
      <c r="KQ246" s="9"/>
      <c r="KR246" s="9"/>
      <c r="KS246" s="9"/>
      <c r="KT246" s="9"/>
      <c r="KU246" s="9"/>
      <c r="KV246" s="9"/>
      <c r="KW246" s="9"/>
      <c r="KX246" s="9"/>
      <c r="KY246" s="9"/>
      <c r="KZ246" s="9"/>
      <c r="LA246" s="9"/>
      <c r="LB246" s="9"/>
      <c r="LC246" s="9"/>
      <c r="LD246" s="9"/>
      <c r="LE246" s="9"/>
      <c r="LF246" s="9"/>
      <c r="LG246" s="9"/>
      <c r="LH246" s="9"/>
      <c r="LI246" s="9"/>
      <c r="LJ246" s="9"/>
      <c r="LK246" s="9"/>
      <c r="LL246" s="9"/>
      <c r="LM246" s="9"/>
      <c r="LN246" s="9"/>
      <c r="LO246" s="9"/>
      <c r="LP246" s="9"/>
      <c r="LQ246" s="9"/>
      <c r="LR246" s="9"/>
      <c r="LS246" s="9"/>
      <c r="LT246" s="9"/>
      <c r="LU246" s="9"/>
      <c r="LV246" s="9"/>
      <c r="LW246" s="9"/>
      <c r="LX246" s="9"/>
    </row>
    <row r="247" spans="1:336" s="15" customFormat="1" ht="229.5" x14ac:dyDescent="0.25">
      <c r="A247" s="666" t="str">
        <f>CONCATENATE(MUEBLES[[#This Row],[CODIGO DE LA PARTIDA ESPECIFICA ]],"-",MUEBLES[[#This Row],[NO. EDIFICIO ]],"-",MUEBLES[[#This Row],[NO. ÁREA ]],"-",MUEBLES[[#This Row],[NÚM. DE BIEN ]],"-",MUEBLES[[#This Row],[CONSECUTIVO DEL BIEN ]],"-",MUEBLES[[#This Row],[CONSECUTIVO GENERAL DE INVENTARIO]])</f>
        <v>561-01-44-259-040-0242</v>
      </c>
      <c r="B247" s="584">
        <v>561</v>
      </c>
      <c r="C247" s="584" t="s">
        <v>6103</v>
      </c>
      <c r="D247" s="584" t="s">
        <v>6368</v>
      </c>
      <c r="E247" s="585" t="s">
        <v>4060</v>
      </c>
      <c r="F247" s="584" t="str">
        <f>VLOOKUP(MUEBLES[[#This Row],[NO. EDIFICIO ]],EDIFICIOS[],2,FALSE)</f>
        <v>PALACIO MUNICIPAL</v>
      </c>
      <c r="G247" s="584" t="str">
        <f>VLOOKUP(MUEBLES[[#This Row],[NO. EDIFICIO ]],EDIFICIOS[],3,FALSE)</f>
        <v>PALACIO MUNICIPAL, S/N, COLONIA CENTRO</v>
      </c>
      <c r="H247" s="606" t="s">
        <v>4289</v>
      </c>
      <c r="I247" s="587" t="str">
        <f>VLOOKUP(MUEBLES[[#This Row],[NO. ÁREA ]],AREAS[],2,FALSE)</f>
        <v>SEGURIDAD PÚBLICA Y TRÁNSITO MUNICIPAL</v>
      </c>
      <c r="J247" s="586" t="str">
        <f>VLOOKUP(MUEBLES[[#This Row],[NO. ÁREA ]],AREAS[],5,FALSE)</f>
        <v>LIC. MIGUEL ÁNGEL ALDANA  CANO</v>
      </c>
      <c r="K247" s="586" t="s">
        <v>4060</v>
      </c>
      <c r="L247" s="587" t="str">
        <f>VLOOKUP(MUEBLES[[#This Row],[NÚM. DE NOMINA ]],PERSONAL[],2,FALSE)</f>
        <v>LIC. MIGUEL ÁNGEL ALDANA  CANO</v>
      </c>
      <c r="M247" s="586" t="str">
        <f>VLOOKUP(MUEBLES[[#This Row],[NÚM. DE NOMINA ]],PERSONAL[],3,FALSE)</f>
        <v xml:space="preserve">TITULAR </v>
      </c>
      <c r="N247" s="585" t="s">
        <v>4892</v>
      </c>
      <c r="O247" s="586" t="s">
        <v>4731</v>
      </c>
      <c r="P247" s="588" t="str">
        <f>VLOOKUP(MUEBLES[[#This Row],[NÚM. DE BIEN ]],BIENES[],2,FALSE)</f>
        <v xml:space="preserve">RADIO PORTATIL </v>
      </c>
      <c r="Q247" s="589" t="s">
        <v>3217</v>
      </c>
      <c r="R247" s="606" t="s">
        <v>5184</v>
      </c>
      <c r="S247" s="585" t="s">
        <v>3215</v>
      </c>
      <c r="T247" s="585" t="s">
        <v>3216</v>
      </c>
      <c r="U247" s="585">
        <v>58015182</v>
      </c>
      <c r="V247" s="585" t="s">
        <v>3227</v>
      </c>
      <c r="W247" s="590">
        <v>44886</v>
      </c>
      <c r="X247" s="591">
        <v>1520.7090000000001</v>
      </c>
      <c r="Y247" s="592"/>
      <c r="Z247" s="592">
        <v>1520.7090000000001</v>
      </c>
      <c r="AA247" s="585" t="s">
        <v>6089</v>
      </c>
      <c r="AB247" s="607" t="s">
        <v>7890</v>
      </c>
      <c r="AC247" s="576"/>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c r="DP247" s="9"/>
      <c r="DQ247" s="9"/>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c r="HE247" s="9"/>
      <c r="HF247" s="9"/>
      <c r="HG247" s="9"/>
      <c r="HH247" s="9"/>
      <c r="HI247" s="9"/>
      <c r="HJ247" s="9"/>
      <c r="HK247" s="9"/>
      <c r="HL247" s="9"/>
      <c r="HM247" s="9"/>
      <c r="HN247" s="9"/>
      <c r="HO247" s="9"/>
      <c r="HP247" s="9"/>
      <c r="HQ247" s="9"/>
      <c r="HR247" s="9"/>
      <c r="HS247" s="9"/>
      <c r="HT247" s="9"/>
      <c r="HU247" s="9"/>
      <c r="HV247" s="9"/>
      <c r="HW247" s="9"/>
      <c r="HX247" s="9"/>
      <c r="HY247" s="9"/>
      <c r="HZ247" s="9"/>
      <c r="IA247" s="9"/>
      <c r="IB247" s="9"/>
      <c r="IC247" s="9"/>
      <c r="ID247" s="9"/>
      <c r="IE247" s="9"/>
      <c r="IF247" s="9"/>
      <c r="IG247" s="9"/>
      <c r="IH247" s="9"/>
      <c r="II247" s="9"/>
      <c r="IJ247" s="9"/>
      <c r="IK247" s="9"/>
      <c r="IL247" s="9"/>
      <c r="IM247" s="9"/>
      <c r="IN247" s="9"/>
      <c r="IO247" s="9"/>
      <c r="IP247" s="9"/>
      <c r="IQ247" s="9"/>
      <c r="IR247" s="9"/>
      <c r="IS247" s="9"/>
      <c r="IT247" s="9"/>
      <c r="IU247" s="9"/>
      <c r="IV247" s="9"/>
      <c r="IW247" s="9"/>
      <c r="IX247" s="9"/>
      <c r="IY247" s="9"/>
      <c r="IZ247" s="9"/>
      <c r="JA247" s="9"/>
      <c r="JB247" s="9"/>
      <c r="JC247" s="9"/>
      <c r="JD247" s="9"/>
      <c r="JE247" s="9"/>
      <c r="JF247" s="9"/>
      <c r="JG247" s="9"/>
      <c r="JH247" s="9"/>
      <c r="JI247" s="9"/>
      <c r="JJ247" s="9"/>
      <c r="JK247" s="9"/>
      <c r="JL247" s="9"/>
      <c r="JM247" s="9"/>
      <c r="JN247" s="9"/>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c r="KN247" s="9"/>
      <c r="KO247" s="9"/>
      <c r="KP247" s="9"/>
      <c r="KQ247" s="9"/>
      <c r="KR247" s="9"/>
      <c r="KS247" s="9"/>
      <c r="KT247" s="9"/>
      <c r="KU247" s="9"/>
      <c r="KV247" s="9"/>
      <c r="KW247" s="9"/>
      <c r="KX247" s="9"/>
      <c r="KY247" s="9"/>
      <c r="KZ247" s="9"/>
      <c r="LA247" s="9"/>
      <c r="LB247" s="9"/>
      <c r="LC247" s="9"/>
      <c r="LD247" s="9"/>
      <c r="LE247" s="9"/>
      <c r="LF247" s="9"/>
      <c r="LG247" s="9"/>
      <c r="LH247" s="9"/>
      <c r="LI247" s="9"/>
      <c r="LJ247" s="9"/>
      <c r="LK247" s="9"/>
      <c r="LL247" s="9"/>
      <c r="LM247" s="9"/>
      <c r="LN247" s="9"/>
      <c r="LO247" s="9"/>
      <c r="LP247" s="9"/>
      <c r="LQ247" s="9"/>
      <c r="LR247" s="9"/>
      <c r="LS247" s="9"/>
      <c r="LT247" s="9"/>
      <c r="LU247" s="9"/>
      <c r="LV247" s="9"/>
      <c r="LW247" s="9"/>
      <c r="LX247" s="9"/>
    </row>
    <row r="248" spans="1:336" s="15" customFormat="1" ht="229.5" x14ac:dyDescent="0.25">
      <c r="A248" s="666" t="str">
        <f>CONCATENATE(MUEBLES[[#This Row],[CODIGO DE LA PARTIDA ESPECIFICA ]],"-",MUEBLES[[#This Row],[NO. EDIFICIO ]],"-",MUEBLES[[#This Row],[NO. ÁREA ]],"-",MUEBLES[[#This Row],[NÚM. DE BIEN ]],"-",MUEBLES[[#This Row],[CONSECUTIVO DEL BIEN ]],"-",MUEBLES[[#This Row],[CONSECUTIVO GENERAL DE INVENTARIO]])</f>
        <v>561-01-44-259-041-0243</v>
      </c>
      <c r="B248" s="584">
        <v>561</v>
      </c>
      <c r="C248" s="584" t="s">
        <v>6103</v>
      </c>
      <c r="D248" s="584" t="s">
        <v>6369</v>
      </c>
      <c r="E248" s="585" t="s">
        <v>4060</v>
      </c>
      <c r="F248" s="584" t="str">
        <f>VLOOKUP(MUEBLES[[#This Row],[NO. EDIFICIO ]],EDIFICIOS[],2,FALSE)</f>
        <v>PALACIO MUNICIPAL</v>
      </c>
      <c r="G248" s="584" t="str">
        <f>VLOOKUP(MUEBLES[[#This Row],[NO. EDIFICIO ]],EDIFICIOS[],3,FALSE)</f>
        <v>PALACIO MUNICIPAL, S/N, COLONIA CENTRO</v>
      </c>
      <c r="H248" s="606" t="s">
        <v>4289</v>
      </c>
      <c r="I248" s="587" t="str">
        <f>VLOOKUP(MUEBLES[[#This Row],[NO. ÁREA ]],AREAS[],2,FALSE)</f>
        <v>SEGURIDAD PÚBLICA Y TRÁNSITO MUNICIPAL</v>
      </c>
      <c r="J248" s="586" t="str">
        <f>VLOOKUP(MUEBLES[[#This Row],[NO. ÁREA ]],AREAS[],5,FALSE)</f>
        <v>LIC. MIGUEL ÁNGEL ALDANA  CANO</v>
      </c>
      <c r="K248" s="586" t="s">
        <v>4060</v>
      </c>
      <c r="L248" s="587" t="str">
        <f>VLOOKUP(MUEBLES[[#This Row],[NÚM. DE NOMINA ]],PERSONAL[],2,FALSE)</f>
        <v>LIC. MIGUEL ÁNGEL ALDANA  CANO</v>
      </c>
      <c r="M248" s="586" t="str">
        <f>VLOOKUP(MUEBLES[[#This Row],[NÚM. DE NOMINA ]],PERSONAL[],3,FALSE)</f>
        <v xml:space="preserve">TITULAR </v>
      </c>
      <c r="N248" s="585" t="s">
        <v>4892</v>
      </c>
      <c r="O248" s="586" t="s">
        <v>4732</v>
      </c>
      <c r="P248" s="588" t="str">
        <f>VLOOKUP(MUEBLES[[#This Row],[NÚM. DE BIEN ]],BIENES[],2,FALSE)</f>
        <v xml:space="preserve">RADIO PORTATIL </v>
      </c>
      <c r="Q248" s="589" t="s">
        <v>3218</v>
      </c>
      <c r="R248" s="606" t="s">
        <v>5185</v>
      </c>
      <c r="S248" s="585" t="s">
        <v>3215</v>
      </c>
      <c r="T248" s="585" t="s">
        <v>3216</v>
      </c>
      <c r="U248" s="585">
        <v>58015183</v>
      </c>
      <c r="V248" s="585" t="s">
        <v>3227</v>
      </c>
      <c r="W248" s="590">
        <v>44886</v>
      </c>
      <c r="X248" s="591">
        <v>1520.7090000000001</v>
      </c>
      <c r="Y248" s="592"/>
      <c r="Z248" s="592">
        <v>1520.7090000000001</v>
      </c>
      <c r="AA248" s="585" t="s">
        <v>6089</v>
      </c>
      <c r="AB248" s="607" t="s">
        <v>7891</v>
      </c>
      <c r="AC248" s="576"/>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c r="DP248" s="9"/>
      <c r="DQ248" s="9"/>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9"/>
      <c r="GW248" s="9"/>
      <c r="GX248" s="9"/>
      <c r="GY248" s="9"/>
      <c r="GZ248" s="9"/>
      <c r="HA248" s="9"/>
      <c r="HB248" s="9"/>
      <c r="HC248" s="9"/>
      <c r="HD248" s="9"/>
      <c r="HE248" s="9"/>
      <c r="HF248" s="9"/>
      <c r="HG248" s="9"/>
      <c r="HH248" s="9"/>
      <c r="HI248" s="9"/>
      <c r="HJ248" s="9"/>
      <c r="HK248" s="9"/>
      <c r="HL248" s="9"/>
      <c r="HM248" s="9"/>
      <c r="HN248" s="9"/>
      <c r="HO248" s="9"/>
      <c r="HP248" s="9"/>
      <c r="HQ248" s="9"/>
      <c r="HR248" s="9"/>
      <c r="HS248" s="9"/>
      <c r="HT248" s="9"/>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c r="IT248" s="9"/>
      <c r="IU248" s="9"/>
      <c r="IV248" s="9"/>
      <c r="IW248" s="9"/>
      <c r="IX248" s="9"/>
      <c r="IY248" s="9"/>
      <c r="IZ248" s="9"/>
      <c r="JA248" s="9"/>
      <c r="JB248" s="9"/>
      <c r="JC248" s="9"/>
      <c r="JD248" s="9"/>
      <c r="JE248" s="9"/>
      <c r="JF248" s="9"/>
      <c r="JG248" s="9"/>
      <c r="JH248" s="9"/>
      <c r="JI248" s="9"/>
      <c r="JJ248" s="9"/>
      <c r="JK248" s="9"/>
      <c r="JL248" s="9"/>
      <c r="JM248" s="9"/>
      <c r="JN248" s="9"/>
      <c r="JO248" s="9"/>
      <c r="JP248" s="9"/>
      <c r="JQ248" s="9"/>
      <c r="JR248" s="9"/>
      <c r="JS248" s="9"/>
      <c r="JT248" s="9"/>
      <c r="JU248" s="9"/>
      <c r="JV248" s="9"/>
      <c r="JW248" s="9"/>
      <c r="JX248" s="9"/>
      <c r="JY248" s="9"/>
      <c r="JZ248" s="9"/>
      <c r="KA248" s="9"/>
      <c r="KB248" s="9"/>
      <c r="KC248" s="9"/>
      <c r="KD248" s="9"/>
      <c r="KE248" s="9"/>
      <c r="KF248" s="9"/>
      <c r="KG248" s="9"/>
      <c r="KH248" s="9"/>
      <c r="KI248" s="9"/>
      <c r="KJ248" s="9"/>
      <c r="KK248" s="9"/>
      <c r="KL248" s="9"/>
      <c r="KM248" s="9"/>
      <c r="KN248" s="9"/>
      <c r="KO248" s="9"/>
      <c r="KP248" s="9"/>
      <c r="KQ248" s="9"/>
      <c r="KR248" s="9"/>
      <c r="KS248" s="9"/>
      <c r="KT248" s="9"/>
      <c r="KU248" s="9"/>
      <c r="KV248" s="9"/>
      <c r="KW248" s="9"/>
      <c r="KX248" s="9"/>
      <c r="KY248" s="9"/>
      <c r="KZ248" s="9"/>
      <c r="LA248" s="9"/>
      <c r="LB248" s="9"/>
      <c r="LC248" s="9"/>
      <c r="LD248" s="9"/>
      <c r="LE248" s="9"/>
      <c r="LF248" s="9"/>
      <c r="LG248" s="9"/>
      <c r="LH248" s="9"/>
      <c r="LI248" s="9"/>
      <c r="LJ248" s="9"/>
      <c r="LK248" s="9"/>
      <c r="LL248" s="9"/>
      <c r="LM248" s="9"/>
      <c r="LN248" s="9"/>
      <c r="LO248" s="9"/>
      <c r="LP248" s="9"/>
      <c r="LQ248" s="9"/>
      <c r="LR248" s="9"/>
      <c r="LS248" s="9"/>
      <c r="LT248" s="9"/>
      <c r="LU248" s="9"/>
      <c r="LV248" s="9"/>
      <c r="LW248" s="9"/>
      <c r="LX248" s="9"/>
    </row>
    <row r="249" spans="1:336" s="15" customFormat="1" ht="229.5" x14ac:dyDescent="0.25">
      <c r="A249" s="666" t="str">
        <f>CONCATENATE(MUEBLES[[#This Row],[CODIGO DE LA PARTIDA ESPECIFICA ]],"-",MUEBLES[[#This Row],[NO. EDIFICIO ]],"-",MUEBLES[[#This Row],[NO. ÁREA ]],"-",MUEBLES[[#This Row],[NÚM. DE BIEN ]],"-",MUEBLES[[#This Row],[CONSECUTIVO DEL BIEN ]],"-",MUEBLES[[#This Row],[CONSECUTIVO GENERAL DE INVENTARIO]])</f>
        <v>561-01-44-259-042-0244</v>
      </c>
      <c r="B249" s="584">
        <v>561</v>
      </c>
      <c r="C249" s="584" t="s">
        <v>6103</v>
      </c>
      <c r="D249" s="584" t="s">
        <v>6370</v>
      </c>
      <c r="E249" s="585" t="s">
        <v>4060</v>
      </c>
      <c r="F249" s="584" t="str">
        <f>VLOOKUP(MUEBLES[[#This Row],[NO. EDIFICIO ]],EDIFICIOS[],2,FALSE)</f>
        <v>PALACIO MUNICIPAL</v>
      </c>
      <c r="G249" s="584" t="str">
        <f>VLOOKUP(MUEBLES[[#This Row],[NO. EDIFICIO ]],EDIFICIOS[],3,FALSE)</f>
        <v>PALACIO MUNICIPAL, S/N, COLONIA CENTRO</v>
      </c>
      <c r="H249" s="606" t="s">
        <v>4289</v>
      </c>
      <c r="I249" s="587" t="str">
        <f>VLOOKUP(MUEBLES[[#This Row],[NO. ÁREA ]],AREAS[],2,FALSE)</f>
        <v>SEGURIDAD PÚBLICA Y TRÁNSITO MUNICIPAL</v>
      </c>
      <c r="J249" s="586" t="str">
        <f>VLOOKUP(MUEBLES[[#This Row],[NO. ÁREA ]],AREAS[],5,FALSE)</f>
        <v>LIC. MIGUEL ÁNGEL ALDANA  CANO</v>
      </c>
      <c r="K249" s="586" t="s">
        <v>4060</v>
      </c>
      <c r="L249" s="587" t="str">
        <f>VLOOKUP(MUEBLES[[#This Row],[NÚM. DE NOMINA ]],PERSONAL[],2,FALSE)</f>
        <v>LIC. MIGUEL ÁNGEL ALDANA  CANO</v>
      </c>
      <c r="M249" s="586" t="str">
        <f>VLOOKUP(MUEBLES[[#This Row],[NÚM. DE NOMINA ]],PERSONAL[],3,FALSE)</f>
        <v xml:space="preserve">TITULAR </v>
      </c>
      <c r="N249" s="585" t="s">
        <v>4892</v>
      </c>
      <c r="O249" s="586" t="s">
        <v>4733</v>
      </c>
      <c r="P249" s="588" t="str">
        <f>VLOOKUP(MUEBLES[[#This Row],[NÚM. DE BIEN ]],BIENES[],2,FALSE)</f>
        <v xml:space="preserve">RADIO PORTATIL </v>
      </c>
      <c r="Q249" s="589" t="s">
        <v>3219</v>
      </c>
      <c r="R249" s="606" t="s">
        <v>5186</v>
      </c>
      <c r="S249" s="585" t="s">
        <v>3215</v>
      </c>
      <c r="T249" s="585" t="s">
        <v>3216</v>
      </c>
      <c r="U249" s="585">
        <v>58015184</v>
      </c>
      <c r="V249" s="585" t="s">
        <v>3227</v>
      </c>
      <c r="W249" s="590">
        <v>44886</v>
      </c>
      <c r="X249" s="591">
        <v>1520.7090000000001</v>
      </c>
      <c r="Y249" s="592"/>
      <c r="Z249" s="592">
        <v>1520.7090000000001</v>
      </c>
      <c r="AA249" s="585" t="s">
        <v>6089</v>
      </c>
      <c r="AB249" s="607" t="s">
        <v>7904</v>
      </c>
      <c r="AC249" s="576"/>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9"/>
      <c r="DP249" s="9"/>
      <c r="DQ249" s="9"/>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9"/>
      <c r="GW249" s="9"/>
      <c r="GX249" s="9"/>
      <c r="GY249" s="9"/>
      <c r="GZ249" s="9"/>
      <c r="HA249" s="9"/>
      <c r="HB249" s="9"/>
      <c r="HC249" s="9"/>
      <c r="HD249" s="9"/>
      <c r="HE249" s="9"/>
      <c r="HF249" s="9"/>
      <c r="HG249" s="9"/>
      <c r="HH249" s="9"/>
      <c r="HI249" s="9"/>
      <c r="HJ249" s="9"/>
      <c r="HK249" s="9"/>
      <c r="HL249" s="9"/>
      <c r="HM249" s="9"/>
      <c r="HN249" s="9"/>
      <c r="HO249" s="9"/>
      <c r="HP249" s="9"/>
      <c r="HQ249" s="9"/>
      <c r="HR249" s="9"/>
      <c r="HS249" s="9"/>
      <c r="HT249" s="9"/>
      <c r="HU249" s="9"/>
      <c r="HV249" s="9"/>
      <c r="HW249" s="9"/>
      <c r="HX249" s="9"/>
      <c r="HY249" s="9"/>
      <c r="HZ249" s="9"/>
      <c r="IA249" s="9"/>
      <c r="IB249" s="9"/>
      <c r="IC249" s="9"/>
      <c r="ID249" s="9"/>
      <c r="IE249" s="9"/>
      <c r="IF249" s="9"/>
      <c r="IG249" s="9"/>
      <c r="IH249" s="9"/>
      <c r="II249" s="9"/>
      <c r="IJ249" s="9"/>
      <c r="IK249" s="9"/>
      <c r="IL249" s="9"/>
      <c r="IM249" s="9"/>
      <c r="IN249" s="9"/>
      <c r="IO249" s="9"/>
      <c r="IP249" s="9"/>
      <c r="IQ249" s="9"/>
      <c r="IR249" s="9"/>
      <c r="IS249" s="9"/>
      <c r="IT249" s="9"/>
      <c r="IU249" s="9"/>
      <c r="IV249" s="9"/>
      <c r="IW249" s="9"/>
      <c r="IX249" s="9"/>
      <c r="IY249" s="9"/>
      <c r="IZ249" s="9"/>
      <c r="JA249" s="9"/>
      <c r="JB249" s="9"/>
      <c r="JC249" s="9"/>
      <c r="JD249" s="9"/>
      <c r="JE249" s="9"/>
      <c r="JF249" s="9"/>
      <c r="JG249" s="9"/>
      <c r="JH249" s="9"/>
      <c r="JI249" s="9"/>
      <c r="JJ249" s="9"/>
      <c r="JK249" s="9"/>
      <c r="JL249" s="9"/>
      <c r="JM249" s="9"/>
      <c r="JN249" s="9"/>
      <c r="JO249" s="9"/>
      <c r="JP249" s="9"/>
      <c r="JQ249" s="9"/>
      <c r="JR249" s="9"/>
      <c r="JS249" s="9"/>
      <c r="JT249" s="9"/>
      <c r="JU249" s="9"/>
      <c r="JV249" s="9"/>
      <c r="JW249" s="9"/>
      <c r="JX249" s="9"/>
      <c r="JY249" s="9"/>
      <c r="JZ249" s="9"/>
      <c r="KA249" s="9"/>
      <c r="KB249" s="9"/>
      <c r="KC249" s="9"/>
      <c r="KD249" s="9"/>
      <c r="KE249" s="9"/>
      <c r="KF249" s="9"/>
      <c r="KG249" s="9"/>
      <c r="KH249" s="9"/>
      <c r="KI249" s="9"/>
      <c r="KJ249" s="9"/>
      <c r="KK249" s="9"/>
      <c r="KL249" s="9"/>
      <c r="KM249" s="9"/>
      <c r="KN249" s="9"/>
      <c r="KO249" s="9"/>
      <c r="KP249" s="9"/>
      <c r="KQ249" s="9"/>
      <c r="KR249" s="9"/>
      <c r="KS249" s="9"/>
      <c r="KT249" s="9"/>
      <c r="KU249" s="9"/>
      <c r="KV249" s="9"/>
      <c r="KW249" s="9"/>
      <c r="KX249" s="9"/>
      <c r="KY249" s="9"/>
      <c r="KZ249" s="9"/>
      <c r="LA249" s="9"/>
      <c r="LB249" s="9"/>
      <c r="LC249" s="9"/>
      <c r="LD249" s="9"/>
      <c r="LE249" s="9"/>
      <c r="LF249" s="9"/>
      <c r="LG249" s="9"/>
      <c r="LH249" s="9"/>
      <c r="LI249" s="9"/>
      <c r="LJ249" s="9"/>
      <c r="LK249" s="9"/>
      <c r="LL249" s="9"/>
      <c r="LM249" s="9"/>
      <c r="LN249" s="9"/>
      <c r="LO249" s="9"/>
      <c r="LP249" s="9"/>
      <c r="LQ249" s="9"/>
      <c r="LR249" s="9"/>
      <c r="LS249" s="9"/>
      <c r="LT249" s="9"/>
      <c r="LU249" s="9"/>
      <c r="LV249" s="9"/>
      <c r="LW249" s="9"/>
      <c r="LX249" s="9"/>
    </row>
    <row r="250" spans="1:336" s="15" customFormat="1" ht="229.5" x14ac:dyDescent="0.25">
      <c r="A250" s="668" t="str">
        <f>CONCATENATE(MUEBLES[[#This Row],[CODIGO DE LA PARTIDA ESPECIFICA ]],"-",MUEBLES[[#This Row],[NO. EDIFICIO ]],"-",MUEBLES[[#This Row],[NO. ÁREA ]],"-",MUEBLES[[#This Row],[NÚM. DE BIEN ]],"-",MUEBLES[[#This Row],[CONSECUTIVO DEL BIEN ]],"-",MUEBLES[[#This Row],[CONSECUTIVO GENERAL DE INVENTARIO]])</f>
        <v>561-01-44-259-043-0245</v>
      </c>
      <c r="B250" s="584">
        <v>561</v>
      </c>
      <c r="C250" s="584" t="s">
        <v>6103</v>
      </c>
      <c r="D250" s="584" t="s">
        <v>6371</v>
      </c>
      <c r="E250" s="585" t="s">
        <v>4060</v>
      </c>
      <c r="F250" s="584" t="str">
        <f>VLOOKUP(MUEBLES[[#This Row],[NO. EDIFICIO ]],EDIFICIOS[],2,FALSE)</f>
        <v>PALACIO MUNICIPAL</v>
      </c>
      <c r="G250" s="584" t="str">
        <f>VLOOKUP(MUEBLES[[#This Row],[NO. EDIFICIO ]],EDIFICIOS[],3,FALSE)</f>
        <v>PALACIO MUNICIPAL, S/N, COLONIA CENTRO</v>
      </c>
      <c r="H250" s="606" t="s">
        <v>4289</v>
      </c>
      <c r="I250" s="587" t="str">
        <f>VLOOKUP(MUEBLES[[#This Row],[NO. ÁREA ]],AREAS[],2,FALSE)</f>
        <v>SEGURIDAD PÚBLICA Y TRÁNSITO MUNICIPAL</v>
      </c>
      <c r="J250" s="586" t="str">
        <f>VLOOKUP(MUEBLES[[#This Row],[NO. ÁREA ]],AREAS[],5,FALSE)</f>
        <v>LIC. MIGUEL ÁNGEL ALDANA  CANO</v>
      </c>
      <c r="K250" s="586" t="s">
        <v>4060</v>
      </c>
      <c r="L250" s="587" t="str">
        <f>VLOOKUP(MUEBLES[[#This Row],[NÚM. DE NOMINA ]],PERSONAL[],2,FALSE)</f>
        <v>LIC. MIGUEL ÁNGEL ALDANA  CANO</v>
      </c>
      <c r="M250" s="586" t="str">
        <f>VLOOKUP(MUEBLES[[#This Row],[NÚM. DE NOMINA ]],PERSONAL[],3,FALSE)</f>
        <v xml:space="preserve">TITULAR </v>
      </c>
      <c r="N250" s="585" t="s">
        <v>4892</v>
      </c>
      <c r="O250" s="586" t="s">
        <v>4734</v>
      </c>
      <c r="P250" s="588" t="str">
        <f>VLOOKUP(MUEBLES[[#This Row],[NÚM. DE BIEN ]],BIENES[],2,FALSE)</f>
        <v xml:space="preserve">RADIO PORTATIL </v>
      </c>
      <c r="Q250" s="589" t="s">
        <v>3220</v>
      </c>
      <c r="R250" s="606" t="s">
        <v>5187</v>
      </c>
      <c r="S250" s="585" t="s">
        <v>3215</v>
      </c>
      <c r="T250" s="585" t="s">
        <v>3216</v>
      </c>
      <c r="U250" s="585">
        <v>58015185</v>
      </c>
      <c r="V250" s="585" t="s">
        <v>3227</v>
      </c>
      <c r="W250" s="590">
        <v>44886</v>
      </c>
      <c r="X250" s="591">
        <v>1520.7090000000001</v>
      </c>
      <c r="Y250" s="592"/>
      <c r="Z250" s="592">
        <v>1520.7090000000001</v>
      </c>
      <c r="AA250" s="585" t="s">
        <v>6089</v>
      </c>
      <c r="AB250" s="607" t="s">
        <v>7919</v>
      </c>
      <c r="AC250" s="576"/>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9"/>
      <c r="GW250" s="9"/>
      <c r="GX250" s="9"/>
      <c r="GY250" s="9"/>
      <c r="GZ250" s="9"/>
      <c r="HA250" s="9"/>
      <c r="HB250" s="9"/>
      <c r="HC250" s="9"/>
      <c r="HD250" s="9"/>
      <c r="HE250" s="9"/>
      <c r="HF250" s="9"/>
      <c r="HG250" s="9"/>
      <c r="HH250" s="9"/>
      <c r="HI250" s="9"/>
      <c r="HJ250" s="9"/>
      <c r="HK250" s="9"/>
      <c r="HL250" s="9"/>
      <c r="HM250" s="9"/>
      <c r="HN250" s="9"/>
      <c r="HO250" s="9"/>
      <c r="HP250" s="9"/>
      <c r="HQ250" s="9"/>
      <c r="HR250" s="9"/>
      <c r="HS250" s="9"/>
      <c r="HT250" s="9"/>
      <c r="HU250" s="9"/>
      <c r="HV250" s="9"/>
      <c r="HW250" s="9"/>
      <c r="HX250" s="9"/>
      <c r="HY250" s="9"/>
      <c r="HZ250" s="9"/>
      <c r="IA250" s="9"/>
      <c r="IB250" s="9"/>
      <c r="IC250" s="9"/>
      <c r="ID250" s="9"/>
      <c r="IE250" s="9"/>
      <c r="IF250" s="9"/>
      <c r="IG250" s="9"/>
      <c r="IH250" s="9"/>
      <c r="II250" s="9"/>
      <c r="IJ250" s="9"/>
      <c r="IK250" s="9"/>
      <c r="IL250" s="9"/>
      <c r="IM250" s="9"/>
      <c r="IN250" s="9"/>
      <c r="IO250" s="9"/>
      <c r="IP250" s="9"/>
      <c r="IQ250" s="9"/>
      <c r="IR250" s="9"/>
      <c r="IS250" s="9"/>
      <c r="IT250" s="9"/>
      <c r="IU250" s="9"/>
      <c r="IV250" s="9"/>
      <c r="IW250" s="9"/>
      <c r="IX250" s="9"/>
      <c r="IY250" s="9"/>
      <c r="IZ250" s="9"/>
      <c r="JA250" s="9"/>
      <c r="JB250" s="9"/>
      <c r="JC250" s="9"/>
      <c r="JD250" s="9"/>
      <c r="JE250" s="9"/>
      <c r="JF250" s="9"/>
      <c r="JG250" s="9"/>
      <c r="JH250" s="9"/>
      <c r="JI250" s="9"/>
      <c r="JJ250" s="9"/>
      <c r="JK250" s="9"/>
      <c r="JL250" s="9"/>
      <c r="JM250" s="9"/>
      <c r="JN250" s="9"/>
      <c r="JO250" s="9"/>
      <c r="JP250" s="9"/>
      <c r="JQ250" s="9"/>
      <c r="JR250" s="9"/>
      <c r="JS250" s="9"/>
      <c r="JT250" s="9"/>
      <c r="JU250" s="9"/>
      <c r="JV250" s="9"/>
      <c r="JW250" s="9"/>
      <c r="JX250" s="9"/>
      <c r="JY250" s="9"/>
      <c r="JZ250" s="9"/>
      <c r="KA250" s="9"/>
      <c r="KB250" s="9"/>
      <c r="KC250" s="9"/>
      <c r="KD250" s="9"/>
      <c r="KE250" s="9"/>
      <c r="KF250" s="9"/>
      <c r="KG250" s="9"/>
      <c r="KH250" s="9"/>
      <c r="KI250" s="9"/>
      <c r="KJ250" s="9"/>
      <c r="KK250" s="9"/>
      <c r="KL250" s="9"/>
      <c r="KM250" s="9"/>
      <c r="KN250" s="9"/>
      <c r="KO250" s="9"/>
      <c r="KP250" s="9"/>
      <c r="KQ250" s="9"/>
      <c r="KR250" s="9"/>
      <c r="KS250" s="9"/>
      <c r="KT250" s="9"/>
      <c r="KU250" s="9"/>
      <c r="KV250" s="9"/>
      <c r="KW250" s="9"/>
      <c r="KX250" s="9"/>
      <c r="KY250" s="9"/>
      <c r="KZ250" s="9"/>
      <c r="LA250" s="9"/>
      <c r="LB250" s="9"/>
      <c r="LC250" s="9"/>
      <c r="LD250" s="9"/>
      <c r="LE250" s="9"/>
      <c r="LF250" s="9"/>
      <c r="LG250" s="9"/>
      <c r="LH250" s="9"/>
      <c r="LI250" s="9"/>
      <c r="LJ250" s="9"/>
      <c r="LK250" s="9"/>
      <c r="LL250" s="9"/>
      <c r="LM250" s="9"/>
      <c r="LN250" s="9"/>
      <c r="LO250" s="9"/>
      <c r="LP250" s="9"/>
      <c r="LQ250" s="9"/>
      <c r="LR250" s="9"/>
      <c r="LS250" s="9"/>
      <c r="LT250" s="9"/>
      <c r="LU250" s="9"/>
      <c r="LV250" s="9"/>
      <c r="LW250" s="9"/>
      <c r="LX250" s="9"/>
    </row>
    <row r="251" spans="1:336" s="15" customFormat="1" ht="229.5" x14ac:dyDescent="0.25">
      <c r="A251" s="662" t="str">
        <f>CONCATENATE(MUEBLES[[#This Row],[CODIGO DE LA PARTIDA ESPECIFICA ]],"-",MUEBLES[[#This Row],[NO. EDIFICIO ]],"-",MUEBLES[[#This Row],[NO. ÁREA ]],"-",MUEBLES[[#This Row],[NÚM. DE BIEN ]],"-",MUEBLES[[#This Row],[CONSECUTIVO DEL BIEN ]],"-",MUEBLES[[#This Row],[CONSECUTIVO GENERAL DE INVENTARIO]])</f>
        <v>561-01-44-259-044-0246</v>
      </c>
      <c r="B251" s="584">
        <v>561</v>
      </c>
      <c r="C251" s="584" t="s">
        <v>6103</v>
      </c>
      <c r="D251" s="584" t="s">
        <v>6372</v>
      </c>
      <c r="E251" s="585" t="s">
        <v>4060</v>
      </c>
      <c r="F251" s="584" t="str">
        <f>VLOOKUP(MUEBLES[[#This Row],[NO. EDIFICIO ]],EDIFICIOS[],2,FALSE)</f>
        <v>PALACIO MUNICIPAL</v>
      </c>
      <c r="G251" s="584" t="str">
        <f>VLOOKUP(MUEBLES[[#This Row],[NO. EDIFICIO ]],EDIFICIOS[],3,FALSE)</f>
        <v>PALACIO MUNICIPAL, S/N, COLONIA CENTRO</v>
      </c>
      <c r="H251" s="606" t="s">
        <v>4289</v>
      </c>
      <c r="I251" s="587" t="str">
        <f>VLOOKUP(MUEBLES[[#This Row],[NO. ÁREA ]],AREAS[],2,FALSE)</f>
        <v>SEGURIDAD PÚBLICA Y TRÁNSITO MUNICIPAL</v>
      </c>
      <c r="J251" s="586" t="str">
        <f>VLOOKUP(MUEBLES[[#This Row],[NO. ÁREA ]],AREAS[],5,FALSE)</f>
        <v>LIC. MIGUEL ÁNGEL ALDANA  CANO</v>
      </c>
      <c r="K251" s="586" t="s">
        <v>4060</v>
      </c>
      <c r="L251" s="587" t="str">
        <f>VLOOKUP(MUEBLES[[#This Row],[NÚM. DE NOMINA ]],PERSONAL[],2,FALSE)</f>
        <v>LIC. MIGUEL ÁNGEL ALDANA  CANO</v>
      </c>
      <c r="M251" s="586" t="str">
        <f>VLOOKUP(MUEBLES[[#This Row],[NÚM. DE NOMINA ]],PERSONAL[],3,FALSE)</f>
        <v xml:space="preserve">TITULAR </v>
      </c>
      <c r="N251" s="585" t="s">
        <v>4892</v>
      </c>
      <c r="O251" s="586" t="s">
        <v>4735</v>
      </c>
      <c r="P251" s="588" t="str">
        <f>VLOOKUP(MUEBLES[[#This Row],[NÚM. DE BIEN ]],BIENES[],2,FALSE)</f>
        <v xml:space="preserve">RADIO PORTATIL </v>
      </c>
      <c r="Q251" s="589" t="s">
        <v>3221</v>
      </c>
      <c r="R251" s="606" t="s">
        <v>5188</v>
      </c>
      <c r="S251" s="585" t="s">
        <v>3215</v>
      </c>
      <c r="T251" s="585" t="s">
        <v>3216</v>
      </c>
      <c r="U251" s="585">
        <v>58015186</v>
      </c>
      <c r="V251" s="585" t="s">
        <v>3227</v>
      </c>
      <c r="W251" s="590">
        <v>44886</v>
      </c>
      <c r="X251" s="591">
        <v>1520.7090000000001</v>
      </c>
      <c r="Y251" s="592"/>
      <c r="Z251" s="592">
        <v>1520.7090000000001</v>
      </c>
      <c r="AA251" s="585" t="s">
        <v>6089</v>
      </c>
      <c r="AB251" s="607" t="s">
        <v>7905</v>
      </c>
      <c r="AC251" s="576"/>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9"/>
      <c r="DP251" s="9"/>
      <c r="DQ251" s="9"/>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9"/>
      <c r="GW251" s="9"/>
      <c r="GX251" s="9"/>
      <c r="GY251" s="9"/>
      <c r="GZ251" s="9"/>
      <c r="HA251" s="9"/>
      <c r="HB251" s="9"/>
      <c r="HC251" s="9"/>
      <c r="HD251" s="9"/>
      <c r="HE251" s="9"/>
      <c r="HF251" s="9"/>
      <c r="HG251" s="9"/>
      <c r="HH251" s="9"/>
      <c r="HI251" s="9"/>
      <c r="HJ251" s="9"/>
      <c r="HK251" s="9"/>
      <c r="HL251" s="9"/>
      <c r="HM251" s="9"/>
      <c r="HN251" s="9"/>
      <c r="HO251" s="9"/>
      <c r="HP251" s="9"/>
      <c r="HQ251" s="9"/>
      <c r="HR251" s="9"/>
      <c r="HS251" s="9"/>
      <c r="HT251" s="9"/>
      <c r="HU251" s="9"/>
      <c r="HV251" s="9"/>
      <c r="HW251" s="9"/>
      <c r="HX251" s="9"/>
      <c r="HY251" s="9"/>
      <c r="HZ251" s="9"/>
      <c r="IA251" s="9"/>
      <c r="IB251" s="9"/>
      <c r="IC251" s="9"/>
      <c r="ID251" s="9"/>
      <c r="IE251" s="9"/>
      <c r="IF251" s="9"/>
      <c r="IG251" s="9"/>
      <c r="IH251" s="9"/>
      <c r="II251" s="9"/>
      <c r="IJ251" s="9"/>
      <c r="IK251" s="9"/>
      <c r="IL251" s="9"/>
      <c r="IM251" s="9"/>
      <c r="IN251" s="9"/>
      <c r="IO251" s="9"/>
      <c r="IP251" s="9"/>
      <c r="IQ251" s="9"/>
      <c r="IR251" s="9"/>
      <c r="IS251" s="9"/>
      <c r="IT251" s="9"/>
      <c r="IU251" s="9"/>
      <c r="IV251" s="9"/>
      <c r="IW251" s="9"/>
      <c r="IX251" s="9"/>
      <c r="IY251" s="9"/>
      <c r="IZ251" s="9"/>
      <c r="JA251" s="9"/>
      <c r="JB251" s="9"/>
      <c r="JC251" s="9"/>
      <c r="JD251" s="9"/>
      <c r="JE251" s="9"/>
      <c r="JF251" s="9"/>
      <c r="JG251" s="9"/>
      <c r="JH251" s="9"/>
      <c r="JI251" s="9"/>
      <c r="JJ251" s="9"/>
      <c r="JK251" s="9"/>
      <c r="JL251" s="9"/>
      <c r="JM251" s="9"/>
      <c r="JN251" s="9"/>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c r="KN251" s="9"/>
      <c r="KO251" s="9"/>
      <c r="KP251" s="9"/>
      <c r="KQ251" s="9"/>
      <c r="KR251" s="9"/>
      <c r="KS251" s="9"/>
      <c r="KT251" s="9"/>
      <c r="KU251" s="9"/>
      <c r="KV251" s="9"/>
      <c r="KW251" s="9"/>
      <c r="KX251" s="9"/>
      <c r="KY251" s="9"/>
      <c r="KZ251" s="9"/>
      <c r="LA251" s="9"/>
      <c r="LB251" s="9"/>
      <c r="LC251" s="9"/>
      <c r="LD251" s="9"/>
      <c r="LE251" s="9"/>
      <c r="LF251" s="9"/>
      <c r="LG251" s="9"/>
      <c r="LH251" s="9"/>
      <c r="LI251" s="9"/>
      <c r="LJ251" s="9"/>
      <c r="LK251" s="9"/>
      <c r="LL251" s="9"/>
      <c r="LM251" s="9"/>
      <c r="LN251" s="9"/>
      <c r="LO251" s="9"/>
      <c r="LP251" s="9"/>
      <c r="LQ251" s="9"/>
      <c r="LR251" s="9"/>
      <c r="LS251" s="9"/>
      <c r="LT251" s="9"/>
      <c r="LU251" s="9"/>
      <c r="LV251" s="9"/>
      <c r="LW251" s="9"/>
      <c r="LX251" s="9"/>
    </row>
    <row r="252" spans="1:336" s="15" customFormat="1" ht="229.5" x14ac:dyDescent="0.25">
      <c r="A252" s="666" t="str">
        <f>CONCATENATE(MUEBLES[[#This Row],[CODIGO DE LA PARTIDA ESPECIFICA ]],"-",MUEBLES[[#This Row],[NO. EDIFICIO ]],"-",MUEBLES[[#This Row],[NO. ÁREA ]],"-",MUEBLES[[#This Row],[NÚM. DE BIEN ]],"-",MUEBLES[[#This Row],[CONSECUTIVO DEL BIEN ]],"-",MUEBLES[[#This Row],[CONSECUTIVO GENERAL DE INVENTARIO]])</f>
        <v>561-01-44-259-045-0247</v>
      </c>
      <c r="B252" s="584">
        <v>561</v>
      </c>
      <c r="C252" s="584" t="s">
        <v>6103</v>
      </c>
      <c r="D252" s="584" t="s">
        <v>6373</v>
      </c>
      <c r="E252" s="585" t="s">
        <v>4060</v>
      </c>
      <c r="F252" s="584" t="str">
        <f>VLOOKUP(MUEBLES[[#This Row],[NO. EDIFICIO ]],EDIFICIOS[],2,FALSE)</f>
        <v>PALACIO MUNICIPAL</v>
      </c>
      <c r="G252" s="584" t="str">
        <f>VLOOKUP(MUEBLES[[#This Row],[NO. EDIFICIO ]],EDIFICIOS[],3,FALSE)</f>
        <v>PALACIO MUNICIPAL, S/N, COLONIA CENTRO</v>
      </c>
      <c r="H252" s="606" t="s">
        <v>4289</v>
      </c>
      <c r="I252" s="587" t="str">
        <f>VLOOKUP(MUEBLES[[#This Row],[NO. ÁREA ]],AREAS[],2,FALSE)</f>
        <v>SEGURIDAD PÚBLICA Y TRÁNSITO MUNICIPAL</v>
      </c>
      <c r="J252" s="586" t="str">
        <f>VLOOKUP(MUEBLES[[#This Row],[NO. ÁREA ]],AREAS[],5,FALSE)</f>
        <v>LIC. MIGUEL ÁNGEL ALDANA  CANO</v>
      </c>
      <c r="K252" s="586" t="s">
        <v>4060</v>
      </c>
      <c r="L252" s="587" t="str">
        <f>VLOOKUP(MUEBLES[[#This Row],[NÚM. DE NOMINA ]],PERSONAL[],2,FALSE)</f>
        <v>LIC. MIGUEL ÁNGEL ALDANA  CANO</v>
      </c>
      <c r="M252" s="586" t="str">
        <f>VLOOKUP(MUEBLES[[#This Row],[NÚM. DE NOMINA ]],PERSONAL[],3,FALSE)</f>
        <v xml:space="preserve">TITULAR </v>
      </c>
      <c r="N252" s="585" t="s">
        <v>4892</v>
      </c>
      <c r="O252" s="586" t="s">
        <v>4736</v>
      </c>
      <c r="P252" s="588" t="str">
        <f>VLOOKUP(MUEBLES[[#This Row],[NÚM. DE BIEN ]],BIENES[],2,FALSE)</f>
        <v xml:space="preserve">RADIO PORTATIL </v>
      </c>
      <c r="Q252" s="589" t="s">
        <v>3222</v>
      </c>
      <c r="R252" s="606" t="s">
        <v>5189</v>
      </c>
      <c r="S252" s="585" t="s">
        <v>3215</v>
      </c>
      <c r="T252" s="585" t="s">
        <v>3216</v>
      </c>
      <c r="U252" s="585">
        <v>58015187</v>
      </c>
      <c r="V252" s="585" t="s">
        <v>3227</v>
      </c>
      <c r="W252" s="590">
        <v>44886</v>
      </c>
      <c r="X252" s="591">
        <v>1520.7090000000001</v>
      </c>
      <c r="Y252" s="592"/>
      <c r="Z252" s="592">
        <v>1520.7090000000001</v>
      </c>
      <c r="AA252" s="585" t="s">
        <v>6089</v>
      </c>
      <c r="AB252" s="607" t="s">
        <v>7906</v>
      </c>
      <c r="AC252" s="576"/>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9"/>
      <c r="GW252" s="9"/>
      <c r="GX252" s="9"/>
      <c r="GY252" s="9"/>
      <c r="GZ252" s="9"/>
      <c r="HA252" s="9"/>
      <c r="HB252" s="9"/>
      <c r="HC252" s="9"/>
      <c r="HD252" s="9"/>
      <c r="HE252" s="9"/>
      <c r="HF252" s="9"/>
      <c r="HG252" s="9"/>
      <c r="HH252" s="9"/>
      <c r="HI252" s="9"/>
      <c r="HJ252" s="9"/>
      <c r="HK252" s="9"/>
      <c r="HL252" s="9"/>
      <c r="HM252" s="9"/>
      <c r="HN252" s="9"/>
      <c r="HO252" s="9"/>
      <c r="HP252" s="9"/>
      <c r="HQ252" s="9"/>
      <c r="HR252" s="9"/>
      <c r="HS252" s="9"/>
      <c r="HT252" s="9"/>
      <c r="HU252" s="9"/>
      <c r="HV252" s="9"/>
      <c r="HW252" s="9"/>
      <c r="HX252" s="9"/>
      <c r="HY252" s="9"/>
      <c r="HZ252" s="9"/>
      <c r="IA252" s="9"/>
      <c r="IB252" s="9"/>
      <c r="IC252" s="9"/>
      <c r="ID252" s="9"/>
      <c r="IE252" s="9"/>
      <c r="IF252" s="9"/>
      <c r="IG252" s="9"/>
      <c r="IH252" s="9"/>
      <c r="II252" s="9"/>
      <c r="IJ252" s="9"/>
      <c r="IK252" s="9"/>
      <c r="IL252" s="9"/>
      <c r="IM252" s="9"/>
      <c r="IN252" s="9"/>
      <c r="IO252" s="9"/>
      <c r="IP252" s="9"/>
      <c r="IQ252" s="9"/>
      <c r="IR252" s="9"/>
      <c r="IS252" s="9"/>
      <c r="IT252" s="9"/>
      <c r="IU252" s="9"/>
      <c r="IV252" s="9"/>
      <c r="IW252" s="9"/>
      <c r="IX252" s="9"/>
      <c r="IY252" s="9"/>
      <c r="IZ252" s="9"/>
      <c r="JA252" s="9"/>
      <c r="JB252" s="9"/>
      <c r="JC252" s="9"/>
      <c r="JD252" s="9"/>
      <c r="JE252" s="9"/>
      <c r="JF252" s="9"/>
      <c r="JG252" s="9"/>
      <c r="JH252" s="9"/>
      <c r="JI252" s="9"/>
      <c r="JJ252" s="9"/>
      <c r="JK252" s="9"/>
      <c r="JL252" s="9"/>
      <c r="JM252" s="9"/>
      <c r="JN252" s="9"/>
      <c r="JO252" s="9"/>
      <c r="JP252" s="9"/>
      <c r="JQ252" s="9"/>
      <c r="JR252" s="9"/>
      <c r="JS252" s="9"/>
      <c r="JT252" s="9"/>
      <c r="JU252" s="9"/>
      <c r="JV252" s="9"/>
      <c r="JW252" s="9"/>
      <c r="JX252" s="9"/>
      <c r="JY252" s="9"/>
      <c r="JZ252" s="9"/>
      <c r="KA252" s="9"/>
      <c r="KB252" s="9"/>
      <c r="KC252" s="9"/>
      <c r="KD252" s="9"/>
      <c r="KE252" s="9"/>
      <c r="KF252" s="9"/>
      <c r="KG252" s="9"/>
      <c r="KH252" s="9"/>
      <c r="KI252" s="9"/>
      <c r="KJ252" s="9"/>
      <c r="KK252" s="9"/>
      <c r="KL252" s="9"/>
      <c r="KM252" s="9"/>
      <c r="KN252" s="9"/>
      <c r="KO252" s="9"/>
      <c r="KP252" s="9"/>
      <c r="KQ252" s="9"/>
      <c r="KR252" s="9"/>
      <c r="KS252" s="9"/>
      <c r="KT252" s="9"/>
      <c r="KU252" s="9"/>
      <c r="KV252" s="9"/>
      <c r="KW252" s="9"/>
      <c r="KX252" s="9"/>
      <c r="KY252" s="9"/>
      <c r="KZ252" s="9"/>
      <c r="LA252" s="9"/>
      <c r="LB252" s="9"/>
      <c r="LC252" s="9"/>
      <c r="LD252" s="9"/>
      <c r="LE252" s="9"/>
      <c r="LF252" s="9"/>
      <c r="LG252" s="9"/>
      <c r="LH252" s="9"/>
      <c r="LI252" s="9"/>
      <c r="LJ252" s="9"/>
      <c r="LK252" s="9"/>
      <c r="LL252" s="9"/>
      <c r="LM252" s="9"/>
      <c r="LN252" s="9"/>
      <c r="LO252" s="9"/>
      <c r="LP252" s="9"/>
      <c r="LQ252" s="9"/>
      <c r="LR252" s="9"/>
      <c r="LS252" s="9"/>
      <c r="LT252" s="9"/>
      <c r="LU252" s="9"/>
      <c r="LV252" s="9"/>
      <c r="LW252" s="9"/>
      <c r="LX252" s="9"/>
    </row>
    <row r="253" spans="1:336" s="15" customFormat="1" ht="229.5" x14ac:dyDescent="0.25">
      <c r="A253" s="666" t="str">
        <f>CONCATENATE(MUEBLES[[#This Row],[CODIGO DE LA PARTIDA ESPECIFICA ]],"-",MUEBLES[[#This Row],[NO. EDIFICIO ]],"-",MUEBLES[[#This Row],[NO. ÁREA ]],"-",MUEBLES[[#This Row],[NÚM. DE BIEN ]],"-",MUEBLES[[#This Row],[CONSECUTIVO DEL BIEN ]],"-",MUEBLES[[#This Row],[CONSECUTIVO GENERAL DE INVENTARIO]])</f>
        <v>561-01-44-259-046-0248</v>
      </c>
      <c r="B253" s="584">
        <v>561</v>
      </c>
      <c r="C253" s="584" t="s">
        <v>6103</v>
      </c>
      <c r="D253" s="584" t="s">
        <v>6374</v>
      </c>
      <c r="E253" s="585" t="s">
        <v>4060</v>
      </c>
      <c r="F253" s="584" t="str">
        <f>VLOOKUP(MUEBLES[[#This Row],[NO. EDIFICIO ]],EDIFICIOS[],2,FALSE)</f>
        <v>PALACIO MUNICIPAL</v>
      </c>
      <c r="G253" s="584" t="str">
        <f>VLOOKUP(MUEBLES[[#This Row],[NO. EDIFICIO ]],EDIFICIOS[],3,FALSE)</f>
        <v>PALACIO MUNICIPAL, S/N, COLONIA CENTRO</v>
      </c>
      <c r="H253" s="606" t="s">
        <v>4289</v>
      </c>
      <c r="I253" s="587" t="str">
        <f>VLOOKUP(MUEBLES[[#This Row],[NO. ÁREA ]],AREAS[],2,FALSE)</f>
        <v>SEGURIDAD PÚBLICA Y TRÁNSITO MUNICIPAL</v>
      </c>
      <c r="J253" s="586" t="str">
        <f>VLOOKUP(MUEBLES[[#This Row],[NO. ÁREA ]],AREAS[],5,FALSE)</f>
        <v>LIC. MIGUEL ÁNGEL ALDANA  CANO</v>
      </c>
      <c r="K253" s="586" t="s">
        <v>4060</v>
      </c>
      <c r="L253" s="587" t="str">
        <f>VLOOKUP(MUEBLES[[#This Row],[NÚM. DE NOMINA ]],PERSONAL[],2,FALSE)</f>
        <v>LIC. MIGUEL ÁNGEL ALDANA  CANO</v>
      </c>
      <c r="M253" s="586" t="str">
        <f>VLOOKUP(MUEBLES[[#This Row],[NÚM. DE NOMINA ]],PERSONAL[],3,FALSE)</f>
        <v xml:space="preserve">TITULAR </v>
      </c>
      <c r="N253" s="585" t="s">
        <v>4892</v>
      </c>
      <c r="O253" s="586" t="s">
        <v>4737</v>
      </c>
      <c r="P253" s="588" t="str">
        <f>VLOOKUP(MUEBLES[[#This Row],[NÚM. DE BIEN ]],BIENES[],2,FALSE)</f>
        <v xml:space="preserve">RADIO PORTATIL </v>
      </c>
      <c r="Q253" s="589" t="s">
        <v>3223</v>
      </c>
      <c r="R253" s="606" t="s">
        <v>5190</v>
      </c>
      <c r="S253" s="585" t="s">
        <v>3215</v>
      </c>
      <c r="T253" s="585" t="s">
        <v>3216</v>
      </c>
      <c r="U253" s="585">
        <v>58015188</v>
      </c>
      <c r="V253" s="585" t="s">
        <v>3227</v>
      </c>
      <c r="W253" s="590">
        <v>44886</v>
      </c>
      <c r="X253" s="591">
        <v>1520.7090000000001</v>
      </c>
      <c r="Y253" s="592"/>
      <c r="Z253" s="592">
        <v>1520.7090000000001</v>
      </c>
      <c r="AA253" s="585" t="s">
        <v>6089</v>
      </c>
      <c r="AB253" s="607" t="s">
        <v>7907</v>
      </c>
      <c r="AC253" s="576"/>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9"/>
      <c r="GW253" s="9"/>
      <c r="GX253" s="9"/>
      <c r="GY253" s="9"/>
      <c r="GZ253" s="9"/>
      <c r="HA253" s="9"/>
      <c r="HB253" s="9"/>
      <c r="HC253" s="9"/>
      <c r="HD253" s="9"/>
      <c r="HE253" s="9"/>
      <c r="HF253" s="9"/>
      <c r="HG253" s="9"/>
      <c r="HH253" s="9"/>
      <c r="HI253" s="9"/>
      <c r="HJ253" s="9"/>
      <c r="HK253" s="9"/>
      <c r="HL253" s="9"/>
      <c r="HM253" s="9"/>
      <c r="HN253" s="9"/>
      <c r="HO253" s="9"/>
      <c r="HP253" s="9"/>
      <c r="HQ253" s="9"/>
      <c r="HR253" s="9"/>
      <c r="HS253" s="9"/>
      <c r="HT253" s="9"/>
      <c r="HU253" s="9"/>
      <c r="HV253" s="9"/>
      <c r="HW253" s="9"/>
      <c r="HX253" s="9"/>
      <c r="HY253" s="9"/>
      <c r="HZ253" s="9"/>
      <c r="IA253" s="9"/>
      <c r="IB253" s="9"/>
      <c r="IC253" s="9"/>
      <c r="ID253" s="9"/>
      <c r="IE253" s="9"/>
      <c r="IF253" s="9"/>
      <c r="IG253" s="9"/>
      <c r="IH253" s="9"/>
      <c r="II253" s="9"/>
      <c r="IJ253" s="9"/>
      <c r="IK253" s="9"/>
      <c r="IL253" s="9"/>
      <c r="IM253" s="9"/>
      <c r="IN253" s="9"/>
      <c r="IO253" s="9"/>
      <c r="IP253" s="9"/>
      <c r="IQ253" s="9"/>
      <c r="IR253" s="9"/>
      <c r="IS253" s="9"/>
      <c r="IT253" s="9"/>
      <c r="IU253" s="9"/>
      <c r="IV253" s="9"/>
      <c r="IW253" s="9"/>
      <c r="IX253" s="9"/>
      <c r="IY253" s="9"/>
      <c r="IZ253" s="9"/>
      <c r="JA253" s="9"/>
      <c r="JB253" s="9"/>
      <c r="JC253" s="9"/>
      <c r="JD253" s="9"/>
      <c r="JE253" s="9"/>
      <c r="JF253" s="9"/>
      <c r="JG253" s="9"/>
      <c r="JH253" s="9"/>
      <c r="JI253" s="9"/>
      <c r="JJ253" s="9"/>
      <c r="JK253" s="9"/>
      <c r="JL253" s="9"/>
      <c r="JM253" s="9"/>
      <c r="JN253" s="9"/>
      <c r="JO253" s="9"/>
      <c r="JP253" s="9"/>
      <c r="JQ253" s="9"/>
      <c r="JR253" s="9"/>
      <c r="JS253" s="9"/>
      <c r="JT253" s="9"/>
      <c r="JU253" s="9"/>
      <c r="JV253" s="9"/>
      <c r="JW253" s="9"/>
      <c r="JX253" s="9"/>
      <c r="JY253" s="9"/>
      <c r="JZ253" s="9"/>
      <c r="KA253" s="9"/>
      <c r="KB253" s="9"/>
      <c r="KC253" s="9"/>
      <c r="KD253" s="9"/>
      <c r="KE253" s="9"/>
      <c r="KF253" s="9"/>
      <c r="KG253" s="9"/>
      <c r="KH253" s="9"/>
      <c r="KI253" s="9"/>
      <c r="KJ253" s="9"/>
      <c r="KK253" s="9"/>
      <c r="KL253" s="9"/>
      <c r="KM253" s="9"/>
      <c r="KN253" s="9"/>
      <c r="KO253" s="9"/>
      <c r="KP253" s="9"/>
      <c r="KQ253" s="9"/>
      <c r="KR253" s="9"/>
      <c r="KS253" s="9"/>
      <c r="KT253" s="9"/>
      <c r="KU253" s="9"/>
      <c r="KV253" s="9"/>
      <c r="KW253" s="9"/>
      <c r="KX253" s="9"/>
      <c r="KY253" s="9"/>
      <c r="KZ253" s="9"/>
      <c r="LA253" s="9"/>
      <c r="LB253" s="9"/>
      <c r="LC253" s="9"/>
      <c r="LD253" s="9"/>
      <c r="LE253" s="9"/>
      <c r="LF253" s="9"/>
      <c r="LG253" s="9"/>
      <c r="LH253" s="9"/>
      <c r="LI253" s="9"/>
      <c r="LJ253" s="9"/>
      <c r="LK253" s="9"/>
      <c r="LL253" s="9"/>
      <c r="LM253" s="9"/>
      <c r="LN253" s="9"/>
      <c r="LO253" s="9"/>
      <c r="LP253" s="9"/>
      <c r="LQ253" s="9"/>
      <c r="LR253" s="9"/>
      <c r="LS253" s="9"/>
      <c r="LT253" s="9"/>
      <c r="LU253" s="9"/>
      <c r="LV253" s="9"/>
      <c r="LW253" s="9"/>
      <c r="LX253" s="9"/>
    </row>
    <row r="254" spans="1:336" s="15" customFormat="1" ht="229.5" x14ac:dyDescent="0.25">
      <c r="A254" s="668" t="str">
        <f>CONCATENATE(MUEBLES[[#This Row],[CODIGO DE LA PARTIDA ESPECIFICA ]],"-",MUEBLES[[#This Row],[NO. EDIFICIO ]],"-",MUEBLES[[#This Row],[NO. ÁREA ]],"-",MUEBLES[[#This Row],[NÚM. DE BIEN ]],"-",MUEBLES[[#This Row],[CONSECUTIVO DEL BIEN ]],"-",MUEBLES[[#This Row],[CONSECUTIVO GENERAL DE INVENTARIO]])</f>
        <v>561-01-44-259-047-0249</v>
      </c>
      <c r="B254" s="584">
        <v>561</v>
      </c>
      <c r="C254" s="584" t="s">
        <v>6103</v>
      </c>
      <c r="D254" s="584" t="s">
        <v>6375</v>
      </c>
      <c r="E254" s="585" t="s">
        <v>4060</v>
      </c>
      <c r="F254" s="584" t="str">
        <f>VLOOKUP(MUEBLES[[#This Row],[NO. EDIFICIO ]],EDIFICIOS[],2,FALSE)</f>
        <v>PALACIO MUNICIPAL</v>
      </c>
      <c r="G254" s="584" t="str">
        <f>VLOOKUP(MUEBLES[[#This Row],[NO. EDIFICIO ]],EDIFICIOS[],3,FALSE)</f>
        <v>PALACIO MUNICIPAL, S/N, COLONIA CENTRO</v>
      </c>
      <c r="H254" s="606" t="s">
        <v>4289</v>
      </c>
      <c r="I254" s="587" t="str">
        <f>VLOOKUP(MUEBLES[[#This Row],[NO. ÁREA ]],AREAS[],2,FALSE)</f>
        <v>SEGURIDAD PÚBLICA Y TRÁNSITO MUNICIPAL</v>
      </c>
      <c r="J254" s="586" t="str">
        <f>VLOOKUP(MUEBLES[[#This Row],[NO. ÁREA ]],AREAS[],5,FALSE)</f>
        <v>LIC. MIGUEL ÁNGEL ALDANA  CANO</v>
      </c>
      <c r="K254" s="586" t="s">
        <v>4060</v>
      </c>
      <c r="L254" s="587" t="str">
        <f>VLOOKUP(MUEBLES[[#This Row],[NÚM. DE NOMINA ]],PERSONAL[],2,FALSE)</f>
        <v>LIC. MIGUEL ÁNGEL ALDANA  CANO</v>
      </c>
      <c r="M254" s="586" t="str">
        <f>VLOOKUP(MUEBLES[[#This Row],[NÚM. DE NOMINA ]],PERSONAL[],3,FALSE)</f>
        <v xml:space="preserve">TITULAR </v>
      </c>
      <c r="N254" s="585" t="s">
        <v>4892</v>
      </c>
      <c r="O254" s="586" t="s">
        <v>4738</v>
      </c>
      <c r="P254" s="588" t="str">
        <f>VLOOKUP(MUEBLES[[#This Row],[NÚM. DE BIEN ]],BIENES[],2,FALSE)</f>
        <v xml:space="preserve">RADIO PORTATIL </v>
      </c>
      <c r="Q254" s="589" t="s">
        <v>3224</v>
      </c>
      <c r="R254" s="606" t="s">
        <v>5191</v>
      </c>
      <c r="S254" s="585" t="s">
        <v>3215</v>
      </c>
      <c r="T254" s="585" t="s">
        <v>3216</v>
      </c>
      <c r="U254" s="585">
        <v>58015189</v>
      </c>
      <c r="V254" s="585" t="s">
        <v>3227</v>
      </c>
      <c r="W254" s="590">
        <v>44886</v>
      </c>
      <c r="X254" s="591">
        <v>1520.7090000000001</v>
      </c>
      <c r="Y254" s="592"/>
      <c r="Z254" s="592">
        <v>1520.7090000000001</v>
      </c>
      <c r="AA254" s="585" t="s">
        <v>6089</v>
      </c>
      <c r="AB254" s="607" t="s">
        <v>7919</v>
      </c>
      <c r="AC254" s="576"/>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c r="KN254" s="9"/>
      <c r="KO254" s="9"/>
      <c r="KP254" s="9"/>
      <c r="KQ254" s="9"/>
      <c r="KR254" s="9"/>
      <c r="KS254" s="9"/>
      <c r="KT254" s="9"/>
      <c r="KU254" s="9"/>
      <c r="KV254" s="9"/>
      <c r="KW254" s="9"/>
      <c r="KX254" s="9"/>
      <c r="KY254" s="9"/>
      <c r="KZ254" s="9"/>
      <c r="LA254" s="9"/>
      <c r="LB254" s="9"/>
      <c r="LC254" s="9"/>
      <c r="LD254" s="9"/>
      <c r="LE254" s="9"/>
      <c r="LF254" s="9"/>
      <c r="LG254" s="9"/>
      <c r="LH254" s="9"/>
      <c r="LI254" s="9"/>
      <c r="LJ254" s="9"/>
      <c r="LK254" s="9"/>
      <c r="LL254" s="9"/>
      <c r="LM254" s="9"/>
      <c r="LN254" s="9"/>
      <c r="LO254" s="9"/>
      <c r="LP254" s="9"/>
      <c r="LQ254" s="9"/>
      <c r="LR254" s="9"/>
      <c r="LS254" s="9"/>
      <c r="LT254" s="9"/>
      <c r="LU254" s="9"/>
      <c r="LV254" s="9"/>
      <c r="LW254" s="9"/>
      <c r="LX254" s="9"/>
    </row>
    <row r="255" spans="1:336" s="15" customFormat="1" ht="229.5" x14ac:dyDescent="0.25">
      <c r="A255" s="662" t="str">
        <f>CONCATENATE(MUEBLES[[#This Row],[CODIGO DE LA PARTIDA ESPECIFICA ]],"-",MUEBLES[[#This Row],[NO. EDIFICIO ]],"-",MUEBLES[[#This Row],[NO. ÁREA ]],"-",MUEBLES[[#This Row],[NÚM. DE BIEN ]],"-",MUEBLES[[#This Row],[CONSECUTIVO DEL BIEN ]],"-",MUEBLES[[#This Row],[CONSECUTIVO GENERAL DE INVENTARIO]])</f>
        <v>561-01-44-259-048-0250</v>
      </c>
      <c r="B255" s="584">
        <v>561</v>
      </c>
      <c r="C255" s="584" t="s">
        <v>6103</v>
      </c>
      <c r="D255" s="584" t="s">
        <v>6376</v>
      </c>
      <c r="E255" s="585" t="s">
        <v>4060</v>
      </c>
      <c r="F255" s="584" t="str">
        <f>VLOOKUP(MUEBLES[[#This Row],[NO. EDIFICIO ]],EDIFICIOS[],2,FALSE)</f>
        <v>PALACIO MUNICIPAL</v>
      </c>
      <c r="G255" s="584" t="str">
        <f>VLOOKUP(MUEBLES[[#This Row],[NO. EDIFICIO ]],EDIFICIOS[],3,FALSE)</f>
        <v>PALACIO MUNICIPAL, S/N, COLONIA CENTRO</v>
      </c>
      <c r="H255" s="606" t="s">
        <v>4289</v>
      </c>
      <c r="I255" s="587" t="str">
        <f>VLOOKUP(MUEBLES[[#This Row],[NO. ÁREA ]],AREAS[],2,FALSE)</f>
        <v>SEGURIDAD PÚBLICA Y TRÁNSITO MUNICIPAL</v>
      </c>
      <c r="J255" s="586" t="str">
        <f>VLOOKUP(MUEBLES[[#This Row],[NO. ÁREA ]],AREAS[],5,FALSE)</f>
        <v>LIC. MIGUEL ÁNGEL ALDANA  CANO</v>
      </c>
      <c r="K255" s="586" t="s">
        <v>4060</v>
      </c>
      <c r="L255" s="587" t="str">
        <f>VLOOKUP(MUEBLES[[#This Row],[NÚM. DE NOMINA ]],PERSONAL[],2,FALSE)</f>
        <v>LIC. MIGUEL ÁNGEL ALDANA  CANO</v>
      </c>
      <c r="M255" s="586" t="str">
        <f>VLOOKUP(MUEBLES[[#This Row],[NÚM. DE NOMINA ]],PERSONAL[],3,FALSE)</f>
        <v xml:space="preserve">TITULAR </v>
      </c>
      <c r="N255" s="585" t="s">
        <v>4892</v>
      </c>
      <c r="O255" s="586" t="s">
        <v>4739</v>
      </c>
      <c r="P255" s="588" t="str">
        <f>VLOOKUP(MUEBLES[[#This Row],[NÚM. DE BIEN ]],BIENES[],2,FALSE)</f>
        <v xml:space="preserve">RADIO PORTATIL </v>
      </c>
      <c r="Q255" s="589" t="s">
        <v>3225</v>
      </c>
      <c r="R255" s="606" t="s">
        <v>5192</v>
      </c>
      <c r="S255" s="585" t="s">
        <v>3215</v>
      </c>
      <c r="T255" s="585" t="s">
        <v>3216</v>
      </c>
      <c r="U255" s="585">
        <v>58015190</v>
      </c>
      <c r="V255" s="585" t="s">
        <v>3227</v>
      </c>
      <c r="W255" s="590">
        <v>44886</v>
      </c>
      <c r="X255" s="591">
        <v>1520.7090000000001</v>
      </c>
      <c r="Y255" s="592"/>
      <c r="Z255" s="592">
        <v>1520.7090000000001</v>
      </c>
      <c r="AA255" s="585" t="s">
        <v>6089</v>
      </c>
      <c r="AB255" s="607"/>
      <c r="AC255" s="576"/>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c r="HE255" s="9"/>
      <c r="HF255" s="9"/>
      <c r="HG255" s="9"/>
      <c r="HH255" s="9"/>
      <c r="HI255" s="9"/>
      <c r="HJ255" s="9"/>
      <c r="HK255" s="9"/>
      <c r="HL255" s="9"/>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c r="IT255" s="9"/>
      <c r="IU255" s="9"/>
      <c r="IV255" s="9"/>
      <c r="IW255" s="9"/>
      <c r="IX255" s="9"/>
      <c r="IY255" s="9"/>
      <c r="IZ255" s="9"/>
      <c r="JA255" s="9"/>
      <c r="JB255" s="9"/>
      <c r="JC255" s="9"/>
      <c r="JD255" s="9"/>
      <c r="JE255" s="9"/>
      <c r="JF255" s="9"/>
      <c r="JG255" s="9"/>
      <c r="JH255" s="9"/>
      <c r="JI255" s="9"/>
      <c r="JJ255" s="9"/>
      <c r="JK255" s="9"/>
      <c r="JL255" s="9"/>
      <c r="JM255" s="9"/>
      <c r="JN255" s="9"/>
      <c r="JO255" s="9"/>
      <c r="JP255" s="9"/>
      <c r="JQ255" s="9"/>
      <c r="JR255" s="9"/>
      <c r="JS255" s="9"/>
      <c r="JT255" s="9"/>
      <c r="JU255" s="9"/>
      <c r="JV255" s="9"/>
      <c r="JW255" s="9"/>
      <c r="JX255" s="9"/>
      <c r="JY255" s="9"/>
      <c r="JZ255" s="9"/>
      <c r="KA255" s="9"/>
      <c r="KB255" s="9"/>
      <c r="KC255" s="9"/>
      <c r="KD255" s="9"/>
      <c r="KE255" s="9"/>
      <c r="KF255" s="9"/>
      <c r="KG255" s="9"/>
      <c r="KH255" s="9"/>
      <c r="KI255" s="9"/>
      <c r="KJ255" s="9"/>
      <c r="KK255" s="9"/>
      <c r="KL255" s="9"/>
      <c r="KM255" s="9"/>
      <c r="KN255" s="9"/>
      <c r="KO255" s="9"/>
      <c r="KP255" s="9"/>
      <c r="KQ255" s="9"/>
      <c r="KR255" s="9"/>
      <c r="KS255" s="9"/>
      <c r="KT255" s="9"/>
      <c r="KU255" s="9"/>
      <c r="KV255" s="9"/>
      <c r="KW255" s="9"/>
      <c r="KX255" s="9"/>
      <c r="KY255" s="9"/>
      <c r="KZ255" s="9"/>
      <c r="LA255" s="9"/>
      <c r="LB255" s="9"/>
      <c r="LC255" s="9"/>
      <c r="LD255" s="9"/>
      <c r="LE255" s="9"/>
      <c r="LF255" s="9"/>
      <c r="LG255" s="9"/>
      <c r="LH255" s="9"/>
      <c r="LI255" s="9"/>
      <c r="LJ255" s="9"/>
      <c r="LK255" s="9"/>
      <c r="LL255" s="9"/>
      <c r="LM255" s="9"/>
      <c r="LN255" s="9"/>
      <c r="LO255" s="9"/>
      <c r="LP255" s="9"/>
      <c r="LQ255" s="9"/>
      <c r="LR255" s="9"/>
      <c r="LS255" s="9"/>
      <c r="LT255" s="9"/>
      <c r="LU255" s="9"/>
      <c r="LV255" s="9"/>
      <c r="LW255" s="9"/>
      <c r="LX255" s="9"/>
    </row>
    <row r="256" spans="1:336" s="15" customFormat="1" ht="229.5" x14ac:dyDescent="0.25">
      <c r="A256" s="667" t="str">
        <f>CONCATENATE(MUEBLES[[#This Row],[CODIGO DE LA PARTIDA ESPECIFICA ]],"-",MUEBLES[[#This Row],[NO. EDIFICIO ]],"-",MUEBLES[[#This Row],[NO. ÁREA ]],"-",MUEBLES[[#This Row],[NÚM. DE BIEN ]],"-",MUEBLES[[#This Row],[CONSECUTIVO DEL BIEN ]],"-",MUEBLES[[#This Row],[CONSECUTIVO GENERAL DE INVENTARIO]])</f>
        <v>561-01-44-259-049-0251</v>
      </c>
      <c r="B256" s="584">
        <v>561</v>
      </c>
      <c r="C256" s="584" t="s">
        <v>6103</v>
      </c>
      <c r="D256" s="584" t="s">
        <v>6377</v>
      </c>
      <c r="E256" s="585" t="s">
        <v>4060</v>
      </c>
      <c r="F256" s="584" t="str">
        <f>VLOOKUP(MUEBLES[[#This Row],[NO. EDIFICIO ]],EDIFICIOS[],2,FALSE)</f>
        <v>PALACIO MUNICIPAL</v>
      </c>
      <c r="G256" s="584" t="str">
        <f>VLOOKUP(MUEBLES[[#This Row],[NO. EDIFICIO ]],EDIFICIOS[],3,FALSE)</f>
        <v>PALACIO MUNICIPAL, S/N, COLONIA CENTRO</v>
      </c>
      <c r="H256" s="606" t="s">
        <v>4289</v>
      </c>
      <c r="I256" s="587" t="str">
        <f>VLOOKUP(MUEBLES[[#This Row],[NO. ÁREA ]],AREAS[],2,FALSE)</f>
        <v>SEGURIDAD PÚBLICA Y TRÁNSITO MUNICIPAL</v>
      </c>
      <c r="J256" s="586" t="str">
        <f>VLOOKUP(MUEBLES[[#This Row],[NO. ÁREA ]],AREAS[],5,FALSE)</f>
        <v>LIC. MIGUEL ÁNGEL ALDANA  CANO</v>
      </c>
      <c r="K256" s="586" t="s">
        <v>4060</v>
      </c>
      <c r="L256" s="587" t="str">
        <f>VLOOKUP(MUEBLES[[#This Row],[NÚM. DE NOMINA ]],PERSONAL[],2,FALSE)</f>
        <v>LIC. MIGUEL ÁNGEL ALDANA  CANO</v>
      </c>
      <c r="M256" s="586" t="str">
        <f>VLOOKUP(MUEBLES[[#This Row],[NÚM. DE NOMINA ]],PERSONAL[],3,FALSE)</f>
        <v xml:space="preserve">TITULAR </v>
      </c>
      <c r="N256" s="585" t="s">
        <v>4892</v>
      </c>
      <c r="O256" s="586" t="s">
        <v>4740</v>
      </c>
      <c r="P256" s="588" t="str">
        <f>VLOOKUP(MUEBLES[[#This Row],[NÚM. DE BIEN ]],BIENES[],2,FALSE)</f>
        <v xml:space="preserve">RADIO PORTATIL </v>
      </c>
      <c r="Q256" s="589" t="s">
        <v>3226</v>
      </c>
      <c r="R256" s="606" t="s">
        <v>5193</v>
      </c>
      <c r="S256" s="585" t="s">
        <v>3215</v>
      </c>
      <c r="T256" s="585" t="s">
        <v>3216</v>
      </c>
      <c r="U256" s="585">
        <v>58015191</v>
      </c>
      <c r="V256" s="585" t="s">
        <v>3227</v>
      </c>
      <c r="W256" s="590">
        <v>44886</v>
      </c>
      <c r="X256" s="591">
        <v>1520.7090000000001</v>
      </c>
      <c r="Y256" s="592"/>
      <c r="Z256" s="592">
        <v>1520.7090000000001</v>
      </c>
      <c r="AA256" s="585" t="s">
        <v>6089</v>
      </c>
      <c r="AB256" s="607" t="s">
        <v>7908</v>
      </c>
      <c r="AC256" s="576"/>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c r="IT256" s="9"/>
      <c r="IU256" s="9"/>
      <c r="IV256" s="9"/>
      <c r="IW256" s="9"/>
      <c r="IX256" s="9"/>
      <c r="IY256" s="9"/>
      <c r="IZ256" s="9"/>
      <c r="JA256" s="9"/>
      <c r="JB256" s="9"/>
      <c r="JC256" s="9"/>
      <c r="JD256" s="9"/>
      <c r="JE256" s="9"/>
      <c r="JF256" s="9"/>
      <c r="JG256" s="9"/>
      <c r="JH256" s="9"/>
      <c r="JI256" s="9"/>
      <c r="JJ256" s="9"/>
      <c r="JK256" s="9"/>
      <c r="JL256" s="9"/>
      <c r="JM256" s="9"/>
      <c r="JN256" s="9"/>
      <c r="JO256" s="9"/>
      <c r="JP256" s="9"/>
      <c r="JQ256" s="9"/>
      <c r="JR256" s="9"/>
      <c r="JS256" s="9"/>
      <c r="JT256" s="9"/>
      <c r="JU256" s="9"/>
      <c r="JV256" s="9"/>
      <c r="JW256" s="9"/>
      <c r="JX256" s="9"/>
      <c r="JY256" s="9"/>
      <c r="JZ256" s="9"/>
      <c r="KA256" s="9"/>
      <c r="KB256" s="9"/>
      <c r="KC256" s="9"/>
      <c r="KD256" s="9"/>
      <c r="KE256" s="9"/>
      <c r="KF256" s="9"/>
      <c r="KG256" s="9"/>
      <c r="KH256" s="9"/>
      <c r="KI256" s="9"/>
      <c r="KJ256" s="9"/>
      <c r="KK256" s="9"/>
      <c r="KL256" s="9"/>
      <c r="KM256" s="9"/>
      <c r="KN256" s="9"/>
      <c r="KO256" s="9"/>
      <c r="KP256" s="9"/>
      <c r="KQ256" s="9"/>
      <c r="KR256" s="9"/>
      <c r="KS256" s="9"/>
      <c r="KT256" s="9"/>
      <c r="KU256" s="9"/>
      <c r="KV256" s="9"/>
      <c r="KW256" s="9"/>
      <c r="KX256" s="9"/>
      <c r="KY256" s="9"/>
      <c r="KZ256" s="9"/>
      <c r="LA256" s="9"/>
      <c r="LB256" s="9"/>
      <c r="LC256" s="9"/>
      <c r="LD256" s="9"/>
      <c r="LE256" s="9"/>
      <c r="LF256" s="9"/>
      <c r="LG256" s="9"/>
      <c r="LH256" s="9"/>
      <c r="LI256" s="9"/>
      <c r="LJ256" s="9"/>
      <c r="LK256" s="9"/>
      <c r="LL256" s="9"/>
      <c r="LM256" s="9"/>
      <c r="LN256" s="9"/>
      <c r="LO256" s="9"/>
      <c r="LP256" s="9"/>
      <c r="LQ256" s="9"/>
      <c r="LR256" s="9"/>
      <c r="LS256" s="9"/>
      <c r="LT256" s="9"/>
      <c r="LU256" s="9"/>
      <c r="LV256" s="9"/>
      <c r="LW256" s="9"/>
      <c r="LX256" s="9"/>
    </row>
    <row r="257" spans="1:336" s="15" customFormat="1" ht="229.5" x14ac:dyDescent="0.25">
      <c r="A257" s="667" t="str">
        <f>CONCATENATE(MUEBLES[[#This Row],[CODIGO DE LA PARTIDA ESPECIFICA ]],"-",MUEBLES[[#This Row],[NO. EDIFICIO ]],"-",MUEBLES[[#This Row],[NO. ÁREA ]],"-",MUEBLES[[#This Row],[NÚM. DE BIEN ]],"-",MUEBLES[[#This Row],[CONSECUTIVO DEL BIEN ]],"-",MUEBLES[[#This Row],[CONSECUTIVO GENERAL DE INVENTARIO]])</f>
        <v>561-01-44-259-050-0252</v>
      </c>
      <c r="B257" s="584">
        <v>561</v>
      </c>
      <c r="C257" s="584" t="s">
        <v>6103</v>
      </c>
      <c r="D257" s="584" t="s">
        <v>6378</v>
      </c>
      <c r="E257" s="585" t="s">
        <v>4060</v>
      </c>
      <c r="F257" s="584" t="str">
        <f>VLOOKUP(MUEBLES[[#This Row],[NO. EDIFICIO ]],EDIFICIOS[],2,FALSE)</f>
        <v>PALACIO MUNICIPAL</v>
      </c>
      <c r="G257" s="584" t="str">
        <f>VLOOKUP(MUEBLES[[#This Row],[NO. EDIFICIO ]],EDIFICIOS[],3,FALSE)</f>
        <v>PALACIO MUNICIPAL, S/N, COLONIA CENTRO</v>
      </c>
      <c r="H257" s="606" t="s">
        <v>4289</v>
      </c>
      <c r="I257" s="587" t="str">
        <f>VLOOKUP(MUEBLES[[#This Row],[NO. ÁREA ]],AREAS[],2,FALSE)</f>
        <v>SEGURIDAD PÚBLICA Y TRÁNSITO MUNICIPAL</v>
      </c>
      <c r="J257" s="586" t="str">
        <f>VLOOKUP(MUEBLES[[#This Row],[NO. ÁREA ]],AREAS[],5,FALSE)</f>
        <v>LIC. MIGUEL ÁNGEL ALDANA  CANO</v>
      </c>
      <c r="K257" s="586" t="s">
        <v>4060</v>
      </c>
      <c r="L257" s="587" t="str">
        <f>VLOOKUP(MUEBLES[[#This Row],[NÚM. DE NOMINA ]],PERSONAL[],2,FALSE)</f>
        <v>LIC. MIGUEL ÁNGEL ALDANA  CANO</v>
      </c>
      <c r="M257" s="586" t="str">
        <f>VLOOKUP(MUEBLES[[#This Row],[NÚM. DE NOMINA ]],PERSONAL[],3,FALSE)</f>
        <v xml:space="preserve">TITULAR </v>
      </c>
      <c r="N257" s="585" t="s">
        <v>4892</v>
      </c>
      <c r="O257" s="586" t="s">
        <v>4741</v>
      </c>
      <c r="P257" s="588" t="str">
        <f>VLOOKUP(MUEBLES[[#This Row],[NÚM. DE BIEN ]],BIENES[],2,FALSE)</f>
        <v xml:space="preserve">RADIO PORTATIL </v>
      </c>
      <c r="Q257" s="589" t="s">
        <v>3238</v>
      </c>
      <c r="R257" s="606" t="s">
        <v>5194</v>
      </c>
      <c r="S257" s="585" t="s">
        <v>3215</v>
      </c>
      <c r="T257" s="585" t="s">
        <v>3216</v>
      </c>
      <c r="U257" s="585">
        <v>58015361</v>
      </c>
      <c r="V257" s="585" t="s">
        <v>3227</v>
      </c>
      <c r="W257" s="590">
        <v>44886</v>
      </c>
      <c r="X257" s="591">
        <v>1520.7090000000001</v>
      </c>
      <c r="Y257" s="592"/>
      <c r="Z257" s="592">
        <v>1520.7090000000001</v>
      </c>
      <c r="AA257" s="585" t="s">
        <v>6089</v>
      </c>
      <c r="AB257" s="607" t="s">
        <v>7909</v>
      </c>
      <c r="AC257" s="576"/>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c r="IT257" s="9"/>
      <c r="IU257" s="9"/>
      <c r="IV257" s="9"/>
      <c r="IW257" s="9"/>
      <c r="IX257" s="9"/>
      <c r="IY257" s="9"/>
      <c r="IZ257" s="9"/>
      <c r="JA257" s="9"/>
      <c r="JB257" s="9"/>
      <c r="JC257" s="9"/>
      <c r="JD257" s="9"/>
      <c r="JE257" s="9"/>
      <c r="JF257" s="9"/>
      <c r="JG257" s="9"/>
      <c r="JH257" s="9"/>
      <c r="JI257" s="9"/>
      <c r="JJ257" s="9"/>
      <c r="JK257" s="9"/>
      <c r="JL257" s="9"/>
      <c r="JM257" s="9"/>
      <c r="JN257" s="9"/>
      <c r="JO257" s="9"/>
      <c r="JP257" s="9"/>
      <c r="JQ257" s="9"/>
      <c r="JR257" s="9"/>
      <c r="JS257" s="9"/>
      <c r="JT257" s="9"/>
      <c r="JU257" s="9"/>
      <c r="JV257" s="9"/>
      <c r="JW257" s="9"/>
      <c r="JX257" s="9"/>
      <c r="JY257" s="9"/>
      <c r="JZ257" s="9"/>
      <c r="KA257" s="9"/>
      <c r="KB257" s="9"/>
      <c r="KC257" s="9"/>
      <c r="KD257" s="9"/>
      <c r="KE257" s="9"/>
      <c r="KF257" s="9"/>
      <c r="KG257" s="9"/>
      <c r="KH257" s="9"/>
      <c r="KI257" s="9"/>
      <c r="KJ257" s="9"/>
      <c r="KK257" s="9"/>
      <c r="KL257" s="9"/>
      <c r="KM257" s="9"/>
      <c r="KN257" s="9"/>
      <c r="KO257" s="9"/>
      <c r="KP257" s="9"/>
      <c r="KQ257" s="9"/>
      <c r="KR257" s="9"/>
      <c r="KS257" s="9"/>
      <c r="KT257" s="9"/>
      <c r="KU257" s="9"/>
      <c r="KV257" s="9"/>
      <c r="KW257" s="9"/>
      <c r="KX257" s="9"/>
      <c r="KY257" s="9"/>
      <c r="KZ257" s="9"/>
      <c r="LA257" s="9"/>
      <c r="LB257" s="9"/>
      <c r="LC257" s="9"/>
      <c r="LD257" s="9"/>
      <c r="LE257" s="9"/>
      <c r="LF257" s="9"/>
      <c r="LG257" s="9"/>
      <c r="LH257" s="9"/>
      <c r="LI257" s="9"/>
      <c r="LJ257" s="9"/>
      <c r="LK257" s="9"/>
      <c r="LL257" s="9"/>
      <c r="LM257" s="9"/>
      <c r="LN257" s="9"/>
      <c r="LO257" s="9"/>
      <c r="LP257" s="9"/>
      <c r="LQ257" s="9"/>
      <c r="LR257" s="9"/>
      <c r="LS257" s="9"/>
      <c r="LT257" s="9"/>
      <c r="LU257" s="9"/>
      <c r="LV257" s="9"/>
      <c r="LW257" s="9"/>
      <c r="LX257" s="9"/>
    </row>
    <row r="258" spans="1:336" s="15" customFormat="1" ht="229.5" x14ac:dyDescent="0.25">
      <c r="A258" s="661" t="str">
        <f>CONCATENATE(MUEBLES[[#This Row],[CODIGO DE LA PARTIDA ESPECIFICA ]],"-",MUEBLES[[#This Row],[NO. EDIFICIO ]],"-",MUEBLES[[#This Row],[NO. ÁREA ]],"-",MUEBLES[[#This Row],[NÚM. DE BIEN ]],"-",MUEBLES[[#This Row],[CONSECUTIVO DEL BIEN ]],"-",MUEBLES[[#This Row],[CONSECUTIVO GENERAL DE INVENTARIO]])</f>
        <v>561-01-44-259-051-0253</v>
      </c>
      <c r="B258" s="584">
        <v>561</v>
      </c>
      <c r="C258" s="584" t="s">
        <v>6103</v>
      </c>
      <c r="D258" s="584" t="s">
        <v>6379</v>
      </c>
      <c r="E258" s="585" t="s">
        <v>4060</v>
      </c>
      <c r="F258" s="584" t="str">
        <f>VLOOKUP(MUEBLES[[#This Row],[NO. EDIFICIO ]],EDIFICIOS[],2,FALSE)</f>
        <v>PALACIO MUNICIPAL</v>
      </c>
      <c r="G258" s="584" t="str">
        <f>VLOOKUP(MUEBLES[[#This Row],[NO. EDIFICIO ]],EDIFICIOS[],3,FALSE)</f>
        <v>PALACIO MUNICIPAL, S/N, COLONIA CENTRO</v>
      </c>
      <c r="H258" s="606" t="s">
        <v>4289</v>
      </c>
      <c r="I258" s="587" t="str">
        <f>VLOOKUP(MUEBLES[[#This Row],[NO. ÁREA ]],AREAS[],2,FALSE)</f>
        <v>SEGURIDAD PÚBLICA Y TRÁNSITO MUNICIPAL</v>
      </c>
      <c r="J258" s="586" t="str">
        <f>VLOOKUP(MUEBLES[[#This Row],[NO. ÁREA ]],AREAS[],5,FALSE)</f>
        <v>LIC. MIGUEL ÁNGEL ALDANA  CANO</v>
      </c>
      <c r="K258" s="586" t="s">
        <v>4060</v>
      </c>
      <c r="L258" s="587" t="str">
        <f>VLOOKUP(MUEBLES[[#This Row],[NÚM. DE NOMINA ]],PERSONAL[],2,FALSE)</f>
        <v>LIC. MIGUEL ÁNGEL ALDANA  CANO</v>
      </c>
      <c r="M258" s="586" t="str">
        <f>VLOOKUP(MUEBLES[[#This Row],[NÚM. DE NOMINA ]],PERSONAL[],3,FALSE)</f>
        <v xml:space="preserve">TITULAR </v>
      </c>
      <c r="N258" s="585" t="s">
        <v>4892</v>
      </c>
      <c r="O258" s="586" t="s">
        <v>4742</v>
      </c>
      <c r="P258" s="588" t="str">
        <f>VLOOKUP(MUEBLES[[#This Row],[NÚM. DE BIEN ]],BIENES[],2,FALSE)</f>
        <v xml:space="preserve">RADIO PORTATIL </v>
      </c>
      <c r="Q258" s="589" t="s">
        <v>3239</v>
      </c>
      <c r="R258" s="606" t="s">
        <v>5195</v>
      </c>
      <c r="S258" s="585" t="s">
        <v>3215</v>
      </c>
      <c r="T258" s="585" t="s">
        <v>3216</v>
      </c>
      <c r="U258" s="585">
        <v>58015362</v>
      </c>
      <c r="V258" s="585" t="s">
        <v>3227</v>
      </c>
      <c r="W258" s="590">
        <v>44886</v>
      </c>
      <c r="X258" s="591">
        <v>1520.7090000000001</v>
      </c>
      <c r="Y258" s="592"/>
      <c r="Z258" s="592">
        <v>1520.7090000000001</v>
      </c>
      <c r="AA258" s="585" t="s">
        <v>6089</v>
      </c>
      <c r="AB258" s="607" t="s">
        <v>7910</v>
      </c>
      <c r="AC258" s="576"/>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c r="IT258" s="9"/>
      <c r="IU258" s="9"/>
      <c r="IV258" s="9"/>
      <c r="IW258" s="9"/>
      <c r="IX258" s="9"/>
      <c r="IY258" s="9"/>
      <c r="IZ258" s="9"/>
      <c r="JA258" s="9"/>
      <c r="JB258" s="9"/>
      <c r="JC258" s="9"/>
      <c r="JD258" s="9"/>
      <c r="JE258" s="9"/>
      <c r="JF258" s="9"/>
      <c r="JG258" s="9"/>
      <c r="JH258" s="9"/>
      <c r="JI258" s="9"/>
      <c r="JJ258" s="9"/>
      <c r="JK258" s="9"/>
      <c r="JL258" s="9"/>
      <c r="JM258" s="9"/>
      <c r="JN258" s="9"/>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c r="KN258" s="9"/>
      <c r="KO258" s="9"/>
      <c r="KP258" s="9"/>
      <c r="KQ258" s="9"/>
      <c r="KR258" s="9"/>
      <c r="KS258" s="9"/>
      <c r="KT258" s="9"/>
      <c r="KU258" s="9"/>
      <c r="KV258" s="9"/>
      <c r="KW258" s="9"/>
      <c r="KX258" s="9"/>
      <c r="KY258" s="9"/>
      <c r="KZ258" s="9"/>
      <c r="LA258" s="9"/>
      <c r="LB258" s="9"/>
      <c r="LC258" s="9"/>
      <c r="LD258" s="9"/>
      <c r="LE258" s="9"/>
      <c r="LF258" s="9"/>
      <c r="LG258" s="9"/>
      <c r="LH258" s="9"/>
      <c r="LI258" s="9"/>
      <c r="LJ258" s="9"/>
      <c r="LK258" s="9"/>
      <c r="LL258" s="9"/>
      <c r="LM258" s="9"/>
      <c r="LN258" s="9"/>
      <c r="LO258" s="9"/>
      <c r="LP258" s="9"/>
      <c r="LQ258" s="9"/>
      <c r="LR258" s="9"/>
      <c r="LS258" s="9"/>
      <c r="LT258" s="9"/>
      <c r="LU258" s="9"/>
      <c r="LV258" s="9"/>
      <c r="LW258" s="9"/>
      <c r="LX258" s="9"/>
    </row>
    <row r="259" spans="1:336" s="15" customFormat="1" ht="229.5" x14ac:dyDescent="0.25">
      <c r="A259" s="667" t="str">
        <f>CONCATENATE(MUEBLES[[#This Row],[CODIGO DE LA PARTIDA ESPECIFICA ]],"-",MUEBLES[[#This Row],[NO. EDIFICIO ]],"-",MUEBLES[[#This Row],[NO. ÁREA ]],"-",MUEBLES[[#This Row],[NÚM. DE BIEN ]],"-",MUEBLES[[#This Row],[CONSECUTIVO DEL BIEN ]],"-",MUEBLES[[#This Row],[CONSECUTIVO GENERAL DE INVENTARIO]])</f>
        <v>561-01-44-259-052-0254</v>
      </c>
      <c r="B259" s="584">
        <v>561</v>
      </c>
      <c r="C259" s="584" t="s">
        <v>6103</v>
      </c>
      <c r="D259" s="584" t="s">
        <v>6380</v>
      </c>
      <c r="E259" s="585" t="s">
        <v>4060</v>
      </c>
      <c r="F259" s="584" t="str">
        <f>VLOOKUP(MUEBLES[[#This Row],[NO. EDIFICIO ]],EDIFICIOS[],2,FALSE)</f>
        <v>PALACIO MUNICIPAL</v>
      </c>
      <c r="G259" s="584" t="str">
        <f>VLOOKUP(MUEBLES[[#This Row],[NO. EDIFICIO ]],EDIFICIOS[],3,FALSE)</f>
        <v>PALACIO MUNICIPAL, S/N, COLONIA CENTRO</v>
      </c>
      <c r="H259" s="606" t="s">
        <v>4289</v>
      </c>
      <c r="I259" s="587" t="str">
        <f>VLOOKUP(MUEBLES[[#This Row],[NO. ÁREA ]],AREAS[],2,FALSE)</f>
        <v>SEGURIDAD PÚBLICA Y TRÁNSITO MUNICIPAL</v>
      </c>
      <c r="J259" s="586" t="str">
        <f>VLOOKUP(MUEBLES[[#This Row],[NO. ÁREA ]],AREAS[],5,FALSE)</f>
        <v>LIC. MIGUEL ÁNGEL ALDANA  CANO</v>
      </c>
      <c r="K259" s="586" t="s">
        <v>4060</v>
      </c>
      <c r="L259" s="587" t="str">
        <f>VLOOKUP(MUEBLES[[#This Row],[NÚM. DE NOMINA ]],PERSONAL[],2,FALSE)</f>
        <v>LIC. MIGUEL ÁNGEL ALDANA  CANO</v>
      </c>
      <c r="M259" s="586" t="str">
        <f>VLOOKUP(MUEBLES[[#This Row],[NÚM. DE NOMINA ]],PERSONAL[],3,FALSE)</f>
        <v xml:space="preserve">TITULAR </v>
      </c>
      <c r="N259" s="585" t="s">
        <v>4892</v>
      </c>
      <c r="O259" s="586" t="s">
        <v>4743</v>
      </c>
      <c r="P259" s="588" t="str">
        <f>VLOOKUP(MUEBLES[[#This Row],[NÚM. DE BIEN ]],BIENES[],2,FALSE)</f>
        <v xml:space="preserve">RADIO PORTATIL </v>
      </c>
      <c r="Q259" s="589" t="s">
        <v>3240</v>
      </c>
      <c r="R259" s="606" t="s">
        <v>5196</v>
      </c>
      <c r="S259" s="585" t="s">
        <v>3215</v>
      </c>
      <c r="T259" s="585" t="s">
        <v>3216</v>
      </c>
      <c r="U259" s="585">
        <v>58015363</v>
      </c>
      <c r="V259" s="585" t="s">
        <v>3227</v>
      </c>
      <c r="W259" s="590">
        <v>44886</v>
      </c>
      <c r="X259" s="591">
        <v>1520.7090000000001</v>
      </c>
      <c r="Y259" s="592"/>
      <c r="Z259" s="592">
        <v>1520.7090000000001</v>
      </c>
      <c r="AA259" s="585" t="s">
        <v>6089</v>
      </c>
      <c r="AB259" s="607" t="s">
        <v>7911</v>
      </c>
      <c r="AC259" s="576"/>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9"/>
      <c r="GW259" s="9"/>
      <c r="GX259" s="9"/>
      <c r="GY259" s="9"/>
      <c r="GZ259" s="9"/>
      <c r="HA259" s="9"/>
      <c r="HB259" s="9"/>
      <c r="HC259" s="9"/>
      <c r="HD259" s="9"/>
      <c r="HE259" s="9"/>
      <c r="HF259" s="9"/>
      <c r="HG259" s="9"/>
      <c r="HH259" s="9"/>
      <c r="HI259" s="9"/>
      <c r="HJ259" s="9"/>
      <c r="HK259" s="9"/>
      <c r="HL259" s="9"/>
      <c r="HM259" s="9"/>
      <c r="HN259" s="9"/>
      <c r="HO259" s="9"/>
      <c r="HP259" s="9"/>
      <c r="HQ259" s="9"/>
      <c r="HR259" s="9"/>
      <c r="HS259" s="9"/>
      <c r="HT259" s="9"/>
      <c r="HU259" s="9"/>
      <c r="HV259" s="9"/>
      <c r="HW259" s="9"/>
      <c r="HX259" s="9"/>
      <c r="HY259" s="9"/>
      <c r="HZ259" s="9"/>
      <c r="IA259" s="9"/>
      <c r="IB259" s="9"/>
      <c r="IC259" s="9"/>
      <c r="ID259" s="9"/>
      <c r="IE259" s="9"/>
      <c r="IF259" s="9"/>
      <c r="IG259" s="9"/>
      <c r="IH259" s="9"/>
      <c r="II259" s="9"/>
      <c r="IJ259" s="9"/>
      <c r="IK259" s="9"/>
      <c r="IL259" s="9"/>
      <c r="IM259" s="9"/>
      <c r="IN259" s="9"/>
      <c r="IO259" s="9"/>
      <c r="IP259" s="9"/>
      <c r="IQ259" s="9"/>
      <c r="IR259" s="9"/>
      <c r="IS259" s="9"/>
      <c r="IT259" s="9"/>
      <c r="IU259" s="9"/>
      <c r="IV259" s="9"/>
      <c r="IW259" s="9"/>
      <c r="IX259" s="9"/>
      <c r="IY259" s="9"/>
      <c r="IZ259" s="9"/>
      <c r="JA259" s="9"/>
      <c r="JB259" s="9"/>
      <c r="JC259" s="9"/>
      <c r="JD259" s="9"/>
      <c r="JE259" s="9"/>
      <c r="JF259" s="9"/>
      <c r="JG259" s="9"/>
      <c r="JH259" s="9"/>
      <c r="JI259" s="9"/>
      <c r="JJ259" s="9"/>
      <c r="JK259" s="9"/>
      <c r="JL259" s="9"/>
      <c r="JM259" s="9"/>
      <c r="JN259" s="9"/>
      <c r="JO259" s="9"/>
      <c r="JP259" s="9"/>
      <c r="JQ259" s="9"/>
      <c r="JR259" s="9"/>
      <c r="JS259" s="9"/>
      <c r="JT259" s="9"/>
      <c r="JU259" s="9"/>
      <c r="JV259" s="9"/>
      <c r="JW259" s="9"/>
      <c r="JX259" s="9"/>
      <c r="JY259" s="9"/>
      <c r="JZ259" s="9"/>
      <c r="KA259" s="9"/>
      <c r="KB259" s="9"/>
      <c r="KC259" s="9"/>
      <c r="KD259" s="9"/>
      <c r="KE259" s="9"/>
      <c r="KF259" s="9"/>
      <c r="KG259" s="9"/>
      <c r="KH259" s="9"/>
      <c r="KI259" s="9"/>
      <c r="KJ259" s="9"/>
      <c r="KK259" s="9"/>
      <c r="KL259" s="9"/>
      <c r="KM259" s="9"/>
      <c r="KN259" s="9"/>
      <c r="KO259" s="9"/>
      <c r="KP259" s="9"/>
      <c r="KQ259" s="9"/>
      <c r="KR259" s="9"/>
      <c r="KS259" s="9"/>
      <c r="KT259" s="9"/>
      <c r="KU259" s="9"/>
      <c r="KV259" s="9"/>
      <c r="KW259" s="9"/>
      <c r="KX259" s="9"/>
      <c r="KY259" s="9"/>
      <c r="KZ259" s="9"/>
      <c r="LA259" s="9"/>
      <c r="LB259" s="9"/>
      <c r="LC259" s="9"/>
      <c r="LD259" s="9"/>
      <c r="LE259" s="9"/>
      <c r="LF259" s="9"/>
      <c r="LG259" s="9"/>
      <c r="LH259" s="9"/>
      <c r="LI259" s="9"/>
      <c r="LJ259" s="9"/>
      <c r="LK259" s="9"/>
      <c r="LL259" s="9"/>
      <c r="LM259" s="9"/>
      <c r="LN259" s="9"/>
      <c r="LO259" s="9"/>
      <c r="LP259" s="9"/>
      <c r="LQ259" s="9"/>
      <c r="LR259" s="9"/>
      <c r="LS259" s="9"/>
      <c r="LT259" s="9"/>
      <c r="LU259" s="9"/>
      <c r="LV259" s="9"/>
      <c r="LW259" s="9"/>
      <c r="LX259" s="9"/>
    </row>
    <row r="260" spans="1:336" s="15" customFormat="1" ht="229.5" x14ac:dyDescent="0.25">
      <c r="A260" s="661" t="str">
        <f>CONCATENATE(MUEBLES[[#This Row],[CODIGO DE LA PARTIDA ESPECIFICA ]],"-",MUEBLES[[#This Row],[NO. EDIFICIO ]],"-",MUEBLES[[#This Row],[NO. ÁREA ]],"-",MUEBLES[[#This Row],[NÚM. DE BIEN ]],"-",MUEBLES[[#This Row],[CONSECUTIVO DEL BIEN ]],"-",MUEBLES[[#This Row],[CONSECUTIVO GENERAL DE INVENTARIO]])</f>
        <v>561-01-44-259-053-0255</v>
      </c>
      <c r="B260" s="584">
        <v>561</v>
      </c>
      <c r="C260" s="584" t="s">
        <v>6103</v>
      </c>
      <c r="D260" s="584" t="s">
        <v>6381</v>
      </c>
      <c r="E260" s="585" t="s">
        <v>4060</v>
      </c>
      <c r="F260" s="584" t="str">
        <f>VLOOKUP(MUEBLES[[#This Row],[NO. EDIFICIO ]],EDIFICIOS[],2,FALSE)</f>
        <v>PALACIO MUNICIPAL</v>
      </c>
      <c r="G260" s="584" t="str">
        <f>VLOOKUP(MUEBLES[[#This Row],[NO. EDIFICIO ]],EDIFICIOS[],3,FALSE)</f>
        <v>PALACIO MUNICIPAL, S/N, COLONIA CENTRO</v>
      </c>
      <c r="H260" s="606" t="s">
        <v>4289</v>
      </c>
      <c r="I260" s="587" t="str">
        <f>VLOOKUP(MUEBLES[[#This Row],[NO. ÁREA ]],AREAS[],2,FALSE)</f>
        <v>SEGURIDAD PÚBLICA Y TRÁNSITO MUNICIPAL</v>
      </c>
      <c r="J260" s="586" t="str">
        <f>VLOOKUP(MUEBLES[[#This Row],[NO. ÁREA ]],AREAS[],5,FALSE)</f>
        <v>LIC. MIGUEL ÁNGEL ALDANA  CANO</v>
      </c>
      <c r="K260" s="586" t="s">
        <v>4060</v>
      </c>
      <c r="L260" s="587" t="str">
        <f>VLOOKUP(MUEBLES[[#This Row],[NÚM. DE NOMINA ]],PERSONAL[],2,FALSE)</f>
        <v>LIC. MIGUEL ÁNGEL ALDANA  CANO</v>
      </c>
      <c r="M260" s="586" t="str">
        <f>VLOOKUP(MUEBLES[[#This Row],[NÚM. DE NOMINA ]],PERSONAL[],3,FALSE)</f>
        <v xml:space="preserve">TITULAR </v>
      </c>
      <c r="N260" s="585" t="s">
        <v>4892</v>
      </c>
      <c r="O260" s="586" t="s">
        <v>4744</v>
      </c>
      <c r="P260" s="588" t="str">
        <f>VLOOKUP(MUEBLES[[#This Row],[NÚM. DE BIEN ]],BIENES[],2,FALSE)</f>
        <v xml:space="preserve">RADIO PORTATIL </v>
      </c>
      <c r="Q260" s="589" t="s">
        <v>3241</v>
      </c>
      <c r="R260" s="606" t="s">
        <v>5197</v>
      </c>
      <c r="S260" s="585" t="s">
        <v>3215</v>
      </c>
      <c r="T260" s="585" t="s">
        <v>3216</v>
      </c>
      <c r="U260" s="585">
        <v>58015364</v>
      </c>
      <c r="V260" s="585" t="s">
        <v>3227</v>
      </c>
      <c r="W260" s="590">
        <v>44886</v>
      </c>
      <c r="X260" s="591">
        <v>1520.7090000000001</v>
      </c>
      <c r="Y260" s="592"/>
      <c r="Z260" s="592">
        <v>1520.7090000000001</v>
      </c>
      <c r="AA260" s="585" t="s">
        <v>6089</v>
      </c>
      <c r="AB260" s="607" t="s">
        <v>7910</v>
      </c>
      <c r="AC260" s="576"/>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c r="DP260" s="9"/>
      <c r="DQ260" s="9"/>
      <c r="DR260" s="9"/>
      <c r="DS260" s="9"/>
      <c r="DT260" s="9"/>
      <c r="DU260" s="9"/>
      <c r="DV260" s="9"/>
      <c r="DW260" s="9"/>
      <c r="DX260" s="9"/>
      <c r="DY260" s="9"/>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9"/>
      <c r="HF260" s="9"/>
      <c r="HG260" s="9"/>
      <c r="HH260" s="9"/>
      <c r="HI260" s="9"/>
      <c r="HJ260" s="9"/>
      <c r="HK260" s="9"/>
      <c r="HL260" s="9"/>
      <c r="HM260" s="9"/>
      <c r="HN260" s="9"/>
      <c r="HO260" s="9"/>
      <c r="HP260" s="9"/>
      <c r="HQ260" s="9"/>
      <c r="HR260" s="9"/>
      <c r="HS260" s="9"/>
      <c r="HT260" s="9"/>
      <c r="HU260" s="9"/>
      <c r="HV260" s="9"/>
      <c r="HW260" s="9"/>
      <c r="HX260" s="9"/>
      <c r="HY260" s="9"/>
      <c r="HZ260" s="9"/>
      <c r="IA260" s="9"/>
      <c r="IB260" s="9"/>
      <c r="IC260" s="9"/>
      <c r="ID260" s="9"/>
      <c r="IE260" s="9"/>
      <c r="IF260" s="9"/>
      <c r="IG260" s="9"/>
      <c r="IH260" s="9"/>
      <c r="II260" s="9"/>
      <c r="IJ260" s="9"/>
      <c r="IK260" s="9"/>
      <c r="IL260" s="9"/>
      <c r="IM260" s="9"/>
      <c r="IN260" s="9"/>
      <c r="IO260" s="9"/>
      <c r="IP260" s="9"/>
      <c r="IQ260" s="9"/>
      <c r="IR260" s="9"/>
      <c r="IS260" s="9"/>
      <c r="IT260" s="9"/>
      <c r="IU260" s="9"/>
      <c r="IV260" s="9"/>
      <c r="IW260" s="9"/>
      <c r="IX260" s="9"/>
      <c r="IY260" s="9"/>
      <c r="IZ260" s="9"/>
      <c r="JA260" s="9"/>
      <c r="JB260" s="9"/>
      <c r="JC260" s="9"/>
      <c r="JD260" s="9"/>
      <c r="JE260" s="9"/>
      <c r="JF260" s="9"/>
      <c r="JG260" s="9"/>
      <c r="JH260" s="9"/>
      <c r="JI260" s="9"/>
      <c r="JJ260" s="9"/>
      <c r="JK260" s="9"/>
      <c r="JL260" s="9"/>
      <c r="JM260" s="9"/>
      <c r="JN260" s="9"/>
      <c r="JO260" s="9"/>
      <c r="JP260" s="9"/>
      <c r="JQ260" s="9"/>
      <c r="JR260" s="9"/>
      <c r="JS260" s="9"/>
      <c r="JT260" s="9"/>
      <c r="JU260" s="9"/>
      <c r="JV260" s="9"/>
      <c r="JW260" s="9"/>
      <c r="JX260" s="9"/>
      <c r="JY260" s="9"/>
      <c r="JZ260" s="9"/>
      <c r="KA260" s="9"/>
      <c r="KB260" s="9"/>
      <c r="KC260" s="9"/>
      <c r="KD260" s="9"/>
      <c r="KE260" s="9"/>
      <c r="KF260" s="9"/>
      <c r="KG260" s="9"/>
      <c r="KH260" s="9"/>
      <c r="KI260" s="9"/>
      <c r="KJ260" s="9"/>
      <c r="KK260" s="9"/>
      <c r="KL260" s="9"/>
      <c r="KM260" s="9"/>
      <c r="KN260" s="9"/>
      <c r="KO260" s="9"/>
      <c r="KP260" s="9"/>
      <c r="KQ260" s="9"/>
      <c r="KR260" s="9"/>
      <c r="KS260" s="9"/>
      <c r="KT260" s="9"/>
      <c r="KU260" s="9"/>
      <c r="KV260" s="9"/>
      <c r="KW260" s="9"/>
      <c r="KX260" s="9"/>
      <c r="KY260" s="9"/>
      <c r="KZ260" s="9"/>
      <c r="LA260" s="9"/>
      <c r="LB260" s="9"/>
      <c r="LC260" s="9"/>
      <c r="LD260" s="9"/>
      <c r="LE260" s="9"/>
      <c r="LF260" s="9"/>
      <c r="LG260" s="9"/>
      <c r="LH260" s="9"/>
      <c r="LI260" s="9"/>
      <c r="LJ260" s="9"/>
      <c r="LK260" s="9"/>
      <c r="LL260" s="9"/>
      <c r="LM260" s="9"/>
      <c r="LN260" s="9"/>
      <c r="LO260" s="9"/>
      <c r="LP260" s="9"/>
      <c r="LQ260" s="9"/>
      <c r="LR260" s="9"/>
      <c r="LS260" s="9"/>
      <c r="LT260" s="9"/>
      <c r="LU260" s="9"/>
      <c r="LV260" s="9"/>
      <c r="LW260" s="9"/>
      <c r="LX260" s="9"/>
    </row>
    <row r="261" spans="1:336" s="15" customFormat="1" ht="229.5" x14ac:dyDescent="0.25">
      <c r="A261" s="669" t="str">
        <f>CONCATENATE(MUEBLES[[#This Row],[CODIGO DE LA PARTIDA ESPECIFICA ]],"-",MUEBLES[[#This Row],[NO. EDIFICIO ]],"-",MUEBLES[[#This Row],[NO. ÁREA ]],"-",MUEBLES[[#This Row],[NÚM. DE BIEN ]],"-",MUEBLES[[#This Row],[CONSECUTIVO DEL BIEN ]],"-",MUEBLES[[#This Row],[CONSECUTIVO GENERAL DE INVENTARIO]])</f>
        <v>561-01-44-259-054-0256</v>
      </c>
      <c r="B261" s="584">
        <v>561</v>
      </c>
      <c r="C261" s="584" t="s">
        <v>6103</v>
      </c>
      <c r="D261" s="584" t="s">
        <v>6382</v>
      </c>
      <c r="E261" s="585" t="s">
        <v>4060</v>
      </c>
      <c r="F261" s="584" t="str">
        <f>VLOOKUP(MUEBLES[[#This Row],[NO. EDIFICIO ]],EDIFICIOS[],2,FALSE)</f>
        <v>PALACIO MUNICIPAL</v>
      </c>
      <c r="G261" s="584" t="str">
        <f>VLOOKUP(MUEBLES[[#This Row],[NO. EDIFICIO ]],EDIFICIOS[],3,FALSE)</f>
        <v>PALACIO MUNICIPAL, S/N, COLONIA CENTRO</v>
      </c>
      <c r="H261" s="606" t="s">
        <v>4289</v>
      </c>
      <c r="I261" s="587" t="str">
        <f>VLOOKUP(MUEBLES[[#This Row],[NO. ÁREA ]],AREAS[],2,FALSE)</f>
        <v>SEGURIDAD PÚBLICA Y TRÁNSITO MUNICIPAL</v>
      </c>
      <c r="J261" s="586" t="str">
        <f>VLOOKUP(MUEBLES[[#This Row],[NO. ÁREA ]],AREAS[],5,FALSE)</f>
        <v>LIC. MIGUEL ÁNGEL ALDANA  CANO</v>
      </c>
      <c r="K261" s="586" t="s">
        <v>4060</v>
      </c>
      <c r="L261" s="587" t="str">
        <f>VLOOKUP(MUEBLES[[#This Row],[NÚM. DE NOMINA ]],PERSONAL[],2,FALSE)</f>
        <v>LIC. MIGUEL ÁNGEL ALDANA  CANO</v>
      </c>
      <c r="M261" s="586" t="str">
        <f>VLOOKUP(MUEBLES[[#This Row],[NÚM. DE NOMINA ]],PERSONAL[],3,FALSE)</f>
        <v xml:space="preserve">TITULAR </v>
      </c>
      <c r="N261" s="585" t="s">
        <v>4892</v>
      </c>
      <c r="O261" s="586" t="s">
        <v>4745</v>
      </c>
      <c r="P261" s="588" t="str">
        <f>VLOOKUP(MUEBLES[[#This Row],[NÚM. DE BIEN ]],BIENES[],2,FALSE)</f>
        <v xml:space="preserve">RADIO PORTATIL </v>
      </c>
      <c r="Q261" s="589" t="s">
        <v>3242</v>
      </c>
      <c r="R261" s="606" t="s">
        <v>5198</v>
      </c>
      <c r="S261" s="585" t="s">
        <v>3215</v>
      </c>
      <c r="T261" s="585" t="s">
        <v>3216</v>
      </c>
      <c r="U261" s="585">
        <v>58015365</v>
      </c>
      <c r="V261" s="585" t="s">
        <v>3227</v>
      </c>
      <c r="W261" s="590">
        <v>44886</v>
      </c>
      <c r="X261" s="591">
        <v>1520.7090000000001</v>
      </c>
      <c r="Y261" s="592"/>
      <c r="Z261" s="592">
        <v>1520.7090000000001</v>
      </c>
      <c r="AA261" s="585" t="s">
        <v>6089</v>
      </c>
      <c r="AB261" s="607" t="s">
        <v>7919</v>
      </c>
      <c r="AC261" s="576"/>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9"/>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9"/>
      <c r="HF261" s="9"/>
      <c r="HG261" s="9"/>
      <c r="HH261" s="9"/>
      <c r="HI261" s="9"/>
      <c r="HJ261" s="9"/>
      <c r="HK261" s="9"/>
      <c r="HL261" s="9"/>
      <c r="HM261" s="9"/>
      <c r="HN261" s="9"/>
      <c r="HO261" s="9"/>
      <c r="HP261" s="9"/>
      <c r="HQ261" s="9"/>
      <c r="HR261" s="9"/>
      <c r="HS261" s="9"/>
      <c r="HT261" s="9"/>
      <c r="HU261" s="9"/>
      <c r="HV261" s="9"/>
      <c r="HW261" s="9"/>
      <c r="HX261" s="9"/>
      <c r="HY261" s="9"/>
      <c r="HZ261" s="9"/>
      <c r="IA261" s="9"/>
      <c r="IB261" s="9"/>
      <c r="IC261" s="9"/>
      <c r="ID261" s="9"/>
      <c r="IE261" s="9"/>
      <c r="IF261" s="9"/>
      <c r="IG261" s="9"/>
      <c r="IH261" s="9"/>
      <c r="II261" s="9"/>
      <c r="IJ261" s="9"/>
      <c r="IK261" s="9"/>
      <c r="IL261" s="9"/>
      <c r="IM261" s="9"/>
      <c r="IN261" s="9"/>
      <c r="IO261" s="9"/>
      <c r="IP261" s="9"/>
      <c r="IQ261" s="9"/>
      <c r="IR261" s="9"/>
      <c r="IS261" s="9"/>
      <c r="IT261" s="9"/>
      <c r="IU261" s="9"/>
      <c r="IV261" s="9"/>
      <c r="IW261" s="9"/>
      <c r="IX261" s="9"/>
      <c r="IY261" s="9"/>
      <c r="IZ261" s="9"/>
      <c r="JA261" s="9"/>
      <c r="JB261" s="9"/>
      <c r="JC261" s="9"/>
      <c r="JD261" s="9"/>
      <c r="JE261" s="9"/>
      <c r="JF261" s="9"/>
      <c r="JG261" s="9"/>
      <c r="JH261" s="9"/>
      <c r="JI261" s="9"/>
      <c r="JJ261" s="9"/>
      <c r="JK261" s="9"/>
      <c r="JL261" s="9"/>
      <c r="JM261" s="9"/>
      <c r="JN261" s="9"/>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c r="KN261" s="9"/>
      <c r="KO261" s="9"/>
      <c r="KP261" s="9"/>
      <c r="KQ261" s="9"/>
      <c r="KR261" s="9"/>
      <c r="KS261" s="9"/>
      <c r="KT261" s="9"/>
      <c r="KU261" s="9"/>
      <c r="KV261" s="9"/>
      <c r="KW261" s="9"/>
      <c r="KX261" s="9"/>
      <c r="KY261" s="9"/>
      <c r="KZ261" s="9"/>
      <c r="LA261" s="9"/>
      <c r="LB261" s="9"/>
      <c r="LC261" s="9"/>
      <c r="LD261" s="9"/>
      <c r="LE261" s="9"/>
      <c r="LF261" s="9"/>
      <c r="LG261" s="9"/>
      <c r="LH261" s="9"/>
      <c r="LI261" s="9"/>
      <c r="LJ261" s="9"/>
      <c r="LK261" s="9"/>
      <c r="LL261" s="9"/>
      <c r="LM261" s="9"/>
      <c r="LN261" s="9"/>
      <c r="LO261" s="9"/>
      <c r="LP261" s="9"/>
      <c r="LQ261" s="9"/>
      <c r="LR261" s="9"/>
      <c r="LS261" s="9"/>
      <c r="LT261" s="9"/>
      <c r="LU261" s="9"/>
      <c r="LV261" s="9"/>
      <c r="LW261" s="9"/>
      <c r="LX261" s="9"/>
    </row>
    <row r="262" spans="1:336" s="15" customFormat="1" ht="229.5" x14ac:dyDescent="0.25">
      <c r="A262" s="661" t="str">
        <f>CONCATENATE(MUEBLES[[#This Row],[CODIGO DE LA PARTIDA ESPECIFICA ]],"-",MUEBLES[[#This Row],[NO. EDIFICIO ]],"-",MUEBLES[[#This Row],[NO. ÁREA ]],"-",MUEBLES[[#This Row],[NÚM. DE BIEN ]],"-",MUEBLES[[#This Row],[CONSECUTIVO DEL BIEN ]],"-",MUEBLES[[#This Row],[CONSECUTIVO GENERAL DE INVENTARIO]])</f>
        <v>561-01-44-259-055-0257</v>
      </c>
      <c r="B262" s="584">
        <v>561</v>
      </c>
      <c r="C262" s="584" t="s">
        <v>6103</v>
      </c>
      <c r="D262" s="584" t="s">
        <v>6383</v>
      </c>
      <c r="E262" s="585" t="s">
        <v>4060</v>
      </c>
      <c r="F262" s="584" t="str">
        <f>VLOOKUP(MUEBLES[[#This Row],[NO. EDIFICIO ]],EDIFICIOS[],2,FALSE)</f>
        <v>PALACIO MUNICIPAL</v>
      </c>
      <c r="G262" s="584" t="str">
        <f>VLOOKUP(MUEBLES[[#This Row],[NO. EDIFICIO ]],EDIFICIOS[],3,FALSE)</f>
        <v>PALACIO MUNICIPAL, S/N, COLONIA CENTRO</v>
      </c>
      <c r="H262" s="606" t="s">
        <v>4289</v>
      </c>
      <c r="I262" s="587" t="str">
        <f>VLOOKUP(MUEBLES[[#This Row],[NO. ÁREA ]],AREAS[],2,FALSE)</f>
        <v>SEGURIDAD PÚBLICA Y TRÁNSITO MUNICIPAL</v>
      </c>
      <c r="J262" s="586" t="str">
        <f>VLOOKUP(MUEBLES[[#This Row],[NO. ÁREA ]],AREAS[],5,FALSE)</f>
        <v>LIC. MIGUEL ÁNGEL ALDANA  CANO</v>
      </c>
      <c r="K262" s="586" t="s">
        <v>4060</v>
      </c>
      <c r="L262" s="587" t="str">
        <f>VLOOKUP(MUEBLES[[#This Row],[NÚM. DE NOMINA ]],PERSONAL[],2,FALSE)</f>
        <v>LIC. MIGUEL ÁNGEL ALDANA  CANO</v>
      </c>
      <c r="M262" s="586" t="str">
        <f>VLOOKUP(MUEBLES[[#This Row],[NÚM. DE NOMINA ]],PERSONAL[],3,FALSE)</f>
        <v xml:space="preserve">TITULAR </v>
      </c>
      <c r="N262" s="585" t="s">
        <v>4892</v>
      </c>
      <c r="O262" s="586" t="s">
        <v>4746</v>
      </c>
      <c r="P262" s="588" t="str">
        <f>VLOOKUP(MUEBLES[[#This Row],[NÚM. DE BIEN ]],BIENES[],2,FALSE)</f>
        <v xml:space="preserve">RADIO PORTATIL </v>
      </c>
      <c r="Q262" s="589" t="s">
        <v>3243</v>
      </c>
      <c r="R262" s="606" t="s">
        <v>5199</v>
      </c>
      <c r="S262" s="585" t="s">
        <v>3215</v>
      </c>
      <c r="T262" s="585" t="s">
        <v>3216</v>
      </c>
      <c r="U262" s="585">
        <v>58015366</v>
      </c>
      <c r="V262" s="585" t="s">
        <v>3227</v>
      </c>
      <c r="W262" s="590">
        <v>44886</v>
      </c>
      <c r="X262" s="591">
        <v>1520.7090000000001</v>
      </c>
      <c r="Y262" s="592"/>
      <c r="Z262" s="592">
        <v>1520.7090000000001</v>
      </c>
      <c r="AA262" s="585" t="s">
        <v>6089</v>
      </c>
      <c r="AB262" s="583" t="s">
        <v>7912</v>
      </c>
      <c r="AC262" s="576"/>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9"/>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9"/>
      <c r="HF262" s="9"/>
      <c r="HG262" s="9"/>
      <c r="HH262" s="9"/>
      <c r="HI262" s="9"/>
      <c r="HJ262" s="9"/>
      <c r="HK262" s="9"/>
      <c r="HL262" s="9"/>
      <c r="HM262" s="9"/>
      <c r="HN262" s="9"/>
      <c r="HO262" s="9"/>
      <c r="HP262" s="9"/>
      <c r="HQ262" s="9"/>
      <c r="HR262" s="9"/>
      <c r="HS262" s="9"/>
      <c r="HT262" s="9"/>
      <c r="HU262" s="9"/>
      <c r="HV262" s="9"/>
      <c r="HW262" s="9"/>
      <c r="HX262" s="9"/>
      <c r="HY262" s="9"/>
      <c r="HZ262" s="9"/>
      <c r="IA262" s="9"/>
      <c r="IB262" s="9"/>
      <c r="IC262" s="9"/>
      <c r="ID262" s="9"/>
      <c r="IE262" s="9"/>
      <c r="IF262" s="9"/>
      <c r="IG262" s="9"/>
      <c r="IH262" s="9"/>
      <c r="II262" s="9"/>
      <c r="IJ262" s="9"/>
      <c r="IK262" s="9"/>
      <c r="IL262" s="9"/>
      <c r="IM262" s="9"/>
      <c r="IN262" s="9"/>
      <c r="IO262" s="9"/>
      <c r="IP262" s="9"/>
      <c r="IQ262" s="9"/>
      <c r="IR262" s="9"/>
      <c r="IS262" s="9"/>
      <c r="IT262" s="9"/>
      <c r="IU262" s="9"/>
      <c r="IV262" s="9"/>
      <c r="IW262" s="9"/>
      <c r="IX262" s="9"/>
      <c r="IY262" s="9"/>
      <c r="IZ262" s="9"/>
      <c r="JA262" s="9"/>
      <c r="JB262" s="9"/>
      <c r="JC262" s="9"/>
      <c r="JD262" s="9"/>
      <c r="JE262" s="9"/>
      <c r="JF262" s="9"/>
      <c r="JG262" s="9"/>
      <c r="JH262" s="9"/>
      <c r="JI262" s="9"/>
      <c r="JJ262" s="9"/>
      <c r="JK262" s="9"/>
      <c r="JL262" s="9"/>
      <c r="JM262" s="9"/>
      <c r="JN262" s="9"/>
      <c r="JO262" s="9"/>
      <c r="JP262" s="9"/>
      <c r="JQ262" s="9"/>
      <c r="JR262" s="9"/>
      <c r="JS262" s="9"/>
      <c r="JT262" s="9"/>
      <c r="JU262" s="9"/>
      <c r="JV262" s="9"/>
      <c r="JW262" s="9"/>
      <c r="JX262" s="9"/>
      <c r="JY262" s="9"/>
      <c r="JZ262" s="9"/>
      <c r="KA262" s="9"/>
      <c r="KB262" s="9"/>
      <c r="KC262" s="9"/>
      <c r="KD262" s="9"/>
      <c r="KE262" s="9"/>
      <c r="KF262" s="9"/>
      <c r="KG262" s="9"/>
      <c r="KH262" s="9"/>
      <c r="KI262" s="9"/>
      <c r="KJ262" s="9"/>
      <c r="KK262" s="9"/>
      <c r="KL262" s="9"/>
      <c r="KM262" s="9"/>
      <c r="KN262" s="9"/>
      <c r="KO262" s="9"/>
      <c r="KP262" s="9"/>
      <c r="KQ262" s="9"/>
      <c r="KR262" s="9"/>
      <c r="KS262" s="9"/>
      <c r="KT262" s="9"/>
      <c r="KU262" s="9"/>
      <c r="KV262" s="9"/>
      <c r="KW262" s="9"/>
      <c r="KX262" s="9"/>
      <c r="KY262" s="9"/>
      <c r="KZ262" s="9"/>
      <c r="LA262" s="9"/>
      <c r="LB262" s="9"/>
      <c r="LC262" s="9"/>
      <c r="LD262" s="9"/>
      <c r="LE262" s="9"/>
      <c r="LF262" s="9"/>
      <c r="LG262" s="9"/>
      <c r="LH262" s="9"/>
      <c r="LI262" s="9"/>
      <c r="LJ262" s="9"/>
      <c r="LK262" s="9"/>
      <c r="LL262" s="9"/>
      <c r="LM262" s="9"/>
      <c r="LN262" s="9"/>
      <c r="LO262" s="9"/>
      <c r="LP262" s="9"/>
      <c r="LQ262" s="9"/>
      <c r="LR262" s="9"/>
      <c r="LS262" s="9"/>
      <c r="LT262" s="9"/>
      <c r="LU262" s="9"/>
      <c r="LV262" s="9"/>
      <c r="LW262" s="9"/>
      <c r="LX262" s="9"/>
    </row>
    <row r="263" spans="1:336" s="15" customFormat="1" ht="229.5" x14ac:dyDescent="0.25">
      <c r="A263" s="661" t="str">
        <f>CONCATENATE(MUEBLES[[#This Row],[CODIGO DE LA PARTIDA ESPECIFICA ]],"-",MUEBLES[[#This Row],[NO. EDIFICIO ]],"-",MUEBLES[[#This Row],[NO. ÁREA ]],"-",MUEBLES[[#This Row],[NÚM. DE BIEN ]],"-",MUEBLES[[#This Row],[CONSECUTIVO DEL BIEN ]],"-",MUEBLES[[#This Row],[CONSECUTIVO GENERAL DE INVENTARIO]])</f>
        <v>561-01-44-259-056-0258</v>
      </c>
      <c r="B263" s="584">
        <v>561</v>
      </c>
      <c r="C263" s="584" t="s">
        <v>6103</v>
      </c>
      <c r="D263" s="584" t="s">
        <v>6384</v>
      </c>
      <c r="E263" s="585" t="s">
        <v>4060</v>
      </c>
      <c r="F263" s="584" t="str">
        <f>VLOOKUP(MUEBLES[[#This Row],[NO. EDIFICIO ]],EDIFICIOS[],2,FALSE)</f>
        <v>PALACIO MUNICIPAL</v>
      </c>
      <c r="G263" s="584" t="str">
        <f>VLOOKUP(MUEBLES[[#This Row],[NO. EDIFICIO ]],EDIFICIOS[],3,FALSE)</f>
        <v>PALACIO MUNICIPAL, S/N, COLONIA CENTRO</v>
      </c>
      <c r="H263" s="606" t="s">
        <v>4289</v>
      </c>
      <c r="I263" s="587" t="str">
        <f>VLOOKUP(MUEBLES[[#This Row],[NO. ÁREA ]],AREAS[],2,FALSE)</f>
        <v>SEGURIDAD PÚBLICA Y TRÁNSITO MUNICIPAL</v>
      </c>
      <c r="J263" s="586" t="str">
        <f>VLOOKUP(MUEBLES[[#This Row],[NO. ÁREA ]],AREAS[],5,FALSE)</f>
        <v>LIC. MIGUEL ÁNGEL ALDANA  CANO</v>
      </c>
      <c r="K263" s="586" t="s">
        <v>4060</v>
      </c>
      <c r="L263" s="587" t="str">
        <f>VLOOKUP(MUEBLES[[#This Row],[NÚM. DE NOMINA ]],PERSONAL[],2,FALSE)</f>
        <v>LIC. MIGUEL ÁNGEL ALDANA  CANO</v>
      </c>
      <c r="M263" s="586" t="str">
        <f>VLOOKUP(MUEBLES[[#This Row],[NÚM. DE NOMINA ]],PERSONAL[],3,FALSE)</f>
        <v xml:space="preserve">TITULAR </v>
      </c>
      <c r="N263" s="585" t="s">
        <v>4892</v>
      </c>
      <c r="O263" s="586" t="s">
        <v>4747</v>
      </c>
      <c r="P263" s="588" t="str">
        <f>VLOOKUP(MUEBLES[[#This Row],[NÚM. DE BIEN ]],BIENES[],2,FALSE)</f>
        <v xml:space="preserve">RADIO PORTATIL </v>
      </c>
      <c r="Q263" s="589" t="s">
        <v>3244</v>
      </c>
      <c r="R263" s="606" t="s">
        <v>5200</v>
      </c>
      <c r="S263" s="585" t="s">
        <v>3215</v>
      </c>
      <c r="T263" s="585" t="s">
        <v>3216</v>
      </c>
      <c r="U263" s="585">
        <v>58015367</v>
      </c>
      <c r="V263" s="585" t="s">
        <v>3227</v>
      </c>
      <c r="W263" s="590">
        <v>44886</v>
      </c>
      <c r="X263" s="591">
        <v>1520.7090000000001</v>
      </c>
      <c r="Y263" s="592"/>
      <c r="Z263" s="592">
        <v>1520.7090000000001</v>
      </c>
      <c r="AA263" s="585" t="s">
        <v>6089</v>
      </c>
      <c r="AB263" s="607" t="s">
        <v>7910</v>
      </c>
      <c r="AC263" s="576"/>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9"/>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9"/>
      <c r="HF263" s="9"/>
      <c r="HG263" s="9"/>
      <c r="HH263" s="9"/>
      <c r="HI263" s="9"/>
      <c r="HJ263" s="9"/>
      <c r="HK263" s="9"/>
      <c r="HL263" s="9"/>
      <c r="HM263" s="9"/>
      <c r="HN263" s="9"/>
      <c r="HO263" s="9"/>
      <c r="HP263" s="9"/>
      <c r="HQ263" s="9"/>
      <c r="HR263" s="9"/>
      <c r="HS263" s="9"/>
      <c r="HT263" s="9"/>
      <c r="HU263" s="9"/>
      <c r="HV263" s="9"/>
      <c r="HW263" s="9"/>
      <c r="HX263" s="9"/>
      <c r="HY263" s="9"/>
      <c r="HZ263" s="9"/>
      <c r="IA263" s="9"/>
      <c r="IB263" s="9"/>
      <c r="IC263" s="9"/>
      <c r="ID263" s="9"/>
      <c r="IE263" s="9"/>
      <c r="IF263" s="9"/>
      <c r="IG263" s="9"/>
      <c r="IH263" s="9"/>
      <c r="II263" s="9"/>
      <c r="IJ263" s="9"/>
      <c r="IK263" s="9"/>
      <c r="IL263" s="9"/>
      <c r="IM263" s="9"/>
      <c r="IN263" s="9"/>
      <c r="IO263" s="9"/>
      <c r="IP263" s="9"/>
      <c r="IQ263" s="9"/>
      <c r="IR263" s="9"/>
      <c r="IS263" s="9"/>
      <c r="IT263" s="9"/>
      <c r="IU263" s="9"/>
      <c r="IV263" s="9"/>
      <c r="IW263" s="9"/>
      <c r="IX263" s="9"/>
      <c r="IY263" s="9"/>
      <c r="IZ263" s="9"/>
      <c r="JA263" s="9"/>
      <c r="JB263" s="9"/>
      <c r="JC263" s="9"/>
      <c r="JD263" s="9"/>
      <c r="JE263" s="9"/>
      <c r="JF263" s="9"/>
      <c r="JG263" s="9"/>
      <c r="JH263" s="9"/>
      <c r="JI263" s="9"/>
      <c r="JJ263" s="9"/>
      <c r="JK263" s="9"/>
      <c r="JL263" s="9"/>
      <c r="JM263" s="9"/>
      <c r="JN263" s="9"/>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c r="KN263" s="9"/>
      <c r="KO263" s="9"/>
      <c r="KP263" s="9"/>
      <c r="KQ263" s="9"/>
      <c r="KR263" s="9"/>
      <c r="KS263" s="9"/>
      <c r="KT263" s="9"/>
      <c r="KU263" s="9"/>
      <c r="KV263" s="9"/>
      <c r="KW263" s="9"/>
      <c r="KX263" s="9"/>
      <c r="KY263" s="9"/>
      <c r="KZ263" s="9"/>
      <c r="LA263" s="9"/>
      <c r="LB263" s="9"/>
      <c r="LC263" s="9"/>
      <c r="LD263" s="9"/>
      <c r="LE263" s="9"/>
      <c r="LF263" s="9"/>
      <c r="LG263" s="9"/>
      <c r="LH263" s="9"/>
      <c r="LI263" s="9"/>
      <c r="LJ263" s="9"/>
      <c r="LK263" s="9"/>
      <c r="LL263" s="9"/>
      <c r="LM263" s="9"/>
      <c r="LN263" s="9"/>
      <c r="LO263" s="9"/>
      <c r="LP263" s="9"/>
      <c r="LQ263" s="9"/>
      <c r="LR263" s="9"/>
      <c r="LS263" s="9"/>
      <c r="LT263" s="9"/>
      <c r="LU263" s="9"/>
      <c r="LV263" s="9"/>
      <c r="LW263" s="9"/>
      <c r="LX263" s="9"/>
    </row>
    <row r="264" spans="1:336" s="15" customFormat="1" ht="229.5" x14ac:dyDescent="0.25">
      <c r="A264" s="661" t="str">
        <f>CONCATENATE(MUEBLES[[#This Row],[CODIGO DE LA PARTIDA ESPECIFICA ]],"-",MUEBLES[[#This Row],[NO. EDIFICIO ]],"-",MUEBLES[[#This Row],[NO. ÁREA ]],"-",MUEBLES[[#This Row],[NÚM. DE BIEN ]],"-",MUEBLES[[#This Row],[CONSECUTIVO DEL BIEN ]],"-",MUEBLES[[#This Row],[CONSECUTIVO GENERAL DE INVENTARIO]])</f>
        <v>561-01-44-259-057-0259</v>
      </c>
      <c r="B264" s="584">
        <v>561</v>
      </c>
      <c r="C264" s="584" t="s">
        <v>6103</v>
      </c>
      <c r="D264" s="584" t="s">
        <v>6385</v>
      </c>
      <c r="E264" s="585" t="s">
        <v>4060</v>
      </c>
      <c r="F264" s="584" t="str">
        <f>VLOOKUP(MUEBLES[[#This Row],[NO. EDIFICIO ]],EDIFICIOS[],2,FALSE)</f>
        <v>PALACIO MUNICIPAL</v>
      </c>
      <c r="G264" s="584" t="str">
        <f>VLOOKUP(MUEBLES[[#This Row],[NO. EDIFICIO ]],EDIFICIOS[],3,FALSE)</f>
        <v>PALACIO MUNICIPAL, S/N, COLONIA CENTRO</v>
      </c>
      <c r="H264" s="606" t="s">
        <v>4289</v>
      </c>
      <c r="I264" s="587" t="str">
        <f>VLOOKUP(MUEBLES[[#This Row],[NO. ÁREA ]],AREAS[],2,FALSE)</f>
        <v>SEGURIDAD PÚBLICA Y TRÁNSITO MUNICIPAL</v>
      </c>
      <c r="J264" s="586" t="str">
        <f>VLOOKUP(MUEBLES[[#This Row],[NO. ÁREA ]],AREAS[],5,FALSE)</f>
        <v>LIC. MIGUEL ÁNGEL ALDANA  CANO</v>
      </c>
      <c r="K264" s="586" t="s">
        <v>4060</v>
      </c>
      <c r="L264" s="587" t="str">
        <f>VLOOKUP(MUEBLES[[#This Row],[NÚM. DE NOMINA ]],PERSONAL[],2,FALSE)</f>
        <v>LIC. MIGUEL ÁNGEL ALDANA  CANO</v>
      </c>
      <c r="M264" s="586" t="str">
        <f>VLOOKUP(MUEBLES[[#This Row],[NÚM. DE NOMINA ]],PERSONAL[],3,FALSE)</f>
        <v xml:space="preserve">TITULAR </v>
      </c>
      <c r="N264" s="585" t="s">
        <v>4892</v>
      </c>
      <c r="O264" s="586" t="s">
        <v>4748</v>
      </c>
      <c r="P264" s="588" t="str">
        <f>VLOOKUP(MUEBLES[[#This Row],[NÚM. DE BIEN ]],BIENES[],2,FALSE)</f>
        <v xml:space="preserve">RADIO PORTATIL </v>
      </c>
      <c r="Q264" s="589" t="s">
        <v>3245</v>
      </c>
      <c r="R264" s="606" t="s">
        <v>5201</v>
      </c>
      <c r="S264" s="585" t="s">
        <v>3215</v>
      </c>
      <c r="T264" s="585" t="s">
        <v>3216</v>
      </c>
      <c r="U264" s="585">
        <v>58015368</v>
      </c>
      <c r="V264" s="585" t="s">
        <v>3227</v>
      </c>
      <c r="W264" s="590">
        <v>44886</v>
      </c>
      <c r="X264" s="591">
        <v>1520.7090000000001</v>
      </c>
      <c r="Y264" s="592"/>
      <c r="Z264" s="592">
        <v>1520.7090000000001</v>
      </c>
      <c r="AA264" s="585" t="s">
        <v>6089</v>
      </c>
      <c r="AB264" s="607" t="s">
        <v>7910</v>
      </c>
      <c r="AC264" s="576"/>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9"/>
      <c r="GW264" s="9"/>
      <c r="GX264" s="9"/>
      <c r="GY264" s="9"/>
      <c r="GZ264" s="9"/>
      <c r="HA264" s="9"/>
      <c r="HB264" s="9"/>
      <c r="HC264" s="9"/>
      <c r="HD264" s="9"/>
      <c r="HE264" s="9"/>
      <c r="HF264" s="9"/>
      <c r="HG264" s="9"/>
      <c r="HH264" s="9"/>
      <c r="HI264" s="9"/>
      <c r="HJ264" s="9"/>
      <c r="HK264" s="9"/>
      <c r="HL264" s="9"/>
      <c r="HM264" s="9"/>
      <c r="HN264" s="9"/>
      <c r="HO264" s="9"/>
      <c r="HP264" s="9"/>
      <c r="HQ264" s="9"/>
      <c r="HR264" s="9"/>
      <c r="HS264" s="9"/>
      <c r="HT264" s="9"/>
      <c r="HU264" s="9"/>
      <c r="HV264" s="9"/>
      <c r="HW264" s="9"/>
      <c r="HX264" s="9"/>
      <c r="HY264" s="9"/>
      <c r="HZ264" s="9"/>
      <c r="IA264" s="9"/>
      <c r="IB264" s="9"/>
      <c r="IC264" s="9"/>
      <c r="ID264" s="9"/>
      <c r="IE264" s="9"/>
      <c r="IF264" s="9"/>
      <c r="IG264" s="9"/>
      <c r="IH264" s="9"/>
      <c r="II264" s="9"/>
      <c r="IJ264" s="9"/>
      <c r="IK264" s="9"/>
      <c r="IL264" s="9"/>
      <c r="IM264" s="9"/>
      <c r="IN264" s="9"/>
      <c r="IO264" s="9"/>
      <c r="IP264" s="9"/>
      <c r="IQ264" s="9"/>
      <c r="IR264" s="9"/>
      <c r="IS264" s="9"/>
      <c r="IT264" s="9"/>
      <c r="IU264" s="9"/>
      <c r="IV264" s="9"/>
      <c r="IW264" s="9"/>
      <c r="IX264" s="9"/>
      <c r="IY264" s="9"/>
      <c r="IZ264" s="9"/>
      <c r="JA264" s="9"/>
      <c r="JB264" s="9"/>
      <c r="JC264" s="9"/>
      <c r="JD264" s="9"/>
      <c r="JE264" s="9"/>
      <c r="JF264" s="9"/>
      <c r="JG264" s="9"/>
      <c r="JH264" s="9"/>
      <c r="JI264" s="9"/>
      <c r="JJ264" s="9"/>
      <c r="JK264" s="9"/>
      <c r="JL264" s="9"/>
      <c r="JM264" s="9"/>
      <c r="JN264" s="9"/>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c r="KN264" s="9"/>
      <c r="KO264" s="9"/>
      <c r="KP264" s="9"/>
      <c r="KQ264" s="9"/>
      <c r="KR264" s="9"/>
      <c r="KS264" s="9"/>
      <c r="KT264" s="9"/>
      <c r="KU264" s="9"/>
      <c r="KV264" s="9"/>
      <c r="KW264" s="9"/>
      <c r="KX264" s="9"/>
      <c r="KY264" s="9"/>
      <c r="KZ264" s="9"/>
      <c r="LA264" s="9"/>
      <c r="LB264" s="9"/>
      <c r="LC264" s="9"/>
      <c r="LD264" s="9"/>
      <c r="LE264" s="9"/>
      <c r="LF264" s="9"/>
      <c r="LG264" s="9"/>
      <c r="LH264" s="9"/>
      <c r="LI264" s="9"/>
      <c r="LJ264" s="9"/>
      <c r="LK264" s="9"/>
      <c r="LL264" s="9"/>
      <c r="LM264" s="9"/>
      <c r="LN264" s="9"/>
      <c r="LO264" s="9"/>
      <c r="LP264" s="9"/>
      <c r="LQ264" s="9"/>
      <c r="LR264" s="9"/>
      <c r="LS264" s="9"/>
      <c r="LT264" s="9"/>
      <c r="LU264" s="9"/>
      <c r="LV264" s="9"/>
      <c r="LW264" s="9"/>
      <c r="LX264" s="9"/>
    </row>
    <row r="265" spans="1:336" s="15" customFormat="1" ht="229.5" x14ac:dyDescent="0.25">
      <c r="A265" s="670" t="str">
        <f>CONCATENATE(MUEBLES[[#This Row],[CODIGO DE LA PARTIDA ESPECIFICA ]],"-",MUEBLES[[#This Row],[NO. EDIFICIO ]],"-",MUEBLES[[#This Row],[NO. ÁREA ]],"-",MUEBLES[[#This Row],[NÚM. DE BIEN ]],"-",MUEBLES[[#This Row],[CONSECUTIVO DEL BIEN ]],"-",MUEBLES[[#This Row],[CONSECUTIVO GENERAL DE INVENTARIO]])</f>
        <v>561-01-44-259-058-0260</v>
      </c>
      <c r="B265" s="584">
        <v>561</v>
      </c>
      <c r="C265" s="584" t="s">
        <v>6103</v>
      </c>
      <c r="D265" s="584" t="s">
        <v>6386</v>
      </c>
      <c r="E265" s="585" t="s">
        <v>4060</v>
      </c>
      <c r="F265" s="584" t="str">
        <f>VLOOKUP(MUEBLES[[#This Row],[NO. EDIFICIO ]],EDIFICIOS[],2,FALSE)</f>
        <v>PALACIO MUNICIPAL</v>
      </c>
      <c r="G265" s="584" t="str">
        <f>VLOOKUP(MUEBLES[[#This Row],[NO. EDIFICIO ]],EDIFICIOS[],3,FALSE)</f>
        <v>PALACIO MUNICIPAL, S/N, COLONIA CENTRO</v>
      </c>
      <c r="H265" s="606" t="s">
        <v>4289</v>
      </c>
      <c r="I265" s="587" t="str">
        <f>VLOOKUP(MUEBLES[[#This Row],[NO. ÁREA ]],AREAS[],2,FALSE)</f>
        <v>SEGURIDAD PÚBLICA Y TRÁNSITO MUNICIPAL</v>
      </c>
      <c r="J265" s="586" t="str">
        <f>VLOOKUP(MUEBLES[[#This Row],[NO. ÁREA ]],AREAS[],5,FALSE)</f>
        <v>LIC. MIGUEL ÁNGEL ALDANA  CANO</v>
      </c>
      <c r="K265" s="586" t="s">
        <v>4060</v>
      </c>
      <c r="L265" s="587" t="str">
        <f>VLOOKUP(MUEBLES[[#This Row],[NÚM. DE NOMINA ]],PERSONAL[],2,FALSE)</f>
        <v>LIC. MIGUEL ÁNGEL ALDANA  CANO</v>
      </c>
      <c r="M265" s="586" t="str">
        <f>VLOOKUP(MUEBLES[[#This Row],[NÚM. DE NOMINA ]],PERSONAL[],3,FALSE)</f>
        <v xml:space="preserve">TITULAR </v>
      </c>
      <c r="N265" s="585" t="s">
        <v>4892</v>
      </c>
      <c r="O265" s="586" t="s">
        <v>4749</v>
      </c>
      <c r="P265" s="588" t="str">
        <f>VLOOKUP(MUEBLES[[#This Row],[NÚM. DE BIEN ]],BIENES[],2,FALSE)</f>
        <v xml:space="preserve">RADIO PORTATIL </v>
      </c>
      <c r="Q265" s="589" t="s">
        <v>3246</v>
      </c>
      <c r="R265" s="606" t="s">
        <v>5202</v>
      </c>
      <c r="S265" s="585" t="s">
        <v>3215</v>
      </c>
      <c r="T265" s="585" t="s">
        <v>3216</v>
      </c>
      <c r="U265" s="585">
        <v>58015369</v>
      </c>
      <c r="V265" s="585" t="s">
        <v>3227</v>
      </c>
      <c r="W265" s="590">
        <v>44886</v>
      </c>
      <c r="X265" s="591">
        <v>1520.7090000000001</v>
      </c>
      <c r="Y265" s="592"/>
      <c r="Z265" s="592">
        <v>1520.7090000000001</v>
      </c>
      <c r="AA265" s="585" t="s">
        <v>6089</v>
      </c>
      <c r="AB265" s="607" t="s">
        <v>7913</v>
      </c>
      <c r="AC265" s="576"/>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c r="DP265" s="9"/>
      <c r="DQ265" s="9"/>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9"/>
      <c r="GW265" s="9"/>
      <c r="GX265" s="9"/>
      <c r="GY265" s="9"/>
      <c r="GZ265" s="9"/>
      <c r="HA265" s="9"/>
      <c r="HB265" s="9"/>
      <c r="HC265" s="9"/>
      <c r="HD265" s="9"/>
      <c r="HE265" s="9"/>
      <c r="HF265" s="9"/>
      <c r="HG265" s="9"/>
      <c r="HH265" s="9"/>
      <c r="HI265" s="9"/>
      <c r="HJ265" s="9"/>
      <c r="HK265" s="9"/>
      <c r="HL265" s="9"/>
      <c r="HM265" s="9"/>
      <c r="HN265" s="9"/>
      <c r="HO265" s="9"/>
      <c r="HP265" s="9"/>
      <c r="HQ265" s="9"/>
      <c r="HR265" s="9"/>
      <c r="HS265" s="9"/>
      <c r="HT265" s="9"/>
      <c r="HU265" s="9"/>
      <c r="HV265" s="9"/>
      <c r="HW265" s="9"/>
      <c r="HX265" s="9"/>
      <c r="HY265" s="9"/>
      <c r="HZ265" s="9"/>
      <c r="IA265" s="9"/>
      <c r="IB265" s="9"/>
      <c r="IC265" s="9"/>
      <c r="ID265" s="9"/>
      <c r="IE265" s="9"/>
      <c r="IF265" s="9"/>
      <c r="IG265" s="9"/>
      <c r="IH265" s="9"/>
      <c r="II265" s="9"/>
      <c r="IJ265" s="9"/>
      <c r="IK265" s="9"/>
      <c r="IL265" s="9"/>
      <c r="IM265" s="9"/>
      <c r="IN265" s="9"/>
      <c r="IO265" s="9"/>
      <c r="IP265" s="9"/>
      <c r="IQ265" s="9"/>
      <c r="IR265" s="9"/>
      <c r="IS265" s="9"/>
      <c r="IT265" s="9"/>
      <c r="IU265" s="9"/>
      <c r="IV265" s="9"/>
      <c r="IW265" s="9"/>
      <c r="IX265" s="9"/>
      <c r="IY265" s="9"/>
      <c r="IZ265" s="9"/>
      <c r="JA265" s="9"/>
      <c r="JB265" s="9"/>
      <c r="JC265" s="9"/>
      <c r="JD265" s="9"/>
      <c r="JE265" s="9"/>
      <c r="JF265" s="9"/>
      <c r="JG265" s="9"/>
      <c r="JH265" s="9"/>
      <c r="JI265" s="9"/>
      <c r="JJ265" s="9"/>
      <c r="JK265" s="9"/>
      <c r="JL265" s="9"/>
      <c r="JM265" s="9"/>
      <c r="JN265" s="9"/>
      <c r="JO265" s="9"/>
      <c r="JP265" s="9"/>
      <c r="JQ265" s="9"/>
      <c r="JR265" s="9"/>
      <c r="JS265" s="9"/>
      <c r="JT265" s="9"/>
      <c r="JU265" s="9"/>
      <c r="JV265" s="9"/>
      <c r="JW265" s="9"/>
      <c r="JX265" s="9"/>
      <c r="JY265" s="9"/>
      <c r="JZ265" s="9"/>
      <c r="KA265" s="9"/>
      <c r="KB265" s="9"/>
      <c r="KC265" s="9"/>
      <c r="KD265" s="9"/>
      <c r="KE265" s="9"/>
      <c r="KF265" s="9"/>
      <c r="KG265" s="9"/>
      <c r="KH265" s="9"/>
      <c r="KI265" s="9"/>
      <c r="KJ265" s="9"/>
      <c r="KK265" s="9"/>
      <c r="KL265" s="9"/>
      <c r="KM265" s="9"/>
      <c r="KN265" s="9"/>
      <c r="KO265" s="9"/>
      <c r="KP265" s="9"/>
      <c r="KQ265" s="9"/>
      <c r="KR265" s="9"/>
      <c r="KS265" s="9"/>
      <c r="KT265" s="9"/>
      <c r="KU265" s="9"/>
      <c r="KV265" s="9"/>
      <c r="KW265" s="9"/>
      <c r="KX265" s="9"/>
      <c r="KY265" s="9"/>
      <c r="KZ265" s="9"/>
      <c r="LA265" s="9"/>
      <c r="LB265" s="9"/>
      <c r="LC265" s="9"/>
      <c r="LD265" s="9"/>
      <c r="LE265" s="9"/>
      <c r="LF265" s="9"/>
      <c r="LG265" s="9"/>
      <c r="LH265" s="9"/>
      <c r="LI265" s="9"/>
      <c r="LJ265" s="9"/>
      <c r="LK265" s="9"/>
      <c r="LL265" s="9"/>
      <c r="LM265" s="9"/>
      <c r="LN265" s="9"/>
      <c r="LO265" s="9"/>
      <c r="LP265" s="9"/>
      <c r="LQ265" s="9"/>
      <c r="LR265" s="9"/>
      <c r="LS265" s="9"/>
      <c r="LT265" s="9"/>
      <c r="LU265" s="9"/>
      <c r="LV265" s="9"/>
      <c r="LW265" s="9"/>
      <c r="LX265" s="9"/>
    </row>
    <row r="266" spans="1:336" s="15" customFormat="1" ht="229.5" x14ac:dyDescent="0.25">
      <c r="A266" s="661" t="str">
        <f>CONCATENATE(MUEBLES[[#This Row],[CODIGO DE LA PARTIDA ESPECIFICA ]],"-",MUEBLES[[#This Row],[NO. EDIFICIO ]],"-",MUEBLES[[#This Row],[NO. ÁREA ]],"-",MUEBLES[[#This Row],[NÚM. DE BIEN ]],"-",MUEBLES[[#This Row],[CONSECUTIVO DEL BIEN ]],"-",MUEBLES[[#This Row],[CONSECUTIVO GENERAL DE INVENTARIO]])</f>
        <v>561-01-44-259-059-0261</v>
      </c>
      <c r="B266" s="584">
        <v>561</v>
      </c>
      <c r="C266" s="584" t="s">
        <v>6103</v>
      </c>
      <c r="D266" s="584" t="s">
        <v>6387</v>
      </c>
      <c r="E266" s="585" t="s">
        <v>4060</v>
      </c>
      <c r="F266" s="584" t="str">
        <f>VLOOKUP(MUEBLES[[#This Row],[NO. EDIFICIO ]],EDIFICIOS[],2,FALSE)</f>
        <v>PALACIO MUNICIPAL</v>
      </c>
      <c r="G266" s="584" t="str">
        <f>VLOOKUP(MUEBLES[[#This Row],[NO. EDIFICIO ]],EDIFICIOS[],3,FALSE)</f>
        <v>PALACIO MUNICIPAL, S/N, COLONIA CENTRO</v>
      </c>
      <c r="H266" s="606" t="s">
        <v>4289</v>
      </c>
      <c r="I266" s="587" t="str">
        <f>VLOOKUP(MUEBLES[[#This Row],[NO. ÁREA ]],AREAS[],2,FALSE)</f>
        <v>SEGURIDAD PÚBLICA Y TRÁNSITO MUNICIPAL</v>
      </c>
      <c r="J266" s="586" t="str">
        <f>VLOOKUP(MUEBLES[[#This Row],[NO. ÁREA ]],AREAS[],5,FALSE)</f>
        <v>LIC. MIGUEL ÁNGEL ALDANA  CANO</v>
      </c>
      <c r="K266" s="586" t="s">
        <v>4060</v>
      </c>
      <c r="L266" s="587" t="str">
        <f>VLOOKUP(MUEBLES[[#This Row],[NÚM. DE NOMINA ]],PERSONAL[],2,FALSE)</f>
        <v>LIC. MIGUEL ÁNGEL ALDANA  CANO</v>
      </c>
      <c r="M266" s="586" t="str">
        <f>VLOOKUP(MUEBLES[[#This Row],[NÚM. DE NOMINA ]],PERSONAL[],3,FALSE)</f>
        <v xml:space="preserve">TITULAR </v>
      </c>
      <c r="N266" s="585" t="s">
        <v>4892</v>
      </c>
      <c r="O266" s="586" t="s">
        <v>4750</v>
      </c>
      <c r="P266" s="588" t="str">
        <f>VLOOKUP(MUEBLES[[#This Row],[NÚM. DE BIEN ]],BIENES[],2,FALSE)</f>
        <v xml:space="preserve">RADIO PORTATIL </v>
      </c>
      <c r="Q266" s="589" t="s">
        <v>3247</v>
      </c>
      <c r="R266" s="606" t="s">
        <v>5203</v>
      </c>
      <c r="S266" s="585" t="s">
        <v>3215</v>
      </c>
      <c r="T266" s="585" t="s">
        <v>3216</v>
      </c>
      <c r="U266" s="585">
        <v>58015370</v>
      </c>
      <c r="V266" s="585" t="s">
        <v>3227</v>
      </c>
      <c r="W266" s="590">
        <v>44886</v>
      </c>
      <c r="X266" s="591">
        <v>1520.7090000000001</v>
      </c>
      <c r="Y266" s="592"/>
      <c r="Z266" s="592">
        <v>1520.7090000000001</v>
      </c>
      <c r="AA266" s="585" t="s">
        <v>6089</v>
      </c>
      <c r="AB266" s="607" t="s">
        <v>7914</v>
      </c>
      <c r="AC266" s="576"/>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c r="DP266" s="9"/>
      <c r="DQ266" s="9"/>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9"/>
      <c r="GW266" s="9"/>
      <c r="GX266" s="9"/>
      <c r="GY266" s="9"/>
      <c r="GZ266" s="9"/>
      <c r="HA266" s="9"/>
      <c r="HB266" s="9"/>
      <c r="HC266" s="9"/>
      <c r="HD266" s="9"/>
      <c r="HE266" s="9"/>
      <c r="HF266" s="9"/>
      <c r="HG266" s="9"/>
      <c r="HH266" s="9"/>
      <c r="HI266" s="9"/>
      <c r="HJ266" s="9"/>
      <c r="HK266" s="9"/>
      <c r="HL266" s="9"/>
      <c r="HM266" s="9"/>
      <c r="HN266" s="9"/>
      <c r="HO266" s="9"/>
      <c r="HP266" s="9"/>
      <c r="HQ266" s="9"/>
      <c r="HR266" s="9"/>
      <c r="HS266" s="9"/>
      <c r="HT266" s="9"/>
      <c r="HU266" s="9"/>
      <c r="HV266" s="9"/>
      <c r="HW266" s="9"/>
      <c r="HX266" s="9"/>
      <c r="HY266" s="9"/>
      <c r="HZ266" s="9"/>
      <c r="IA266" s="9"/>
      <c r="IB266" s="9"/>
      <c r="IC266" s="9"/>
      <c r="ID266" s="9"/>
      <c r="IE266" s="9"/>
      <c r="IF266" s="9"/>
      <c r="IG266" s="9"/>
      <c r="IH266" s="9"/>
      <c r="II266" s="9"/>
      <c r="IJ266" s="9"/>
      <c r="IK266" s="9"/>
      <c r="IL266" s="9"/>
      <c r="IM266" s="9"/>
      <c r="IN266" s="9"/>
      <c r="IO266" s="9"/>
      <c r="IP266" s="9"/>
      <c r="IQ266" s="9"/>
      <c r="IR266" s="9"/>
      <c r="IS266" s="9"/>
      <c r="IT266" s="9"/>
      <c r="IU266" s="9"/>
      <c r="IV266" s="9"/>
      <c r="IW266" s="9"/>
      <c r="IX266" s="9"/>
      <c r="IY266" s="9"/>
      <c r="IZ266" s="9"/>
      <c r="JA266" s="9"/>
      <c r="JB266" s="9"/>
      <c r="JC266" s="9"/>
      <c r="JD266" s="9"/>
      <c r="JE266" s="9"/>
      <c r="JF266" s="9"/>
      <c r="JG266" s="9"/>
      <c r="JH266" s="9"/>
      <c r="JI266" s="9"/>
      <c r="JJ266" s="9"/>
      <c r="JK266" s="9"/>
      <c r="JL266" s="9"/>
      <c r="JM266" s="9"/>
      <c r="JN266" s="9"/>
      <c r="JO266" s="9"/>
      <c r="JP266" s="9"/>
      <c r="JQ266" s="9"/>
      <c r="JR266" s="9"/>
      <c r="JS266" s="9"/>
      <c r="JT266" s="9"/>
      <c r="JU266" s="9"/>
      <c r="JV266" s="9"/>
      <c r="JW266" s="9"/>
      <c r="JX266" s="9"/>
      <c r="JY266" s="9"/>
      <c r="JZ266" s="9"/>
      <c r="KA266" s="9"/>
      <c r="KB266" s="9"/>
      <c r="KC266" s="9"/>
      <c r="KD266" s="9"/>
      <c r="KE266" s="9"/>
      <c r="KF266" s="9"/>
      <c r="KG266" s="9"/>
      <c r="KH266" s="9"/>
      <c r="KI266" s="9"/>
      <c r="KJ266" s="9"/>
      <c r="KK266" s="9"/>
      <c r="KL266" s="9"/>
      <c r="KM266" s="9"/>
      <c r="KN266" s="9"/>
      <c r="KO266" s="9"/>
      <c r="KP266" s="9"/>
      <c r="KQ266" s="9"/>
      <c r="KR266" s="9"/>
      <c r="KS266" s="9"/>
      <c r="KT266" s="9"/>
      <c r="KU266" s="9"/>
      <c r="KV266" s="9"/>
      <c r="KW266" s="9"/>
      <c r="KX266" s="9"/>
      <c r="KY266" s="9"/>
      <c r="KZ266" s="9"/>
      <c r="LA266" s="9"/>
      <c r="LB266" s="9"/>
      <c r="LC266" s="9"/>
      <c r="LD266" s="9"/>
      <c r="LE266" s="9"/>
      <c r="LF266" s="9"/>
      <c r="LG266" s="9"/>
      <c r="LH266" s="9"/>
      <c r="LI266" s="9"/>
      <c r="LJ266" s="9"/>
      <c r="LK266" s="9"/>
      <c r="LL266" s="9"/>
      <c r="LM266" s="9"/>
      <c r="LN266" s="9"/>
      <c r="LO266" s="9"/>
      <c r="LP266" s="9"/>
      <c r="LQ266" s="9"/>
      <c r="LR266" s="9"/>
      <c r="LS266" s="9"/>
      <c r="LT266" s="9"/>
      <c r="LU266" s="9"/>
      <c r="LV266" s="9"/>
      <c r="LW266" s="9"/>
      <c r="LX266" s="9"/>
    </row>
    <row r="267" spans="1:336" s="15" customFormat="1" ht="127.5" x14ac:dyDescent="0.25">
      <c r="A267" s="661" t="str">
        <f>CONCATENATE(MUEBLES[[#This Row],[CODIGO DE LA PARTIDA ESPECIFICA ]],"-",MUEBLES[[#This Row],[NO. EDIFICIO ]],"-",MUEBLES[[#This Row],[NO. ÁREA ]],"-",MUEBLES[[#This Row],[NÚM. DE BIEN ]],"-",MUEBLES[[#This Row],[CONSECUTIVO DEL BIEN ]],"-",MUEBLES[[#This Row],[CONSECUTIVO GENERAL DE INVENTARIO]])</f>
        <v>566-01-44-259-060-0262</v>
      </c>
      <c r="B267" s="584">
        <v>566</v>
      </c>
      <c r="C267" s="584" t="s">
        <v>6107</v>
      </c>
      <c r="D267" s="584" t="s">
        <v>6388</v>
      </c>
      <c r="E267" s="585" t="s">
        <v>4060</v>
      </c>
      <c r="F267" s="584" t="str">
        <f>VLOOKUP(MUEBLES[[#This Row],[NO. EDIFICIO ]],EDIFICIOS[],2,FALSE)</f>
        <v>PALACIO MUNICIPAL</v>
      </c>
      <c r="G267" s="584" t="str">
        <f>VLOOKUP(MUEBLES[[#This Row],[NO. EDIFICIO ]],EDIFICIOS[],3,FALSE)</f>
        <v>PALACIO MUNICIPAL, S/N, COLONIA CENTRO</v>
      </c>
      <c r="H267" s="606" t="s">
        <v>4289</v>
      </c>
      <c r="I267" s="587" t="str">
        <f>VLOOKUP(MUEBLES[[#This Row],[NO. ÁREA ]],AREAS[],2,FALSE)</f>
        <v>SEGURIDAD PÚBLICA Y TRÁNSITO MUNICIPAL</v>
      </c>
      <c r="J267" s="586" t="str">
        <f>VLOOKUP(MUEBLES[[#This Row],[NO. ÁREA ]],AREAS[],5,FALSE)</f>
        <v>LIC. MIGUEL ÁNGEL ALDANA  CANO</v>
      </c>
      <c r="K267" s="586" t="s">
        <v>4060</v>
      </c>
      <c r="L267" s="587" t="str">
        <f>VLOOKUP(MUEBLES[[#This Row],[NÚM. DE NOMINA ]],PERSONAL[],2,FALSE)</f>
        <v>LIC. MIGUEL ÁNGEL ALDANA  CANO</v>
      </c>
      <c r="M267" s="586" t="str">
        <f>VLOOKUP(MUEBLES[[#This Row],[NÚM. DE NOMINA ]],PERSONAL[],3,FALSE)</f>
        <v xml:space="preserve">TITULAR </v>
      </c>
      <c r="N267" s="585" t="s">
        <v>4892</v>
      </c>
      <c r="O267" s="586" t="s">
        <v>4751</v>
      </c>
      <c r="P267" s="588" t="str">
        <f>VLOOKUP(MUEBLES[[#This Row],[NÚM. DE BIEN ]],BIENES[],2,FALSE)</f>
        <v xml:space="preserve">RADIO PORTATIL </v>
      </c>
      <c r="Q267" s="589" t="s">
        <v>2126</v>
      </c>
      <c r="R267" s="606" t="s">
        <v>5204</v>
      </c>
      <c r="S267" s="585" t="s">
        <v>369</v>
      </c>
      <c r="T267" s="585" t="s">
        <v>2088</v>
      </c>
      <c r="U267" s="585" t="s">
        <v>2103</v>
      </c>
      <c r="V267" s="585">
        <v>62</v>
      </c>
      <c r="W267" s="590">
        <v>44560</v>
      </c>
      <c r="X267" s="591">
        <v>4064.64</v>
      </c>
      <c r="Y267" s="592"/>
      <c r="Z267" s="592">
        <v>4064.64</v>
      </c>
      <c r="AA267" s="585" t="s">
        <v>6089</v>
      </c>
      <c r="AB267" s="607"/>
      <c r="AC267" s="576"/>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9"/>
      <c r="DP267" s="9"/>
      <c r="DQ267" s="9"/>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9"/>
      <c r="GW267" s="9"/>
      <c r="GX267" s="9"/>
      <c r="GY267" s="9"/>
      <c r="GZ267" s="9"/>
      <c r="HA267" s="9"/>
      <c r="HB267" s="9"/>
      <c r="HC267" s="9"/>
      <c r="HD267" s="9"/>
      <c r="HE267" s="9"/>
      <c r="HF267" s="9"/>
      <c r="HG267" s="9"/>
      <c r="HH267" s="9"/>
      <c r="HI267" s="9"/>
      <c r="HJ267" s="9"/>
      <c r="HK267" s="9"/>
      <c r="HL267" s="9"/>
      <c r="HM267" s="9"/>
      <c r="HN267" s="9"/>
      <c r="HO267" s="9"/>
      <c r="HP267" s="9"/>
      <c r="HQ267" s="9"/>
      <c r="HR267" s="9"/>
      <c r="HS267" s="9"/>
      <c r="HT267" s="9"/>
      <c r="HU267" s="9"/>
      <c r="HV267" s="9"/>
      <c r="HW267" s="9"/>
      <c r="HX267" s="9"/>
      <c r="HY267" s="9"/>
      <c r="HZ267" s="9"/>
      <c r="IA267" s="9"/>
      <c r="IB267" s="9"/>
      <c r="IC267" s="9"/>
      <c r="ID267" s="9"/>
      <c r="IE267" s="9"/>
      <c r="IF267" s="9"/>
      <c r="IG267" s="9"/>
      <c r="IH267" s="9"/>
      <c r="II267" s="9"/>
      <c r="IJ267" s="9"/>
      <c r="IK267" s="9"/>
      <c r="IL267" s="9"/>
      <c r="IM267" s="9"/>
      <c r="IN267" s="9"/>
      <c r="IO267" s="9"/>
      <c r="IP267" s="9"/>
      <c r="IQ267" s="9"/>
      <c r="IR267" s="9"/>
      <c r="IS267" s="9"/>
      <c r="IT267" s="9"/>
      <c r="IU267" s="9"/>
      <c r="IV267" s="9"/>
      <c r="IW267" s="9"/>
      <c r="IX267" s="9"/>
      <c r="IY267" s="9"/>
      <c r="IZ267" s="9"/>
      <c r="JA267" s="9"/>
      <c r="JB267" s="9"/>
      <c r="JC267" s="9"/>
      <c r="JD267" s="9"/>
      <c r="JE267" s="9"/>
      <c r="JF267" s="9"/>
      <c r="JG267" s="9"/>
      <c r="JH267" s="9"/>
      <c r="JI267" s="9"/>
      <c r="JJ267" s="9"/>
      <c r="JK267" s="9"/>
      <c r="JL267" s="9"/>
      <c r="JM267" s="9"/>
      <c r="JN267" s="9"/>
      <c r="JO267" s="9"/>
      <c r="JP267" s="9"/>
      <c r="JQ267" s="9"/>
      <c r="JR267" s="9"/>
      <c r="JS267" s="9"/>
      <c r="JT267" s="9"/>
      <c r="JU267" s="9"/>
      <c r="JV267" s="9"/>
      <c r="JW267" s="9"/>
      <c r="JX267" s="9"/>
      <c r="JY267" s="9"/>
      <c r="JZ267" s="9"/>
      <c r="KA267" s="9"/>
      <c r="KB267" s="9"/>
      <c r="KC267" s="9"/>
      <c r="KD267" s="9"/>
      <c r="KE267" s="9"/>
      <c r="KF267" s="9"/>
      <c r="KG267" s="9"/>
      <c r="KH267" s="9"/>
      <c r="KI267" s="9"/>
      <c r="KJ267" s="9"/>
      <c r="KK267" s="9"/>
      <c r="KL267" s="9"/>
      <c r="KM267" s="9"/>
      <c r="KN267" s="9"/>
      <c r="KO267" s="9"/>
      <c r="KP267" s="9"/>
      <c r="KQ267" s="9"/>
      <c r="KR267" s="9"/>
      <c r="KS267" s="9"/>
      <c r="KT267" s="9"/>
      <c r="KU267" s="9"/>
      <c r="KV267" s="9"/>
      <c r="KW267" s="9"/>
      <c r="KX267" s="9"/>
      <c r="KY267" s="9"/>
      <c r="KZ267" s="9"/>
      <c r="LA267" s="9"/>
      <c r="LB267" s="9"/>
      <c r="LC267" s="9"/>
      <c r="LD267" s="9"/>
      <c r="LE267" s="9"/>
      <c r="LF267" s="9"/>
      <c r="LG267" s="9"/>
      <c r="LH267" s="9"/>
      <c r="LI267" s="9"/>
      <c r="LJ267" s="9"/>
      <c r="LK267" s="9"/>
      <c r="LL267" s="9"/>
      <c r="LM267" s="9"/>
      <c r="LN267" s="9"/>
      <c r="LO267" s="9"/>
      <c r="LP267" s="9"/>
      <c r="LQ267" s="9"/>
      <c r="LR267" s="9"/>
      <c r="LS267" s="9"/>
      <c r="LT267" s="9"/>
      <c r="LU267" s="9"/>
      <c r="LV267" s="9"/>
      <c r="LW267" s="9"/>
      <c r="LX267" s="9"/>
    </row>
    <row r="268" spans="1:336" s="15" customFormat="1" ht="127.5" x14ac:dyDescent="0.25">
      <c r="A268" s="661" t="str">
        <f>CONCATENATE(MUEBLES[[#This Row],[CODIGO DE LA PARTIDA ESPECIFICA ]],"-",MUEBLES[[#This Row],[NO. EDIFICIO ]],"-",MUEBLES[[#This Row],[NO. ÁREA ]],"-",MUEBLES[[#This Row],[NÚM. DE BIEN ]],"-",MUEBLES[[#This Row],[CONSECUTIVO DEL BIEN ]],"-",MUEBLES[[#This Row],[CONSECUTIVO GENERAL DE INVENTARIO]])</f>
        <v>566-01-44-259-061-0263</v>
      </c>
      <c r="B268" s="584">
        <v>566</v>
      </c>
      <c r="C268" s="584" t="s">
        <v>6107</v>
      </c>
      <c r="D268" s="584" t="s">
        <v>6389</v>
      </c>
      <c r="E268" s="585" t="s">
        <v>4060</v>
      </c>
      <c r="F268" s="584" t="str">
        <f>VLOOKUP(MUEBLES[[#This Row],[NO. EDIFICIO ]],EDIFICIOS[],2,FALSE)</f>
        <v>PALACIO MUNICIPAL</v>
      </c>
      <c r="G268" s="584" t="str">
        <f>VLOOKUP(MUEBLES[[#This Row],[NO. EDIFICIO ]],EDIFICIOS[],3,FALSE)</f>
        <v>PALACIO MUNICIPAL, S/N, COLONIA CENTRO</v>
      </c>
      <c r="H268" s="606" t="s">
        <v>4289</v>
      </c>
      <c r="I268" s="587" t="str">
        <f>VLOOKUP(MUEBLES[[#This Row],[NO. ÁREA ]],AREAS[],2,FALSE)</f>
        <v>SEGURIDAD PÚBLICA Y TRÁNSITO MUNICIPAL</v>
      </c>
      <c r="J268" s="586" t="str">
        <f>VLOOKUP(MUEBLES[[#This Row],[NO. ÁREA ]],AREAS[],5,FALSE)</f>
        <v>LIC. MIGUEL ÁNGEL ALDANA  CANO</v>
      </c>
      <c r="K268" s="586" t="s">
        <v>4060</v>
      </c>
      <c r="L268" s="587" t="str">
        <f>VLOOKUP(MUEBLES[[#This Row],[NÚM. DE NOMINA ]],PERSONAL[],2,FALSE)</f>
        <v>LIC. MIGUEL ÁNGEL ALDANA  CANO</v>
      </c>
      <c r="M268" s="586" t="str">
        <f>VLOOKUP(MUEBLES[[#This Row],[NÚM. DE NOMINA ]],PERSONAL[],3,FALSE)</f>
        <v xml:space="preserve">TITULAR </v>
      </c>
      <c r="N268" s="585" t="s">
        <v>4892</v>
      </c>
      <c r="O268" s="586" t="s">
        <v>4752</v>
      </c>
      <c r="P268" s="588" t="str">
        <f>VLOOKUP(MUEBLES[[#This Row],[NÚM. DE BIEN ]],BIENES[],2,FALSE)</f>
        <v xml:space="preserve">RADIO PORTATIL </v>
      </c>
      <c r="Q268" s="589" t="s">
        <v>2127</v>
      </c>
      <c r="R268" s="606" t="s">
        <v>5205</v>
      </c>
      <c r="S268" s="585" t="s">
        <v>369</v>
      </c>
      <c r="T268" s="585" t="s">
        <v>2088</v>
      </c>
      <c r="U268" s="585" t="s">
        <v>2104</v>
      </c>
      <c r="V268" s="585">
        <v>62</v>
      </c>
      <c r="W268" s="590">
        <v>44560</v>
      </c>
      <c r="X268" s="591">
        <v>4064.64</v>
      </c>
      <c r="Y268" s="592"/>
      <c r="Z268" s="592">
        <v>4064.64</v>
      </c>
      <c r="AA268" s="585" t="s">
        <v>6089</v>
      </c>
      <c r="AB268" s="607"/>
      <c r="AC268" s="576"/>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9"/>
      <c r="HM268" s="9"/>
      <c r="HN268" s="9"/>
      <c r="HO268" s="9"/>
      <c r="HP268" s="9"/>
      <c r="HQ268" s="9"/>
      <c r="HR268" s="9"/>
      <c r="HS268" s="9"/>
      <c r="HT268" s="9"/>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c r="IT268" s="9"/>
      <c r="IU268" s="9"/>
      <c r="IV268" s="9"/>
      <c r="IW268" s="9"/>
      <c r="IX268" s="9"/>
      <c r="IY268" s="9"/>
      <c r="IZ268" s="9"/>
      <c r="JA268" s="9"/>
      <c r="JB268" s="9"/>
      <c r="JC268" s="9"/>
      <c r="JD268" s="9"/>
      <c r="JE268" s="9"/>
      <c r="JF268" s="9"/>
      <c r="JG268" s="9"/>
      <c r="JH268" s="9"/>
      <c r="JI268" s="9"/>
      <c r="JJ268" s="9"/>
      <c r="JK268" s="9"/>
      <c r="JL268" s="9"/>
      <c r="JM268" s="9"/>
      <c r="JN268" s="9"/>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c r="KN268" s="9"/>
      <c r="KO268" s="9"/>
      <c r="KP268" s="9"/>
      <c r="KQ268" s="9"/>
      <c r="KR268" s="9"/>
      <c r="KS268" s="9"/>
      <c r="KT268" s="9"/>
      <c r="KU268" s="9"/>
      <c r="KV268" s="9"/>
      <c r="KW268" s="9"/>
      <c r="KX268" s="9"/>
      <c r="KY268" s="9"/>
      <c r="KZ268" s="9"/>
      <c r="LA268" s="9"/>
      <c r="LB268" s="9"/>
      <c r="LC268" s="9"/>
      <c r="LD268" s="9"/>
      <c r="LE268" s="9"/>
      <c r="LF268" s="9"/>
      <c r="LG268" s="9"/>
      <c r="LH268" s="9"/>
      <c r="LI268" s="9"/>
      <c r="LJ268" s="9"/>
      <c r="LK268" s="9"/>
      <c r="LL268" s="9"/>
      <c r="LM268" s="9"/>
      <c r="LN268" s="9"/>
      <c r="LO268" s="9"/>
      <c r="LP268" s="9"/>
      <c r="LQ268" s="9"/>
      <c r="LR268" s="9"/>
      <c r="LS268" s="9"/>
      <c r="LT268" s="9"/>
      <c r="LU268" s="9"/>
      <c r="LV268" s="9"/>
      <c r="LW268" s="9"/>
      <c r="LX268" s="9"/>
    </row>
    <row r="269" spans="1:336" s="15" customFormat="1" ht="127.5" x14ac:dyDescent="0.25">
      <c r="A269" s="671" t="str">
        <f>CONCATENATE(MUEBLES[[#This Row],[CODIGO DE LA PARTIDA ESPECIFICA ]],"-",MUEBLES[[#This Row],[NO. EDIFICIO ]],"-",MUEBLES[[#This Row],[NO. ÁREA ]],"-",MUEBLES[[#This Row],[NÚM. DE BIEN ]],"-",MUEBLES[[#This Row],[CONSECUTIVO DEL BIEN ]],"-",MUEBLES[[#This Row],[CONSECUTIVO GENERAL DE INVENTARIO]])</f>
        <v>566-01-44-259-062-0264</v>
      </c>
      <c r="B269" s="584">
        <v>566</v>
      </c>
      <c r="C269" s="584" t="s">
        <v>6107</v>
      </c>
      <c r="D269" s="584" t="s">
        <v>6390</v>
      </c>
      <c r="E269" s="585" t="s">
        <v>4060</v>
      </c>
      <c r="F269" s="584" t="str">
        <f>VLOOKUP(MUEBLES[[#This Row],[NO. EDIFICIO ]],EDIFICIOS[],2,FALSE)</f>
        <v>PALACIO MUNICIPAL</v>
      </c>
      <c r="G269" s="584" t="str">
        <f>VLOOKUP(MUEBLES[[#This Row],[NO. EDIFICIO ]],EDIFICIOS[],3,FALSE)</f>
        <v>PALACIO MUNICIPAL, S/N, COLONIA CENTRO</v>
      </c>
      <c r="H269" s="606" t="s">
        <v>4289</v>
      </c>
      <c r="I269" s="587" t="str">
        <f>VLOOKUP(MUEBLES[[#This Row],[NO. ÁREA ]],AREAS[],2,FALSE)</f>
        <v>SEGURIDAD PÚBLICA Y TRÁNSITO MUNICIPAL</v>
      </c>
      <c r="J269" s="586" t="str">
        <f>VLOOKUP(MUEBLES[[#This Row],[NO. ÁREA ]],AREAS[],5,FALSE)</f>
        <v>LIC. MIGUEL ÁNGEL ALDANA  CANO</v>
      </c>
      <c r="K269" s="586" t="s">
        <v>4060</v>
      </c>
      <c r="L269" s="587" t="str">
        <f>VLOOKUP(MUEBLES[[#This Row],[NÚM. DE NOMINA ]],PERSONAL[],2,FALSE)</f>
        <v>LIC. MIGUEL ÁNGEL ALDANA  CANO</v>
      </c>
      <c r="M269" s="586" t="str">
        <f>VLOOKUP(MUEBLES[[#This Row],[NÚM. DE NOMINA ]],PERSONAL[],3,FALSE)</f>
        <v xml:space="preserve">TITULAR </v>
      </c>
      <c r="N269" s="585" t="s">
        <v>4892</v>
      </c>
      <c r="O269" s="586" t="s">
        <v>4753</v>
      </c>
      <c r="P269" s="588" t="str">
        <f>VLOOKUP(MUEBLES[[#This Row],[NÚM. DE BIEN ]],BIENES[],2,FALSE)</f>
        <v xml:space="preserve">RADIO PORTATIL </v>
      </c>
      <c r="Q269" s="589" t="s">
        <v>2128</v>
      </c>
      <c r="R269" s="606" t="s">
        <v>5206</v>
      </c>
      <c r="S269" s="585" t="s">
        <v>369</v>
      </c>
      <c r="T269" s="585" t="s">
        <v>2088</v>
      </c>
      <c r="U269" s="585" t="s">
        <v>2105</v>
      </c>
      <c r="V269" s="585">
        <v>62</v>
      </c>
      <c r="W269" s="590">
        <v>44560</v>
      </c>
      <c r="X269" s="591">
        <v>4064.64</v>
      </c>
      <c r="Y269" s="592"/>
      <c r="Z269" s="592">
        <v>4064.64</v>
      </c>
      <c r="AA269" s="585" t="s">
        <v>6089</v>
      </c>
      <c r="AB269" s="607" t="s">
        <v>7861</v>
      </c>
      <c r="AC269" s="576" t="s">
        <v>7861</v>
      </c>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9"/>
      <c r="HM269" s="9"/>
      <c r="HN269" s="9"/>
      <c r="HO269" s="9"/>
      <c r="HP269" s="9"/>
      <c r="HQ269" s="9"/>
      <c r="HR269" s="9"/>
      <c r="HS269" s="9"/>
      <c r="HT269" s="9"/>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c r="IT269" s="9"/>
      <c r="IU269" s="9"/>
      <c r="IV269" s="9"/>
      <c r="IW269" s="9"/>
      <c r="IX269" s="9"/>
      <c r="IY269" s="9"/>
      <c r="IZ269" s="9"/>
      <c r="JA269" s="9"/>
      <c r="JB269" s="9"/>
      <c r="JC269" s="9"/>
      <c r="JD269" s="9"/>
      <c r="JE269" s="9"/>
      <c r="JF269" s="9"/>
      <c r="JG269" s="9"/>
      <c r="JH269" s="9"/>
      <c r="JI269" s="9"/>
      <c r="JJ269" s="9"/>
      <c r="JK269" s="9"/>
      <c r="JL269" s="9"/>
      <c r="JM269" s="9"/>
      <c r="JN269" s="9"/>
      <c r="JO269" s="9"/>
      <c r="JP269" s="9"/>
      <c r="JQ269" s="9"/>
      <c r="JR269" s="9"/>
      <c r="JS269" s="9"/>
      <c r="JT269" s="9"/>
      <c r="JU269" s="9"/>
      <c r="JV269" s="9"/>
      <c r="JW269" s="9"/>
      <c r="JX269" s="9"/>
      <c r="JY269" s="9"/>
      <c r="JZ269" s="9"/>
      <c r="KA269" s="9"/>
      <c r="KB269" s="9"/>
      <c r="KC269" s="9"/>
      <c r="KD269" s="9"/>
      <c r="KE269" s="9"/>
      <c r="KF269" s="9"/>
      <c r="KG269" s="9"/>
      <c r="KH269" s="9"/>
      <c r="KI269" s="9"/>
      <c r="KJ269" s="9"/>
      <c r="KK269" s="9"/>
      <c r="KL269" s="9"/>
      <c r="KM269" s="9"/>
      <c r="KN269" s="9"/>
      <c r="KO269" s="9"/>
      <c r="KP269" s="9"/>
      <c r="KQ269" s="9"/>
      <c r="KR269" s="9"/>
      <c r="KS269" s="9"/>
      <c r="KT269" s="9"/>
      <c r="KU269" s="9"/>
      <c r="KV269" s="9"/>
      <c r="KW269" s="9"/>
      <c r="KX269" s="9"/>
      <c r="KY269" s="9"/>
      <c r="KZ269" s="9"/>
      <c r="LA269" s="9"/>
      <c r="LB269" s="9"/>
      <c r="LC269" s="9"/>
      <c r="LD269" s="9"/>
      <c r="LE269" s="9"/>
      <c r="LF269" s="9"/>
      <c r="LG269" s="9"/>
      <c r="LH269" s="9"/>
      <c r="LI269" s="9"/>
      <c r="LJ269" s="9"/>
      <c r="LK269" s="9"/>
      <c r="LL269" s="9"/>
      <c r="LM269" s="9"/>
      <c r="LN269" s="9"/>
      <c r="LO269" s="9"/>
      <c r="LP269" s="9"/>
      <c r="LQ269" s="9"/>
      <c r="LR269" s="9"/>
      <c r="LS269" s="9"/>
      <c r="LT269" s="9"/>
      <c r="LU269" s="9"/>
      <c r="LV269" s="9"/>
      <c r="LW269" s="9"/>
      <c r="LX269" s="9"/>
    </row>
    <row r="270" spans="1:336" s="15" customFormat="1" ht="127.5" x14ac:dyDescent="0.25">
      <c r="A270" s="662" t="str">
        <f>CONCATENATE(MUEBLES[[#This Row],[CODIGO DE LA PARTIDA ESPECIFICA ]],"-",MUEBLES[[#This Row],[NO. EDIFICIO ]],"-",MUEBLES[[#This Row],[NO. ÁREA ]],"-",MUEBLES[[#This Row],[NÚM. DE BIEN ]],"-",MUEBLES[[#This Row],[CONSECUTIVO DEL BIEN ]],"-",MUEBLES[[#This Row],[CONSECUTIVO GENERAL DE INVENTARIO]])</f>
        <v>566-01-44-259-063-0265</v>
      </c>
      <c r="B270" s="584">
        <v>566</v>
      </c>
      <c r="C270" s="584" t="s">
        <v>6107</v>
      </c>
      <c r="D270" s="584" t="s">
        <v>6391</v>
      </c>
      <c r="E270" s="585" t="s">
        <v>4060</v>
      </c>
      <c r="F270" s="584" t="str">
        <f>VLOOKUP(MUEBLES[[#This Row],[NO. EDIFICIO ]],EDIFICIOS[],2,FALSE)</f>
        <v>PALACIO MUNICIPAL</v>
      </c>
      <c r="G270" s="584" t="str">
        <f>VLOOKUP(MUEBLES[[#This Row],[NO. EDIFICIO ]],EDIFICIOS[],3,FALSE)</f>
        <v>PALACIO MUNICIPAL, S/N, COLONIA CENTRO</v>
      </c>
      <c r="H270" s="606" t="s">
        <v>4289</v>
      </c>
      <c r="I270" s="587" t="str">
        <f>VLOOKUP(MUEBLES[[#This Row],[NO. ÁREA ]],AREAS[],2,FALSE)</f>
        <v>SEGURIDAD PÚBLICA Y TRÁNSITO MUNICIPAL</v>
      </c>
      <c r="J270" s="586" t="str">
        <f>VLOOKUP(MUEBLES[[#This Row],[NO. ÁREA ]],AREAS[],5,FALSE)</f>
        <v>LIC. MIGUEL ÁNGEL ALDANA  CANO</v>
      </c>
      <c r="K270" s="586" t="s">
        <v>4060</v>
      </c>
      <c r="L270" s="587" t="str">
        <f>VLOOKUP(MUEBLES[[#This Row],[NÚM. DE NOMINA ]],PERSONAL[],2,FALSE)</f>
        <v>LIC. MIGUEL ÁNGEL ALDANA  CANO</v>
      </c>
      <c r="M270" s="586" t="str">
        <f>VLOOKUP(MUEBLES[[#This Row],[NÚM. DE NOMINA ]],PERSONAL[],3,FALSE)</f>
        <v xml:space="preserve">TITULAR </v>
      </c>
      <c r="N270" s="585" t="s">
        <v>4892</v>
      </c>
      <c r="O270" s="586" t="s">
        <v>4754</v>
      </c>
      <c r="P270" s="588" t="str">
        <f>VLOOKUP(MUEBLES[[#This Row],[NÚM. DE BIEN ]],BIENES[],2,FALSE)</f>
        <v xml:space="preserve">RADIO PORTATIL </v>
      </c>
      <c r="Q270" s="589" t="s">
        <v>2129</v>
      </c>
      <c r="R270" s="606" t="s">
        <v>5207</v>
      </c>
      <c r="S270" s="585" t="s">
        <v>369</v>
      </c>
      <c r="T270" s="585" t="s">
        <v>2088</v>
      </c>
      <c r="U270" s="585" t="s">
        <v>2106</v>
      </c>
      <c r="V270" s="585">
        <v>62</v>
      </c>
      <c r="W270" s="590">
        <v>44560</v>
      </c>
      <c r="X270" s="591">
        <v>4064.64</v>
      </c>
      <c r="Y270" s="592"/>
      <c r="Z270" s="592">
        <v>4064.64</v>
      </c>
      <c r="AA270" s="585" t="s">
        <v>6089</v>
      </c>
      <c r="AB270" s="607"/>
      <c r="AC270" s="576"/>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c r="HE270" s="9"/>
      <c r="HF270" s="9"/>
      <c r="HG270" s="9"/>
      <c r="HH270" s="9"/>
      <c r="HI270" s="9"/>
      <c r="HJ270" s="9"/>
      <c r="HK270" s="9"/>
      <c r="HL270" s="9"/>
      <c r="HM270" s="9"/>
      <c r="HN270" s="9"/>
      <c r="HO270" s="9"/>
      <c r="HP270" s="9"/>
      <c r="HQ270" s="9"/>
      <c r="HR270" s="9"/>
      <c r="HS270" s="9"/>
      <c r="HT270" s="9"/>
      <c r="HU270" s="9"/>
      <c r="HV270" s="9"/>
      <c r="HW270" s="9"/>
      <c r="HX270" s="9"/>
      <c r="HY270" s="9"/>
      <c r="HZ270" s="9"/>
      <c r="IA270" s="9"/>
      <c r="IB270" s="9"/>
      <c r="IC270" s="9"/>
      <c r="ID270" s="9"/>
      <c r="IE270" s="9"/>
      <c r="IF270" s="9"/>
      <c r="IG270" s="9"/>
      <c r="IH270" s="9"/>
      <c r="II270" s="9"/>
      <c r="IJ270" s="9"/>
      <c r="IK270" s="9"/>
      <c r="IL270" s="9"/>
      <c r="IM270" s="9"/>
      <c r="IN270" s="9"/>
      <c r="IO270" s="9"/>
      <c r="IP270" s="9"/>
      <c r="IQ270" s="9"/>
      <c r="IR270" s="9"/>
      <c r="IS270" s="9"/>
      <c r="IT270" s="9"/>
      <c r="IU270" s="9"/>
      <c r="IV270" s="9"/>
      <c r="IW270" s="9"/>
      <c r="IX270" s="9"/>
      <c r="IY270" s="9"/>
      <c r="IZ270" s="9"/>
      <c r="JA270" s="9"/>
      <c r="JB270" s="9"/>
      <c r="JC270" s="9"/>
      <c r="JD270" s="9"/>
      <c r="JE270" s="9"/>
      <c r="JF270" s="9"/>
      <c r="JG270" s="9"/>
      <c r="JH270" s="9"/>
      <c r="JI270" s="9"/>
      <c r="JJ270" s="9"/>
      <c r="JK270" s="9"/>
      <c r="JL270" s="9"/>
      <c r="JM270" s="9"/>
      <c r="JN270" s="9"/>
      <c r="JO270" s="9"/>
      <c r="JP270" s="9"/>
      <c r="JQ270" s="9"/>
      <c r="JR270" s="9"/>
      <c r="JS270" s="9"/>
      <c r="JT270" s="9"/>
      <c r="JU270" s="9"/>
      <c r="JV270" s="9"/>
      <c r="JW270" s="9"/>
      <c r="JX270" s="9"/>
      <c r="JY270" s="9"/>
      <c r="JZ270" s="9"/>
      <c r="KA270" s="9"/>
      <c r="KB270" s="9"/>
      <c r="KC270" s="9"/>
      <c r="KD270" s="9"/>
      <c r="KE270" s="9"/>
      <c r="KF270" s="9"/>
      <c r="KG270" s="9"/>
      <c r="KH270" s="9"/>
      <c r="KI270" s="9"/>
      <c r="KJ270" s="9"/>
      <c r="KK270" s="9"/>
      <c r="KL270" s="9"/>
      <c r="KM270" s="9"/>
      <c r="KN270" s="9"/>
      <c r="KO270" s="9"/>
      <c r="KP270" s="9"/>
      <c r="KQ270" s="9"/>
      <c r="KR270" s="9"/>
      <c r="KS270" s="9"/>
      <c r="KT270" s="9"/>
      <c r="KU270" s="9"/>
      <c r="KV270" s="9"/>
      <c r="KW270" s="9"/>
      <c r="KX270" s="9"/>
      <c r="KY270" s="9"/>
      <c r="KZ270" s="9"/>
      <c r="LA270" s="9"/>
      <c r="LB270" s="9"/>
      <c r="LC270" s="9"/>
      <c r="LD270" s="9"/>
      <c r="LE270" s="9"/>
      <c r="LF270" s="9"/>
      <c r="LG270" s="9"/>
      <c r="LH270" s="9"/>
      <c r="LI270" s="9"/>
      <c r="LJ270" s="9"/>
      <c r="LK270" s="9"/>
      <c r="LL270" s="9"/>
      <c r="LM270" s="9"/>
      <c r="LN270" s="9"/>
      <c r="LO270" s="9"/>
      <c r="LP270" s="9"/>
      <c r="LQ270" s="9"/>
      <c r="LR270" s="9"/>
      <c r="LS270" s="9"/>
      <c r="LT270" s="9"/>
      <c r="LU270" s="9"/>
      <c r="LV270" s="9"/>
      <c r="LW270" s="9"/>
      <c r="LX270" s="9"/>
    </row>
    <row r="271" spans="1:336" s="15" customFormat="1" ht="127.5" x14ac:dyDescent="0.25">
      <c r="A271" s="663" t="str">
        <f>CONCATENATE(MUEBLES[[#This Row],[CODIGO DE LA PARTIDA ESPECIFICA ]],"-",MUEBLES[[#This Row],[NO. EDIFICIO ]],"-",MUEBLES[[#This Row],[NO. ÁREA ]],"-",MUEBLES[[#This Row],[NÚM. DE BIEN ]],"-",MUEBLES[[#This Row],[CONSECUTIVO DEL BIEN ]],"-",MUEBLES[[#This Row],[CONSECUTIVO GENERAL DE INVENTARIO]])</f>
        <v>566-01-44-259-064-0266</v>
      </c>
      <c r="B271" s="610">
        <v>566</v>
      </c>
      <c r="C271" s="584" t="s">
        <v>6107</v>
      </c>
      <c r="D271" s="610" t="s">
        <v>6392</v>
      </c>
      <c r="E271" s="585" t="s">
        <v>4060</v>
      </c>
      <c r="F271" s="584" t="str">
        <f>VLOOKUP(MUEBLES[[#This Row],[NO. EDIFICIO ]],EDIFICIOS[],2,FALSE)</f>
        <v>PALACIO MUNICIPAL</v>
      </c>
      <c r="G271" s="584" t="str">
        <f>VLOOKUP(MUEBLES[[#This Row],[NO. EDIFICIO ]],EDIFICIOS[],3,FALSE)</f>
        <v>PALACIO MUNICIPAL, S/N, COLONIA CENTRO</v>
      </c>
      <c r="H271" s="606" t="s">
        <v>4289</v>
      </c>
      <c r="I271" s="587" t="str">
        <f>VLOOKUP(MUEBLES[[#This Row],[NO. ÁREA ]],AREAS[],2,FALSE)</f>
        <v>SEGURIDAD PÚBLICA Y TRÁNSITO MUNICIPAL</v>
      </c>
      <c r="J271" s="586" t="str">
        <f>VLOOKUP(MUEBLES[[#This Row],[NO. ÁREA ]],AREAS[],5,FALSE)</f>
        <v>LIC. MIGUEL ÁNGEL ALDANA  CANO</v>
      </c>
      <c r="K271" s="586" t="s">
        <v>4060</v>
      </c>
      <c r="L271" s="587" t="str">
        <f>VLOOKUP(MUEBLES[[#This Row],[NÚM. DE NOMINA ]],PERSONAL[],2,FALSE)</f>
        <v>LIC. MIGUEL ÁNGEL ALDANA  CANO</v>
      </c>
      <c r="M271" s="611" t="str">
        <f>VLOOKUP(MUEBLES[[#This Row],[NÚM. DE NOMINA ]],PERSONAL[],3,FALSE)</f>
        <v xml:space="preserve">TITULAR </v>
      </c>
      <c r="N271" s="585" t="s">
        <v>4892</v>
      </c>
      <c r="O271" s="611" t="s">
        <v>4755</v>
      </c>
      <c r="P271" s="588" t="str">
        <f>VLOOKUP(MUEBLES[[#This Row],[NÚM. DE BIEN ]],BIENES[],2,FALSE)</f>
        <v xml:space="preserve">RADIO PORTATIL </v>
      </c>
      <c r="Q271" s="612" t="s">
        <v>2121</v>
      </c>
      <c r="R271" s="606" t="s">
        <v>5208</v>
      </c>
      <c r="S271" s="613" t="s">
        <v>369</v>
      </c>
      <c r="T271" s="613" t="s">
        <v>2088</v>
      </c>
      <c r="U271" s="613" t="s">
        <v>2098</v>
      </c>
      <c r="V271" s="613">
        <v>62</v>
      </c>
      <c r="W271" s="614">
        <v>44560</v>
      </c>
      <c r="X271" s="615">
        <v>4064.64</v>
      </c>
      <c r="Y271" s="619"/>
      <c r="Z271" s="616">
        <v>4064.64</v>
      </c>
      <c r="AA271" s="585" t="s">
        <v>6089</v>
      </c>
      <c r="AB271" s="607"/>
      <c r="AC271" s="576"/>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9"/>
      <c r="HM271" s="9"/>
      <c r="HN271" s="9"/>
      <c r="HO271" s="9"/>
      <c r="HP271" s="9"/>
      <c r="HQ271" s="9"/>
      <c r="HR271" s="9"/>
      <c r="HS271" s="9"/>
      <c r="HT271" s="9"/>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c r="IT271" s="9"/>
      <c r="IU271" s="9"/>
      <c r="IV271" s="9"/>
      <c r="IW271" s="9"/>
      <c r="IX271" s="9"/>
      <c r="IY271" s="9"/>
      <c r="IZ271" s="9"/>
      <c r="JA271" s="9"/>
      <c r="JB271" s="9"/>
      <c r="JC271" s="9"/>
      <c r="JD271" s="9"/>
      <c r="JE271" s="9"/>
      <c r="JF271" s="9"/>
      <c r="JG271" s="9"/>
      <c r="JH271" s="9"/>
      <c r="JI271" s="9"/>
      <c r="JJ271" s="9"/>
      <c r="JK271" s="9"/>
      <c r="JL271" s="9"/>
      <c r="JM271" s="9"/>
      <c r="JN271" s="9"/>
      <c r="JO271" s="9"/>
      <c r="JP271" s="9"/>
      <c r="JQ271" s="9"/>
      <c r="JR271" s="9"/>
      <c r="JS271" s="9"/>
      <c r="JT271" s="9"/>
      <c r="JU271" s="9"/>
      <c r="JV271" s="9"/>
      <c r="JW271" s="9"/>
      <c r="JX271" s="9"/>
      <c r="JY271" s="9"/>
      <c r="JZ271" s="9"/>
      <c r="KA271" s="9"/>
      <c r="KB271" s="9"/>
      <c r="KC271" s="9"/>
      <c r="KD271" s="9"/>
      <c r="KE271" s="9"/>
      <c r="KF271" s="9"/>
      <c r="KG271" s="9"/>
      <c r="KH271" s="9"/>
      <c r="KI271" s="9"/>
      <c r="KJ271" s="9"/>
      <c r="KK271" s="9"/>
      <c r="KL271" s="9"/>
      <c r="KM271" s="9"/>
      <c r="KN271" s="9"/>
      <c r="KO271" s="9"/>
      <c r="KP271" s="9"/>
      <c r="KQ271" s="9"/>
      <c r="KR271" s="9"/>
      <c r="KS271" s="9"/>
      <c r="KT271" s="9"/>
      <c r="KU271" s="9"/>
      <c r="KV271" s="9"/>
      <c r="KW271" s="9"/>
      <c r="KX271" s="9"/>
      <c r="KY271" s="9"/>
      <c r="KZ271" s="9"/>
      <c r="LA271" s="9"/>
      <c r="LB271" s="9"/>
      <c r="LC271" s="9"/>
      <c r="LD271" s="9"/>
      <c r="LE271" s="9"/>
      <c r="LF271" s="9"/>
      <c r="LG271" s="9"/>
      <c r="LH271" s="9"/>
      <c r="LI271" s="9"/>
      <c r="LJ271" s="9"/>
      <c r="LK271" s="9"/>
      <c r="LL271" s="9"/>
      <c r="LM271" s="9"/>
      <c r="LN271" s="9"/>
      <c r="LO271" s="9"/>
      <c r="LP271" s="9"/>
      <c r="LQ271" s="9"/>
      <c r="LR271" s="9"/>
      <c r="LS271" s="9"/>
      <c r="LT271" s="9"/>
      <c r="LU271" s="9"/>
      <c r="LV271" s="9"/>
      <c r="LW271" s="9"/>
      <c r="LX271" s="9"/>
    </row>
    <row r="272" spans="1:336" s="15" customFormat="1" ht="127.5" x14ac:dyDescent="0.25">
      <c r="A272" s="662" t="str">
        <f>CONCATENATE(MUEBLES[[#This Row],[CODIGO DE LA PARTIDA ESPECIFICA ]],"-",MUEBLES[[#This Row],[NO. EDIFICIO ]],"-",MUEBLES[[#This Row],[NO. ÁREA ]],"-",MUEBLES[[#This Row],[NÚM. DE BIEN ]],"-",MUEBLES[[#This Row],[CONSECUTIVO DEL BIEN ]],"-",MUEBLES[[#This Row],[CONSECUTIVO GENERAL DE INVENTARIO]])</f>
        <v>566-01-44-259-065-0267</v>
      </c>
      <c r="B272" s="584">
        <v>566</v>
      </c>
      <c r="C272" s="584" t="s">
        <v>6107</v>
      </c>
      <c r="D272" s="584" t="s">
        <v>6393</v>
      </c>
      <c r="E272" s="585" t="s">
        <v>4060</v>
      </c>
      <c r="F272" s="584" t="str">
        <f>VLOOKUP(MUEBLES[[#This Row],[NO. EDIFICIO ]],EDIFICIOS[],2,FALSE)</f>
        <v>PALACIO MUNICIPAL</v>
      </c>
      <c r="G272" s="584" t="str">
        <f>VLOOKUP(MUEBLES[[#This Row],[NO. EDIFICIO ]],EDIFICIOS[],3,FALSE)</f>
        <v>PALACIO MUNICIPAL, S/N, COLONIA CENTRO</v>
      </c>
      <c r="H272" s="606" t="s">
        <v>4289</v>
      </c>
      <c r="I272" s="587" t="str">
        <f>VLOOKUP(MUEBLES[[#This Row],[NO. ÁREA ]],AREAS[],2,FALSE)</f>
        <v>SEGURIDAD PÚBLICA Y TRÁNSITO MUNICIPAL</v>
      </c>
      <c r="J272" s="586" t="str">
        <f>VLOOKUP(MUEBLES[[#This Row],[NO. ÁREA ]],AREAS[],5,FALSE)</f>
        <v>LIC. MIGUEL ÁNGEL ALDANA  CANO</v>
      </c>
      <c r="K272" s="586" t="s">
        <v>4060</v>
      </c>
      <c r="L272" s="587" t="str">
        <f>VLOOKUP(MUEBLES[[#This Row],[NÚM. DE NOMINA ]],PERSONAL[],2,FALSE)</f>
        <v>LIC. MIGUEL ÁNGEL ALDANA  CANO</v>
      </c>
      <c r="M272" s="586" t="str">
        <f>VLOOKUP(MUEBLES[[#This Row],[NÚM. DE NOMINA ]],PERSONAL[],3,FALSE)</f>
        <v xml:space="preserve">TITULAR </v>
      </c>
      <c r="N272" s="585" t="s">
        <v>4892</v>
      </c>
      <c r="O272" s="586" t="s">
        <v>4756</v>
      </c>
      <c r="P272" s="588" t="str">
        <f>VLOOKUP(MUEBLES[[#This Row],[NÚM. DE BIEN ]],BIENES[],2,FALSE)</f>
        <v xml:space="preserve">RADIO PORTATIL </v>
      </c>
      <c r="Q272" s="589" t="s">
        <v>2122</v>
      </c>
      <c r="R272" s="606" t="s">
        <v>5209</v>
      </c>
      <c r="S272" s="585" t="s">
        <v>369</v>
      </c>
      <c r="T272" s="585" t="s">
        <v>2088</v>
      </c>
      <c r="U272" s="585" t="s">
        <v>2099</v>
      </c>
      <c r="V272" s="585">
        <v>62</v>
      </c>
      <c r="W272" s="590">
        <v>44560</v>
      </c>
      <c r="X272" s="591">
        <v>4064.64</v>
      </c>
      <c r="Y272" s="592"/>
      <c r="Z272" s="592">
        <v>4064.64</v>
      </c>
      <c r="AA272" s="585" t="s">
        <v>6089</v>
      </c>
      <c r="AB272" s="607"/>
      <c r="AC272" s="576"/>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9"/>
      <c r="FK272" s="9"/>
      <c r="FL272" s="9"/>
      <c r="FM272" s="9"/>
      <c r="FN272" s="9"/>
      <c r="FO272" s="9"/>
      <c r="FP272" s="9"/>
      <c r="FQ272" s="9"/>
      <c r="FR272" s="9"/>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9"/>
      <c r="GQ272" s="9"/>
      <c r="GR272" s="9"/>
      <c r="GS272" s="9"/>
      <c r="GT272" s="9"/>
      <c r="GU272" s="9"/>
      <c r="GV272" s="9"/>
      <c r="GW272" s="9"/>
      <c r="GX272" s="9"/>
      <c r="GY272" s="9"/>
      <c r="GZ272" s="9"/>
      <c r="HA272" s="9"/>
      <c r="HB272" s="9"/>
      <c r="HC272" s="9"/>
      <c r="HD272" s="9"/>
      <c r="HE272" s="9"/>
      <c r="HF272" s="9"/>
      <c r="HG272" s="9"/>
      <c r="HH272" s="9"/>
      <c r="HI272" s="9"/>
      <c r="HJ272" s="9"/>
      <c r="HK272" s="9"/>
      <c r="HL272" s="9"/>
      <c r="HM272" s="9"/>
      <c r="HN272" s="9"/>
      <c r="HO272" s="9"/>
      <c r="HP272" s="9"/>
      <c r="HQ272" s="9"/>
      <c r="HR272" s="9"/>
      <c r="HS272" s="9"/>
      <c r="HT272" s="9"/>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c r="IT272" s="9"/>
      <c r="IU272" s="9"/>
      <c r="IV272" s="9"/>
      <c r="IW272" s="9"/>
      <c r="IX272" s="9"/>
      <c r="IY272" s="9"/>
      <c r="IZ272" s="9"/>
      <c r="JA272" s="9"/>
      <c r="JB272" s="9"/>
      <c r="JC272" s="9"/>
      <c r="JD272" s="9"/>
      <c r="JE272" s="9"/>
      <c r="JF272" s="9"/>
      <c r="JG272" s="9"/>
      <c r="JH272" s="9"/>
      <c r="JI272" s="9"/>
      <c r="JJ272" s="9"/>
      <c r="JK272" s="9"/>
      <c r="JL272" s="9"/>
      <c r="JM272" s="9"/>
      <c r="JN272" s="9"/>
      <c r="JO272" s="9"/>
      <c r="JP272" s="9"/>
      <c r="JQ272" s="9"/>
      <c r="JR272" s="9"/>
      <c r="JS272" s="9"/>
      <c r="JT272" s="9"/>
      <c r="JU272" s="9"/>
      <c r="JV272" s="9"/>
      <c r="JW272" s="9"/>
      <c r="JX272" s="9"/>
      <c r="JY272" s="9"/>
      <c r="JZ272" s="9"/>
      <c r="KA272" s="9"/>
      <c r="KB272" s="9"/>
      <c r="KC272" s="9"/>
      <c r="KD272" s="9"/>
      <c r="KE272" s="9"/>
      <c r="KF272" s="9"/>
      <c r="KG272" s="9"/>
      <c r="KH272" s="9"/>
      <c r="KI272" s="9"/>
      <c r="KJ272" s="9"/>
      <c r="KK272" s="9"/>
      <c r="KL272" s="9"/>
      <c r="KM272" s="9"/>
      <c r="KN272" s="9"/>
      <c r="KO272" s="9"/>
      <c r="KP272" s="9"/>
      <c r="KQ272" s="9"/>
      <c r="KR272" s="9"/>
      <c r="KS272" s="9"/>
      <c r="KT272" s="9"/>
      <c r="KU272" s="9"/>
      <c r="KV272" s="9"/>
      <c r="KW272" s="9"/>
      <c r="KX272" s="9"/>
      <c r="KY272" s="9"/>
      <c r="KZ272" s="9"/>
      <c r="LA272" s="9"/>
      <c r="LB272" s="9"/>
      <c r="LC272" s="9"/>
      <c r="LD272" s="9"/>
      <c r="LE272" s="9"/>
      <c r="LF272" s="9"/>
      <c r="LG272" s="9"/>
      <c r="LH272" s="9"/>
      <c r="LI272" s="9"/>
      <c r="LJ272" s="9"/>
      <c r="LK272" s="9"/>
      <c r="LL272" s="9"/>
      <c r="LM272" s="9"/>
      <c r="LN272" s="9"/>
      <c r="LO272" s="9"/>
      <c r="LP272" s="9"/>
      <c r="LQ272" s="9"/>
      <c r="LR272" s="9"/>
      <c r="LS272" s="9"/>
      <c r="LT272" s="9"/>
      <c r="LU272" s="9"/>
      <c r="LV272" s="9"/>
      <c r="LW272" s="9"/>
      <c r="LX272" s="9"/>
    </row>
    <row r="273" spans="1:336" s="15" customFormat="1" ht="127.5" x14ac:dyDescent="0.25">
      <c r="A273" s="662" t="str">
        <f>CONCATENATE(MUEBLES[[#This Row],[CODIGO DE LA PARTIDA ESPECIFICA ]],"-",MUEBLES[[#This Row],[NO. EDIFICIO ]],"-",MUEBLES[[#This Row],[NO. ÁREA ]],"-",MUEBLES[[#This Row],[NÚM. DE BIEN ]],"-",MUEBLES[[#This Row],[CONSECUTIVO DEL BIEN ]],"-",MUEBLES[[#This Row],[CONSECUTIVO GENERAL DE INVENTARIO]])</f>
        <v>566-01-44-259-066-0268</v>
      </c>
      <c r="B273" s="584">
        <v>566</v>
      </c>
      <c r="C273" s="584" t="s">
        <v>6107</v>
      </c>
      <c r="D273" s="584" t="s">
        <v>6394</v>
      </c>
      <c r="E273" s="585" t="s">
        <v>4060</v>
      </c>
      <c r="F273" s="584" t="str">
        <f>VLOOKUP(MUEBLES[[#This Row],[NO. EDIFICIO ]],EDIFICIOS[],2,FALSE)</f>
        <v>PALACIO MUNICIPAL</v>
      </c>
      <c r="G273" s="584" t="str">
        <f>VLOOKUP(MUEBLES[[#This Row],[NO. EDIFICIO ]],EDIFICIOS[],3,FALSE)</f>
        <v>PALACIO MUNICIPAL, S/N, COLONIA CENTRO</v>
      </c>
      <c r="H273" s="606" t="s">
        <v>4289</v>
      </c>
      <c r="I273" s="587" t="str">
        <f>VLOOKUP(MUEBLES[[#This Row],[NO. ÁREA ]],AREAS[],2,FALSE)</f>
        <v>SEGURIDAD PÚBLICA Y TRÁNSITO MUNICIPAL</v>
      </c>
      <c r="J273" s="586" t="str">
        <f>VLOOKUP(MUEBLES[[#This Row],[NO. ÁREA ]],AREAS[],5,FALSE)</f>
        <v>LIC. MIGUEL ÁNGEL ALDANA  CANO</v>
      </c>
      <c r="K273" s="586" t="s">
        <v>4060</v>
      </c>
      <c r="L273" s="587" t="str">
        <f>VLOOKUP(MUEBLES[[#This Row],[NÚM. DE NOMINA ]],PERSONAL[],2,FALSE)</f>
        <v>LIC. MIGUEL ÁNGEL ALDANA  CANO</v>
      </c>
      <c r="M273" s="586" t="str">
        <f>VLOOKUP(MUEBLES[[#This Row],[NÚM. DE NOMINA ]],PERSONAL[],3,FALSE)</f>
        <v xml:space="preserve">TITULAR </v>
      </c>
      <c r="N273" s="585" t="s">
        <v>4892</v>
      </c>
      <c r="O273" s="586" t="s">
        <v>4757</v>
      </c>
      <c r="P273" s="588" t="str">
        <f>VLOOKUP(MUEBLES[[#This Row],[NÚM. DE BIEN ]],BIENES[],2,FALSE)</f>
        <v xml:space="preserve">RADIO PORTATIL </v>
      </c>
      <c r="Q273" s="589" t="s">
        <v>2123</v>
      </c>
      <c r="R273" s="606" t="s">
        <v>5210</v>
      </c>
      <c r="S273" s="585" t="s">
        <v>369</v>
      </c>
      <c r="T273" s="585" t="s">
        <v>2088</v>
      </c>
      <c r="U273" s="585" t="s">
        <v>2100</v>
      </c>
      <c r="V273" s="585">
        <v>62</v>
      </c>
      <c r="W273" s="590">
        <v>44560</v>
      </c>
      <c r="X273" s="591">
        <v>4064.64</v>
      </c>
      <c r="Y273" s="619"/>
      <c r="Z273" s="592">
        <v>4064.64</v>
      </c>
      <c r="AA273" s="585" t="s">
        <v>6089</v>
      </c>
      <c r="AB273" s="607"/>
      <c r="AC273" s="576"/>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9"/>
      <c r="FK273" s="9"/>
      <c r="FL273" s="9"/>
      <c r="FM273" s="9"/>
      <c r="FN273" s="9"/>
      <c r="FO273" s="9"/>
      <c r="FP273" s="9"/>
      <c r="FQ273" s="9"/>
      <c r="FR273" s="9"/>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9"/>
      <c r="GQ273" s="9"/>
      <c r="GR273" s="9"/>
      <c r="GS273" s="9"/>
      <c r="GT273" s="9"/>
      <c r="GU273" s="9"/>
      <c r="GV273" s="9"/>
      <c r="GW273" s="9"/>
      <c r="GX273" s="9"/>
      <c r="GY273" s="9"/>
      <c r="GZ273" s="9"/>
      <c r="HA273" s="9"/>
      <c r="HB273" s="9"/>
      <c r="HC273" s="9"/>
      <c r="HD273" s="9"/>
      <c r="HE273" s="9"/>
      <c r="HF273" s="9"/>
      <c r="HG273" s="9"/>
      <c r="HH273" s="9"/>
      <c r="HI273" s="9"/>
      <c r="HJ273" s="9"/>
      <c r="HK273" s="9"/>
      <c r="HL273" s="9"/>
      <c r="HM273" s="9"/>
      <c r="HN273" s="9"/>
      <c r="HO273" s="9"/>
      <c r="HP273" s="9"/>
      <c r="HQ273" s="9"/>
      <c r="HR273" s="9"/>
      <c r="HS273" s="9"/>
      <c r="HT273" s="9"/>
      <c r="HU273" s="9"/>
      <c r="HV273" s="9"/>
      <c r="HW273" s="9"/>
      <c r="HX273" s="9"/>
      <c r="HY273" s="9"/>
      <c r="HZ273" s="9"/>
      <c r="IA273" s="9"/>
      <c r="IB273" s="9"/>
      <c r="IC273" s="9"/>
      <c r="ID273" s="9"/>
      <c r="IE273" s="9"/>
      <c r="IF273" s="9"/>
      <c r="IG273" s="9"/>
      <c r="IH273" s="9"/>
      <c r="II273" s="9"/>
      <c r="IJ273" s="9"/>
      <c r="IK273" s="9"/>
      <c r="IL273" s="9"/>
      <c r="IM273" s="9"/>
      <c r="IN273" s="9"/>
      <c r="IO273" s="9"/>
      <c r="IP273" s="9"/>
      <c r="IQ273" s="9"/>
      <c r="IR273" s="9"/>
      <c r="IS273" s="9"/>
      <c r="IT273" s="9"/>
      <c r="IU273" s="9"/>
      <c r="IV273" s="9"/>
      <c r="IW273" s="9"/>
      <c r="IX273" s="9"/>
      <c r="IY273" s="9"/>
      <c r="IZ273" s="9"/>
      <c r="JA273" s="9"/>
      <c r="JB273" s="9"/>
      <c r="JC273" s="9"/>
      <c r="JD273" s="9"/>
      <c r="JE273" s="9"/>
      <c r="JF273" s="9"/>
      <c r="JG273" s="9"/>
      <c r="JH273" s="9"/>
      <c r="JI273" s="9"/>
      <c r="JJ273" s="9"/>
      <c r="JK273" s="9"/>
      <c r="JL273" s="9"/>
      <c r="JM273" s="9"/>
      <c r="JN273" s="9"/>
      <c r="JO273" s="9"/>
      <c r="JP273" s="9"/>
      <c r="JQ273" s="9"/>
      <c r="JR273" s="9"/>
      <c r="JS273" s="9"/>
      <c r="JT273" s="9"/>
      <c r="JU273" s="9"/>
      <c r="JV273" s="9"/>
      <c r="JW273" s="9"/>
      <c r="JX273" s="9"/>
      <c r="JY273" s="9"/>
      <c r="JZ273" s="9"/>
      <c r="KA273" s="9"/>
      <c r="KB273" s="9"/>
      <c r="KC273" s="9"/>
      <c r="KD273" s="9"/>
      <c r="KE273" s="9"/>
      <c r="KF273" s="9"/>
      <c r="KG273" s="9"/>
      <c r="KH273" s="9"/>
      <c r="KI273" s="9"/>
      <c r="KJ273" s="9"/>
      <c r="KK273" s="9"/>
      <c r="KL273" s="9"/>
      <c r="KM273" s="9"/>
      <c r="KN273" s="9"/>
      <c r="KO273" s="9"/>
      <c r="KP273" s="9"/>
      <c r="KQ273" s="9"/>
      <c r="KR273" s="9"/>
      <c r="KS273" s="9"/>
      <c r="KT273" s="9"/>
      <c r="KU273" s="9"/>
      <c r="KV273" s="9"/>
      <c r="KW273" s="9"/>
      <c r="KX273" s="9"/>
      <c r="KY273" s="9"/>
      <c r="KZ273" s="9"/>
      <c r="LA273" s="9"/>
      <c r="LB273" s="9"/>
      <c r="LC273" s="9"/>
      <c r="LD273" s="9"/>
      <c r="LE273" s="9"/>
      <c r="LF273" s="9"/>
      <c r="LG273" s="9"/>
      <c r="LH273" s="9"/>
      <c r="LI273" s="9"/>
      <c r="LJ273" s="9"/>
      <c r="LK273" s="9"/>
      <c r="LL273" s="9"/>
      <c r="LM273" s="9"/>
      <c r="LN273" s="9"/>
      <c r="LO273" s="9"/>
      <c r="LP273" s="9"/>
      <c r="LQ273" s="9"/>
      <c r="LR273" s="9"/>
      <c r="LS273" s="9"/>
      <c r="LT273" s="9"/>
      <c r="LU273" s="9"/>
      <c r="LV273" s="9"/>
      <c r="LW273" s="9"/>
      <c r="LX273" s="9"/>
    </row>
    <row r="274" spans="1:336" s="15" customFormat="1" ht="127.5" x14ac:dyDescent="0.25">
      <c r="A274" s="671" t="str">
        <f>CONCATENATE(MUEBLES[[#This Row],[CODIGO DE LA PARTIDA ESPECIFICA ]],"-",MUEBLES[[#This Row],[NO. EDIFICIO ]],"-",MUEBLES[[#This Row],[NO. ÁREA ]],"-",MUEBLES[[#This Row],[NÚM. DE BIEN ]],"-",MUEBLES[[#This Row],[CONSECUTIVO DEL BIEN ]],"-",MUEBLES[[#This Row],[CONSECUTIVO GENERAL DE INVENTARIO]])</f>
        <v>566-01-44-259-067-0269</v>
      </c>
      <c r="B274" s="605">
        <v>566</v>
      </c>
      <c r="C274" s="584" t="s">
        <v>6107</v>
      </c>
      <c r="D274" s="605" t="s">
        <v>6395</v>
      </c>
      <c r="E274" s="585" t="s">
        <v>4060</v>
      </c>
      <c r="F274" s="584" t="str">
        <f>VLOOKUP(MUEBLES[[#This Row],[NO. EDIFICIO ]],EDIFICIOS[],2,FALSE)</f>
        <v>PALACIO MUNICIPAL</v>
      </c>
      <c r="G274" s="584" t="str">
        <f>VLOOKUP(MUEBLES[[#This Row],[NO. EDIFICIO ]],EDIFICIOS[],3,FALSE)</f>
        <v>PALACIO MUNICIPAL, S/N, COLONIA CENTRO</v>
      </c>
      <c r="H274" s="606" t="s">
        <v>4289</v>
      </c>
      <c r="I274" s="587" t="str">
        <f>VLOOKUP(MUEBLES[[#This Row],[NO. ÁREA ]],AREAS[],2,FALSE)</f>
        <v>SEGURIDAD PÚBLICA Y TRÁNSITO MUNICIPAL</v>
      </c>
      <c r="J274" s="586" t="str">
        <f>VLOOKUP(MUEBLES[[#This Row],[NO. ÁREA ]],AREAS[],5,FALSE)</f>
        <v>LIC. MIGUEL ÁNGEL ALDANA  CANO</v>
      </c>
      <c r="K274" s="586" t="s">
        <v>4060</v>
      </c>
      <c r="L274" s="587" t="str">
        <f>VLOOKUP(MUEBLES[[#This Row],[NÚM. DE NOMINA ]],PERSONAL[],2,FALSE)</f>
        <v>LIC. MIGUEL ÁNGEL ALDANA  CANO</v>
      </c>
      <c r="M274" s="606" t="str">
        <f>VLOOKUP(MUEBLES[[#This Row],[NÚM. DE NOMINA ]],PERSONAL[],3,FALSE)</f>
        <v xml:space="preserve">TITULAR </v>
      </c>
      <c r="N274" s="585" t="s">
        <v>4892</v>
      </c>
      <c r="O274" s="606" t="s">
        <v>4758</v>
      </c>
      <c r="P274" s="588" t="str">
        <f>VLOOKUP(MUEBLES[[#This Row],[NÚM. DE BIEN ]],BIENES[],2,FALSE)</f>
        <v xml:space="preserve">RADIO PORTATIL </v>
      </c>
      <c r="Q274" s="620" t="s">
        <v>2124</v>
      </c>
      <c r="R274" s="606" t="s">
        <v>5211</v>
      </c>
      <c r="S274" s="587" t="s">
        <v>369</v>
      </c>
      <c r="T274" s="587" t="s">
        <v>2088</v>
      </c>
      <c r="U274" s="587" t="s">
        <v>2101</v>
      </c>
      <c r="V274" s="587">
        <v>62</v>
      </c>
      <c r="W274" s="621">
        <v>44560</v>
      </c>
      <c r="X274" s="622">
        <v>4064.64</v>
      </c>
      <c r="Y274" s="592"/>
      <c r="Z274" s="623">
        <v>4064.64</v>
      </c>
      <c r="AA274" s="585" t="s">
        <v>6089</v>
      </c>
      <c r="AB274" s="607" t="s">
        <v>7861</v>
      </c>
      <c r="AC274" s="576" t="s">
        <v>7861</v>
      </c>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9"/>
      <c r="FK274" s="9"/>
      <c r="FL274" s="9"/>
      <c r="FM274" s="9"/>
      <c r="FN274" s="9"/>
      <c r="FO274" s="9"/>
      <c r="FP274" s="9"/>
      <c r="FQ274" s="9"/>
      <c r="FR274" s="9"/>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9"/>
      <c r="GQ274" s="9"/>
      <c r="GR274" s="9"/>
      <c r="GS274" s="9"/>
      <c r="GT274" s="9"/>
      <c r="GU274" s="9"/>
      <c r="GV274" s="9"/>
      <c r="GW274" s="9"/>
      <c r="GX274" s="9"/>
      <c r="GY274" s="9"/>
      <c r="GZ274" s="9"/>
      <c r="HA274" s="9"/>
      <c r="HB274" s="9"/>
      <c r="HC274" s="9"/>
      <c r="HD274" s="9"/>
      <c r="HE274" s="9"/>
      <c r="HF274" s="9"/>
      <c r="HG274" s="9"/>
      <c r="HH274" s="9"/>
      <c r="HI274" s="9"/>
      <c r="HJ274" s="9"/>
      <c r="HK274" s="9"/>
      <c r="HL274" s="9"/>
      <c r="HM274" s="9"/>
      <c r="HN274" s="9"/>
      <c r="HO274" s="9"/>
      <c r="HP274" s="9"/>
      <c r="HQ274" s="9"/>
      <c r="HR274" s="9"/>
      <c r="HS274" s="9"/>
      <c r="HT274" s="9"/>
      <c r="HU274" s="9"/>
      <c r="HV274" s="9"/>
      <c r="HW274" s="9"/>
      <c r="HX274" s="9"/>
      <c r="HY274" s="9"/>
      <c r="HZ274" s="9"/>
      <c r="IA274" s="9"/>
      <c r="IB274" s="9"/>
      <c r="IC274" s="9"/>
      <c r="ID274" s="9"/>
      <c r="IE274" s="9"/>
      <c r="IF274" s="9"/>
      <c r="IG274" s="9"/>
      <c r="IH274" s="9"/>
      <c r="II274" s="9"/>
      <c r="IJ274" s="9"/>
      <c r="IK274" s="9"/>
      <c r="IL274" s="9"/>
      <c r="IM274" s="9"/>
      <c r="IN274" s="9"/>
      <c r="IO274" s="9"/>
      <c r="IP274" s="9"/>
      <c r="IQ274" s="9"/>
      <c r="IR274" s="9"/>
      <c r="IS274" s="9"/>
      <c r="IT274" s="9"/>
      <c r="IU274" s="9"/>
      <c r="IV274" s="9"/>
      <c r="IW274" s="9"/>
      <c r="IX274" s="9"/>
      <c r="IY274" s="9"/>
      <c r="IZ274" s="9"/>
      <c r="JA274" s="9"/>
      <c r="JB274" s="9"/>
      <c r="JC274" s="9"/>
      <c r="JD274" s="9"/>
      <c r="JE274" s="9"/>
      <c r="JF274" s="9"/>
      <c r="JG274" s="9"/>
      <c r="JH274" s="9"/>
      <c r="JI274" s="9"/>
      <c r="JJ274" s="9"/>
      <c r="JK274" s="9"/>
      <c r="JL274" s="9"/>
      <c r="JM274" s="9"/>
      <c r="JN274" s="9"/>
      <c r="JO274" s="9"/>
      <c r="JP274" s="9"/>
      <c r="JQ274" s="9"/>
      <c r="JR274" s="9"/>
      <c r="JS274" s="9"/>
      <c r="JT274" s="9"/>
      <c r="JU274" s="9"/>
      <c r="JV274" s="9"/>
      <c r="JW274" s="9"/>
      <c r="JX274" s="9"/>
      <c r="JY274" s="9"/>
      <c r="JZ274" s="9"/>
      <c r="KA274" s="9"/>
      <c r="KB274" s="9"/>
      <c r="KC274" s="9"/>
      <c r="KD274" s="9"/>
      <c r="KE274" s="9"/>
      <c r="KF274" s="9"/>
      <c r="KG274" s="9"/>
      <c r="KH274" s="9"/>
      <c r="KI274" s="9"/>
      <c r="KJ274" s="9"/>
      <c r="KK274" s="9"/>
      <c r="KL274" s="9"/>
      <c r="KM274" s="9"/>
      <c r="KN274" s="9"/>
      <c r="KO274" s="9"/>
      <c r="KP274" s="9"/>
      <c r="KQ274" s="9"/>
      <c r="KR274" s="9"/>
      <c r="KS274" s="9"/>
      <c r="KT274" s="9"/>
      <c r="KU274" s="9"/>
      <c r="KV274" s="9"/>
      <c r="KW274" s="9"/>
      <c r="KX274" s="9"/>
      <c r="KY274" s="9"/>
      <c r="KZ274" s="9"/>
      <c r="LA274" s="9"/>
      <c r="LB274" s="9"/>
      <c r="LC274" s="9"/>
      <c r="LD274" s="9"/>
      <c r="LE274" s="9"/>
      <c r="LF274" s="9"/>
      <c r="LG274" s="9"/>
      <c r="LH274" s="9"/>
      <c r="LI274" s="9"/>
      <c r="LJ274" s="9"/>
      <c r="LK274" s="9"/>
      <c r="LL274" s="9"/>
      <c r="LM274" s="9"/>
      <c r="LN274" s="9"/>
      <c r="LO274" s="9"/>
      <c r="LP274" s="9"/>
      <c r="LQ274" s="9"/>
      <c r="LR274" s="9"/>
      <c r="LS274" s="9"/>
      <c r="LT274" s="9"/>
      <c r="LU274" s="9"/>
      <c r="LV274" s="9"/>
      <c r="LW274" s="9"/>
      <c r="LX274" s="9"/>
    </row>
    <row r="275" spans="1:336" s="15" customFormat="1" ht="127.5" x14ac:dyDescent="0.25">
      <c r="A275" s="661" t="str">
        <f>CONCATENATE(MUEBLES[[#This Row],[CODIGO DE LA PARTIDA ESPECIFICA ]],"-",MUEBLES[[#This Row],[NO. EDIFICIO ]],"-",MUEBLES[[#This Row],[NO. ÁREA ]],"-",MUEBLES[[#This Row],[NÚM. DE BIEN ]],"-",MUEBLES[[#This Row],[CONSECUTIVO DEL BIEN ]],"-",MUEBLES[[#This Row],[CONSECUTIVO GENERAL DE INVENTARIO]])</f>
        <v>566-01-44-259-068-0270</v>
      </c>
      <c r="B275" s="584">
        <v>566</v>
      </c>
      <c r="C275" s="584" t="s">
        <v>6107</v>
      </c>
      <c r="D275" s="584" t="s">
        <v>6396</v>
      </c>
      <c r="E275" s="585" t="s">
        <v>4060</v>
      </c>
      <c r="F275" s="584" t="str">
        <f>VLOOKUP(MUEBLES[[#This Row],[NO. EDIFICIO ]],EDIFICIOS[],2,FALSE)</f>
        <v>PALACIO MUNICIPAL</v>
      </c>
      <c r="G275" s="584" t="str">
        <f>VLOOKUP(MUEBLES[[#This Row],[NO. EDIFICIO ]],EDIFICIOS[],3,FALSE)</f>
        <v>PALACIO MUNICIPAL, S/N, COLONIA CENTRO</v>
      </c>
      <c r="H275" s="606" t="s">
        <v>4289</v>
      </c>
      <c r="I275" s="587" t="str">
        <f>VLOOKUP(MUEBLES[[#This Row],[NO. ÁREA ]],AREAS[],2,FALSE)</f>
        <v>SEGURIDAD PÚBLICA Y TRÁNSITO MUNICIPAL</v>
      </c>
      <c r="J275" s="586" t="str">
        <f>VLOOKUP(MUEBLES[[#This Row],[NO. ÁREA ]],AREAS[],5,FALSE)</f>
        <v>LIC. MIGUEL ÁNGEL ALDANA  CANO</v>
      </c>
      <c r="K275" s="586" t="s">
        <v>4060</v>
      </c>
      <c r="L275" s="587" t="str">
        <f>VLOOKUP(MUEBLES[[#This Row],[NÚM. DE NOMINA ]],PERSONAL[],2,FALSE)</f>
        <v>LIC. MIGUEL ÁNGEL ALDANA  CANO</v>
      </c>
      <c r="M275" s="586" t="str">
        <f>VLOOKUP(MUEBLES[[#This Row],[NÚM. DE NOMINA ]],PERSONAL[],3,FALSE)</f>
        <v xml:space="preserve">TITULAR </v>
      </c>
      <c r="N275" s="585" t="s">
        <v>4892</v>
      </c>
      <c r="O275" s="586" t="s">
        <v>4759</v>
      </c>
      <c r="P275" s="588" t="str">
        <f>VLOOKUP(MUEBLES[[#This Row],[NÚM. DE BIEN ]],BIENES[],2,FALSE)</f>
        <v xml:space="preserve">RADIO PORTATIL </v>
      </c>
      <c r="Q275" s="589" t="s">
        <v>2125</v>
      </c>
      <c r="R275" s="606" t="s">
        <v>5212</v>
      </c>
      <c r="S275" s="585" t="s">
        <v>369</v>
      </c>
      <c r="T275" s="585" t="s">
        <v>2088</v>
      </c>
      <c r="U275" s="585" t="s">
        <v>2102</v>
      </c>
      <c r="V275" s="585">
        <v>62</v>
      </c>
      <c r="W275" s="590">
        <v>44560</v>
      </c>
      <c r="X275" s="591">
        <v>4064.64</v>
      </c>
      <c r="Y275" s="592"/>
      <c r="Z275" s="592">
        <v>4064.64</v>
      </c>
      <c r="AA275" s="585" t="s">
        <v>6089</v>
      </c>
      <c r="AB275" s="607"/>
      <c r="AC275" s="576"/>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9"/>
      <c r="FK275" s="9"/>
      <c r="FL275" s="9"/>
      <c r="FM275" s="9"/>
      <c r="FN275" s="9"/>
      <c r="FO275" s="9"/>
      <c r="FP275" s="9"/>
      <c r="FQ275" s="9"/>
      <c r="FR275" s="9"/>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9"/>
      <c r="GQ275" s="9"/>
      <c r="GR275" s="9"/>
      <c r="GS275" s="9"/>
      <c r="GT275" s="9"/>
      <c r="GU275" s="9"/>
      <c r="GV275" s="9"/>
      <c r="GW275" s="9"/>
      <c r="GX275" s="9"/>
      <c r="GY275" s="9"/>
      <c r="GZ275" s="9"/>
      <c r="HA275" s="9"/>
      <c r="HB275" s="9"/>
      <c r="HC275" s="9"/>
      <c r="HD275" s="9"/>
      <c r="HE275" s="9"/>
      <c r="HF275" s="9"/>
      <c r="HG275" s="9"/>
      <c r="HH275" s="9"/>
      <c r="HI275" s="9"/>
      <c r="HJ275" s="9"/>
      <c r="HK275" s="9"/>
      <c r="HL275" s="9"/>
      <c r="HM275" s="9"/>
      <c r="HN275" s="9"/>
      <c r="HO275" s="9"/>
      <c r="HP275" s="9"/>
      <c r="HQ275" s="9"/>
      <c r="HR275" s="9"/>
      <c r="HS275" s="9"/>
      <c r="HT275" s="9"/>
      <c r="HU275" s="9"/>
      <c r="HV275" s="9"/>
      <c r="HW275" s="9"/>
      <c r="HX275" s="9"/>
      <c r="HY275" s="9"/>
      <c r="HZ275" s="9"/>
      <c r="IA275" s="9"/>
      <c r="IB275" s="9"/>
      <c r="IC275" s="9"/>
      <c r="ID275" s="9"/>
      <c r="IE275" s="9"/>
      <c r="IF275" s="9"/>
      <c r="IG275" s="9"/>
      <c r="IH275" s="9"/>
      <c r="II275" s="9"/>
      <c r="IJ275" s="9"/>
      <c r="IK275" s="9"/>
      <c r="IL275" s="9"/>
      <c r="IM275" s="9"/>
      <c r="IN275" s="9"/>
      <c r="IO275" s="9"/>
      <c r="IP275" s="9"/>
      <c r="IQ275" s="9"/>
      <c r="IR275" s="9"/>
      <c r="IS275" s="9"/>
      <c r="IT275" s="9"/>
      <c r="IU275" s="9"/>
      <c r="IV275" s="9"/>
      <c r="IW275" s="9"/>
      <c r="IX275" s="9"/>
      <c r="IY275" s="9"/>
      <c r="IZ275" s="9"/>
      <c r="JA275" s="9"/>
      <c r="JB275" s="9"/>
      <c r="JC275" s="9"/>
      <c r="JD275" s="9"/>
      <c r="JE275" s="9"/>
      <c r="JF275" s="9"/>
      <c r="JG275" s="9"/>
      <c r="JH275" s="9"/>
      <c r="JI275" s="9"/>
      <c r="JJ275" s="9"/>
      <c r="JK275" s="9"/>
      <c r="JL275" s="9"/>
      <c r="JM275" s="9"/>
      <c r="JN275" s="9"/>
      <c r="JO275" s="9"/>
      <c r="JP275" s="9"/>
      <c r="JQ275" s="9"/>
      <c r="JR275" s="9"/>
      <c r="JS275" s="9"/>
      <c r="JT275" s="9"/>
      <c r="JU275" s="9"/>
      <c r="JV275" s="9"/>
      <c r="JW275" s="9"/>
      <c r="JX275" s="9"/>
      <c r="JY275" s="9"/>
      <c r="JZ275" s="9"/>
      <c r="KA275" s="9"/>
      <c r="KB275" s="9"/>
      <c r="KC275" s="9"/>
      <c r="KD275" s="9"/>
      <c r="KE275" s="9"/>
      <c r="KF275" s="9"/>
      <c r="KG275" s="9"/>
      <c r="KH275" s="9"/>
      <c r="KI275" s="9"/>
      <c r="KJ275" s="9"/>
      <c r="KK275" s="9"/>
      <c r="KL275" s="9"/>
      <c r="KM275" s="9"/>
      <c r="KN275" s="9"/>
      <c r="KO275" s="9"/>
      <c r="KP275" s="9"/>
      <c r="KQ275" s="9"/>
      <c r="KR275" s="9"/>
      <c r="KS275" s="9"/>
      <c r="KT275" s="9"/>
      <c r="KU275" s="9"/>
      <c r="KV275" s="9"/>
      <c r="KW275" s="9"/>
      <c r="KX275" s="9"/>
      <c r="KY275" s="9"/>
      <c r="KZ275" s="9"/>
      <c r="LA275" s="9"/>
      <c r="LB275" s="9"/>
      <c r="LC275" s="9"/>
      <c r="LD275" s="9"/>
      <c r="LE275" s="9"/>
      <c r="LF275" s="9"/>
      <c r="LG275" s="9"/>
      <c r="LH275" s="9"/>
      <c r="LI275" s="9"/>
      <c r="LJ275" s="9"/>
      <c r="LK275" s="9"/>
      <c r="LL275" s="9"/>
      <c r="LM275" s="9"/>
      <c r="LN275" s="9"/>
      <c r="LO275" s="9"/>
      <c r="LP275" s="9"/>
      <c r="LQ275" s="9"/>
      <c r="LR275" s="9"/>
      <c r="LS275" s="9"/>
      <c r="LT275" s="9"/>
      <c r="LU275" s="9"/>
      <c r="LV275" s="9"/>
      <c r="LW275" s="9"/>
      <c r="LX275" s="9"/>
    </row>
    <row r="276" spans="1:336" s="15" customFormat="1" ht="127.5" x14ac:dyDescent="0.25">
      <c r="A276" s="661" t="str">
        <f>CONCATENATE(MUEBLES[[#This Row],[CODIGO DE LA PARTIDA ESPECIFICA ]],"-",MUEBLES[[#This Row],[NO. EDIFICIO ]],"-",MUEBLES[[#This Row],[NO. ÁREA ]],"-",MUEBLES[[#This Row],[NÚM. DE BIEN ]],"-",MUEBLES[[#This Row],[CONSECUTIVO DEL BIEN ]],"-",MUEBLES[[#This Row],[CONSECUTIVO GENERAL DE INVENTARIO]])</f>
        <v>566-01-44-259-069-0271</v>
      </c>
      <c r="B276" s="584">
        <v>566</v>
      </c>
      <c r="C276" s="584" t="s">
        <v>6107</v>
      </c>
      <c r="D276" s="584" t="s">
        <v>6397</v>
      </c>
      <c r="E276" s="585" t="s">
        <v>4060</v>
      </c>
      <c r="F276" s="584" t="str">
        <f>VLOOKUP(MUEBLES[[#This Row],[NO. EDIFICIO ]],EDIFICIOS[],2,FALSE)</f>
        <v>PALACIO MUNICIPAL</v>
      </c>
      <c r="G276" s="584" t="str">
        <f>VLOOKUP(MUEBLES[[#This Row],[NO. EDIFICIO ]],EDIFICIOS[],3,FALSE)</f>
        <v>PALACIO MUNICIPAL, S/N, COLONIA CENTRO</v>
      </c>
      <c r="H276" s="606" t="s">
        <v>4289</v>
      </c>
      <c r="I276" s="587" t="str">
        <f>VLOOKUP(MUEBLES[[#This Row],[NO. ÁREA ]],AREAS[],2,FALSE)</f>
        <v>SEGURIDAD PÚBLICA Y TRÁNSITO MUNICIPAL</v>
      </c>
      <c r="J276" s="586" t="str">
        <f>VLOOKUP(MUEBLES[[#This Row],[NO. ÁREA ]],AREAS[],5,FALSE)</f>
        <v>LIC. MIGUEL ÁNGEL ALDANA  CANO</v>
      </c>
      <c r="K276" s="586" t="s">
        <v>4060</v>
      </c>
      <c r="L276" s="587" t="str">
        <f>VLOOKUP(MUEBLES[[#This Row],[NÚM. DE NOMINA ]],PERSONAL[],2,FALSE)</f>
        <v>LIC. MIGUEL ÁNGEL ALDANA  CANO</v>
      </c>
      <c r="M276" s="586" t="str">
        <f>VLOOKUP(MUEBLES[[#This Row],[NÚM. DE NOMINA ]],PERSONAL[],3,FALSE)</f>
        <v xml:space="preserve">TITULAR </v>
      </c>
      <c r="N276" s="585" t="s">
        <v>4892</v>
      </c>
      <c r="O276" s="586" t="s">
        <v>4760</v>
      </c>
      <c r="P276" s="588" t="str">
        <f>VLOOKUP(MUEBLES[[#This Row],[NÚM. DE BIEN ]],BIENES[],2,FALSE)</f>
        <v xml:space="preserve">RADIO PORTATIL </v>
      </c>
      <c r="Q276" s="589" t="s">
        <v>2116</v>
      </c>
      <c r="R276" s="606" t="s">
        <v>5213</v>
      </c>
      <c r="S276" s="585" t="s">
        <v>369</v>
      </c>
      <c r="T276" s="585" t="s">
        <v>2088</v>
      </c>
      <c r="U276" s="585" t="s">
        <v>2093</v>
      </c>
      <c r="V276" s="585">
        <v>62</v>
      </c>
      <c r="W276" s="590">
        <v>44560</v>
      </c>
      <c r="X276" s="591">
        <v>4064.64</v>
      </c>
      <c r="Y276" s="592"/>
      <c r="Z276" s="592">
        <v>4064.64</v>
      </c>
      <c r="AA276" s="585" t="s">
        <v>6089</v>
      </c>
      <c r="AB276" s="607"/>
      <c r="AC276" s="576"/>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9"/>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9"/>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9"/>
      <c r="HF276" s="9"/>
      <c r="HG276" s="9"/>
      <c r="HH276" s="9"/>
      <c r="HI276" s="9"/>
      <c r="HJ276" s="9"/>
      <c r="HK276" s="9"/>
      <c r="HL276" s="9"/>
      <c r="HM276" s="9"/>
      <c r="HN276" s="9"/>
      <c r="HO276" s="9"/>
      <c r="HP276" s="9"/>
      <c r="HQ276" s="9"/>
      <c r="HR276" s="9"/>
      <c r="HS276" s="9"/>
      <c r="HT276" s="9"/>
      <c r="HU276" s="9"/>
      <c r="HV276" s="9"/>
      <c r="HW276" s="9"/>
      <c r="HX276" s="9"/>
      <c r="HY276" s="9"/>
      <c r="HZ276" s="9"/>
      <c r="IA276" s="9"/>
      <c r="IB276" s="9"/>
      <c r="IC276" s="9"/>
      <c r="ID276" s="9"/>
      <c r="IE276" s="9"/>
      <c r="IF276" s="9"/>
      <c r="IG276" s="9"/>
      <c r="IH276" s="9"/>
      <c r="II276" s="9"/>
      <c r="IJ276" s="9"/>
      <c r="IK276" s="9"/>
      <c r="IL276" s="9"/>
      <c r="IM276" s="9"/>
      <c r="IN276" s="9"/>
      <c r="IO276" s="9"/>
      <c r="IP276" s="9"/>
      <c r="IQ276" s="9"/>
      <c r="IR276" s="9"/>
      <c r="IS276" s="9"/>
      <c r="IT276" s="9"/>
      <c r="IU276" s="9"/>
      <c r="IV276" s="9"/>
      <c r="IW276" s="9"/>
      <c r="IX276" s="9"/>
      <c r="IY276" s="9"/>
      <c r="IZ276" s="9"/>
      <c r="JA276" s="9"/>
      <c r="JB276" s="9"/>
      <c r="JC276" s="9"/>
      <c r="JD276" s="9"/>
      <c r="JE276" s="9"/>
      <c r="JF276" s="9"/>
      <c r="JG276" s="9"/>
      <c r="JH276" s="9"/>
      <c r="JI276" s="9"/>
      <c r="JJ276" s="9"/>
      <c r="JK276" s="9"/>
      <c r="JL276" s="9"/>
      <c r="JM276" s="9"/>
      <c r="JN276" s="9"/>
      <c r="JO276" s="9"/>
      <c r="JP276" s="9"/>
      <c r="JQ276" s="9"/>
      <c r="JR276" s="9"/>
      <c r="JS276" s="9"/>
      <c r="JT276" s="9"/>
      <c r="JU276" s="9"/>
      <c r="JV276" s="9"/>
      <c r="JW276" s="9"/>
      <c r="JX276" s="9"/>
      <c r="JY276" s="9"/>
      <c r="JZ276" s="9"/>
      <c r="KA276" s="9"/>
      <c r="KB276" s="9"/>
      <c r="KC276" s="9"/>
      <c r="KD276" s="9"/>
      <c r="KE276" s="9"/>
      <c r="KF276" s="9"/>
      <c r="KG276" s="9"/>
      <c r="KH276" s="9"/>
      <c r="KI276" s="9"/>
      <c r="KJ276" s="9"/>
      <c r="KK276" s="9"/>
      <c r="KL276" s="9"/>
      <c r="KM276" s="9"/>
      <c r="KN276" s="9"/>
      <c r="KO276" s="9"/>
      <c r="KP276" s="9"/>
      <c r="KQ276" s="9"/>
      <c r="KR276" s="9"/>
      <c r="KS276" s="9"/>
      <c r="KT276" s="9"/>
      <c r="KU276" s="9"/>
      <c r="KV276" s="9"/>
      <c r="KW276" s="9"/>
      <c r="KX276" s="9"/>
      <c r="KY276" s="9"/>
      <c r="KZ276" s="9"/>
      <c r="LA276" s="9"/>
      <c r="LB276" s="9"/>
      <c r="LC276" s="9"/>
      <c r="LD276" s="9"/>
      <c r="LE276" s="9"/>
      <c r="LF276" s="9"/>
      <c r="LG276" s="9"/>
      <c r="LH276" s="9"/>
      <c r="LI276" s="9"/>
      <c r="LJ276" s="9"/>
      <c r="LK276" s="9"/>
      <c r="LL276" s="9"/>
      <c r="LM276" s="9"/>
      <c r="LN276" s="9"/>
      <c r="LO276" s="9"/>
      <c r="LP276" s="9"/>
      <c r="LQ276" s="9"/>
      <c r="LR276" s="9"/>
      <c r="LS276" s="9"/>
      <c r="LT276" s="9"/>
      <c r="LU276" s="9"/>
      <c r="LV276" s="9"/>
      <c r="LW276" s="9"/>
      <c r="LX276" s="9"/>
    </row>
    <row r="277" spans="1:336" s="15" customFormat="1" ht="127.5" x14ac:dyDescent="0.25">
      <c r="A277" s="661" t="str">
        <f>CONCATENATE(MUEBLES[[#This Row],[CODIGO DE LA PARTIDA ESPECIFICA ]],"-",MUEBLES[[#This Row],[NO. EDIFICIO ]],"-",MUEBLES[[#This Row],[NO. ÁREA ]],"-",MUEBLES[[#This Row],[NÚM. DE BIEN ]],"-",MUEBLES[[#This Row],[CONSECUTIVO DEL BIEN ]],"-",MUEBLES[[#This Row],[CONSECUTIVO GENERAL DE INVENTARIO]])</f>
        <v>566-01-44-259-070-0272</v>
      </c>
      <c r="B277" s="584">
        <v>566</v>
      </c>
      <c r="C277" s="584" t="s">
        <v>6107</v>
      </c>
      <c r="D277" s="584" t="s">
        <v>6398</v>
      </c>
      <c r="E277" s="585" t="s">
        <v>4060</v>
      </c>
      <c r="F277" s="584" t="str">
        <f>VLOOKUP(MUEBLES[[#This Row],[NO. EDIFICIO ]],EDIFICIOS[],2,FALSE)</f>
        <v>PALACIO MUNICIPAL</v>
      </c>
      <c r="G277" s="584" t="str">
        <f>VLOOKUP(MUEBLES[[#This Row],[NO. EDIFICIO ]],EDIFICIOS[],3,FALSE)</f>
        <v>PALACIO MUNICIPAL, S/N, COLONIA CENTRO</v>
      </c>
      <c r="H277" s="606" t="s">
        <v>4289</v>
      </c>
      <c r="I277" s="587" t="str">
        <f>VLOOKUP(MUEBLES[[#This Row],[NO. ÁREA ]],AREAS[],2,FALSE)</f>
        <v>SEGURIDAD PÚBLICA Y TRÁNSITO MUNICIPAL</v>
      </c>
      <c r="J277" s="586" t="str">
        <f>VLOOKUP(MUEBLES[[#This Row],[NO. ÁREA ]],AREAS[],5,FALSE)</f>
        <v>LIC. MIGUEL ÁNGEL ALDANA  CANO</v>
      </c>
      <c r="K277" s="586" t="s">
        <v>4060</v>
      </c>
      <c r="L277" s="587" t="str">
        <f>VLOOKUP(MUEBLES[[#This Row],[NÚM. DE NOMINA ]],PERSONAL[],2,FALSE)</f>
        <v>LIC. MIGUEL ÁNGEL ALDANA  CANO</v>
      </c>
      <c r="M277" s="586" t="str">
        <f>VLOOKUP(MUEBLES[[#This Row],[NÚM. DE NOMINA ]],PERSONAL[],3,FALSE)</f>
        <v xml:space="preserve">TITULAR </v>
      </c>
      <c r="N277" s="585" t="s">
        <v>4892</v>
      </c>
      <c r="O277" s="586" t="s">
        <v>4761</v>
      </c>
      <c r="P277" s="588" t="str">
        <f>VLOOKUP(MUEBLES[[#This Row],[NÚM. DE BIEN ]],BIENES[],2,FALSE)</f>
        <v xml:space="preserve">RADIO PORTATIL </v>
      </c>
      <c r="Q277" s="589" t="s">
        <v>2117</v>
      </c>
      <c r="R277" s="606" t="s">
        <v>5214</v>
      </c>
      <c r="S277" s="585" t="s">
        <v>369</v>
      </c>
      <c r="T277" s="585" t="s">
        <v>2088</v>
      </c>
      <c r="U277" s="585" t="s">
        <v>2094</v>
      </c>
      <c r="V277" s="585">
        <v>62</v>
      </c>
      <c r="W277" s="590">
        <v>44560</v>
      </c>
      <c r="X277" s="591">
        <v>4064.64</v>
      </c>
      <c r="Y277" s="592"/>
      <c r="Z277" s="592">
        <v>4064.64</v>
      </c>
      <c r="AA277" s="585" t="s">
        <v>6089</v>
      </c>
      <c r="AB277" s="607" t="s">
        <v>7915</v>
      </c>
      <c r="AC277" s="576"/>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9"/>
      <c r="DR277" s="9"/>
      <c r="DS277" s="9"/>
      <c r="DT277" s="9"/>
      <c r="DU277" s="9"/>
      <c r="DV277" s="9"/>
      <c r="DW277" s="9"/>
      <c r="DX277" s="9"/>
      <c r="DY277" s="9"/>
      <c r="DZ277" s="9"/>
      <c r="EA277" s="9"/>
      <c r="EB277" s="9"/>
      <c r="EC277" s="9"/>
      <c r="ED277" s="9"/>
      <c r="EE277" s="9"/>
      <c r="EF277" s="9"/>
      <c r="EG277" s="9"/>
      <c r="EH277" s="9"/>
      <c r="EI277" s="9"/>
      <c r="EJ277" s="9"/>
      <c r="EK277" s="9"/>
      <c r="EL277" s="9"/>
      <c r="EM277" s="9"/>
      <c r="EN277" s="9"/>
      <c r="EO277" s="9"/>
      <c r="EP277" s="9"/>
      <c r="EQ277" s="9"/>
      <c r="ER277" s="9"/>
      <c r="ES277" s="9"/>
      <c r="ET277" s="9"/>
      <c r="EU277" s="9"/>
      <c r="EV277" s="9"/>
      <c r="EW277" s="9"/>
      <c r="EX277" s="9"/>
      <c r="EY277" s="9"/>
      <c r="EZ277" s="9"/>
      <c r="FA277" s="9"/>
      <c r="FB277" s="9"/>
      <c r="FC277" s="9"/>
      <c r="FD277" s="9"/>
      <c r="FE277" s="9"/>
      <c r="FF277" s="9"/>
      <c r="FG277" s="9"/>
      <c r="FH277" s="9"/>
      <c r="FI277" s="9"/>
      <c r="FJ277" s="9"/>
      <c r="FK277" s="9"/>
      <c r="FL277" s="9"/>
      <c r="FM277" s="9"/>
      <c r="FN277" s="9"/>
      <c r="FO277" s="9"/>
      <c r="FP277" s="9"/>
      <c r="FQ277" s="9"/>
      <c r="FR277" s="9"/>
      <c r="FS277" s="9"/>
      <c r="FT277" s="9"/>
      <c r="FU277" s="9"/>
      <c r="FV277" s="9"/>
      <c r="FW277" s="9"/>
      <c r="FX277" s="9"/>
      <c r="FY277" s="9"/>
      <c r="FZ277" s="9"/>
      <c r="GA277" s="9"/>
      <c r="GB277" s="9"/>
      <c r="GC277" s="9"/>
      <c r="GD277" s="9"/>
      <c r="GE277" s="9"/>
      <c r="GF277" s="9"/>
      <c r="GG277" s="9"/>
      <c r="GH277" s="9"/>
      <c r="GI277" s="9"/>
      <c r="GJ277" s="9"/>
      <c r="GK277" s="9"/>
      <c r="GL277" s="9"/>
      <c r="GM277" s="9"/>
      <c r="GN277" s="9"/>
      <c r="GO277" s="9"/>
      <c r="GP277" s="9"/>
      <c r="GQ277" s="9"/>
      <c r="GR277" s="9"/>
      <c r="GS277" s="9"/>
      <c r="GT277" s="9"/>
      <c r="GU277" s="9"/>
      <c r="GV277" s="9"/>
      <c r="GW277" s="9"/>
      <c r="GX277" s="9"/>
      <c r="GY277" s="9"/>
      <c r="GZ277" s="9"/>
      <c r="HA277" s="9"/>
      <c r="HB277" s="9"/>
      <c r="HC277" s="9"/>
      <c r="HD277" s="9"/>
      <c r="HE277" s="9"/>
      <c r="HF277" s="9"/>
      <c r="HG277" s="9"/>
      <c r="HH277" s="9"/>
      <c r="HI277" s="9"/>
      <c r="HJ277" s="9"/>
      <c r="HK277" s="9"/>
      <c r="HL277" s="9"/>
      <c r="HM277" s="9"/>
      <c r="HN277" s="9"/>
      <c r="HO277" s="9"/>
      <c r="HP277" s="9"/>
      <c r="HQ277" s="9"/>
      <c r="HR277" s="9"/>
      <c r="HS277" s="9"/>
      <c r="HT277" s="9"/>
      <c r="HU277" s="9"/>
      <c r="HV277" s="9"/>
      <c r="HW277" s="9"/>
      <c r="HX277" s="9"/>
      <c r="HY277" s="9"/>
      <c r="HZ277" s="9"/>
      <c r="IA277" s="9"/>
      <c r="IB277" s="9"/>
      <c r="IC277" s="9"/>
      <c r="ID277" s="9"/>
      <c r="IE277" s="9"/>
      <c r="IF277" s="9"/>
      <c r="IG277" s="9"/>
      <c r="IH277" s="9"/>
      <c r="II277" s="9"/>
      <c r="IJ277" s="9"/>
      <c r="IK277" s="9"/>
      <c r="IL277" s="9"/>
      <c r="IM277" s="9"/>
      <c r="IN277" s="9"/>
      <c r="IO277" s="9"/>
      <c r="IP277" s="9"/>
      <c r="IQ277" s="9"/>
      <c r="IR277" s="9"/>
      <c r="IS277" s="9"/>
      <c r="IT277" s="9"/>
      <c r="IU277" s="9"/>
      <c r="IV277" s="9"/>
      <c r="IW277" s="9"/>
      <c r="IX277" s="9"/>
      <c r="IY277" s="9"/>
      <c r="IZ277" s="9"/>
      <c r="JA277" s="9"/>
      <c r="JB277" s="9"/>
      <c r="JC277" s="9"/>
      <c r="JD277" s="9"/>
      <c r="JE277" s="9"/>
      <c r="JF277" s="9"/>
      <c r="JG277" s="9"/>
      <c r="JH277" s="9"/>
      <c r="JI277" s="9"/>
      <c r="JJ277" s="9"/>
      <c r="JK277" s="9"/>
      <c r="JL277" s="9"/>
      <c r="JM277" s="9"/>
      <c r="JN277" s="9"/>
      <c r="JO277" s="9"/>
      <c r="JP277" s="9"/>
      <c r="JQ277" s="9"/>
      <c r="JR277" s="9"/>
      <c r="JS277" s="9"/>
      <c r="JT277" s="9"/>
      <c r="JU277" s="9"/>
      <c r="JV277" s="9"/>
      <c r="JW277" s="9"/>
      <c r="JX277" s="9"/>
      <c r="JY277" s="9"/>
      <c r="JZ277" s="9"/>
      <c r="KA277" s="9"/>
      <c r="KB277" s="9"/>
      <c r="KC277" s="9"/>
      <c r="KD277" s="9"/>
      <c r="KE277" s="9"/>
      <c r="KF277" s="9"/>
      <c r="KG277" s="9"/>
      <c r="KH277" s="9"/>
      <c r="KI277" s="9"/>
      <c r="KJ277" s="9"/>
      <c r="KK277" s="9"/>
      <c r="KL277" s="9"/>
      <c r="KM277" s="9"/>
      <c r="KN277" s="9"/>
      <c r="KO277" s="9"/>
      <c r="KP277" s="9"/>
      <c r="KQ277" s="9"/>
      <c r="KR277" s="9"/>
      <c r="KS277" s="9"/>
      <c r="KT277" s="9"/>
      <c r="KU277" s="9"/>
      <c r="KV277" s="9"/>
      <c r="KW277" s="9"/>
      <c r="KX277" s="9"/>
      <c r="KY277" s="9"/>
      <c r="KZ277" s="9"/>
      <c r="LA277" s="9"/>
      <c r="LB277" s="9"/>
      <c r="LC277" s="9"/>
      <c r="LD277" s="9"/>
      <c r="LE277" s="9"/>
      <c r="LF277" s="9"/>
      <c r="LG277" s="9"/>
      <c r="LH277" s="9"/>
      <c r="LI277" s="9"/>
      <c r="LJ277" s="9"/>
      <c r="LK277" s="9"/>
      <c r="LL277" s="9"/>
      <c r="LM277" s="9"/>
      <c r="LN277" s="9"/>
      <c r="LO277" s="9"/>
      <c r="LP277" s="9"/>
      <c r="LQ277" s="9"/>
      <c r="LR277" s="9"/>
      <c r="LS277" s="9"/>
      <c r="LT277" s="9"/>
      <c r="LU277" s="9"/>
      <c r="LV277" s="9"/>
      <c r="LW277" s="9"/>
      <c r="LX277" s="9"/>
    </row>
    <row r="278" spans="1:336" s="15" customFormat="1" ht="127.5" x14ac:dyDescent="0.25">
      <c r="A278" s="661" t="str">
        <f>CONCATENATE(MUEBLES[[#This Row],[CODIGO DE LA PARTIDA ESPECIFICA ]],"-",MUEBLES[[#This Row],[NO. EDIFICIO ]],"-",MUEBLES[[#This Row],[NO. ÁREA ]],"-",MUEBLES[[#This Row],[NÚM. DE BIEN ]],"-",MUEBLES[[#This Row],[CONSECUTIVO DEL BIEN ]],"-",MUEBLES[[#This Row],[CONSECUTIVO GENERAL DE INVENTARIO]])</f>
        <v>566-01-44-259-071-0273</v>
      </c>
      <c r="B278" s="584">
        <v>566</v>
      </c>
      <c r="C278" s="584" t="s">
        <v>6107</v>
      </c>
      <c r="D278" s="584" t="s">
        <v>6399</v>
      </c>
      <c r="E278" s="585" t="s">
        <v>4060</v>
      </c>
      <c r="F278" s="584" t="str">
        <f>VLOOKUP(MUEBLES[[#This Row],[NO. EDIFICIO ]],EDIFICIOS[],2,FALSE)</f>
        <v>PALACIO MUNICIPAL</v>
      </c>
      <c r="G278" s="584" t="str">
        <f>VLOOKUP(MUEBLES[[#This Row],[NO. EDIFICIO ]],EDIFICIOS[],3,FALSE)</f>
        <v>PALACIO MUNICIPAL, S/N, COLONIA CENTRO</v>
      </c>
      <c r="H278" s="606" t="s">
        <v>4289</v>
      </c>
      <c r="I278" s="587" t="str">
        <f>VLOOKUP(MUEBLES[[#This Row],[NO. ÁREA ]],AREAS[],2,FALSE)</f>
        <v>SEGURIDAD PÚBLICA Y TRÁNSITO MUNICIPAL</v>
      </c>
      <c r="J278" s="586" t="str">
        <f>VLOOKUP(MUEBLES[[#This Row],[NO. ÁREA ]],AREAS[],5,FALSE)</f>
        <v>LIC. MIGUEL ÁNGEL ALDANA  CANO</v>
      </c>
      <c r="K278" s="586" t="s">
        <v>4060</v>
      </c>
      <c r="L278" s="587" t="str">
        <f>VLOOKUP(MUEBLES[[#This Row],[NÚM. DE NOMINA ]],PERSONAL[],2,FALSE)</f>
        <v>LIC. MIGUEL ÁNGEL ALDANA  CANO</v>
      </c>
      <c r="M278" s="586" t="str">
        <f>VLOOKUP(MUEBLES[[#This Row],[NÚM. DE NOMINA ]],PERSONAL[],3,FALSE)</f>
        <v xml:space="preserve">TITULAR </v>
      </c>
      <c r="N278" s="585" t="s">
        <v>4892</v>
      </c>
      <c r="O278" s="586" t="s">
        <v>4762</v>
      </c>
      <c r="P278" s="588" t="str">
        <f>VLOOKUP(MUEBLES[[#This Row],[NÚM. DE BIEN ]],BIENES[],2,FALSE)</f>
        <v xml:space="preserve">RADIO PORTATIL </v>
      </c>
      <c r="Q278" s="589" t="s">
        <v>2118</v>
      </c>
      <c r="R278" s="606" t="s">
        <v>5215</v>
      </c>
      <c r="S278" s="585" t="s">
        <v>369</v>
      </c>
      <c r="T278" s="585" t="s">
        <v>2088</v>
      </c>
      <c r="U278" s="585" t="s">
        <v>2095</v>
      </c>
      <c r="V278" s="585">
        <v>62</v>
      </c>
      <c r="W278" s="590">
        <v>44560</v>
      </c>
      <c r="X278" s="591">
        <v>4064.64</v>
      </c>
      <c r="Y278" s="592"/>
      <c r="Z278" s="592">
        <v>4064.64</v>
      </c>
      <c r="AA278" s="585" t="s">
        <v>6089</v>
      </c>
      <c r="AB278" s="607"/>
      <c r="AC278" s="576"/>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c r="DP278" s="9"/>
      <c r="DQ278" s="9"/>
      <c r="DR278" s="9"/>
      <c r="DS278" s="9"/>
      <c r="DT278" s="9"/>
      <c r="DU278" s="9"/>
      <c r="DV278" s="9"/>
      <c r="DW278" s="9"/>
      <c r="DX278" s="9"/>
      <c r="DY278" s="9"/>
      <c r="DZ278" s="9"/>
      <c r="EA278" s="9"/>
      <c r="EB278" s="9"/>
      <c r="EC278" s="9"/>
      <c r="ED278" s="9"/>
      <c r="EE278" s="9"/>
      <c r="EF278" s="9"/>
      <c r="EG278" s="9"/>
      <c r="EH278" s="9"/>
      <c r="EI278" s="9"/>
      <c r="EJ278" s="9"/>
      <c r="EK278" s="9"/>
      <c r="EL278" s="9"/>
      <c r="EM278" s="9"/>
      <c r="EN278" s="9"/>
      <c r="EO278" s="9"/>
      <c r="EP278" s="9"/>
      <c r="EQ278" s="9"/>
      <c r="ER278" s="9"/>
      <c r="ES278" s="9"/>
      <c r="ET278" s="9"/>
      <c r="EU278" s="9"/>
      <c r="EV278" s="9"/>
      <c r="EW278" s="9"/>
      <c r="EX278" s="9"/>
      <c r="EY278" s="9"/>
      <c r="EZ278" s="9"/>
      <c r="FA278" s="9"/>
      <c r="FB278" s="9"/>
      <c r="FC278" s="9"/>
      <c r="FD278" s="9"/>
      <c r="FE278" s="9"/>
      <c r="FF278" s="9"/>
      <c r="FG278" s="9"/>
      <c r="FH278" s="9"/>
      <c r="FI278" s="9"/>
      <c r="FJ278" s="9"/>
      <c r="FK278" s="9"/>
      <c r="FL278" s="9"/>
      <c r="FM278" s="9"/>
      <c r="FN278" s="9"/>
      <c r="FO278" s="9"/>
      <c r="FP278" s="9"/>
      <c r="FQ278" s="9"/>
      <c r="FR278" s="9"/>
      <c r="FS278" s="9"/>
      <c r="FT278" s="9"/>
      <c r="FU278" s="9"/>
      <c r="FV278" s="9"/>
      <c r="FW278" s="9"/>
      <c r="FX278" s="9"/>
      <c r="FY278" s="9"/>
      <c r="FZ278" s="9"/>
      <c r="GA278" s="9"/>
      <c r="GB278" s="9"/>
      <c r="GC278" s="9"/>
      <c r="GD278" s="9"/>
      <c r="GE278" s="9"/>
      <c r="GF278" s="9"/>
      <c r="GG278" s="9"/>
      <c r="GH278" s="9"/>
      <c r="GI278" s="9"/>
      <c r="GJ278" s="9"/>
      <c r="GK278" s="9"/>
      <c r="GL278" s="9"/>
      <c r="GM278" s="9"/>
      <c r="GN278" s="9"/>
      <c r="GO278" s="9"/>
      <c r="GP278" s="9"/>
      <c r="GQ278" s="9"/>
      <c r="GR278" s="9"/>
      <c r="GS278" s="9"/>
      <c r="GT278" s="9"/>
      <c r="GU278" s="9"/>
      <c r="GV278" s="9"/>
      <c r="GW278" s="9"/>
      <c r="GX278" s="9"/>
      <c r="GY278" s="9"/>
      <c r="GZ278" s="9"/>
      <c r="HA278" s="9"/>
      <c r="HB278" s="9"/>
      <c r="HC278" s="9"/>
      <c r="HD278" s="9"/>
      <c r="HE278" s="9"/>
      <c r="HF278" s="9"/>
      <c r="HG278" s="9"/>
      <c r="HH278" s="9"/>
      <c r="HI278" s="9"/>
      <c r="HJ278" s="9"/>
      <c r="HK278" s="9"/>
      <c r="HL278" s="9"/>
      <c r="HM278" s="9"/>
      <c r="HN278" s="9"/>
      <c r="HO278" s="9"/>
      <c r="HP278" s="9"/>
      <c r="HQ278" s="9"/>
      <c r="HR278" s="9"/>
      <c r="HS278" s="9"/>
      <c r="HT278" s="9"/>
      <c r="HU278" s="9"/>
      <c r="HV278" s="9"/>
      <c r="HW278" s="9"/>
      <c r="HX278" s="9"/>
      <c r="HY278" s="9"/>
      <c r="HZ278" s="9"/>
      <c r="IA278" s="9"/>
      <c r="IB278" s="9"/>
      <c r="IC278" s="9"/>
      <c r="ID278" s="9"/>
      <c r="IE278" s="9"/>
      <c r="IF278" s="9"/>
      <c r="IG278" s="9"/>
      <c r="IH278" s="9"/>
      <c r="II278" s="9"/>
      <c r="IJ278" s="9"/>
      <c r="IK278" s="9"/>
      <c r="IL278" s="9"/>
      <c r="IM278" s="9"/>
      <c r="IN278" s="9"/>
      <c r="IO278" s="9"/>
      <c r="IP278" s="9"/>
      <c r="IQ278" s="9"/>
      <c r="IR278" s="9"/>
      <c r="IS278" s="9"/>
      <c r="IT278" s="9"/>
      <c r="IU278" s="9"/>
      <c r="IV278" s="9"/>
      <c r="IW278" s="9"/>
      <c r="IX278" s="9"/>
      <c r="IY278" s="9"/>
      <c r="IZ278" s="9"/>
      <c r="JA278" s="9"/>
      <c r="JB278" s="9"/>
      <c r="JC278" s="9"/>
      <c r="JD278" s="9"/>
      <c r="JE278" s="9"/>
      <c r="JF278" s="9"/>
      <c r="JG278" s="9"/>
      <c r="JH278" s="9"/>
      <c r="JI278" s="9"/>
      <c r="JJ278" s="9"/>
      <c r="JK278" s="9"/>
      <c r="JL278" s="9"/>
      <c r="JM278" s="9"/>
      <c r="JN278" s="9"/>
      <c r="JO278" s="9"/>
      <c r="JP278" s="9"/>
      <c r="JQ278" s="9"/>
      <c r="JR278" s="9"/>
      <c r="JS278" s="9"/>
      <c r="JT278" s="9"/>
      <c r="JU278" s="9"/>
      <c r="JV278" s="9"/>
      <c r="JW278" s="9"/>
      <c r="JX278" s="9"/>
      <c r="JY278" s="9"/>
      <c r="JZ278" s="9"/>
      <c r="KA278" s="9"/>
      <c r="KB278" s="9"/>
      <c r="KC278" s="9"/>
      <c r="KD278" s="9"/>
      <c r="KE278" s="9"/>
      <c r="KF278" s="9"/>
      <c r="KG278" s="9"/>
      <c r="KH278" s="9"/>
      <c r="KI278" s="9"/>
      <c r="KJ278" s="9"/>
      <c r="KK278" s="9"/>
      <c r="KL278" s="9"/>
      <c r="KM278" s="9"/>
      <c r="KN278" s="9"/>
      <c r="KO278" s="9"/>
      <c r="KP278" s="9"/>
      <c r="KQ278" s="9"/>
      <c r="KR278" s="9"/>
      <c r="KS278" s="9"/>
      <c r="KT278" s="9"/>
      <c r="KU278" s="9"/>
      <c r="KV278" s="9"/>
      <c r="KW278" s="9"/>
      <c r="KX278" s="9"/>
      <c r="KY278" s="9"/>
      <c r="KZ278" s="9"/>
      <c r="LA278" s="9"/>
      <c r="LB278" s="9"/>
      <c r="LC278" s="9"/>
      <c r="LD278" s="9"/>
      <c r="LE278" s="9"/>
      <c r="LF278" s="9"/>
      <c r="LG278" s="9"/>
      <c r="LH278" s="9"/>
      <c r="LI278" s="9"/>
      <c r="LJ278" s="9"/>
      <c r="LK278" s="9"/>
      <c r="LL278" s="9"/>
      <c r="LM278" s="9"/>
      <c r="LN278" s="9"/>
      <c r="LO278" s="9"/>
      <c r="LP278" s="9"/>
      <c r="LQ278" s="9"/>
      <c r="LR278" s="9"/>
      <c r="LS278" s="9"/>
      <c r="LT278" s="9"/>
      <c r="LU278" s="9"/>
      <c r="LV278" s="9"/>
      <c r="LW278" s="9"/>
      <c r="LX278" s="9"/>
    </row>
    <row r="279" spans="1:336" s="15" customFormat="1" ht="127.5" x14ac:dyDescent="0.25">
      <c r="A279" s="661" t="str">
        <f>CONCATENATE(MUEBLES[[#This Row],[CODIGO DE LA PARTIDA ESPECIFICA ]],"-",MUEBLES[[#This Row],[NO. EDIFICIO ]],"-",MUEBLES[[#This Row],[NO. ÁREA ]],"-",MUEBLES[[#This Row],[NÚM. DE BIEN ]],"-",MUEBLES[[#This Row],[CONSECUTIVO DEL BIEN ]],"-",MUEBLES[[#This Row],[CONSECUTIVO GENERAL DE INVENTARIO]])</f>
        <v>566-01-44-259-072-0274</v>
      </c>
      <c r="B279" s="584">
        <v>566</v>
      </c>
      <c r="C279" s="584" t="s">
        <v>6107</v>
      </c>
      <c r="D279" s="584" t="s">
        <v>6400</v>
      </c>
      <c r="E279" s="585" t="s">
        <v>4060</v>
      </c>
      <c r="F279" s="584" t="str">
        <f>VLOOKUP(MUEBLES[[#This Row],[NO. EDIFICIO ]],EDIFICIOS[],2,FALSE)</f>
        <v>PALACIO MUNICIPAL</v>
      </c>
      <c r="G279" s="584" t="str">
        <f>VLOOKUP(MUEBLES[[#This Row],[NO. EDIFICIO ]],EDIFICIOS[],3,FALSE)</f>
        <v>PALACIO MUNICIPAL, S/N, COLONIA CENTRO</v>
      </c>
      <c r="H279" s="606" t="s">
        <v>4289</v>
      </c>
      <c r="I279" s="587" t="str">
        <f>VLOOKUP(MUEBLES[[#This Row],[NO. ÁREA ]],AREAS[],2,FALSE)</f>
        <v>SEGURIDAD PÚBLICA Y TRÁNSITO MUNICIPAL</v>
      </c>
      <c r="J279" s="586" t="str">
        <f>VLOOKUP(MUEBLES[[#This Row],[NO. ÁREA ]],AREAS[],5,FALSE)</f>
        <v>LIC. MIGUEL ÁNGEL ALDANA  CANO</v>
      </c>
      <c r="K279" s="586" t="s">
        <v>4060</v>
      </c>
      <c r="L279" s="587" t="str">
        <f>VLOOKUP(MUEBLES[[#This Row],[NÚM. DE NOMINA ]],PERSONAL[],2,FALSE)</f>
        <v>LIC. MIGUEL ÁNGEL ALDANA  CANO</v>
      </c>
      <c r="M279" s="586" t="str">
        <f>VLOOKUP(MUEBLES[[#This Row],[NÚM. DE NOMINA ]],PERSONAL[],3,FALSE)</f>
        <v xml:space="preserve">TITULAR </v>
      </c>
      <c r="N279" s="585" t="s">
        <v>4892</v>
      </c>
      <c r="O279" s="586" t="s">
        <v>4763</v>
      </c>
      <c r="P279" s="588" t="str">
        <f>VLOOKUP(MUEBLES[[#This Row],[NÚM. DE BIEN ]],BIENES[],2,FALSE)</f>
        <v xml:space="preserve">RADIO PORTATIL </v>
      </c>
      <c r="Q279" s="589" t="s">
        <v>2119</v>
      </c>
      <c r="R279" s="606" t="s">
        <v>5216</v>
      </c>
      <c r="S279" s="585" t="s">
        <v>369</v>
      </c>
      <c r="T279" s="585" t="s">
        <v>2088</v>
      </c>
      <c r="U279" s="585" t="s">
        <v>2096</v>
      </c>
      <c r="V279" s="585">
        <v>62</v>
      </c>
      <c r="W279" s="590">
        <v>44560</v>
      </c>
      <c r="X279" s="591">
        <v>4064.64</v>
      </c>
      <c r="Y279" s="592"/>
      <c r="Z279" s="592">
        <v>4064.64</v>
      </c>
      <c r="AA279" s="585" t="s">
        <v>6089</v>
      </c>
      <c r="AB279" s="607" t="s">
        <v>7915</v>
      </c>
      <c r="AC279" s="576"/>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c r="DP279" s="9"/>
      <c r="DQ279" s="9"/>
      <c r="DR279" s="9"/>
      <c r="DS279" s="9"/>
      <c r="DT279" s="9"/>
      <c r="DU279" s="9"/>
      <c r="DV279" s="9"/>
      <c r="DW279" s="9"/>
      <c r="DX279" s="9"/>
      <c r="DY279" s="9"/>
      <c r="DZ279" s="9"/>
      <c r="EA279" s="9"/>
      <c r="EB279" s="9"/>
      <c r="EC279" s="9"/>
      <c r="ED279" s="9"/>
      <c r="EE279" s="9"/>
      <c r="EF279" s="9"/>
      <c r="EG279" s="9"/>
      <c r="EH279" s="9"/>
      <c r="EI279" s="9"/>
      <c r="EJ279" s="9"/>
      <c r="EK279" s="9"/>
      <c r="EL279" s="9"/>
      <c r="EM279" s="9"/>
      <c r="EN279" s="9"/>
      <c r="EO279" s="9"/>
      <c r="EP279" s="9"/>
      <c r="EQ279" s="9"/>
      <c r="ER279" s="9"/>
      <c r="ES279" s="9"/>
      <c r="ET279" s="9"/>
      <c r="EU279" s="9"/>
      <c r="EV279" s="9"/>
      <c r="EW279" s="9"/>
      <c r="EX279" s="9"/>
      <c r="EY279" s="9"/>
      <c r="EZ279" s="9"/>
      <c r="FA279" s="9"/>
      <c r="FB279" s="9"/>
      <c r="FC279" s="9"/>
      <c r="FD279" s="9"/>
      <c r="FE279" s="9"/>
      <c r="FF279" s="9"/>
      <c r="FG279" s="9"/>
      <c r="FH279" s="9"/>
      <c r="FI279" s="9"/>
      <c r="FJ279" s="9"/>
      <c r="FK279" s="9"/>
      <c r="FL279" s="9"/>
      <c r="FM279" s="9"/>
      <c r="FN279" s="9"/>
      <c r="FO279" s="9"/>
      <c r="FP279" s="9"/>
      <c r="FQ279" s="9"/>
      <c r="FR279" s="9"/>
      <c r="FS279" s="9"/>
      <c r="FT279" s="9"/>
      <c r="FU279" s="9"/>
      <c r="FV279" s="9"/>
      <c r="FW279" s="9"/>
      <c r="FX279" s="9"/>
      <c r="FY279" s="9"/>
      <c r="FZ279" s="9"/>
      <c r="GA279" s="9"/>
      <c r="GB279" s="9"/>
      <c r="GC279" s="9"/>
      <c r="GD279" s="9"/>
      <c r="GE279" s="9"/>
      <c r="GF279" s="9"/>
      <c r="GG279" s="9"/>
      <c r="GH279" s="9"/>
      <c r="GI279" s="9"/>
      <c r="GJ279" s="9"/>
      <c r="GK279" s="9"/>
      <c r="GL279" s="9"/>
      <c r="GM279" s="9"/>
      <c r="GN279" s="9"/>
      <c r="GO279" s="9"/>
      <c r="GP279" s="9"/>
      <c r="GQ279" s="9"/>
      <c r="GR279" s="9"/>
      <c r="GS279" s="9"/>
      <c r="GT279" s="9"/>
      <c r="GU279" s="9"/>
      <c r="GV279" s="9"/>
      <c r="GW279" s="9"/>
      <c r="GX279" s="9"/>
      <c r="GY279" s="9"/>
      <c r="GZ279" s="9"/>
      <c r="HA279" s="9"/>
      <c r="HB279" s="9"/>
      <c r="HC279" s="9"/>
      <c r="HD279" s="9"/>
      <c r="HE279" s="9"/>
      <c r="HF279" s="9"/>
      <c r="HG279" s="9"/>
      <c r="HH279" s="9"/>
      <c r="HI279" s="9"/>
      <c r="HJ279" s="9"/>
      <c r="HK279" s="9"/>
      <c r="HL279" s="9"/>
      <c r="HM279" s="9"/>
      <c r="HN279" s="9"/>
      <c r="HO279" s="9"/>
      <c r="HP279" s="9"/>
      <c r="HQ279" s="9"/>
      <c r="HR279" s="9"/>
      <c r="HS279" s="9"/>
      <c r="HT279" s="9"/>
      <c r="HU279" s="9"/>
      <c r="HV279" s="9"/>
      <c r="HW279" s="9"/>
      <c r="HX279" s="9"/>
      <c r="HY279" s="9"/>
      <c r="HZ279" s="9"/>
      <c r="IA279" s="9"/>
      <c r="IB279" s="9"/>
      <c r="IC279" s="9"/>
      <c r="ID279" s="9"/>
      <c r="IE279" s="9"/>
      <c r="IF279" s="9"/>
      <c r="IG279" s="9"/>
      <c r="IH279" s="9"/>
      <c r="II279" s="9"/>
      <c r="IJ279" s="9"/>
      <c r="IK279" s="9"/>
      <c r="IL279" s="9"/>
      <c r="IM279" s="9"/>
      <c r="IN279" s="9"/>
      <c r="IO279" s="9"/>
      <c r="IP279" s="9"/>
      <c r="IQ279" s="9"/>
      <c r="IR279" s="9"/>
      <c r="IS279" s="9"/>
      <c r="IT279" s="9"/>
      <c r="IU279" s="9"/>
      <c r="IV279" s="9"/>
      <c r="IW279" s="9"/>
      <c r="IX279" s="9"/>
      <c r="IY279" s="9"/>
      <c r="IZ279" s="9"/>
      <c r="JA279" s="9"/>
      <c r="JB279" s="9"/>
      <c r="JC279" s="9"/>
      <c r="JD279" s="9"/>
      <c r="JE279" s="9"/>
      <c r="JF279" s="9"/>
      <c r="JG279" s="9"/>
      <c r="JH279" s="9"/>
      <c r="JI279" s="9"/>
      <c r="JJ279" s="9"/>
      <c r="JK279" s="9"/>
      <c r="JL279" s="9"/>
      <c r="JM279" s="9"/>
      <c r="JN279" s="9"/>
      <c r="JO279" s="9"/>
      <c r="JP279" s="9"/>
      <c r="JQ279" s="9"/>
      <c r="JR279" s="9"/>
      <c r="JS279" s="9"/>
      <c r="JT279" s="9"/>
      <c r="JU279" s="9"/>
      <c r="JV279" s="9"/>
      <c r="JW279" s="9"/>
      <c r="JX279" s="9"/>
      <c r="JY279" s="9"/>
      <c r="JZ279" s="9"/>
      <c r="KA279" s="9"/>
      <c r="KB279" s="9"/>
      <c r="KC279" s="9"/>
      <c r="KD279" s="9"/>
      <c r="KE279" s="9"/>
      <c r="KF279" s="9"/>
      <c r="KG279" s="9"/>
      <c r="KH279" s="9"/>
      <c r="KI279" s="9"/>
      <c r="KJ279" s="9"/>
      <c r="KK279" s="9"/>
      <c r="KL279" s="9"/>
      <c r="KM279" s="9"/>
      <c r="KN279" s="9"/>
      <c r="KO279" s="9"/>
      <c r="KP279" s="9"/>
      <c r="KQ279" s="9"/>
      <c r="KR279" s="9"/>
      <c r="KS279" s="9"/>
      <c r="KT279" s="9"/>
      <c r="KU279" s="9"/>
      <c r="KV279" s="9"/>
      <c r="KW279" s="9"/>
      <c r="KX279" s="9"/>
      <c r="KY279" s="9"/>
      <c r="KZ279" s="9"/>
      <c r="LA279" s="9"/>
      <c r="LB279" s="9"/>
      <c r="LC279" s="9"/>
      <c r="LD279" s="9"/>
      <c r="LE279" s="9"/>
      <c r="LF279" s="9"/>
      <c r="LG279" s="9"/>
      <c r="LH279" s="9"/>
      <c r="LI279" s="9"/>
      <c r="LJ279" s="9"/>
      <c r="LK279" s="9"/>
      <c r="LL279" s="9"/>
      <c r="LM279" s="9"/>
      <c r="LN279" s="9"/>
      <c r="LO279" s="9"/>
      <c r="LP279" s="9"/>
      <c r="LQ279" s="9"/>
      <c r="LR279" s="9"/>
      <c r="LS279" s="9"/>
      <c r="LT279" s="9"/>
      <c r="LU279" s="9"/>
      <c r="LV279" s="9"/>
      <c r="LW279" s="9"/>
      <c r="LX279" s="9"/>
    </row>
    <row r="280" spans="1:336" s="15" customFormat="1" ht="127.5" x14ac:dyDescent="0.25">
      <c r="A280" s="661" t="str">
        <f>CONCATENATE(MUEBLES[[#This Row],[CODIGO DE LA PARTIDA ESPECIFICA ]],"-",MUEBLES[[#This Row],[NO. EDIFICIO ]],"-",MUEBLES[[#This Row],[NO. ÁREA ]],"-",MUEBLES[[#This Row],[NÚM. DE BIEN ]],"-",MUEBLES[[#This Row],[CONSECUTIVO DEL BIEN ]],"-",MUEBLES[[#This Row],[CONSECUTIVO GENERAL DE INVENTARIO]])</f>
        <v>566-01-44-259-073-0275</v>
      </c>
      <c r="B280" s="584">
        <v>566</v>
      </c>
      <c r="C280" s="584" t="s">
        <v>6107</v>
      </c>
      <c r="D280" s="584" t="s">
        <v>6401</v>
      </c>
      <c r="E280" s="585" t="s">
        <v>4060</v>
      </c>
      <c r="F280" s="584" t="str">
        <f>VLOOKUP(MUEBLES[[#This Row],[NO. EDIFICIO ]],EDIFICIOS[],2,FALSE)</f>
        <v>PALACIO MUNICIPAL</v>
      </c>
      <c r="G280" s="584" t="str">
        <f>VLOOKUP(MUEBLES[[#This Row],[NO. EDIFICIO ]],EDIFICIOS[],3,FALSE)</f>
        <v>PALACIO MUNICIPAL, S/N, COLONIA CENTRO</v>
      </c>
      <c r="H280" s="606" t="s">
        <v>4289</v>
      </c>
      <c r="I280" s="587" t="str">
        <f>VLOOKUP(MUEBLES[[#This Row],[NO. ÁREA ]],AREAS[],2,FALSE)</f>
        <v>SEGURIDAD PÚBLICA Y TRÁNSITO MUNICIPAL</v>
      </c>
      <c r="J280" s="586" t="str">
        <f>VLOOKUP(MUEBLES[[#This Row],[NO. ÁREA ]],AREAS[],5,FALSE)</f>
        <v>LIC. MIGUEL ÁNGEL ALDANA  CANO</v>
      </c>
      <c r="K280" s="586" t="s">
        <v>4060</v>
      </c>
      <c r="L280" s="587" t="str">
        <f>VLOOKUP(MUEBLES[[#This Row],[NÚM. DE NOMINA ]],PERSONAL[],2,FALSE)</f>
        <v>LIC. MIGUEL ÁNGEL ALDANA  CANO</v>
      </c>
      <c r="M280" s="586" t="str">
        <f>VLOOKUP(MUEBLES[[#This Row],[NÚM. DE NOMINA ]],PERSONAL[],3,FALSE)</f>
        <v xml:space="preserve">TITULAR </v>
      </c>
      <c r="N280" s="585" t="s">
        <v>4892</v>
      </c>
      <c r="O280" s="586" t="s">
        <v>4764</v>
      </c>
      <c r="P280" s="588" t="str">
        <f>VLOOKUP(MUEBLES[[#This Row],[NÚM. DE BIEN ]],BIENES[],2,FALSE)</f>
        <v xml:space="preserve">RADIO PORTATIL </v>
      </c>
      <c r="Q280" s="589" t="s">
        <v>2120</v>
      </c>
      <c r="R280" s="606" t="s">
        <v>5217</v>
      </c>
      <c r="S280" s="585" t="s">
        <v>369</v>
      </c>
      <c r="T280" s="585" t="s">
        <v>2088</v>
      </c>
      <c r="U280" s="585" t="s">
        <v>2097</v>
      </c>
      <c r="V280" s="585">
        <v>62</v>
      </c>
      <c r="W280" s="590">
        <v>44560</v>
      </c>
      <c r="X280" s="591">
        <v>4064.64</v>
      </c>
      <c r="Y280" s="592"/>
      <c r="Z280" s="592">
        <v>4064.64</v>
      </c>
      <c r="AA280" s="585" t="s">
        <v>6089</v>
      </c>
      <c r="AB280" s="607"/>
      <c r="AC280" s="576"/>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c r="DP280" s="9"/>
      <c r="DQ280" s="9"/>
      <c r="DR280" s="9"/>
      <c r="DS280" s="9"/>
      <c r="DT280" s="9"/>
      <c r="DU280" s="9"/>
      <c r="DV280" s="9"/>
      <c r="DW280" s="9"/>
      <c r="DX280" s="9"/>
      <c r="DY280" s="9"/>
      <c r="DZ280" s="9"/>
      <c r="EA280" s="9"/>
      <c r="EB280" s="9"/>
      <c r="EC280" s="9"/>
      <c r="ED280" s="9"/>
      <c r="EE280" s="9"/>
      <c r="EF280" s="9"/>
      <c r="EG280" s="9"/>
      <c r="EH280" s="9"/>
      <c r="EI280" s="9"/>
      <c r="EJ280" s="9"/>
      <c r="EK280" s="9"/>
      <c r="EL280" s="9"/>
      <c r="EM280" s="9"/>
      <c r="EN280" s="9"/>
      <c r="EO280" s="9"/>
      <c r="EP280" s="9"/>
      <c r="EQ280" s="9"/>
      <c r="ER280" s="9"/>
      <c r="ES280" s="9"/>
      <c r="ET280" s="9"/>
      <c r="EU280" s="9"/>
      <c r="EV280" s="9"/>
      <c r="EW280" s="9"/>
      <c r="EX280" s="9"/>
      <c r="EY280" s="9"/>
      <c r="EZ280" s="9"/>
      <c r="FA280" s="9"/>
      <c r="FB280" s="9"/>
      <c r="FC280" s="9"/>
      <c r="FD280" s="9"/>
      <c r="FE280" s="9"/>
      <c r="FF280" s="9"/>
      <c r="FG280" s="9"/>
      <c r="FH280" s="9"/>
      <c r="FI280" s="9"/>
      <c r="FJ280" s="9"/>
      <c r="FK280" s="9"/>
      <c r="FL280" s="9"/>
      <c r="FM280" s="9"/>
      <c r="FN280" s="9"/>
      <c r="FO280" s="9"/>
      <c r="FP280" s="9"/>
      <c r="FQ280" s="9"/>
      <c r="FR280" s="9"/>
      <c r="FS280" s="9"/>
      <c r="FT280" s="9"/>
      <c r="FU280" s="9"/>
      <c r="FV280" s="9"/>
      <c r="FW280" s="9"/>
      <c r="FX280" s="9"/>
      <c r="FY280" s="9"/>
      <c r="FZ280" s="9"/>
      <c r="GA280" s="9"/>
      <c r="GB280" s="9"/>
      <c r="GC280" s="9"/>
      <c r="GD280" s="9"/>
      <c r="GE280" s="9"/>
      <c r="GF280" s="9"/>
      <c r="GG280" s="9"/>
      <c r="GH280" s="9"/>
      <c r="GI280" s="9"/>
      <c r="GJ280" s="9"/>
      <c r="GK280" s="9"/>
      <c r="GL280" s="9"/>
      <c r="GM280" s="9"/>
      <c r="GN280" s="9"/>
      <c r="GO280" s="9"/>
      <c r="GP280" s="9"/>
      <c r="GQ280" s="9"/>
      <c r="GR280" s="9"/>
      <c r="GS280" s="9"/>
      <c r="GT280" s="9"/>
      <c r="GU280" s="9"/>
      <c r="GV280" s="9"/>
      <c r="GW280" s="9"/>
      <c r="GX280" s="9"/>
      <c r="GY280" s="9"/>
      <c r="GZ280" s="9"/>
      <c r="HA280" s="9"/>
      <c r="HB280" s="9"/>
      <c r="HC280" s="9"/>
      <c r="HD280" s="9"/>
      <c r="HE280" s="9"/>
      <c r="HF280" s="9"/>
      <c r="HG280" s="9"/>
      <c r="HH280" s="9"/>
      <c r="HI280" s="9"/>
      <c r="HJ280" s="9"/>
      <c r="HK280" s="9"/>
      <c r="HL280" s="9"/>
      <c r="HM280" s="9"/>
      <c r="HN280" s="9"/>
      <c r="HO280" s="9"/>
      <c r="HP280" s="9"/>
      <c r="HQ280" s="9"/>
      <c r="HR280" s="9"/>
      <c r="HS280" s="9"/>
      <c r="HT280" s="9"/>
      <c r="HU280" s="9"/>
      <c r="HV280" s="9"/>
      <c r="HW280" s="9"/>
      <c r="HX280" s="9"/>
      <c r="HY280" s="9"/>
      <c r="HZ280" s="9"/>
      <c r="IA280" s="9"/>
      <c r="IB280" s="9"/>
      <c r="IC280" s="9"/>
      <c r="ID280" s="9"/>
      <c r="IE280" s="9"/>
      <c r="IF280" s="9"/>
      <c r="IG280" s="9"/>
      <c r="IH280" s="9"/>
      <c r="II280" s="9"/>
      <c r="IJ280" s="9"/>
      <c r="IK280" s="9"/>
      <c r="IL280" s="9"/>
      <c r="IM280" s="9"/>
      <c r="IN280" s="9"/>
      <c r="IO280" s="9"/>
      <c r="IP280" s="9"/>
      <c r="IQ280" s="9"/>
      <c r="IR280" s="9"/>
      <c r="IS280" s="9"/>
      <c r="IT280" s="9"/>
      <c r="IU280" s="9"/>
      <c r="IV280" s="9"/>
      <c r="IW280" s="9"/>
      <c r="IX280" s="9"/>
      <c r="IY280" s="9"/>
      <c r="IZ280" s="9"/>
      <c r="JA280" s="9"/>
      <c r="JB280" s="9"/>
      <c r="JC280" s="9"/>
      <c r="JD280" s="9"/>
      <c r="JE280" s="9"/>
      <c r="JF280" s="9"/>
      <c r="JG280" s="9"/>
      <c r="JH280" s="9"/>
      <c r="JI280" s="9"/>
      <c r="JJ280" s="9"/>
      <c r="JK280" s="9"/>
      <c r="JL280" s="9"/>
      <c r="JM280" s="9"/>
      <c r="JN280" s="9"/>
      <c r="JO280" s="9"/>
      <c r="JP280" s="9"/>
      <c r="JQ280" s="9"/>
      <c r="JR280" s="9"/>
      <c r="JS280" s="9"/>
      <c r="JT280" s="9"/>
      <c r="JU280" s="9"/>
      <c r="JV280" s="9"/>
      <c r="JW280" s="9"/>
      <c r="JX280" s="9"/>
      <c r="JY280" s="9"/>
      <c r="JZ280" s="9"/>
      <c r="KA280" s="9"/>
      <c r="KB280" s="9"/>
      <c r="KC280" s="9"/>
      <c r="KD280" s="9"/>
      <c r="KE280" s="9"/>
      <c r="KF280" s="9"/>
      <c r="KG280" s="9"/>
      <c r="KH280" s="9"/>
      <c r="KI280" s="9"/>
      <c r="KJ280" s="9"/>
      <c r="KK280" s="9"/>
      <c r="KL280" s="9"/>
      <c r="KM280" s="9"/>
      <c r="KN280" s="9"/>
      <c r="KO280" s="9"/>
      <c r="KP280" s="9"/>
      <c r="KQ280" s="9"/>
      <c r="KR280" s="9"/>
      <c r="KS280" s="9"/>
      <c r="KT280" s="9"/>
      <c r="KU280" s="9"/>
      <c r="KV280" s="9"/>
      <c r="KW280" s="9"/>
      <c r="KX280" s="9"/>
      <c r="KY280" s="9"/>
      <c r="KZ280" s="9"/>
      <c r="LA280" s="9"/>
      <c r="LB280" s="9"/>
      <c r="LC280" s="9"/>
      <c r="LD280" s="9"/>
      <c r="LE280" s="9"/>
      <c r="LF280" s="9"/>
      <c r="LG280" s="9"/>
      <c r="LH280" s="9"/>
      <c r="LI280" s="9"/>
      <c r="LJ280" s="9"/>
      <c r="LK280" s="9"/>
      <c r="LL280" s="9"/>
      <c r="LM280" s="9"/>
      <c r="LN280" s="9"/>
      <c r="LO280" s="9"/>
      <c r="LP280" s="9"/>
      <c r="LQ280" s="9"/>
      <c r="LR280" s="9"/>
      <c r="LS280" s="9"/>
      <c r="LT280" s="9"/>
      <c r="LU280" s="9"/>
      <c r="LV280" s="9"/>
      <c r="LW280" s="9"/>
      <c r="LX280" s="9"/>
    </row>
    <row r="281" spans="1:336" s="15" customFormat="1" ht="127.5" x14ac:dyDescent="0.25">
      <c r="A281" s="661" t="str">
        <f>CONCATENATE(MUEBLES[[#This Row],[CODIGO DE LA PARTIDA ESPECIFICA ]],"-",MUEBLES[[#This Row],[NO. EDIFICIO ]],"-",MUEBLES[[#This Row],[NO. ÁREA ]],"-",MUEBLES[[#This Row],[NÚM. DE BIEN ]],"-",MUEBLES[[#This Row],[CONSECUTIVO DEL BIEN ]],"-",MUEBLES[[#This Row],[CONSECUTIVO GENERAL DE INVENTARIO]])</f>
        <v>566-01-44-259-074-0276</v>
      </c>
      <c r="B281" s="584">
        <v>566</v>
      </c>
      <c r="C281" s="584" t="s">
        <v>6107</v>
      </c>
      <c r="D281" s="584" t="s">
        <v>6402</v>
      </c>
      <c r="E281" s="585" t="s">
        <v>4060</v>
      </c>
      <c r="F281" s="584" t="str">
        <f>VLOOKUP(MUEBLES[[#This Row],[NO. EDIFICIO ]],EDIFICIOS[],2,FALSE)</f>
        <v>PALACIO MUNICIPAL</v>
      </c>
      <c r="G281" s="584" t="str">
        <f>VLOOKUP(MUEBLES[[#This Row],[NO. EDIFICIO ]],EDIFICIOS[],3,FALSE)</f>
        <v>PALACIO MUNICIPAL, S/N, COLONIA CENTRO</v>
      </c>
      <c r="H281" s="606" t="s">
        <v>4289</v>
      </c>
      <c r="I281" s="587" t="str">
        <f>VLOOKUP(MUEBLES[[#This Row],[NO. ÁREA ]],AREAS[],2,FALSE)</f>
        <v>SEGURIDAD PÚBLICA Y TRÁNSITO MUNICIPAL</v>
      </c>
      <c r="J281" s="586" t="str">
        <f>VLOOKUP(MUEBLES[[#This Row],[NO. ÁREA ]],AREAS[],5,FALSE)</f>
        <v>LIC. MIGUEL ÁNGEL ALDANA  CANO</v>
      </c>
      <c r="K281" s="586" t="s">
        <v>4060</v>
      </c>
      <c r="L281" s="587" t="str">
        <f>VLOOKUP(MUEBLES[[#This Row],[NÚM. DE NOMINA ]],PERSONAL[],2,FALSE)</f>
        <v>LIC. MIGUEL ÁNGEL ALDANA  CANO</v>
      </c>
      <c r="M281" s="586" t="str">
        <f>VLOOKUP(MUEBLES[[#This Row],[NÚM. DE NOMINA ]],PERSONAL[],3,FALSE)</f>
        <v xml:space="preserve">TITULAR </v>
      </c>
      <c r="N281" s="585" t="s">
        <v>4892</v>
      </c>
      <c r="O281" s="586" t="s">
        <v>4765</v>
      </c>
      <c r="P281" s="588" t="str">
        <f>VLOOKUP(MUEBLES[[#This Row],[NÚM. DE BIEN ]],BIENES[],2,FALSE)</f>
        <v xml:space="preserve">RADIO PORTATIL </v>
      </c>
      <c r="Q281" s="589" t="s">
        <v>2112</v>
      </c>
      <c r="R281" s="606" t="s">
        <v>5218</v>
      </c>
      <c r="S281" s="585" t="s">
        <v>369</v>
      </c>
      <c r="T281" s="585" t="s">
        <v>2088</v>
      </c>
      <c r="U281" s="585" t="s">
        <v>2089</v>
      </c>
      <c r="V281" s="585">
        <v>62</v>
      </c>
      <c r="W281" s="590">
        <v>44560</v>
      </c>
      <c r="X281" s="591">
        <v>4064.64</v>
      </c>
      <c r="Y281" s="592"/>
      <c r="Z281" s="592">
        <v>4064.64</v>
      </c>
      <c r="AA281" s="585" t="s">
        <v>6089</v>
      </c>
      <c r="AB281" s="607"/>
      <c r="AC281" s="576"/>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c r="DP281" s="9"/>
      <c r="DQ281" s="9"/>
      <c r="DR281" s="9"/>
      <c r="DS281" s="9"/>
      <c r="DT281" s="9"/>
      <c r="DU281" s="9"/>
      <c r="DV281" s="9"/>
      <c r="DW281" s="9"/>
      <c r="DX281" s="9"/>
      <c r="DY281" s="9"/>
      <c r="DZ281" s="9"/>
      <c r="EA281" s="9"/>
      <c r="EB281" s="9"/>
      <c r="EC281" s="9"/>
      <c r="ED281" s="9"/>
      <c r="EE281" s="9"/>
      <c r="EF281" s="9"/>
      <c r="EG281" s="9"/>
      <c r="EH281" s="9"/>
      <c r="EI281" s="9"/>
      <c r="EJ281" s="9"/>
      <c r="EK281" s="9"/>
      <c r="EL281" s="9"/>
      <c r="EM281" s="9"/>
      <c r="EN281" s="9"/>
      <c r="EO281" s="9"/>
      <c r="EP281" s="9"/>
      <c r="EQ281" s="9"/>
      <c r="ER281" s="9"/>
      <c r="ES281" s="9"/>
      <c r="ET281" s="9"/>
      <c r="EU281" s="9"/>
      <c r="EV281" s="9"/>
      <c r="EW281" s="9"/>
      <c r="EX281" s="9"/>
      <c r="EY281" s="9"/>
      <c r="EZ281" s="9"/>
      <c r="FA281" s="9"/>
      <c r="FB281" s="9"/>
      <c r="FC281" s="9"/>
      <c r="FD281" s="9"/>
      <c r="FE281" s="9"/>
      <c r="FF281" s="9"/>
      <c r="FG281" s="9"/>
      <c r="FH281" s="9"/>
      <c r="FI281" s="9"/>
      <c r="FJ281" s="9"/>
      <c r="FK281" s="9"/>
      <c r="FL281" s="9"/>
      <c r="FM281" s="9"/>
      <c r="FN281" s="9"/>
      <c r="FO281" s="9"/>
      <c r="FP281" s="9"/>
      <c r="FQ281" s="9"/>
      <c r="FR281" s="9"/>
      <c r="FS281" s="9"/>
      <c r="FT281" s="9"/>
      <c r="FU281" s="9"/>
      <c r="FV281" s="9"/>
      <c r="FW281" s="9"/>
      <c r="FX281" s="9"/>
      <c r="FY281" s="9"/>
      <c r="FZ281" s="9"/>
      <c r="GA281" s="9"/>
      <c r="GB281" s="9"/>
      <c r="GC281" s="9"/>
      <c r="GD281" s="9"/>
      <c r="GE281" s="9"/>
      <c r="GF281" s="9"/>
      <c r="GG281" s="9"/>
      <c r="GH281" s="9"/>
      <c r="GI281" s="9"/>
      <c r="GJ281" s="9"/>
      <c r="GK281" s="9"/>
      <c r="GL281" s="9"/>
      <c r="GM281" s="9"/>
      <c r="GN281" s="9"/>
      <c r="GO281" s="9"/>
      <c r="GP281" s="9"/>
      <c r="GQ281" s="9"/>
      <c r="GR281" s="9"/>
      <c r="GS281" s="9"/>
      <c r="GT281" s="9"/>
      <c r="GU281" s="9"/>
      <c r="GV281" s="9"/>
      <c r="GW281" s="9"/>
      <c r="GX281" s="9"/>
      <c r="GY281" s="9"/>
      <c r="GZ281" s="9"/>
      <c r="HA281" s="9"/>
      <c r="HB281" s="9"/>
      <c r="HC281" s="9"/>
      <c r="HD281" s="9"/>
      <c r="HE281" s="9"/>
      <c r="HF281" s="9"/>
      <c r="HG281" s="9"/>
      <c r="HH281" s="9"/>
      <c r="HI281" s="9"/>
      <c r="HJ281" s="9"/>
      <c r="HK281" s="9"/>
      <c r="HL281" s="9"/>
      <c r="HM281" s="9"/>
      <c r="HN281" s="9"/>
      <c r="HO281" s="9"/>
      <c r="HP281" s="9"/>
      <c r="HQ281" s="9"/>
      <c r="HR281" s="9"/>
      <c r="HS281" s="9"/>
      <c r="HT281" s="9"/>
      <c r="HU281" s="9"/>
      <c r="HV281" s="9"/>
      <c r="HW281" s="9"/>
      <c r="HX281" s="9"/>
      <c r="HY281" s="9"/>
      <c r="HZ281" s="9"/>
      <c r="IA281" s="9"/>
      <c r="IB281" s="9"/>
      <c r="IC281" s="9"/>
      <c r="ID281" s="9"/>
      <c r="IE281" s="9"/>
      <c r="IF281" s="9"/>
      <c r="IG281" s="9"/>
      <c r="IH281" s="9"/>
      <c r="II281" s="9"/>
      <c r="IJ281" s="9"/>
      <c r="IK281" s="9"/>
      <c r="IL281" s="9"/>
      <c r="IM281" s="9"/>
      <c r="IN281" s="9"/>
      <c r="IO281" s="9"/>
      <c r="IP281" s="9"/>
      <c r="IQ281" s="9"/>
      <c r="IR281" s="9"/>
      <c r="IS281" s="9"/>
      <c r="IT281" s="9"/>
      <c r="IU281" s="9"/>
      <c r="IV281" s="9"/>
      <c r="IW281" s="9"/>
      <c r="IX281" s="9"/>
      <c r="IY281" s="9"/>
      <c r="IZ281" s="9"/>
      <c r="JA281" s="9"/>
      <c r="JB281" s="9"/>
      <c r="JC281" s="9"/>
      <c r="JD281" s="9"/>
      <c r="JE281" s="9"/>
      <c r="JF281" s="9"/>
      <c r="JG281" s="9"/>
      <c r="JH281" s="9"/>
      <c r="JI281" s="9"/>
      <c r="JJ281" s="9"/>
      <c r="JK281" s="9"/>
      <c r="JL281" s="9"/>
      <c r="JM281" s="9"/>
      <c r="JN281" s="9"/>
      <c r="JO281" s="9"/>
      <c r="JP281" s="9"/>
      <c r="JQ281" s="9"/>
      <c r="JR281" s="9"/>
      <c r="JS281" s="9"/>
      <c r="JT281" s="9"/>
      <c r="JU281" s="9"/>
      <c r="JV281" s="9"/>
      <c r="JW281" s="9"/>
      <c r="JX281" s="9"/>
      <c r="JY281" s="9"/>
      <c r="JZ281" s="9"/>
      <c r="KA281" s="9"/>
      <c r="KB281" s="9"/>
      <c r="KC281" s="9"/>
      <c r="KD281" s="9"/>
      <c r="KE281" s="9"/>
      <c r="KF281" s="9"/>
      <c r="KG281" s="9"/>
      <c r="KH281" s="9"/>
      <c r="KI281" s="9"/>
      <c r="KJ281" s="9"/>
      <c r="KK281" s="9"/>
      <c r="KL281" s="9"/>
      <c r="KM281" s="9"/>
      <c r="KN281" s="9"/>
      <c r="KO281" s="9"/>
      <c r="KP281" s="9"/>
      <c r="KQ281" s="9"/>
      <c r="KR281" s="9"/>
      <c r="KS281" s="9"/>
      <c r="KT281" s="9"/>
      <c r="KU281" s="9"/>
      <c r="KV281" s="9"/>
      <c r="KW281" s="9"/>
      <c r="KX281" s="9"/>
      <c r="KY281" s="9"/>
      <c r="KZ281" s="9"/>
      <c r="LA281" s="9"/>
      <c r="LB281" s="9"/>
      <c r="LC281" s="9"/>
      <c r="LD281" s="9"/>
      <c r="LE281" s="9"/>
      <c r="LF281" s="9"/>
      <c r="LG281" s="9"/>
      <c r="LH281" s="9"/>
      <c r="LI281" s="9"/>
      <c r="LJ281" s="9"/>
      <c r="LK281" s="9"/>
      <c r="LL281" s="9"/>
      <c r="LM281" s="9"/>
      <c r="LN281" s="9"/>
      <c r="LO281" s="9"/>
      <c r="LP281" s="9"/>
      <c r="LQ281" s="9"/>
      <c r="LR281" s="9"/>
      <c r="LS281" s="9"/>
      <c r="LT281" s="9"/>
      <c r="LU281" s="9"/>
      <c r="LV281" s="9"/>
      <c r="LW281" s="9"/>
      <c r="LX281" s="9"/>
    </row>
    <row r="282" spans="1:336" s="15" customFormat="1" ht="127.5" x14ac:dyDescent="0.25">
      <c r="A282" s="672" t="str">
        <f>CONCATENATE(MUEBLES[[#This Row],[CODIGO DE LA PARTIDA ESPECIFICA ]],"-",MUEBLES[[#This Row],[NO. EDIFICIO ]],"-",MUEBLES[[#This Row],[NO. ÁREA ]],"-",MUEBLES[[#This Row],[NÚM. DE BIEN ]],"-",MUEBLES[[#This Row],[CONSECUTIVO DEL BIEN ]],"-",MUEBLES[[#This Row],[CONSECUTIVO GENERAL DE INVENTARIO]])</f>
        <v>566-01-44-259-075-0277</v>
      </c>
      <c r="B282" s="610">
        <v>566</v>
      </c>
      <c r="C282" s="584" t="s">
        <v>6107</v>
      </c>
      <c r="D282" s="610" t="s">
        <v>6403</v>
      </c>
      <c r="E282" s="585" t="s">
        <v>4060</v>
      </c>
      <c r="F282" s="584" t="str">
        <f>VLOOKUP(MUEBLES[[#This Row],[NO. EDIFICIO ]],EDIFICIOS[],2,FALSE)</f>
        <v>PALACIO MUNICIPAL</v>
      </c>
      <c r="G282" s="584" t="str">
        <f>VLOOKUP(MUEBLES[[#This Row],[NO. EDIFICIO ]],EDIFICIOS[],3,FALSE)</f>
        <v>PALACIO MUNICIPAL, S/N, COLONIA CENTRO</v>
      </c>
      <c r="H282" s="606" t="s">
        <v>4289</v>
      </c>
      <c r="I282" s="587" t="str">
        <f>VLOOKUP(MUEBLES[[#This Row],[NO. ÁREA ]],AREAS[],2,FALSE)</f>
        <v>SEGURIDAD PÚBLICA Y TRÁNSITO MUNICIPAL</v>
      </c>
      <c r="J282" s="586" t="str">
        <f>VLOOKUP(MUEBLES[[#This Row],[NO. ÁREA ]],AREAS[],5,FALSE)</f>
        <v>LIC. MIGUEL ÁNGEL ALDANA  CANO</v>
      </c>
      <c r="K282" s="586" t="s">
        <v>4060</v>
      </c>
      <c r="L282" s="587" t="str">
        <f>VLOOKUP(MUEBLES[[#This Row],[NÚM. DE NOMINA ]],PERSONAL[],2,FALSE)</f>
        <v>LIC. MIGUEL ÁNGEL ALDANA  CANO</v>
      </c>
      <c r="M282" s="611" t="str">
        <f>VLOOKUP(MUEBLES[[#This Row],[NÚM. DE NOMINA ]],PERSONAL[],3,FALSE)</f>
        <v xml:space="preserve">TITULAR </v>
      </c>
      <c r="N282" s="585" t="s">
        <v>4892</v>
      </c>
      <c r="O282" s="611" t="s">
        <v>4766</v>
      </c>
      <c r="P282" s="588" t="str">
        <f>VLOOKUP(MUEBLES[[#This Row],[NÚM. DE BIEN ]],BIENES[],2,FALSE)</f>
        <v xml:space="preserve">RADIO PORTATIL </v>
      </c>
      <c r="Q282" s="612" t="s">
        <v>2113</v>
      </c>
      <c r="R282" s="606" t="s">
        <v>5219</v>
      </c>
      <c r="S282" s="613" t="s">
        <v>369</v>
      </c>
      <c r="T282" s="613" t="s">
        <v>2088</v>
      </c>
      <c r="U282" s="613" t="s">
        <v>2090</v>
      </c>
      <c r="V282" s="613">
        <v>62</v>
      </c>
      <c r="W282" s="614">
        <v>44560</v>
      </c>
      <c r="X282" s="591">
        <v>4064.64</v>
      </c>
      <c r="Y282" s="592"/>
      <c r="Z282" s="592">
        <v>4064.64</v>
      </c>
      <c r="AA282" s="585" t="s">
        <v>6089</v>
      </c>
      <c r="AB282" s="607"/>
      <c r="AC282" s="576"/>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c r="DP282" s="9"/>
      <c r="DQ282" s="9"/>
      <c r="DR282" s="9"/>
      <c r="DS282" s="9"/>
      <c r="DT282" s="9"/>
      <c r="DU282" s="9"/>
      <c r="DV282" s="9"/>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9"/>
      <c r="FK282" s="9"/>
      <c r="FL282" s="9"/>
      <c r="FM282" s="9"/>
      <c r="FN282" s="9"/>
      <c r="FO282" s="9"/>
      <c r="FP282" s="9"/>
      <c r="FQ282" s="9"/>
      <c r="FR282" s="9"/>
      <c r="FS282" s="9"/>
      <c r="FT282" s="9"/>
      <c r="FU282" s="9"/>
      <c r="FV282" s="9"/>
      <c r="FW282" s="9"/>
      <c r="FX282" s="9"/>
      <c r="FY282" s="9"/>
      <c r="FZ282" s="9"/>
      <c r="GA282" s="9"/>
      <c r="GB282" s="9"/>
      <c r="GC282" s="9"/>
      <c r="GD282" s="9"/>
      <c r="GE282" s="9"/>
      <c r="GF282" s="9"/>
      <c r="GG282" s="9"/>
      <c r="GH282" s="9"/>
      <c r="GI282" s="9"/>
      <c r="GJ282" s="9"/>
      <c r="GK282" s="9"/>
      <c r="GL282" s="9"/>
      <c r="GM282" s="9"/>
      <c r="GN282" s="9"/>
      <c r="GO282" s="9"/>
      <c r="GP282" s="9"/>
      <c r="GQ282" s="9"/>
      <c r="GR282" s="9"/>
      <c r="GS282" s="9"/>
      <c r="GT282" s="9"/>
      <c r="GU282" s="9"/>
      <c r="GV282" s="9"/>
      <c r="GW282" s="9"/>
      <c r="GX282" s="9"/>
      <c r="GY282" s="9"/>
      <c r="GZ282" s="9"/>
      <c r="HA282" s="9"/>
      <c r="HB282" s="9"/>
      <c r="HC282" s="9"/>
      <c r="HD282" s="9"/>
      <c r="HE282" s="9"/>
      <c r="HF282" s="9"/>
      <c r="HG282" s="9"/>
      <c r="HH282" s="9"/>
      <c r="HI282" s="9"/>
      <c r="HJ282" s="9"/>
      <c r="HK282" s="9"/>
      <c r="HL282" s="9"/>
      <c r="HM282" s="9"/>
      <c r="HN282" s="9"/>
      <c r="HO282" s="9"/>
      <c r="HP282" s="9"/>
      <c r="HQ282" s="9"/>
      <c r="HR282" s="9"/>
      <c r="HS282" s="9"/>
      <c r="HT282" s="9"/>
      <c r="HU282" s="9"/>
      <c r="HV282" s="9"/>
      <c r="HW282" s="9"/>
      <c r="HX282" s="9"/>
      <c r="HY282" s="9"/>
      <c r="HZ282" s="9"/>
      <c r="IA282" s="9"/>
      <c r="IB282" s="9"/>
      <c r="IC282" s="9"/>
      <c r="ID282" s="9"/>
      <c r="IE282" s="9"/>
      <c r="IF282" s="9"/>
      <c r="IG282" s="9"/>
      <c r="IH282" s="9"/>
      <c r="II282" s="9"/>
      <c r="IJ282" s="9"/>
      <c r="IK282" s="9"/>
      <c r="IL282" s="9"/>
      <c r="IM282" s="9"/>
      <c r="IN282" s="9"/>
      <c r="IO282" s="9"/>
      <c r="IP282" s="9"/>
      <c r="IQ282" s="9"/>
      <c r="IR282" s="9"/>
      <c r="IS282" s="9"/>
      <c r="IT282" s="9"/>
      <c r="IU282" s="9"/>
      <c r="IV282" s="9"/>
      <c r="IW282" s="9"/>
      <c r="IX282" s="9"/>
      <c r="IY282" s="9"/>
      <c r="IZ282" s="9"/>
      <c r="JA282" s="9"/>
      <c r="JB282" s="9"/>
      <c r="JC282" s="9"/>
      <c r="JD282" s="9"/>
      <c r="JE282" s="9"/>
      <c r="JF282" s="9"/>
      <c r="JG282" s="9"/>
      <c r="JH282" s="9"/>
      <c r="JI282" s="9"/>
      <c r="JJ282" s="9"/>
      <c r="JK282" s="9"/>
      <c r="JL282" s="9"/>
      <c r="JM282" s="9"/>
      <c r="JN282" s="9"/>
      <c r="JO282" s="9"/>
      <c r="JP282" s="9"/>
      <c r="JQ282" s="9"/>
      <c r="JR282" s="9"/>
      <c r="JS282" s="9"/>
      <c r="JT282" s="9"/>
      <c r="JU282" s="9"/>
      <c r="JV282" s="9"/>
      <c r="JW282" s="9"/>
      <c r="JX282" s="9"/>
      <c r="JY282" s="9"/>
      <c r="JZ282" s="9"/>
      <c r="KA282" s="9"/>
      <c r="KB282" s="9"/>
      <c r="KC282" s="9"/>
      <c r="KD282" s="9"/>
      <c r="KE282" s="9"/>
      <c r="KF282" s="9"/>
      <c r="KG282" s="9"/>
      <c r="KH282" s="9"/>
      <c r="KI282" s="9"/>
      <c r="KJ282" s="9"/>
      <c r="KK282" s="9"/>
      <c r="KL282" s="9"/>
      <c r="KM282" s="9"/>
      <c r="KN282" s="9"/>
      <c r="KO282" s="9"/>
      <c r="KP282" s="9"/>
      <c r="KQ282" s="9"/>
      <c r="KR282" s="9"/>
      <c r="KS282" s="9"/>
      <c r="KT282" s="9"/>
      <c r="KU282" s="9"/>
      <c r="KV282" s="9"/>
      <c r="KW282" s="9"/>
      <c r="KX282" s="9"/>
      <c r="KY282" s="9"/>
      <c r="KZ282" s="9"/>
      <c r="LA282" s="9"/>
      <c r="LB282" s="9"/>
      <c r="LC282" s="9"/>
      <c r="LD282" s="9"/>
      <c r="LE282" s="9"/>
      <c r="LF282" s="9"/>
      <c r="LG282" s="9"/>
      <c r="LH282" s="9"/>
      <c r="LI282" s="9"/>
      <c r="LJ282" s="9"/>
      <c r="LK282" s="9"/>
      <c r="LL282" s="9"/>
      <c r="LM282" s="9"/>
      <c r="LN282" s="9"/>
      <c r="LO282" s="9"/>
      <c r="LP282" s="9"/>
      <c r="LQ282" s="9"/>
      <c r="LR282" s="9"/>
      <c r="LS282" s="9"/>
      <c r="LT282" s="9"/>
      <c r="LU282" s="9"/>
      <c r="LV282" s="9"/>
      <c r="LW282" s="9"/>
      <c r="LX282" s="9"/>
    </row>
    <row r="283" spans="1:336" s="15" customFormat="1" ht="127.5" x14ac:dyDescent="0.25">
      <c r="A283" s="662" t="str">
        <f>CONCATENATE(MUEBLES[[#This Row],[CODIGO DE LA PARTIDA ESPECIFICA ]],"-",MUEBLES[[#This Row],[NO. EDIFICIO ]],"-",MUEBLES[[#This Row],[NO. ÁREA ]],"-",MUEBLES[[#This Row],[NÚM. DE BIEN ]],"-",MUEBLES[[#This Row],[CONSECUTIVO DEL BIEN ]],"-",MUEBLES[[#This Row],[CONSECUTIVO GENERAL DE INVENTARIO]])</f>
        <v>566-01-44-259-076-0278</v>
      </c>
      <c r="B283" s="584">
        <v>566</v>
      </c>
      <c r="C283" s="584" t="s">
        <v>6107</v>
      </c>
      <c r="D283" s="584" t="s">
        <v>6404</v>
      </c>
      <c r="E283" s="585" t="s">
        <v>4060</v>
      </c>
      <c r="F283" s="584" t="str">
        <f>VLOOKUP(MUEBLES[[#This Row],[NO. EDIFICIO ]],EDIFICIOS[],2,FALSE)</f>
        <v>PALACIO MUNICIPAL</v>
      </c>
      <c r="G283" s="584" t="str">
        <f>VLOOKUP(MUEBLES[[#This Row],[NO. EDIFICIO ]],EDIFICIOS[],3,FALSE)</f>
        <v>PALACIO MUNICIPAL, S/N, COLONIA CENTRO</v>
      </c>
      <c r="H283" s="606" t="s">
        <v>4289</v>
      </c>
      <c r="I283" s="587" t="str">
        <f>VLOOKUP(MUEBLES[[#This Row],[NO. ÁREA ]],AREAS[],2,FALSE)</f>
        <v>SEGURIDAD PÚBLICA Y TRÁNSITO MUNICIPAL</v>
      </c>
      <c r="J283" s="586" t="str">
        <f>VLOOKUP(MUEBLES[[#This Row],[NO. ÁREA ]],AREAS[],5,FALSE)</f>
        <v>LIC. MIGUEL ÁNGEL ALDANA  CANO</v>
      </c>
      <c r="K283" s="586" t="s">
        <v>4060</v>
      </c>
      <c r="L283" s="587" t="str">
        <f>VLOOKUP(MUEBLES[[#This Row],[NÚM. DE NOMINA ]],PERSONAL[],2,FALSE)</f>
        <v>LIC. MIGUEL ÁNGEL ALDANA  CANO</v>
      </c>
      <c r="M283" s="586" t="str">
        <f>VLOOKUP(MUEBLES[[#This Row],[NÚM. DE NOMINA ]],PERSONAL[],3,FALSE)</f>
        <v xml:space="preserve">TITULAR </v>
      </c>
      <c r="N283" s="585" t="s">
        <v>4892</v>
      </c>
      <c r="O283" s="586" t="s">
        <v>4767</v>
      </c>
      <c r="P283" s="588" t="str">
        <f>VLOOKUP(MUEBLES[[#This Row],[NÚM. DE BIEN ]],BIENES[],2,FALSE)</f>
        <v xml:space="preserve">RADIO PORTATIL </v>
      </c>
      <c r="Q283" s="589" t="s">
        <v>2114</v>
      </c>
      <c r="R283" s="606" t="s">
        <v>5220</v>
      </c>
      <c r="S283" s="585" t="s">
        <v>369</v>
      </c>
      <c r="T283" s="585" t="s">
        <v>2088</v>
      </c>
      <c r="U283" s="585" t="s">
        <v>2091</v>
      </c>
      <c r="V283" s="585">
        <v>62</v>
      </c>
      <c r="W283" s="590">
        <v>44560</v>
      </c>
      <c r="X283" s="591">
        <v>4064.64</v>
      </c>
      <c r="Y283" s="592"/>
      <c r="Z283" s="592">
        <v>4064.64</v>
      </c>
      <c r="AA283" s="585" t="s">
        <v>6089</v>
      </c>
      <c r="AB283" s="607"/>
      <c r="AC283" s="576"/>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c r="DP283" s="9"/>
      <c r="DQ283" s="9"/>
      <c r="DR283" s="9"/>
      <c r="DS283" s="9"/>
      <c r="DT283" s="9"/>
      <c r="DU283" s="9"/>
      <c r="DV283" s="9"/>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9"/>
      <c r="FK283" s="9"/>
      <c r="FL283" s="9"/>
      <c r="FM283" s="9"/>
      <c r="FN283" s="9"/>
      <c r="FO283" s="9"/>
      <c r="FP283" s="9"/>
      <c r="FQ283" s="9"/>
      <c r="FR283" s="9"/>
      <c r="FS283" s="9"/>
      <c r="FT283" s="9"/>
      <c r="FU283" s="9"/>
      <c r="FV283" s="9"/>
      <c r="FW283" s="9"/>
      <c r="FX283" s="9"/>
      <c r="FY283" s="9"/>
      <c r="FZ283" s="9"/>
      <c r="GA283" s="9"/>
      <c r="GB283" s="9"/>
      <c r="GC283" s="9"/>
      <c r="GD283" s="9"/>
      <c r="GE283" s="9"/>
      <c r="GF283" s="9"/>
      <c r="GG283" s="9"/>
      <c r="GH283" s="9"/>
      <c r="GI283" s="9"/>
      <c r="GJ283" s="9"/>
      <c r="GK283" s="9"/>
      <c r="GL283" s="9"/>
      <c r="GM283" s="9"/>
      <c r="GN283" s="9"/>
      <c r="GO283" s="9"/>
      <c r="GP283" s="9"/>
      <c r="GQ283" s="9"/>
      <c r="GR283" s="9"/>
      <c r="GS283" s="9"/>
      <c r="GT283" s="9"/>
      <c r="GU283" s="9"/>
      <c r="GV283" s="9"/>
      <c r="GW283" s="9"/>
      <c r="GX283" s="9"/>
      <c r="GY283" s="9"/>
      <c r="GZ283" s="9"/>
      <c r="HA283" s="9"/>
      <c r="HB283" s="9"/>
      <c r="HC283" s="9"/>
      <c r="HD283" s="9"/>
      <c r="HE283" s="9"/>
      <c r="HF283" s="9"/>
      <c r="HG283" s="9"/>
      <c r="HH283" s="9"/>
      <c r="HI283" s="9"/>
      <c r="HJ283" s="9"/>
      <c r="HK283" s="9"/>
      <c r="HL283" s="9"/>
      <c r="HM283" s="9"/>
      <c r="HN283" s="9"/>
      <c r="HO283" s="9"/>
      <c r="HP283" s="9"/>
      <c r="HQ283" s="9"/>
      <c r="HR283" s="9"/>
      <c r="HS283" s="9"/>
      <c r="HT283" s="9"/>
      <c r="HU283" s="9"/>
      <c r="HV283" s="9"/>
      <c r="HW283" s="9"/>
      <c r="HX283" s="9"/>
      <c r="HY283" s="9"/>
      <c r="HZ283" s="9"/>
      <c r="IA283" s="9"/>
      <c r="IB283" s="9"/>
      <c r="IC283" s="9"/>
      <c r="ID283" s="9"/>
      <c r="IE283" s="9"/>
      <c r="IF283" s="9"/>
      <c r="IG283" s="9"/>
      <c r="IH283" s="9"/>
      <c r="II283" s="9"/>
      <c r="IJ283" s="9"/>
      <c r="IK283" s="9"/>
      <c r="IL283" s="9"/>
      <c r="IM283" s="9"/>
      <c r="IN283" s="9"/>
      <c r="IO283" s="9"/>
      <c r="IP283" s="9"/>
      <c r="IQ283" s="9"/>
      <c r="IR283" s="9"/>
      <c r="IS283" s="9"/>
      <c r="IT283" s="9"/>
      <c r="IU283" s="9"/>
      <c r="IV283" s="9"/>
      <c r="IW283" s="9"/>
      <c r="IX283" s="9"/>
      <c r="IY283" s="9"/>
      <c r="IZ283" s="9"/>
      <c r="JA283" s="9"/>
      <c r="JB283" s="9"/>
      <c r="JC283" s="9"/>
      <c r="JD283" s="9"/>
      <c r="JE283" s="9"/>
      <c r="JF283" s="9"/>
      <c r="JG283" s="9"/>
      <c r="JH283" s="9"/>
      <c r="JI283" s="9"/>
      <c r="JJ283" s="9"/>
      <c r="JK283" s="9"/>
      <c r="JL283" s="9"/>
      <c r="JM283" s="9"/>
      <c r="JN283" s="9"/>
      <c r="JO283" s="9"/>
      <c r="JP283" s="9"/>
      <c r="JQ283" s="9"/>
      <c r="JR283" s="9"/>
      <c r="JS283" s="9"/>
      <c r="JT283" s="9"/>
      <c r="JU283" s="9"/>
      <c r="JV283" s="9"/>
      <c r="JW283" s="9"/>
      <c r="JX283" s="9"/>
      <c r="JY283" s="9"/>
      <c r="JZ283" s="9"/>
      <c r="KA283" s="9"/>
      <c r="KB283" s="9"/>
      <c r="KC283" s="9"/>
      <c r="KD283" s="9"/>
      <c r="KE283" s="9"/>
      <c r="KF283" s="9"/>
      <c r="KG283" s="9"/>
      <c r="KH283" s="9"/>
      <c r="KI283" s="9"/>
      <c r="KJ283" s="9"/>
      <c r="KK283" s="9"/>
      <c r="KL283" s="9"/>
      <c r="KM283" s="9"/>
      <c r="KN283" s="9"/>
      <c r="KO283" s="9"/>
      <c r="KP283" s="9"/>
      <c r="KQ283" s="9"/>
      <c r="KR283" s="9"/>
      <c r="KS283" s="9"/>
      <c r="KT283" s="9"/>
      <c r="KU283" s="9"/>
      <c r="KV283" s="9"/>
      <c r="KW283" s="9"/>
      <c r="KX283" s="9"/>
      <c r="KY283" s="9"/>
      <c r="KZ283" s="9"/>
      <c r="LA283" s="9"/>
      <c r="LB283" s="9"/>
      <c r="LC283" s="9"/>
      <c r="LD283" s="9"/>
      <c r="LE283" s="9"/>
      <c r="LF283" s="9"/>
      <c r="LG283" s="9"/>
      <c r="LH283" s="9"/>
      <c r="LI283" s="9"/>
      <c r="LJ283" s="9"/>
      <c r="LK283" s="9"/>
      <c r="LL283" s="9"/>
      <c r="LM283" s="9"/>
      <c r="LN283" s="9"/>
      <c r="LO283" s="9"/>
      <c r="LP283" s="9"/>
      <c r="LQ283" s="9"/>
      <c r="LR283" s="9"/>
      <c r="LS283" s="9"/>
      <c r="LT283" s="9"/>
      <c r="LU283" s="9"/>
      <c r="LV283" s="9"/>
      <c r="LW283" s="9"/>
      <c r="LX283" s="9"/>
    </row>
    <row r="284" spans="1:336" s="15" customFormat="1" ht="127.5" x14ac:dyDescent="0.25">
      <c r="A284" s="661" t="str">
        <f>CONCATENATE(MUEBLES[[#This Row],[CODIGO DE LA PARTIDA ESPECIFICA ]],"-",MUEBLES[[#This Row],[NO. EDIFICIO ]],"-",MUEBLES[[#This Row],[NO. ÁREA ]],"-",MUEBLES[[#This Row],[NÚM. DE BIEN ]],"-",MUEBLES[[#This Row],[CONSECUTIVO DEL BIEN ]],"-",MUEBLES[[#This Row],[CONSECUTIVO GENERAL DE INVENTARIO]])</f>
        <v>566-01-44-259-077-0279</v>
      </c>
      <c r="B284" s="605">
        <v>566</v>
      </c>
      <c r="C284" s="584" t="s">
        <v>6107</v>
      </c>
      <c r="D284" s="605" t="s">
        <v>6405</v>
      </c>
      <c r="E284" s="585" t="s">
        <v>4060</v>
      </c>
      <c r="F284" s="584" t="str">
        <f>VLOOKUP(MUEBLES[[#This Row],[NO. EDIFICIO ]],EDIFICIOS[],2,FALSE)</f>
        <v>PALACIO MUNICIPAL</v>
      </c>
      <c r="G284" s="584" t="str">
        <f>VLOOKUP(MUEBLES[[#This Row],[NO. EDIFICIO ]],EDIFICIOS[],3,FALSE)</f>
        <v>PALACIO MUNICIPAL, S/N, COLONIA CENTRO</v>
      </c>
      <c r="H284" s="606" t="s">
        <v>4289</v>
      </c>
      <c r="I284" s="587" t="str">
        <f>VLOOKUP(MUEBLES[[#This Row],[NO. ÁREA ]],AREAS[],2,FALSE)</f>
        <v>SEGURIDAD PÚBLICA Y TRÁNSITO MUNICIPAL</v>
      </c>
      <c r="J284" s="586" t="str">
        <f>VLOOKUP(MUEBLES[[#This Row],[NO. ÁREA ]],AREAS[],5,FALSE)</f>
        <v>LIC. MIGUEL ÁNGEL ALDANA  CANO</v>
      </c>
      <c r="K284" s="586" t="s">
        <v>4060</v>
      </c>
      <c r="L284" s="587" t="str">
        <f>VLOOKUP(MUEBLES[[#This Row],[NÚM. DE NOMINA ]],PERSONAL[],2,FALSE)</f>
        <v>LIC. MIGUEL ÁNGEL ALDANA  CANO</v>
      </c>
      <c r="M284" s="606" t="str">
        <f>VLOOKUP(MUEBLES[[#This Row],[NÚM. DE NOMINA ]],PERSONAL[],3,FALSE)</f>
        <v xml:space="preserve">TITULAR </v>
      </c>
      <c r="N284" s="585" t="s">
        <v>4892</v>
      </c>
      <c r="O284" s="606" t="s">
        <v>4768</v>
      </c>
      <c r="P284" s="588" t="str">
        <f>VLOOKUP(MUEBLES[[#This Row],[NÚM. DE BIEN ]],BIENES[],2,FALSE)</f>
        <v xml:space="preserve">RADIO PORTATIL </v>
      </c>
      <c r="Q284" s="620" t="s">
        <v>2115</v>
      </c>
      <c r="R284" s="606" t="s">
        <v>5221</v>
      </c>
      <c r="S284" s="587" t="s">
        <v>369</v>
      </c>
      <c r="T284" s="587" t="s">
        <v>2088</v>
      </c>
      <c r="U284" s="587" t="s">
        <v>2092</v>
      </c>
      <c r="V284" s="587">
        <v>62</v>
      </c>
      <c r="W284" s="621">
        <v>44560</v>
      </c>
      <c r="X284" s="591">
        <v>4064.64</v>
      </c>
      <c r="Y284" s="592"/>
      <c r="Z284" s="592">
        <v>4064.64</v>
      </c>
      <c r="AA284" s="585" t="s">
        <v>6089</v>
      </c>
      <c r="AB284" s="607"/>
      <c r="AC284" s="576"/>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c r="DP284" s="9"/>
      <c r="DQ284" s="9"/>
      <c r="DR284" s="9"/>
      <c r="DS284" s="9"/>
      <c r="DT284" s="9"/>
      <c r="DU284" s="9"/>
      <c r="DV284" s="9"/>
      <c r="DW284" s="9"/>
      <c r="DX284" s="9"/>
      <c r="DY284" s="9"/>
      <c r="DZ284" s="9"/>
      <c r="EA284" s="9"/>
      <c r="EB284" s="9"/>
      <c r="EC284" s="9"/>
      <c r="ED284" s="9"/>
      <c r="EE284" s="9"/>
      <c r="EF284" s="9"/>
      <c r="EG284" s="9"/>
      <c r="EH284" s="9"/>
      <c r="EI284" s="9"/>
      <c r="EJ284" s="9"/>
      <c r="EK284" s="9"/>
      <c r="EL284" s="9"/>
      <c r="EM284" s="9"/>
      <c r="EN284" s="9"/>
      <c r="EO284" s="9"/>
      <c r="EP284" s="9"/>
      <c r="EQ284" s="9"/>
      <c r="ER284" s="9"/>
      <c r="ES284" s="9"/>
      <c r="ET284" s="9"/>
      <c r="EU284" s="9"/>
      <c r="EV284" s="9"/>
      <c r="EW284" s="9"/>
      <c r="EX284" s="9"/>
      <c r="EY284" s="9"/>
      <c r="EZ284" s="9"/>
      <c r="FA284" s="9"/>
      <c r="FB284" s="9"/>
      <c r="FC284" s="9"/>
      <c r="FD284" s="9"/>
      <c r="FE284" s="9"/>
      <c r="FF284" s="9"/>
      <c r="FG284" s="9"/>
      <c r="FH284" s="9"/>
      <c r="FI284" s="9"/>
      <c r="FJ284" s="9"/>
      <c r="FK284" s="9"/>
      <c r="FL284" s="9"/>
      <c r="FM284" s="9"/>
      <c r="FN284" s="9"/>
      <c r="FO284" s="9"/>
      <c r="FP284" s="9"/>
      <c r="FQ284" s="9"/>
      <c r="FR284" s="9"/>
      <c r="FS284" s="9"/>
      <c r="FT284" s="9"/>
      <c r="FU284" s="9"/>
      <c r="FV284" s="9"/>
      <c r="FW284" s="9"/>
      <c r="FX284" s="9"/>
      <c r="FY284" s="9"/>
      <c r="FZ284" s="9"/>
      <c r="GA284" s="9"/>
      <c r="GB284" s="9"/>
      <c r="GC284" s="9"/>
      <c r="GD284" s="9"/>
      <c r="GE284" s="9"/>
      <c r="GF284" s="9"/>
      <c r="GG284" s="9"/>
      <c r="GH284" s="9"/>
      <c r="GI284" s="9"/>
      <c r="GJ284" s="9"/>
      <c r="GK284" s="9"/>
      <c r="GL284" s="9"/>
      <c r="GM284" s="9"/>
      <c r="GN284" s="9"/>
      <c r="GO284" s="9"/>
      <c r="GP284" s="9"/>
      <c r="GQ284" s="9"/>
      <c r="GR284" s="9"/>
      <c r="GS284" s="9"/>
      <c r="GT284" s="9"/>
      <c r="GU284" s="9"/>
      <c r="GV284" s="9"/>
      <c r="GW284" s="9"/>
      <c r="GX284" s="9"/>
      <c r="GY284" s="9"/>
      <c r="GZ284" s="9"/>
      <c r="HA284" s="9"/>
      <c r="HB284" s="9"/>
      <c r="HC284" s="9"/>
      <c r="HD284" s="9"/>
      <c r="HE284" s="9"/>
      <c r="HF284" s="9"/>
      <c r="HG284" s="9"/>
      <c r="HH284" s="9"/>
      <c r="HI284" s="9"/>
      <c r="HJ284" s="9"/>
      <c r="HK284" s="9"/>
      <c r="HL284" s="9"/>
      <c r="HM284" s="9"/>
      <c r="HN284" s="9"/>
      <c r="HO284" s="9"/>
      <c r="HP284" s="9"/>
      <c r="HQ284" s="9"/>
      <c r="HR284" s="9"/>
      <c r="HS284" s="9"/>
      <c r="HT284" s="9"/>
      <c r="HU284" s="9"/>
      <c r="HV284" s="9"/>
      <c r="HW284" s="9"/>
      <c r="HX284" s="9"/>
      <c r="HY284" s="9"/>
      <c r="HZ284" s="9"/>
      <c r="IA284" s="9"/>
      <c r="IB284" s="9"/>
      <c r="IC284" s="9"/>
      <c r="ID284" s="9"/>
      <c r="IE284" s="9"/>
      <c r="IF284" s="9"/>
      <c r="IG284" s="9"/>
      <c r="IH284" s="9"/>
      <c r="II284" s="9"/>
      <c r="IJ284" s="9"/>
      <c r="IK284" s="9"/>
      <c r="IL284" s="9"/>
      <c r="IM284" s="9"/>
      <c r="IN284" s="9"/>
      <c r="IO284" s="9"/>
      <c r="IP284" s="9"/>
      <c r="IQ284" s="9"/>
      <c r="IR284" s="9"/>
      <c r="IS284" s="9"/>
      <c r="IT284" s="9"/>
      <c r="IU284" s="9"/>
      <c r="IV284" s="9"/>
      <c r="IW284" s="9"/>
      <c r="IX284" s="9"/>
      <c r="IY284" s="9"/>
      <c r="IZ284" s="9"/>
      <c r="JA284" s="9"/>
      <c r="JB284" s="9"/>
      <c r="JC284" s="9"/>
      <c r="JD284" s="9"/>
      <c r="JE284" s="9"/>
      <c r="JF284" s="9"/>
      <c r="JG284" s="9"/>
      <c r="JH284" s="9"/>
      <c r="JI284" s="9"/>
      <c r="JJ284" s="9"/>
      <c r="JK284" s="9"/>
      <c r="JL284" s="9"/>
      <c r="JM284" s="9"/>
      <c r="JN284" s="9"/>
      <c r="JO284" s="9"/>
      <c r="JP284" s="9"/>
      <c r="JQ284" s="9"/>
      <c r="JR284" s="9"/>
      <c r="JS284" s="9"/>
      <c r="JT284" s="9"/>
      <c r="JU284" s="9"/>
      <c r="JV284" s="9"/>
      <c r="JW284" s="9"/>
      <c r="JX284" s="9"/>
      <c r="JY284" s="9"/>
      <c r="JZ284" s="9"/>
      <c r="KA284" s="9"/>
      <c r="KB284" s="9"/>
      <c r="KC284" s="9"/>
      <c r="KD284" s="9"/>
      <c r="KE284" s="9"/>
      <c r="KF284" s="9"/>
      <c r="KG284" s="9"/>
      <c r="KH284" s="9"/>
      <c r="KI284" s="9"/>
      <c r="KJ284" s="9"/>
      <c r="KK284" s="9"/>
      <c r="KL284" s="9"/>
      <c r="KM284" s="9"/>
      <c r="KN284" s="9"/>
      <c r="KO284" s="9"/>
      <c r="KP284" s="9"/>
      <c r="KQ284" s="9"/>
      <c r="KR284" s="9"/>
      <c r="KS284" s="9"/>
      <c r="KT284" s="9"/>
      <c r="KU284" s="9"/>
      <c r="KV284" s="9"/>
      <c r="KW284" s="9"/>
      <c r="KX284" s="9"/>
      <c r="KY284" s="9"/>
      <c r="KZ284" s="9"/>
      <c r="LA284" s="9"/>
      <c r="LB284" s="9"/>
      <c r="LC284" s="9"/>
      <c r="LD284" s="9"/>
      <c r="LE284" s="9"/>
      <c r="LF284" s="9"/>
      <c r="LG284" s="9"/>
      <c r="LH284" s="9"/>
      <c r="LI284" s="9"/>
      <c r="LJ284" s="9"/>
      <c r="LK284" s="9"/>
      <c r="LL284" s="9"/>
      <c r="LM284" s="9"/>
      <c r="LN284" s="9"/>
      <c r="LO284" s="9"/>
      <c r="LP284" s="9"/>
      <c r="LQ284" s="9"/>
      <c r="LR284" s="9"/>
      <c r="LS284" s="9"/>
      <c r="LT284" s="9"/>
      <c r="LU284" s="9"/>
      <c r="LV284" s="9"/>
      <c r="LW284" s="9"/>
      <c r="LX284" s="9"/>
    </row>
    <row r="285" spans="1:336" s="15" customFormat="1" ht="89.25" x14ac:dyDescent="0.25">
      <c r="A285" s="661" t="str">
        <f>CONCATENATE(MUEBLES[[#This Row],[CODIGO DE LA PARTIDA ESPECIFICA ]],"-",MUEBLES[[#This Row],[NO. EDIFICIO ]],"-",MUEBLES[[#This Row],[NO. ÁREA ]],"-",MUEBLES[[#This Row],[NÚM. DE BIEN ]],"-",MUEBLES[[#This Row],[CONSECUTIVO DEL BIEN ]],"-",MUEBLES[[#This Row],[CONSECUTIVO GENERAL DE INVENTARIO]])</f>
        <v>564-01-36-264-001-0280</v>
      </c>
      <c r="B285" s="584">
        <v>564</v>
      </c>
      <c r="C285" s="584" t="s">
        <v>6105</v>
      </c>
      <c r="D285" s="584" t="s">
        <v>6406</v>
      </c>
      <c r="E285" s="585" t="s">
        <v>4060</v>
      </c>
      <c r="F285" s="584" t="str">
        <f>VLOOKUP(MUEBLES[[#This Row],[NO. EDIFICIO ]],EDIFICIOS[],2,FALSE)</f>
        <v>PALACIO MUNICIPAL</v>
      </c>
      <c r="G285" s="584" t="str">
        <f>VLOOKUP(MUEBLES[[#This Row],[NO. EDIFICIO ]],EDIFICIOS[],3,FALSE)</f>
        <v>PALACIO MUNICIPAL, S/N, COLONIA CENTRO</v>
      </c>
      <c r="H285" s="606" t="s">
        <v>4281</v>
      </c>
      <c r="I285" s="587" t="str">
        <f>VLOOKUP(MUEBLES[[#This Row],[NO. ÁREA ]],AREAS[],2,FALSE)</f>
        <v>DESARROLLO AGROPECUARIO Y ECOLOGÍA</v>
      </c>
      <c r="J285" s="586" t="str">
        <f>VLOOKUP(MUEBLES[[#This Row],[NO. ÁREA ]],AREAS[],5,FALSE)</f>
        <v>MVZ. FRANCISCO JAVIER GÓMEZ REYES</v>
      </c>
      <c r="K285" s="586">
        <v>58</v>
      </c>
      <c r="L285" s="587" t="str">
        <f>VLOOKUP(MUEBLES[[#This Row],[NÚM. DE NOMINA ]],PERSONAL[],2,FALSE)</f>
        <v>MVZ. FRANCISCO JAVIER GÓMEZ REYES</v>
      </c>
      <c r="M285" s="586" t="str">
        <f>VLOOKUP(MUEBLES[[#This Row],[NÚM. DE NOMINA ]],PERSONAL[],3,FALSE)</f>
        <v>AUXILIAR</v>
      </c>
      <c r="N285" s="585" t="s">
        <v>4897</v>
      </c>
      <c r="O285" s="586" t="s">
        <v>4692</v>
      </c>
      <c r="P285" s="588" t="str">
        <f>VLOOKUP(MUEBLES[[#This Row],[NÚM. DE BIEN ]],BIENES[],2,FALSE)</f>
        <v xml:space="preserve">REFRIGERADOR </v>
      </c>
      <c r="Q285" s="589" t="s">
        <v>846</v>
      </c>
      <c r="R285" s="606" t="s">
        <v>5222</v>
      </c>
      <c r="S285" s="585" t="s">
        <v>836</v>
      </c>
      <c r="T285" s="585" t="s">
        <v>837</v>
      </c>
      <c r="U285" s="585" t="s">
        <v>845</v>
      </c>
      <c r="V285" s="585" t="s">
        <v>838</v>
      </c>
      <c r="W285" s="590">
        <v>44048</v>
      </c>
      <c r="X285" s="591">
        <v>7903.72</v>
      </c>
      <c r="Y285" s="592">
        <v>0</v>
      </c>
      <c r="Z285" s="592">
        <v>7903.72</v>
      </c>
      <c r="AA285" s="585" t="s">
        <v>6089</v>
      </c>
      <c r="AB285" s="607"/>
      <c r="AC285" s="576"/>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c r="EU285" s="9"/>
      <c r="EV285" s="9"/>
      <c r="EW285" s="9"/>
      <c r="EX285" s="9"/>
      <c r="EY285" s="9"/>
      <c r="EZ285" s="9"/>
      <c r="FA285" s="9"/>
      <c r="FB285" s="9"/>
      <c r="FC285" s="9"/>
      <c r="FD285" s="9"/>
      <c r="FE285" s="9"/>
      <c r="FF285" s="9"/>
      <c r="FG285" s="9"/>
      <c r="FH285" s="9"/>
      <c r="FI285" s="9"/>
      <c r="FJ285" s="9"/>
      <c r="FK285" s="9"/>
      <c r="FL285" s="9"/>
      <c r="FM285" s="9"/>
      <c r="FN285" s="9"/>
      <c r="FO285" s="9"/>
      <c r="FP285" s="9"/>
      <c r="FQ285" s="9"/>
      <c r="FR285" s="9"/>
      <c r="FS285" s="9"/>
      <c r="FT285" s="9"/>
      <c r="FU285" s="9"/>
      <c r="FV285" s="9"/>
      <c r="FW285" s="9"/>
      <c r="FX285" s="9"/>
      <c r="FY285" s="9"/>
      <c r="FZ285" s="9"/>
      <c r="GA285" s="9"/>
      <c r="GB285" s="9"/>
      <c r="GC285" s="9"/>
      <c r="GD285" s="9"/>
      <c r="GE285" s="9"/>
      <c r="GF285" s="9"/>
      <c r="GG285" s="9"/>
      <c r="GH285" s="9"/>
      <c r="GI285" s="9"/>
      <c r="GJ285" s="9"/>
      <c r="GK285" s="9"/>
      <c r="GL285" s="9"/>
      <c r="GM285" s="9"/>
      <c r="GN285" s="9"/>
      <c r="GO285" s="9"/>
      <c r="GP285" s="9"/>
      <c r="GQ285" s="9"/>
      <c r="GR285" s="9"/>
      <c r="GS285" s="9"/>
      <c r="GT285" s="9"/>
      <c r="GU285" s="9"/>
      <c r="GV285" s="9"/>
      <c r="GW285" s="9"/>
      <c r="GX285" s="9"/>
      <c r="GY285" s="9"/>
      <c r="GZ285" s="9"/>
      <c r="HA285" s="9"/>
      <c r="HB285" s="9"/>
      <c r="HC285" s="9"/>
      <c r="HD285" s="9"/>
      <c r="HE285" s="9"/>
      <c r="HF285" s="9"/>
      <c r="HG285" s="9"/>
      <c r="HH285" s="9"/>
      <c r="HI285" s="9"/>
      <c r="HJ285" s="9"/>
      <c r="HK285" s="9"/>
      <c r="HL285" s="9"/>
      <c r="HM285" s="9"/>
      <c r="HN285" s="9"/>
      <c r="HO285" s="9"/>
      <c r="HP285" s="9"/>
      <c r="HQ285" s="9"/>
      <c r="HR285" s="9"/>
      <c r="HS285" s="9"/>
      <c r="HT285" s="9"/>
      <c r="HU285" s="9"/>
      <c r="HV285" s="9"/>
      <c r="HW285" s="9"/>
      <c r="HX285" s="9"/>
      <c r="HY285" s="9"/>
      <c r="HZ285" s="9"/>
      <c r="IA285" s="9"/>
      <c r="IB285" s="9"/>
      <c r="IC285" s="9"/>
      <c r="ID285" s="9"/>
      <c r="IE285" s="9"/>
      <c r="IF285" s="9"/>
      <c r="IG285" s="9"/>
      <c r="IH285" s="9"/>
      <c r="II285" s="9"/>
      <c r="IJ285" s="9"/>
      <c r="IK285" s="9"/>
      <c r="IL285" s="9"/>
      <c r="IM285" s="9"/>
      <c r="IN285" s="9"/>
      <c r="IO285" s="9"/>
      <c r="IP285" s="9"/>
      <c r="IQ285" s="9"/>
      <c r="IR285" s="9"/>
      <c r="IS285" s="9"/>
      <c r="IT285" s="9"/>
      <c r="IU285" s="9"/>
      <c r="IV285" s="9"/>
      <c r="IW285" s="9"/>
      <c r="IX285" s="9"/>
      <c r="IY285" s="9"/>
      <c r="IZ285" s="9"/>
      <c r="JA285" s="9"/>
      <c r="JB285" s="9"/>
      <c r="JC285" s="9"/>
      <c r="JD285" s="9"/>
      <c r="JE285" s="9"/>
      <c r="JF285" s="9"/>
      <c r="JG285" s="9"/>
      <c r="JH285" s="9"/>
      <c r="JI285" s="9"/>
      <c r="JJ285" s="9"/>
      <c r="JK285" s="9"/>
      <c r="JL285" s="9"/>
      <c r="JM285" s="9"/>
      <c r="JN285" s="9"/>
      <c r="JO285" s="9"/>
      <c r="JP285" s="9"/>
      <c r="JQ285" s="9"/>
      <c r="JR285" s="9"/>
      <c r="JS285" s="9"/>
      <c r="JT285" s="9"/>
      <c r="JU285" s="9"/>
      <c r="JV285" s="9"/>
      <c r="JW285" s="9"/>
      <c r="JX285" s="9"/>
      <c r="JY285" s="9"/>
      <c r="JZ285" s="9"/>
      <c r="KA285" s="9"/>
      <c r="KB285" s="9"/>
      <c r="KC285" s="9"/>
      <c r="KD285" s="9"/>
      <c r="KE285" s="9"/>
      <c r="KF285" s="9"/>
      <c r="KG285" s="9"/>
      <c r="KH285" s="9"/>
      <c r="KI285" s="9"/>
      <c r="KJ285" s="9"/>
      <c r="KK285" s="9"/>
      <c r="KL285" s="9"/>
      <c r="KM285" s="9"/>
      <c r="KN285" s="9"/>
      <c r="KO285" s="9"/>
      <c r="KP285" s="9"/>
      <c r="KQ285" s="9"/>
      <c r="KR285" s="9"/>
      <c r="KS285" s="9"/>
      <c r="KT285" s="9"/>
      <c r="KU285" s="9"/>
      <c r="KV285" s="9"/>
      <c r="KW285" s="9"/>
      <c r="KX285" s="9"/>
      <c r="KY285" s="9"/>
      <c r="KZ285" s="9"/>
      <c r="LA285" s="9"/>
      <c r="LB285" s="9"/>
      <c r="LC285" s="9"/>
      <c r="LD285" s="9"/>
      <c r="LE285" s="9"/>
      <c r="LF285" s="9"/>
      <c r="LG285" s="9"/>
      <c r="LH285" s="9"/>
      <c r="LI285" s="9"/>
      <c r="LJ285" s="9"/>
      <c r="LK285" s="9"/>
      <c r="LL285" s="9"/>
      <c r="LM285" s="9"/>
      <c r="LN285" s="9"/>
      <c r="LO285" s="9"/>
      <c r="LP285" s="9"/>
      <c r="LQ285" s="9"/>
      <c r="LR285" s="9"/>
      <c r="LS285" s="9"/>
      <c r="LT285" s="9"/>
      <c r="LU285" s="9"/>
      <c r="LV285" s="9"/>
      <c r="LW285" s="9"/>
      <c r="LX285" s="9"/>
    </row>
    <row r="286" spans="1:336" s="15" customFormat="1" ht="63.75" x14ac:dyDescent="0.25">
      <c r="A286" s="679" t="str">
        <f>CONCATENATE(MUEBLES[[#This Row],[CODIGO DE LA PARTIDA ESPECIFICA ]],"-",MUEBLES[[#This Row],[NO. EDIFICIO ]],"-",MUEBLES[[#This Row],[NO. ÁREA ]],"-",MUEBLES[[#This Row],[NÚM. DE BIEN ]],"-",MUEBLES[[#This Row],[CONSECUTIVO DEL BIEN ]],"-",MUEBLES[[#This Row],[CONSECUTIVO GENERAL DE INVENTARIO]])</f>
        <v>511-01-44-264-002-0281</v>
      </c>
      <c r="B286" s="584">
        <v>511</v>
      </c>
      <c r="C286" s="584" t="s">
        <v>6096</v>
      </c>
      <c r="D286" s="584" t="s">
        <v>6407</v>
      </c>
      <c r="E286" s="585" t="s">
        <v>4060</v>
      </c>
      <c r="F286" s="584" t="str">
        <f>VLOOKUP(MUEBLES[[#This Row],[NO. EDIFICIO ]],EDIFICIOS[],2,FALSE)</f>
        <v>PALACIO MUNICIPAL</v>
      </c>
      <c r="G286" s="584" t="str">
        <f>VLOOKUP(MUEBLES[[#This Row],[NO. EDIFICIO ]],EDIFICIOS[],3,FALSE)</f>
        <v>PALACIO MUNICIPAL, S/N, COLONIA CENTRO</v>
      </c>
      <c r="H286" s="606" t="s">
        <v>4289</v>
      </c>
      <c r="I286" s="587" t="str">
        <f>VLOOKUP(MUEBLES[[#This Row],[NO. ÁREA ]],AREAS[],2,FALSE)</f>
        <v>SEGURIDAD PÚBLICA Y TRÁNSITO MUNICIPAL</v>
      </c>
      <c r="J286" s="586" t="str">
        <f>VLOOKUP(MUEBLES[[#This Row],[NO. ÁREA ]],AREAS[],5,FALSE)</f>
        <v>LIC. MIGUEL ÁNGEL ALDANA  CANO</v>
      </c>
      <c r="K286" s="586" t="s">
        <v>4060</v>
      </c>
      <c r="L286" s="587" t="str">
        <f>VLOOKUP(MUEBLES[[#This Row],[NÚM. DE NOMINA ]],PERSONAL[],2,FALSE)</f>
        <v>LIC. MIGUEL ÁNGEL ALDANA  CANO</v>
      </c>
      <c r="M286" s="586" t="str">
        <f>VLOOKUP(MUEBLES[[#This Row],[NÚM. DE NOMINA ]],PERSONAL[],3,FALSE)</f>
        <v xml:space="preserve">TITULAR </v>
      </c>
      <c r="N286" s="585" t="s">
        <v>4897</v>
      </c>
      <c r="O286" s="624" t="s">
        <v>4693</v>
      </c>
      <c r="P286" s="588" t="str">
        <f>VLOOKUP(MUEBLES[[#This Row],[NÚM. DE BIEN ]],BIENES[],2,FALSE)</f>
        <v xml:space="preserve">REFRIGERADOR </v>
      </c>
      <c r="Q286" s="625" t="s">
        <v>3637</v>
      </c>
      <c r="R286" s="606" t="s">
        <v>5223</v>
      </c>
      <c r="S286" s="585" t="s">
        <v>858</v>
      </c>
      <c r="T286" s="585" t="s">
        <v>3675</v>
      </c>
      <c r="U286" s="585" t="s">
        <v>3676</v>
      </c>
      <c r="V286" s="585" t="s">
        <v>3677</v>
      </c>
      <c r="W286" s="590">
        <v>45209</v>
      </c>
      <c r="X286" s="591">
        <v>6958.84</v>
      </c>
      <c r="Y286" s="592"/>
      <c r="Z286" s="592">
        <v>6958.84</v>
      </c>
      <c r="AA286" s="585" t="s">
        <v>6089</v>
      </c>
      <c r="AB286" s="607"/>
      <c r="AC286" s="576"/>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c r="DP286" s="9"/>
      <c r="DQ286" s="9"/>
      <c r="DR286" s="9"/>
      <c r="DS286" s="9"/>
      <c r="DT286" s="9"/>
      <c r="DU286" s="9"/>
      <c r="DV286" s="9"/>
      <c r="DW286" s="9"/>
      <c r="DX286" s="9"/>
      <c r="DY286" s="9"/>
      <c r="DZ286" s="9"/>
      <c r="EA286" s="9"/>
      <c r="EB286" s="9"/>
      <c r="EC286" s="9"/>
      <c r="ED286" s="9"/>
      <c r="EE286" s="9"/>
      <c r="EF286" s="9"/>
      <c r="EG286" s="9"/>
      <c r="EH286" s="9"/>
      <c r="EI286" s="9"/>
      <c r="EJ286" s="9"/>
      <c r="EK286" s="9"/>
      <c r="EL286" s="9"/>
      <c r="EM286" s="9"/>
      <c r="EN286" s="9"/>
      <c r="EO286" s="9"/>
      <c r="EP286" s="9"/>
      <c r="EQ286" s="9"/>
      <c r="ER286" s="9"/>
      <c r="ES286" s="9"/>
      <c r="ET286" s="9"/>
      <c r="EU286" s="9"/>
      <c r="EV286" s="9"/>
      <c r="EW286" s="9"/>
      <c r="EX286" s="9"/>
      <c r="EY286" s="9"/>
      <c r="EZ286" s="9"/>
      <c r="FA286" s="9"/>
      <c r="FB286" s="9"/>
      <c r="FC286" s="9"/>
      <c r="FD286" s="9"/>
      <c r="FE286" s="9"/>
      <c r="FF286" s="9"/>
      <c r="FG286" s="9"/>
      <c r="FH286" s="9"/>
      <c r="FI286" s="9"/>
      <c r="FJ286" s="9"/>
      <c r="FK286" s="9"/>
      <c r="FL286" s="9"/>
      <c r="FM286" s="9"/>
      <c r="FN286" s="9"/>
      <c r="FO286" s="9"/>
      <c r="FP286" s="9"/>
      <c r="FQ286" s="9"/>
      <c r="FR286" s="9"/>
      <c r="FS286" s="9"/>
      <c r="FT286" s="9"/>
      <c r="FU286" s="9"/>
      <c r="FV286" s="9"/>
      <c r="FW286" s="9"/>
      <c r="FX286" s="9"/>
      <c r="FY286" s="9"/>
      <c r="FZ286" s="9"/>
      <c r="GA286" s="9"/>
      <c r="GB286" s="9"/>
      <c r="GC286" s="9"/>
      <c r="GD286" s="9"/>
      <c r="GE286" s="9"/>
      <c r="GF286" s="9"/>
      <c r="GG286" s="9"/>
      <c r="GH286" s="9"/>
      <c r="GI286" s="9"/>
      <c r="GJ286" s="9"/>
      <c r="GK286" s="9"/>
      <c r="GL286" s="9"/>
      <c r="GM286" s="9"/>
      <c r="GN286" s="9"/>
      <c r="GO286" s="9"/>
      <c r="GP286" s="9"/>
      <c r="GQ286" s="9"/>
      <c r="GR286" s="9"/>
      <c r="GS286" s="9"/>
      <c r="GT286" s="9"/>
      <c r="GU286" s="9"/>
      <c r="GV286" s="9"/>
      <c r="GW286" s="9"/>
      <c r="GX286" s="9"/>
      <c r="GY286" s="9"/>
      <c r="GZ286" s="9"/>
      <c r="HA286" s="9"/>
      <c r="HB286" s="9"/>
      <c r="HC286" s="9"/>
      <c r="HD286" s="9"/>
      <c r="HE286" s="9"/>
      <c r="HF286" s="9"/>
      <c r="HG286" s="9"/>
      <c r="HH286" s="9"/>
      <c r="HI286" s="9"/>
      <c r="HJ286" s="9"/>
      <c r="HK286" s="9"/>
      <c r="HL286" s="9"/>
      <c r="HM286" s="9"/>
      <c r="HN286" s="9"/>
      <c r="HO286" s="9"/>
      <c r="HP286" s="9"/>
      <c r="HQ286" s="9"/>
      <c r="HR286" s="9"/>
      <c r="HS286" s="9"/>
      <c r="HT286" s="9"/>
      <c r="HU286" s="9"/>
      <c r="HV286" s="9"/>
      <c r="HW286" s="9"/>
      <c r="HX286" s="9"/>
      <c r="HY286" s="9"/>
      <c r="HZ286" s="9"/>
      <c r="IA286" s="9"/>
      <c r="IB286" s="9"/>
      <c r="IC286" s="9"/>
      <c r="ID286" s="9"/>
      <c r="IE286" s="9"/>
      <c r="IF286" s="9"/>
      <c r="IG286" s="9"/>
      <c r="IH286" s="9"/>
      <c r="II286" s="9"/>
      <c r="IJ286" s="9"/>
      <c r="IK286" s="9"/>
      <c r="IL286" s="9"/>
      <c r="IM286" s="9"/>
      <c r="IN286" s="9"/>
      <c r="IO286" s="9"/>
      <c r="IP286" s="9"/>
      <c r="IQ286" s="9"/>
      <c r="IR286" s="9"/>
      <c r="IS286" s="9"/>
      <c r="IT286" s="9"/>
      <c r="IU286" s="9"/>
      <c r="IV286" s="9"/>
      <c r="IW286" s="9"/>
      <c r="IX286" s="9"/>
      <c r="IY286" s="9"/>
      <c r="IZ286" s="9"/>
      <c r="JA286" s="9"/>
      <c r="JB286" s="9"/>
      <c r="JC286" s="9"/>
      <c r="JD286" s="9"/>
      <c r="JE286" s="9"/>
      <c r="JF286" s="9"/>
      <c r="JG286" s="9"/>
      <c r="JH286" s="9"/>
      <c r="JI286" s="9"/>
      <c r="JJ286" s="9"/>
      <c r="JK286" s="9"/>
      <c r="JL286" s="9"/>
      <c r="JM286" s="9"/>
      <c r="JN286" s="9"/>
      <c r="JO286" s="9"/>
      <c r="JP286" s="9"/>
      <c r="JQ286" s="9"/>
      <c r="JR286" s="9"/>
      <c r="JS286" s="9"/>
      <c r="JT286" s="9"/>
      <c r="JU286" s="9"/>
      <c r="JV286" s="9"/>
      <c r="JW286" s="9"/>
      <c r="JX286" s="9"/>
      <c r="JY286" s="9"/>
      <c r="JZ286" s="9"/>
      <c r="KA286" s="9"/>
      <c r="KB286" s="9"/>
      <c r="KC286" s="9"/>
      <c r="KD286" s="9"/>
      <c r="KE286" s="9"/>
      <c r="KF286" s="9"/>
      <c r="KG286" s="9"/>
      <c r="KH286" s="9"/>
      <c r="KI286" s="9"/>
      <c r="KJ286" s="9"/>
      <c r="KK286" s="9"/>
      <c r="KL286" s="9"/>
      <c r="KM286" s="9"/>
      <c r="KN286" s="9"/>
      <c r="KO286" s="9"/>
      <c r="KP286" s="9"/>
      <c r="KQ286" s="9"/>
      <c r="KR286" s="9"/>
      <c r="KS286" s="9"/>
      <c r="KT286" s="9"/>
      <c r="KU286" s="9"/>
      <c r="KV286" s="9"/>
      <c r="KW286" s="9"/>
      <c r="KX286" s="9"/>
      <c r="KY286" s="9"/>
      <c r="KZ286" s="9"/>
      <c r="LA286" s="9"/>
      <c r="LB286" s="9"/>
      <c r="LC286" s="9"/>
      <c r="LD286" s="9"/>
      <c r="LE286" s="9"/>
      <c r="LF286" s="9"/>
      <c r="LG286" s="9"/>
      <c r="LH286" s="9"/>
      <c r="LI286" s="9"/>
      <c r="LJ286" s="9"/>
      <c r="LK286" s="9"/>
      <c r="LL286" s="9"/>
      <c r="LM286" s="9"/>
      <c r="LN286" s="9"/>
      <c r="LO286" s="9"/>
      <c r="LP286" s="9"/>
      <c r="LQ286" s="9"/>
      <c r="LR286" s="9"/>
      <c r="LS286" s="9"/>
      <c r="LT286" s="9"/>
      <c r="LU286" s="9"/>
      <c r="LV286" s="9"/>
      <c r="LW286" s="9"/>
      <c r="LX286" s="9"/>
    </row>
    <row r="287" spans="1:336" s="15" customFormat="1" ht="51" x14ac:dyDescent="0.25">
      <c r="A287" s="661" t="str">
        <f>CONCATENATE(MUEBLES[[#This Row],[CODIGO DE LA PARTIDA ESPECIFICA ]],"-",MUEBLES[[#This Row],[NO. EDIFICIO ]],"-",MUEBLES[[#This Row],[NO. ÁREA ]],"-",MUEBLES[[#This Row],[NÚM. DE BIEN ]],"-",MUEBLES[[#This Row],[CONSECUTIVO DEL BIEN ]],"-",MUEBLES[[#This Row],[CONSECUTIVO GENERAL DE INVENTARIO]])</f>
        <v>511-01-15-265-001-0282</v>
      </c>
      <c r="B287" s="584">
        <v>511</v>
      </c>
      <c r="C287" s="584" t="s">
        <v>6096</v>
      </c>
      <c r="D287" s="584" t="s">
        <v>6408</v>
      </c>
      <c r="E287" s="585" t="s">
        <v>4060</v>
      </c>
      <c r="F287" s="584" t="str">
        <f>VLOOKUP(MUEBLES[[#This Row],[NO. EDIFICIO ]],EDIFICIOS[],2,FALSE)</f>
        <v>PALACIO MUNICIPAL</v>
      </c>
      <c r="G287" s="584" t="str">
        <f>VLOOKUP(MUEBLES[[#This Row],[NO. EDIFICIO ]],EDIFICIOS[],3,FALSE)</f>
        <v>PALACIO MUNICIPAL, S/N, COLONIA CENTRO</v>
      </c>
      <c r="H287" s="606" t="s">
        <v>4260</v>
      </c>
      <c r="I287" s="587" t="str">
        <f>VLOOKUP(MUEBLES[[#This Row],[NO. ÁREA ]],AREAS[],2,FALSE)</f>
        <v>RECURSOS HUMANOS</v>
      </c>
      <c r="J287" s="586" t="str">
        <f>VLOOKUP(MUEBLES[[#This Row],[NO. ÁREA ]],AREAS[],5,FALSE)</f>
        <v>LIC. CHRISTEL MORENO MARTÍNEZ</v>
      </c>
      <c r="K287" s="586">
        <v>158</v>
      </c>
      <c r="L287" s="587" t="str">
        <f>VLOOKUP(MUEBLES[[#This Row],[NÚM. DE NOMINA ]],PERSONAL[],2,FALSE)</f>
        <v>LIC. CHRISTEL MORENO MARTÍNEZ</v>
      </c>
      <c r="M287" s="586" t="str">
        <f>VLOOKUP(MUEBLES[[#This Row],[NÚM. DE NOMINA ]],PERSONAL[],3,FALSE)</f>
        <v>TITULAR</v>
      </c>
      <c r="N287" s="585" t="s">
        <v>4898</v>
      </c>
      <c r="O287" s="586" t="s">
        <v>4692</v>
      </c>
      <c r="P287" s="588" t="str">
        <f>VLOOKUP(MUEBLES[[#This Row],[NÚM. DE BIEN ]],BIENES[],2,FALSE)</f>
        <v xml:space="preserve">RELOJ CHECADOR </v>
      </c>
      <c r="Q287" s="589" t="s">
        <v>338</v>
      </c>
      <c r="R287" s="606" t="s">
        <v>5224</v>
      </c>
      <c r="S287" s="585" t="s">
        <v>339</v>
      </c>
      <c r="T287" s="585" t="s">
        <v>39</v>
      </c>
      <c r="U287" s="585" t="s">
        <v>39</v>
      </c>
      <c r="V287" s="585">
        <v>59</v>
      </c>
      <c r="W287" s="590">
        <v>42718</v>
      </c>
      <c r="X287" s="591">
        <v>2590</v>
      </c>
      <c r="Y287" s="592">
        <v>0</v>
      </c>
      <c r="Z287" s="592">
        <v>2590</v>
      </c>
      <c r="AA287" s="585" t="s">
        <v>6089</v>
      </c>
      <c r="AB287" s="607"/>
      <c r="AC287" s="576"/>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c r="DP287" s="9"/>
      <c r="DQ287" s="9"/>
      <c r="DR287" s="9"/>
      <c r="DS287" s="9"/>
      <c r="DT287" s="9"/>
      <c r="DU287" s="9"/>
      <c r="DV287" s="9"/>
      <c r="DW287" s="9"/>
      <c r="DX287" s="9"/>
      <c r="DY287" s="9"/>
      <c r="DZ287" s="9"/>
      <c r="EA287" s="9"/>
      <c r="EB287" s="9"/>
      <c r="EC287" s="9"/>
      <c r="ED287" s="9"/>
      <c r="EE287" s="9"/>
      <c r="EF287" s="9"/>
      <c r="EG287" s="9"/>
      <c r="EH287" s="9"/>
      <c r="EI287" s="9"/>
      <c r="EJ287" s="9"/>
      <c r="EK287" s="9"/>
      <c r="EL287" s="9"/>
      <c r="EM287" s="9"/>
      <c r="EN287" s="9"/>
      <c r="EO287" s="9"/>
      <c r="EP287" s="9"/>
      <c r="EQ287" s="9"/>
      <c r="ER287" s="9"/>
      <c r="ES287" s="9"/>
      <c r="ET287" s="9"/>
      <c r="EU287" s="9"/>
      <c r="EV287" s="9"/>
      <c r="EW287" s="9"/>
      <c r="EX287" s="9"/>
      <c r="EY287" s="9"/>
      <c r="EZ287" s="9"/>
      <c r="FA287" s="9"/>
      <c r="FB287" s="9"/>
      <c r="FC287" s="9"/>
      <c r="FD287" s="9"/>
      <c r="FE287" s="9"/>
      <c r="FF287" s="9"/>
      <c r="FG287" s="9"/>
      <c r="FH287" s="9"/>
      <c r="FI287" s="9"/>
      <c r="FJ287" s="9"/>
      <c r="FK287" s="9"/>
      <c r="FL287" s="9"/>
      <c r="FM287" s="9"/>
      <c r="FN287" s="9"/>
      <c r="FO287" s="9"/>
      <c r="FP287" s="9"/>
      <c r="FQ287" s="9"/>
      <c r="FR287" s="9"/>
      <c r="FS287" s="9"/>
      <c r="FT287" s="9"/>
      <c r="FU287" s="9"/>
      <c r="FV287" s="9"/>
      <c r="FW287" s="9"/>
      <c r="FX287" s="9"/>
      <c r="FY287" s="9"/>
      <c r="FZ287" s="9"/>
      <c r="GA287" s="9"/>
      <c r="GB287" s="9"/>
      <c r="GC287" s="9"/>
      <c r="GD287" s="9"/>
      <c r="GE287" s="9"/>
      <c r="GF287" s="9"/>
      <c r="GG287" s="9"/>
      <c r="GH287" s="9"/>
      <c r="GI287" s="9"/>
      <c r="GJ287" s="9"/>
      <c r="GK287" s="9"/>
      <c r="GL287" s="9"/>
      <c r="GM287" s="9"/>
      <c r="GN287" s="9"/>
      <c r="GO287" s="9"/>
      <c r="GP287" s="9"/>
      <c r="GQ287" s="9"/>
      <c r="GR287" s="9"/>
      <c r="GS287" s="9"/>
      <c r="GT287" s="9"/>
      <c r="GU287" s="9"/>
      <c r="GV287" s="9"/>
      <c r="GW287" s="9"/>
      <c r="GX287" s="9"/>
      <c r="GY287" s="9"/>
      <c r="GZ287" s="9"/>
      <c r="HA287" s="9"/>
      <c r="HB287" s="9"/>
      <c r="HC287" s="9"/>
      <c r="HD287" s="9"/>
      <c r="HE287" s="9"/>
      <c r="HF287" s="9"/>
      <c r="HG287" s="9"/>
      <c r="HH287" s="9"/>
      <c r="HI287" s="9"/>
      <c r="HJ287" s="9"/>
      <c r="HK287" s="9"/>
      <c r="HL287" s="9"/>
      <c r="HM287" s="9"/>
      <c r="HN287" s="9"/>
      <c r="HO287" s="9"/>
      <c r="HP287" s="9"/>
      <c r="HQ287" s="9"/>
      <c r="HR287" s="9"/>
      <c r="HS287" s="9"/>
      <c r="HT287" s="9"/>
      <c r="HU287" s="9"/>
      <c r="HV287" s="9"/>
      <c r="HW287" s="9"/>
      <c r="HX287" s="9"/>
      <c r="HY287" s="9"/>
      <c r="HZ287" s="9"/>
      <c r="IA287" s="9"/>
      <c r="IB287" s="9"/>
      <c r="IC287" s="9"/>
      <c r="ID287" s="9"/>
      <c r="IE287" s="9"/>
      <c r="IF287" s="9"/>
      <c r="IG287" s="9"/>
      <c r="IH287" s="9"/>
      <c r="II287" s="9"/>
      <c r="IJ287" s="9"/>
      <c r="IK287" s="9"/>
      <c r="IL287" s="9"/>
      <c r="IM287" s="9"/>
      <c r="IN287" s="9"/>
      <c r="IO287" s="9"/>
      <c r="IP287" s="9"/>
      <c r="IQ287" s="9"/>
      <c r="IR287" s="9"/>
      <c r="IS287" s="9"/>
      <c r="IT287" s="9"/>
      <c r="IU287" s="9"/>
      <c r="IV287" s="9"/>
      <c r="IW287" s="9"/>
      <c r="IX287" s="9"/>
      <c r="IY287" s="9"/>
      <c r="IZ287" s="9"/>
      <c r="JA287" s="9"/>
      <c r="JB287" s="9"/>
      <c r="JC287" s="9"/>
      <c r="JD287" s="9"/>
      <c r="JE287" s="9"/>
      <c r="JF287" s="9"/>
      <c r="JG287" s="9"/>
      <c r="JH287" s="9"/>
      <c r="JI287" s="9"/>
      <c r="JJ287" s="9"/>
      <c r="JK287" s="9"/>
      <c r="JL287" s="9"/>
      <c r="JM287" s="9"/>
      <c r="JN287" s="9"/>
      <c r="JO287" s="9"/>
      <c r="JP287" s="9"/>
      <c r="JQ287" s="9"/>
      <c r="JR287" s="9"/>
      <c r="JS287" s="9"/>
      <c r="JT287" s="9"/>
      <c r="JU287" s="9"/>
      <c r="JV287" s="9"/>
      <c r="JW287" s="9"/>
      <c r="JX287" s="9"/>
      <c r="JY287" s="9"/>
      <c r="JZ287" s="9"/>
      <c r="KA287" s="9"/>
      <c r="KB287" s="9"/>
      <c r="KC287" s="9"/>
      <c r="KD287" s="9"/>
      <c r="KE287" s="9"/>
      <c r="KF287" s="9"/>
      <c r="KG287" s="9"/>
      <c r="KH287" s="9"/>
      <c r="KI287" s="9"/>
      <c r="KJ287" s="9"/>
      <c r="KK287" s="9"/>
      <c r="KL287" s="9"/>
      <c r="KM287" s="9"/>
      <c r="KN287" s="9"/>
      <c r="KO287" s="9"/>
      <c r="KP287" s="9"/>
      <c r="KQ287" s="9"/>
      <c r="KR287" s="9"/>
      <c r="KS287" s="9"/>
      <c r="KT287" s="9"/>
      <c r="KU287" s="9"/>
      <c r="KV287" s="9"/>
      <c r="KW287" s="9"/>
      <c r="KX287" s="9"/>
      <c r="KY287" s="9"/>
      <c r="KZ287" s="9"/>
      <c r="LA287" s="9"/>
      <c r="LB287" s="9"/>
      <c r="LC287" s="9"/>
      <c r="LD287" s="9"/>
      <c r="LE287" s="9"/>
      <c r="LF287" s="9"/>
      <c r="LG287" s="9"/>
      <c r="LH287" s="9"/>
      <c r="LI287" s="9"/>
      <c r="LJ287" s="9"/>
      <c r="LK287" s="9"/>
      <c r="LL287" s="9"/>
      <c r="LM287" s="9"/>
      <c r="LN287" s="9"/>
      <c r="LO287" s="9"/>
      <c r="LP287" s="9"/>
      <c r="LQ287" s="9"/>
      <c r="LR287" s="9"/>
      <c r="LS287" s="9"/>
      <c r="LT287" s="9"/>
      <c r="LU287" s="9"/>
      <c r="LV287" s="9"/>
      <c r="LW287" s="9"/>
      <c r="LX287" s="9"/>
    </row>
    <row r="288" spans="1:336" s="15" customFormat="1" ht="76.5" x14ac:dyDescent="0.25">
      <c r="A288" s="661" t="str">
        <f>CONCATENATE(MUEBLES[[#This Row],[CODIGO DE LA PARTIDA ESPECIFICA ]],"-",MUEBLES[[#This Row],[NO. EDIFICIO ]],"-",MUEBLES[[#This Row],[NO. ÁREA ]],"-",MUEBLES[[#This Row],[NÚM. DE BIEN ]],"-",MUEBLES[[#This Row],[CONSECUTIVO DEL BIEN ]],"-",MUEBLES[[#This Row],[CONSECUTIVO GENERAL DE INVENTARIO]])</f>
        <v>512-05-48-268-001-0283</v>
      </c>
      <c r="B288" s="584">
        <v>512</v>
      </c>
      <c r="C288" s="584" t="s">
        <v>6097</v>
      </c>
      <c r="D288" s="584" t="s">
        <v>6409</v>
      </c>
      <c r="E288" s="585" t="s">
        <v>4063</v>
      </c>
      <c r="F288" s="584" t="str">
        <f>VLOOKUP(MUEBLES[[#This Row],[NO. EDIFICIO ]],EDIFICIOS[],2,FALSE)</f>
        <v>SISTEMA MUNICIPAL DIF</v>
      </c>
      <c r="G288" s="584" t="str">
        <f>VLOOKUP(MUEBLES[[#This Row],[NO. EDIFICIO ]],EDIFICIOS[],3,FALSE)</f>
        <v>AV. REFORMA S/N, SECCIÓN NORTE, MANZANA 2, SANTIAGO DE ANAYA, HIDALGO</v>
      </c>
      <c r="H288" s="606" t="s">
        <v>4293</v>
      </c>
      <c r="I288" s="587" t="str">
        <f>VLOOKUP(MUEBLES[[#This Row],[NO. ÁREA ]],AREAS[],2,FALSE)</f>
        <v>SISTEMA MUNICIPAL PARA EL DESARROLLO INTEGRAL DE LA FAMILIA</v>
      </c>
      <c r="J288" s="586" t="str">
        <f>VLOOKUP(MUEBLES[[#This Row],[NO. ÁREA ]],AREAS[],5,FALSE)</f>
        <v>C. BELEN GONZÁLEZ BARRERA</v>
      </c>
      <c r="K288" s="586">
        <v>119</v>
      </c>
      <c r="L288" s="587" t="str">
        <f>VLOOKUP(MUEBLES[[#This Row],[NÚM. DE NOMINA ]],PERSONAL[],2,FALSE)</f>
        <v>C. BELEN GONZÁLEZ BARRERA</v>
      </c>
      <c r="M288" s="586" t="str">
        <f>VLOOKUP(MUEBLES[[#This Row],[NÚM. DE NOMINA ]],PERSONAL[],3,FALSE)</f>
        <v xml:space="preserve">TITULAR </v>
      </c>
      <c r="N288" s="585" t="s">
        <v>4901</v>
      </c>
      <c r="O288" s="586" t="s">
        <v>4692</v>
      </c>
      <c r="P288" s="588" t="str">
        <f>VLOOKUP(MUEBLES[[#This Row],[NÚM. DE BIEN ]],BIENES[],2,FALSE)</f>
        <v xml:space="preserve">SALA PARA OFICINA </v>
      </c>
      <c r="Q288" s="589" t="s">
        <v>1320</v>
      </c>
      <c r="R288" s="606" t="s">
        <v>5225</v>
      </c>
      <c r="S288" s="585" t="s">
        <v>39</v>
      </c>
      <c r="T288" s="585" t="s">
        <v>39</v>
      </c>
      <c r="U288" s="585" t="s">
        <v>39</v>
      </c>
      <c r="V288" s="585">
        <v>140</v>
      </c>
      <c r="W288" s="590">
        <v>43810</v>
      </c>
      <c r="X288" s="591">
        <v>10440</v>
      </c>
      <c r="Y288" s="592">
        <v>0</v>
      </c>
      <c r="Z288" s="592">
        <v>10440</v>
      </c>
      <c r="AA288" s="585" t="s">
        <v>6089</v>
      </c>
      <c r="AB288" s="607"/>
      <c r="AC288" s="576"/>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c r="DP288" s="9"/>
      <c r="DQ288" s="9"/>
      <c r="DR288" s="9"/>
      <c r="DS288" s="9"/>
      <c r="DT288" s="9"/>
      <c r="DU288" s="9"/>
      <c r="DV288" s="9"/>
      <c r="DW288" s="9"/>
      <c r="DX288" s="9"/>
      <c r="DY288" s="9"/>
      <c r="DZ288" s="9"/>
      <c r="EA288" s="9"/>
      <c r="EB288" s="9"/>
      <c r="EC288" s="9"/>
      <c r="ED288" s="9"/>
      <c r="EE288" s="9"/>
      <c r="EF288" s="9"/>
      <c r="EG288" s="9"/>
      <c r="EH288" s="9"/>
      <c r="EI288" s="9"/>
      <c r="EJ288" s="9"/>
      <c r="EK288" s="9"/>
      <c r="EL288" s="9"/>
      <c r="EM288" s="9"/>
      <c r="EN288" s="9"/>
      <c r="EO288" s="9"/>
      <c r="EP288" s="9"/>
      <c r="EQ288" s="9"/>
      <c r="ER288" s="9"/>
      <c r="ES288" s="9"/>
      <c r="ET288" s="9"/>
      <c r="EU288" s="9"/>
      <c r="EV288" s="9"/>
      <c r="EW288" s="9"/>
      <c r="EX288" s="9"/>
      <c r="EY288" s="9"/>
      <c r="EZ288" s="9"/>
      <c r="FA288" s="9"/>
      <c r="FB288" s="9"/>
      <c r="FC288" s="9"/>
      <c r="FD288" s="9"/>
      <c r="FE288" s="9"/>
      <c r="FF288" s="9"/>
      <c r="FG288" s="9"/>
      <c r="FH288" s="9"/>
      <c r="FI288" s="9"/>
      <c r="FJ288" s="9"/>
      <c r="FK288" s="9"/>
      <c r="FL288" s="9"/>
      <c r="FM288" s="9"/>
      <c r="FN288" s="9"/>
      <c r="FO288" s="9"/>
      <c r="FP288" s="9"/>
      <c r="FQ288" s="9"/>
      <c r="FR288" s="9"/>
      <c r="FS288" s="9"/>
      <c r="FT288" s="9"/>
      <c r="FU288" s="9"/>
      <c r="FV288" s="9"/>
      <c r="FW288" s="9"/>
      <c r="FX288" s="9"/>
      <c r="FY288" s="9"/>
      <c r="FZ288" s="9"/>
      <c r="GA288" s="9"/>
      <c r="GB288" s="9"/>
      <c r="GC288" s="9"/>
      <c r="GD288" s="9"/>
      <c r="GE288" s="9"/>
      <c r="GF288" s="9"/>
      <c r="GG288" s="9"/>
      <c r="GH288" s="9"/>
      <c r="GI288" s="9"/>
      <c r="GJ288" s="9"/>
      <c r="GK288" s="9"/>
      <c r="GL288" s="9"/>
      <c r="GM288" s="9"/>
      <c r="GN288" s="9"/>
      <c r="GO288" s="9"/>
      <c r="GP288" s="9"/>
      <c r="GQ288" s="9"/>
      <c r="GR288" s="9"/>
      <c r="GS288" s="9"/>
      <c r="GT288" s="9"/>
      <c r="GU288" s="9"/>
      <c r="GV288" s="9"/>
      <c r="GW288" s="9"/>
      <c r="GX288" s="9"/>
      <c r="GY288" s="9"/>
      <c r="GZ288" s="9"/>
      <c r="HA288" s="9"/>
      <c r="HB288" s="9"/>
      <c r="HC288" s="9"/>
      <c r="HD288" s="9"/>
      <c r="HE288" s="9"/>
      <c r="HF288" s="9"/>
      <c r="HG288" s="9"/>
      <c r="HH288" s="9"/>
      <c r="HI288" s="9"/>
      <c r="HJ288" s="9"/>
      <c r="HK288" s="9"/>
      <c r="HL288" s="9"/>
      <c r="HM288" s="9"/>
      <c r="HN288" s="9"/>
      <c r="HO288" s="9"/>
      <c r="HP288" s="9"/>
      <c r="HQ288" s="9"/>
      <c r="HR288" s="9"/>
      <c r="HS288" s="9"/>
      <c r="HT288" s="9"/>
      <c r="HU288" s="9"/>
      <c r="HV288" s="9"/>
      <c r="HW288" s="9"/>
      <c r="HX288" s="9"/>
      <c r="HY288" s="9"/>
      <c r="HZ288" s="9"/>
      <c r="IA288" s="9"/>
      <c r="IB288" s="9"/>
      <c r="IC288" s="9"/>
      <c r="ID288" s="9"/>
      <c r="IE288" s="9"/>
      <c r="IF288" s="9"/>
      <c r="IG288" s="9"/>
      <c r="IH288" s="9"/>
      <c r="II288" s="9"/>
      <c r="IJ288" s="9"/>
      <c r="IK288" s="9"/>
      <c r="IL288" s="9"/>
      <c r="IM288" s="9"/>
      <c r="IN288" s="9"/>
      <c r="IO288" s="9"/>
      <c r="IP288" s="9"/>
      <c r="IQ288" s="9"/>
      <c r="IR288" s="9"/>
      <c r="IS288" s="9"/>
      <c r="IT288" s="9"/>
      <c r="IU288" s="9"/>
      <c r="IV288" s="9"/>
      <c r="IW288" s="9"/>
      <c r="IX288" s="9"/>
      <c r="IY288" s="9"/>
      <c r="IZ288" s="9"/>
      <c r="JA288" s="9"/>
      <c r="JB288" s="9"/>
      <c r="JC288" s="9"/>
      <c r="JD288" s="9"/>
      <c r="JE288" s="9"/>
      <c r="JF288" s="9"/>
      <c r="JG288" s="9"/>
      <c r="JH288" s="9"/>
      <c r="JI288" s="9"/>
      <c r="JJ288" s="9"/>
      <c r="JK288" s="9"/>
      <c r="JL288" s="9"/>
      <c r="JM288" s="9"/>
      <c r="JN288" s="9"/>
      <c r="JO288" s="9"/>
      <c r="JP288" s="9"/>
      <c r="JQ288" s="9"/>
      <c r="JR288" s="9"/>
      <c r="JS288" s="9"/>
      <c r="JT288" s="9"/>
      <c r="JU288" s="9"/>
      <c r="JV288" s="9"/>
      <c r="JW288" s="9"/>
      <c r="JX288" s="9"/>
      <c r="JY288" s="9"/>
      <c r="JZ288" s="9"/>
      <c r="KA288" s="9"/>
      <c r="KB288" s="9"/>
      <c r="KC288" s="9"/>
      <c r="KD288" s="9"/>
      <c r="KE288" s="9"/>
      <c r="KF288" s="9"/>
      <c r="KG288" s="9"/>
      <c r="KH288" s="9"/>
      <c r="KI288" s="9"/>
      <c r="KJ288" s="9"/>
      <c r="KK288" s="9"/>
      <c r="KL288" s="9"/>
      <c r="KM288" s="9"/>
      <c r="KN288" s="9"/>
      <c r="KO288" s="9"/>
      <c r="KP288" s="9"/>
      <c r="KQ288" s="9"/>
      <c r="KR288" s="9"/>
      <c r="KS288" s="9"/>
      <c r="KT288" s="9"/>
      <c r="KU288" s="9"/>
      <c r="KV288" s="9"/>
      <c r="KW288" s="9"/>
      <c r="KX288" s="9"/>
      <c r="KY288" s="9"/>
      <c r="KZ288" s="9"/>
      <c r="LA288" s="9"/>
      <c r="LB288" s="9"/>
      <c r="LC288" s="9"/>
      <c r="LD288" s="9"/>
      <c r="LE288" s="9"/>
      <c r="LF288" s="9"/>
      <c r="LG288" s="9"/>
      <c r="LH288" s="9"/>
      <c r="LI288" s="9"/>
      <c r="LJ288" s="9"/>
      <c r="LK288" s="9"/>
      <c r="LL288" s="9"/>
      <c r="LM288" s="9"/>
      <c r="LN288" s="9"/>
      <c r="LO288" s="9"/>
      <c r="LP288" s="9"/>
      <c r="LQ288" s="9"/>
      <c r="LR288" s="9"/>
      <c r="LS288" s="9"/>
      <c r="LT288" s="9"/>
      <c r="LU288" s="9"/>
      <c r="LV288" s="9"/>
      <c r="LW288" s="9"/>
      <c r="LX288" s="9"/>
    </row>
    <row r="289" spans="1:336" s="15" customFormat="1" ht="51" x14ac:dyDescent="0.25">
      <c r="A289" s="661" t="str">
        <f>CONCATENATE(MUEBLES[[#This Row],[CODIGO DE LA PARTIDA ESPECIFICA ]],"-",MUEBLES[[#This Row],[NO. EDIFICIO ]],"-",MUEBLES[[#This Row],[NO. ÁREA ]],"-",MUEBLES[[#This Row],[NÚM. DE BIEN ]],"-",MUEBLES[[#This Row],[CONSECUTIVO DEL BIEN ]],"-",MUEBLES[[#This Row],[CONSECUTIVO GENERAL DE INVENTARIO]])</f>
        <v>511-01-09-274-001-0284</v>
      </c>
      <c r="B289" s="584">
        <v>511</v>
      </c>
      <c r="C289" s="584" t="s">
        <v>6096</v>
      </c>
      <c r="D289" s="584" t="s">
        <v>6410</v>
      </c>
      <c r="E289" s="585" t="s">
        <v>4060</v>
      </c>
      <c r="F289" s="584" t="str">
        <f>VLOOKUP(MUEBLES[[#This Row],[NO. EDIFICIO ]],EDIFICIOS[],2,FALSE)</f>
        <v>PALACIO MUNICIPAL</v>
      </c>
      <c r="G289" s="584" t="str">
        <f>VLOOKUP(MUEBLES[[#This Row],[NO. EDIFICIO ]],EDIFICIOS[],3,FALSE)</f>
        <v>PALACIO MUNICIPAL, S/N, COLONIA CENTRO</v>
      </c>
      <c r="H289" s="606" t="s">
        <v>4072</v>
      </c>
      <c r="I289" s="587" t="str">
        <f>VLOOKUP(MUEBLES[[#This Row],[NO. ÁREA ]],AREAS[],2,FALSE)</f>
        <v xml:space="preserve">INSTANCIA MUNICIPAL PARA EL DESARROLLO DE LAS MUJERES </v>
      </c>
      <c r="J289" s="586" t="str">
        <f>VLOOKUP(MUEBLES[[#This Row],[NO. ÁREA ]],AREAS[],5,FALSE)</f>
        <v>C. ELVIA GÓMEZ TINO</v>
      </c>
      <c r="K289" s="586">
        <v>117</v>
      </c>
      <c r="L289" s="587" t="str">
        <f>VLOOKUP(MUEBLES[[#This Row],[NÚM. DE NOMINA ]],PERSONAL[],2,FALSE)</f>
        <v>C. ELVIA GÓMEZ TINO</v>
      </c>
      <c r="M289" s="586" t="str">
        <f>VLOOKUP(MUEBLES[[#This Row],[NÚM. DE NOMINA ]],PERSONAL[],3,FALSE)</f>
        <v>TITULAR</v>
      </c>
      <c r="N289" s="585" t="s">
        <v>4907</v>
      </c>
      <c r="O289" s="586" t="s">
        <v>4692</v>
      </c>
      <c r="P289" s="588" t="str">
        <f>VLOOKUP(MUEBLES[[#This Row],[NÚM. DE BIEN ]],BIENES[],2,FALSE)</f>
        <v xml:space="preserve">SILLA PLEGABLE  </v>
      </c>
      <c r="Q289" s="589" t="s">
        <v>1787</v>
      </c>
      <c r="R289" s="606" t="s">
        <v>5226</v>
      </c>
      <c r="S289" s="585" t="s">
        <v>557</v>
      </c>
      <c r="T289" s="585" t="s">
        <v>557</v>
      </c>
      <c r="U289" s="585" t="s">
        <v>557</v>
      </c>
      <c r="V289" s="585" t="s">
        <v>1786</v>
      </c>
      <c r="W289" s="590">
        <v>44379</v>
      </c>
      <c r="X289" s="591">
        <v>525.47799999999995</v>
      </c>
      <c r="Y289" s="592"/>
      <c r="Z289" s="592">
        <v>525.47799999999995</v>
      </c>
      <c r="AA289" s="585" t="s">
        <v>6089</v>
      </c>
      <c r="AB289" s="607"/>
      <c r="AC289" s="576"/>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c r="DP289" s="9"/>
      <c r="DQ289" s="9"/>
      <c r="DR289" s="9"/>
      <c r="DS289" s="9"/>
      <c r="DT289" s="9"/>
      <c r="DU289" s="9"/>
      <c r="DV289" s="9"/>
      <c r="DW289" s="9"/>
      <c r="DX289" s="9"/>
      <c r="DY289" s="9"/>
      <c r="DZ289" s="9"/>
      <c r="EA289" s="9"/>
      <c r="EB289" s="9"/>
      <c r="EC289" s="9"/>
      <c r="ED289" s="9"/>
      <c r="EE289" s="9"/>
      <c r="EF289" s="9"/>
      <c r="EG289" s="9"/>
      <c r="EH289" s="9"/>
      <c r="EI289" s="9"/>
      <c r="EJ289" s="9"/>
      <c r="EK289" s="9"/>
      <c r="EL289" s="9"/>
      <c r="EM289" s="9"/>
      <c r="EN289" s="9"/>
      <c r="EO289" s="9"/>
      <c r="EP289" s="9"/>
      <c r="EQ289" s="9"/>
      <c r="ER289" s="9"/>
      <c r="ES289" s="9"/>
      <c r="ET289" s="9"/>
      <c r="EU289" s="9"/>
      <c r="EV289" s="9"/>
      <c r="EW289" s="9"/>
      <c r="EX289" s="9"/>
      <c r="EY289" s="9"/>
      <c r="EZ289" s="9"/>
      <c r="FA289" s="9"/>
      <c r="FB289" s="9"/>
      <c r="FC289" s="9"/>
      <c r="FD289" s="9"/>
      <c r="FE289" s="9"/>
      <c r="FF289" s="9"/>
      <c r="FG289" s="9"/>
      <c r="FH289" s="9"/>
      <c r="FI289" s="9"/>
      <c r="FJ289" s="9"/>
      <c r="FK289" s="9"/>
      <c r="FL289" s="9"/>
      <c r="FM289" s="9"/>
      <c r="FN289" s="9"/>
      <c r="FO289" s="9"/>
      <c r="FP289" s="9"/>
      <c r="FQ289" s="9"/>
      <c r="FR289" s="9"/>
      <c r="FS289" s="9"/>
      <c r="FT289" s="9"/>
      <c r="FU289" s="9"/>
      <c r="FV289" s="9"/>
      <c r="FW289" s="9"/>
      <c r="FX289" s="9"/>
      <c r="FY289" s="9"/>
      <c r="FZ289" s="9"/>
      <c r="GA289" s="9"/>
      <c r="GB289" s="9"/>
      <c r="GC289" s="9"/>
      <c r="GD289" s="9"/>
      <c r="GE289" s="9"/>
      <c r="GF289" s="9"/>
      <c r="GG289" s="9"/>
      <c r="GH289" s="9"/>
      <c r="GI289" s="9"/>
      <c r="GJ289" s="9"/>
      <c r="GK289" s="9"/>
      <c r="GL289" s="9"/>
      <c r="GM289" s="9"/>
      <c r="GN289" s="9"/>
      <c r="GO289" s="9"/>
      <c r="GP289" s="9"/>
      <c r="GQ289" s="9"/>
      <c r="GR289" s="9"/>
      <c r="GS289" s="9"/>
      <c r="GT289" s="9"/>
      <c r="GU289" s="9"/>
      <c r="GV289" s="9"/>
      <c r="GW289" s="9"/>
      <c r="GX289" s="9"/>
      <c r="GY289" s="9"/>
      <c r="GZ289" s="9"/>
      <c r="HA289" s="9"/>
      <c r="HB289" s="9"/>
      <c r="HC289" s="9"/>
      <c r="HD289" s="9"/>
      <c r="HE289" s="9"/>
      <c r="HF289" s="9"/>
      <c r="HG289" s="9"/>
      <c r="HH289" s="9"/>
      <c r="HI289" s="9"/>
      <c r="HJ289" s="9"/>
      <c r="HK289" s="9"/>
      <c r="HL289" s="9"/>
      <c r="HM289" s="9"/>
      <c r="HN289" s="9"/>
      <c r="HO289" s="9"/>
      <c r="HP289" s="9"/>
      <c r="HQ289" s="9"/>
      <c r="HR289" s="9"/>
      <c r="HS289" s="9"/>
      <c r="HT289" s="9"/>
      <c r="HU289" s="9"/>
      <c r="HV289" s="9"/>
      <c r="HW289" s="9"/>
      <c r="HX289" s="9"/>
      <c r="HY289" s="9"/>
      <c r="HZ289" s="9"/>
      <c r="IA289" s="9"/>
      <c r="IB289" s="9"/>
      <c r="IC289" s="9"/>
      <c r="ID289" s="9"/>
      <c r="IE289" s="9"/>
      <c r="IF289" s="9"/>
      <c r="IG289" s="9"/>
      <c r="IH289" s="9"/>
      <c r="II289" s="9"/>
      <c r="IJ289" s="9"/>
      <c r="IK289" s="9"/>
      <c r="IL289" s="9"/>
      <c r="IM289" s="9"/>
      <c r="IN289" s="9"/>
      <c r="IO289" s="9"/>
      <c r="IP289" s="9"/>
      <c r="IQ289" s="9"/>
      <c r="IR289" s="9"/>
      <c r="IS289" s="9"/>
      <c r="IT289" s="9"/>
      <c r="IU289" s="9"/>
      <c r="IV289" s="9"/>
      <c r="IW289" s="9"/>
      <c r="IX289" s="9"/>
      <c r="IY289" s="9"/>
      <c r="IZ289" s="9"/>
      <c r="JA289" s="9"/>
      <c r="JB289" s="9"/>
      <c r="JC289" s="9"/>
      <c r="JD289" s="9"/>
      <c r="JE289" s="9"/>
      <c r="JF289" s="9"/>
      <c r="JG289" s="9"/>
      <c r="JH289" s="9"/>
      <c r="JI289" s="9"/>
      <c r="JJ289" s="9"/>
      <c r="JK289" s="9"/>
      <c r="JL289" s="9"/>
      <c r="JM289" s="9"/>
      <c r="JN289" s="9"/>
      <c r="JO289" s="9"/>
      <c r="JP289" s="9"/>
      <c r="JQ289" s="9"/>
      <c r="JR289" s="9"/>
      <c r="JS289" s="9"/>
      <c r="JT289" s="9"/>
      <c r="JU289" s="9"/>
      <c r="JV289" s="9"/>
      <c r="JW289" s="9"/>
      <c r="JX289" s="9"/>
      <c r="JY289" s="9"/>
      <c r="JZ289" s="9"/>
      <c r="KA289" s="9"/>
      <c r="KB289" s="9"/>
      <c r="KC289" s="9"/>
      <c r="KD289" s="9"/>
      <c r="KE289" s="9"/>
      <c r="KF289" s="9"/>
      <c r="KG289" s="9"/>
      <c r="KH289" s="9"/>
      <c r="KI289" s="9"/>
      <c r="KJ289" s="9"/>
      <c r="KK289" s="9"/>
      <c r="KL289" s="9"/>
      <c r="KM289" s="9"/>
      <c r="KN289" s="9"/>
      <c r="KO289" s="9"/>
      <c r="KP289" s="9"/>
      <c r="KQ289" s="9"/>
      <c r="KR289" s="9"/>
      <c r="KS289" s="9"/>
      <c r="KT289" s="9"/>
      <c r="KU289" s="9"/>
      <c r="KV289" s="9"/>
      <c r="KW289" s="9"/>
      <c r="KX289" s="9"/>
      <c r="KY289" s="9"/>
      <c r="KZ289" s="9"/>
      <c r="LA289" s="9"/>
      <c r="LB289" s="9"/>
      <c r="LC289" s="9"/>
      <c r="LD289" s="9"/>
      <c r="LE289" s="9"/>
      <c r="LF289" s="9"/>
      <c r="LG289" s="9"/>
      <c r="LH289" s="9"/>
      <c r="LI289" s="9"/>
      <c r="LJ289" s="9"/>
      <c r="LK289" s="9"/>
      <c r="LL289" s="9"/>
      <c r="LM289" s="9"/>
      <c r="LN289" s="9"/>
      <c r="LO289" s="9"/>
      <c r="LP289" s="9"/>
      <c r="LQ289" s="9"/>
      <c r="LR289" s="9"/>
      <c r="LS289" s="9"/>
      <c r="LT289" s="9"/>
      <c r="LU289" s="9"/>
      <c r="LV289" s="9"/>
      <c r="LW289" s="9"/>
      <c r="LX289" s="9"/>
    </row>
    <row r="290" spans="1:336" s="15" customFormat="1" ht="51" x14ac:dyDescent="0.25">
      <c r="A290" s="662" t="str">
        <f>CONCATENATE(MUEBLES[[#This Row],[CODIGO DE LA PARTIDA ESPECIFICA ]],"-",MUEBLES[[#This Row],[NO. EDIFICIO ]],"-",MUEBLES[[#This Row],[NO. ÁREA ]],"-",MUEBLES[[#This Row],[NÚM. DE BIEN ]],"-",MUEBLES[[#This Row],[CONSECUTIVO DEL BIEN ]],"-",MUEBLES[[#This Row],[CONSECUTIVO GENERAL DE INVENTARIO]])</f>
        <v>511-01-09-274-002-0285</v>
      </c>
      <c r="B290" s="584">
        <v>511</v>
      </c>
      <c r="C290" s="584" t="s">
        <v>6096</v>
      </c>
      <c r="D290" s="584" t="s">
        <v>6411</v>
      </c>
      <c r="E290" s="585" t="s">
        <v>4060</v>
      </c>
      <c r="F290" s="584" t="str">
        <f>VLOOKUP(MUEBLES[[#This Row],[NO. EDIFICIO ]],EDIFICIOS[],2,FALSE)</f>
        <v>PALACIO MUNICIPAL</v>
      </c>
      <c r="G290" s="584" t="str">
        <f>VLOOKUP(MUEBLES[[#This Row],[NO. EDIFICIO ]],EDIFICIOS[],3,FALSE)</f>
        <v>PALACIO MUNICIPAL, S/N, COLONIA CENTRO</v>
      </c>
      <c r="H290" s="606" t="s">
        <v>4072</v>
      </c>
      <c r="I290" s="587" t="str">
        <f>VLOOKUP(MUEBLES[[#This Row],[NO. ÁREA ]],AREAS[],2,FALSE)</f>
        <v xml:space="preserve">INSTANCIA MUNICIPAL PARA EL DESARROLLO DE LAS MUJERES </v>
      </c>
      <c r="J290" s="586" t="str">
        <f>VLOOKUP(MUEBLES[[#This Row],[NO. ÁREA ]],AREAS[],5,FALSE)</f>
        <v>C. ELVIA GÓMEZ TINO</v>
      </c>
      <c r="K290" s="586">
        <v>117</v>
      </c>
      <c r="L290" s="587" t="str">
        <f>VLOOKUP(MUEBLES[[#This Row],[NÚM. DE NOMINA ]],PERSONAL[],2,FALSE)</f>
        <v>C. ELVIA GÓMEZ TINO</v>
      </c>
      <c r="M290" s="586" t="str">
        <f>VLOOKUP(MUEBLES[[#This Row],[NÚM. DE NOMINA ]],PERSONAL[],3,FALSE)</f>
        <v>TITULAR</v>
      </c>
      <c r="N290" s="585" t="s">
        <v>4907</v>
      </c>
      <c r="O290" s="586" t="s">
        <v>4693</v>
      </c>
      <c r="P290" s="588" t="str">
        <f>VLOOKUP(MUEBLES[[#This Row],[NÚM. DE BIEN ]],BIENES[],2,FALSE)</f>
        <v xml:space="preserve">SILLA PLEGABLE  </v>
      </c>
      <c r="Q290" s="589" t="s">
        <v>1787</v>
      </c>
      <c r="R290" s="606" t="s">
        <v>5227</v>
      </c>
      <c r="S290" s="585" t="s">
        <v>557</v>
      </c>
      <c r="T290" s="585" t="s">
        <v>557</v>
      </c>
      <c r="U290" s="585" t="s">
        <v>557</v>
      </c>
      <c r="V290" s="585" t="s">
        <v>1786</v>
      </c>
      <c r="W290" s="590">
        <v>44379</v>
      </c>
      <c r="X290" s="591">
        <v>525.47799999999995</v>
      </c>
      <c r="Y290" s="592"/>
      <c r="Z290" s="592">
        <v>525.47799999999995</v>
      </c>
      <c r="AA290" s="585" t="s">
        <v>6089</v>
      </c>
      <c r="AB290" s="607"/>
      <c r="AC290" s="576"/>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c r="DP290" s="9"/>
      <c r="DQ290" s="9"/>
      <c r="DR290" s="9"/>
      <c r="DS290" s="9"/>
      <c r="DT290" s="9"/>
      <c r="DU290" s="9"/>
      <c r="DV290" s="9"/>
      <c r="DW290" s="9"/>
      <c r="DX290" s="9"/>
      <c r="DY290" s="9"/>
      <c r="DZ290" s="9"/>
      <c r="EA290" s="9"/>
      <c r="EB290" s="9"/>
      <c r="EC290" s="9"/>
      <c r="ED290" s="9"/>
      <c r="EE290" s="9"/>
      <c r="EF290" s="9"/>
      <c r="EG290" s="9"/>
      <c r="EH290" s="9"/>
      <c r="EI290" s="9"/>
      <c r="EJ290" s="9"/>
      <c r="EK290" s="9"/>
      <c r="EL290" s="9"/>
      <c r="EM290" s="9"/>
      <c r="EN290" s="9"/>
      <c r="EO290" s="9"/>
      <c r="EP290" s="9"/>
      <c r="EQ290" s="9"/>
      <c r="ER290" s="9"/>
      <c r="ES290" s="9"/>
      <c r="ET290" s="9"/>
      <c r="EU290" s="9"/>
      <c r="EV290" s="9"/>
      <c r="EW290" s="9"/>
      <c r="EX290" s="9"/>
      <c r="EY290" s="9"/>
      <c r="EZ290" s="9"/>
      <c r="FA290" s="9"/>
      <c r="FB290" s="9"/>
      <c r="FC290" s="9"/>
      <c r="FD290" s="9"/>
      <c r="FE290" s="9"/>
      <c r="FF290" s="9"/>
      <c r="FG290" s="9"/>
      <c r="FH290" s="9"/>
      <c r="FI290" s="9"/>
      <c r="FJ290" s="9"/>
      <c r="FK290" s="9"/>
      <c r="FL290" s="9"/>
      <c r="FM290" s="9"/>
      <c r="FN290" s="9"/>
      <c r="FO290" s="9"/>
      <c r="FP290" s="9"/>
      <c r="FQ290" s="9"/>
      <c r="FR290" s="9"/>
      <c r="FS290" s="9"/>
      <c r="FT290" s="9"/>
      <c r="FU290" s="9"/>
      <c r="FV290" s="9"/>
      <c r="FW290" s="9"/>
      <c r="FX290" s="9"/>
      <c r="FY290" s="9"/>
      <c r="FZ290" s="9"/>
      <c r="GA290" s="9"/>
      <c r="GB290" s="9"/>
      <c r="GC290" s="9"/>
      <c r="GD290" s="9"/>
      <c r="GE290" s="9"/>
      <c r="GF290" s="9"/>
      <c r="GG290" s="9"/>
      <c r="GH290" s="9"/>
      <c r="GI290" s="9"/>
      <c r="GJ290" s="9"/>
      <c r="GK290" s="9"/>
      <c r="GL290" s="9"/>
      <c r="GM290" s="9"/>
      <c r="GN290" s="9"/>
      <c r="GO290" s="9"/>
      <c r="GP290" s="9"/>
      <c r="GQ290" s="9"/>
      <c r="GR290" s="9"/>
      <c r="GS290" s="9"/>
      <c r="GT290" s="9"/>
      <c r="GU290" s="9"/>
      <c r="GV290" s="9"/>
      <c r="GW290" s="9"/>
      <c r="GX290" s="9"/>
      <c r="GY290" s="9"/>
      <c r="GZ290" s="9"/>
      <c r="HA290" s="9"/>
      <c r="HB290" s="9"/>
      <c r="HC290" s="9"/>
      <c r="HD290" s="9"/>
      <c r="HE290" s="9"/>
      <c r="HF290" s="9"/>
      <c r="HG290" s="9"/>
      <c r="HH290" s="9"/>
      <c r="HI290" s="9"/>
      <c r="HJ290" s="9"/>
      <c r="HK290" s="9"/>
      <c r="HL290" s="9"/>
      <c r="HM290" s="9"/>
      <c r="HN290" s="9"/>
      <c r="HO290" s="9"/>
      <c r="HP290" s="9"/>
      <c r="HQ290" s="9"/>
      <c r="HR290" s="9"/>
      <c r="HS290" s="9"/>
      <c r="HT290" s="9"/>
      <c r="HU290" s="9"/>
      <c r="HV290" s="9"/>
      <c r="HW290" s="9"/>
      <c r="HX290" s="9"/>
      <c r="HY290" s="9"/>
      <c r="HZ290" s="9"/>
      <c r="IA290" s="9"/>
      <c r="IB290" s="9"/>
      <c r="IC290" s="9"/>
      <c r="ID290" s="9"/>
      <c r="IE290" s="9"/>
      <c r="IF290" s="9"/>
      <c r="IG290" s="9"/>
      <c r="IH290" s="9"/>
      <c r="II290" s="9"/>
      <c r="IJ290" s="9"/>
      <c r="IK290" s="9"/>
      <c r="IL290" s="9"/>
      <c r="IM290" s="9"/>
      <c r="IN290" s="9"/>
      <c r="IO290" s="9"/>
      <c r="IP290" s="9"/>
      <c r="IQ290" s="9"/>
      <c r="IR290" s="9"/>
      <c r="IS290" s="9"/>
      <c r="IT290" s="9"/>
      <c r="IU290" s="9"/>
      <c r="IV290" s="9"/>
      <c r="IW290" s="9"/>
      <c r="IX290" s="9"/>
      <c r="IY290" s="9"/>
      <c r="IZ290" s="9"/>
      <c r="JA290" s="9"/>
      <c r="JB290" s="9"/>
      <c r="JC290" s="9"/>
      <c r="JD290" s="9"/>
      <c r="JE290" s="9"/>
      <c r="JF290" s="9"/>
      <c r="JG290" s="9"/>
      <c r="JH290" s="9"/>
      <c r="JI290" s="9"/>
      <c r="JJ290" s="9"/>
      <c r="JK290" s="9"/>
      <c r="JL290" s="9"/>
      <c r="JM290" s="9"/>
      <c r="JN290" s="9"/>
      <c r="JO290" s="9"/>
      <c r="JP290" s="9"/>
      <c r="JQ290" s="9"/>
      <c r="JR290" s="9"/>
      <c r="JS290" s="9"/>
      <c r="JT290" s="9"/>
      <c r="JU290" s="9"/>
      <c r="JV290" s="9"/>
      <c r="JW290" s="9"/>
      <c r="JX290" s="9"/>
      <c r="JY290" s="9"/>
      <c r="JZ290" s="9"/>
      <c r="KA290" s="9"/>
      <c r="KB290" s="9"/>
      <c r="KC290" s="9"/>
      <c r="KD290" s="9"/>
      <c r="KE290" s="9"/>
      <c r="KF290" s="9"/>
      <c r="KG290" s="9"/>
      <c r="KH290" s="9"/>
      <c r="KI290" s="9"/>
      <c r="KJ290" s="9"/>
      <c r="KK290" s="9"/>
      <c r="KL290" s="9"/>
      <c r="KM290" s="9"/>
      <c r="KN290" s="9"/>
      <c r="KO290" s="9"/>
      <c r="KP290" s="9"/>
      <c r="KQ290" s="9"/>
      <c r="KR290" s="9"/>
      <c r="KS290" s="9"/>
      <c r="KT290" s="9"/>
      <c r="KU290" s="9"/>
      <c r="KV290" s="9"/>
      <c r="KW290" s="9"/>
      <c r="KX290" s="9"/>
      <c r="KY290" s="9"/>
      <c r="KZ290" s="9"/>
      <c r="LA290" s="9"/>
      <c r="LB290" s="9"/>
      <c r="LC290" s="9"/>
      <c r="LD290" s="9"/>
      <c r="LE290" s="9"/>
      <c r="LF290" s="9"/>
      <c r="LG290" s="9"/>
      <c r="LH290" s="9"/>
      <c r="LI290" s="9"/>
      <c r="LJ290" s="9"/>
      <c r="LK290" s="9"/>
      <c r="LL290" s="9"/>
      <c r="LM290" s="9"/>
      <c r="LN290" s="9"/>
      <c r="LO290" s="9"/>
      <c r="LP290" s="9"/>
      <c r="LQ290" s="9"/>
      <c r="LR290" s="9"/>
      <c r="LS290" s="9"/>
      <c r="LT290" s="9"/>
      <c r="LU290" s="9"/>
      <c r="LV290" s="9"/>
      <c r="LW290" s="9"/>
      <c r="LX290" s="9"/>
    </row>
    <row r="291" spans="1:336" s="15" customFormat="1" ht="51" x14ac:dyDescent="0.25">
      <c r="A291" s="661" t="str">
        <f>CONCATENATE(MUEBLES[[#This Row],[CODIGO DE LA PARTIDA ESPECIFICA ]],"-",MUEBLES[[#This Row],[NO. EDIFICIO ]],"-",MUEBLES[[#This Row],[NO. ÁREA ]],"-",MUEBLES[[#This Row],[NÚM. DE BIEN ]],"-",MUEBLES[[#This Row],[CONSECUTIVO DEL BIEN ]],"-",MUEBLES[[#This Row],[CONSECUTIVO GENERAL DE INVENTARIO]])</f>
        <v>511-01-09-274-003-0286</v>
      </c>
      <c r="B291" s="584">
        <v>511</v>
      </c>
      <c r="C291" s="584" t="s">
        <v>6096</v>
      </c>
      <c r="D291" s="584" t="s">
        <v>6412</v>
      </c>
      <c r="E291" s="585" t="s">
        <v>4060</v>
      </c>
      <c r="F291" s="584" t="str">
        <f>VLOOKUP(MUEBLES[[#This Row],[NO. EDIFICIO ]],EDIFICIOS[],2,FALSE)</f>
        <v>PALACIO MUNICIPAL</v>
      </c>
      <c r="G291" s="584" t="str">
        <f>VLOOKUP(MUEBLES[[#This Row],[NO. EDIFICIO ]],EDIFICIOS[],3,FALSE)</f>
        <v>PALACIO MUNICIPAL, S/N, COLONIA CENTRO</v>
      </c>
      <c r="H291" s="606" t="s">
        <v>4072</v>
      </c>
      <c r="I291" s="587" t="str">
        <f>VLOOKUP(MUEBLES[[#This Row],[NO. ÁREA ]],AREAS[],2,FALSE)</f>
        <v xml:space="preserve">INSTANCIA MUNICIPAL PARA EL DESARROLLO DE LAS MUJERES </v>
      </c>
      <c r="J291" s="586" t="str">
        <f>VLOOKUP(MUEBLES[[#This Row],[NO. ÁREA ]],AREAS[],5,FALSE)</f>
        <v>C. ELVIA GÓMEZ TINO</v>
      </c>
      <c r="K291" s="586">
        <v>117</v>
      </c>
      <c r="L291" s="587" t="str">
        <f>VLOOKUP(MUEBLES[[#This Row],[NÚM. DE NOMINA ]],PERSONAL[],2,FALSE)</f>
        <v>C. ELVIA GÓMEZ TINO</v>
      </c>
      <c r="M291" s="586" t="str">
        <f>VLOOKUP(MUEBLES[[#This Row],[NÚM. DE NOMINA ]],PERSONAL[],3,FALSE)</f>
        <v>TITULAR</v>
      </c>
      <c r="N291" s="585" t="s">
        <v>4907</v>
      </c>
      <c r="O291" s="586" t="s">
        <v>4694</v>
      </c>
      <c r="P291" s="588" t="str">
        <f>VLOOKUP(MUEBLES[[#This Row],[NÚM. DE BIEN ]],BIENES[],2,FALSE)</f>
        <v xml:space="preserve">SILLA PLEGABLE  </v>
      </c>
      <c r="Q291" s="589" t="s">
        <v>1787</v>
      </c>
      <c r="R291" s="606" t="s">
        <v>5228</v>
      </c>
      <c r="S291" s="585" t="s">
        <v>557</v>
      </c>
      <c r="T291" s="585" t="s">
        <v>557</v>
      </c>
      <c r="U291" s="585" t="s">
        <v>557</v>
      </c>
      <c r="V291" s="585" t="s">
        <v>1786</v>
      </c>
      <c r="W291" s="590">
        <v>44379</v>
      </c>
      <c r="X291" s="591">
        <v>525.47799999999995</v>
      </c>
      <c r="Y291" s="592"/>
      <c r="Z291" s="592">
        <v>525.47799999999995</v>
      </c>
      <c r="AA291" s="585" t="s">
        <v>6089</v>
      </c>
      <c r="AB291" s="607"/>
      <c r="AC291" s="576"/>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c r="DP291" s="9"/>
      <c r="DQ291" s="9"/>
      <c r="DR291" s="9"/>
      <c r="DS291" s="9"/>
      <c r="DT291" s="9"/>
      <c r="DU291" s="9"/>
      <c r="DV291" s="9"/>
      <c r="DW291" s="9"/>
      <c r="DX291" s="9"/>
      <c r="DY291" s="9"/>
      <c r="DZ291" s="9"/>
      <c r="EA291" s="9"/>
      <c r="EB291" s="9"/>
      <c r="EC291" s="9"/>
      <c r="ED291" s="9"/>
      <c r="EE291" s="9"/>
      <c r="EF291" s="9"/>
      <c r="EG291" s="9"/>
      <c r="EH291" s="9"/>
      <c r="EI291" s="9"/>
      <c r="EJ291" s="9"/>
      <c r="EK291" s="9"/>
      <c r="EL291" s="9"/>
      <c r="EM291" s="9"/>
      <c r="EN291" s="9"/>
      <c r="EO291" s="9"/>
      <c r="EP291" s="9"/>
      <c r="EQ291" s="9"/>
      <c r="ER291" s="9"/>
      <c r="ES291" s="9"/>
      <c r="ET291" s="9"/>
      <c r="EU291" s="9"/>
      <c r="EV291" s="9"/>
      <c r="EW291" s="9"/>
      <c r="EX291" s="9"/>
      <c r="EY291" s="9"/>
      <c r="EZ291" s="9"/>
      <c r="FA291" s="9"/>
      <c r="FB291" s="9"/>
      <c r="FC291" s="9"/>
      <c r="FD291" s="9"/>
      <c r="FE291" s="9"/>
      <c r="FF291" s="9"/>
      <c r="FG291" s="9"/>
      <c r="FH291" s="9"/>
      <c r="FI291" s="9"/>
      <c r="FJ291" s="9"/>
      <c r="FK291" s="9"/>
      <c r="FL291" s="9"/>
      <c r="FM291" s="9"/>
      <c r="FN291" s="9"/>
      <c r="FO291" s="9"/>
      <c r="FP291" s="9"/>
      <c r="FQ291" s="9"/>
      <c r="FR291" s="9"/>
      <c r="FS291" s="9"/>
      <c r="FT291" s="9"/>
      <c r="FU291" s="9"/>
      <c r="FV291" s="9"/>
      <c r="FW291" s="9"/>
      <c r="FX291" s="9"/>
      <c r="FY291" s="9"/>
      <c r="FZ291" s="9"/>
      <c r="GA291" s="9"/>
      <c r="GB291" s="9"/>
      <c r="GC291" s="9"/>
      <c r="GD291" s="9"/>
      <c r="GE291" s="9"/>
      <c r="GF291" s="9"/>
      <c r="GG291" s="9"/>
      <c r="GH291" s="9"/>
      <c r="GI291" s="9"/>
      <c r="GJ291" s="9"/>
      <c r="GK291" s="9"/>
      <c r="GL291" s="9"/>
      <c r="GM291" s="9"/>
      <c r="GN291" s="9"/>
      <c r="GO291" s="9"/>
      <c r="GP291" s="9"/>
      <c r="GQ291" s="9"/>
      <c r="GR291" s="9"/>
      <c r="GS291" s="9"/>
      <c r="GT291" s="9"/>
      <c r="GU291" s="9"/>
      <c r="GV291" s="9"/>
      <c r="GW291" s="9"/>
      <c r="GX291" s="9"/>
      <c r="GY291" s="9"/>
      <c r="GZ291" s="9"/>
      <c r="HA291" s="9"/>
      <c r="HB291" s="9"/>
      <c r="HC291" s="9"/>
      <c r="HD291" s="9"/>
      <c r="HE291" s="9"/>
      <c r="HF291" s="9"/>
      <c r="HG291" s="9"/>
      <c r="HH291" s="9"/>
      <c r="HI291" s="9"/>
      <c r="HJ291" s="9"/>
      <c r="HK291" s="9"/>
      <c r="HL291" s="9"/>
      <c r="HM291" s="9"/>
      <c r="HN291" s="9"/>
      <c r="HO291" s="9"/>
      <c r="HP291" s="9"/>
      <c r="HQ291" s="9"/>
      <c r="HR291" s="9"/>
      <c r="HS291" s="9"/>
      <c r="HT291" s="9"/>
      <c r="HU291" s="9"/>
      <c r="HV291" s="9"/>
      <c r="HW291" s="9"/>
      <c r="HX291" s="9"/>
      <c r="HY291" s="9"/>
      <c r="HZ291" s="9"/>
      <c r="IA291" s="9"/>
      <c r="IB291" s="9"/>
      <c r="IC291" s="9"/>
      <c r="ID291" s="9"/>
      <c r="IE291" s="9"/>
      <c r="IF291" s="9"/>
      <c r="IG291" s="9"/>
      <c r="IH291" s="9"/>
      <c r="II291" s="9"/>
      <c r="IJ291" s="9"/>
      <c r="IK291" s="9"/>
      <c r="IL291" s="9"/>
      <c r="IM291" s="9"/>
      <c r="IN291" s="9"/>
      <c r="IO291" s="9"/>
      <c r="IP291" s="9"/>
      <c r="IQ291" s="9"/>
      <c r="IR291" s="9"/>
      <c r="IS291" s="9"/>
      <c r="IT291" s="9"/>
      <c r="IU291" s="9"/>
      <c r="IV291" s="9"/>
      <c r="IW291" s="9"/>
      <c r="IX291" s="9"/>
      <c r="IY291" s="9"/>
      <c r="IZ291" s="9"/>
      <c r="JA291" s="9"/>
      <c r="JB291" s="9"/>
      <c r="JC291" s="9"/>
      <c r="JD291" s="9"/>
      <c r="JE291" s="9"/>
      <c r="JF291" s="9"/>
      <c r="JG291" s="9"/>
      <c r="JH291" s="9"/>
      <c r="JI291" s="9"/>
      <c r="JJ291" s="9"/>
      <c r="JK291" s="9"/>
      <c r="JL291" s="9"/>
      <c r="JM291" s="9"/>
      <c r="JN291" s="9"/>
      <c r="JO291" s="9"/>
      <c r="JP291" s="9"/>
      <c r="JQ291" s="9"/>
      <c r="JR291" s="9"/>
      <c r="JS291" s="9"/>
      <c r="JT291" s="9"/>
      <c r="JU291" s="9"/>
      <c r="JV291" s="9"/>
      <c r="JW291" s="9"/>
      <c r="JX291" s="9"/>
      <c r="JY291" s="9"/>
      <c r="JZ291" s="9"/>
      <c r="KA291" s="9"/>
      <c r="KB291" s="9"/>
      <c r="KC291" s="9"/>
      <c r="KD291" s="9"/>
      <c r="KE291" s="9"/>
      <c r="KF291" s="9"/>
      <c r="KG291" s="9"/>
      <c r="KH291" s="9"/>
      <c r="KI291" s="9"/>
      <c r="KJ291" s="9"/>
      <c r="KK291" s="9"/>
      <c r="KL291" s="9"/>
      <c r="KM291" s="9"/>
      <c r="KN291" s="9"/>
      <c r="KO291" s="9"/>
      <c r="KP291" s="9"/>
      <c r="KQ291" s="9"/>
      <c r="KR291" s="9"/>
      <c r="KS291" s="9"/>
      <c r="KT291" s="9"/>
      <c r="KU291" s="9"/>
      <c r="KV291" s="9"/>
      <c r="KW291" s="9"/>
      <c r="KX291" s="9"/>
      <c r="KY291" s="9"/>
      <c r="KZ291" s="9"/>
      <c r="LA291" s="9"/>
      <c r="LB291" s="9"/>
      <c r="LC291" s="9"/>
      <c r="LD291" s="9"/>
      <c r="LE291" s="9"/>
      <c r="LF291" s="9"/>
      <c r="LG291" s="9"/>
      <c r="LH291" s="9"/>
      <c r="LI291" s="9"/>
      <c r="LJ291" s="9"/>
      <c r="LK291" s="9"/>
      <c r="LL291" s="9"/>
      <c r="LM291" s="9"/>
      <c r="LN291" s="9"/>
      <c r="LO291" s="9"/>
      <c r="LP291" s="9"/>
      <c r="LQ291" s="9"/>
      <c r="LR291" s="9"/>
      <c r="LS291" s="9"/>
      <c r="LT291" s="9"/>
      <c r="LU291" s="9"/>
      <c r="LV291" s="9"/>
      <c r="LW291" s="9"/>
      <c r="LX291" s="9"/>
    </row>
    <row r="292" spans="1:336" s="15" customFormat="1" ht="51" x14ac:dyDescent="0.25">
      <c r="A292" s="661" t="str">
        <f>CONCATENATE(MUEBLES[[#This Row],[CODIGO DE LA PARTIDA ESPECIFICA ]],"-",MUEBLES[[#This Row],[NO. EDIFICIO ]],"-",MUEBLES[[#This Row],[NO. ÁREA ]],"-",MUEBLES[[#This Row],[NÚM. DE BIEN ]],"-",MUEBLES[[#This Row],[CONSECUTIVO DEL BIEN ]],"-",MUEBLES[[#This Row],[CONSECUTIVO GENERAL DE INVENTARIO]])</f>
        <v>511-01-09-274-004-0287</v>
      </c>
      <c r="B292" s="584">
        <v>511</v>
      </c>
      <c r="C292" s="584" t="s">
        <v>6096</v>
      </c>
      <c r="D292" s="584" t="s">
        <v>6413</v>
      </c>
      <c r="E292" s="585" t="s">
        <v>4060</v>
      </c>
      <c r="F292" s="584" t="str">
        <f>VLOOKUP(MUEBLES[[#This Row],[NO. EDIFICIO ]],EDIFICIOS[],2,FALSE)</f>
        <v>PALACIO MUNICIPAL</v>
      </c>
      <c r="G292" s="584" t="str">
        <f>VLOOKUP(MUEBLES[[#This Row],[NO. EDIFICIO ]],EDIFICIOS[],3,FALSE)</f>
        <v>PALACIO MUNICIPAL, S/N, COLONIA CENTRO</v>
      </c>
      <c r="H292" s="606" t="s">
        <v>4072</v>
      </c>
      <c r="I292" s="587" t="str">
        <f>VLOOKUP(MUEBLES[[#This Row],[NO. ÁREA ]],AREAS[],2,FALSE)</f>
        <v xml:space="preserve">INSTANCIA MUNICIPAL PARA EL DESARROLLO DE LAS MUJERES </v>
      </c>
      <c r="J292" s="586" t="str">
        <f>VLOOKUP(MUEBLES[[#This Row],[NO. ÁREA ]],AREAS[],5,FALSE)</f>
        <v>C. ELVIA GÓMEZ TINO</v>
      </c>
      <c r="K292" s="586">
        <v>117</v>
      </c>
      <c r="L292" s="587" t="str">
        <f>VLOOKUP(MUEBLES[[#This Row],[NÚM. DE NOMINA ]],PERSONAL[],2,FALSE)</f>
        <v>C. ELVIA GÓMEZ TINO</v>
      </c>
      <c r="M292" s="586" t="str">
        <f>VLOOKUP(MUEBLES[[#This Row],[NÚM. DE NOMINA ]],PERSONAL[],3,FALSE)</f>
        <v>TITULAR</v>
      </c>
      <c r="N292" s="585" t="s">
        <v>4907</v>
      </c>
      <c r="O292" s="586" t="s">
        <v>4695</v>
      </c>
      <c r="P292" s="588" t="str">
        <f>VLOOKUP(MUEBLES[[#This Row],[NÚM. DE BIEN ]],BIENES[],2,FALSE)</f>
        <v xml:space="preserve">SILLA PLEGABLE  </v>
      </c>
      <c r="Q292" s="589" t="s">
        <v>1787</v>
      </c>
      <c r="R292" s="606" t="s">
        <v>5229</v>
      </c>
      <c r="S292" s="585" t="s">
        <v>557</v>
      </c>
      <c r="T292" s="585" t="s">
        <v>557</v>
      </c>
      <c r="U292" s="585" t="s">
        <v>557</v>
      </c>
      <c r="V292" s="585" t="s">
        <v>1786</v>
      </c>
      <c r="W292" s="590">
        <v>44379</v>
      </c>
      <c r="X292" s="591">
        <v>525.47799999999995</v>
      </c>
      <c r="Y292" s="592"/>
      <c r="Z292" s="592">
        <v>525.47799999999995</v>
      </c>
      <c r="AA292" s="585" t="s">
        <v>6089</v>
      </c>
      <c r="AB292" s="607"/>
      <c r="AC292" s="576"/>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c r="DL292" s="9"/>
      <c r="DM292" s="9"/>
      <c r="DN292" s="9"/>
      <c r="DO292" s="9"/>
      <c r="DP292" s="9"/>
      <c r="DQ292" s="9"/>
      <c r="DR292" s="9"/>
      <c r="DS292" s="9"/>
      <c r="DT292" s="9"/>
      <c r="DU292" s="9"/>
      <c r="DV292" s="9"/>
      <c r="DW292" s="9"/>
      <c r="DX292" s="9"/>
      <c r="DY292" s="9"/>
      <c r="DZ292" s="9"/>
      <c r="EA292" s="9"/>
      <c r="EB292" s="9"/>
      <c r="EC292" s="9"/>
      <c r="ED292" s="9"/>
      <c r="EE292" s="9"/>
      <c r="EF292" s="9"/>
      <c r="EG292" s="9"/>
      <c r="EH292" s="9"/>
      <c r="EI292" s="9"/>
      <c r="EJ292" s="9"/>
      <c r="EK292" s="9"/>
      <c r="EL292" s="9"/>
      <c r="EM292" s="9"/>
      <c r="EN292" s="9"/>
      <c r="EO292" s="9"/>
      <c r="EP292" s="9"/>
      <c r="EQ292" s="9"/>
      <c r="ER292" s="9"/>
      <c r="ES292" s="9"/>
      <c r="ET292" s="9"/>
      <c r="EU292" s="9"/>
      <c r="EV292" s="9"/>
      <c r="EW292" s="9"/>
      <c r="EX292" s="9"/>
      <c r="EY292" s="9"/>
      <c r="EZ292" s="9"/>
      <c r="FA292" s="9"/>
      <c r="FB292" s="9"/>
      <c r="FC292" s="9"/>
      <c r="FD292" s="9"/>
      <c r="FE292" s="9"/>
      <c r="FF292" s="9"/>
      <c r="FG292" s="9"/>
      <c r="FH292" s="9"/>
      <c r="FI292" s="9"/>
      <c r="FJ292" s="9"/>
      <c r="FK292" s="9"/>
      <c r="FL292" s="9"/>
      <c r="FM292" s="9"/>
      <c r="FN292" s="9"/>
      <c r="FO292" s="9"/>
      <c r="FP292" s="9"/>
      <c r="FQ292" s="9"/>
      <c r="FR292" s="9"/>
      <c r="FS292" s="9"/>
      <c r="FT292" s="9"/>
      <c r="FU292" s="9"/>
      <c r="FV292" s="9"/>
      <c r="FW292" s="9"/>
      <c r="FX292" s="9"/>
      <c r="FY292" s="9"/>
      <c r="FZ292" s="9"/>
      <c r="GA292" s="9"/>
      <c r="GB292" s="9"/>
      <c r="GC292" s="9"/>
      <c r="GD292" s="9"/>
      <c r="GE292" s="9"/>
      <c r="GF292" s="9"/>
      <c r="GG292" s="9"/>
      <c r="GH292" s="9"/>
      <c r="GI292" s="9"/>
      <c r="GJ292" s="9"/>
      <c r="GK292" s="9"/>
      <c r="GL292" s="9"/>
      <c r="GM292" s="9"/>
      <c r="GN292" s="9"/>
      <c r="GO292" s="9"/>
      <c r="GP292" s="9"/>
      <c r="GQ292" s="9"/>
      <c r="GR292" s="9"/>
      <c r="GS292" s="9"/>
      <c r="GT292" s="9"/>
      <c r="GU292" s="9"/>
      <c r="GV292" s="9"/>
      <c r="GW292" s="9"/>
      <c r="GX292" s="9"/>
      <c r="GY292" s="9"/>
      <c r="GZ292" s="9"/>
      <c r="HA292" s="9"/>
      <c r="HB292" s="9"/>
      <c r="HC292" s="9"/>
      <c r="HD292" s="9"/>
      <c r="HE292" s="9"/>
      <c r="HF292" s="9"/>
      <c r="HG292" s="9"/>
      <c r="HH292" s="9"/>
      <c r="HI292" s="9"/>
      <c r="HJ292" s="9"/>
      <c r="HK292" s="9"/>
      <c r="HL292" s="9"/>
      <c r="HM292" s="9"/>
      <c r="HN292" s="9"/>
      <c r="HO292" s="9"/>
      <c r="HP292" s="9"/>
      <c r="HQ292" s="9"/>
      <c r="HR292" s="9"/>
      <c r="HS292" s="9"/>
      <c r="HT292" s="9"/>
      <c r="HU292" s="9"/>
      <c r="HV292" s="9"/>
      <c r="HW292" s="9"/>
      <c r="HX292" s="9"/>
      <c r="HY292" s="9"/>
      <c r="HZ292" s="9"/>
      <c r="IA292" s="9"/>
      <c r="IB292" s="9"/>
      <c r="IC292" s="9"/>
      <c r="ID292" s="9"/>
      <c r="IE292" s="9"/>
      <c r="IF292" s="9"/>
      <c r="IG292" s="9"/>
      <c r="IH292" s="9"/>
      <c r="II292" s="9"/>
      <c r="IJ292" s="9"/>
      <c r="IK292" s="9"/>
      <c r="IL292" s="9"/>
      <c r="IM292" s="9"/>
      <c r="IN292" s="9"/>
      <c r="IO292" s="9"/>
      <c r="IP292" s="9"/>
      <c r="IQ292" s="9"/>
      <c r="IR292" s="9"/>
      <c r="IS292" s="9"/>
      <c r="IT292" s="9"/>
      <c r="IU292" s="9"/>
      <c r="IV292" s="9"/>
      <c r="IW292" s="9"/>
      <c r="IX292" s="9"/>
      <c r="IY292" s="9"/>
      <c r="IZ292" s="9"/>
      <c r="JA292" s="9"/>
      <c r="JB292" s="9"/>
      <c r="JC292" s="9"/>
      <c r="JD292" s="9"/>
      <c r="JE292" s="9"/>
      <c r="JF292" s="9"/>
      <c r="JG292" s="9"/>
      <c r="JH292" s="9"/>
      <c r="JI292" s="9"/>
      <c r="JJ292" s="9"/>
      <c r="JK292" s="9"/>
      <c r="JL292" s="9"/>
      <c r="JM292" s="9"/>
      <c r="JN292" s="9"/>
      <c r="JO292" s="9"/>
      <c r="JP292" s="9"/>
      <c r="JQ292" s="9"/>
      <c r="JR292" s="9"/>
      <c r="JS292" s="9"/>
      <c r="JT292" s="9"/>
      <c r="JU292" s="9"/>
      <c r="JV292" s="9"/>
      <c r="JW292" s="9"/>
      <c r="JX292" s="9"/>
      <c r="JY292" s="9"/>
      <c r="JZ292" s="9"/>
      <c r="KA292" s="9"/>
      <c r="KB292" s="9"/>
      <c r="KC292" s="9"/>
      <c r="KD292" s="9"/>
      <c r="KE292" s="9"/>
      <c r="KF292" s="9"/>
      <c r="KG292" s="9"/>
      <c r="KH292" s="9"/>
      <c r="KI292" s="9"/>
      <c r="KJ292" s="9"/>
      <c r="KK292" s="9"/>
      <c r="KL292" s="9"/>
      <c r="KM292" s="9"/>
      <c r="KN292" s="9"/>
      <c r="KO292" s="9"/>
      <c r="KP292" s="9"/>
      <c r="KQ292" s="9"/>
      <c r="KR292" s="9"/>
      <c r="KS292" s="9"/>
      <c r="KT292" s="9"/>
      <c r="KU292" s="9"/>
      <c r="KV292" s="9"/>
      <c r="KW292" s="9"/>
      <c r="KX292" s="9"/>
      <c r="KY292" s="9"/>
      <c r="KZ292" s="9"/>
      <c r="LA292" s="9"/>
      <c r="LB292" s="9"/>
      <c r="LC292" s="9"/>
      <c r="LD292" s="9"/>
      <c r="LE292" s="9"/>
      <c r="LF292" s="9"/>
      <c r="LG292" s="9"/>
      <c r="LH292" s="9"/>
      <c r="LI292" s="9"/>
      <c r="LJ292" s="9"/>
      <c r="LK292" s="9"/>
      <c r="LL292" s="9"/>
      <c r="LM292" s="9"/>
      <c r="LN292" s="9"/>
      <c r="LO292" s="9"/>
      <c r="LP292" s="9"/>
      <c r="LQ292" s="9"/>
      <c r="LR292" s="9"/>
      <c r="LS292" s="9"/>
      <c r="LT292" s="9"/>
      <c r="LU292" s="9"/>
      <c r="LV292" s="9"/>
      <c r="LW292" s="9"/>
      <c r="LX292" s="9"/>
    </row>
    <row r="293" spans="1:336" s="15" customFormat="1" ht="51" x14ac:dyDescent="0.25">
      <c r="A293" s="661" t="str">
        <f>CONCATENATE(MUEBLES[[#This Row],[CODIGO DE LA PARTIDA ESPECIFICA ]],"-",MUEBLES[[#This Row],[NO. EDIFICIO ]],"-",MUEBLES[[#This Row],[NO. ÁREA ]],"-",MUEBLES[[#This Row],[NÚM. DE BIEN ]],"-",MUEBLES[[#This Row],[CONSECUTIVO DEL BIEN ]],"-",MUEBLES[[#This Row],[CONSECUTIVO GENERAL DE INVENTARIO]])</f>
        <v>511-01-09-274-005-0288</v>
      </c>
      <c r="B293" s="584">
        <v>511</v>
      </c>
      <c r="C293" s="584" t="s">
        <v>6096</v>
      </c>
      <c r="D293" s="584" t="s">
        <v>6126</v>
      </c>
      <c r="E293" s="585" t="s">
        <v>4060</v>
      </c>
      <c r="F293" s="584" t="str">
        <f>VLOOKUP(MUEBLES[[#This Row],[NO. EDIFICIO ]],EDIFICIOS[],2,FALSE)</f>
        <v>PALACIO MUNICIPAL</v>
      </c>
      <c r="G293" s="584" t="str">
        <f>VLOOKUP(MUEBLES[[#This Row],[NO. EDIFICIO ]],EDIFICIOS[],3,FALSE)</f>
        <v>PALACIO MUNICIPAL, S/N, COLONIA CENTRO</v>
      </c>
      <c r="H293" s="606" t="s">
        <v>4072</v>
      </c>
      <c r="I293" s="587" t="str">
        <f>VLOOKUP(MUEBLES[[#This Row],[NO. ÁREA ]],AREAS[],2,FALSE)</f>
        <v xml:space="preserve">INSTANCIA MUNICIPAL PARA EL DESARROLLO DE LAS MUJERES </v>
      </c>
      <c r="J293" s="586" t="str">
        <f>VLOOKUP(MUEBLES[[#This Row],[NO. ÁREA ]],AREAS[],5,FALSE)</f>
        <v>C. ELVIA GÓMEZ TINO</v>
      </c>
      <c r="K293" s="586">
        <v>117</v>
      </c>
      <c r="L293" s="587" t="str">
        <f>VLOOKUP(MUEBLES[[#This Row],[NÚM. DE NOMINA ]],PERSONAL[],2,FALSE)</f>
        <v>C. ELVIA GÓMEZ TINO</v>
      </c>
      <c r="M293" s="586" t="str">
        <f>VLOOKUP(MUEBLES[[#This Row],[NÚM. DE NOMINA ]],PERSONAL[],3,FALSE)</f>
        <v>TITULAR</v>
      </c>
      <c r="N293" s="585" t="s">
        <v>4907</v>
      </c>
      <c r="O293" s="586" t="s">
        <v>4696</v>
      </c>
      <c r="P293" s="588" t="str">
        <f>VLOOKUP(MUEBLES[[#This Row],[NÚM. DE BIEN ]],BIENES[],2,FALSE)</f>
        <v xml:space="preserve">SILLA PLEGABLE  </v>
      </c>
      <c r="Q293" s="589" t="s">
        <v>1787</v>
      </c>
      <c r="R293" s="606" t="s">
        <v>5230</v>
      </c>
      <c r="S293" s="585" t="s">
        <v>557</v>
      </c>
      <c r="T293" s="585" t="s">
        <v>557</v>
      </c>
      <c r="U293" s="585" t="s">
        <v>557</v>
      </c>
      <c r="V293" s="585" t="s">
        <v>1786</v>
      </c>
      <c r="W293" s="590">
        <v>44379</v>
      </c>
      <c r="X293" s="591">
        <v>525.47799999999995</v>
      </c>
      <c r="Y293" s="592"/>
      <c r="Z293" s="592">
        <v>525.47799999999995</v>
      </c>
      <c r="AA293" s="585" t="s">
        <v>6090</v>
      </c>
      <c r="AB293" s="607"/>
      <c r="AC293" s="576"/>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c r="DL293" s="9"/>
      <c r="DM293" s="9"/>
      <c r="DN293" s="9"/>
      <c r="DO293" s="9"/>
      <c r="DP293" s="9"/>
      <c r="DQ293" s="9"/>
      <c r="DR293" s="9"/>
      <c r="DS293" s="9"/>
      <c r="DT293" s="9"/>
      <c r="DU293" s="9"/>
      <c r="DV293" s="9"/>
      <c r="DW293" s="9"/>
      <c r="DX293" s="9"/>
      <c r="DY293" s="9"/>
      <c r="DZ293" s="9"/>
      <c r="EA293" s="9"/>
      <c r="EB293" s="9"/>
      <c r="EC293" s="9"/>
      <c r="ED293" s="9"/>
      <c r="EE293" s="9"/>
      <c r="EF293" s="9"/>
      <c r="EG293" s="9"/>
      <c r="EH293" s="9"/>
      <c r="EI293" s="9"/>
      <c r="EJ293" s="9"/>
      <c r="EK293" s="9"/>
      <c r="EL293" s="9"/>
      <c r="EM293" s="9"/>
      <c r="EN293" s="9"/>
      <c r="EO293" s="9"/>
      <c r="EP293" s="9"/>
      <c r="EQ293" s="9"/>
      <c r="ER293" s="9"/>
      <c r="ES293" s="9"/>
      <c r="ET293" s="9"/>
      <c r="EU293" s="9"/>
      <c r="EV293" s="9"/>
      <c r="EW293" s="9"/>
      <c r="EX293" s="9"/>
      <c r="EY293" s="9"/>
      <c r="EZ293" s="9"/>
      <c r="FA293" s="9"/>
      <c r="FB293" s="9"/>
      <c r="FC293" s="9"/>
      <c r="FD293" s="9"/>
      <c r="FE293" s="9"/>
      <c r="FF293" s="9"/>
      <c r="FG293" s="9"/>
      <c r="FH293" s="9"/>
      <c r="FI293" s="9"/>
      <c r="FJ293" s="9"/>
      <c r="FK293" s="9"/>
      <c r="FL293" s="9"/>
      <c r="FM293" s="9"/>
      <c r="FN293" s="9"/>
      <c r="FO293" s="9"/>
      <c r="FP293" s="9"/>
      <c r="FQ293" s="9"/>
      <c r="FR293" s="9"/>
      <c r="FS293" s="9"/>
      <c r="FT293" s="9"/>
      <c r="FU293" s="9"/>
      <c r="FV293" s="9"/>
      <c r="FW293" s="9"/>
      <c r="FX293" s="9"/>
      <c r="FY293" s="9"/>
      <c r="FZ293" s="9"/>
      <c r="GA293" s="9"/>
      <c r="GB293" s="9"/>
      <c r="GC293" s="9"/>
      <c r="GD293" s="9"/>
      <c r="GE293" s="9"/>
      <c r="GF293" s="9"/>
      <c r="GG293" s="9"/>
      <c r="GH293" s="9"/>
      <c r="GI293" s="9"/>
      <c r="GJ293" s="9"/>
      <c r="GK293" s="9"/>
      <c r="GL293" s="9"/>
      <c r="GM293" s="9"/>
      <c r="GN293" s="9"/>
      <c r="GO293" s="9"/>
      <c r="GP293" s="9"/>
      <c r="GQ293" s="9"/>
      <c r="GR293" s="9"/>
      <c r="GS293" s="9"/>
      <c r="GT293" s="9"/>
      <c r="GU293" s="9"/>
      <c r="GV293" s="9"/>
      <c r="GW293" s="9"/>
      <c r="GX293" s="9"/>
      <c r="GY293" s="9"/>
      <c r="GZ293" s="9"/>
      <c r="HA293" s="9"/>
      <c r="HB293" s="9"/>
      <c r="HC293" s="9"/>
      <c r="HD293" s="9"/>
      <c r="HE293" s="9"/>
      <c r="HF293" s="9"/>
      <c r="HG293" s="9"/>
      <c r="HH293" s="9"/>
      <c r="HI293" s="9"/>
      <c r="HJ293" s="9"/>
      <c r="HK293" s="9"/>
      <c r="HL293" s="9"/>
      <c r="HM293" s="9"/>
      <c r="HN293" s="9"/>
      <c r="HO293" s="9"/>
      <c r="HP293" s="9"/>
      <c r="HQ293" s="9"/>
      <c r="HR293" s="9"/>
      <c r="HS293" s="9"/>
      <c r="HT293" s="9"/>
      <c r="HU293" s="9"/>
      <c r="HV293" s="9"/>
      <c r="HW293" s="9"/>
      <c r="HX293" s="9"/>
      <c r="HY293" s="9"/>
      <c r="HZ293" s="9"/>
      <c r="IA293" s="9"/>
      <c r="IB293" s="9"/>
      <c r="IC293" s="9"/>
      <c r="ID293" s="9"/>
      <c r="IE293" s="9"/>
      <c r="IF293" s="9"/>
      <c r="IG293" s="9"/>
      <c r="IH293" s="9"/>
      <c r="II293" s="9"/>
      <c r="IJ293" s="9"/>
      <c r="IK293" s="9"/>
      <c r="IL293" s="9"/>
      <c r="IM293" s="9"/>
      <c r="IN293" s="9"/>
      <c r="IO293" s="9"/>
      <c r="IP293" s="9"/>
      <c r="IQ293" s="9"/>
      <c r="IR293" s="9"/>
      <c r="IS293" s="9"/>
      <c r="IT293" s="9"/>
      <c r="IU293" s="9"/>
      <c r="IV293" s="9"/>
      <c r="IW293" s="9"/>
      <c r="IX293" s="9"/>
      <c r="IY293" s="9"/>
      <c r="IZ293" s="9"/>
      <c r="JA293" s="9"/>
      <c r="JB293" s="9"/>
      <c r="JC293" s="9"/>
      <c r="JD293" s="9"/>
      <c r="JE293" s="9"/>
      <c r="JF293" s="9"/>
      <c r="JG293" s="9"/>
      <c r="JH293" s="9"/>
      <c r="JI293" s="9"/>
      <c r="JJ293" s="9"/>
      <c r="JK293" s="9"/>
      <c r="JL293" s="9"/>
      <c r="JM293" s="9"/>
      <c r="JN293" s="9"/>
      <c r="JO293" s="9"/>
      <c r="JP293" s="9"/>
      <c r="JQ293" s="9"/>
      <c r="JR293" s="9"/>
      <c r="JS293" s="9"/>
      <c r="JT293" s="9"/>
      <c r="JU293" s="9"/>
      <c r="JV293" s="9"/>
      <c r="JW293" s="9"/>
      <c r="JX293" s="9"/>
      <c r="JY293" s="9"/>
      <c r="JZ293" s="9"/>
      <c r="KA293" s="9"/>
      <c r="KB293" s="9"/>
      <c r="KC293" s="9"/>
      <c r="KD293" s="9"/>
      <c r="KE293" s="9"/>
      <c r="KF293" s="9"/>
      <c r="KG293" s="9"/>
      <c r="KH293" s="9"/>
      <c r="KI293" s="9"/>
      <c r="KJ293" s="9"/>
      <c r="KK293" s="9"/>
      <c r="KL293" s="9"/>
      <c r="KM293" s="9"/>
      <c r="KN293" s="9"/>
      <c r="KO293" s="9"/>
      <c r="KP293" s="9"/>
      <c r="KQ293" s="9"/>
      <c r="KR293" s="9"/>
      <c r="KS293" s="9"/>
      <c r="KT293" s="9"/>
      <c r="KU293" s="9"/>
      <c r="KV293" s="9"/>
      <c r="KW293" s="9"/>
      <c r="KX293" s="9"/>
      <c r="KY293" s="9"/>
      <c r="KZ293" s="9"/>
      <c r="LA293" s="9"/>
      <c r="LB293" s="9"/>
      <c r="LC293" s="9"/>
      <c r="LD293" s="9"/>
      <c r="LE293" s="9"/>
      <c r="LF293" s="9"/>
      <c r="LG293" s="9"/>
      <c r="LH293" s="9"/>
      <c r="LI293" s="9"/>
      <c r="LJ293" s="9"/>
      <c r="LK293" s="9"/>
      <c r="LL293" s="9"/>
      <c r="LM293" s="9"/>
      <c r="LN293" s="9"/>
      <c r="LO293" s="9"/>
      <c r="LP293" s="9"/>
      <c r="LQ293" s="9"/>
      <c r="LR293" s="9"/>
      <c r="LS293" s="9"/>
      <c r="LT293" s="9"/>
      <c r="LU293" s="9"/>
      <c r="LV293" s="9"/>
      <c r="LW293" s="9"/>
      <c r="LX293" s="9"/>
    </row>
    <row r="294" spans="1:336" s="15" customFormat="1" ht="63.75" x14ac:dyDescent="0.25">
      <c r="A294" s="677" t="str">
        <f>CONCATENATE(MUEBLES[[#This Row],[CODIGO DE LA PARTIDA ESPECIFICA ]],"-",MUEBLES[[#This Row],[NO. EDIFICIO ]],"-",MUEBLES[[#This Row],[NO. ÁREA ]],"-",MUEBLES[[#This Row],[NÚM. DE BIEN ]],"-",MUEBLES[[#This Row],[CONSECUTIVO DEL BIEN ]],"-",MUEBLES[[#This Row],[CONSECUTIVO GENERAL DE INVENTARIO]])</f>
        <v>511-01-57-271-001-0289</v>
      </c>
      <c r="B294" s="584">
        <v>511</v>
      </c>
      <c r="C294" s="584" t="s">
        <v>6096</v>
      </c>
      <c r="D294" s="584" t="s">
        <v>6414</v>
      </c>
      <c r="E294" s="585" t="s">
        <v>4060</v>
      </c>
      <c r="F294" s="584" t="str">
        <f>VLOOKUP(MUEBLES[[#This Row],[NO. EDIFICIO ]],EDIFICIOS[],2,FALSE)</f>
        <v>PALACIO MUNICIPAL</v>
      </c>
      <c r="G294" s="584" t="str">
        <f>VLOOKUP(MUEBLES[[#This Row],[NO. EDIFICIO ]],EDIFICIOS[],3,FALSE)</f>
        <v>PALACIO MUNICIPAL, S/N, COLONIA CENTRO</v>
      </c>
      <c r="H294" s="606" t="s">
        <v>4302</v>
      </c>
      <c r="I294" s="587" t="str">
        <f>VLOOKUP(MUEBLES[[#This Row],[NO. ÁREA ]],AREAS[],2,FALSE)</f>
        <v xml:space="preserve">ÓRGANO INTERNO DE CONTROL </v>
      </c>
      <c r="J294" s="586" t="str">
        <f>VLOOKUP(MUEBLES[[#This Row],[NO. ÁREA ]],AREAS[],5,FALSE)</f>
        <v>LIC. ELSY ODETTE GONZÁLEZ MOLINA</v>
      </c>
      <c r="K294" s="586">
        <v>171</v>
      </c>
      <c r="L294" s="587" t="str">
        <f>VLOOKUP(MUEBLES[[#This Row],[NÚM. DE NOMINA ]],PERSONAL[],2,FALSE)</f>
        <v>C. DIANA MEJÍA GÓMEZ</v>
      </c>
      <c r="M294" s="586" t="str">
        <f>VLOOKUP(MUEBLES[[#This Row],[NÚM. DE NOMINA ]],PERSONAL[],3,FALSE)</f>
        <v xml:space="preserve">TITULAR </v>
      </c>
      <c r="N294" s="585" t="s">
        <v>4904</v>
      </c>
      <c r="O294" s="624" t="s">
        <v>4692</v>
      </c>
      <c r="P294" s="588" t="str">
        <f>VLOOKUP(MUEBLES[[#This Row],[NÚM. DE BIEN ]],BIENES[],2,FALSE)</f>
        <v xml:space="preserve">SILLA AJUSTABLE </v>
      </c>
      <c r="Q294" s="625" t="s">
        <v>3595</v>
      </c>
      <c r="R294" s="606" t="s">
        <v>5231</v>
      </c>
      <c r="S294" s="585" t="s">
        <v>557</v>
      </c>
      <c r="T294" s="585" t="s">
        <v>3685</v>
      </c>
      <c r="U294" s="585" t="s">
        <v>557</v>
      </c>
      <c r="V294" s="585" t="s">
        <v>3686</v>
      </c>
      <c r="W294" s="590">
        <v>45266</v>
      </c>
      <c r="X294" s="591">
        <v>1914.58</v>
      </c>
      <c r="Y294" s="592"/>
      <c r="Z294" s="592">
        <v>1914.58</v>
      </c>
      <c r="AA294" s="585" t="s">
        <v>6090</v>
      </c>
      <c r="AB294" s="607"/>
      <c r="AC294" s="576"/>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c r="DM294" s="9"/>
      <c r="DN294" s="9"/>
      <c r="DO294" s="9"/>
      <c r="DP294" s="9"/>
      <c r="DQ294" s="9"/>
      <c r="DR294" s="9"/>
      <c r="DS294" s="9"/>
      <c r="DT294" s="9"/>
      <c r="DU294" s="9"/>
      <c r="DV294" s="9"/>
      <c r="DW294" s="9"/>
      <c r="DX294" s="9"/>
      <c r="DY294" s="9"/>
      <c r="DZ294" s="9"/>
      <c r="EA294" s="9"/>
      <c r="EB294" s="9"/>
      <c r="EC294" s="9"/>
      <c r="ED294" s="9"/>
      <c r="EE294" s="9"/>
      <c r="EF294" s="9"/>
      <c r="EG294" s="9"/>
      <c r="EH294" s="9"/>
      <c r="EI294" s="9"/>
      <c r="EJ294" s="9"/>
      <c r="EK294" s="9"/>
      <c r="EL294" s="9"/>
      <c r="EM294" s="9"/>
      <c r="EN294" s="9"/>
      <c r="EO294" s="9"/>
      <c r="EP294" s="9"/>
      <c r="EQ294" s="9"/>
      <c r="ER294" s="9"/>
      <c r="ES294" s="9"/>
      <c r="ET294" s="9"/>
      <c r="EU294" s="9"/>
      <c r="EV294" s="9"/>
      <c r="EW294" s="9"/>
      <c r="EX294" s="9"/>
      <c r="EY294" s="9"/>
      <c r="EZ294" s="9"/>
      <c r="FA294" s="9"/>
      <c r="FB294" s="9"/>
      <c r="FC294" s="9"/>
      <c r="FD294" s="9"/>
      <c r="FE294" s="9"/>
      <c r="FF294" s="9"/>
      <c r="FG294" s="9"/>
      <c r="FH294" s="9"/>
      <c r="FI294" s="9"/>
      <c r="FJ294" s="9"/>
      <c r="FK294" s="9"/>
      <c r="FL294" s="9"/>
      <c r="FM294" s="9"/>
      <c r="FN294" s="9"/>
      <c r="FO294" s="9"/>
      <c r="FP294" s="9"/>
      <c r="FQ294" s="9"/>
      <c r="FR294" s="9"/>
      <c r="FS294" s="9"/>
      <c r="FT294" s="9"/>
      <c r="FU294" s="9"/>
      <c r="FV294" s="9"/>
      <c r="FW294" s="9"/>
      <c r="FX294" s="9"/>
      <c r="FY294" s="9"/>
      <c r="FZ294" s="9"/>
      <c r="GA294" s="9"/>
      <c r="GB294" s="9"/>
      <c r="GC294" s="9"/>
      <c r="GD294" s="9"/>
      <c r="GE294" s="9"/>
      <c r="GF294" s="9"/>
      <c r="GG294" s="9"/>
      <c r="GH294" s="9"/>
      <c r="GI294" s="9"/>
      <c r="GJ294" s="9"/>
      <c r="GK294" s="9"/>
      <c r="GL294" s="9"/>
      <c r="GM294" s="9"/>
      <c r="GN294" s="9"/>
      <c r="GO294" s="9"/>
      <c r="GP294" s="9"/>
      <c r="GQ294" s="9"/>
      <c r="GR294" s="9"/>
      <c r="GS294" s="9"/>
      <c r="GT294" s="9"/>
      <c r="GU294" s="9"/>
      <c r="GV294" s="9"/>
      <c r="GW294" s="9"/>
      <c r="GX294" s="9"/>
      <c r="GY294" s="9"/>
      <c r="GZ294" s="9"/>
      <c r="HA294" s="9"/>
      <c r="HB294" s="9"/>
      <c r="HC294" s="9"/>
      <c r="HD294" s="9"/>
      <c r="HE294" s="9"/>
      <c r="HF294" s="9"/>
      <c r="HG294" s="9"/>
      <c r="HH294" s="9"/>
      <c r="HI294" s="9"/>
      <c r="HJ294" s="9"/>
      <c r="HK294" s="9"/>
      <c r="HL294" s="9"/>
      <c r="HM294" s="9"/>
      <c r="HN294" s="9"/>
      <c r="HO294" s="9"/>
      <c r="HP294" s="9"/>
      <c r="HQ294" s="9"/>
      <c r="HR294" s="9"/>
      <c r="HS294" s="9"/>
      <c r="HT294" s="9"/>
      <c r="HU294" s="9"/>
      <c r="HV294" s="9"/>
      <c r="HW294" s="9"/>
      <c r="HX294" s="9"/>
      <c r="HY294" s="9"/>
      <c r="HZ294" s="9"/>
      <c r="IA294" s="9"/>
      <c r="IB294" s="9"/>
      <c r="IC294" s="9"/>
      <c r="ID294" s="9"/>
      <c r="IE294" s="9"/>
      <c r="IF294" s="9"/>
      <c r="IG294" s="9"/>
      <c r="IH294" s="9"/>
      <c r="II294" s="9"/>
      <c r="IJ294" s="9"/>
      <c r="IK294" s="9"/>
      <c r="IL294" s="9"/>
      <c r="IM294" s="9"/>
      <c r="IN294" s="9"/>
      <c r="IO294" s="9"/>
      <c r="IP294" s="9"/>
      <c r="IQ294" s="9"/>
      <c r="IR294" s="9"/>
      <c r="IS294" s="9"/>
      <c r="IT294" s="9"/>
      <c r="IU294" s="9"/>
      <c r="IV294" s="9"/>
      <c r="IW294" s="9"/>
      <c r="IX294" s="9"/>
      <c r="IY294" s="9"/>
      <c r="IZ294" s="9"/>
      <c r="JA294" s="9"/>
      <c r="JB294" s="9"/>
      <c r="JC294" s="9"/>
      <c r="JD294" s="9"/>
      <c r="JE294" s="9"/>
      <c r="JF294" s="9"/>
      <c r="JG294" s="9"/>
      <c r="JH294" s="9"/>
      <c r="JI294" s="9"/>
      <c r="JJ294" s="9"/>
      <c r="JK294" s="9"/>
      <c r="JL294" s="9"/>
      <c r="JM294" s="9"/>
      <c r="JN294" s="9"/>
      <c r="JO294" s="9"/>
      <c r="JP294" s="9"/>
      <c r="JQ294" s="9"/>
      <c r="JR294" s="9"/>
      <c r="JS294" s="9"/>
      <c r="JT294" s="9"/>
      <c r="JU294" s="9"/>
      <c r="JV294" s="9"/>
      <c r="JW294" s="9"/>
      <c r="JX294" s="9"/>
      <c r="JY294" s="9"/>
      <c r="JZ294" s="9"/>
      <c r="KA294" s="9"/>
      <c r="KB294" s="9"/>
      <c r="KC294" s="9"/>
      <c r="KD294" s="9"/>
      <c r="KE294" s="9"/>
      <c r="KF294" s="9"/>
      <c r="KG294" s="9"/>
      <c r="KH294" s="9"/>
      <c r="KI294" s="9"/>
      <c r="KJ294" s="9"/>
      <c r="KK294" s="9"/>
      <c r="KL294" s="9"/>
      <c r="KM294" s="9"/>
      <c r="KN294" s="9"/>
      <c r="KO294" s="9"/>
      <c r="KP294" s="9"/>
      <c r="KQ294" s="9"/>
      <c r="KR294" s="9"/>
      <c r="KS294" s="9"/>
      <c r="KT294" s="9"/>
      <c r="KU294" s="9"/>
      <c r="KV294" s="9"/>
      <c r="KW294" s="9"/>
      <c r="KX294" s="9"/>
      <c r="KY294" s="9"/>
      <c r="KZ294" s="9"/>
      <c r="LA294" s="9"/>
      <c r="LB294" s="9"/>
      <c r="LC294" s="9"/>
      <c r="LD294" s="9"/>
      <c r="LE294" s="9"/>
      <c r="LF294" s="9"/>
      <c r="LG294" s="9"/>
      <c r="LH294" s="9"/>
      <c r="LI294" s="9"/>
      <c r="LJ294" s="9"/>
      <c r="LK294" s="9"/>
      <c r="LL294" s="9"/>
      <c r="LM294" s="9"/>
      <c r="LN294" s="9"/>
      <c r="LO294" s="9"/>
      <c r="LP294" s="9"/>
      <c r="LQ294" s="9"/>
      <c r="LR294" s="9"/>
      <c r="LS294" s="9"/>
      <c r="LT294" s="9"/>
      <c r="LU294" s="9"/>
      <c r="LV294" s="9"/>
      <c r="LW294" s="9"/>
      <c r="LX294" s="9"/>
    </row>
    <row r="295" spans="1:336" s="15" customFormat="1" ht="63.75" x14ac:dyDescent="0.25">
      <c r="A295" s="679" t="str">
        <f>CONCATENATE(MUEBLES[[#This Row],[CODIGO DE LA PARTIDA ESPECIFICA ]],"-",MUEBLES[[#This Row],[NO. EDIFICIO ]],"-",MUEBLES[[#This Row],[NO. ÁREA ]],"-",MUEBLES[[#This Row],[NÚM. DE BIEN ]],"-",MUEBLES[[#This Row],[CONSECUTIVO DEL BIEN ]],"-",MUEBLES[[#This Row],[CONSECUTIVO GENERAL DE INVENTARIO]])</f>
        <v>511-01-23-271-002-0290</v>
      </c>
      <c r="B295" s="584">
        <v>511</v>
      </c>
      <c r="C295" s="584" t="s">
        <v>6096</v>
      </c>
      <c r="D295" s="584" t="s">
        <v>6415</v>
      </c>
      <c r="E295" s="585" t="s">
        <v>4060</v>
      </c>
      <c r="F295" s="584" t="str">
        <f>VLOOKUP(MUEBLES[[#This Row],[NO. EDIFICIO ]],EDIFICIOS[],2,FALSE)</f>
        <v>PALACIO MUNICIPAL</v>
      </c>
      <c r="G295" s="584" t="str">
        <f>VLOOKUP(MUEBLES[[#This Row],[NO. EDIFICIO ]],EDIFICIOS[],3,FALSE)</f>
        <v>PALACIO MUNICIPAL, S/N, COLONIA CENTRO</v>
      </c>
      <c r="H295" s="606" t="s">
        <v>4268</v>
      </c>
      <c r="I295" s="587" t="str">
        <f>VLOOKUP(MUEBLES[[#This Row],[NO. ÁREA ]],AREAS[],2,FALSE)</f>
        <v>CATASTRO</v>
      </c>
      <c r="J295" s="586" t="str">
        <f>VLOOKUP(MUEBLES[[#This Row],[NO. ÁREA ]],AREAS[],5,FALSE)</f>
        <v>ING. LEONEL GARCÍA CADENA</v>
      </c>
      <c r="K295" s="586">
        <v>7</v>
      </c>
      <c r="L295" s="587" t="str">
        <f>VLOOKUP(MUEBLES[[#This Row],[NÚM. DE NOMINA ]],PERSONAL[],2,FALSE)</f>
        <v>C. MARÍA ISABEL GÓMEZ ACOSTA</v>
      </c>
      <c r="M295" s="586" t="str">
        <f>VLOOKUP(MUEBLES[[#This Row],[NÚM. DE NOMINA ]],PERSONAL[],3,FALSE)</f>
        <v>SECRETARIA</v>
      </c>
      <c r="N295" s="585" t="s">
        <v>4904</v>
      </c>
      <c r="O295" s="624" t="s">
        <v>4693</v>
      </c>
      <c r="P295" s="588" t="str">
        <f>VLOOKUP(MUEBLES[[#This Row],[NÚM. DE BIEN ]],BIENES[],2,FALSE)</f>
        <v xml:space="preserve">SILLA AJUSTABLE </v>
      </c>
      <c r="Q295" s="625" t="s">
        <v>3595</v>
      </c>
      <c r="R295" s="606" t="s">
        <v>5232</v>
      </c>
      <c r="S295" s="585"/>
      <c r="T295" s="585"/>
      <c r="U295" s="585"/>
      <c r="V295" s="585"/>
      <c r="W295" s="590"/>
      <c r="X295" s="591"/>
      <c r="Y295" s="592"/>
      <c r="Z295" s="592"/>
      <c r="AA295" s="585" t="s">
        <v>6090</v>
      </c>
      <c r="AB295" s="607"/>
      <c r="AC295" s="576"/>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c r="DL295" s="9"/>
      <c r="DM295" s="9"/>
      <c r="DN295" s="9"/>
      <c r="DO295" s="9"/>
      <c r="DP295" s="9"/>
      <c r="DQ295" s="9"/>
      <c r="DR295" s="9"/>
      <c r="DS295" s="9"/>
      <c r="DT295" s="9"/>
      <c r="DU295" s="9"/>
      <c r="DV295" s="9"/>
      <c r="DW295" s="9"/>
      <c r="DX295" s="9"/>
      <c r="DY295" s="9"/>
      <c r="DZ295" s="9"/>
      <c r="EA295" s="9"/>
      <c r="EB295" s="9"/>
      <c r="EC295" s="9"/>
      <c r="ED295" s="9"/>
      <c r="EE295" s="9"/>
      <c r="EF295" s="9"/>
      <c r="EG295" s="9"/>
      <c r="EH295" s="9"/>
      <c r="EI295" s="9"/>
      <c r="EJ295" s="9"/>
      <c r="EK295" s="9"/>
      <c r="EL295" s="9"/>
      <c r="EM295" s="9"/>
      <c r="EN295" s="9"/>
      <c r="EO295" s="9"/>
      <c r="EP295" s="9"/>
      <c r="EQ295" s="9"/>
      <c r="ER295" s="9"/>
      <c r="ES295" s="9"/>
      <c r="ET295" s="9"/>
      <c r="EU295" s="9"/>
      <c r="EV295" s="9"/>
      <c r="EW295" s="9"/>
      <c r="EX295" s="9"/>
      <c r="EY295" s="9"/>
      <c r="EZ295" s="9"/>
      <c r="FA295" s="9"/>
      <c r="FB295" s="9"/>
      <c r="FC295" s="9"/>
      <c r="FD295" s="9"/>
      <c r="FE295" s="9"/>
      <c r="FF295" s="9"/>
      <c r="FG295" s="9"/>
      <c r="FH295" s="9"/>
      <c r="FI295" s="9"/>
      <c r="FJ295" s="9"/>
      <c r="FK295" s="9"/>
      <c r="FL295" s="9"/>
      <c r="FM295" s="9"/>
      <c r="FN295" s="9"/>
      <c r="FO295" s="9"/>
      <c r="FP295" s="9"/>
      <c r="FQ295" s="9"/>
      <c r="FR295" s="9"/>
      <c r="FS295" s="9"/>
      <c r="FT295" s="9"/>
      <c r="FU295" s="9"/>
      <c r="FV295" s="9"/>
      <c r="FW295" s="9"/>
      <c r="FX295" s="9"/>
      <c r="FY295" s="9"/>
      <c r="FZ295" s="9"/>
      <c r="GA295" s="9"/>
      <c r="GB295" s="9"/>
      <c r="GC295" s="9"/>
      <c r="GD295" s="9"/>
      <c r="GE295" s="9"/>
      <c r="GF295" s="9"/>
      <c r="GG295" s="9"/>
      <c r="GH295" s="9"/>
      <c r="GI295" s="9"/>
      <c r="GJ295" s="9"/>
      <c r="GK295" s="9"/>
      <c r="GL295" s="9"/>
      <c r="GM295" s="9"/>
      <c r="GN295" s="9"/>
      <c r="GO295" s="9"/>
      <c r="GP295" s="9"/>
      <c r="GQ295" s="9"/>
      <c r="GR295" s="9"/>
      <c r="GS295" s="9"/>
      <c r="GT295" s="9"/>
      <c r="GU295" s="9"/>
      <c r="GV295" s="9"/>
      <c r="GW295" s="9"/>
      <c r="GX295" s="9"/>
      <c r="GY295" s="9"/>
      <c r="GZ295" s="9"/>
      <c r="HA295" s="9"/>
      <c r="HB295" s="9"/>
      <c r="HC295" s="9"/>
      <c r="HD295" s="9"/>
      <c r="HE295" s="9"/>
      <c r="HF295" s="9"/>
      <c r="HG295" s="9"/>
      <c r="HH295" s="9"/>
      <c r="HI295" s="9"/>
      <c r="HJ295" s="9"/>
      <c r="HK295" s="9"/>
      <c r="HL295" s="9"/>
      <c r="HM295" s="9"/>
      <c r="HN295" s="9"/>
      <c r="HO295" s="9"/>
      <c r="HP295" s="9"/>
      <c r="HQ295" s="9"/>
      <c r="HR295" s="9"/>
      <c r="HS295" s="9"/>
      <c r="HT295" s="9"/>
      <c r="HU295" s="9"/>
      <c r="HV295" s="9"/>
      <c r="HW295" s="9"/>
      <c r="HX295" s="9"/>
      <c r="HY295" s="9"/>
      <c r="HZ295" s="9"/>
      <c r="IA295" s="9"/>
      <c r="IB295" s="9"/>
      <c r="IC295" s="9"/>
      <c r="ID295" s="9"/>
      <c r="IE295" s="9"/>
      <c r="IF295" s="9"/>
      <c r="IG295" s="9"/>
      <c r="IH295" s="9"/>
      <c r="II295" s="9"/>
      <c r="IJ295" s="9"/>
      <c r="IK295" s="9"/>
      <c r="IL295" s="9"/>
      <c r="IM295" s="9"/>
      <c r="IN295" s="9"/>
      <c r="IO295" s="9"/>
      <c r="IP295" s="9"/>
      <c r="IQ295" s="9"/>
      <c r="IR295" s="9"/>
      <c r="IS295" s="9"/>
      <c r="IT295" s="9"/>
      <c r="IU295" s="9"/>
      <c r="IV295" s="9"/>
      <c r="IW295" s="9"/>
      <c r="IX295" s="9"/>
      <c r="IY295" s="9"/>
      <c r="IZ295" s="9"/>
      <c r="JA295" s="9"/>
      <c r="JB295" s="9"/>
      <c r="JC295" s="9"/>
      <c r="JD295" s="9"/>
      <c r="JE295" s="9"/>
      <c r="JF295" s="9"/>
      <c r="JG295" s="9"/>
      <c r="JH295" s="9"/>
      <c r="JI295" s="9"/>
      <c r="JJ295" s="9"/>
      <c r="JK295" s="9"/>
      <c r="JL295" s="9"/>
      <c r="JM295" s="9"/>
      <c r="JN295" s="9"/>
      <c r="JO295" s="9"/>
      <c r="JP295" s="9"/>
      <c r="JQ295" s="9"/>
      <c r="JR295" s="9"/>
      <c r="JS295" s="9"/>
      <c r="JT295" s="9"/>
      <c r="JU295" s="9"/>
      <c r="JV295" s="9"/>
      <c r="JW295" s="9"/>
      <c r="JX295" s="9"/>
      <c r="JY295" s="9"/>
      <c r="JZ295" s="9"/>
      <c r="KA295" s="9"/>
      <c r="KB295" s="9"/>
      <c r="KC295" s="9"/>
      <c r="KD295" s="9"/>
      <c r="KE295" s="9"/>
      <c r="KF295" s="9"/>
      <c r="KG295" s="9"/>
      <c r="KH295" s="9"/>
      <c r="KI295" s="9"/>
      <c r="KJ295" s="9"/>
      <c r="KK295" s="9"/>
      <c r="KL295" s="9"/>
      <c r="KM295" s="9"/>
      <c r="KN295" s="9"/>
      <c r="KO295" s="9"/>
      <c r="KP295" s="9"/>
      <c r="KQ295" s="9"/>
      <c r="KR295" s="9"/>
      <c r="KS295" s="9"/>
      <c r="KT295" s="9"/>
      <c r="KU295" s="9"/>
      <c r="KV295" s="9"/>
      <c r="KW295" s="9"/>
      <c r="KX295" s="9"/>
      <c r="KY295" s="9"/>
      <c r="KZ295" s="9"/>
      <c r="LA295" s="9"/>
      <c r="LB295" s="9"/>
      <c r="LC295" s="9"/>
      <c r="LD295" s="9"/>
      <c r="LE295" s="9"/>
      <c r="LF295" s="9"/>
      <c r="LG295" s="9"/>
      <c r="LH295" s="9"/>
      <c r="LI295" s="9"/>
      <c r="LJ295" s="9"/>
      <c r="LK295" s="9"/>
      <c r="LL295" s="9"/>
      <c r="LM295" s="9"/>
      <c r="LN295" s="9"/>
      <c r="LO295" s="9"/>
      <c r="LP295" s="9"/>
      <c r="LQ295" s="9"/>
      <c r="LR295" s="9"/>
      <c r="LS295" s="9"/>
      <c r="LT295" s="9"/>
      <c r="LU295" s="9"/>
      <c r="LV295" s="9"/>
      <c r="LW295" s="9"/>
      <c r="LX295" s="9"/>
    </row>
    <row r="296" spans="1:336" s="15" customFormat="1" ht="63.75" x14ac:dyDescent="0.25">
      <c r="A296" s="679" t="str">
        <f>CONCATENATE(MUEBLES[[#This Row],[CODIGO DE LA PARTIDA ESPECIFICA ]],"-",MUEBLES[[#This Row],[NO. EDIFICIO ]],"-",MUEBLES[[#This Row],[NO. ÁREA ]],"-",MUEBLES[[#This Row],[NÚM. DE BIEN ]],"-",MUEBLES[[#This Row],[CONSECUTIVO DEL BIEN ]],"-",MUEBLES[[#This Row],[CONSECUTIVO GENERAL DE INVENTARIO]])</f>
        <v>511-01-18-271-003-0291</v>
      </c>
      <c r="B296" s="584">
        <v>511</v>
      </c>
      <c r="C296" s="584" t="s">
        <v>6096</v>
      </c>
      <c r="D296" s="584" t="s">
        <v>6416</v>
      </c>
      <c r="E296" s="585" t="s">
        <v>4060</v>
      </c>
      <c r="F296" s="584" t="str">
        <f>VLOOKUP(MUEBLES[[#This Row],[NO. EDIFICIO ]],EDIFICIOS[],2,FALSE)</f>
        <v>PALACIO MUNICIPAL</v>
      </c>
      <c r="G296" s="584" t="str">
        <f>VLOOKUP(MUEBLES[[#This Row],[NO. EDIFICIO ]],EDIFICIOS[],3,FALSE)</f>
        <v>PALACIO MUNICIPAL, S/N, COLONIA CENTRO</v>
      </c>
      <c r="H296" s="606" t="s">
        <v>4263</v>
      </c>
      <c r="I296" s="587" t="str">
        <f>VLOOKUP(MUEBLES[[#This Row],[NO. ÁREA ]],AREAS[],2,FALSE)</f>
        <v>OBRAS PÚBLICAS Y ORDENAMIENTO URBANO</v>
      </c>
      <c r="J296" s="586" t="str">
        <f>VLOOKUP(MUEBLES[[#This Row],[NO. ÁREA ]],AREAS[],5,FALSE)</f>
        <v>ING. ZOILA PÉREZ MEJÍA</v>
      </c>
      <c r="K296" s="586">
        <v>164</v>
      </c>
      <c r="L296" s="587" t="str">
        <f>VLOOKUP(MUEBLES[[#This Row],[NÚM. DE NOMINA ]],PERSONAL[],2,FALSE)</f>
        <v>ING. ZOILA PÉREZ MEJÍA</v>
      </c>
      <c r="M296" s="586" t="str">
        <f>VLOOKUP(MUEBLES[[#This Row],[NÚM. DE NOMINA ]],PERSONAL[],3,FALSE)</f>
        <v>TITULAR</v>
      </c>
      <c r="N296" s="585" t="s">
        <v>4904</v>
      </c>
      <c r="O296" s="624" t="s">
        <v>4694</v>
      </c>
      <c r="P296" s="588" t="str">
        <f>VLOOKUP(MUEBLES[[#This Row],[NÚM. DE BIEN ]],BIENES[],2,FALSE)</f>
        <v xml:space="preserve">SILLA AJUSTABLE </v>
      </c>
      <c r="Q296" s="625" t="s">
        <v>3595</v>
      </c>
      <c r="R296" s="606" t="s">
        <v>5233</v>
      </c>
      <c r="S296" s="585" t="s">
        <v>557</v>
      </c>
      <c r="T296" s="585" t="s">
        <v>3685</v>
      </c>
      <c r="U296" s="585" t="s">
        <v>557</v>
      </c>
      <c r="V296" s="585"/>
      <c r="W296" s="590"/>
      <c r="X296" s="591"/>
      <c r="Y296" s="592"/>
      <c r="Z296" s="592"/>
      <c r="AA296" s="585" t="s">
        <v>6090</v>
      </c>
      <c r="AB296" s="607"/>
      <c r="AC296" s="576"/>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c r="DM296" s="9"/>
      <c r="DN296" s="9"/>
      <c r="DO296" s="9"/>
      <c r="DP296" s="9"/>
      <c r="DQ296" s="9"/>
      <c r="DR296" s="9"/>
      <c r="DS296" s="9"/>
      <c r="DT296" s="9"/>
      <c r="DU296" s="9"/>
      <c r="DV296" s="9"/>
      <c r="DW296" s="9"/>
      <c r="DX296" s="9"/>
      <c r="DY296" s="9"/>
      <c r="DZ296" s="9"/>
      <c r="EA296" s="9"/>
      <c r="EB296" s="9"/>
      <c r="EC296" s="9"/>
      <c r="ED296" s="9"/>
      <c r="EE296" s="9"/>
      <c r="EF296" s="9"/>
      <c r="EG296" s="9"/>
      <c r="EH296" s="9"/>
      <c r="EI296" s="9"/>
      <c r="EJ296" s="9"/>
      <c r="EK296" s="9"/>
      <c r="EL296" s="9"/>
      <c r="EM296" s="9"/>
      <c r="EN296" s="9"/>
      <c r="EO296" s="9"/>
      <c r="EP296" s="9"/>
      <c r="EQ296" s="9"/>
      <c r="ER296" s="9"/>
      <c r="ES296" s="9"/>
      <c r="ET296" s="9"/>
      <c r="EU296" s="9"/>
      <c r="EV296" s="9"/>
      <c r="EW296" s="9"/>
      <c r="EX296" s="9"/>
      <c r="EY296" s="9"/>
      <c r="EZ296" s="9"/>
      <c r="FA296" s="9"/>
      <c r="FB296" s="9"/>
      <c r="FC296" s="9"/>
      <c r="FD296" s="9"/>
      <c r="FE296" s="9"/>
      <c r="FF296" s="9"/>
      <c r="FG296" s="9"/>
      <c r="FH296" s="9"/>
      <c r="FI296" s="9"/>
      <c r="FJ296" s="9"/>
      <c r="FK296" s="9"/>
      <c r="FL296" s="9"/>
      <c r="FM296" s="9"/>
      <c r="FN296" s="9"/>
      <c r="FO296" s="9"/>
      <c r="FP296" s="9"/>
      <c r="FQ296" s="9"/>
      <c r="FR296" s="9"/>
      <c r="FS296" s="9"/>
      <c r="FT296" s="9"/>
      <c r="FU296" s="9"/>
      <c r="FV296" s="9"/>
      <c r="FW296" s="9"/>
      <c r="FX296" s="9"/>
      <c r="FY296" s="9"/>
      <c r="FZ296" s="9"/>
      <c r="GA296" s="9"/>
      <c r="GB296" s="9"/>
      <c r="GC296" s="9"/>
      <c r="GD296" s="9"/>
      <c r="GE296" s="9"/>
      <c r="GF296" s="9"/>
      <c r="GG296" s="9"/>
      <c r="GH296" s="9"/>
      <c r="GI296" s="9"/>
      <c r="GJ296" s="9"/>
      <c r="GK296" s="9"/>
      <c r="GL296" s="9"/>
      <c r="GM296" s="9"/>
      <c r="GN296" s="9"/>
      <c r="GO296" s="9"/>
      <c r="GP296" s="9"/>
      <c r="GQ296" s="9"/>
      <c r="GR296" s="9"/>
      <c r="GS296" s="9"/>
      <c r="GT296" s="9"/>
      <c r="GU296" s="9"/>
      <c r="GV296" s="9"/>
      <c r="GW296" s="9"/>
      <c r="GX296" s="9"/>
      <c r="GY296" s="9"/>
      <c r="GZ296" s="9"/>
      <c r="HA296" s="9"/>
      <c r="HB296" s="9"/>
      <c r="HC296" s="9"/>
      <c r="HD296" s="9"/>
      <c r="HE296" s="9"/>
      <c r="HF296" s="9"/>
      <c r="HG296" s="9"/>
      <c r="HH296" s="9"/>
      <c r="HI296" s="9"/>
      <c r="HJ296" s="9"/>
      <c r="HK296" s="9"/>
      <c r="HL296" s="9"/>
      <c r="HM296" s="9"/>
      <c r="HN296" s="9"/>
      <c r="HO296" s="9"/>
      <c r="HP296" s="9"/>
      <c r="HQ296" s="9"/>
      <c r="HR296" s="9"/>
      <c r="HS296" s="9"/>
      <c r="HT296" s="9"/>
      <c r="HU296" s="9"/>
      <c r="HV296" s="9"/>
      <c r="HW296" s="9"/>
      <c r="HX296" s="9"/>
      <c r="HY296" s="9"/>
      <c r="HZ296" s="9"/>
      <c r="IA296" s="9"/>
      <c r="IB296" s="9"/>
      <c r="IC296" s="9"/>
      <c r="ID296" s="9"/>
      <c r="IE296" s="9"/>
      <c r="IF296" s="9"/>
      <c r="IG296" s="9"/>
      <c r="IH296" s="9"/>
      <c r="II296" s="9"/>
      <c r="IJ296" s="9"/>
      <c r="IK296" s="9"/>
      <c r="IL296" s="9"/>
      <c r="IM296" s="9"/>
      <c r="IN296" s="9"/>
      <c r="IO296" s="9"/>
      <c r="IP296" s="9"/>
      <c r="IQ296" s="9"/>
      <c r="IR296" s="9"/>
      <c r="IS296" s="9"/>
      <c r="IT296" s="9"/>
      <c r="IU296" s="9"/>
      <c r="IV296" s="9"/>
      <c r="IW296" s="9"/>
      <c r="IX296" s="9"/>
      <c r="IY296" s="9"/>
      <c r="IZ296" s="9"/>
      <c r="JA296" s="9"/>
      <c r="JB296" s="9"/>
      <c r="JC296" s="9"/>
      <c r="JD296" s="9"/>
      <c r="JE296" s="9"/>
      <c r="JF296" s="9"/>
      <c r="JG296" s="9"/>
      <c r="JH296" s="9"/>
      <c r="JI296" s="9"/>
      <c r="JJ296" s="9"/>
      <c r="JK296" s="9"/>
      <c r="JL296" s="9"/>
      <c r="JM296" s="9"/>
      <c r="JN296" s="9"/>
      <c r="JO296" s="9"/>
      <c r="JP296" s="9"/>
      <c r="JQ296" s="9"/>
      <c r="JR296" s="9"/>
      <c r="JS296" s="9"/>
      <c r="JT296" s="9"/>
      <c r="JU296" s="9"/>
      <c r="JV296" s="9"/>
      <c r="JW296" s="9"/>
      <c r="JX296" s="9"/>
      <c r="JY296" s="9"/>
      <c r="JZ296" s="9"/>
      <c r="KA296" s="9"/>
      <c r="KB296" s="9"/>
      <c r="KC296" s="9"/>
      <c r="KD296" s="9"/>
      <c r="KE296" s="9"/>
      <c r="KF296" s="9"/>
      <c r="KG296" s="9"/>
      <c r="KH296" s="9"/>
      <c r="KI296" s="9"/>
      <c r="KJ296" s="9"/>
      <c r="KK296" s="9"/>
      <c r="KL296" s="9"/>
      <c r="KM296" s="9"/>
      <c r="KN296" s="9"/>
      <c r="KO296" s="9"/>
      <c r="KP296" s="9"/>
      <c r="KQ296" s="9"/>
      <c r="KR296" s="9"/>
      <c r="KS296" s="9"/>
      <c r="KT296" s="9"/>
      <c r="KU296" s="9"/>
      <c r="KV296" s="9"/>
      <c r="KW296" s="9"/>
      <c r="KX296" s="9"/>
      <c r="KY296" s="9"/>
      <c r="KZ296" s="9"/>
      <c r="LA296" s="9"/>
      <c r="LB296" s="9"/>
      <c r="LC296" s="9"/>
      <c r="LD296" s="9"/>
      <c r="LE296" s="9"/>
      <c r="LF296" s="9"/>
      <c r="LG296" s="9"/>
      <c r="LH296" s="9"/>
      <c r="LI296" s="9"/>
      <c r="LJ296" s="9"/>
      <c r="LK296" s="9"/>
      <c r="LL296" s="9"/>
      <c r="LM296" s="9"/>
      <c r="LN296" s="9"/>
      <c r="LO296" s="9"/>
      <c r="LP296" s="9"/>
      <c r="LQ296" s="9"/>
      <c r="LR296" s="9"/>
      <c r="LS296" s="9"/>
      <c r="LT296" s="9"/>
      <c r="LU296" s="9"/>
      <c r="LV296" s="9"/>
      <c r="LW296" s="9"/>
      <c r="LX296" s="9"/>
    </row>
    <row r="297" spans="1:336" s="15" customFormat="1" ht="63.75" x14ac:dyDescent="0.25">
      <c r="A297" s="679" t="str">
        <f>CONCATENATE(MUEBLES[[#This Row],[CODIGO DE LA PARTIDA ESPECIFICA ]],"-",MUEBLES[[#This Row],[NO. EDIFICIO ]],"-",MUEBLES[[#This Row],[NO. ÁREA ]],"-",MUEBLES[[#This Row],[NÚM. DE BIEN ]],"-",MUEBLES[[#This Row],[CONSECUTIVO DEL BIEN ]],"-",MUEBLES[[#This Row],[CONSECUTIVO GENERAL DE INVENTARIO]])</f>
        <v>511-01-01-271-004-0292</v>
      </c>
      <c r="B297" s="584">
        <v>511</v>
      </c>
      <c r="C297" s="584" t="s">
        <v>6096</v>
      </c>
      <c r="D297" s="584" t="s">
        <v>6417</v>
      </c>
      <c r="E297" s="585" t="s">
        <v>4060</v>
      </c>
      <c r="F297" s="584" t="str">
        <f>VLOOKUP(MUEBLES[[#This Row],[NO. EDIFICIO ]],EDIFICIOS[],2,FALSE)</f>
        <v>PALACIO MUNICIPAL</v>
      </c>
      <c r="G297" s="584" t="str">
        <f>VLOOKUP(MUEBLES[[#This Row],[NO. EDIFICIO ]],EDIFICIOS[],3,FALSE)</f>
        <v>PALACIO MUNICIPAL, S/N, COLONIA CENTRO</v>
      </c>
      <c r="H297" s="606" t="s">
        <v>4060</v>
      </c>
      <c r="I297" s="587" t="str">
        <f>VLOOKUP(MUEBLES[[#This Row],[NO. ÁREA ]],AREAS[],2,FALSE)</f>
        <v xml:space="preserve">DESPACHO DE LA PRESIDENCIA </v>
      </c>
      <c r="J297" s="586" t="str">
        <f>VLOOKUP(MUEBLES[[#This Row],[NO. ÁREA ]],AREAS[],5,FALSE)</f>
        <v>C. EDIGAR MONTER ÁNGELES</v>
      </c>
      <c r="K297" s="586">
        <v>99</v>
      </c>
      <c r="L297" s="587" t="str">
        <f>VLOOKUP(MUEBLES[[#This Row],[NÚM. DE NOMINA ]],PERSONAL[],2,FALSE)</f>
        <v>LIC. MARLENE MEJÍA LÓPEZ</v>
      </c>
      <c r="M297" s="586" t="str">
        <f>VLOOKUP(MUEBLES[[#This Row],[NÚM. DE NOMINA ]],PERSONAL[],3,FALSE)</f>
        <v>AUXILIAR ADMINISTRATIVO</v>
      </c>
      <c r="N297" s="585" t="s">
        <v>4904</v>
      </c>
      <c r="O297" s="624" t="s">
        <v>4695</v>
      </c>
      <c r="P297" s="588" t="str">
        <f>VLOOKUP(MUEBLES[[#This Row],[NÚM. DE BIEN ]],BIENES[],2,FALSE)</f>
        <v xml:space="preserve">SILLA AJUSTABLE </v>
      </c>
      <c r="Q297" s="625" t="s">
        <v>3595</v>
      </c>
      <c r="R297" s="606" t="s">
        <v>5234</v>
      </c>
      <c r="S297" s="585"/>
      <c r="T297" s="585"/>
      <c r="U297" s="585"/>
      <c r="V297" s="585"/>
      <c r="W297" s="590"/>
      <c r="X297" s="591"/>
      <c r="Y297" s="592"/>
      <c r="Z297" s="592"/>
      <c r="AA297" s="585" t="s">
        <v>6090</v>
      </c>
      <c r="AB297" s="607"/>
      <c r="AC297" s="576"/>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c r="DL297" s="9"/>
      <c r="DM297" s="9"/>
      <c r="DN297" s="9"/>
      <c r="DO297" s="9"/>
      <c r="DP297" s="9"/>
      <c r="DQ297" s="9"/>
      <c r="DR297" s="9"/>
      <c r="DS297" s="9"/>
      <c r="DT297" s="9"/>
      <c r="DU297" s="9"/>
      <c r="DV297" s="9"/>
      <c r="DW297" s="9"/>
      <c r="DX297" s="9"/>
      <c r="DY297" s="9"/>
      <c r="DZ297" s="9"/>
      <c r="EA297" s="9"/>
      <c r="EB297" s="9"/>
      <c r="EC297" s="9"/>
      <c r="ED297" s="9"/>
      <c r="EE297" s="9"/>
      <c r="EF297" s="9"/>
      <c r="EG297" s="9"/>
      <c r="EH297" s="9"/>
      <c r="EI297" s="9"/>
      <c r="EJ297" s="9"/>
      <c r="EK297" s="9"/>
      <c r="EL297" s="9"/>
      <c r="EM297" s="9"/>
      <c r="EN297" s="9"/>
      <c r="EO297" s="9"/>
      <c r="EP297" s="9"/>
      <c r="EQ297" s="9"/>
      <c r="ER297" s="9"/>
      <c r="ES297" s="9"/>
      <c r="ET297" s="9"/>
      <c r="EU297" s="9"/>
      <c r="EV297" s="9"/>
      <c r="EW297" s="9"/>
      <c r="EX297" s="9"/>
      <c r="EY297" s="9"/>
      <c r="EZ297" s="9"/>
      <c r="FA297" s="9"/>
      <c r="FB297" s="9"/>
      <c r="FC297" s="9"/>
      <c r="FD297" s="9"/>
      <c r="FE297" s="9"/>
      <c r="FF297" s="9"/>
      <c r="FG297" s="9"/>
      <c r="FH297" s="9"/>
      <c r="FI297" s="9"/>
      <c r="FJ297" s="9"/>
      <c r="FK297" s="9"/>
      <c r="FL297" s="9"/>
      <c r="FM297" s="9"/>
      <c r="FN297" s="9"/>
      <c r="FO297" s="9"/>
      <c r="FP297" s="9"/>
      <c r="FQ297" s="9"/>
      <c r="FR297" s="9"/>
      <c r="FS297" s="9"/>
      <c r="FT297" s="9"/>
      <c r="FU297" s="9"/>
      <c r="FV297" s="9"/>
      <c r="FW297" s="9"/>
      <c r="FX297" s="9"/>
      <c r="FY297" s="9"/>
      <c r="FZ297" s="9"/>
      <c r="GA297" s="9"/>
      <c r="GB297" s="9"/>
      <c r="GC297" s="9"/>
      <c r="GD297" s="9"/>
      <c r="GE297" s="9"/>
      <c r="GF297" s="9"/>
      <c r="GG297" s="9"/>
      <c r="GH297" s="9"/>
      <c r="GI297" s="9"/>
      <c r="GJ297" s="9"/>
      <c r="GK297" s="9"/>
      <c r="GL297" s="9"/>
      <c r="GM297" s="9"/>
      <c r="GN297" s="9"/>
      <c r="GO297" s="9"/>
      <c r="GP297" s="9"/>
      <c r="GQ297" s="9"/>
      <c r="GR297" s="9"/>
      <c r="GS297" s="9"/>
      <c r="GT297" s="9"/>
      <c r="GU297" s="9"/>
      <c r="GV297" s="9"/>
      <c r="GW297" s="9"/>
      <c r="GX297" s="9"/>
      <c r="GY297" s="9"/>
      <c r="GZ297" s="9"/>
      <c r="HA297" s="9"/>
      <c r="HB297" s="9"/>
      <c r="HC297" s="9"/>
      <c r="HD297" s="9"/>
      <c r="HE297" s="9"/>
      <c r="HF297" s="9"/>
      <c r="HG297" s="9"/>
      <c r="HH297" s="9"/>
      <c r="HI297" s="9"/>
      <c r="HJ297" s="9"/>
      <c r="HK297" s="9"/>
      <c r="HL297" s="9"/>
      <c r="HM297" s="9"/>
      <c r="HN297" s="9"/>
      <c r="HO297" s="9"/>
      <c r="HP297" s="9"/>
      <c r="HQ297" s="9"/>
      <c r="HR297" s="9"/>
      <c r="HS297" s="9"/>
      <c r="HT297" s="9"/>
      <c r="HU297" s="9"/>
      <c r="HV297" s="9"/>
      <c r="HW297" s="9"/>
      <c r="HX297" s="9"/>
      <c r="HY297" s="9"/>
      <c r="HZ297" s="9"/>
      <c r="IA297" s="9"/>
      <c r="IB297" s="9"/>
      <c r="IC297" s="9"/>
      <c r="ID297" s="9"/>
      <c r="IE297" s="9"/>
      <c r="IF297" s="9"/>
      <c r="IG297" s="9"/>
      <c r="IH297" s="9"/>
      <c r="II297" s="9"/>
      <c r="IJ297" s="9"/>
      <c r="IK297" s="9"/>
      <c r="IL297" s="9"/>
      <c r="IM297" s="9"/>
      <c r="IN297" s="9"/>
      <c r="IO297" s="9"/>
      <c r="IP297" s="9"/>
      <c r="IQ297" s="9"/>
      <c r="IR297" s="9"/>
      <c r="IS297" s="9"/>
      <c r="IT297" s="9"/>
      <c r="IU297" s="9"/>
      <c r="IV297" s="9"/>
      <c r="IW297" s="9"/>
      <c r="IX297" s="9"/>
      <c r="IY297" s="9"/>
      <c r="IZ297" s="9"/>
      <c r="JA297" s="9"/>
      <c r="JB297" s="9"/>
      <c r="JC297" s="9"/>
      <c r="JD297" s="9"/>
      <c r="JE297" s="9"/>
      <c r="JF297" s="9"/>
      <c r="JG297" s="9"/>
      <c r="JH297" s="9"/>
      <c r="JI297" s="9"/>
      <c r="JJ297" s="9"/>
      <c r="JK297" s="9"/>
      <c r="JL297" s="9"/>
      <c r="JM297" s="9"/>
      <c r="JN297" s="9"/>
      <c r="JO297" s="9"/>
      <c r="JP297" s="9"/>
      <c r="JQ297" s="9"/>
      <c r="JR297" s="9"/>
      <c r="JS297" s="9"/>
      <c r="JT297" s="9"/>
      <c r="JU297" s="9"/>
      <c r="JV297" s="9"/>
      <c r="JW297" s="9"/>
      <c r="JX297" s="9"/>
      <c r="JY297" s="9"/>
      <c r="JZ297" s="9"/>
      <c r="KA297" s="9"/>
      <c r="KB297" s="9"/>
      <c r="KC297" s="9"/>
      <c r="KD297" s="9"/>
      <c r="KE297" s="9"/>
      <c r="KF297" s="9"/>
      <c r="KG297" s="9"/>
      <c r="KH297" s="9"/>
      <c r="KI297" s="9"/>
      <c r="KJ297" s="9"/>
      <c r="KK297" s="9"/>
      <c r="KL297" s="9"/>
      <c r="KM297" s="9"/>
      <c r="KN297" s="9"/>
      <c r="KO297" s="9"/>
      <c r="KP297" s="9"/>
      <c r="KQ297" s="9"/>
      <c r="KR297" s="9"/>
      <c r="KS297" s="9"/>
      <c r="KT297" s="9"/>
      <c r="KU297" s="9"/>
      <c r="KV297" s="9"/>
      <c r="KW297" s="9"/>
      <c r="KX297" s="9"/>
      <c r="KY297" s="9"/>
      <c r="KZ297" s="9"/>
      <c r="LA297" s="9"/>
      <c r="LB297" s="9"/>
      <c r="LC297" s="9"/>
      <c r="LD297" s="9"/>
      <c r="LE297" s="9"/>
      <c r="LF297" s="9"/>
      <c r="LG297" s="9"/>
      <c r="LH297" s="9"/>
      <c r="LI297" s="9"/>
      <c r="LJ297" s="9"/>
      <c r="LK297" s="9"/>
      <c r="LL297" s="9"/>
      <c r="LM297" s="9"/>
      <c r="LN297" s="9"/>
      <c r="LO297" s="9"/>
      <c r="LP297" s="9"/>
      <c r="LQ297" s="9"/>
      <c r="LR297" s="9"/>
      <c r="LS297" s="9"/>
      <c r="LT297" s="9"/>
      <c r="LU297" s="9"/>
      <c r="LV297" s="9"/>
      <c r="LW297" s="9"/>
      <c r="LX297" s="9"/>
    </row>
    <row r="298" spans="1:336" s="15" customFormat="1" ht="63.75" x14ac:dyDescent="0.25">
      <c r="A298" s="661" t="str">
        <f>CONCATENATE(MUEBLES[[#This Row],[CODIGO DE LA PARTIDA ESPECIFICA ]],"-",MUEBLES[[#This Row],[NO. EDIFICIO ]],"-",MUEBLES[[#This Row],[NO. ÁREA ]],"-",MUEBLES[[#This Row],[NÚM. DE BIEN ]],"-",MUEBLES[[#This Row],[CONSECUTIVO DEL BIEN ]],"-",MUEBLES[[#This Row],[CONSECUTIVO GENERAL DE INVENTARIO]])</f>
        <v>511-01-12-272-001-0293</v>
      </c>
      <c r="B298" s="584">
        <v>511</v>
      </c>
      <c r="C298" s="584" t="s">
        <v>6096</v>
      </c>
      <c r="D298" s="584" t="s">
        <v>6418</v>
      </c>
      <c r="E298" s="585" t="s">
        <v>4060</v>
      </c>
      <c r="F298" s="584" t="str">
        <f>VLOOKUP(MUEBLES[[#This Row],[NO. EDIFICIO ]],EDIFICIOS[],2,FALSE)</f>
        <v>PALACIO MUNICIPAL</v>
      </c>
      <c r="G298" s="584" t="str">
        <f>VLOOKUP(MUEBLES[[#This Row],[NO. EDIFICIO ]],EDIFICIOS[],3,FALSE)</f>
        <v>PALACIO MUNICIPAL, S/N, COLONIA CENTRO</v>
      </c>
      <c r="H298" s="606" t="s">
        <v>4257</v>
      </c>
      <c r="I298" s="587" t="str">
        <f>VLOOKUP(MUEBLES[[#This Row],[NO. ÁREA ]],AREAS[],2,FALSE)</f>
        <v>ARCHIVO</v>
      </c>
      <c r="J298" s="586" t="str">
        <f>VLOOKUP(MUEBLES[[#This Row],[NO. ÁREA ]],AREAS[],5,FALSE)</f>
        <v>LIC. BLANCA MALDONADO GÓMEZ</v>
      </c>
      <c r="K298" s="586">
        <v>101</v>
      </c>
      <c r="L298" s="587" t="str">
        <f>VLOOKUP(MUEBLES[[#This Row],[NÚM. DE NOMINA ]],PERSONAL[],2,FALSE)</f>
        <v>LIC. BLANCA MALDONADO GÓMEZ</v>
      </c>
      <c r="M298" s="586" t="str">
        <f>VLOOKUP(MUEBLES[[#This Row],[NÚM. DE NOMINA ]],PERSONAL[],3,FALSE)</f>
        <v>SECRETARIA</v>
      </c>
      <c r="N298" s="585" t="s">
        <v>4905</v>
      </c>
      <c r="O298" s="586" t="s">
        <v>4692</v>
      </c>
      <c r="P298" s="588" t="str">
        <f>VLOOKUP(MUEBLES[[#This Row],[NÚM. DE BIEN ]],BIENES[],2,FALSE)</f>
        <v xml:space="preserve">SILLA DE ESPERA </v>
      </c>
      <c r="Q298" s="589" t="s">
        <v>56</v>
      </c>
      <c r="R298" s="606" t="s">
        <v>5235</v>
      </c>
      <c r="S298" s="585" t="s">
        <v>39</v>
      </c>
      <c r="T298" s="585" t="s">
        <v>39</v>
      </c>
      <c r="U298" s="585" t="s">
        <v>39</v>
      </c>
      <c r="V298" s="585">
        <v>81</v>
      </c>
      <c r="W298" s="590">
        <v>42734</v>
      </c>
      <c r="X298" s="591">
        <v>550</v>
      </c>
      <c r="Y298" s="592">
        <v>0</v>
      </c>
      <c r="Z298" s="592">
        <v>550</v>
      </c>
      <c r="AA298" s="585" t="s">
        <v>6089</v>
      </c>
      <c r="AB298" s="607"/>
      <c r="AC298" s="576"/>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c r="DM298" s="9"/>
      <c r="DN298" s="9"/>
      <c r="DO298" s="9"/>
      <c r="DP298" s="9"/>
      <c r="DQ298" s="9"/>
      <c r="DR298" s="9"/>
      <c r="DS298" s="9"/>
      <c r="DT298" s="9"/>
      <c r="DU298" s="9"/>
      <c r="DV298" s="9"/>
      <c r="DW298" s="9"/>
      <c r="DX298" s="9"/>
      <c r="DY298" s="9"/>
      <c r="DZ298" s="9"/>
      <c r="EA298" s="9"/>
      <c r="EB298" s="9"/>
      <c r="EC298" s="9"/>
      <c r="ED298" s="9"/>
      <c r="EE298" s="9"/>
      <c r="EF298" s="9"/>
      <c r="EG298" s="9"/>
      <c r="EH298" s="9"/>
      <c r="EI298" s="9"/>
      <c r="EJ298" s="9"/>
      <c r="EK298" s="9"/>
      <c r="EL298" s="9"/>
      <c r="EM298" s="9"/>
      <c r="EN298" s="9"/>
      <c r="EO298" s="9"/>
      <c r="EP298" s="9"/>
      <c r="EQ298" s="9"/>
      <c r="ER298" s="9"/>
      <c r="ES298" s="9"/>
      <c r="ET298" s="9"/>
      <c r="EU298" s="9"/>
      <c r="EV298" s="9"/>
      <c r="EW298" s="9"/>
      <c r="EX298" s="9"/>
      <c r="EY298" s="9"/>
      <c r="EZ298" s="9"/>
      <c r="FA298" s="9"/>
      <c r="FB298" s="9"/>
      <c r="FC298" s="9"/>
      <c r="FD298" s="9"/>
      <c r="FE298" s="9"/>
      <c r="FF298" s="9"/>
      <c r="FG298" s="9"/>
      <c r="FH298" s="9"/>
      <c r="FI298" s="9"/>
      <c r="FJ298" s="9"/>
      <c r="FK298" s="9"/>
      <c r="FL298" s="9"/>
      <c r="FM298" s="9"/>
      <c r="FN298" s="9"/>
      <c r="FO298" s="9"/>
      <c r="FP298" s="9"/>
      <c r="FQ298" s="9"/>
      <c r="FR298" s="9"/>
      <c r="FS298" s="9"/>
      <c r="FT298" s="9"/>
      <c r="FU298" s="9"/>
      <c r="FV298" s="9"/>
      <c r="FW298" s="9"/>
      <c r="FX298" s="9"/>
      <c r="FY298" s="9"/>
      <c r="FZ298" s="9"/>
      <c r="GA298" s="9"/>
      <c r="GB298" s="9"/>
      <c r="GC298" s="9"/>
      <c r="GD298" s="9"/>
      <c r="GE298" s="9"/>
      <c r="GF298" s="9"/>
      <c r="GG298" s="9"/>
      <c r="GH298" s="9"/>
      <c r="GI298" s="9"/>
      <c r="GJ298" s="9"/>
      <c r="GK298" s="9"/>
      <c r="GL298" s="9"/>
      <c r="GM298" s="9"/>
      <c r="GN298" s="9"/>
      <c r="GO298" s="9"/>
      <c r="GP298" s="9"/>
      <c r="GQ298" s="9"/>
      <c r="GR298" s="9"/>
      <c r="GS298" s="9"/>
      <c r="GT298" s="9"/>
      <c r="GU298" s="9"/>
      <c r="GV298" s="9"/>
      <c r="GW298" s="9"/>
      <c r="GX298" s="9"/>
      <c r="GY298" s="9"/>
      <c r="GZ298" s="9"/>
      <c r="HA298" s="9"/>
      <c r="HB298" s="9"/>
      <c r="HC298" s="9"/>
      <c r="HD298" s="9"/>
      <c r="HE298" s="9"/>
      <c r="HF298" s="9"/>
      <c r="HG298" s="9"/>
      <c r="HH298" s="9"/>
      <c r="HI298" s="9"/>
      <c r="HJ298" s="9"/>
      <c r="HK298" s="9"/>
      <c r="HL298" s="9"/>
      <c r="HM298" s="9"/>
      <c r="HN298" s="9"/>
      <c r="HO298" s="9"/>
      <c r="HP298" s="9"/>
      <c r="HQ298" s="9"/>
      <c r="HR298" s="9"/>
      <c r="HS298" s="9"/>
      <c r="HT298" s="9"/>
      <c r="HU298" s="9"/>
      <c r="HV298" s="9"/>
      <c r="HW298" s="9"/>
      <c r="HX298" s="9"/>
      <c r="HY298" s="9"/>
      <c r="HZ298" s="9"/>
      <c r="IA298" s="9"/>
      <c r="IB298" s="9"/>
      <c r="IC298" s="9"/>
      <c r="ID298" s="9"/>
      <c r="IE298" s="9"/>
      <c r="IF298" s="9"/>
      <c r="IG298" s="9"/>
      <c r="IH298" s="9"/>
      <c r="II298" s="9"/>
      <c r="IJ298" s="9"/>
      <c r="IK298" s="9"/>
      <c r="IL298" s="9"/>
      <c r="IM298" s="9"/>
      <c r="IN298" s="9"/>
      <c r="IO298" s="9"/>
      <c r="IP298" s="9"/>
      <c r="IQ298" s="9"/>
      <c r="IR298" s="9"/>
      <c r="IS298" s="9"/>
      <c r="IT298" s="9"/>
      <c r="IU298" s="9"/>
      <c r="IV298" s="9"/>
      <c r="IW298" s="9"/>
      <c r="IX298" s="9"/>
      <c r="IY298" s="9"/>
      <c r="IZ298" s="9"/>
      <c r="JA298" s="9"/>
      <c r="JB298" s="9"/>
      <c r="JC298" s="9"/>
      <c r="JD298" s="9"/>
      <c r="JE298" s="9"/>
      <c r="JF298" s="9"/>
      <c r="JG298" s="9"/>
      <c r="JH298" s="9"/>
      <c r="JI298" s="9"/>
      <c r="JJ298" s="9"/>
      <c r="JK298" s="9"/>
      <c r="JL298" s="9"/>
      <c r="JM298" s="9"/>
      <c r="JN298" s="9"/>
      <c r="JO298" s="9"/>
      <c r="JP298" s="9"/>
      <c r="JQ298" s="9"/>
      <c r="JR298" s="9"/>
      <c r="JS298" s="9"/>
      <c r="JT298" s="9"/>
      <c r="JU298" s="9"/>
      <c r="JV298" s="9"/>
      <c r="JW298" s="9"/>
      <c r="JX298" s="9"/>
      <c r="JY298" s="9"/>
      <c r="JZ298" s="9"/>
      <c r="KA298" s="9"/>
      <c r="KB298" s="9"/>
      <c r="KC298" s="9"/>
      <c r="KD298" s="9"/>
      <c r="KE298" s="9"/>
      <c r="KF298" s="9"/>
      <c r="KG298" s="9"/>
      <c r="KH298" s="9"/>
      <c r="KI298" s="9"/>
      <c r="KJ298" s="9"/>
      <c r="KK298" s="9"/>
      <c r="KL298" s="9"/>
      <c r="KM298" s="9"/>
      <c r="KN298" s="9"/>
      <c r="KO298" s="9"/>
      <c r="KP298" s="9"/>
      <c r="KQ298" s="9"/>
      <c r="KR298" s="9"/>
      <c r="KS298" s="9"/>
      <c r="KT298" s="9"/>
      <c r="KU298" s="9"/>
      <c r="KV298" s="9"/>
      <c r="KW298" s="9"/>
      <c r="KX298" s="9"/>
      <c r="KY298" s="9"/>
      <c r="KZ298" s="9"/>
      <c r="LA298" s="9"/>
      <c r="LB298" s="9"/>
      <c r="LC298" s="9"/>
      <c r="LD298" s="9"/>
      <c r="LE298" s="9"/>
      <c r="LF298" s="9"/>
      <c r="LG298" s="9"/>
      <c r="LH298" s="9"/>
      <c r="LI298" s="9"/>
      <c r="LJ298" s="9"/>
      <c r="LK298" s="9"/>
      <c r="LL298" s="9"/>
      <c r="LM298" s="9"/>
      <c r="LN298" s="9"/>
      <c r="LO298" s="9"/>
      <c r="LP298" s="9"/>
      <c r="LQ298" s="9"/>
      <c r="LR298" s="9"/>
      <c r="LS298" s="9"/>
      <c r="LT298" s="9"/>
      <c r="LU298" s="9"/>
      <c r="LV298" s="9"/>
      <c r="LW298" s="9"/>
      <c r="LX298" s="9"/>
    </row>
    <row r="299" spans="1:336" s="15" customFormat="1" ht="63.75" x14ac:dyDescent="0.25">
      <c r="A299" s="661" t="str">
        <f>CONCATENATE(MUEBLES[[#This Row],[CODIGO DE LA PARTIDA ESPECIFICA ]],"-",MUEBLES[[#This Row],[NO. EDIFICIO ]],"-",MUEBLES[[#This Row],[NO. ÁREA ]],"-",MUEBLES[[#This Row],[NÚM. DE BIEN ]],"-",MUEBLES[[#This Row],[CONSECUTIVO DEL BIEN ]],"-",MUEBLES[[#This Row],[CONSECUTIVO GENERAL DE INVENTARIO]])</f>
        <v>511-01-31-272-002-0294</v>
      </c>
      <c r="B299" s="584">
        <v>511</v>
      </c>
      <c r="C299" s="584" t="s">
        <v>6096</v>
      </c>
      <c r="D299" s="584" t="s">
        <v>6419</v>
      </c>
      <c r="E299" s="585" t="s">
        <v>4060</v>
      </c>
      <c r="F299" s="584" t="str">
        <f>VLOOKUP(MUEBLES[[#This Row],[NO. EDIFICIO ]],EDIFICIOS[],2,FALSE)</f>
        <v>PALACIO MUNICIPAL</v>
      </c>
      <c r="G299" s="584" t="str">
        <f>VLOOKUP(MUEBLES[[#This Row],[NO. EDIFICIO ]],EDIFICIOS[],3,FALSE)</f>
        <v>PALACIO MUNICIPAL, S/N, COLONIA CENTRO</v>
      </c>
      <c r="H299" s="606" t="s">
        <v>4276</v>
      </c>
      <c r="I299" s="587" t="str">
        <f>VLOOKUP(MUEBLES[[#This Row],[NO. ÁREA ]],AREAS[],2,FALSE)</f>
        <v>DESARROLLO SOCIAL Y ECONÓMICO</v>
      </c>
      <c r="J299" s="586" t="str">
        <f>VLOOKUP(MUEBLES[[#This Row],[NO. ÁREA ]],AREAS[],5,FALSE)</f>
        <v>C. GILBERTO ÁNGELES CORTÉS</v>
      </c>
      <c r="K299" s="586">
        <v>71</v>
      </c>
      <c r="L299" s="587" t="str">
        <f>VLOOKUP(MUEBLES[[#This Row],[NÚM. DE NOMINA ]],PERSONAL[],2,FALSE)</f>
        <v>C. GILBERTO ÁNGELES CORTÉS</v>
      </c>
      <c r="M299" s="586" t="str">
        <f>VLOOKUP(MUEBLES[[#This Row],[NÚM. DE NOMINA ]],PERSONAL[],3,FALSE)</f>
        <v xml:space="preserve">TITULAR </v>
      </c>
      <c r="N299" s="585" t="s">
        <v>4905</v>
      </c>
      <c r="O299" s="586" t="s">
        <v>4693</v>
      </c>
      <c r="P299" s="588" t="str">
        <f>VLOOKUP(MUEBLES[[#This Row],[NÚM. DE BIEN ]],BIENES[],2,FALSE)</f>
        <v xml:space="preserve">SILLA DE ESPERA </v>
      </c>
      <c r="Q299" s="589" t="s">
        <v>56</v>
      </c>
      <c r="R299" s="606" t="s">
        <v>5236</v>
      </c>
      <c r="S299" s="585" t="s">
        <v>39</v>
      </c>
      <c r="T299" s="585" t="s">
        <v>39</v>
      </c>
      <c r="U299" s="585" t="s">
        <v>39</v>
      </c>
      <c r="V299" s="585">
        <v>81</v>
      </c>
      <c r="W299" s="590">
        <v>42734</v>
      </c>
      <c r="X299" s="591">
        <v>550</v>
      </c>
      <c r="Y299" s="592">
        <v>0</v>
      </c>
      <c r="Z299" s="592">
        <v>550</v>
      </c>
      <c r="AA299" s="585" t="s">
        <v>6090</v>
      </c>
      <c r="AB299" s="607"/>
      <c r="AC299" s="576"/>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c r="DL299" s="9"/>
      <c r="DM299" s="9"/>
      <c r="DN299" s="9"/>
      <c r="DO299" s="9"/>
      <c r="DP299" s="9"/>
      <c r="DQ299" s="9"/>
      <c r="DR299" s="9"/>
      <c r="DS299" s="9"/>
      <c r="DT299" s="9"/>
      <c r="DU299" s="9"/>
      <c r="DV299" s="9"/>
      <c r="DW299" s="9"/>
      <c r="DX299" s="9"/>
      <c r="DY299" s="9"/>
      <c r="DZ299" s="9"/>
      <c r="EA299" s="9"/>
      <c r="EB299" s="9"/>
      <c r="EC299" s="9"/>
      <c r="ED299" s="9"/>
      <c r="EE299" s="9"/>
      <c r="EF299" s="9"/>
      <c r="EG299" s="9"/>
      <c r="EH299" s="9"/>
      <c r="EI299" s="9"/>
      <c r="EJ299" s="9"/>
      <c r="EK299" s="9"/>
      <c r="EL299" s="9"/>
      <c r="EM299" s="9"/>
      <c r="EN299" s="9"/>
      <c r="EO299" s="9"/>
      <c r="EP299" s="9"/>
      <c r="EQ299" s="9"/>
      <c r="ER299" s="9"/>
      <c r="ES299" s="9"/>
      <c r="ET299" s="9"/>
      <c r="EU299" s="9"/>
      <c r="EV299" s="9"/>
      <c r="EW299" s="9"/>
      <c r="EX299" s="9"/>
      <c r="EY299" s="9"/>
      <c r="EZ299" s="9"/>
      <c r="FA299" s="9"/>
      <c r="FB299" s="9"/>
      <c r="FC299" s="9"/>
      <c r="FD299" s="9"/>
      <c r="FE299" s="9"/>
      <c r="FF299" s="9"/>
      <c r="FG299" s="9"/>
      <c r="FH299" s="9"/>
      <c r="FI299" s="9"/>
      <c r="FJ299" s="9"/>
      <c r="FK299" s="9"/>
      <c r="FL299" s="9"/>
      <c r="FM299" s="9"/>
      <c r="FN299" s="9"/>
      <c r="FO299" s="9"/>
      <c r="FP299" s="9"/>
      <c r="FQ299" s="9"/>
      <c r="FR299" s="9"/>
      <c r="FS299" s="9"/>
      <c r="FT299" s="9"/>
      <c r="FU299" s="9"/>
      <c r="FV299" s="9"/>
      <c r="FW299" s="9"/>
      <c r="FX299" s="9"/>
      <c r="FY299" s="9"/>
      <c r="FZ299" s="9"/>
      <c r="GA299" s="9"/>
      <c r="GB299" s="9"/>
      <c r="GC299" s="9"/>
      <c r="GD299" s="9"/>
      <c r="GE299" s="9"/>
      <c r="GF299" s="9"/>
      <c r="GG299" s="9"/>
      <c r="GH299" s="9"/>
      <c r="GI299" s="9"/>
      <c r="GJ299" s="9"/>
      <c r="GK299" s="9"/>
      <c r="GL299" s="9"/>
      <c r="GM299" s="9"/>
      <c r="GN299" s="9"/>
      <c r="GO299" s="9"/>
      <c r="GP299" s="9"/>
      <c r="GQ299" s="9"/>
      <c r="GR299" s="9"/>
      <c r="GS299" s="9"/>
      <c r="GT299" s="9"/>
      <c r="GU299" s="9"/>
      <c r="GV299" s="9"/>
      <c r="GW299" s="9"/>
      <c r="GX299" s="9"/>
      <c r="GY299" s="9"/>
      <c r="GZ299" s="9"/>
      <c r="HA299" s="9"/>
      <c r="HB299" s="9"/>
      <c r="HC299" s="9"/>
      <c r="HD299" s="9"/>
      <c r="HE299" s="9"/>
      <c r="HF299" s="9"/>
      <c r="HG299" s="9"/>
      <c r="HH299" s="9"/>
      <c r="HI299" s="9"/>
      <c r="HJ299" s="9"/>
      <c r="HK299" s="9"/>
      <c r="HL299" s="9"/>
      <c r="HM299" s="9"/>
      <c r="HN299" s="9"/>
      <c r="HO299" s="9"/>
      <c r="HP299" s="9"/>
      <c r="HQ299" s="9"/>
      <c r="HR299" s="9"/>
      <c r="HS299" s="9"/>
      <c r="HT299" s="9"/>
      <c r="HU299" s="9"/>
      <c r="HV299" s="9"/>
      <c r="HW299" s="9"/>
      <c r="HX299" s="9"/>
      <c r="HY299" s="9"/>
      <c r="HZ299" s="9"/>
      <c r="IA299" s="9"/>
      <c r="IB299" s="9"/>
      <c r="IC299" s="9"/>
      <c r="ID299" s="9"/>
      <c r="IE299" s="9"/>
      <c r="IF299" s="9"/>
      <c r="IG299" s="9"/>
      <c r="IH299" s="9"/>
      <c r="II299" s="9"/>
      <c r="IJ299" s="9"/>
      <c r="IK299" s="9"/>
      <c r="IL299" s="9"/>
      <c r="IM299" s="9"/>
      <c r="IN299" s="9"/>
      <c r="IO299" s="9"/>
      <c r="IP299" s="9"/>
      <c r="IQ299" s="9"/>
      <c r="IR299" s="9"/>
      <c r="IS299" s="9"/>
      <c r="IT299" s="9"/>
      <c r="IU299" s="9"/>
      <c r="IV299" s="9"/>
      <c r="IW299" s="9"/>
      <c r="IX299" s="9"/>
      <c r="IY299" s="9"/>
      <c r="IZ299" s="9"/>
      <c r="JA299" s="9"/>
      <c r="JB299" s="9"/>
      <c r="JC299" s="9"/>
      <c r="JD299" s="9"/>
      <c r="JE299" s="9"/>
      <c r="JF299" s="9"/>
      <c r="JG299" s="9"/>
      <c r="JH299" s="9"/>
      <c r="JI299" s="9"/>
      <c r="JJ299" s="9"/>
      <c r="JK299" s="9"/>
      <c r="JL299" s="9"/>
      <c r="JM299" s="9"/>
      <c r="JN299" s="9"/>
      <c r="JO299" s="9"/>
      <c r="JP299" s="9"/>
      <c r="JQ299" s="9"/>
      <c r="JR299" s="9"/>
      <c r="JS299" s="9"/>
      <c r="JT299" s="9"/>
      <c r="JU299" s="9"/>
      <c r="JV299" s="9"/>
      <c r="JW299" s="9"/>
      <c r="JX299" s="9"/>
      <c r="JY299" s="9"/>
      <c r="JZ299" s="9"/>
      <c r="KA299" s="9"/>
      <c r="KB299" s="9"/>
      <c r="KC299" s="9"/>
      <c r="KD299" s="9"/>
      <c r="KE299" s="9"/>
      <c r="KF299" s="9"/>
      <c r="KG299" s="9"/>
      <c r="KH299" s="9"/>
      <c r="KI299" s="9"/>
      <c r="KJ299" s="9"/>
      <c r="KK299" s="9"/>
      <c r="KL299" s="9"/>
      <c r="KM299" s="9"/>
      <c r="KN299" s="9"/>
      <c r="KO299" s="9"/>
      <c r="KP299" s="9"/>
      <c r="KQ299" s="9"/>
      <c r="KR299" s="9"/>
      <c r="KS299" s="9"/>
      <c r="KT299" s="9"/>
      <c r="KU299" s="9"/>
      <c r="KV299" s="9"/>
      <c r="KW299" s="9"/>
      <c r="KX299" s="9"/>
      <c r="KY299" s="9"/>
      <c r="KZ299" s="9"/>
      <c r="LA299" s="9"/>
      <c r="LB299" s="9"/>
      <c r="LC299" s="9"/>
      <c r="LD299" s="9"/>
      <c r="LE299" s="9"/>
      <c r="LF299" s="9"/>
      <c r="LG299" s="9"/>
      <c r="LH299" s="9"/>
      <c r="LI299" s="9"/>
      <c r="LJ299" s="9"/>
      <c r="LK299" s="9"/>
      <c r="LL299" s="9"/>
      <c r="LM299" s="9"/>
      <c r="LN299" s="9"/>
      <c r="LO299" s="9"/>
      <c r="LP299" s="9"/>
      <c r="LQ299" s="9"/>
      <c r="LR299" s="9"/>
      <c r="LS299" s="9"/>
      <c r="LT299" s="9"/>
      <c r="LU299" s="9"/>
      <c r="LV299" s="9"/>
      <c r="LW299" s="9"/>
      <c r="LX299" s="9"/>
    </row>
    <row r="300" spans="1:336" s="15" customFormat="1" ht="63.75" x14ac:dyDescent="0.25">
      <c r="A300" s="661" t="str">
        <f>CONCATENATE(MUEBLES[[#This Row],[CODIGO DE LA PARTIDA ESPECIFICA ]],"-",MUEBLES[[#This Row],[NO. EDIFICIO ]],"-",MUEBLES[[#This Row],[NO. ÁREA ]],"-",MUEBLES[[#This Row],[NÚM. DE BIEN ]],"-",MUEBLES[[#This Row],[CONSECUTIVO DEL BIEN ]],"-",MUEBLES[[#This Row],[CONSECUTIVO GENERAL DE INVENTARIO]])</f>
        <v>511-01-18-272-003-0295</v>
      </c>
      <c r="B300" s="584">
        <v>511</v>
      </c>
      <c r="C300" s="584" t="s">
        <v>6096</v>
      </c>
      <c r="D300" s="584" t="s">
        <v>6420</v>
      </c>
      <c r="E300" s="585" t="s">
        <v>4060</v>
      </c>
      <c r="F300" s="584" t="str">
        <f>VLOOKUP(MUEBLES[[#This Row],[NO. EDIFICIO ]],EDIFICIOS[],2,FALSE)</f>
        <v>PALACIO MUNICIPAL</v>
      </c>
      <c r="G300" s="584" t="str">
        <f>VLOOKUP(MUEBLES[[#This Row],[NO. EDIFICIO ]],EDIFICIOS[],3,FALSE)</f>
        <v>PALACIO MUNICIPAL, S/N, COLONIA CENTRO</v>
      </c>
      <c r="H300" s="606" t="s">
        <v>4263</v>
      </c>
      <c r="I300" s="587" t="str">
        <f>VLOOKUP(MUEBLES[[#This Row],[NO. ÁREA ]],AREAS[],2,FALSE)</f>
        <v>OBRAS PÚBLICAS Y ORDENAMIENTO URBANO</v>
      </c>
      <c r="J300" s="586" t="str">
        <f>VLOOKUP(MUEBLES[[#This Row],[NO. ÁREA ]],AREAS[],5,FALSE)</f>
        <v>ING. ZOILA PÉREZ MEJÍA</v>
      </c>
      <c r="K300" s="586">
        <v>130</v>
      </c>
      <c r="L300" s="587" t="str">
        <f>VLOOKUP(MUEBLES[[#This Row],[NÚM. DE NOMINA ]],PERSONAL[],2,FALSE)</f>
        <v xml:space="preserve">ING. LUIS ÁLVARO ÁNGELES PÉREZ </v>
      </c>
      <c r="M300" s="586" t="str">
        <f>VLOOKUP(MUEBLES[[#This Row],[NÚM. DE NOMINA ]],PERSONAL[],3,FALSE)</f>
        <v>SUBDIRECTOR ADMINISTRATIVO</v>
      </c>
      <c r="N300" s="585" t="s">
        <v>4905</v>
      </c>
      <c r="O300" s="586" t="s">
        <v>4694</v>
      </c>
      <c r="P300" s="588" t="str">
        <f>VLOOKUP(MUEBLES[[#This Row],[NÚM. DE BIEN ]],BIENES[],2,FALSE)</f>
        <v xml:space="preserve">SILLA DE ESPERA </v>
      </c>
      <c r="Q300" s="589" t="s">
        <v>56</v>
      </c>
      <c r="R300" s="606" t="s">
        <v>5237</v>
      </c>
      <c r="S300" s="585" t="s">
        <v>39</v>
      </c>
      <c r="T300" s="585" t="s">
        <v>39</v>
      </c>
      <c r="U300" s="585" t="s">
        <v>39</v>
      </c>
      <c r="V300" s="585">
        <v>81</v>
      </c>
      <c r="W300" s="590">
        <v>42734</v>
      </c>
      <c r="X300" s="591">
        <v>550</v>
      </c>
      <c r="Y300" s="592">
        <v>0</v>
      </c>
      <c r="Z300" s="592">
        <v>550</v>
      </c>
      <c r="AA300" s="585" t="s">
        <v>6089</v>
      </c>
      <c r="AB300" s="607"/>
      <c r="AC300" s="576"/>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c r="DL300" s="9"/>
      <c r="DM300" s="9"/>
      <c r="DN300" s="9"/>
      <c r="DO300" s="9"/>
      <c r="DP300" s="9"/>
      <c r="DQ300" s="9"/>
      <c r="DR300" s="9"/>
      <c r="DS300" s="9"/>
      <c r="DT300" s="9"/>
      <c r="DU300" s="9"/>
      <c r="DV300" s="9"/>
      <c r="DW300" s="9"/>
      <c r="DX300" s="9"/>
      <c r="DY300" s="9"/>
      <c r="DZ300" s="9"/>
      <c r="EA300" s="9"/>
      <c r="EB300" s="9"/>
      <c r="EC300" s="9"/>
      <c r="ED300" s="9"/>
      <c r="EE300" s="9"/>
      <c r="EF300" s="9"/>
      <c r="EG300" s="9"/>
      <c r="EH300" s="9"/>
      <c r="EI300" s="9"/>
      <c r="EJ300" s="9"/>
      <c r="EK300" s="9"/>
      <c r="EL300" s="9"/>
      <c r="EM300" s="9"/>
      <c r="EN300" s="9"/>
      <c r="EO300" s="9"/>
      <c r="EP300" s="9"/>
      <c r="EQ300" s="9"/>
      <c r="ER300" s="9"/>
      <c r="ES300" s="9"/>
      <c r="ET300" s="9"/>
      <c r="EU300" s="9"/>
      <c r="EV300" s="9"/>
      <c r="EW300" s="9"/>
      <c r="EX300" s="9"/>
      <c r="EY300" s="9"/>
      <c r="EZ300" s="9"/>
      <c r="FA300" s="9"/>
      <c r="FB300" s="9"/>
      <c r="FC300" s="9"/>
      <c r="FD300" s="9"/>
      <c r="FE300" s="9"/>
      <c r="FF300" s="9"/>
      <c r="FG300" s="9"/>
      <c r="FH300" s="9"/>
      <c r="FI300" s="9"/>
      <c r="FJ300" s="9"/>
      <c r="FK300" s="9"/>
      <c r="FL300" s="9"/>
      <c r="FM300" s="9"/>
      <c r="FN300" s="9"/>
      <c r="FO300" s="9"/>
      <c r="FP300" s="9"/>
      <c r="FQ300" s="9"/>
      <c r="FR300" s="9"/>
      <c r="FS300" s="9"/>
      <c r="FT300" s="9"/>
      <c r="FU300" s="9"/>
      <c r="FV300" s="9"/>
      <c r="FW300" s="9"/>
      <c r="FX300" s="9"/>
      <c r="FY300" s="9"/>
      <c r="FZ300" s="9"/>
      <c r="GA300" s="9"/>
      <c r="GB300" s="9"/>
      <c r="GC300" s="9"/>
      <c r="GD300" s="9"/>
      <c r="GE300" s="9"/>
      <c r="GF300" s="9"/>
      <c r="GG300" s="9"/>
      <c r="GH300" s="9"/>
      <c r="GI300" s="9"/>
      <c r="GJ300" s="9"/>
      <c r="GK300" s="9"/>
      <c r="GL300" s="9"/>
      <c r="GM300" s="9"/>
      <c r="GN300" s="9"/>
      <c r="GO300" s="9"/>
      <c r="GP300" s="9"/>
      <c r="GQ300" s="9"/>
      <c r="GR300" s="9"/>
      <c r="GS300" s="9"/>
      <c r="GT300" s="9"/>
      <c r="GU300" s="9"/>
      <c r="GV300" s="9"/>
      <c r="GW300" s="9"/>
      <c r="GX300" s="9"/>
      <c r="GY300" s="9"/>
      <c r="GZ300" s="9"/>
      <c r="HA300" s="9"/>
      <c r="HB300" s="9"/>
      <c r="HC300" s="9"/>
      <c r="HD300" s="9"/>
      <c r="HE300" s="9"/>
      <c r="HF300" s="9"/>
      <c r="HG300" s="9"/>
      <c r="HH300" s="9"/>
      <c r="HI300" s="9"/>
      <c r="HJ300" s="9"/>
      <c r="HK300" s="9"/>
      <c r="HL300" s="9"/>
      <c r="HM300" s="9"/>
      <c r="HN300" s="9"/>
      <c r="HO300" s="9"/>
      <c r="HP300" s="9"/>
      <c r="HQ300" s="9"/>
      <c r="HR300" s="9"/>
      <c r="HS300" s="9"/>
      <c r="HT300" s="9"/>
      <c r="HU300" s="9"/>
      <c r="HV300" s="9"/>
      <c r="HW300" s="9"/>
      <c r="HX300" s="9"/>
      <c r="HY300" s="9"/>
      <c r="HZ300" s="9"/>
      <c r="IA300" s="9"/>
      <c r="IB300" s="9"/>
      <c r="IC300" s="9"/>
      <c r="ID300" s="9"/>
      <c r="IE300" s="9"/>
      <c r="IF300" s="9"/>
      <c r="IG300" s="9"/>
      <c r="IH300" s="9"/>
      <c r="II300" s="9"/>
      <c r="IJ300" s="9"/>
      <c r="IK300" s="9"/>
      <c r="IL300" s="9"/>
      <c r="IM300" s="9"/>
      <c r="IN300" s="9"/>
      <c r="IO300" s="9"/>
      <c r="IP300" s="9"/>
      <c r="IQ300" s="9"/>
      <c r="IR300" s="9"/>
      <c r="IS300" s="9"/>
      <c r="IT300" s="9"/>
      <c r="IU300" s="9"/>
      <c r="IV300" s="9"/>
      <c r="IW300" s="9"/>
      <c r="IX300" s="9"/>
      <c r="IY300" s="9"/>
      <c r="IZ300" s="9"/>
      <c r="JA300" s="9"/>
      <c r="JB300" s="9"/>
      <c r="JC300" s="9"/>
      <c r="JD300" s="9"/>
      <c r="JE300" s="9"/>
      <c r="JF300" s="9"/>
      <c r="JG300" s="9"/>
      <c r="JH300" s="9"/>
      <c r="JI300" s="9"/>
      <c r="JJ300" s="9"/>
      <c r="JK300" s="9"/>
      <c r="JL300" s="9"/>
      <c r="JM300" s="9"/>
      <c r="JN300" s="9"/>
      <c r="JO300" s="9"/>
      <c r="JP300" s="9"/>
      <c r="JQ300" s="9"/>
      <c r="JR300" s="9"/>
      <c r="JS300" s="9"/>
      <c r="JT300" s="9"/>
      <c r="JU300" s="9"/>
      <c r="JV300" s="9"/>
      <c r="JW300" s="9"/>
      <c r="JX300" s="9"/>
      <c r="JY300" s="9"/>
      <c r="JZ300" s="9"/>
      <c r="KA300" s="9"/>
      <c r="KB300" s="9"/>
      <c r="KC300" s="9"/>
      <c r="KD300" s="9"/>
      <c r="KE300" s="9"/>
      <c r="KF300" s="9"/>
      <c r="KG300" s="9"/>
      <c r="KH300" s="9"/>
      <c r="KI300" s="9"/>
      <c r="KJ300" s="9"/>
      <c r="KK300" s="9"/>
      <c r="KL300" s="9"/>
      <c r="KM300" s="9"/>
      <c r="KN300" s="9"/>
      <c r="KO300" s="9"/>
      <c r="KP300" s="9"/>
      <c r="KQ300" s="9"/>
      <c r="KR300" s="9"/>
      <c r="KS300" s="9"/>
      <c r="KT300" s="9"/>
      <c r="KU300" s="9"/>
      <c r="KV300" s="9"/>
      <c r="KW300" s="9"/>
      <c r="KX300" s="9"/>
      <c r="KY300" s="9"/>
      <c r="KZ300" s="9"/>
      <c r="LA300" s="9"/>
      <c r="LB300" s="9"/>
      <c r="LC300" s="9"/>
      <c r="LD300" s="9"/>
      <c r="LE300" s="9"/>
      <c r="LF300" s="9"/>
      <c r="LG300" s="9"/>
      <c r="LH300" s="9"/>
      <c r="LI300" s="9"/>
      <c r="LJ300" s="9"/>
      <c r="LK300" s="9"/>
      <c r="LL300" s="9"/>
      <c r="LM300" s="9"/>
      <c r="LN300" s="9"/>
      <c r="LO300" s="9"/>
      <c r="LP300" s="9"/>
      <c r="LQ300" s="9"/>
      <c r="LR300" s="9"/>
      <c r="LS300" s="9"/>
      <c r="LT300" s="9"/>
      <c r="LU300" s="9"/>
      <c r="LV300" s="9"/>
      <c r="LW300" s="9"/>
      <c r="LX300" s="9"/>
    </row>
    <row r="301" spans="1:336" s="15" customFormat="1" ht="63.75" x14ac:dyDescent="0.25">
      <c r="A301" s="661" t="str">
        <f>CONCATENATE(MUEBLES[[#This Row],[CODIGO DE LA PARTIDA ESPECIFICA ]],"-",MUEBLES[[#This Row],[NO. EDIFICIO ]],"-",MUEBLES[[#This Row],[NO. ÁREA ]],"-",MUEBLES[[#This Row],[NÚM. DE BIEN ]],"-",MUEBLES[[#This Row],[CONSECUTIVO DEL BIEN ]],"-",MUEBLES[[#This Row],[CONSECUTIVO GENERAL DE INVENTARIO]])</f>
        <v>511-01-23-272-004-0296</v>
      </c>
      <c r="B301" s="584">
        <v>511</v>
      </c>
      <c r="C301" s="584" t="s">
        <v>6096</v>
      </c>
      <c r="D301" s="584" t="s">
        <v>6421</v>
      </c>
      <c r="E301" s="585" t="s">
        <v>4060</v>
      </c>
      <c r="F301" s="584" t="str">
        <f>VLOOKUP(MUEBLES[[#This Row],[NO. EDIFICIO ]],EDIFICIOS[],2,FALSE)</f>
        <v>PALACIO MUNICIPAL</v>
      </c>
      <c r="G301" s="584" t="str">
        <f>VLOOKUP(MUEBLES[[#This Row],[NO. EDIFICIO ]],EDIFICIOS[],3,FALSE)</f>
        <v>PALACIO MUNICIPAL, S/N, COLONIA CENTRO</v>
      </c>
      <c r="H301" s="606" t="s">
        <v>4268</v>
      </c>
      <c r="I301" s="587" t="str">
        <f>VLOOKUP(MUEBLES[[#This Row],[NO. ÁREA ]],AREAS[],2,FALSE)</f>
        <v>CATASTRO</v>
      </c>
      <c r="J301" s="586" t="str">
        <f>VLOOKUP(MUEBLES[[#This Row],[NO. ÁREA ]],AREAS[],5,FALSE)</f>
        <v>ING. LEONEL GARCÍA CADENA</v>
      </c>
      <c r="K301" s="586">
        <v>7</v>
      </c>
      <c r="L301" s="587" t="str">
        <f>VLOOKUP(MUEBLES[[#This Row],[NÚM. DE NOMINA ]],PERSONAL[],2,FALSE)</f>
        <v>C. MARÍA ISABEL GÓMEZ ACOSTA</v>
      </c>
      <c r="M301" s="586" t="str">
        <f>VLOOKUP(MUEBLES[[#This Row],[NÚM. DE NOMINA ]],PERSONAL[],3,FALSE)</f>
        <v>SECRETARIA</v>
      </c>
      <c r="N301" s="585" t="s">
        <v>4905</v>
      </c>
      <c r="O301" s="586" t="s">
        <v>4695</v>
      </c>
      <c r="P301" s="588" t="str">
        <f>VLOOKUP(MUEBLES[[#This Row],[NÚM. DE BIEN ]],BIENES[],2,FALSE)</f>
        <v xml:space="preserve">SILLA DE ESPERA </v>
      </c>
      <c r="Q301" s="589" t="s">
        <v>56</v>
      </c>
      <c r="R301" s="606" t="s">
        <v>5238</v>
      </c>
      <c r="S301" s="585" t="s">
        <v>39</v>
      </c>
      <c r="T301" s="585" t="s">
        <v>39</v>
      </c>
      <c r="U301" s="585" t="s">
        <v>39</v>
      </c>
      <c r="V301" s="585">
        <v>81</v>
      </c>
      <c r="W301" s="590">
        <v>42734</v>
      </c>
      <c r="X301" s="591">
        <v>550</v>
      </c>
      <c r="Y301" s="592">
        <v>0</v>
      </c>
      <c r="Z301" s="592">
        <v>550</v>
      </c>
      <c r="AA301" s="585" t="s">
        <v>6089</v>
      </c>
      <c r="AB301" s="607"/>
      <c r="AC301" s="576"/>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c r="DL301" s="9"/>
      <c r="DM301" s="9"/>
      <c r="DN301" s="9"/>
      <c r="DO301" s="9"/>
      <c r="DP301" s="9"/>
      <c r="DQ301" s="9"/>
      <c r="DR301" s="9"/>
      <c r="DS301" s="9"/>
      <c r="DT301" s="9"/>
      <c r="DU301" s="9"/>
      <c r="DV301" s="9"/>
      <c r="DW301" s="9"/>
      <c r="DX301" s="9"/>
      <c r="DY301" s="9"/>
      <c r="DZ301" s="9"/>
      <c r="EA301" s="9"/>
      <c r="EB301" s="9"/>
      <c r="EC301" s="9"/>
      <c r="ED301" s="9"/>
      <c r="EE301" s="9"/>
      <c r="EF301" s="9"/>
      <c r="EG301" s="9"/>
      <c r="EH301" s="9"/>
      <c r="EI301" s="9"/>
      <c r="EJ301" s="9"/>
      <c r="EK301" s="9"/>
      <c r="EL301" s="9"/>
      <c r="EM301" s="9"/>
      <c r="EN301" s="9"/>
      <c r="EO301" s="9"/>
      <c r="EP301" s="9"/>
      <c r="EQ301" s="9"/>
      <c r="ER301" s="9"/>
      <c r="ES301" s="9"/>
      <c r="ET301" s="9"/>
      <c r="EU301" s="9"/>
      <c r="EV301" s="9"/>
      <c r="EW301" s="9"/>
      <c r="EX301" s="9"/>
      <c r="EY301" s="9"/>
      <c r="EZ301" s="9"/>
      <c r="FA301" s="9"/>
      <c r="FB301" s="9"/>
      <c r="FC301" s="9"/>
      <c r="FD301" s="9"/>
      <c r="FE301" s="9"/>
      <c r="FF301" s="9"/>
      <c r="FG301" s="9"/>
      <c r="FH301" s="9"/>
      <c r="FI301" s="9"/>
      <c r="FJ301" s="9"/>
      <c r="FK301" s="9"/>
      <c r="FL301" s="9"/>
      <c r="FM301" s="9"/>
      <c r="FN301" s="9"/>
      <c r="FO301" s="9"/>
      <c r="FP301" s="9"/>
      <c r="FQ301" s="9"/>
      <c r="FR301" s="9"/>
      <c r="FS301" s="9"/>
      <c r="FT301" s="9"/>
      <c r="FU301" s="9"/>
      <c r="FV301" s="9"/>
      <c r="FW301" s="9"/>
      <c r="FX301" s="9"/>
      <c r="FY301" s="9"/>
      <c r="FZ301" s="9"/>
      <c r="GA301" s="9"/>
      <c r="GB301" s="9"/>
      <c r="GC301" s="9"/>
      <c r="GD301" s="9"/>
      <c r="GE301" s="9"/>
      <c r="GF301" s="9"/>
      <c r="GG301" s="9"/>
      <c r="GH301" s="9"/>
      <c r="GI301" s="9"/>
      <c r="GJ301" s="9"/>
      <c r="GK301" s="9"/>
      <c r="GL301" s="9"/>
      <c r="GM301" s="9"/>
      <c r="GN301" s="9"/>
      <c r="GO301" s="9"/>
      <c r="GP301" s="9"/>
      <c r="GQ301" s="9"/>
      <c r="GR301" s="9"/>
      <c r="GS301" s="9"/>
      <c r="GT301" s="9"/>
      <c r="GU301" s="9"/>
      <c r="GV301" s="9"/>
      <c r="GW301" s="9"/>
      <c r="GX301" s="9"/>
      <c r="GY301" s="9"/>
      <c r="GZ301" s="9"/>
      <c r="HA301" s="9"/>
      <c r="HB301" s="9"/>
      <c r="HC301" s="9"/>
      <c r="HD301" s="9"/>
      <c r="HE301" s="9"/>
      <c r="HF301" s="9"/>
      <c r="HG301" s="9"/>
      <c r="HH301" s="9"/>
      <c r="HI301" s="9"/>
      <c r="HJ301" s="9"/>
      <c r="HK301" s="9"/>
      <c r="HL301" s="9"/>
      <c r="HM301" s="9"/>
      <c r="HN301" s="9"/>
      <c r="HO301" s="9"/>
      <c r="HP301" s="9"/>
      <c r="HQ301" s="9"/>
      <c r="HR301" s="9"/>
      <c r="HS301" s="9"/>
      <c r="HT301" s="9"/>
      <c r="HU301" s="9"/>
      <c r="HV301" s="9"/>
      <c r="HW301" s="9"/>
      <c r="HX301" s="9"/>
      <c r="HY301" s="9"/>
      <c r="HZ301" s="9"/>
      <c r="IA301" s="9"/>
      <c r="IB301" s="9"/>
      <c r="IC301" s="9"/>
      <c r="ID301" s="9"/>
      <c r="IE301" s="9"/>
      <c r="IF301" s="9"/>
      <c r="IG301" s="9"/>
      <c r="IH301" s="9"/>
      <c r="II301" s="9"/>
      <c r="IJ301" s="9"/>
      <c r="IK301" s="9"/>
      <c r="IL301" s="9"/>
      <c r="IM301" s="9"/>
      <c r="IN301" s="9"/>
      <c r="IO301" s="9"/>
      <c r="IP301" s="9"/>
      <c r="IQ301" s="9"/>
      <c r="IR301" s="9"/>
      <c r="IS301" s="9"/>
      <c r="IT301" s="9"/>
      <c r="IU301" s="9"/>
      <c r="IV301" s="9"/>
      <c r="IW301" s="9"/>
      <c r="IX301" s="9"/>
      <c r="IY301" s="9"/>
      <c r="IZ301" s="9"/>
      <c r="JA301" s="9"/>
      <c r="JB301" s="9"/>
      <c r="JC301" s="9"/>
      <c r="JD301" s="9"/>
      <c r="JE301" s="9"/>
      <c r="JF301" s="9"/>
      <c r="JG301" s="9"/>
      <c r="JH301" s="9"/>
      <c r="JI301" s="9"/>
      <c r="JJ301" s="9"/>
      <c r="JK301" s="9"/>
      <c r="JL301" s="9"/>
      <c r="JM301" s="9"/>
      <c r="JN301" s="9"/>
      <c r="JO301" s="9"/>
      <c r="JP301" s="9"/>
      <c r="JQ301" s="9"/>
      <c r="JR301" s="9"/>
      <c r="JS301" s="9"/>
      <c r="JT301" s="9"/>
      <c r="JU301" s="9"/>
      <c r="JV301" s="9"/>
      <c r="JW301" s="9"/>
      <c r="JX301" s="9"/>
      <c r="JY301" s="9"/>
      <c r="JZ301" s="9"/>
      <c r="KA301" s="9"/>
      <c r="KB301" s="9"/>
      <c r="KC301" s="9"/>
      <c r="KD301" s="9"/>
      <c r="KE301" s="9"/>
      <c r="KF301" s="9"/>
      <c r="KG301" s="9"/>
      <c r="KH301" s="9"/>
      <c r="KI301" s="9"/>
      <c r="KJ301" s="9"/>
      <c r="KK301" s="9"/>
      <c r="KL301" s="9"/>
      <c r="KM301" s="9"/>
      <c r="KN301" s="9"/>
      <c r="KO301" s="9"/>
      <c r="KP301" s="9"/>
      <c r="KQ301" s="9"/>
      <c r="KR301" s="9"/>
      <c r="KS301" s="9"/>
      <c r="KT301" s="9"/>
      <c r="KU301" s="9"/>
      <c r="KV301" s="9"/>
      <c r="KW301" s="9"/>
      <c r="KX301" s="9"/>
      <c r="KY301" s="9"/>
      <c r="KZ301" s="9"/>
      <c r="LA301" s="9"/>
      <c r="LB301" s="9"/>
      <c r="LC301" s="9"/>
      <c r="LD301" s="9"/>
      <c r="LE301" s="9"/>
      <c r="LF301" s="9"/>
      <c r="LG301" s="9"/>
      <c r="LH301" s="9"/>
      <c r="LI301" s="9"/>
      <c r="LJ301" s="9"/>
      <c r="LK301" s="9"/>
      <c r="LL301" s="9"/>
      <c r="LM301" s="9"/>
      <c r="LN301" s="9"/>
      <c r="LO301" s="9"/>
      <c r="LP301" s="9"/>
      <c r="LQ301" s="9"/>
      <c r="LR301" s="9"/>
      <c r="LS301" s="9"/>
      <c r="LT301" s="9"/>
      <c r="LU301" s="9"/>
      <c r="LV301" s="9"/>
      <c r="LW301" s="9"/>
      <c r="LX301" s="9"/>
    </row>
    <row r="302" spans="1:336" s="15" customFormat="1" ht="63.75" x14ac:dyDescent="0.25">
      <c r="A302" s="661" t="str">
        <f>CONCATENATE(MUEBLES[[#This Row],[CODIGO DE LA PARTIDA ESPECIFICA ]],"-",MUEBLES[[#This Row],[NO. EDIFICIO ]],"-",MUEBLES[[#This Row],[NO. ÁREA ]],"-",MUEBLES[[#This Row],[NÚM. DE BIEN ]],"-",MUEBLES[[#This Row],[CONSECUTIVO DEL BIEN ]],"-",MUEBLES[[#This Row],[CONSECUTIVO GENERAL DE INVENTARIO]])</f>
        <v>511-01-23-272-005-0297</v>
      </c>
      <c r="B302" s="584">
        <v>511</v>
      </c>
      <c r="C302" s="584" t="s">
        <v>6096</v>
      </c>
      <c r="D302" s="584" t="s">
        <v>6422</v>
      </c>
      <c r="E302" s="585" t="s">
        <v>4060</v>
      </c>
      <c r="F302" s="584" t="str">
        <f>VLOOKUP(MUEBLES[[#This Row],[NO. EDIFICIO ]],EDIFICIOS[],2,FALSE)</f>
        <v>PALACIO MUNICIPAL</v>
      </c>
      <c r="G302" s="584" t="str">
        <f>VLOOKUP(MUEBLES[[#This Row],[NO. EDIFICIO ]],EDIFICIOS[],3,FALSE)</f>
        <v>PALACIO MUNICIPAL, S/N, COLONIA CENTRO</v>
      </c>
      <c r="H302" s="606" t="s">
        <v>4268</v>
      </c>
      <c r="I302" s="587" t="str">
        <f>VLOOKUP(MUEBLES[[#This Row],[NO. ÁREA ]],AREAS[],2,FALSE)</f>
        <v>CATASTRO</v>
      </c>
      <c r="J302" s="586" t="str">
        <f>VLOOKUP(MUEBLES[[#This Row],[NO. ÁREA ]],AREAS[],5,FALSE)</f>
        <v>ING. LEONEL GARCÍA CADENA</v>
      </c>
      <c r="K302" s="586">
        <v>38</v>
      </c>
      <c r="L302" s="587" t="str">
        <f>VLOOKUP(MUEBLES[[#This Row],[NÚM. DE NOMINA ]],PERSONAL[],2,FALSE)</f>
        <v>ING. LEONEL GARCÍA CADENA</v>
      </c>
      <c r="M302" s="586" t="str">
        <f>VLOOKUP(MUEBLES[[#This Row],[NÚM. DE NOMINA ]],PERSONAL[],3,FALSE)</f>
        <v>TITULAR</v>
      </c>
      <c r="N302" s="585" t="s">
        <v>4905</v>
      </c>
      <c r="O302" s="586" t="s">
        <v>4696</v>
      </c>
      <c r="P302" s="588" t="str">
        <f>VLOOKUP(MUEBLES[[#This Row],[NÚM. DE BIEN ]],BIENES[],2,FALSE)</f>
        <v xml:space="preserve">SILLA DE ESPERA </v>
      </c>
      <c r="Q302" s="589" t="s">
        <v>56</v>
      </c>
      <c r="R302" s="606" t="s">
        <v>5239</v>
      </c>
      <c r="S302" s="585" t="s">
        <v>39</v>
      </c>
      <c r="T302" s="585" t="s">
        <v>39</v>
      </c>
      <c r="U302" s="585" t="s">
        <v>39</v>
      </c>
      <c r="V302" s="585">
        <v>81</v>
      </c>
      <c r="W302" s="590">
        <v>42734</v>
      </c>
      <c r="X302" s="591">
        <v>550</v>
      </c>
      <c r="Y302" s="592">
        <v>0</v>
      </c>
      <c r="Z302" s="592">
        <v>550</v>
      </c>
      <c r="AA302" s="585" t="s">
        <v>6089</v>
      </c>
      <c r="AB302" s="607"/>
      <c r="AC302" s="576"/>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9"/>
      <c r="DF302" s="9"/>
      <c r="DG302" s="9"/>
      <c r="DH302" s="9"/>
      <c r="DI302" s="9"/>
      <c r="DJ302" s="9"/>
      <c r="DK302" s="9"/>
      <c r="DL302" s="9"/>
      <c r="DM302" s="9"/>
      <c r="DN302" s="9"/>
      <c r="DO302" s="9"/>
      <c r="DP302" s="9"/>
      <c r="DQ302" s="9"/>
      <c r="DR302" s="9"/>
      <c r="DS302" s="9"/>
      <c r="DT302" s="9"/>
      <c r="DU302" s="9"/>
      <c r="DV302" s="9"/>
      <c r="DW302" s="9"/>
      <c r="DX302" s="9"/>
      <c r="DY302" s="9"/>
      <c r="DZ302" s="9"/>
      <c r="EA302" s="9"/>
      <c r="EB302" s="9"/>
      <c r="EC302" s="9"/>
      <c r="ED302" s="9"/>
      <c r="EE302" s="9"/>
      <c r="EF302" s="9"/>
      <c r="EG302" s="9"/>
      <c r="EH302" s="9"/>
      <c r="EI302" s="9"/>
      <c r="EJ302" s="9"/>
      <c r="EK302" s="9"/>
      <c r="EL302" s="9"/>
      <c r="EM302" s="9"/>
      <c r="EN302" s="9"/>
      <c r="EO302" s="9"/>
      <c r="EP302" s="9"/>
      <c r="EQ302" s="9"/>
      <c r="ER302" s="9"/>
      <c r="ES302" s="9"/>
      <c r="ET302" s="9"/>
      <c r="EU302" s="9"/>
      <c r="EV302" s="9"/>
      <c r="EW302" s="9"/>
      <c r="EX302" s="9"/>
      <c r="EY302" s="9"/>
      <c r="EZ302" s="9"/>
      <c r="FA302" s="9"/>
      <c r="FB302" s="9"/>
      <c r="FC302" s="9"/>
      <c r="FD302" s="9"/>
      <c r="FE302" s="9"/>
      <c r="FF302" s="9"/>
      <c r="FG302" s="9"/>
      <c r="FH302" s="9"/>
      <c r="FI302" s="9"/>
      <c r="FJ302" s="9"/>
      <c r="FK302" s="9"/>
      <c r="FL302" s="9"/>
      <c r="FM302" s="9"/>
      <c r="FN302" s="9"/>
      <c r="FO302" s="9"/>
      <c r="FP302" s="9"/>
      <c r="FQ302" s="9"/>
      <c r="FR302" s="9"/>
      <c r="FS302" s="9"/>
      <c r="FT302" s="9"/>
      <c r="FU302" s="9"/>
      <c r="FV302" s="9"/>
      <c r="FW302" s="9"/>
      <c r="FX302" s="9"/>
      <c r="FY302" s="9"/>
      <c r="FZ302" s="9"/>
      <c r="GA302" s="9"/>
      <c r="GB302" s="9"/>
      <c r="GC302" s="9"/>
      <c r="GD302" s="9"/>
      <c r="GE302" s="9"/>
      <c r="GF302" s="9"/>
      <c r="GG302" s="9"/>
      <c r="GH302" s="9"/>
      <c r="GI302" s="9"/>
      <c r="GJ302" s="9"/>
      <c r="GK302" s="9"/>
      <c r="GL302" s="9"/>
      <c r="GM302" s="9"/>
      <c r="GN302" s="9"/>
      <c r="GO302" s="9"/>
      <c r="GP302" s="9"/>
      <c r="GQ302" s="9"/>
      <c r="GR302" s="9"/>
      <c r="GS302" s="9"/>
      <c r="GT302" s="9"/>
      <c r="GU302" s="9"/>
      <c r="GV302" s="9"/>
      <c r="GW302" s="9"/>
      <c r="GX302" s="9"/>
      <c r="GY302" s="9"/>
      <c r="GZ302" s="9"/>
      <c r="HA302" s="9"/>
      <c r="HB302" s="9"/>
      <c r="HC302" s="9"/>
      <c r="HD302" s="9"/>
      <c r="HE302" s="9"/>
      <c r="HF302" s="9"/>
      <c r="HG302" s="9"/>
      <c r="HH302" s="9"/>
      <c r="HI302" s="9"/>
      <c r="HJ302" s="9"/>
      <c r="HK302" s="9"/>
      <c r="HL302" s="9"/>
      <c r="HM302" s="9"/>
      <c r="HN302" s="9"/>
      <c r="HO302" s="9"/>
      <c r="HP302" s="9"/>
      <c r="HQ302" s="9"/>
      <c r="HR302" s="9"/>
      <c r="HS302" s="9"/>
      <c r="HT302" s="9"/>
      <c r="HU302" s="9"/>
      <c r="HV302" s="9"/>
      <c r="HW302" s="9"/>
      <c r="HX302" s="9"/>
      <c r="HY302" s="9"/>
      <c r="HZ302" s="9"/>
      <c r="IA302" s="9"/>
      <c r="IB302" s="9"/>
      <c r="IC302" s="9"/>
      <c r="ID302" s="9"/>
      <c r="IE302" s="9"/>
      <c r="IF302" s="9"/>
      <c r="IG302" s="9"/>
      <c r="IH302" s="9"/>
      <c r="II302" s="9"/>
      <c r="IJ302" s="9"/>
      <c r="IK302" s="9"/>
      <c r="IL302" s="9"/>
      <c r="IM302" s="9"/>
      <c r="IN302" s="9"/>
      <c r="IO302" s="9"/>
      <c r="IP302" s="9"/>
      <c r="IQ302" s="9"/>
      <c r="IR302" s="9"/>
      <c r="IS302" s="9"/>
      <c r="IT302" s="9"/>
      <c r="IU302" s="9"/>
      <c r="IV302" s="9"/>
      <c r="IW302" s="9"/>
      <c r="IX302" s="9"/>
      <c r="IY302" s="9"/>
      <c r="IZ302" s="9"/>
      <c r="JA302" s="9"/>
      <c r="JB302" s="9"/>
      <c r="JC302" s="9"/>
      <c r="JD302" s="9"/>
      <c r="JE302" s="9"/>
      <c r="JF302" s="9"/>
      <c r="JG302" s="9"/>
      <c r="JH302" s="9"/>
      <c r="JI302" s="9"/>
      <c r="JJ302" s="9"/>
      <c r="JK302" s="9"/>
      <c r="JL302" s="9"/>
      <c r="JM302" s="9"/>
      <c r="JN302" s="9"/>
      <c r="JO302" s="9"/>
      <c r="JP302" s="9"/>
      <c r="JQ302" s="9"/>
      <c r="JR302" s="9"/>
      <c r="JS302" s="9"/>
      <c r="JT302" s="9"/>
      <c r="JU302" s="9"/>
      <c r="JV302" s="9"/>
      <c r="JW302" s="9"/>
      <c r="JX302" s="9"/>
      <c r="JY302" s="9"/>
      <c r="JZ302" s="9"/>
      <c r="KA302" s="9"/>
      <c r="KB302" s="9"/>
      <c r="KC302" s="9"/>
      <c r="KD302" s="9"/>
      <c r="KE302" s="9"/>
      <c r="KF302" s="9"/>
      <c r="KG302" s="9"/>
      <c r="KH302" s="9"/>
      <c r="KI302" s="9"/>
      <c r="KJ302" s="9"/>
      <c r="KK302" s="9"/>
      <c r="KL302" s="9"/>
      <c r="KM302" s="9"/>
      <c r="KN302" s="9"/>
      <c r="KO302" s="9"/>
      <c r="KP302" s="9"/>
      <c r="KQ302" s="9"/>
      <c r="KR302" s="9"/>
      <c r="KS302" s="9"/>
      <c r="KT302" s="9"/>
      <c r="KU302" s="9"/>
      <c r="KV302" s="9"/>
      <c r="KW302" s="9"/>
      <c r="KX302" s="9"/>
      <c r="KY302" s="9"/>
      <c r="KZ302" s="9"/>
      <c r="LA302" s="9"/>
      <c r="LB302" s="9"/>
      <c r="LC302" s="9"/>
      <c r="LD302" s="9"/>
      <c r="LE302" s="9"/>
      <c r="LF302" s="9"/>
      <c r="LG302" s="9"/>
      <c r="LH302" s="9"/>
      <c r="LI302" s="9"/>
      <c r="LJ302" s="9"/>
      <c r="LK302" s="9"/>
      <c r="LL302" s="9"/>
      <c r="LM302" s="9"/>
      <c r="LN302" s="9"/>
      <c r="LO302" s="9"/>
      <c r="LP302" s="9"/>
      <c r="LQ302" s="9"/>
      <c r="LR302" s="9"/>
      <c r="LS302" s="9"/>
      <c r="LT302" s="9"/>
      <c r="LU302" s="9"/>
      <c r="LV302" s="9"/>
      <c r="LW302" s="9"/>
      <c r="LX302" s="9"/>
    </row>
    <row r="303" spans="1:336" s="15" customFormat="1" ht="63.75" x14ac:dyDescent="0.25">
      <c r="A303" s="661" t="str">
        <f>CONCATENATE(MUEBLES[[#This Row],[CODIGO DE LA PARTIDA ESPECIFICA ]],"-",MUEBLES[[#This Row],[NO. EDIFICIO ]],"-",MUEBLES[[#This Row],[NO. ÁREA ]],"-",MUEBLES[[#This Row],[NÚM. DE BIEN ]],"-",MUEBLES[[#This Row],[CONSECUTIVO DEL BIEN ]],"-",MUEBLES[[#This Row],[CONSECUTIVO GENERAL DE INVENTARIO]])</f>
        <v>511-01-18-272-006-0298</v>
      </c>
      <c r="B303" s="584">
        <v>511</v>
      </c>
      <c r="C303" s="584" t="s">
        <v>6096</v>
      </c>
      <c r="D303" s="584" t="s">
        <v>6423</v>
      </c>
      <c r="E303" s="585" t="s">
        <v>4060</v>
      </c>
      <c r="F303" s="584" t="str">
        <f>VLOOKUP(MUEBLES[[#This Row],[NO. EDIFICIO ]],EDIFICIOS[],2,FALSE)</f>
        <v>PALACIO MUNICIPAL</v>
      </c>
      <c r="G303" s="584" t="str">
        <f>VLOOKUP(MUEBLES[[#This Row],[NO. EDIFICIO ]],EDIFICIOS[],3,FALSE)</f>
        <v>PALACIO MUNICIPAL, S/N, COLONIA CENTRO</v>
      </c>
      <c r="H303" s="606" t="s">
        <v>4263</v>
      </c>
      <c r="I303" s="587" t="str">
        <f>VLOOKUP(MUEBLES[[#This Row],[NO. ÁREA ]],AREAS[],2,FALSE)</f>
        <v>OBRAS PÚBLICAS Y ORDENAMIENTO URBANO</v>
      </c>
      <c r="J303" s="586" t="str">
        <f>VLOOKUP(MUEBLES[[#This Row],[NO. ÁREA ]],AREAS[],5,FALSE)</f>
        <v>ING. ZOILA PÉREZ MEJÍA</v>
      </c>
      <c r="K303" s="586">
        <v>164</v>
      </c>
      <c r="L303" s="587" t="str">
        <f>VLOOKUP(MUEBLES[[#This Row],[NÚM. DE NOMINA ]],PERSONAL[],2,FALSE)</f>
        <v>ING. ZOILA PÉREZ MEJÍA</v>
      </c>
      <c r="M303" s="586" t="str">
        <f>VLOOKUP(MUEBLES[[#This Row],[NÚM. DE NOMINA ]],PERSONAL[],3,FALSE)</f>
        <v>TITULAR</v>
      </c>
      <c r="N303" s="585" t="s">
        <v>4905</v>
      </c>
      <c r="O303" s="586" t="s">
        <v>4697</v>
      </c>
      <c r="P303" s="588" t="str">
        <f>VLOOKUP(MUEBLES[[#This Row],[NÚM. DE BIEN ]],BIENES[],2,FALSE)</f>
        <v xml:space="preserve">SILLA DE ESPERA </v>
      </c>
      <c r="Q303" s="589" t="s">
        <v>56</v>
      </c>
      <c r="R303" s="606" t="s">
        <v>5240</v>
      </c>
      <c r="S303" s="585" t="s">
        <v>39</v>
      </c>
      <c r="T303" s="585" t="s">
        <v>39</v>
      </c>
      <c r="U303" s="585" t="s">
        <v>39</v>
      </c>
      <c r="V303" s="585">
        <v>81</v>
      </c>
      <c r="W303" s="590">
        <v>42734</v>
      </c>
      <c r="X303" s="591">
        <v>550.01</v>
      </c>
      <c r="Y303" s="592">
        <v>0</v>
      </c>
      <c r="Z303" s="592">
        <v>550.01</v>
      </c>
      <c r="AA303" s="585" t="s">
        <v>6089</v>
      </c>
      <c r="AB303" s="607"/>
      <c r="AC303" s="576"/>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c r="DL303" s="9"/>
      <c r="DM303" s="9"/>
      <c r="DN303" s="9"/>
      <c r="DO303" s="9"/>
      <c r="DP303" s="9"/>
      <c r="DQ303" s="9"/>
      <c r="DR303" s="9"/>
      <c r="DS303" s="9"/>
      <c r="DT303" s="9"/>
      <c r="DU303" s="9"/>
      <c r="DV303" s="9"/>
      <c r="DW303" s="9"/>
      <c r="DX303" s="9"/>
      <c r="DY303" s="9"/>
      <c r="DZ303" s="9"/>
      <c r="EA303" s="9"/>
      <c r="EB303" s="9"/>
      <c r="EC303" s="9"/>
      <c r="ED303" s="9"/>
      <c r="EE303" s="9"/>
      <c r="EF303" s="9"/>
      <c r="EG303" s="9"/>
      <c r="EH303" s="9"/>
      <c r="EI303" s="9"/>
      <c r="EJ303" s="9"/>
      <c r="EK303" s="9"/>
      <c r="EL303" s="9"/>
      <c r="EM303" s="9"/>
      <c r="EN303" s="9"/>
      <c r="EO303" s="9"/>
      <c r="EP303" s="9"/>
      <c r="EQ303" s="9"/>
      <c r="ER303" s="9"/>
      <c r="ES303" s="9"/>
      <c r="ET303" s="9"/>
      <c r="EU303" s="9"/>
      <c r="EV303" s="9"/>
      <c r="EW303" s="9"/>
      <c r="EX303" s="9"/>
      <c r="EY303" s="9"/>
      <c r="EZ303" s="9"/>
      <c r="FA303" s="9"/>
      <c r="FB303" s="9"/>
      <c r="FC303" s="9"/>
      <c r="FD303" s="9"/>
      <c r="FE303" s="9"/>
      <c r="FF303" s="9"/>
      <c r="FG303" s="9"/>
      <c r="FH303" s="9"/>
      <c r="FI303" s="9"/>
      <c r="FJ303" s="9"/>
      <c r="FK303" s="9"/>
      <c r="FL303" s="9"/>
      <c r="FM303" s="9"/>
      <c r="FN303" s="9"/>
      <c r="FO303" s="9"/>
      <c r="FP303" s="9"/>
      <c r="FQ303" s="9"/>
      <c r="FR303" s="9"/>
      <c r="FS303" s="9"/>
      <c r="FT303" s="9"/>
      <c r="FU303" s="9"/>
      <c r="FV303" s="9"/>
      <c r="FW303" s="9"/>
      <c r="FX303" s="9"/>
      <c r="FY303" s="9"/>
      <c r="FZ303" s="9"/>
      <c r="GA303" s="9"/>
      <c r="GB303" s="9"/>
      <c r="GC303" s="9"/>
      <c r="GD303" s="9"/>
      <c r="GE303" s="9"/>
      <c r="GF303" s="9"/>
      <c r="GG303" s="9"/>
      <c r="GH303" s="9"/>
      <c r="GI303" s="9"/>
      <c r="GJ303" s="9"/>
      <c r="GK303" s="9"/>
      <c r="GL303" s="9"/>
      <c r="GM303" s="9"/>
      <c r="GN303" s="9"/>
      <c r="GO303" s="9"/>
      <c r="GP303" s="9"/>
      <c r="GQ303" s="9"/>
      <c r="GR303" s="9"/>
      <c r="GS303" s="9"/>
      <c r="GT303" s="9"/>
      <c r="GU303" s="9"/>
      <c r="GV303" s="9"/>
      <c r="GW303" s="9"/>
      <c r="GX303" s="9"/>
      <c r="GY303" s="9"/>
      <c r="GZ303" s="9"/>
      <c r="HA303" s="9"/>
      <c r="HB303" s="9"/>
      <c r="HC303" s="9"/>
      <c r="HD303" s="9"/>
      <c r="HE303" s="9"/>
      <c r="HF303" s="9"/>
      <c r="HG303" s="9"/>
      <c r="HH303" s="9"/>
      <c r="HI303" s="9"/>
      <c r="HJ303" s="9"/>
      <c r="HK303" s="9"/>
      <c r="HL303" s="9"/>
      <c r="HM303" s="9"/>
      <c r="HN303" s="9"/>
      <c r="HO303" s="9"/>
      <c r="HP303" s="9"/>
      <c r="HQ303" s="9"/>
      <c r="HR303" s="9"/>
      <c r="HS303" s="9"/>
      <c r="HT303" s="9"/>
      <c r="HU303" s="9"/>
      <c r="HV303" s="9"/>
      <c r="HW303" s="9"/>
      <c r="HX303" s="9"/>
      <c r="HY303" s="9"/>
      <c r="HZ303" s="9"/>
      <c r="IA303" s="9"/>
      <c r="IB303" s="9"/>
      <c r="IC303" s="9"/>
      <c r="ID303" s="9"/>
      <c r="IE303" s="9"/>
      <c r="IF303" s="9"/>
      <c r="IG303" s="9"/>
      <c r="IH303" s="9"/>
      <c r="II303" s="9"/>
      <c r="IJ303" s="9"/>
      <c r="IK303" s="9"/>
      <c r="IL303" s="9"/>
      <c r="IM303" s="9"/>
      <c r="IN303" s="9"/>
      <c r="IO303" s="9"/>
      <c r="IP303" s="9"/>
      <c r="IQ303" s="9"/>
      <c r="IR303" s="9"/>
      <c r="IS303" s="9"/>
      <c r="IT303" s="9"/>
      <c r="IU303" s="9"/>
      <c r="IV303" s="9"/>
      <c r="IW303" s="9"/>
      <c r="IX303" s="9"/>
      <c r="IY303" s="9"/>
      <c r="IZ303" s="9"/>
      <c r="JA303" s="9"/>
      <c r="JB303" s="9"/>
      <c r="JC303" s="9"/>
      <c r="JD303" s="9"/>
      <c r="JE303" s="9"/>
      <c r="JF303" s="9"/>
      <c r="JG303" s="9"/>
      <c r="JH303" s="9"/>
      <c r="JI303" s="9"/>
      <c r="JJ303" s="9"/>
      <c r="JK303" s="9"/>
      <c r="JL303" s="9"/>
      <c r="JM303" s="9"/>
      <c r="JN303" s="9"/>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c r="KN303" s="9"/>
      <c r="KO303" s="9"/>
      <c r="KP303" s="9"/>
      <c r="KQ303" s="9"/>
      <c r="KR303" s="9"/>
      <c r="KS303" s="9"/>
      <c r="KT303" s="9"/>
      <c r="KU303" s="9"/>
      <c r="KV303" s="9"/>
      <c r="KW303" s="9"/>
      <c r="KX303" s="9"/>
      <c r="KY303" s="9"/>
      <c r="KZ303" s="9"/>
      <c r="LA303" s="9"/>
      <c r="LB303" s="9"/>
      <c r="LC303" s="9"/>
      <c r="LD303" s="9"/>
      <c r="LE303" s="9"/>
      <c r="LF303" s="9"/>
      <c r="LG303" s="9"/>
      <c r="LH303" s="9"/>
      <c r="LI303" s="9"/>
      <c r="LJ303" s="9"/>
      <c r="LK303" s="9"/>
      <c r="LL303" s="9"/>
      <c r="LM303" s="9"/>
      <c r="LN303" s="9"/>
      <c r="LO303" s="9"/>
      <c r="LP303" s="9"/>
      <c r="LQ303" s="9"/>
      <c r="LR303" s="9"/>
      <c r="LS303" s="9"/>
      <c r="LT303" s="9"/>
      <c r="LU303" s="9"/>
      <c r="LV303" s="9"/>
      <c r="LW303" s="9"/>
      <c r="LX303" s="9"/>
    </row>
    <row r="304" spans="1:336" s="15" customFormat="1" ht="63.75" x14ac:dyDescent="0.25">
      <c r="A304" s="661" t="str">
        <f>CONCATENATE(MUEBLES[[#This Row],[CODIGO DE LA PARTIDA ESPECIFICA ]],"-",MUEBLES[[#This Row],[NO. EDIFICIO ]],"-",MUEBLES[[#This Row],[NO. ÁREA ]],"-",MUEBLES[[#This Row],[NÚM. DE BIEN ]],"-",MUEBLES[[#This Row],[CONSECUTIVO DEL BIEN ]],"-",MUEBLES[[#This Row],[CONSECUTIVO GENERAL DE INVENTARIO]])</f>
        <v>511-01-18-272-007-0299</v>
      </c>
      <c r="B304" s="584">
        <v>511</v>
      </c>
      <c r="C304" s="584" t="s">
        <v>6096</v>
      </c>
      <c r="D304" s="584" t="s">
        <v>6424</v>
      </c>
      <c r="E304" s="585" t="s">
        <v>4060</v>
      </c>
      <c r="F304" s="584" t="str">
        <f>VLOOKUP(MUEBLES[[#This Row],[NO. EDIFICIO ]],EDIFICIOS[],2,FALSE)</f>
        <v>PALACIO MUNICIPAL</v>
      </c>
      <c r="G304" s="584" t="str">
        <f>VLOOKUP(MUEBLES[[#This Row],[NO. EDIFICIO ]],EDIFICIOS[],3,FALSE)</f>
        <v>PALACIO MUNICIPAL, S/N, COLONIA CENTRO</v>
      </c>
      <c r="H304" s="606" t="s">
        <v>4263</v>
      </c>
      <c r="I304" s="587" t="str">
        <f>VLOOKUP(MUEBLES[[#This Row],[NO. ÁREA ]],AREAS[],2,FALSE)</f>
        <v>OBRAS PÚBLICAS Y ORDENAMIENTO URBANO</v>
      </c>
      <c r="J304" s="586" t="str">
        <f>VLOOKUP(MUEBLES[[#This Row],[NO. ÁREA ]],AREAS[],5,FALSE)</f>
        <v>ING. ZOILA PÉREZ MEJÍA</v>
      </c>
      <c r="K304" s="586">
        <v>157</v>
      </c>
      <c r="L304" s="587" t="str">
        <f>VLOOKUP(MUEBLES[[#This Row],[NÚM. DE NOMINA ]],PERSONAL[],2,FALSE)</f>
        <v>P. L. A. MARCOS CHÁVEZ SÁNCHEZ</v>
      </c>
      <c r="M304" s="586" t="str">
        <f>VLOOKUP(MUEBLES[[#This Row],[NÚM. DE NOMINA ]],PERSONAL[],3,FALSE)</f>
        <v>AUXILIAR ADMINISTRATIVO</v>
      </c>
      <c r="N304" s="585" t="s">
        <v>4905</v>
      </c>
      <c r="O304" s="586" t="s">
        <v>4698</v>
      </c>
      <c r="P304" s="588" t="str">
        <f>VLOOKUP(MUEBLES[[#This Row],[NÚM. DE BIEN ]],BIENES[],2,FALSE)</f>
        <v xml:space="preserve">SILLA DE ESPERA </v>
      </c>
      <c r="Q304" s="589" t="s">
        <v>56</v>
      </c>
      <c r="R304" s="606" t="s">
        <v>5241</v>
      </c>
      <c r="S304" s="585" t="s">
        <v>39</v>
      </c>
      <c r="T304" s="585" t="s">
        <v>39</v>
      </c>
      <c r="U304" s="585" t="s">
        <v>39</v>
      </c>
      <c r="V304" s="585">
        <v>81</v>
      </c>
      <c r="W304" s="590">
        <v>42734</v>
      </c>
      <c r="X304" s="591">
        <v>550.01</v>
      </c>
      <c r="Y304" s="592">
        <v>0</v>
      </c>
      <c r="Z304" s="592">
        <v>550.01</v>
      </c>
      <c r="AA304" s="585" t="s">
        <v>6090</v>
      </c>
      <c r="AB304" s="607"/>
      <c r="AC304" s="576"/>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c r="DL304" s="9"/>
      <c r="DM304" s="9"/>
      <c r="DN304" s="9"/>
      <c r="DO304" s="9"/>
      <c r="DP304" s="9"/>
      <c r="DQ304" s="9"/>
      <c r="DR304" s="9"/>
      <c r="DS304" s="9"/>
      <c r="DT304" s="9"/>
      <c r="DU304" s="9"/>
      <c r="DV304" s="9"/>
      <c r="DW304" s="9"/>
      <c r="DX304" s="9"/>
      <c r="DY304" s="9"/>
      <c r="DZ304" s="9"/>
      <c r="EA304" s="9"/>
      <c r="EB304" s="9"/>
      <c r="EC304" s="9"/>
      <c r="ED304" s="9"/>
      <c r="EE304" s="9"/>
      <c r="EF304" s="9"/>
      <c r="EG304" s="9"/>
      <c r="EH304" s="9"/>
      <c r="EI304" s="9"/>
      <c r="EJ304" s="9"/>
      <c r="EK304" s="9"/>
      <c r="EL304" s="9"/>
      <c r="EM304" s="9"/>
      <c r="EN304" s="9"/>
      <c r="EO304" s="9"/>
      <c r="EP304" s="9"/>
      <c r="EQ304" s="9"/>
      <c r="ER304" s="9"/>
      <c r="ES304" s="9"/>
      <c r="ET304" s="9"/>
      <c r="EU304" s="9"/>
      <c r="EV304" s="9"/>
      <c r="EW304" s="9"/>
      <c r="EX304" s="9"/>
      <c r="EY304" s="9"/>
      <c r="EZ304" s="9"/>
      <c r="FA304" s="9"/>
      <c r="FB304" s="9"/>
      <c r="FC304" s="9"/>
      <c r="FD304" s="9"/>
      <c r="FE304" s="9"/>
      <c r="FF304" s="9"/>
      <c r="FG304" s="9"/>
      <c r="FH304" s="9"/>
      <c r="FI304" s="9"/>
      <c r="FJ304" s="9"/>
      <c r="FK304" s="9"/>
      <c r="FL304" s="9"/>
      <c r="FM304" s="9"/>
      <c r="FN304" s="9"/>
      <c r="FO304" s="9"/>
      <c r="FP304" s="9"/>
      <c r="FQ304" s="9"/>
      <c r="FR304" s="9"/>
      <c r="FS304" s="9"/>
      <c r="FT304" s="9"/>
      <c r="FU304" s="9"/>
      <c r="FV304" s="9"/>
      <c r="FW304" s="9"/>
      <c r="FX304" s="9"/>
      <c r="FY304" s="9"/>
      <c r="FZ304" s="9"/>
      <c r="GA304" s="9"/>
      <c r="GB304" s="9"/>
      <c r="GC304" s="9"/>
      <c r="GD304" s="9"/>
      <c r="GE304" s="9"/>
      <c r="GF304" s="9"/>
      <c r="GG304" s="9"/>
      <c r="GH304" s="9"/>
      <c r="GI304" s="9"/>
      <c r="GJ304" s="9"/>
      <c r="GK304" s="9"/>
      <c r="GL304" s="9"/>
      <c r="GM304" s="9"/>
      <c r="GN304" s="9"/>
      <c r="GO304" s="9"/>
      <c r="GP304" s="9"/>
      <c r="GQ304" s="9"/>
      <c r="GR304" s="9"/>
      <c r="GS304" s="9"/>
      <c r="GT304" s="9"/>
      <c r="GU304" s="9"/>
      <c r="GV304" s="9"/>
      <c r="GW304" s="9"/>
      <c r="GX304" s="9"/>
      <c r="GY304" s="9"/>
      <c r="GZ304" s="9"/>
      <c r="HA304" s="9"/>
      <c r="HB304" s="9"/>
      <c r="HC304" s="9"/>
      <c r="HD304" s="9"/>
      <c r="HE304" s="9"/>
      <c r="HF304" s="9"/>
      <c r="HG304" s="9"/>
      <c r="HH304" s="9"/>
      <c r="HI304" s="9"/>
      <c r="HJ304" s="9"/>
      <c r="HK304" s="9"/>
      <c r="HL304" s="9"/>
      <c r="HM304" s="9"/>
      <c r="HN304" s="9"/>
      <c r="HO304" s="9"/>
      <c r="HP304" s="9"/>
      <c r="HQ304" s="9"/>
      <c r="HR304" s="9"/>
      <c r="HS304" s="9"/>
      <c r="HT304" s="9"/>
      <c r="HU304" s="9"/>
      <c r="HV304" s="9"/>
      <c r="HW304" s="9"/>
      <c r="HX304" s="9"/>
      <c r="HY304" s="9"/>
      <c r="HZ304" s="9"/>
      <c r="IA304" s="9"/>
      <c r="IB304" s="9"/>
      <c r="IC304" s="9"/>
      <c r="ID304" s="9"/>
      <c r="IE304" s="9"/>
      <c r="IF304" s="9"/>
      <c r="IG304" s="9"/>
      <c r="IH304" s="9"/>
      <c r="II304" s="9"/>
      <c r="IJ304" s="9"/>
      <c r="IK304" s="9"/>
      <c r="IL304" s="9"/>
      <c r="IM304" s="9"/>
      <c r="IN304" s="9"/>
      <c r="IO304" s="9"/>
      <c r="IP304" s="9"/>
      <c r="IQ304" s="9"/>
      <c r="IR304" s="9"/>
      <c r="IS304" s="9"/>
      <c r="IT304" s="9"/>
      <c r="IU304" s="9"/>
      <c r="IV304" s="9"/>
      <c r="IW304" s="9"/>
      <c r="IX304" s="9"/>
      <c r="IY304" s="9"/>
      <c r="IZ304" s="9"/>
      <c r="JA304" s="9"/>
      <c r="JB304" s="9"/>
      <c r="JC304" s="9"/>
      <c r="JD304" s="9"/>
      <c r="JE304" s="9"/>
      <c r="JF304" s="9"/>
      <c r="JG304" s="9"/>
      <c r="JH304" s="9"/>
      <c r="JI304" s="9"/>
      <c r="JJ304" s="9"/>
      <c r="JK304" s="9"/>
      <c r="JL304" s="9"/>
      <c r="JM304" s="9"/>
      <c r="JN304" s="9"/>
      <c r="JO304" s="9"/>
      <c r="JP304" s="9"/>
      <c r="JQ304" s="9"/>
      <c r="JR304" s="9"/>
      <c r="JS304" s="9"/>
      <c r="JT304" s="9"/>
      <c r="JU304" s="9"/>
      <c r="JV304" s="9"/>
      <c r="JW304" s="9"/>
      <c r="JX304" s="9"/>
      <c r="JY304" s="9"/>
      <c r="JZ304" s="9"/>
      <c r="KA304" s="9"/>
      <c r="KB304" s="9"/>
      <c r="KC304" s="9"/>
      <c r="KD304" s="9"/>
      <c r="KE304" s="9"/>
      <c r="KF304" s="9"/>
      <c r="KG304" s="9"/>
      <c r="KH304" s="9"/>
      <c r="KI304" s="9"/>
      <c r="KJ304" s="9"/>
      <c r="KK304" s="9"/>
      <c r="KL304" s="9"/>
      <c r="KM304" s="9"/>
      <c r="KN304" s="9"/>
      <c r="KO304" s="9"/>
      <c r="KP304" s="9"/>
      <c r="KQ304" s="9"/>
      <c r="KR304" s="9"/>
      <c r="KS304" s="9"/>
      <c r="KT304" s="9"/>
      <c r="KU304" s="9"/>
      <c r="KV304" s="9"/>
      <c r="KW304" s="9"/>
      <c r="KX304" s="9"/>
      <c r="KY304" s="9"/>
      <c r="KZ304" s="9"/>
      <c r="LA304" s="9"/>
      <c r="LB304" s="9"/>
      <c r="LC304" s="9"/>
      <c r="LD304" s="9"/>
      <c r="LE304" s="9"/>
      <c r="LF304" s="9"/>
      <c r="LG304" s="9"/>
      <c r="LH304" s="9"/>
      <c r="LI304" s="9"/>
      <c r="LJ304" s="9"/>
      <c r="LK304" s="9"/>
      <c r="LL304" s="9"/>
      <c r="LM304" s="9"/>
      <c r="LN304" s="9"/>
      <c r="LO304" s="9"/>
      <c r="LP304" s="9"/>
      <c r="LQ304" s="9"/>
      <c r="LR304" s="9"/>
      <c r="LS304" s="9"/>
      <c r="LT304" s="9"/>
      <c r="LU304" s="9"/>
      <c r="LV304" s="9"/>
      <c r="LW304" s="9"/>
      <c r="LX304" s="9"/>
    </row>
    <row r="305" spans="1:336" s="15" customFormat="1" ht="63.75" x14ac:dyDescent="0.25">
      <c r="A305" s="661" t="str">
        <f>CONCATENATE(MUEBLES[[#This Row],[CODIGO DE LA PARTIDA ESPECIFICA ]],"-",MUEBLES[[#This Row],[NO. EDIFICIO ]],"-",MUEBLES[[#This Row],[NO. ÁREA ]],"-",MUEBLES[[#This Row],[NÚM. DE BIEN ]],"-",MUEBLES[[#This Row],[CONSECUTIVO DEL BIEN ]],"-",MUEBLES[[#This Row],[CONSECUTIVO GENERAL DE INVENTARIO]])</f>
        <v>511-01-18-272-008-0300</v>
      </c>
      <c r="B305" s="584">
        <v>511</v>
      </c>
      <c r="C305" s="584" t="s">
        <v>6096</v>
      </c>
      <c r="D305" s="584" t="s">
        <v>6425</v>
      </c>
      <c r="E305" s="585" t="s">
        <v>4060</v>
      </c>
      <c r="F305" s="584" t="str">
        <f>VLOOKUP(MUEBLES[[#This Row],[NO. EDIFICIO ]],EDIFICIOS[],2,FALSE)</f>
        <v>PALACIO MUNICIPAL</v>
      </c>
      <c r="G305" s="584" t="str">
        <f>VLOOKUP(MUEBLES[[#This Row],[NO. EDIFICIO ]],EDIFICIOS[],3,FALSE)</f>
        <v>PALACIO MUNICIPAL, S/N, COLONIA CENTRO</v>
      </c>
      <c r="H305" s="606" t="s">
        <v>4263</v>
      </c>
      <c r="I305" s="587" t="str">
        <f>VLOOKUP(MUEBLES[[#This Row],[NO. ÁREA ]],AREAS[],2,FALSE)</f>
        <v>OBRAS PÚBLICAS Y ORDENAMIENTO URBANO</v>
      </c>
      <c r="J305" s="586" t="str">
        <f>VLOOKUP(MUEBLES[[#This Row],[NO. ÁREA ]],AREAS[],5,FALSE)</f>
        <v>ING. ZOILA PÉREZ MEJÍA</v>
      </c>
      <c r="K305" s="586">
        <v>164</v>
      </c>
      <c r="L305" s="587" t="str">
        <f>VLOOKUP(MUEBLES[[#This Row],[NÚM. DE NOMINA ]],PERSONAL[],2,FALSE)</f>
        <v>ING. ZOILA PÉREZ MEJÍA</v>
      </c>
      <c r="M305" s="586" t="str">
        <f>VLOOKUP(MUEBLES[[#This Row],[NÚM. DE NOMINA ]],PERSONAL[],3,FALSE)</f>
        <v>TITULAR</v>
      </c>
      <c r="N305" s="585" t="s">
        <v>4905</v>
      </c>
      <c r="O305" s="586" t="s">
        <v>4699</v>
      </c>
      <c r="P305" s="588" t="str">
        <f>VLOOKUP(MUEBLES[[#This Row],[NÚM. DE BIEN ]],BIENES[],2,FALSE)</f>
        <v xml:space="preserve">SILLA DE ESPERA </v>
      </c>
      <c r="Q305" s="589" t="s">
        <v>56</v>
      </c>
      <c r="R305" s="606" t="s">
        <v>5242</v>
      </c>
      <c r="S305" s="585" t="s">
        <v>39</v>
      </c>
      <c r="T305" s="585" t="s">
        <v>39</v>
      </c>
      <c r="U305" s="585" t="s">
        <v>39</v>
      </c>
      <c r="V305" s="585">
        <v>81</v>
      </c>
      <c r="W305" s="590">
        <v>42734</v>
      </c>
      <c r="X305" s="591">
        <v>550</v>
      </c>
      <c r="Y305" s="592">
        <v>0</v>
      </c>
      <c r="Z305" s="592">
        <v>550</v>
      </c>
      <c r="AA305" s="585" t="s">
        <v>6090</v>
      </c>
      <c r="AB305" s="607"/>
      <c r="AC305" s="576"/>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c r="DL305" s="9"/>
      <c r="DM305" s="9"/>
      <c r="DN305" s="9"/>
      <c r="DO305" s="9"/>
      <c r="DP305" s="9"/>
      <c r="DQ305" s="9"/>
      <c r="DR305" s="9"/>
      <c r="DS305" s="9"/>
      <c r="DT305" s="9"/>
      <c r="DU305" s="9"/>
      <c r="DV305" s="9"/>
      <c r="DW305" s="9"/>
      <c r="DX305" s="9"/>
      <c r="DY305" s="9"/>
      <c r="DZ305" s="9"/>
      <c r="EA305" s="9"/>
      <c r="EB305" s="9"/>
      <c r="EC305" s="9"/>
      <c r="ED305" s="9"/>
      <c r="EE305" s="9"/>
      <c r="EF305" s="9"/>
      <c r="EG305" s="9"/>
      <c r="EH305" s="9"/>
      <c r="EI305" s="9"/>
      <c r="EJ305" s="9"/>
      <c r="EK305" s="9"/>
      <c r="EL305" s="9"/>
      <c r="EM305" s="9"/>
      <c r="EN305" s="9"/>
      <c r="EO305" s="9"/>
      <c r="EP305" s="9"/>
      <c r="EQ305" s="9"/>
      <c r="ER305" s="9"/>
      <c r="ES305" s="9"/>
      <c r="ET305" s="9"/>
      <c r="EU305" s="9"/>
      <c r="EV305" s="9"/>
      <c r="EW305" s="9"/>
      <c r="EX305" s="9"/>
      <c r="EY305" s="9"/>
      <c r="EZ305" s="9"/>
      <c r="FA305" s="9"/>
      <c r="FB305" s="9"/>
      <c r="FC305" s="9"/>
      <c r="FD305" s="9"/>
      <c r="FE305" s="9"/>
      <c r="FF305" s="9"/>
      <c r="FG305" s="9"/>
      <c r="FH305" s="9"/>
      <c r="FI305" s="9"/>
      <c r="FJ305" s="9"/>
      <c r="FK305" s="9"/>
      <c r="FL305" s="9"/>
      <c r="FM305" s="9"/>
      <c r="FN305" s="9"/>
      <c r="FO305" s="9"/>
      <c r="FP305" s="9"/>
      <c r="FQ305" s="9"/>
      <c r="FR305" s="9"/>
      <c r="FS305" s="9"/>
      <c r="FT305" s="9"/>
      <c r="FU305" s="9"/>
      <c r="FV305" s="9"/>
      <c r="FW305" s="9"/>
      <c r="FX305" s="9"/>
      <c r="FY305" s="9"/>
      <c r="FZ305" s="9"/>
      <c r="GA305" s="9"/>
      <c r="GB305" s="9"/>
      <c r="GC305" s="9"/>
      <c r="GD305" s="9"/>
      <c r="GE305" s="9"/>
      <c r="GF305" s="9"/>
      <c r="GG305" s="9"/>
      <c r="GH305" s="9"/>
      <c r="GI305" s="9"/>
      <c r="GJ305" s="9"/>
      <c r="GK305" s="9"/>
      <c r="GL305" s="9"/>
      <c r="GM305" s="9"/>
      <c r="GN305" s="9"/>
      <c r="GO305" s="9"/>
      <c r="GP305" s="9"/>
      <c r="GQ305" s="9"/>
      <c r="GR305" s="9"/>
      <c r="GS305" s="9"/>
      <c r="GT305" s="9"/>
      <c r="GU305" s="9"/>
      <c r="GV305" s="9"/>
      <c r="GW305" s="9"/>
      <c r="GX305" s="9"/>
      <c r="GY305" s="9"/>
      <c r="GZ305" s="9"/>
      <c r="HA305" s="9"/>
      <c r="HB305" s="9"/>
      <c r="HC305" s="9"/>
      <c r="HD305" s="9"/>
      <c r="HE305" s="9"/>
      <c r="HF305" s="9"/>
      <c r="HG305" s="9"/>
      <c r="HH305" s="9"/>
      <c r="HI305" s="9"/>
      <c r="HJ305" s="9"/>
      <c r="HK305" s="9"/>
      <c r="HL305" s="9"/>
      <c r="HM305" s="9"/>
      <c r="HN305" s="9"/>
      <c r="HO305" s="9"/>
      <c r="HP305" s="9"/>
      <c r="HQ305" s="9"/>
      <c r="HR305" s="9"/>
      <c r="HS305" s="9"/>
      <c r="HT305" s="9"/>
      <c r="HU305" s="9"/>
      <c r="HV305" s="9"/>
      <c r="HW305" s="9"/>
      <c r="HX305" s="9"/>
      <c r="HY305" s="9"/>
      <c r="HZ305" s="9"/>
      <c r="IA305" s="9"/>
      <c r="IB305" s="9"/>
      <c r="IC305" s="9"/>
      <c r="ID305" s="9"/>
      <c r="IE305" s="9"/>
      <c r="IF305" s="9"/>
      <c r="IG305" s="9"/>
      <c r="IH305" s="9"/>
      <c r="II305" s="9"/>
      <c r="IJ305" s="9"/>
      <c r="IK305" s="9"/>
      <c r="IL305" s="9"/>
      <c r="IM305" s="9"/>
      <c r="IN305" s="9"/>
      <c r="IO305" s="9"/>
      <c r="IP305" s="9"/>
      <c r="IQ305" s="9"/>
      <c r="IR305" s="9"/>
      <c r="IS305" s="9"/>
      <c r="IT305" s="9"/>
      <c r="IU305" s="9"/>
      <c r="IV305" s="9"/>
      <c r="IW305" s="9"/>
      <c r="IX305" s="9"/>
      <c r="IY305" s="9"/>
      <c r="IZ305" s="9"/>
      <c r="JA305" s="9"/>
      <c r="JB305" s="9"/>
      <c r="JC305" s="9"/>
      <c r="JD305" s="9"/>
      <c r="JE305" s="9"/>
      <c r="JF305" s="9"/>
      <c r="JG305" s="9"/>
      <c r="JH305" s="9"/>
      <c r="JI305" s="9"/>
      <c r="JJ305" s="9"/>
      <c r="JK305" s="9"/>
      <c r="JL305" s="9"/>
      <c r="JM305" s="9"/>
      <c r="JN305" s="9"/>
      <c r="JO305" s="9"/>
      <c r="JP305" s="9"/>
      <c r="JQ305" s="9"/>
      <c r="JR305" s="9"/>
      <c r="JS305" s="9"/>
      <c r="JT305" s="9"/>
      <c r="JU305" s="9"/>
      <c r="JV305" s="9"/>
      <c r="JW305" s="9"/>
      <c r="JX305" s="9"/>
      <c r="JY305" s="9"/>
      <c r="JZ305" s="9"/>
      <c r="KA305" s="9"/>
      <c r="KB305" s="9"/>
      <c r="KC305" s="9"/>
      <c r="KD305" s="9"/>
      <c r="KE305" s="9"/>
      <c r="KF305" s="9"/>
      <c r="KG305" s="9"/>
      <c r="KH305" s="9"/>
      <c r="KI305" s="9"/>
      <c r="KJ305" s="9"/>
      <c r="KK305" s="9"/>
      <c r="KL305" s="9"/>
      <c r="KM305" s="9"/>
      <c r="KN305" s="9"/>
      <c r="KO305" s="9"/>
      <c r="KP305" s="9"/>
      <c r="KQ305" s="9"/>
      <c r="KR305" s="9"/>
      <c r="KS305" s="9"/>
      <c r="KT305" s="9"/>
      <c r="KU305" s="9"/>
      <c r="KV305" s="9"/>
      <c r="KW305" s="9"/>
      <c r="KX305" s="9"/>
      <c r="KY305" s="9"/>
      <c r="KZ305" s="9"/>
      <c r="LA305" s="9"/>
      <c r="LB305" s="9"/>
      <c r="LC305" s="9"/>
      <c r="LD305" s="9"/>
      <c r="LE305" s="9"/>
      <c r="LF305" s="9"/>
      <c r="LG305" s="9"/>
      <c r="LH305" s="9"/>
      <c r="LI305" s="9"/>
      <c r="LJ305" s="9"/>
      <c r="LK305" s="9"/>
      <c r="LL305" s="9"/>
      <c r="LM305" s="9"/>
      <c r="LN305" s="9"/>
      <c r="LO305" s="9"/>
      <c r="LP305" s="9"/>
      <c r="LQ305" s="9"/>
      <c r="LR305" s="9"/>
      <c r="LS305" s="9"/>
      <c r="LT305" s="9"/>
      <c r="LU305" s="9"/>
      <c r="LV305" s="9"/>
      <c r="LW305" s="9"/>
      <c r="LX305" s="9"/>
    </row>
    <row r="306" spans="1:336" s="460" customFormat="1" ht="63.75" x14ac:dyDescent="0.25">
      <c r="A306" s="661" t="str">
        <f>CONCATENATE(MUEBLES[[#This Row],[CODIGO DE LA PARTIDA ESPECIFICA ]],"-",MUEBLES[[#This Row],[NO. EDIFICIO ]],"-",MUEBLES[[#This Row],[NO. ÁREA ]],"-",MUEBLES[[#This Row],[NÚM. DE BIEN ]],"-",MUEBLES[[#This Row],[CONSECUTIVO DEL BIEN ]],"-",MUEBLES[[#This Row],[CONSECUTIVO GENERAL DE INVENTARIO]])</f>
        <v>511-01-06-272-009-0301</v>
      </c>
      <c r="B306" s="584">
        <v>511</v>
      </c>
      <c r="C306" s="584" t="s">
        <v>6096</v>
      </c>
      <c r="D306" s="584" t="s">
        <v>6426</v>
      </c>
      <c r="E306" s="585" t="s">
        <v>4060</v>
      </c>
      <c r="F306" s="584" t="str">
        <f>VLOOKUP(MUEBLES[[#This Row],[NO. EDIFICIO ]],EDIFICIOS[],2,FALSE)</f>
        <v>PALACIO MUNICIPAL</v>
      </c>
      <c r="G306" s="584" t="str">
        <f>VLOOKUP(MUEBLES[[#This Row],[NO. EDIFICIO ]],EDIFICIOS[],3,FALSE)</f>
        <v>PALACIO MUNICIPAL, S/N, COLONIA CENTRO</v>
      </c>
      <c r="H306" s="606" t="s">
        <v>4064</v>
      </c>
      <c r="I306" s="587" t="str">
        <f>VLOOKUP(MUEBLES[[#This Row],[NO. ÁREA ]],AREAS[],2,FALSE)</f>
        <v xml:space="preserve">SECRETARÍA GENERAL MUNICIPAL </v>
      </c>
      <c r="J306" s="586" t="str">
        <f>VLOOKUP(MUEBLES[[#This Row],[NO. ÁREA ]],AREAS[],5,FALSE)</f>
        <v>C. CLEMENTE HERNÁNDEZ ESPINOZA</v>
      </c>
      <c r="K306" s="586">
        <v>16</v>
      </c>
      <c r="L306" s="587" t="str">
        <f>VLOOKUP(MUEBLES[[#This Row],[NÚM. DE NOMINA ]],PERSONAL[],2,FALSE)</f>
        <v>C. ANA PATRICIA VARGAS HERNÁNDEZ</v>
      </c>
      <c r="M306" s="586" t="str">
        <f>VLOOKUP(MUEBLES[[#This Row],[NÚM. DE NOMINA ]],PERSONAL[],3,FALSE)</f>
        <v>SECRETARIA</v>
      </c>
      <c r="N306" s="585" t="s">
        <v>4905</v>
      </c>
      <c r="O306" s="586" t="s">
        <v>4700</v>
      </c>
      <c r="P306" s="588" t="str">
        <f>VLOOKUP(MUEBLES[[#This Row],[NÚM. DE BIEN ]],BIENES[],2,FALSE)</f>
        <v xml:space="preserve">SILLA DE ESPERA </v>
      </c>
      <c r="Q306" s="589" t="s">
        <v>56</v>
      </c>
      <c r="R306" s="606" t="s">
        <v>5243</v>
      </c>
      <c r="S306" s="585" t="s">
        <v>39</v>
      </c>
      <c r="T306" s="585" t="s">
        <v>39</v>
      </c>
      <c r="U306" s="585" t="s">
        <v>39</v>
      </c>
      <c r="V306" s="585">
        <v>81</v>
      </c>
      <c r="W306" s="590">
        <v>42734</v>
      </c>
      <c r="X306" s="591">
        <v>550.01</v>
      </c>
      <c r="Y306" s="592">
        <v>0</v>
      </c>
      <c r="Z306" s="592">
        <v>550.01</v>
      </c>
      <c r="AA306" s="585" t="s">
        <v>6089</v>
      </c>
      <c r="AB306" s="607"/>
      <c r="AC306" s="576"/>
      <c r="AD306" s="459"/>
      <c r="AE306" s="459"/>
      <c r="AF306" s="459"/>
      <c r="AG306" s="459"/>
      <c r="AH306" s="459"/>
      <c r="AI306" s="459"/>
      <c r="AJ306" s="459"/>
      <c r="AK306" s="459"/>
      <c r="AL306" s="459"/>
      <c r="AM306" s="459"/>
      <c r="AN306" s="459"/>
      <c r="AO306" s="459"/>
      <c r="AP306" s="459"/>
      <c r="AQ306" s="459"/>
      <c r="AR306" s="459"/>
      <c r="AS306" s="459"/>
      <c r="AT306" s="459"/>
      <c r="AU306" s="459"/>
      <c r="AV306" s="459"/>
      <c r="AW306" s="459"/>
      <c r="AX306" s="459"/>
      <c r="AY306" s="459"/>
      <c r="AZ306" s="459"/>
      <c r="BA306" s="459"/>
      <c r="BB306" s="459"/>
      <c r="BC306" s="459"/>
      <c r="BD306" s="459"/>
      <c r="BE306" s="459"/>
      <c r="BF306" s="459"/>
      <c r="BG306" s="459"/>
      <c r="BH306" s="459"/>
      <c r="BI306" s="459"/>
      <c r="BJ306" s="459"/>
      <c r="BK306" s="459"/>
      <c r="BL306" s="459"/>
      <c r="BM306" s="459"/>
      <c r="BN306" s="459"/>
      <c r="BO306" s="459"/>
      <c r="BP306" s="459"/>
      <c r="BQ306" s="459"/>
      <c r="BR306" s="459"/>
      <c r="BS306" s="459"/>
      <c r="BT306" s="459"/>
      <c r="BU306" s="459"/>
      <c r="BV306" s="459"/>
      <c r="BW306" s="459"/>
      <c r="BX306" s="459"/>
      <c r="BY306" s="459"/>
      <c r="BZ306" s="459"/>
      <c r="CA306" s="459"/>
      <c r="CB306" s="459"/>
      <c r="CC306" s="459"/>
      <c r="CD306" s="459"/>
      <c r="CE306" s="459"/>
      <c r="CF306" s="459"/>
      <c r="CG306" s="459"/>
      <c r="CH306" s="459"/>
      <c r="CI306" s="459"/>
      <c r="CJ306" s="459"/>
      <c r="CK306" s="459"/>
      <c r="CL306" s="459"/>
      <c r="CM306" s="459"/>
      <c r="CN306" s="459"/>
      <c r="CO306" s="459"/>
      <c r="CP306" s="459"/>
      <c r="CQ306" s="459"/>
      <c r="CR306" s="459"/>
      <c r="CS306" s="459"/>
      <c r="CT306" s="459"/>
      <c r="CU306" s="459"/>
      <c r="CV306" s="459"/>
      <c r="CW306" s="459"/>
      <c r="CX306" s="459"/>
      <c r="CY306" s="459"/>
      <c r="CZ306" s="459"/>
      <c r="DA306" s="459"/>
      <c r="DB306" s="459"/>
      <c r="DC306" s="459"/>
      <c r="DD306" s="459"/>
      <c r="DE306" s="459"/>
      <c r="DF306" s="459"/>
      <c r="DG306" s="459"/>
      <c r="DH306" s="459"/>
      <c r="DI306" s="459"/>
      <c r="DJ306" s="459"/>
      <c r="DK306" s="459"/>
      <c r="DL306" s="459"/>
      <c r="DM306" s="459"/>
      <c r="DN306" s="459"/>
      <c r="DO306" s="459"/>
      <c r="DP306" s="459"/>
      <c r="DQ306" s="459"/>
      <c r="DR306" s="459"/>
      <c r="DS306" s="459"/>
      <c r="DT306" s="459"/>
      <c r="DU306" s="459"/>
      <c r="DV306" s="459"/>
      <c r="DW306" s="459"/>
      <c r="DX306" s="459"/>
      <c r="DY306" s="459"/>
      <c r="DZ306" s="459"/>
      <c r="EA306" s="459"/>
      <c r="EB306" s="459"/>
      <c r="EC306" s="459"/>
      <c r="ED306" s="459"/>
      <c r="EE306" s="459"/>
      <c r="EF306" s="459"/>
      <c r="EG306" s="459"/>
      <c r="EH306" s="459"/>
      <c r="EI306" s="459"/>
      <c r="EJ306" s="459"/>
      <c r="EK306" s="459"/>
      <c r="EL306" s="459"/>
      <c r="EM306" s="459"/>
      <c r="EN306" s="459"/>
      <c r="EO306" s="459"/>
      <c r="EP306" s="459"/>
      <c r="EQ306" s="459"/>
      <c r="ER306" s="459"/>
      <c r="ES306" s="459"/>
      <c r="ET306" s="459"/>
      <c r="EU306" s="459"/>
      <c r="EV306" s="459"/>
      <c r="EW306" s="459"/>
      <c r="EX306" s="459"/>
      <c r="EY306" s="459"/>
      <c r="EZ306" s="459"/>
      <c r="FA306" s="459"/>
      <c r="FB306" s="459"/>
      <c r="FC306" s="459"/>
      <c r="FD306" s="459"/>
      <c r="FE306" s="459"/>
      <c r="FF306" s="459"/>
      <c r="FG306" s="459"/>
      <c r="FH306" s="459"/>
      <c r="FI306" s="459"/>
      <c r="FJ306" s="459"/>
      <c r="FK306" s="459"/>
      <c r="FL306" s="459"/>
      <c r="FM306" s="459"/>
      <c r="FN306" s="459"/>
      <c r="FO306" s="459"/>
      <c r="FP306" s="459"/>
      <c r="FQ306" s="459"/>
      <c r="FR306" s="459"/>
      <c r="FS306" s="459"/>
      <c r="FT306" s="459"/>
      <c r="FU306" s="459"/>
      <c r="FV306" s="459"/>
      <c r="FW306" s="459"/>
      <c r="FX306" s="459"/>
      <c r="FY306" s="459"/>
      <c r="FZ306" s="459"/>
      <c r="GA306" s="459"/>
      <c r="GB306" s="459"/>
      <c r="GC306" s="459"/>
      <c r="GD306" s="459"/>
      <c r="GE306" s="459"/>
      <c r="GF306" s="459"/>
      <c r="GG306" s="459"/>
      <c r="GH306" s="459"/>
      <c r="GI306" s="459"/>
      <c r="GJ306" s="459"/>
      <c r="GK306" s="459"/>
      <c r="GL306" s="459"/>
      <c r="GM306" s="459"/>
      <c r="GN306" s="459"/>
      <c r="GO306" s="459"/>
      <c r="GP306" s="459"/>
      <c r="GQ306" s="459"/>
      <c r="GR306" s="459"/>
      <c r="GS306" s="459"/>
      <c r="GT306" s="459"/>
      <c r="GU306" s="459"/>
      <c r="GV306" s="459"/>
      <c r="GW306" s="459"/>
      <c r="GX306" s="459"/>
      <c r="GY306" s="459"/>
      <c r="GZ306" s="459"/>
      <c r="HA306" s="459"/>
      <c r="HB306" s="459"/>
      <c r="HC306" s="459"/>
      <c r="HD306" s="459"/>
      <c r="HE306" s="459"/>
      <c r="HF306" s="459"/>
      <c r="HG306" s="459"/>
      <c r="HH306" s="459"/>
      <c r="HI306" s="459"/>
      <c r="HJ306" s="459"/>
      <c r="HK306" s="459"/>
      <c r="HL306" s="459"/>
      <c r="HM306" s="459"/>
      <c r="HN306" s="459"/>
      <c r="HO306" s="459"/>
      <c r="HP306" s="459"/>
      <c r="HQ306" s="459"/>
      <c r="HR306" s="459"/>
      <c r="HS306" s="459"/>
      <c r="HT306" s="459"/>
      <c r="HU306" s="459"/>
      <c r="HV306" s="459"/>
      <c r="HW306" s="459"/>
      <c r="HX306" s="459"/>
      <c r="HY306" s="459"/>
      <c r="HZ306" s="459"/>
      <c r="IA306" s="459"/>
      <c r="IB306" s="459"/>
      <c r="IC306" s="459"/>
      <c r="ID306" s="459"/>
      <c r="IE306" s="459"/>
      <c r="IF306" s="459"/>
      <c r="IG306" s="459"/>
      <c r="IH306" s="459"/>
      <c r="II306" s="459"/>
      <c r="IJ306" s="459"/>
      <c r="IK306" s="459"/>
      <c r="IL306" s="459"/>
      <c r="IM306" s="459"/>
      <c r="IN306" s="459"/>
      <c r="IO306" s="459"/>
      <c r="IP306" s="459"/>
      <c r="IQ306" s="459"/>
      <c r="IR306" s="459"/>
      <c r="IS306" s="459"/>
      <c r="IT306" s="459"/>
      <c r="IU306" s="459"/>
      <c r="IV306" s="459"/>
      <c r="IW306" s="459"/>
      <c r="IX306" s="459"/>
      <c r="IY306" s="459"/>
      <c r="IZ306" s="459"/>
      <c r="JA306" s="459"/>
      <c r="JB306" s="459"/>
      <c r="JC306" s="459"/>
      <c r="JD306" s="459"/>
      <c r="JE306" s="459"/>
      <c r="JF306" s="459"/>
      <c r="JG306" s="459"/>
      <c r="JH306" s="459"/>
      <c r="JI306" s="459"/>
      <c r="JJ306" s="459"/>
      <c r="JK306" s="459"/>
      <c r="JL306" s="459"/>
      <c r="JM306" s="459"/>
      <c r="JN306" s="459"/>
      <c r="JO306" s="459"/>
      <c r="JP306" s="459"/>
      <c r="JQ306" s="459"/>
      <c r="JR306" s="459"/>
      <c r="JS306" s="459"/>
      <c r="JT306" s="459"/>
      <c r="JU306" s="459"/>
      <c r="JV306" s="459"/>
      <c r="JW306" s="459"/>
      <c r="JX306" s="459"/>
      <c r="JY306" s="459"/>
      <c r="JZ306" s="459"/>
      <c r="KA306" s="459"/>
      <c r="KB306" s="459"/>
      <c r="KC306" s="459"/>
      <c r="KD306" s="459"/>
      <c r="KE306" s="459"/>
      <c r="KF306" s="459"/>
      <c r="KG306" s="459"/>
      <c r="KH306" s="459"/>
      <c r="KI306" s="459"/>
      <c r="KJ306" s="459"/>
      <c r="KK306" s="459"/>
      <c r="KL306" s="459"/>
      <c r="KM306" s="459"/>
      <c r="KN306" s="459"/>
      <c r="KO306" s="459"/>
      <c r="KP306" s="459"/>
      <c r="KQ306" s="459"/>
      <c r="KR306" s="459"/>
      <c r="KS306" s="459"/>
      <c r="KT306" s="459"/>
      <c r="KU306" s="459"/>
      <c r="KV306" s="459"/>
      <c r="KW306" s="459"/>
      <c r="KX306" s="459"/>
      <c r="KY306" s="459"/>
      <c r="KZ306" s="459"/>
      <c r="LA306" s="459"/>
      <c r="LB306" s="459"/>
      <c r="LC306" s="459"/>
      <c r="LD306" s="459"/>
      <c r="LE306" s="459"/>
      <c r="LF306" s="459"/>
      <c r="LG306" s="459"/>
      <c r="LH306" s="459"/>
      <c r="LI306" s="459"/>
      <c r="LJ306" s="459"/>
      <c r="LK306" s="459"/>
      <c r="LL306" s="459"/>
      <c r="LM306" s="459"/>
      <c r="LN306" s="459"/>
      <c r="LO306" s="459"/>
      <c r="LP306" s="459"/>
      <c r="LQ306" s="459"/>
      <c r="LR306" s="459"/>
      <c r="LS306" s="459"/>
      <c r="LT306" s="459"/>
      <c r="LU306" s="459"/>
      <c r="LV306" s="459"/>
      <c r="LW306" s="459"/>
      <c r="LX306" s="459"/>
    </row>
    <row r="307" spans="1:336" s="460" customFormat="1" ht="63.75" x14ac:dyDescent="0.25">
      <c r="A307" s="661" t="str">
        <f>CONCATENATE(MUEBLES[[#This Row],[CODIGO DE LA PARTIDA ESPECIFICA ]],"-",MUEBLES[[#This Row],[NO. EDIFICIO ]],"-",MUEBLES[[#This Row],[NO. ÁREA ]],"-",MUEBLES[[#This Row],[NÚM. DE BIEN ]],"-",MUEBLES[[#This Row],[CONSECUTIVO DEL BIEN ]],"-",MUEBLES[[#This Row],[CONSECUTIVO GENERAL DE INVENTARIO]])</f>
        <v>511-01-06-272-010-0302</v>
      </c>
      <c r="B307" s="584">
        <v>511</v>
      </c>
      <c r="C307" s="584" t="s">
        <v>6096</v>
      </c>
      <c r="D307" s="584" t="s">
        <v>6427</v>
      </c>
      <c r="E307" s="585" t="s">
        <v>4060</v>
      </c>
      <c r="F307" s="584" t="str">
        <f>VLOOKUP(MUEBLES[[#This Row],[NO. EDIFICIO ]],EDIFICIOS[],2,FALSE)</f>
        <v>PALACIO MUNICIPAL</v>
      </c>
      <c r="G307" s="584" t="str">
        <f>VLOOKUP(MUEBLES[[#This Row],[NO. EDIFICIO ]],EDIFICIOS[],3,FALSE)</f>
        <v>PALACIO MUNICIPAL, S/N, COLONIA CENTRO</v>
      </c>
      <c r="H307" s="606" t="s">
        <v>4064</v>
      </c>
      <c r="I307" s="587" t="str">
        <f>VLOOKUP(MUEBLES[[#This Row],[NO. ÁREA ]],AREAS[],2,FALSE)</f>
        <v xml:space="preserve">SECRETARÍA GENERAL MUNICIPAL </v>
      </c>
      <c r="J307" s="586" t="str">
        <f>VLOOKUP(MUEBLES[[#This Row],[NO. ÁREA ]],AREAS[],5,FALSE)</f>
        <v>C. CLEMENTE HERNÁNDEZ ESPINOZA</v>
      </c>
      <c r="K307" s="586">
        <v>113</v>
      </c>
      <c r="L307" s="587" t="str">
        <f>VLOOKUP(MUEBLES[[#This Row],[NÚM. DE NOMINA ]],PERSONAL[],2,FALSE)</f>
        <v>C. CLEMENTE HERNÁNDEZ ESPINOZA</v>
      </c>
      <c r="M307" s="586" t="str">
        <f>VLOOKUP(MUEBLES[[#This Row],[NÚM. DE NOMINA ]],PERSONAL[],3,FALSE)</f>
        <v>SECRETARIO GENERAL MUNICIPAL</v>
      </c>
      <c r="N307" s="585" t="s">
        <v>4905</v>
      </c>
      <c r="O307" s="586" t="s">
        <v>4701</v>
      </c>
      <c r="P307" s="588" t="str">
        <f>VLOOKUP(MUEBLES[[#This Row],[NÚM. DE BIEN ]],BIENES[],2,FALSE)</f>
        <v xml:space="preserve">SILLA DE ESPERA </v>
      </c>
      <c r="Q307" s="589" t="s">
        <v>56</v>
      </c>
      <c r="R307" s="606" t="s">
        <v>5244</v>
      </c>
      <c r="S307" s="585" t="s">
        <v>39</v>
      </c>
      <c r="T307" s="585" t="s">
        <v>39</v>
      </c>
      <c r="U307" s="585" t="s">
        <v>39</v>
      </c>
      <c r="V307" s="585">
        <v>81</v>
      </c>
      <c r="W307" s="590">
        <v>42734</v>
      </c>
      <c r="X307" s="591">
        <v>550.01</v>
      </c>
      <c r="Y307" s="592">
        <v>0</v>
      </c>
      <c r="Z307" s="592">
        <v>550.01</v>
      </c>
      <c r="AA307" s="585" t="s">
        <v>6089</v>
      </c>
      <c r="AB307" s="607"/>
      <c r="AC307" s="576"/>
      <c r="AD307" s="459"/>
      <c r="AE307" s="459"/>
      <c r="AF307" s="459"/>
      <c r="AG307" s="459"/>
      <c r="AH307" s="459"/>
      <c r="AI307" s="459"/>
      <c r="AJ307" s="459"/>
      <c r="AK307" s="459"/>
      <c r="AL307" s="459"/>
      <c r="AM307" s="459"/>
      <c r="AN307" s="459"/>
      <c r="AO307" s="459"/>
      <c r="AP307" s="459"/>
      <c r="AQ307" s="459"/>
      <c r="AR307" s="459"/>
      <c r="AS307" s="459"/>
      <c r="AT307" s="459"/>
      <c r="AU307" s="459"/>
      <c r="AV307" s="459"/>
      <c r="AW307" s="459"/>
      <c r="AX307" s="459"/>
      <c r="AY307" s="459"/>
      <c r="AZ307" s="459"/>
      <c r="BA307" s="459"/>
      <c r="BB307" s="459"/>
      <c r="BC307" s="459"/>
      <c r="BD307" s="459"/>
      <c r="BE307" s="459"/>
      <c r="BF307" s="459"/>
      <c r="BG307" s="459"/>
      <c r="BH307" s="459"/>
      <c r="BI307" s="459"/>
      <c r="BJ307" s="459"/>
      <c r="BK307" s="459"/>
      <c r="BL307" s="459"/>
      <c r="BM307" s="459"/>
      <c r="BN307" s="459"/>
      <c r="BO307" s="459"/>
      <c r="BP307" s="459"/>
      <c r="BQ307" s="459"/>
      <c r="BR307" s="459"/>
      <c r="BS307" s="459"/>
      <c r="BT307" s="459"/>
      <c r="BU307" s="459"/>
      <c r="BV307" s="459"/>
      <c r="BW307" s="459"/>
      <c r="BX307" s="459"/>
      <c r="BY307" s="459"/>
      <c r="BZ307" s="459"/>
      <c r="CA307" s="459"/>
      <c r="CB307" s="459"/>
      <c r="CC307" s="459"/>
      <c r="CD307" s="459"/>
      <c r="CE307" s="459"/>
      <c r="CF307" s="459"/>
      <c r="CG307" s="459"/>
      <c r="CH307" s="459"/>
      <c r="CI307" s="459"/>
      <c r="CJ307" s="459"/>
      <c r="CK307" s="459"/>
      <c r="CL307" s="459"/>
      <c r="CM307" s="459"/>
      <c r="CN307" s="459"/>
      <c r="CO307" s="459"/>
      <c r="CP307" s="459"/>
      <c r="CQ307" s="459"/>
      <c r="CR307" s="459"/>
      <c r="CS307" s="459"/>
      <c r="CT307" s="459"/>
      <c r="CU307" s="459"/>
      <c r="CV307" s="459"/>
      <c r="CW307" s="459"/>
      <c r="CX307" s="459"/>
      <c r="CY307" s="459"/>
      <c r="CZ307" s="459"/>
      <c r="DA307" s="459"/>
      <c r="DB307" s="459"/>
      <c r="DC307" s="459"/>
      <c r="DD307" s="459"/>
      <c r="DE307" s="459"/>
      <c r="DF307" s="459"/>
      <c r="DG307" s="459"/>
      <c r="DH307" s="459"/>
      <c r="DI307" s="459"/>
      <c r="DJ307" s="459"/>
      <c r="DK307" s="459"/>
      <c r="DL307" s="459"/>
      <c r="DM307" s="459"/>
      <c r="DN307" s="459"/>
      <c r="DO307" s="459"/>
      <c r="DP307" s="459"/>
      <c r="DQ307" s="459"/>
      <c r="DR307" s="459"/>
      <c r="DS307" s="459"/>
      <c r="DT307" s="459"/>
      <c r="DU307" s="459"/>
      <c r="DV307" s="459"/>
      <c r="DW307" s="459"/>
      <c r="DX307" s="459"/>
      <c r="DY307" s="459"/>
      <c r="DZ307" s="459"/>
      <c r="EA307" s="459"/>
      <c r="EB307" s="459"/>
      <c r="EC307" s="459"/>
      <c r="ED307" s="459"/>
      <c r="EE307" s="459"/>
      <c r="EF307" s="459"/>
      <c r="EG307" s="459"/>
      <c r="EH307" s="459"/>
      <c r="EI307" s="459"/>
      <c r="EJ307" s="459"/>
      <c r="EK307" s="459"/>
      <c r="EL307" s="459"/>
      <c r="EM307" s="459"/>
      <c r="EN307" s="459"/>
      <c r="EO307" s="459"/>
      <c r="EP307" s="459"/>
      <c r="EQ307" s="459"/>
      <c r="ER307" s="459"/>
      <c r="ES307" s="459"/>
      <c r="ET307" s="459"/>
      <c r="EU307" s="459"/>
      <c r="EV307" s="459"/>
      <c r="EW307" s="459"/>
      <c r="EX307" s="459"/>
      <c r="EY307" s="459"/>
      <c r="EZ307" s="459"/>
      <c r="FA307" s="459"/>
      <c r="FB307" s="459"/>
      <c r="FC307" s="459"/>
      <c r="FD307" s="459"/>
      <c r="FE307" s="459"/>
      <c r="FF307" s="459"/>
      <c r="FG307" s="459"/>
      <c r="FH307" s="459"/>
      <c r="FI307" s="459"/>
      <c r="FJ307" s="459"/>
      <c r="FK307" s="459"/>
      <c r="FL307" s="459"/>
      <c r="FM307" s="459"/>
      <c r="FN307" s="459"/>
      <c r="FO307" s="459"/>
      <c r="FP307" s="459"/>
      <c r="FQ307" s="459"/>
      <c r="FR307" s="459"/>
      <c r="FS307" s="459"/>
      <c r="FT307" s="459"/>
      <c r="FU307" s="459"/>
      <c r="FV307" s="459"/>
      <c r="FW307" s="459"/>
      <c r="FX307" s="459"/>
      <c r="FY307" s="459"/>
      <c r="FZ307" s="459"/>
      <c r="GA307" s="459"/>
      <c r="GB307" s="459"/>
      <c r="GC307" s="459"/>
      <c r="GD307" s="459"/>
      <c r="GE307" s="459"/>
      <c r="GF307" s="459"/>
      <c r="GG307" s="459"/>
      <c r="GH307" s="459"/>
      <c r="GI307" s="459"/>
      <c r="GJ307" s="459"/>
      <c r="GK307" s="459"/>
      <c r="GL307" s="459"/>
      <c r="GM307" s="459"/>
      <c r="GN307" s="459"/>
      <c r="GO307" s="459"/>
      <c r="GP307" s="459"/>
      <c r="GQ307" s="459"/>
      <c r="GR307" s="459"/>
      <c r="GS307" s="459"/>
      <c r="GT307" s="459"/>
      <c r="GU307" s="459"/>
      <c r="GV307" s="459"/>
      <c r="GW307" s="459"/>
      <c r="GX307" s="459"/>
      <c r="GY307" s="459"/>
      <c r="GZ307" s="459"/>
      <c r="HA307" s="459"/>
      <c r="HB307" s="459"/>
      <c r="HC307" s="459"/>
      <c r="HD307" s="459"/>
      <c r="HE307" s="459"/>
      <c r="HF307" s="459"/>
      <c r="HG307" s="459"/>
      <c r="HH307" s="459"/>
      <c r="HI307" s="459"/>
      <c r="HJ307" s="459"/>
      <c r="HK307" s="459"/>
      <c r="HL307" s="459"/>
      <c r="HM307" s="459"/>
      <c r="HN307" s="459"/>
      <c r="HO307" s="459"/>
      <c r="HP307" s="459"/>
      <c r="HQ307" s="459"/>
      <c r="HR307" s="459"/>
      <c r="HS307" s="459"/>
      <c r="HT307" s="459"/>
      <c r="HU307" s="459"/>
      <c r="HV307" s="459"/>
      <c r="HW307" s="459"/>
      <c r="HX307" s="459"/>
      <c r="HY307" s="459"/>
      <c r="HZ307" s="459"/>
      <c r="IA307" s="459"/>
      <c r="IB307" s="459"/>
      <c r="IC307" s="459"/>
      <c r="ID307" s="459"/>
      <c r="IE307" s="459"/>
      <c r="IF307" s="459"/>
      <c r="IG307" s="459"/>
      <c r="IH307" s="459"/>
      <c r="II307" s="459"/>
      <c r="IJ307" s="459"/>
      <c r="IK307" s="459"/>
      <c r="IL307" s="459"/>
      <c r="IM307" s="459"/>
      <c r="IN307" s="459"/>
      <c r="IO307" s="459"/>
      <c r="IP307" s="459"/>
      <c r="IQ307" s="459"/>
      <c r="IR307" s="459"/>
      <c r="IS307" s="459"/>
      <c r="IT307" s="459"/>
      <c r="IU307" s="459"/>
      <c r="IV307" s="459"/>
      <c r="IW307" s="459"/>
      <c r="IX307" s="459"/>
      <c r="IY307" s="459"/>
      <c r="IZ307" s="459"/>
      <c r="JA307" s="459"/>
      <c r="JB307" s="459"/>
      <c r="JC307" s="459"/>
      <c r="JD307" s="459"/>
      <c r="JE307" s="459"/>
      <c r="JF307" s="459"/>
      <c r="JG307" s="459"/>
      <c r="JH307" s="459"/>
      <c r="JI307" s="459"/>
      <c r="JJ307" s="459"/>
      <c r="JK307" s="459"/>
      <c r="JL307" s="459"/>
      <c r="JM307" s="459"/>
      <c r="JN307" s="459"/>
      <c r="JO307" s="459"/>
      <c r="JP307" s="459"/>
      <c r="JQ307" s="459"/>
      <c r="JR307" s="459"/>
      <c r="JS307" s="459"/>
      <c r="JT307" s="459"/>
      <c r="JU307" s="459"/>
      <c r="JV307" s="459"/>
      <c r="JW307" s="459"/>
      <c r="JX307" s="459"/>
      <c r="JY307" s="459"/>
      <c r="JZ307" s="459"/>
      <c r="KA307" s="459"/>
      <c r="KB307" s="459"/>
      <c r="KC307" s="459"/>
      <c r="KD307" s="459"/>
      <c r="KE307" s="459"/>
      <c r="KF307" s="459"/>
      <c r="KG307" s="459"/>
      <c r="KH307" s="459"/>
      <c r="KI307" s="459"/>
      <c r="KJ307" s="459"/>
      <c r="KK307" s="459"/>
      <c r="KL307" s="459"/>
      <c r="KM307" s="459"/>
      <c r="KN307" s="459"/>
      <c r="KO307" s="459"/>
      <c r="KP307" s="459"/>
      <c r="KQ307" s="459"/>
      <c r="KR307" s="459"/>
      <c r="KS307" s="459"/>
      <c r="KT307" s="459"/>
      <c r="KU307" s="459"/>
      <c r="KV307" s="459"/>
      <c r="KW307" s="459"/>
      <c r="KX307" s="459"/>
      <c r="KY307" s="459"/>
      <c r="KZ307" s="459"/>
      <c r="LA307" s="459"/>
      <c r="LB307" s="459"/>
      <c r="LC307" s="459"/>
      <c r="LD307" s="459"/>
      <c r="LE307" s="459"/>
      <c r="LF307" s="459"/>
      <c r="LG307" s="459"/>
      <c r="LH307" s="459"/>
      <c r="LI307" s="459"/>
      <c r="LJ307" s="459"/>
      <c r="LK307" s="459"/>
      <c r="LL307" s="459"/>
      <c r="LM307" s="459"/>
      <c r="LN307" s="459"/>
      <c r="LO307" s="459"/>
      <c r="LP307" s="459"/>
      <c r="LQ307" s="459"/>
      <c r="LR307" s="459"/>
      <c r="LS307" s="459"/>
      <c r="LT307" s="459"/>
      <c r="LU307" s="459"/>
      <c r="LV307" s="459"/>
      <c r="LW307" s="459"/>
      <c r="LX307" s="459"/>
    </row>
    <row r="308" spans="1:336" s="15" customFormat="1" ht="63.75" x14ac:dyDescent="0.25">
      <c r="A308" s="661" t="str">
        <f>CONCATENATE(MUEBLES[[#This Row],[CODIGO DE LA PARTIDA ESPECIFICA ]],"-",MUEBLES[[#This Row],[NO. EDIFICIO ]],"-",MUEBLES[[#This Row],[NO. ÁREA ]],"-",MUEBLES[[#This Row],[NÚM. DE BIEN ]],"-",MUEBLES[[#This Row],[CONSECUTIVO DEL BIEN ]],"-",MUEBLES[[#This Row],[CONSECUTIVO GENERAL DE INVENTARIO]])</f>
        <v>511-01-01-272-011-0303</v>
      </c>
      <c r="B308" s="584">
        <v>511</v>
      </c>
      <c r="C308" s="584" t="s">
        <v>6096</v>
      </c>
      <c r="D308" s="584" t="s">
        <v>6428</v>
      </c>
      <c r="E308" s="585" t="s">
        <v>4060</v>
      </c>
      <c r="F308" s="584" t="str">
        <f>VLOOKUP(MUEBLES[[#This Row],[NO. EDIFICIO ]],EDIFICIOS[],2,FALSE)</f>
        <v>PALACIO MUNICIPAL</v>
      </c>
      <c r="G308" s="584" t="str">
        <f>VLOOKUP(MUEBLES[[#This Row],[NO. EDIFICIO ]],EDIFICIOS[],3,FALSE)</f>
        <v>PALACIO MUNICIPAL, S/N, COLONIA CENTRO</v>
      </c>
      <c r="H308" s="606" t="s">
        <v>4060</v>
      </c>
      <c r="I308" s="587" t="str">
        <f>VLOOKUP(MUEBLES[[#This Row],[NO. ÁREA ]],AREAS[],2,FALSE)</f>
        <v xml:space="preserve">DESPACHO DE LA PRESIDENCIA </v>
      </c>
      <c r="J308" s="586" t="str">
        <f>VLOOKUP(MUEBLES[[#This Row],[NO. ÁREA ]],AREAS[],5,FALSE)</f>
        <v>C. EDIGAR MONTER ÁNGELES</v>
      </c>
      <c r="K308" s="586">
        <v>172</v>
      </c>
      <c r="L308" s="587" t="str">
        <f>VLOOKUP(MUEBLES[[#This Row],[NÚM. DE NOMINA ]],PERSONAL[],2,FALSE)</f>
        <v>LIC. CLAUDIA REYES NEGRÓN</v>
      </c>
      <c r="M308" s="586" t="str">
        <f>VLOOKUP(MUEBLES[[#This Row],[NÚM. DE NOMINA ]],PERSONAL[],3,FALSE)</f>
        <v>SECRETARIA PARTICULAR</v>
      </c>
      <c r="N308" s="585" t="s">
        <v>4905</v>
      </c>
      <c r="O308" s="586" t="s">
        <v>4702</v>
      </c>
      <c r="P308" s="588" t="str">
        <f>VLOOKUP(MUEBLES[[#This Row],[NÚM. DE BIEN ]],BIENES[],2,FALSE)</f>
        <v xml:space="preserve">SILLA DE ESPERA </v>
      </c>
      <c r="Q308" s="589" t="s">
        <v>56</v>
      </c>
      <c r="R308" s="606" t="s">
        <v>5245</v>
      </c>
      <c r="S308" s="585" t="s">
        <v>39</v>
      </c>
      <c r="T308" s="585" t="s">
        <v>39</v>
      </c>
      <c r="U308" s="585" t="s">
        <v>39</v>
      </c>
      <c r="V308" s="585">
        <v>81</v>
      </c>
      <c r="W308" s="590">
        <v>42734</v>
      </c>
      <c r="X308" s="591">
        <v>550.01</v>
      </c>
      <c r="Y308" s="592">
        <v>0</v>
      </c>
      <c r="Z308" s="592">
        <v>550.01</v>
      </c>
      <c r="AA308" s="585" t="s">
        <v>6088</v>
      </c>
      <c r="AB308" s="607"/>
      <c r="AC308" s="576"/>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9"/>
      <c r="DP308" s="9"/>
      <c r="DQ308" s="9"/>
      <c r="DR308" s="9"/>
      <c r="DS308" s="9"/>
      <c r="DT308" s="9"/>
      <c r="DU308" s="9"/>
      <c r="DV308" s="9"/>
      <c r="DW308" s="9"/>
      <c r="DX308" s="9"/>
      <c r="DY308" s="9"/>
      <c r="DZ308" s="9"/>
      <c r="EA308" s="9"/>
      <c r="EB308" s="9"/>
      <c r="EC308" s="9"/>
      <c r="ED308" s="9"/>
      <c r="EE308" s="9"/>
      <c r="EF308" s="9"/>
      <c r="EG308" s="9"/>
      <c r="EH308" s="9"/>
      <c r="EI308" s="9"/>
      <c r="EJ308" s="9"/>
      <c r="EK308" s="9"/>
      <c r="EL308" s="9"/>
      <c r="EM308" s="9"/>
      <c r="EN308" s="9"/>
      <c r="EO308" s="9"/>
      <c r="EP308" s="9"/>
      <c r="EQ308" s="9"/>
      <c r="ER308" s="9"/>
      <c r="ES308" s="9"/>
      <c r="ET308" s="9"/>
      <c r="EU308" s="9"/>
      <c r="EV308" s="9"/>
      <c r="EW308" s="9"/>
      <c r="EX308" s="9"/>
      <c r="EY308" s="9"/>
      <c r="EZ308" s="9"/>
      <c r="FA308" s="9"/>
      <c r="FB308" s="9"/>
      <c r="FC308" s="9"/>
      <c r="FD308" s="9"/>
      <c r="FE308" s="9"/>
      <c r="FF308" s="9"/>
      <c r="FG308" s="9"/>
      <c r="FH308" s="9"/>
      <c r="FI308" s="9"/>
      <c r="FJ308" s="9"/>
      <c r="FK308" s="9"/>
      <c r="FL308" s="9"/>
      <c r="FM308" s="9"/>
      <c r="FN308" s="9"/>
      <c r="FO308" s="9"/>
      <c r="FP308" s="9"/>
      <c r="FQ308" s="9"/>
      <c r="FR308" s="9"/>
      <c r="FS308" s="9"/>
      <c r="FT308" s="9"/>
      <c r="FU308" s="9"/>
      <c r="FV308" s="9"/>
      <c r="FW308" s="9"/>
      <c r="FX308" s="9"/>
      <c r="FY308" s="9"/>
      <c r="FZ308" s="9"/>
      <c r="GA308" s="9"/>
      <c r="GB308" s="9"/>
      <c r="GC308" s="9"/>
      <c r="GD308" s="9"/>
      <c r="GE308" s="9"/>
      <c r="GF308" s="9"/>
      <c r="GG308" s="9"/>
      <c r="GH308" s="9"/>
      <c r="GI308" s="9"/>
      <c r="GJ308" s="9"/>
      <c r="GK308" s="9"/>
      <c r="GL308" s="9"/>
      <c r="GM308" s="9"/>
      <c r="GN308" s="9"/>
      <c r="GO308" s="9"/>
      <c r="GP308" s="9"/>
      <c r="GQ308" s="9"/>
      <c r="GR308" s="9"/>
      <c r="GS308" s="9"/>
      <c r="GT308" s="9"/>
      <c r="GU308" s="9"/>
      <c r="GV308" s="9"/>
      <c r="GW308" s="9"/>
      <c r="GX308" s="9"/>
      <c r="GY308" s="9"/>
      <c r="GZ308" s="9"/>
      <c r="HA308" s="9"/>
      <c r="HB308" s="9"/>
      <c r="HC308" s="9"/>
      <c r="HD308" s="9"/>
      <c r="HE308" s="9"/>
      <c r="HF308" s="9"/>
      <c r="HG308" s="9"/>
      <c r="HH308" s="9"/>
      <c r="HI308" s="9"/>
      <c r="HJ308" s="9"/>
      <c r="HK308" s="9"/>
      <c r="HL308" s="9"/>
      <c r="HM308" s="9"/>
      <c r="HN308" s="9"/>
      <c r="HO308" s="9"/>
      <c r="HP308" s="9"/>
      <c r="HQ308" s="9"/>
      <c r="HR308" s="9"/>
      <c r="HS308" s="9"/>
      <c r="HT308" s="9"/>
      <c r="HU308" s="9"/>
      <c r="HV308" s="9"/>
      <c r="HW308" s="9"/>
      <c r="HX308" s="9"/>
      <c r="HY308" s="9"/>
      <c r="HZ308" s="9"/>
      <c r="IA308" s="9"/>
      <c r="IB308" s="9"/>
      <c r="IC308" s="9"/>
      <c r="ID308" s="9"/>
      <c r="IE308" s="9"/>
      <c r="IF308" s="9"/>
      <c r="IG308" s="9"/>
      <c r="IH308" s="9"/>
      <c r="II308" s="9"/>
      <c r="IJ308" s="9"/>
      <c r="IK308" s="9"/>
      <c r="IL308" s="9"/>
      <c r="IM308" s="9"/>
      <c r="IN308" s="9"/>
      <c r="IO308" s="9"/>
      <c r="IP308" s="9"/>
      <c r="IQ308" s="9"/>
      <c r="IR308" s="9"/>
      <c r="IS308" s="9"/>
      <c r="IT308" s="9"/>
      <c r="IU308" s="9"/>
      <c r="IV308" s="9"/>
      <c r="IW308" s="9"/>
      <c r="IX308" s="9"/>
      <c r="IY308" s="9"/>
      <c r="IZ308" s="9"/>
      <c r="JA308" s="9"/>
      <c r="JB308" s="9"/>
      <c r="JC308" s="9"/>
      <c r="JD308" s="9"/>
      <c r="JE308" s="9"/>
      <c r="JF308" s="9"/>
      <c r="JG308" s="9"/>
      <c r="JH308" s="9"/>
      <c r="JI308" s="9"/>
      <c r="JJ308" s="9"/>
      <c r="JK308" s="9"/>
      <c r="JL308" s="9"/>
      <c r="JM308" s="9"/>
      <c r="JN308" s="9"/>
      <c r="JO308" s="9"/>
      <c r="JP308" s="9"/>
      <c r="JQ308" s="9"/>
      <c r="JR308" s="9"/>
      <c r="JS308" s="9"/>
      <c r="JT308" s="9"/>
      <c r="JU308" s="9"/>
      <c r="JV308" s="9"/>
      <c r="JW308" s="9"/>
      <c r="JX308" s="9"/>
      <c r="JY308" s="9"/>
      <c r="JZ308" s="9"/>
      <c r="KA308" s="9"/>
      <c r="KB308" s="9"/>
      <c r="KC308" s="9"/>
      <c r="KD308" s="9"/>
      <c r="KE308" s="9"/>
      <c r="KF308" s="9"/>
      <c r="KG308" s="9"/>
      <c r="KH308" s="9"/>
      <c r="KI308" s="9"/>
      <c r="KJ308" s="9"/>
      <c r="KK308" s="9"/>
      <c r="KL308" s="9"/>
      <c r="KM308" s="9"/>
      <c r="KN308" s="9"/>
      <c r="KO308" s="9"/>
      <c r="KP308" s="9"/>
      <c r="KQ308" s="9"/>
      <c r="KR308" s="9"/>
      <c r="KS308" s="9"/>
      <c r="KT308" s="9"/>
      <c r="KU308" s="9"/>
      <c r="KV308" s="9"/>
      <c r="KW308" s="9"/>
      <c r="KX308" s="9"/>
      <c r="KY308" s="9"/>
      <c r="KZ308" s="9"/>
      <c r="LA308" s="9"/>
      <c r="LB308" s="9"/>
      <c r="LC308" s="9"/>
      <c r="LD308" s="9"/>
      <c r="LE308" s="9"/>
      <c r="LF308" s="9"/>
      <c r="LG308" s="9"/>
      <c r="LH308" s="9"/>
      <c r="LI308" s="9"/>
      <c r="LJ308" s="9"/>
      <c r="LK308" s="9"/>
      <c r="LL308" s="9"/>
      <c r="LM308" s="9"/>
      <c r="LN308" s="9"/>
      <c r="LO308" s="9"/>
      <c r="LP308" s="9"/>
      <c r="LQ308" s="9"/>
      <c r="LR308" s="9"/>
      <c r="LS308" s="9"/>
      <c r="LT308" s="9"/>
      <c r="LU308" s="9"/>
      <c r="LV308" s="9"/>
      <c r="LW308" s="9"/>
      <c r="LX308" s="9"/>
    </row>
    <row r="309" spans="1:336" s="15" customFormat="1" ht="63.75" x14ac:dyDescent="0.25">
      <c r="A309" s="661" t="str">
        <f>CONCATENATE(MUEBLES[[#This Row],[CODIGO DE LA PARTIDA ESPECIFICA ]],"-",MUEBLES[[#This Row],[NO. EDIFICIO ]],"-",MUEBLES[[#This Row],[NO. ÁREA ]],"-",MUEBLES[[#This Row],[NÚM. DE BIEN ]],"-",MUEBLES[[#This Row],[CONSECUTIVO DEL BIEN ]],"-",MUEBLES[[#This Row],[CONSECUTIVO GENERAL DE INVENTARIO]])</f>
        <v>511-01-01-272-012-0304</v>
      </c>
      <c r="B309" s="584">
        <v>511</v>
      </c>
      <c r="C309" s="584" t="s">
        <v>6096</v>
      </c>
      <c r="D309" s="584" t="s">
        <v>6429</v>
      </c>
      <c r="E309" s="585" t="s">
        <v>4060</v>
      </c>
      <c r="F309" s="584" t="str">
        <f>VLOOKUP(MUEBLES[[#This Row],[NO. EDIFICIO ]],EDIFICIOS[],2,FALSE)</f>
        <v>PALACIO MUNICIPAL</v>
      </c>
      <c r="G309" s="584" t="str">
        <f>VLOOKUP(MUEBLES[[#This Row],[NO. EDIFICIO ]],EDIFICIOS[],3,FALSE)</f>
        <v>PALACIO MUNICIPAL, S/N, COLONIA CENTRO</v>
      </c>
      <c r="H309" s="606" t="s">
        <v>4060</v>
      </c>
      <c r="I309" s="587" t="str">
        <f>VLOOKUP(MUEBLES[[#This Row],[NO. ÁREA ]],AREAS[],2,FALSE)</f>
        <v xml:space="preserve">DESPACHO DE LA PRESIDENCIA </v>
      </c>
      <c r="J309" s="586" t="str">
        <f>VLOOKUP(MUEBLES[[#This Row],[NO. ÁREA ]],AREAS[],5,FALSE)</f>
        <v>C. EDIGAR MONTER ÁNGELES</v>
      </c>
      <c r="K309" s="586">
        <v>3</v>
      </c>
      <c r="L309" s="587" t="str">
        <f>VLOOKUP(MUEBLES[[#This Row],[NÚM. DE NOMINA ]],PERSONAL[],2,FALSE)</f>
        <v>C. EDIGAR MONTER ÁNGELES</v>
      </c>
      <c r="M309" s="586" t="str">
        <f>VLOOKUP(MUEBLES[[#This Row],[NÚM. DE NOMINA ]],PERSONAL[],3,FALSE)</f>
        <v>PRESIDENTE MUNICIPAL CONSTITUCIONAL</v>
      </c>
      <c r="N309" s="585" t="s">
        <v>4905</v>
      </c>
      <c r="O309" s="586" t="s">
        <v>4703</v>
      </c>
      <c r="P309" s="588" t="str">
        <f>VLOOKUP(MUEBLES[[#This Row],[NÚM. DE BIEN ]],BIENES[],2,FALSE)</f>
        <v xml:space="preserve">SILLA DE ESPERA </v>
      </c>
      <c r="Q309" s="589" t="s">
        <v>56</v>
      </c>
      <c r="R309" s="606" t="s">
        <v>5246</v>
      </c>
      <c r="S309" s="585" t="s">
        <v>39</v>
      </c>
      <c r="T309" s="585" t="s">
        <v>39</v>
      </c>
      <c r="U309" s="585" t="s">
        <v>39</v>
      </c>
      <c r="V309" s="585">
        <v>81</v>
      </c>
      <c r="W309" s="590">
        <v>42734</v>
      </c>
      <c r="X309" s="591">
        <v>550.01</v>
      </c>
      <c r="Y309" s="592">
        <v>0</v>
      </c>
      <c r="Z309" s="592">
        <v>550.01</v>
      </c>
      <c r="AA309" s="585" t="s">
        <v>6088</v>
      </c>
      <c r="AB309" s="607"/>
      <c r="AC309" s="576"/>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c r="DL309" s="9"/>
      <c r="DM309" s="9"/>
      <c r="DN309" s="9"/>
      <c r="DO309" s="9"/>
      <c r="DP309" s="9"/>
      <c r="DQ309" s="9"/>
      <c r="DR309" s="9"/>
      <c r="DS309" s="9"/>
      <c r="DT309" s="9"/>
      <c r="DU309" s="9"/>
      <c r="DV309" s="9"/>
      <c r="DW309" s="9"/>
      <c r="DX309" s="9"/>
      <c r="DY309" s="9"/>
      <c r="DZ309" s="9"/>
      <c r="EA309" s="9"/>
      <c r="EB309" s="9"/>
      <c r="EC309" s="9"/>
      <c r="ED309" s="9"/>
      <c r="EE309" s="9"/>
      <c r="EF309" s="9"/>
      <c r="EG309" s="9"/>
      <c r="EH309" s="9"/>
      <c r="EI309" s="9"/>
      <c r="EJ309" s="9"/>
      <c r="EK309" s="9"/>
      <c r="EL309" s="9"/>
      <c r="EM309" s="9"/>
      <c r="EN309" s="9"/>
      <c r="EO309" s="9"/>
      <c r="EP309" s="9"/>
      <c r="EQ309" s="9"/>
      <c r="ER309" s="9"/>
      <c r="ES309" s="9"/>
      <c r="ET309" s="9"/>
      <c r="EU309" s="9"/>
      <c r="EV309" s="9"/>
      <c r="EW309" s="9"/>
      <c r="EX309" s="9"/>
      <c r="EY309" s="9"/>
      <c r="EZ309" s="9"/>
      <c r="FA309" s="9"/>
      <c r="FB309" s="9"/>
      <c r="FC309" s="9"/>
      <c r="FD309" s="9"/>
      <c r="FE309" s="9"/>
      <c r="FF309" s="9"/>
      <c r="FG309" s="9"/>
      <c r="FH309" s="9"/>
      <c r="FI309" s="9"/>
      <c r="FJ309" s="9"/>
      <c r="FK309" s="9"/>
      <c r="FL309" s="9"/>
      <c r="FM309" s="9"/>
      <c r="FN309" s="9"/>
      <c r="FO309" s="9"/>
      <c r="FP309" s="9"/>
      <c r="FQ309" s="9"/>
      <c r="FR309" s="9"/>
      <c r="FS309" s="9"/>
      <c r="FT309" s="9"/>
      <c r="FU309" s="9"/>
      <c r="FV309" s="9"/>
      <c r="FW309" s="9"/>
      <c r="FX309" s="9"/>
      <c r="FY309" s="9"/>
      <c r="FZ309" s="9"/>
      <c r="GA309" s="9"/>
      <c r="GB309" s="9"/>
      <c r="GC309" s="9"/>
      <c r="GD309" s="9"/>
      <c r="GE309" s="9"/>
      <c r="GF309" s="9"/>
      <c r="GG309" s="9"/>
      <c r="GH309" s="9"/>
      <c r="GI309" s="9"/>
      <c r="GJ309" s="9"/>
      <c r="GK309" s="9"/>
      <c r="GL309" s="9"/>
      <c r="GM309" s="9"/>
      <c r="GN309" s="9"/>
      <c r="GO309" s="9"/>
      <c r="GP309" s="9"/>
      <c r="GQ309" s="9"/>
      <c r="GR309" s="9"/>
      <c r="GS309" s="9"/>
      <c r="GT309" s="9"/>
      <c r="GU309" s="9"/>
      <c r="GV309" s="9"/>
      <c r="GW309" s="9"/>
      <c r="GX309" s="9"/>
      <c r="GY309" s="9"/>
      <c r="GZ309" s="9"/>
      <c r="HA309" s="9"/>
      <c r="HB309" s="9"/>
      <c r="HC309" s="9"/>
      <c r="HD309" s="9"/>
      <c r="HE309" s="9"/>
      <c r="HF309" s="9"/>
      <c r="HG309" s="9"/>
      <c r="HH309" s="9"/>
      <c r="HI309" s="9"/>
      <c r="HJ309" s="9"/>
      <c r="HK309" s="9"/>
      <c r="HL309" s="9"/>
      <c r="HM309" s="9"/>
      <c r="HN309" s="9"/>
      <c r="HO309" s="9"/>
      <c r="HP309" s="9"/>
      <c r="HQ309" s="9"/>
      <c r="HR309" s="9"/>
      <c r="HS309" s="9"/>
      <c r="HT309" s="9"/>
      <c r="HU309" s="9"/>
      <c r="HV309" s="9"/>
      <c r="HW309" s="9"/>
      <c r="HX309" s="9"/>
      <c r="HY309" s="9"/>
      <c r="HZ309" s="9"/>
      <c r="IA309" s="9"/>
      <c r="IB309" s="9"/>
      <c r="IC309" s="9"/>
      <c r="ID309" s="9"/>
      <c r="IE309" s="9"/>
      <c r="IF309" s="9"/>
      <c r="IG309" s="9"/>
      <c r="IH309" s="9"/>
      <c r="II309" s="9"/>
      <c r="IJ309" s="9"/>
      <c r="IK309" s="9"/>
      <c r="IL309" s="9"/>
      <c r="IM309" s="9"/>
      <c r="IN309" s="9"/>
      <c r="IO309" s="9"/>
      <c r="IP309" s="9"/>
      <c r="IQ309" s="9"/>
      <c r="IR309" s="9"/>
      <c r="IS309" s="9"/>
      <c r="IT309" s="9"/>
      <c r="IU309" s="9"/>
      <c r="IV309" s="9"/>
      <c r="IW309" s="9"/>
      <c r="IX309" s="9"/>
      <c r="IY309" s="9"/>
      <c r="IZ309" s="9"/>
      <c r="JA309" s="9"/>
      <c r="JB309" s="9"/>
      <c r="JC309" s="9"/>
      <c r="JD309" s="9"/>
      <c r="JE309" s="9"/>
      <c r="JF309" s="9"/>
      <c r="JG309" s="9"/>
      <c r="JH309" s="9"/>
      <c r="JI309" s="9"/>
      <c r="JJ309" s="9"/>
      <c r="JK309" s="9"/>
      <c r="JL309" s="9"/>
      <c r="JM309" s="9"/>
      <c r="JN309" s="9"/>
      <c r="JO309" s="9"/>
      <c r="JP309" s="9"/>
      <c r="JQ309" s="9"/>
      <c r="JR309" s="9"/>
      <c r="JS309" s="9"/>
      <c r="JT309" s="9"/>
      <c r="JU309" s="9"/>
      <c r="JV309" s="9"/>
      <c r="JW309" s="9"/>
      <c r="JX309" s="9"/>
      <c r="JY309" s="9"/>
      <c r="JZ309" s="9"/>
      <c r="KA309" s="9"/>
      <c r="KB309" s="9"/>
      <c r="KC309" s="9"/>
      <c r="KD309" s="9"/>
      <c r="KE309" s="9"/>
      <c r="KF309" s="9"/>
      <c r="KG309" s="9"/>
      <c r="KH309" s="9"/>
      <c r="KI309" s="9"/>
      <c r="KJ309" s="9"/>
      <c r="KK309" s="9"/>
      <c r="KL309" s="9"/>
      <c r="KM309" s="9"/>
      <c r="KN309" s="9"/>
      <c r="KO309" s="9"/>
      <c r="KP309" s="9"/>
      <c r="KQ309" s="9"/>
      <c r="KR309" s="9"/>
      <c r="KS309" s="9"/>
      <c r="KT309" s="9"/>
      <c r="KU309" s="9"/>
      <c r="KV309" s="9"/>
      <c r="KW309" s="9"/>
      <c r="KX309" s="9"/>
      <c r="KY309" s="9"/>
      <c r="KZ309" s="9"/>
      <c r="LA309" s="9"/>
      <c r="LB309" s="9"/>
      <c r="LC309" s="9"/>
      <c r="LD309" s="9"/>
      <c r="LE309" s="9"/>
      <c r="LF309" s="9"/>
      <c r="LG309" s="9"/>
      <c r="LH309" s="9"/>
      <c r="LI309" s="9"/>
      <c r="LJ309" s="9"/>
      <c r="LK309" s="9"/>
      <c r="LL309" s="9"/>
      <c r="LM309" s="9"/>
      <c r="LN309" s="9"/>
      <c r="LO309" s="9"/>
      <c r="LP309" s="9"/>
      <c r="LQ309" s="9"/>
      <c r="LR309" s="9"/>
      <c r="LS309" s="9"/>
      <c r="LT309" s="9"/>
      <c r="LU309" s="9"/>
      <c r="LV309" s="9"/>
      <c r="LW309" s="9"/>
      <c r="LX309" s="9"/>
    </row>
    <row r="310" spans="1:336" s="15" customFormat="1" ht="63.75" x14ac:dyDescent="0.25">
      <c r="A310" s="661" t="str">
        <f>CONCATENATE(MUEBLES[[#This Row],[CODIGO DE LA PARTIDA ESPECIFICA ]],"-",MUEBLES[[#This Row],[NO. EDIFICIO ]],"-",MUEBLES[[#This Row],[NO. ÁREA ]],"-",MUEBLES[[#This Row],[NÚM. DE BIEN ]],"-",MUEBLES[[#This Row],[CONSECUTIVO DEL BIEN ]],"-",MUEBLES[[#This Row],[CONSECUTIVO GENERAL DE INVENTARIO]])</f>
        <v>511-01-08-272-013-0305</v>
      </c>
      <c r="B310" s="584">
        <v>511</v>
      </c>
      <c r="C310" s="584" t="s">
        <v>6096</v>
      </c>
      <c r="D310" s="584" t="s">
        <v>6430</v>
      </c>
      <c r="E310" s="585" t="s">
        <v>4060</v>
      </c>
      <c r="F310" s="584" t="str">
        <f>VLOOKUP(MUEBLES[[#This Row],[NO. EDIFICIO ]],EDIFICIOS[],2,FALSE)</f>
        <v>PALACIO MUNICIPAL</v>
      </c>
      <c r="G310" s="584" t="str">
        <f>VLOOKUP(MUEBLES[[#This Row],[NO. EDIFICIO ]],EDIFICIOS[],3,FALSE)</f>
        <v>PALACIO MUNICIPAL, S/N, COLONIA CENTRO</v>
      </c>
      <c r="H310" s="606" t="s">
        <v>4071</v>
      </c>
      <c r="I310" s="587" t="str">
        <f>VLOOKUP(MUEBLES[[#This Row],[NO. ÁREA ]],AREAS[],2,FALSE)</f>
        <v xml:space="preserve">SECRETARIA EJECUTIVA DEL SIPINNA </v>
      </c>
      <c r="J310" s="586" t="str">
        <f>VLOOKUP(MUEBLES[[#This Row],[NO. ÁREA ]],AREAS[],5,FALSE)</f>
        <v>LIC. ANAI HERRERA BAUTISTA</v>
      </c>
      <c r="K310" s="586">
        <v>116</v>
      </c>
      <c r="L310" s="587" t="str">
        <f>VLOOKUP(MUEBLES[[#This Row],[NÚM. DE NOMINA ]],PERSONAL[],2,FALSE)</f>
        <v>LIC. ANAI HERRERA BAUTISTA</v>
      </c>
      <c r="M310" s="586" t="str">
        <f>VLOOKUP(MUEBLES[[#This Row],[NÚM. DE NOMINA ]],PERSONAL[],3,FALSE)</f>
        <v>TITULAR</v>
      </c>
      <c r="N310" s="585" t="s">
        <v>4905</v>
      </c>
      <c r="O310" s="586" t="s">
        <v>4704</v>
      </c>
      <c r="P310" s="588" t="str">
        <f>VLOOKUP(MUEBLES[[#This Row],[NÚM. DE BIEN ]],BIENES[],2,FALSE)</f>
        <v xml:space="preserve">SILLA DE ESPERA </v>
      </c>
      <c r="Q310" s="589" t="s">
        <v>56</v>
      </c>
      <c r="R310" s="606" t="s">
        <v>5247</v>
      </c>
      <c r="S310" s="585" t="s">
        <v>39</v>
      </c>
      <c r="T310" s="585" t="s">
        <v>39</v>
      </c>
      <c r="U310" s="585" t="s">
        <v>39</v>
      </c>
      <c r="V310" s="585">
        <v>81</v>
      </c>
      <c r="W310" s="590">
        <v>42734</v>
      </c>
      <c r="X310" s="591">
        <v>550.01</v>
      </c>
      <c r="Y310" s="592">
        <v>0</v>
      </c>
      <c r="Z310" s="592">
        <v>550.01</v>
      </c>
      <c r="AA310" s="585" t="s">
        <v>6088</v>
      </c>
      <c r="AB310" s="607"/>
      <c r="AC310" s="576"/>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c r="DL310" s="9"/>
      <c r="DM310" s="9"/>
      <c r="DN310" s="9"/>
      <c r="DO310" s="9"/>
      <c r="DP310" s="9"/>
      <c r="DQ310" s="9"/>
      <c r="DR310" s="9"/>
      <c r="DS310" s="9"/>
      <c r="DT310" s="9"/>
      <c r="DU310" s="9"/>
      <c r="DV310" s="9"/>
      <c r="DW310" s="9"/>
      <c r="DX310" s="9"/>
      <c r="DY310" s="9"/>
      <c r="DZ310" s="9"/>
      <c r="EA310" s="9"/>
      <c r="EB310" s="9"/>
      <c r="EC310" s="9"/>
      <c r="ED310" s="9"/>
      <c r="EE310" s="9"/>
      <c r="EF310" s="9"/>
      <c r="EG310" s="9"/>
      <c r="EH310" s="9"/>
      <c r="EI310" s="9"/>
      <c r="EJ310" s="9"/>
      <c r="EK310" s="9"/>
      <c r="EL310" s="9"/>
      <c r="EM310" s="9"/>
      <c r="EN310" s="9"/>
      <c r="EO310" s="9"/>
      <c r="EP310" s="9"/>
      <c r="EQ310" s="9"/>
      <c r="ER310" s="9"/>
      <c r="ES310" s="9"/>
      <c r="ET310" s="9"/>
      <c r="EU310" s="9"/>
      <c r="EV310" s="9"/>
      <c r="EW310" s="9"/>
      <c r="EX310" s="9"/>
      <c r="EY310" s="9"/>
      <c r="EZ310" s="9"/>
      <c r="FA310" s="9"/>
      <c r="FB310" s="9"/>
      <c r="FC310" s="9"/>
      <c r="FD310" s="9"/>
      <c r="FE310" s="9"/>
      <c r="FF310" s="9"/>
      <c r="FG310" s="9"/>
      <c r="FH310" s="9"/>
      <c r="FI310" s="9"/>
      <c r="FJ310" s="9"/>
      <c r="FK310" s="9"/>
      <c r="FL310" s="9"/>
      <c r="FM310" s="9"/>
      <c r="FN310" s="9"/>
      <c r="FO310" s="9"/>
      <c r="FP310" s="9"/>
      <c r="FQ310" s="9"/>
      <c r="FR310" s="9"/>
      <c r="FS310" s="9"/>
      <c r="FT310" s="9"/>
      <c r="FU310" s="9"/>
      <c r="FV310" s="9"/>
      <c r="FW310" s="9"/>
      <c r="FX310" s="9"/>
      <c r="FY310" s="9"/>
      <c r="FZ310" s="9"/>
      <c r="GA310" s="9"/>
      <c r="GB310" s="9"/>
      <c r="GC310" s="9"/>
      <c r="GD310" s="9"/>
      <c r="GE310" s="9"/>
      <c r="GF310" s="9"/>
      <c r="GG310" s="9"/>
      <c r="GH310" s="9"/>
      <c r="GI310" s="9"/>
      <c r="GJ310" s="9"/>
      <c r="GK310" s="9"/>
      <c r="GL310" s="9"/>
      <c r="GM310" s="9"/>
      <c r="GN310" s="9"/>
      <c r="GO310" s="9"/>
      <c r="GP310" s="9"/>
      <c r="GQ310" s="9"/>
      <c r="GR310" s="9"/>
      <c r="GS310" s="9"/>
      <c r="GT310" s="9"/>
      <c r="GU310" s="9"/>
      <c r="GV310" s="9"/>
      <c r="GW310" s="9"/>
      <c r="GX310" s="9"/>
      <c r="GY310" s="9"/>
      <c r="GZ310" s="9"/>
      <c r="HA310" s="9"/>
      <c r="HB310" s="9"/>
      <c r="HC310" s="9"/>
      <c r="HD310" s="9"/>
      <c r="HE310" s="9"/>
      <c r="HF310" s="9"/>
      <c r="HG310" s="9"/>
      <c r="HH310" s="9"/>
      <c r="HI310" s="9"/>
      <c r="HJ310" s="9"/>
      <c r="HK310" s="9"/>
      <c r="HL310" s="9"/>
      <c r="HM310" s="9"/>
      <c r="HN310" s="9"/>
      <c r="HO310" s="9"/>
      <c r="HP310" s="9"/>
      <c r="HQ310" s="9"/>
      <c r="HR310" s="9"/>
      <c r="HS310" s="9"/>
      <c r="HT310" s="9"/>
      <c r="HU310" s="9"/>
      <c r="HV310" s="9"/>
      <c r="HW310" s="9"/>
      <c r="HX310" s="9"/>
      <c r="HY310" s="9"/>
      <c r="HZ310" s="9"/>
      <c r="IA310" s="9"/>
      <c r="IB310" s="9"/>
      <c r="IC310" s="9"/>
      <c r="ID310" s="9"/>
      <c r="IE310" s="9"/>
      <c r="IF310" s="9"/>
      <c r="IG310" s="9"/>
      <c r="IH310" s="9"/>
      <c r="II310" s="9"/>
      <c r="IJ310" s="9"/>
      <c r="IK310" s="9"/>
      <c r="IL310" s="9"/>
      <c r="IM310" s="9"/>
      <c r="IN310" s="9"/>
      <c r="IO310" s="9"/>
      <c r="IP310" s="9"/>
      <c r="IQ310" s="9"/>
      <c r="IR310" s="9"/>
      <c r="IS310" s="9"/>
      <c r="IT310" s="9"/>
      <c r="IU310" s="9"/>
      <c r="IV310" s="9"/>
      <c r="IW310" s="9"/>
      <c r="IX310" s="9"/>
      <c r="IY310" s="9"/>
      <c r="IZ310" s="9"/>
      <c r="JA310" s="9"/>
      <c r="JB310" s="9"/>
      <c r="JC310" s="9"/>
      <c r="JD310" s="9"/>
      <c r="JE310" s="9"/>
      <c r="JF310" s="9"/>
      <c r="JG310" s="9"/>
      <c r="JH310" s="9"/>
      <c r="JI310" s="9"/>
      <c r="JJ310" s="9"/>
      <c r="JK310" s="9"/>
      <c r="JL310" s="9"/>
      <c r="JM310" s="9"/>
      <c r="JN310" s="9"/>
      <c r="JO310" s="9"/>
      <c r="JP310" s="9"/>
      <c r="JQ310" s="9"/>
      <c r="JR310" s="9"/>
      <c r="JS310" s="9"/>
      <c r="JT310" s="9"/>
      <c r="JU310" s="9"/>
      <c r="JV310" s="9"/>
      <c r="JW310" s="9"/>
      <c r="JX310" s="9"/>
      <c r="JY310" s="9"/>
      <c r="JZ310" s="9"/>
      <c r="KA310" s="9"/>
      <c r="KB310" s="9"/>
      <c r="KC310" s="9"/>
      <c r="KD310" s="9"/>
      <c r="KE310" s="9"/>
      <c r="KF310" s="9"/>
      <c r="KG310" s="9"/>
      <c r="KH310" s="9"/>
      <c r="KI310" s="9"/>
      <c r="KJ310" s="9"/>
      <c r="KK310" s="9"/>
      <c r="KL310" s="9"/>
      <c r="KM310" s="9"/>
      <c r="KN310" s="9"/>
      <c r="KO310" s="9"/>
      <c r="KP310" s="9"/>
      <c r="KQ310" s="9"/>
      <c r="KR310" s="9"/>
      <c r="KS310" s="9"/>
      <c r="KT310" s="9"/>
      <c r="KU310" s="9"/>
      <c r="KV310" s="9"/>
      <c r="KW310" s="9"/>
      <c r="KX310" s="9"/>
      <c r="KY310" s="9"/>
      <c r="KZ310" s="9"/>
      <c r="LA310" s="9"/>
      <c r="LB310" s="9"/>
      <c r="LC310" s="9"/>
      <c r="LD310" s="9"/>
      <c r="LE310" s="9"/>
      <c r="LF310" s="9"/>
      <c r="LG310" s="9"/>
      <c r="LH310" s="9"/>
      <c r="LI310" s="9"/>
      <c r="LJ310" s="9"/>
      <c r="LK310" s="9"/>
      <c r="LL310" s="9"/>
      <c r="LM310" s="9"/>
      <c r="LN310" s="9"/>
      <c r="LO310" s="9"/>
      <c r="LP310" s="9"/>
      <c r="LQ310" s="9"/>
      <c r="LR310" s="9"/>
      <c r="LS310" s="9"/>
      <c r="LT310" s="9"/>
      <c r="LU310" s="9"/>
      <c r="LV310" s="9"/>
      <c r="LW310" s="9"/>
      <c r="LX310" s="9"/>
    </row>
    <row r="311" spans="1:336" s="15" customFormat="1" ht="63.75" x14ac:dyDescent="0.25">
      <c r="A311" s="661" t="str">
        <f>CONCATENATE(MUEBLES[[#This Row],[CODIGO DE LA PARTIDA ESPECIFICA ]],"-",MUEBLES[[#This Row],[NO. EDIFICIO ]],"-",MUEBLES[[#This Row],[NO. ÁREA ]],"-",MUEBLES[[#This Row],[NÚM. DE BIEN ]],"-",MUEBLES[[#This Row],[CONSECUTIVO DEL BIEN ]],"-",MUEBLES[[#This Row],[CONSECUTIVO GENERAL DE INVENTARIO]])</f>
        <v>511-01-03-272-014-0306</v>
      </c>
      <c r="B311" s="584">
        <v>511</v>
      </c>
      <c r="C311" s="584" t="s">
        <v>6096</v>
      </c>
      <c r="D311" s="584" t="s">
        <v>6431</v>
      </c>
      <c r="E311" s="585" t="s">
        <v>4060</v>
      </c>
      <c r="F311" s="584" t="str">
        <f>VLOOKUP(MUEBLES[[#This Row],[NO. EDIFICIO ]],EDIFICIOS[],2,FALSE)</f>
        <v>PALACIO MUNICIPAL</v>
      </c>
      <c r="G311" s="584" t="str">
        <f>VLOOKUP(MUEBLES[[#This Row],[NO. EDIFICIO ]],EDIFICIOS[],3,FALSE)</f>
        <v>PALACIO MUNICIPAL, S/N, COLONIA CENTRO</v>
      </c>
      <c r="H311" s="606" t="s">
        <v>4062</v>
      </c>
      <c r="I311" s="587" t="str">
        <f>VLOOKUP(MUEBLES[[#This Row],[NO. ÁREA ]],AREAS[],2,FALSE)</f>
        <v xml:space="preserve">UNIDAD DE ASUNTOS JURIDICOS </v>
      </c>
      <c r="J311" s="586" t="str">
        <f>VLOOKUP(MUEBLES[[#This Row],[NO. ÁREA ]],AREAS[],5,FALSE)</f>
        <v>LIC. SERGIO DE LA CRUZ HERNÁNDEZ CRUZ</v>
      </c>
      <c r="K311" s="586">
        <v>68</v>
      </c>
      <c r="L311" s="587" t="str">
        <f>VLOOKUP(MUEBLES[[#This Row],[NÚM. DE NOMINA ]],PERSONAL[],2,FALSE)</f>
        <v>LIC. MAYRA DENISSE PEÑA PÉREZ</v>
      </c>
      <c r="M311" s="586" t="str">
        <f>VLOOKUP(MUEBLES[[#This Row],[NÚM. DE NOMINA ]],PERSONAL[],3,FALSE)</f>
        <v>AUXILIAR ADMINISTRATIVO</v>
      </c>
      <c r="N311" s="585" t="s">
        <v>4905</v>
      </c>
      <c r="O311" s="586" t="s">
        <v>4705</v>
      </c>
      <c r="P311" s="588" t="str">
        <f>VLOOKUP(MUEBLES[[#This Row],[NÚM. DE BIEN ]],BIENES[],2,FALSE)</f>
        <v xml:space="preserve">SILLA DE ESPERA </v>
      </c>
      <c r="Q311" s="589" t="s">
        <v>56</v>
      </c>
      <c r="R311" s="606" t="s">
        <v>5248</v>
      </c>
      <c r="S311" s="585" t="s">
        <v>39</v>
      </c>
      <c r="T311" s="585" t="s">
        <v>39</v>
      </c>
      <c r="U311" s="585" t="s">
        <v>39</v>
      </c>
      <c r="V311" s="585">
        <v>81</v>
      </c>
      <c r="W311" s="590">
        <v>42734</v>
      </c>
      <c r="X311" s="591">
        <v>550.01</v>
      </c>
      <c r="Y311" s="592">
        <v>0</v>
      </c>
      <c r="Z311" s="592">
        <v>550.01</v>
      </c>
      <c r="AA311" s="585" t="s">
        <v>6089</v>
      </c>
      <c r="AB311" s="607"/>
      <c r="AC311" s="576"/>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c r="DL311" s="9"/>
      <c r="DM311" s="9"/>
      <c r="DN311" s="9"/>
      <c r="DO311" s="9"/>
      <c r="DP311" s="9"/>
      <c r="DQ311" s="9"/>
      <c r="DR311" s="9"/>
      <c r="DS311" s="9"/>
      <c r="DT311" s="9"/>
      <c r="DU311" s="9"/>
      <c r="DV311" s="9"/>
      <c r="DW311" s="9"/>
      <c r="DX311" s="9"/>
      <c r="DY311" s="9"/>
      <c r="DZ311" s="9"/>
      <c r="EA311" s="9"/>
      <c r="EB311" s="9"/>
      <c r="EC311" s="9"/>
      <c r="ED311" s="9"/>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9"/>
      <c r="FL311" s="9"/>
      <c r="FM311" s="9"/>
      <c r="FN311" s="9"/>
      <c r="FO311" s="9"/>
      <c r="FP311" s="9"/>
      <c r="FQ311" s="9"/>
      <c r="FR311" s="9"/>
      <c r="FS311" s="9"/>
      <c r="FT311" s="9"/>
      <c r="FU311" s="9"/>
      <c r="FV311" s="9"/>
      <c r="FW311" s="9"/>
      <c r="FX311" s="9"/>
      <c r="FY311" s="9"/>
      <c r="FZ311" s="9"/>
      <c r="GA311" s="9"/>
      <c r="GB311" s="9"/>
      <c r="GC311" s="9"/>
      <c r="GD311" s="9"/>
      <c r="GE311" s="9"/>
      <c r="GF311" s="9"/>
      <c r="GG311" s="9"/>
      <c r="GH311" s="9"/>
      <c r="GI311" s="9"/>
      <c r="GJ311" s="9"/>
      <c r="GK311" s="9"/>
      <c r="GL311" s="9"/>
      <c r="GM311" s="9"/>
      <c r="GN311" s="9"/>
      <c r="GO311" s="9"/>
      <c r="GP311" s="9"/>
      <c r="GQ311" s="9"/>
      <c r="GR311" s="9"/>
      <c r="GS311" s="9"/>
      <c r="GT311" s="9"/>
      <c r="GU311" s="9"/>
      <c r="GV311" s="9"/>
      <c r="GW311" s="9"/>
      <c r="GX311" s="9"/>
      <c r="GY311" s="9"/>
      <c r="GZ311" s="9"/>
      <c r="HA311" s="9"/>
      <c r="HB311" s="9"/>
      <c r="HC311" s="9"/>
      <c r="HD311" s="9"/>
      <c r="HE311" s="9"/>
      <c r="HF311" s="9"/>
      <c r="HG311" s="9"/>
      <c r="HH311" s="9"/>
      <c r="HI311" s="9"/>
      <c r="HJ311" s="9"/>
      <c r="HK311" s="9"/>
      <c r="HL311" s="9"/>
      <c r="HM311" s="9"/>
      <c r="HN311" s="9"/>
      <c r="HO311" s="9"/>
      <c r="HP311" s="9"/>
      <c r="HQ311" s="9"/>
      <c r="HR311" s="9"/>
      <c r="HS311" s="9"/>
      <c r="HT311" s="9"/>
      <c r="HU311" s="9"/>
      <c r="HV311" s="9"/>
      <c r="HW311" s="9"/>
      <c r="HX311" s="9"/>
      <c r="HY311" s="9"/>
      <c r="HZ311" s="9"/>
      <c r="IA311" s="9"/>
      <c r="IB311" s="9"/>
      <c r="IC311" s="9"/>
      <c r="ID311" s="9"/>
      <c r="IE311" s="9"/>
      <c r="IF311" s="9"/>
      <c r="IG311" s="9"/>
      <c r="IH311" s="9"/>
      <c r="II311" s="9"/>
      <c r="IJ311" s="9"/>
      <c r="IK311" s="9"/>
      <c r="IL311" s="9"/>
      <c r="IM311" s="9"/>
      <c r="IN311" s="9"/>
      <c r="IO311" s="9"/>
      <c r="IP311" s="9"/>
      <c r="IQ311" s="9"/>
      <c r="IR311" s="9"/>
      <c r="IS311" s="9"/>
      <c r="IT311" s="9"/>
      <c r="IU311" s="9"/>
      <c r="IV311" s="9"/>
      <c r="IW311" s="9"/>
      <c r="IX311" s="9"/>
      <c r="IY311" s="9"/>
      <c r="IZ311" s="9"/>
      <c r="JA311" s="9"/>
      <c r="JB311" s="9"/>
      <c r="JC311" s="9"/>
      <c r="JD311" s="9"/>
      <c r="JE311" s="9"/>
      <c r="JF311" s="9"/>
      <c r="JG311" s="9"/>
      <c r="JH311" s="9"/>
      <c r="JI311" s="9"/>
      <c r="JJ311" s="9"/>
      <c r="JK311" s="9"/>
      <c r="JL311" s="9"/>
      <c r="JM311" s="9"/>
      <c r="JN311" s="9"/>
      <c r="JO311" s="9"/>
      <c r="JP311" s="9"/>
      <c r="JQ311" s="9"/>
      <c r="JR311" s="9"/>
      <c r="JS311" s="9"/>
      <c r="JT311" s="9"/>
      <c r="JU311" s="9"/>
      <c r="JV311" s="9"/>
      <c r="JW311" s="9"/>
      <c r="JX311" s="9"/>
      <c r="JY311" s="9"/>
      <c r="JZ311" s="9"/>
      <c r="KA311" s="9"/>
      <c r="KB311" s="9"/>
      <c r="KC311" s="9"/>
      <c r="KD311" s="9"/>
      <c r="KE311" s="9"/>
      <c r="KF311" s="9"/>
      <c r="KG311" s="9"/>
      <c r="KH311" s="9"/>
      <c r="KI311" s="9"/>
      <c r="KJ311" s="9"/>
      <c r="KK311" s="9"/>
      <c r="KL311" s="9"/>
      <c r="KM311" s="9"/>
      <c r="KN311" s="9"/>
      <c r="KO311" s="9"/>
      <c r="KP311" s="9"/>
      <c r="KQ311" s="9"/>
      <c r="KR311" s="9"/>
      <c r="KS311" s="9"/>
      <c r="KT311" s="9"/>
      <c r="KU311" s="9"/>
      <c r="KV311" s="9"/>
      <c r="KW311" s="9"/>
      <c r="KX311" s="9"/>
      <c r="KY311" s="9"/>
      <c r="KZ311" s="9"/>
      <c r="LA311" s="9"/>
      <c r="LB311" s="9"/>
      <c r="LC311" s="9"/>
      <c r="LD311" s="9"/>
      <c r="LE311" s="9"/>
      <c r="LF311" s="9"/>
      <c r="LG311" s="9"/>
      <c r="LH311" s="9"/>
      <c r="LI311" s="9"/>
      <c r="LJ311" s="9"/>
      <c r="LK311" s="9"/>
      <c r="LL311" s="9"/>
      <c r="LM311" s="9"/>
      <c r="LN311" s="9"/>
      <c r="LO311" s="9"/>
      <c r="LP311" s="9"/>
      <c r="LQ311" s="9"/>
      <c r="LR311" s="9"/>
      <c r="LS311" s="9"/>
      <c r="LT311" s="9"/>
      <c r="LU311" s="9"/>
      <c r="LV311" s="9"/>
      <c r="LW311" s="9"/>
      <c r="LX311" s="9"/>
    </row>
    <row r="312" spans="1:336" s="15" customFormat="1" ht="63.75" x14ac:dyDescent="0.25">
      <c r="A312" s="661" t="str">
        <f>CONCATENATE(MUEBLES[[#This Row],[CODIGO DE LA PARTIDA ESPECIFICA ]],"-",MUEBLES[[#This Row],[NO. EDIFICIO ]],"-",MUEBLES[[#This Row],[NO. ÁREA ]],"-",MUEBLES[[#This Row],[NÚM. DE BIEN ]],"-",MUEBLES[[#This Row],[CONSECUTIVO DEL BIEN ]],"-",MUEBLES[[#This Row],[CONSECUTIVO GENERAL DE INVENTARIO]])</f>
        <v>511-05-48-272-015-0307</v>
      </c>
      <c r="B312" s="584">
        <v>511</v>
      </c>
      <c r="C312" s="584" t="s">
        <v>6096</v>
      </c>
      <c r="D312" s="584" t="s">
        <v>6432</v>
      </c>
      <c r="E312" s="585" t="s">
        <v>4063</v>
      </c>
      <c r="F312" s="584" t="str">
        <f>VLOOKUP(MUEBLES[[#This Row],[NO. EDIFICIO ]],EDIFICIOS[],2,FALSE)</f>
        <v>SISTEMA MUNICIPAL DIF</v>
      </c>
      <c r="G312" s="584" t="str">
        <f>VLOOKUP(MUEBLES[[#This Row],[NO. EDIFICIO ]],EDIFICIOS[],3,FALSE)</f>
        <v>AV. REFORMA S/N, SECCIÓN NORTE, MANZANA 2, SANTIAGO DE ANAYA, HIDALGO</v>
      </c>
      <c r="H312" s="606" t="s">
        <v>4293</v>
      </c>
      <c r="I312" s="587" t="str">
        <f>VLOOKUP(MUEBLES[[#This Row],[NO. ÁREA ]],AREAS[],2,FALSE)</f>
        <v>SISTEMA MUNICIPAL PARA EL DESARROLLO INTEGRAL DE LA FAMILIA</v>
      </c>
      <c r="J312" s="586" t="str">
        <f>VLOOKUP(MUEBLES[[#This Row],[NO. ÁREA ]],AREAS[],5,FALSE)</f>
        <v>C. BELEN GONZÁLEZ BARRERA</v>
      </c>
      <c r="K312" s="586">
        <v>123</v>
      </c>
      <c r="L312" s="587" t="str">
        <f>VLOOKUP(MUEBLES[[#This Row],[NÚM. DE NOMINA ]],PERSONAL[],2,FALSE)</f>
        <v>C. TERESA ALVITER SALINAS</v>
      </c>
      <c r="M312" s="586" t="str">
        <f>VLOOKUP(MUEBLES[[#This Row],[NÚM. DE NOMINA ]],PERSONAL[],3,FALSE)</f>
        <v>GERONTÓLOGA</v>
      </c>
      <c r="N312" s="585" t="s">
        <v>4905</v>
      </c>
      <c r="O312" s="586" t="s">
        <v>4706</v>
      </c>
      <c r="P312" s="588" t="str">
        <f>VLOOKUP(MUEBLES[[#This Row],[NÚM. DE BIEN ]],BIENES[],2,FALSE)</f>
        <v xml:space="preserve">SILLA DE ESPERA </v>
      </c>
      <c r="Q312" s="589" t="s">
        <v>56</v>
      </c>
      <c r="R312" s="606" t="s">
        <v>5249</v>
      </c>
      <c r="S312" s="585" t="s">
        <v>39</v>
      </c>
      <c r="T312" s="585" t="s">
        <v>39</v>
      </c>
      <c r="U312" s="585" t="s">
        <v>39</v>
      </c>
      <c r="V312" s="585">
        <v>81</v>
      </c>
      <c r="W312" s="590">
        <v>42734</v>
      </c>
      <c r="X312" s="591">
        <v>550.01</v>
      </c>
      <c r="Y312" s="592">
        <v>0</v>
      </c>
      <c r="Z312" s="592">
        <v>550.01</v>
      </c>
      <c r="AA312" s="585" t="s">
        <v>6088</v>
      </c>
      <c r="AB312" s="607"/>
      <c r="AC312" s="576"/>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c r="DL312" s="9"/>
      <c r="DM312" s="9"/>
      <c r="DN312" s="9"/>
      <c r="DO312" s="9"/>
      <c r="DP312" s="9"/>
      <c r="DQ312" s="9"/>
      <c r="DR312" s="9"/>
      <c r="DS312" s="9"/>
      <c r="DT312" s="9"/>
      <c r="DU312" s="9"/>
      <c r="DV312" s="9"/>
      <c r="DW312" s="9"/>
      <c r="DX312" s="9"/>
      <c r="DY312" s="9"/>
      <c r="DZ312" s="9"/>
      <c r="EA312" s="9"/>
      <c r="EB312" s="9"/>
      <c r="EC312" s="9"/>
      <c r="ED312" s="9"/>
      <c r="EE312" s="9"/>
      <c r="EF312" s="9"/>
      <c r="EG312" s="9"/>
      <c r="EH312" s="9"/>
      <c r="EI312" s="9"/>
      <c r="EJ312" s="9"/>
      <c r="EK312" s="9"/>
      <c r="EL312" s="9"/>
      <c r="EM312" s="9"/>
      <c r="EN312" s="9"/>
      <c r="EO312" s="9"/>
      <c r="EP312" s="9"/>
      <c r="EQ312" s="9"/>
      <c r="ER312" s="9"/>
      <c r="ES312" s="9"/>
      <c r="ET312" s="9"/>
      <c r="EU312" s="9"/>
      <c r="EV312" s="9"/>
      <c r="EW312" s="9"/>
      <c r="EX312" s="9"/>
      <c r="EY312" s="9"/>
      <c r="EZ312" s="9"/>
      <c r="FA312" s="9"/>
      <c r="FB312" s="9"/>
      <c r="FC312" s="9"/>
      <c r="FD312" s="9"/>
      <c r="FE312" s="9"/>
      <c r="FF312" s="9"/>
      <c r="FG312" s="9"/>
      <c r="FH312" s="9"/>
      <c r="FI312" s="9"/>
      <c r="FJ312" s="9"/>
      <c r="FK312" s="9"/>
      <c r="FL312" s="9"/>
      <c r="FM312" s="9"/>
      <c r="FN312" s="9"/>
      <c r="FO312" s="9"/>
      <c r="FP312" s="9"/>
      <c r="FQ312" s="9"/>
      <c r="FR312" s="9"/>
      <c r="FS312" s="9"/>
      <c r="FT312" s="9"/>
      <c r="FU312" s="9"/>
      <c r="FV312" s="9"/>
      <c r="FW312" s="9"/>
      <c r="FX312" s="9"/>
      <c r="FY312" s="9"/>
      <c r="FZ312" s="9"/>
      <c r="GA312" s="9"/>
      <c r="GB312" s="9"/>
      <c r="GC312" s="9"/>
      <c r="GD312" s="9"/>
      <c r="GE312" s="9"/>
      <c r="GF312" s="9"/>
      <c r="GG312" s="9"/>
      <c r="GH312" s="9"/>
      <c r="GI312" s="9"/>
      <c r="GJ312" s="9"/>
      <c r="GK312" s="9"/>
      <c r="GL312" s="9"/>
      <c r="GM312" s="9"/>
      <c r="GN312" s="9"/>
      <c r="GO312" s="9"/>
      <c r="GP312" s="9"/>
      <c r="GQ312" s="9"/>
      <c r="GR312" s="9"/>
      <c r="GS312" s="9"/>
      <c r="GT312" s="9"/>
      <c r="GU312" s="9"/>
      <c r="GV312" s="9"/>
      <c r="GW312" s="9"/>
      <c r="GX312" s="9"/>
      <c r="GY312" s="9"/>
      <c r="GZ312" s="9"/>
      <c r="HA312" s="9"/>
      <c r="HB312" s="9"/>
      <c r="HC312" s="9"/>
      <c r="HD312" s="9"/>
      <c r="HE312" s="9"/>
      <c r="HF312" s="9"/>
      <c r="HG312" s="9"/>
      <c r="HH312" s="9"/>
      <c r="HI312" s="9"/>
      <c r="HJ312" s="9"/>
      <c r="HK312" s="9"/>
      <c r="HL312" s="9"/>
      <c r="HM312" s="9"/>
      <c r="HN312" s="9"/>
      <c r="HO312" s="9"/>
      <c r="HP312" s="9"/>
      <c r="HQ312" s="9"/>
      <c r="HR312" s="9"/>
      <c r="HS312" s="9"/>
      <c r="HT312" s="9"/>
      <c r="HU312" s="9"/>
      <c r="HV312" s="9"/>
      <c r="HW312" s="9"/>
      <c r="HX312" s="9"/>
      <c r="HY312" s="9"/>
      <c r="HZ312" s="9"/>
      <c r="IA312" s="9"/>
      <c r="IB312" s="9"/>
      <c r="IC312" s="9"/>
      <c r="ID312" s="9"/>
      <c r="IE312" s="9"/>
      <c r="IF312" s="9"/>
      <c r="IG312" s="9"/>
      <c r="IH312" s="9"/>
      <c r="II312" s="9"/>
      <c r="IJ312" s="9"/>
      <c r="IK312" s="9"/>
      <c r="IL312" s="9"/>
      <c r="IM312" s="9"/>
      <c r="IN312" s="9"/>
      <c r="IO312" s="9"/>
      <c r="IP312" s="9"/>
      <c r="IQ312" s="9"/>
      <c r="IR312" s="9"/>
      <c r="IS312" s="9"/>
      <c r="IT312" s="9"/>
      <c r="IU312" s="9"/>
      <c r="IV312" s="9"/>
      <c r="IW312" s="9"/>
      <c r="IX312" s="9"/>
      <c r="IY312" s="9"/>
      <c r="IZ312" s="9"/>
      <c r="JA312" s="9"/>
      <c r="JB312" s="9"/>
      <c r="JC312" s="9"/>
      <c r="JD312" s="9"/>
      <c r="JE312" s="9"/>
      <c r="JF312" s="9"/>
      <c r="JG312" s="9"/>
      <c r="JH312" s="9"/>
      <c r="JI312" s="9"/>
      <c r="JJ312" s="9"/>
      <c r="JK312" s="9"/>
      <c r="JL312" s="9"/>
      <c r="JM312" s="9"/>
      <c r="JN312" s="9"/>
      <c r="JO312" s="9"/>
      <c r="JP312" s="9"/>
      <c r="JQ312" s="9"/>
      <c r="JR312" s="9"/>
      <c r="JS312" s="9"/>
      <c r="JT312" s="9"/>
      <c r="JU312" s="9"/>
      <c r="JV312" s="9"/>
      <c r="JW312" s="9"/>
      <c r="JX312" s="9"/>
      <c r="JY312" s="9"/>
      <c r="JZ312" s="9"/>
      <c r="KA312" s="9"/>
      <c r="KB312" s="9"/>
      <c r="KC312" s="9"/>
      <c r="KD312" s="9"/>
      <c r="KE312" s="9"/>
      <c r="KF312" s="9"/>
      <c r="KG312" s="9"/>
      <c r="KH312" s="9"/>
      <c r="KI312" s="9"/>
      <c r="KJ312" s="9"/>
      <c r="KK312" s="9"/>
      <c r="KL312" s="9"/>
      <c r="KM312" s="9"/>
      <c r="KN312" s="9"/>
      <c r="KO312" s="9"/>
      <c r="KP312" s="9"/>
      <c r="KQ312" s="9"/>
      <c r="KR312" s="9"/>
      <c r="KS312" s="9"/>
      <c r="KT312" s="9"/>
      <c r="KU312" s="9"/>
      <c r="KV312" s="9"/>
      <c r="KW312" s="9"/>
      <c r="KX312" s="9"/>
      <c r="KY312" s="9"/>
      <c r="KZ312" s="9"/>
      <c r="LA312" s="9"/>
      <c r="LB312" s="9"/>
      <c r="LC312" s="9"/>
      <c r="LD312" s="9"/>
      <c r="LE312" s="9"/>
      <c r="LF312" s="9"/>
      <c r="LG312" s="9"/>
      <c r="LH312" s="9"/>
      <c r="LI312" s="9"/>
      <c r="LJ312" s="9"/>
      <c r="LK312" s="9"/>
      <c r="LL312" s="9"/>
      <c r="LM312" s="9"/>
      <c r="LN312" s="9"/>
      <c r="LO312" s="9"/>
      <c r="LP312" s="9"/>
      <c r="LQ312" s="9"/>
      <c r="LR312" s="9"/>
      <c r="LS312" s="9"/>
      <c r="LT312" s="9"/>
      <c r="LU312" s="9"/>
      <c r="LV312" s="9"/>
      <c r="LW312" s="9"/>
      <c r="LX312" s="9"/>
    </row>
    <row r="313" spans="1:336" s="15" customFormat="1" ht="63.75" x14ac:dyDescent="0.25">
      <c r="A313" s="661" t="str">
        <f>CONCATENATE(MUEBLES[[#This Row],[CODIGO DE LA PARTIDA ESPECIFICA ]],"-",MUEBLES[[#This Row],[NO. EDIFICIO ]],"-",MUEBLES[[#This Row],[NO. ÁREA ]],"-",MUEBLES[[#This Row],[NÚM. DE BIEN ]],"-",MUEBLES[[#This Row],[CONSECUTIVO DEL BIEN ]],"-",MUEBLES[[#This Row],[CONSECUTIVO GENERAL DE INVENTARIO]])</f>
        <v>511-05-48-272-016-0308</v>
      </c>
      <c r="B313" s="584">
        <v>511</v>
      </c>
      <c r="C313" s="584" t="s">
        <v>6096</v>
      </c>
      <c r="D313" s="584" t="s">
        <v>6433</v>
      </c>
      <c r="E313" s="585" t="s">
        <v>4063</v>
      </c>
      <c r="F313" s="584" t="str">
        <f>VLOOKUP(MUEBLES[[#This Row],[NO. EDIFICIO ]],EDIFICIOS[],2,FALSE)</f>
        <v>SISTEMA MUNICIPAL DIF</v>
      </c>
      <c r="G313" s="584" t="str">
        <f>VLOOKUP(MUEBLES[[#This Row],[NO. EDIFICIO ]],EDIFICIOS[],3,FALSE)</f>
        <v>AV. REFORMA S/N, SECCIÓN NORTE, MANZANA 2, SANTIAGO DE ANAYA, HIDALGO</v>
      </c>
      <c r="H313" s="606" t="s">
        <v>4293</v>
      </c>
      <c r="I313" s="587" t="str">
        <f>VLOOKUP(MUEBLES[[#This Row],[NO. ÁREA ]],AREAS[],2,FALSE)</f>
        <v>SISTEMA MUNICIPAL PARA EL DESARROLLO INTEGRAL DE LA FAMILIA</v>
      </c>
      <c r="J313" s="586" t="str">
        <f>VLOOKUP(MUEBLES[[#This Row],[NO. ÁREA ]],AREAS[],5,FALSE)</f>
        <v>C. BELEN GONZÁLEZ BARRERA</v>
      </c>
      <c r="K313" s="586">
        <v>119</v>
      </c>
      <c r="L313" s="587" t="str">
        <f>VLOOKUP(MUEBLES[[#This Row],[NÚM. DE NOMINA ]],PERSONAL[],2,FALSE)</f>
        <v>C. BELEN GONZÁLEZ BARRERA</v>
      </c>
      <c r="M313" s="586" t="str">
        <f>VLOOKUP(MUEBLES[[#This Row],[NÚM. DE NOMINA ]],PERSONAL[],3,FALSE)</f>
        <v xml:space="preserve">TITULAR </v>
      </c>
      <c r="N313" s="585" t="s">
        <v>4905</v>
      </c>
      <c r="O313" s="586" t="s">
        <v>4707</v>
      </c>
      <c r="P313" s="588" t="str">
        <f>VLOOKUP(MUEBLES[[#This Row],[NÚM. DE BIEN ]],BIENES[],2,FALSE)</f>
        <v xml:space="preserve">SILLA DE ESPERA </v>
      </c>
      <c r="Q313" s="589" t="s">
        <v>56</v>
      </c>
      <c r="R313" s="606" t="s">
        <v>5250</v>
      </c>
      <c r="S313" s="585" t="s">
        <v>39</v>
      </c>
      <c r="T313" s="585" t="s">
        <v>39</v>
      </c>
      <c r="U313" s="585" t="s">
        <v>39</v>
      </c>
      <c r="V313" s="585">
        <v>81</v>
      </c>
      <c r="W313" s="590">
        <v>42734</v>
      </c>
      <c r="X313" s="591">
        <v>550</v>
      </c>
      <c r="Y313" s="592">
        <v>0</v>
      </c>
      <c r="Z313" s="592">
        <v>550</v>
      </c>
      <c r="AA313" s="585" t="s">
        <v>6088</v>
      </c>
      <c r="AB313" s="607"/>
      <c r="AC313" s="576"/>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c r="DL313" s="9"/>
      <c r="DM313" s="9"/>
      <c r="DN313" s="9"/>
      <c r="DO313" s="9"/>
      <c r="DP313" s="9"/>
      <c r="DQ313" s="9"/>
      <c r="DR313" s="9"/>
      <c r="DS313" s="9"/>
      <c r="DT313" s="9"/>
      <c r="DU313" s="9"/>
      <c r="DV313" s="9"/>
      <c r="DW313" s="9"/>
      <c r="DX313" s="9"/>
      <c r="DY313" s="9"/>
      <c r="DZ313" s="9"/>
      <c r="EA313" s="9"/>
      <c r="EB313" s="9"/>
      <c r="EC313" s="9"/>
      <c r="ED313" s="9"/>
      <c r="EE313" s="9"/>
      <c r="EF313" s="9"/>
      <c r="EG313" s="9"/>
      <c r="EH313" s="9"/>
      <c r="EI313" s="9"/>
      <c r="EJ313" s="9"/>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9"/>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9"/>
      <c r="GW313" s="9"/>
      <c r="GX313" s="9"/>
      <c r="GY313" s="9"/>
      <c r="GZ313" s="9"/>
      <c r="HA313" s="9"/>
      <c r="HB313" s="9"/>
      <c r="HC313" s="9"/>
      <c r="HD313" s="9"/>
      <c r="HE313" s="9"/>
      <c r="HF313" s="9"/>
      <c r="HG313" s="9"/>
      <c r="HH313" s="9"/>
      <c r="HI313" s="9"/>
      <c r="HJ313" s="9"/>
      <c r="HK313" s="9"/>
      <c r="HL313" s="9"/>
      <c r="HM313" s="9"/>
      <c r="HN313" s="9"/>
      <c r="HO313" s="9"/>
      <c r="HP313" s="9"/>
      <c r="HQ313" s="9"/>
      <c r="HR313" s="9"/>
      <c r="HS313" s="9"/>
      <c r="HT313" s="9"/>
      <c r="HU313" s="9"/>
      <c r="HV313" s="9"/>
      <c r="HW313" s="9"/>
      <c r="HX313" s="9"/>
      <c r="HY313" s="9"/>
      <c r="HZ313" s="9"/>
      <c r="IA313" s="9"/>
      <c r="IB313" s="9"/>
      <c r="IC313" s="9"/>
      <c r="ID313" s="9"/>
      <c r="IE313" s="9"/>
      <c r="IF313" s="9"/>
      <c r="IG313" s="9"/>
      <c r="IH313" s="9"/>
      <c r="II313" s="9"/>
      <c r="IJ313" s="9"/>
      <c r="IK313" s="9"/>
      <c r="IL313" s="9"/>
      <c r="IM313" s="9"/>
      <c r="IN313" s="9"/>
      <c r="IO313" s="9"/>
      <c r="IP313" s="9"/>
      <c r="IQ313" s="9"/>
      <c r="IR313" s="9"/>
      <c r="IS313" s="9"/>
      <c r="IT313" s="9"/>
      <c r="IU313" s="9"/>
      <c r="IV313" s="9"/>
      <c r="IW313" s="9"/>
      <c r="IX313" s="9"/>
      <c r="IY313" s="9"/>
      <c r="IZ313" s="9"/>
      <c r="JA313" s="9"/>
      <c r="JB313" s="9"/>
      <c r="JC313" s="9"/>
      <c r="JD313" s="9"/>
      <c r="JE313" s="9"/>
      <c r="JF313" s="9"/>
      <c r="JG313" s="9"/>
      <c r="JH313" s="9"/>
      <c r="JI313" s="9"/>
      <c r="JJ313" s="9"/>
      <c r="JK313" s="9"/>
      <c r="JL313" s="9"/>
      <c r="JM313" s="9"/>
      <c r="JN313" s="9"/>
      <c r="JO313" s="9"/>
      <c r="JP313" s="9"/>
      <c r="JQ313" s="9"/>
      <c r="JR313" s="9"/>
      <c r="JS313" s="9"/>
      <c r="JT313" s="9"/>
      <c r="JU313" s="9"/>
      <c r="JV313" s="9"/>
      <c r="JW313" s="9"/>
      <c r="JX313" s="9"/>
      <c r="JY313" s="9"/>
      <c r="JZ313" s="9"/>
      <c r="KA313" s="9"/>
      <c r="KB313" s="9"/>
      <c r="KC313" s="9"/>
      <c r="KD313" s="9"/>
      <c r="KE313" s="9"/>
      <c r="KF313" s="9"/>
      <c r="KG313" s="9"/>
      <c r="KH313" s="9"/>
      <c r="KI313" s="9"/>
      <c r="KJ313" s="9"/>
      <c r="KK313" s="9"/>
      <c r="KL313" s="9"/>
      <c r="KM313" s="9"/>
      <c r="KN313" s="9"/>
      <c r="KO313" s="9"/>
      <c r="KP313" s="9"/>
      <c r="KQ313" s="9"/>
      <c r="KR313" s="9"/>
      <c r="KS313" s="9"/>
      <c r="KT313" s="9"/>
      <c r="KU313" s="9"/>
      <c r="KV313" s="9"/>
      <c r="KW313" s="9"/>
      <c r="KX313" s="9"/>
      <c r="KY313" s="9"/>
      <c r="KZ313" s="9"/>
      <c r="LA313" s="9"/>
      <c r="LB313" s="9"/>
      <c r="LC313" s="9"/>
      <c r="LD313" s="9"/>
      <c r="LE313" s="9"/>
      <c r="LF313" s="9"/>
      <c r="LG313" s="9"/>
      <c r="LH313" s="9"/>
      <c r="LI313" s="9"/>
      <c r="LJ313" s="9"/>
      <c r="LK313" s="9"/>
      <c r="LL313" s="9"/>
      <c r="LM313" s="9"/>
      <c r="LN313" s="9"/>
      <c r="LO313" s="9"/>
      <c r="LP313" s="9"/>
      <c r="LQ313" s="9"/>
      <c r="LR313" s="9"/>
      <c r="LS313" s="9"/>
      <c r="LT313" s="9"/>
      <c r="LU313" s="9"/>
      <c r="LV313" s="9"/>
      <c r="LW313" s="9"/>
      <c r="LX313" s="9"/>
    </row>
    <row r="314" spans="1:336" s="15" customFormat="1" ht="63.75" x14ac:dyDescent="0.25">
      <c r="A314" s="661" t="str">
        <f>CONCATENATE(MUEBLES[[#This Row],[CODIGO DE LA PARTIDA ESPECIFICA ]],"-",MUEBLES[[#This Row],[NO. EDIFICIO ]],"-",MUEBLES[[#This Row],[NO. ÁREA ]],"-",MUEBLES[[#This Row],[NÚM. DE BIEN ]],"-",MUEBLES[[#This Row],[CONSECUTIVO DEL BIEN ]],"-",MUEBLES[[#This Row],[CONSECUTIVO GENERAL DE INVENTARIO]])</f>
        <v>511-05-48-272-017-0309</v>
      </c>
      <c r="B314" s="584">
        <v>511</v>
      </c>
      <c r="C314" s="584" t="s">
        <v>6096</v>
      </c>
      <c r="D314" s="584" t="s">
        <v>6434</v>
      </c>
      <c r="E314" s="585" t="s">
        <v>4063</v>
      </c>
      <c r="F314" s="584" t="str">
        <f>VLOOKUP(MUEBLES[[#This Row],[NO. EDIFICIO ]],EDIFICIOS[],2,FALSE)</f>
        <v>SISTEMA MUNICIPAL DIF</v>
      </c>
      <c r="G314" s="584" t="str">
        <f>VLOOKUP(MUEBLES[[#This Row],[NO. EDIFICIO ]],EDIFICIOS[],3,FALSE)</f>
        <v>AV. REFORMA S/N, SECCIÓN NORTE, MANZANA 2, SANTIAGO DE ANAYA, HIDALGO</v>
      </c>
      <c r="H314" s="606" t="s">
        <v>4293</v>
      </c>
      <c r="I314" s="587" t="str">
        <f>VLOOKUP(MUEBLES[[#This Row],[NO. ÁREA ]],AREAS[],2,FALSE)</f>
        <v>SISTEMA MUNICIPAL PARA EL DESARROLLO INTEGRAL DE LA FAMILIA</v>
      </c>
      <c r="J314" s="586" t="str">
        <f>VLOOKUP(MUEBLES[[#This Row],[NO. ÁREA ]],AREAS[],5,FALSE)</f>
        <v>C. BELEN GONZÁLEZ BARRERA</v>
      </c>
      <c r="K314" s="586">
        <v>48</v>
      </c>
      <c r="L314" s="587" t="str">
        <f>VLOOKUP(MUEBLES[[#This Row],[NÚM. DE NOMINA ]],PERSONAL[],2,FALSE)</f>
        <v>P. LIC. EN EDUC. DIBLAIN PÉREZ CRUZ</v>
      </c>
      <c r="M314" s="586" t="str">
        <f>VLOOKUP(MUEBLES[[#This Row],[NÚM. DE NOMINA ]],PERSONAL[],3,FALSE)</f>
        <v>AUXILIAR ADMINISTRATIVO</v>
      </c>
      <c r="N314" s="585" t="s">
        <v>4905</v>
      </c>
      <c r="O314" s="586" t="s">
        <v>4708</v>
      </c>
      <c r="P314" s="588" t="str">
        <f>VLOOKUP(MUEBLES[[#This Row],[NÚM. DE BIEN ]],BIENES[],2,FALSE)</f>
        <v xml:space="preserve">SILLA DE ESPERA </v>
      </c>
      <c r="Q314" s="589" t="s">
        <v>56</v>
      </c>
      <c r="R314" s="606" t="s">
        <v>5251</v>
      </c>
      <c r="S314" s="585" t="s">
        <v>39</v>
      </c>
      <c r="T314" s="585" t="s">
        <v>39</v>
      </c>
      <c r="U314" s="585" t="s">
        <v>39</v>
      </c>
      <c r="V314" s="585">
        <v>81</v>
      </c>
      <c r="W314" s="590">
        <v>42734</v>
      </c>
      <c r="X314" s="591">
        <v>550.01</v>
      </c>
      <c r="Y314" s="592">
        <v>0</v>
      </c>
      <c r="Z314" s="592">
        <v>550.01</v>
      </c>
      <c r="AA314" s="585" t="s">
        <v>6088</v>
      </c>
      <c r="AB314" s="607"/>
      <c r="AC314" s="576"/>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c r="DL314" s="9"/>
      <c r="DM314" s="9"/>
      <c r="DN314" s="9"/>
      <c r="DO314" s="9"/>
      <c r="DP314" s="9"/>
      <c r="DQ314" s="9"/>
      <c r="DR314" s="9"/>
      <c r="DS314" s="9"/>
      <c r="DT314" s="9"/>
      <c r="DU314" s="9"/>
      <c r="DV314" s="9"/>
      <c r="DW314" s="9"/>
      <c r="DX314" s="9"/>
      <c r="DY314" s="9"/>
      <c r="DZ314" s="9"/>
      <c r="EA314" s="9"/>
      <c r="EB314" s="9"/>
      <c r="EC314" s="9"/>
      <c r="ED314" s="9"/>
      <c r="EE314" s="9"/>
      <c r="EF314" s="9"/>
      <c r="EG314" s="9"/>
      <c r="EH314" s="9"/>
      <c r="EI314" s="9"/>
      <c r="EJ314" s="9"/>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9"/>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9"/>
      <c r="GW314" s="9"/>
      <c r="GX314" s="9"/>
      <c r="GY314" s="9"/>
      <c r="GZ314" s="9"/>
      <c r="HA314" s="9"/>
      <c r="HB314" s="9"/>
      <c r="HC314" s="9"/>
      <c r="HD314" s="9"/>
      <c r="HE314" s="9"/>
      <c r="HF314" s="9"/>
      <c r="HG314" s="9"/>
      <c r="HH314" s="9"/>
      <c r="HI314" s="9"/>
      <c r="HJ314" s="9"/>
      <c r="HK314" s="9"/>
      <c r="HL314" s="9"/>
      <c r="HM314" s="9"/>
      <c r="HN314" s="9"/>
      <c r="HO314" s="9"/>
      <c r="HP314" s="9"/>
      <c r="HQ314" s="9"/>
      <c r="HR314" s="9"/>
      <c r="HS314" s="9"/>
      <c r="HT314" s="9"/>
      <c r="HU314" s="9"/>
      <c r="HV314" s="9"/>
      <c r="HW314" s="9"/>
      <c r="HX314" s="9"/>
      <c r="HY314" s="9"/>
      <c r="HZ314" s="9"/>
      <c r="IA314" s="9"/>
      <c r="IB314" s="9"/>
      <c r="IC314" s="9"/>
      <c r="ID314" s="9"/>
      <c r="IE314" s="9"/>
      <c r="IF314" s="9"/>
      <c r="IG314" s="9"/>
      <c r="IH314" s="9"/>
      <c r="II314" s="9"/>
      <c r="IJ314" s="9"/>
      <c r="IK314" s="9"/>
      <c r="IL314" s="9"/>
      <c r="IM314" s="9"/>
      <c r="IN314" s="9"/>
      <c r="IO314" s="9"/>
      <c r="IP314" s="9"/>
      <c r="IQ314" s="9"/>
      <c r="IR314" s="9"/>
      <c r="IS314" s="9"/>
      <c r="IT314" s="9"/>
      <c r="IU314" s="9"/>
      <c r="IV314" s="9"/>
      <c r="IW314" s="9"/>
      <c r="IX314" s="9"/>
      <c r="IY314" s="9"/>
      <c r="IZ314" s="9"/>
      <c r="JA314" s="9"/>
      <c r="JB314" s="9"/>
      <c r="JC314" s="9"/>
      <c r="JD314" s="9"/>
      <c r="JE314" s="9"/>
      <c r="JF314" s="9"/>
      <c r="JG314" s="9"/>
      <c r="JH314" s="9"/>
      <c r="JI314" s="9"/>
      <c r="JJ314" s="9"/>
      <c r="JK314" s="9"/>
      <c r="JL314" s="9"/>
      <c r="JM314" s="9"/>
      <c r="JN314" s="9"/>
      <c r="JO314" s="9"/>
      <c r="JP314" s="9"/>
      <c r="JQ314" s="9"/>
      <c r="JR314" s="9"/>
      <c r="JS314" s="9"/>
      <c r="JT314" s="9"/>
      <c r="JU314" s="9"/>
      <c r="JV314" s="9"/>
      <c r="JW314" s="9"/>
      <c r="JX314" s="9"/>
      <c r="JY314" s="9"/>
      <c r="JZ314" s="9"/>
      <c r="KA314" s="9"/>
      <c r="KB314" s="9"/>
      <c r="KC314" s="9"/>
      <c r="KD314" s="9"/>
      <c r="KE314" s="9"/>
      <c r="KF314" s="9"/>
      <c r="KG314" s="9"/>
      <c r="KH314" s="9"/>
      <c r="KI314" s="9"/>
      <c r="KJ314" s="9"/>
      <c r="KK314" s="9"/>
      <c r="KL314" s="9"/>
      <c r="KM314" s="9"/>
      <c r="KN314" s="9"/>
      <c r="KO314" s="9"/>
      <c r="KP314" s="9"/>
      <c r="KQ314" s="9"/>
      <c r="KR314" s="9"/>
      <c r="KS314" s="9"/>
      <c r="KT314" s="9"/>
      <c r="KU314" s="9"/>
      <c r="KV314" s="9"/>
      <c r="KW314" s="9"/>
      <c r="KX314" s="9"/>
      <c r="KY314" s="9"/>
      <c r="KZ314" s="9"/>
      <c r="LA314" s="9"/>
      <c r="LB314" s="9"/>
      <c r="LC314" s="9"/>
      <c r="LD314" s="9"/>
      <c r="LE314" s="9"/>
      <c r="LF314" s="9"/>
      <c r="LG314" s="9"/>
      <c r="LH314" s="9"/>
      <c r="LI314" s="9"/>
      <c r="LJ314" s="9"/>
      <c r="LK314" s="9"/>
      <c r="LL314" s="9"/>
      <c r="LM314" s="9"/>
      <c r="LN314" s="9"/>
      <c r="LO314" s="9"/>
      <c r="LP314" s="9"/>
      <c r="LQ314" s="9"/>
      <c r="LR314" s="9"/>
      <c r="LS314" s="9"/>
      <c r="LT314" s="9"/>
      <c r="LU314" s="9"/>
      <c r="LV314" s="9"/>
      <c r="LW314" s="9"/>
      <c r="LX314" s="9"/>
    </row>
    <row r="315" spans="1:336" s="15" customFormat="1" ht="63.75" x14ac:dyDescent="0.25">
      <c r="A315" s="661" t="str">
        <f>CONCATENATE(MUEBLES[[#This Row],[CODIGO DE LA PARTIDA ESPECIFICA ]],"-",MUEBLES[[#This Row],[NO. EDIFICIO ]],"-",MUEBLES[[#This Row],[NO. ÁREA ]],"-",MUEBLES[[#This Row],[NÚM. DE BIEN ]],"-",MUEBLES[[#This Row],[CONSECUTIVO DEL BIEN ]],"-",MUEBLES[[#This Row],[CONSECUTIVO GENERAL DE INVENTARIO]])</f>
        <v>511-01-24-272-018-0310</v>
      </c>
      <c r="B315" s="584">
        <v>511</v>
      </c>
      <c r="C315" s="584" t="s">
        <v>6096</v>
      </c>
      <c r="D315" s="584" t="s">
        <v>6435</v>
      </c>
      <c r="E315" s="585" t="s">
        <v>4060</v>
      </c>
      <c r="F315" s="584" t="str">
        <f>VLOOKUP(MUEBLES[[#This Row],[NO. EDIFICIO ]],EDIFICIOS[],2,FALSE)</f>
        <v>PALACIO MUNICIPAL</v>
      </c>
      <c r="G315" s="584" t="str">
        <f>VLOOKUP(MUEBLES[[#This Row],[NO. EDIFICIO ]],EDIFICIOS[],3,FALSE)</f>
        <v>PALACIO MUNICIPAL, S/N, COLONIA CENTRO</v>
      </c>
      <c r="H315" s="606" t="s">
        <v>4269</v>
      </c>
      <c r="I315" s="587" t="str">
        <f>VLOOKUP(MUEBLES[[#This Row],[NO. ÁREA ]],AREAS[],2,FALSE)</f>
        <v>TESORERÍA MUNICIPAL</v>
      </c>
      <c r="J315" s="586" t="str">
        <f>VLOOKUP(MUEBLES[[#This Row],[NO. ÁREA ]],AREAS[],5,FALSE)</f>
        <v>C. P. NOHEMI VIRIDIANA CORTEZ MONTER</v>
      </c>
      <c r="K315" s="586">
        <v>138</v>
      </c>
      <c r="L315" s="587" t="str">
        <f>VLOOKUP(MUEBLES[[#This Row],[NÚM. DE NOMINA ]],PERSONAL[],2,FALSE)</f>
        <v>C. P. NOHEMI VIRIDIANA CORTEZ MONTER</v>
      </c>
      <c r="M315" s="586" t="str">
        <f>VLOOKUP(MUEBLES[[#This Row],[NÚM. DE NOMINA ]],PERSONAL[],3,FALSE)</f>
        <v>TITULAR</v>
      </c>
      <c r="N315" s="585" t="s">
        <v>4905</v>
      </c>
      <c r="O315" s="586" t="s">
        <v>4709</v>
      </c>
      <c r="P315" s="588" t="str">
        <f>VLOOKUP(MUEBLES[[#This Row],[NÚM. DE BIEN ]],BIENES[],2,FALSE)</f>
        <v xml:space="preserve">SILLA DE ESPERA </v>
      </c>
      <c r="Q315" s="589" t="s">
        <v>56</v>
      </c>
      <c r="R315" s="606" t="s">
        <v>5252</v>
      </c>
      <c r="S315" s="585" t="s">
        <v>39</v>
      </c>
      <c r="T315" s="585" t="s">
        <v>39</v>
      </c>
      <c r="U315" s="585" t="s">
        <v>39</v>
      </c>
      <c r="V315" s="585">
        <v>81</v>
      </c>
      <c r="W315" s="590">
        <v>42734</v>
      </c>
      <c r="X315" s="591">
        <v>550</v>
      </c>
      <c r="Y315" s="592">
        <v>0</v>
      </c>
      <c r="Z315" s="592">
        <v>550</v>
      </c>
      <c r="AA315" s="585" t="s">
        <v>6089</v>
      </c>
      <c r="AB315" s="607" t="s">
        <v>7876</v>
      </c>
      <c r="AC315" s="576" t="s">
        <v>7824</v>
      </c>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c r="DL315" s="9"/>
      <c r="DM315" s="9"/>
      <c r="DN315" s="9"/>
      <c r="DO315" s="9"/>
      <c r="DP315" s="9"/>
      <c r="DQ315" s="9"/>
      <c r="DR315" s="9"/>
      <c r="DS315" s="9"/>
      <c r="DT315" s="9"/>
      <c r="DU315" s="9"/>
      <c r="DV315" s="9"/>
      <c r="DW315" s="9"/>
      <c r="DX315" s="9"/>
      <c r="DY315" s="9"/>
      <c r="DZ315" s="9"/>
      <c r="EA315" s="9"/>
      <c r="EB315" s="9"/>
      <c r="EC315" s="9"/>
      <c r="ED315" s="9"/>
      <c r="EE315" s="9"/>
      <c r="EF315" s="9"/>
      <c r="EG315" s="9"/>
      <c r="EH315" s="9"/>
      <c r="EI315" s="9"/>
      <c r="EJ315" s="9"/>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9"/>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9"/>
      <c r="GW315" s="9"/>
      <c r="GX315" s="9"/>
      <c r="GY315" s="9"/>
      <c r="GZ315" s="9"/>
      <c r="HA315" s="9"/>
      <c r="HB315" s="9"/>
      <c r="HC315" s="9"/>
      <c r="HD315" s="9"/>
      <c r="HE315" s="9"/>
      <c r="HF315" s="9"/>
      <c r="HG315" s="9"/>
      <c r="HH315" s="9"/>
      <c r="HI315" s="9"/>
      <c r="HJ315" s="9"/>
      <c r="HK315" s="9"/>
      <c r="HL315" s="9"/>
      <c r="HM315" s="9"/>
      <c r="HN315" s="9"/>
      <c r="HO315" s="9"/>
      <c r="HP315" s="9"/>
      <c r="HQ315" s="9"/>
      <c r="HR315" s="9"/>
      <c r="HS315" s="9"/>
      <c r="HT315" s="9"/>
      <c r="HU315" s="9"/>
      <c r="HV315" s="9"/>
      <c r="HW315" s="9"/>
      <c r="HX315" s="9"/>
      <c r="HY315" s="9"/>
      <c r="HZ315" s="9"/>
      <c r="IA315" s="9"/>
      <c r="IB315" s="9"/>
      <c r="IC315" s="9"/>
      <c r="ID315" s="9"/>
      <c r="IE315" s="9"/>
      <c r="IF315" s="9"/>
      <c r="IG315" s="9"/>
      <c r="IH315" s="9"/>
      <c r="II315" s="9"/>
      <c r="IJ315" s="9"/>
      <c r="IK315" s="9"/>
      <c r="IL315" s="9"/>
      <c r="IM315" s="9"/>
      <c r="IN315" s="9"/>
      <c r="IO315" s="9"/>
      <c r="IP315" s="9"/>
      <c r="IQ315" s="9"/>
      <c r="IR315" s="9"/>
      <c r="IS315" s="9"/>
      <c r="IT315" s="9"/>
      <c r="IU315" s="9"/>
      <c r="IV315" s="9"/>
      <c r="IW315" s="9"/>
      <c r="IX315" s="9"/>
      <c r="IY315" s="9"/>
      <c r="IZ315" s="9"/>
      <c r="JA315" s="9"/>
      <c r="JB315" s="9"/>
      <c r="JC315" s="9"/>
      <c r="JD315" s="9"/>
      <c r="JE315" s="9"/>
      <c r="JF315" s="9"/>
      <c r="JG315" s="9"/>
      <c r="JH315" s="9"/>
      <c r="JI315" s="9"/>
      <c r="JJ315" s="9"/>
      <c r="JK315" s="9"/>
      <c r="JL315" s="9"/>
      <c r="JM315" s="9"/>
      <c r="JN315" s="9"/>
      <c r="JO315" s="9"/>
      <c r="JP315" s="9"/>
      <c r="JQ315" s="9"/>
      <c r="JR315" s="9"/>
      <c r="JS315" s="9"/>
      <c r="JT315" s="9"/>
      <c r="JU315" s="9"/>
      <c r="JV315" s="9"/>
      <c r="JW315" s="9"/>
      <c r="JX315" s="9"/>
      <c r="JY315" s="9"/>
      <c r="JZ315" s="9"/>
      <c r="KA315" s="9"/>
      <c r="KB315" s="9"/>
      <c r="KC315" s="9"/>
      <c r="KD315" s="9"/>
      <c r="KE315" s="9"/>
      <c r="KF315" s="9"/>
      <c r="KG315" s="9"/>
      <c r="KH315" s="9"/>
      <c r="KI315" s="9"/>
      <c r="KJ315" s="9"/>
      <c r="KK315" s="9"/>
      <c r="KL315" s="9"/>
      <c r="KM315" s="9"/>
      <c r="KN315" s="9"/>
      <c r="KO315" s="9"/>
      <c r="KP315" s="9"/>
      <c r="KQ315" s="9"/>
      <c r="KR315" s="9"/>
      <c r="KS315" s="9"/>
      <c r="KT315" s="9"/>
      <c r="KU315" s="9"/>
      <c r="KV315" s="9"/>
      <c r="KW315" s="9"/>
      <c r="KX315" s="9"/>
      <c r="KY315" s="9"/>
      <c r="KZ315" s="9"/>
      <c r="LA315" s="9"/>
      <c r="LB315" s="9"/>
      <c r="LC315" s="9"/>
      <c r="LD315" s="9"/>
      <c r="LE315" s="9"/>
      <c r="LF315" s="9"/>
      <c r="LG315" s="9"/>
      <c r="LH315" s="9"/>
      <c r="LI315" s="9"/>
      <c r="LJ315" s="9"/>
      <c r="LK315" s="9"/>
      <c r="LL315" s="9"/>
      <c r="LM315" s="9"/>
      <c r="LN315" s="9"/>
      <c r="LO315" s="9"/>
      <c r="LP315" s="9"/>
      <c r="LQ315" s="9"/>
      <c r="LR315" s="9"/>
      <c r="LS315" s="9"/>
      <c r="LT315" s="9"/>
      <c r="LU315" s="9"/>
      <c r="LV315" s="9"/>
      <c r="LW315" s="9"/>
      <c r="LX315" s="9"/>
    </row>
    <row r="316" spans="1:336" s="15" customFormat="1" ht="51" x14ac:dyDescent="0.25">
      <c r="A316" s="679" t="str">
        <f>CONCATENATE(MUEBLES[[#This Row],[CODIGO DE LA PARTIDA ESPECIFICA ]],"-",MUEBLES[[#This Row],[NO. EDIFICIO ]],"-",MUEBLES[[#This Row],[NO. ÁREA ]],"-",MUEBLES[[#This Row],[NÚM. DE BIEN ]],"-",MUEBLES[[#This Row],[CONSECUTIVO DEL BIEN ]],"-",MUEBLES[[#This Row],[CONSECUTIVO GENERAL DE INVENTARIO]])</f>
        <v>511-01-06-271-005-0311</v>
      </c>
      <c r="B316" s="584">
        <v>511</v>
      </c>
      <c r="C316" s="584" t="s">
        <v>6096</v>
      </c>
      <c r="D316" s="584" t="s">
        <v>6436</v>
      </c>
      <c r="E316" s="585" t="s">
        <v>4060</v>
      </c>
      <c r="F316" s="584" t="str">
        <f>VLOOKUP(MUEBLES[[#This Row],[NO. EDIFICIO ]],EDIFICIOS[],2,FALSE)</f>
        <v>PALACIO MUNICIPAL</v>
      </c>
      <c r="G316" s="584" t="str">
        <f>VLOOKUP(MUEBLES[[#This Row],[NO. EDIFICIO ]],EDIFICIOS[],3,FALSE)</f>
        <v>PALACIO MUNICIPAL, S/N, COLONIA CENTRO</v>
      </c>
      <c r="H316" s="606" t="s">
        <v>4064</v>
      </c>
      <c r="I316" s="587" t="str">
        <f>VLOOKUP(MUEBLES[[#This Row],[NO. ÁREA ]],AREAS[],2,FALSE)</f>
        <v xml:space="preserve">SECRETARÍA GENERAL MUNICIPAL </v>
      </c>
      <c r="J316" s="586" t="str">
        <f>VLOOKUP(MUEBLES[[#This Row],[NO. ÁREA ]],AREAS[],5,FALSE)</f>
        <v>C. CLEMENTE HERNÁNDEZ ESPINOZA</v>
      </c>
      <c r="K316" s="586">
        <v>16</v>
      </c>
      <c r="L316" s="587" t="str">
        <f>VLOOKUP(MUEBLES[[#This Row],[NÚM. DE NOMINA ]],PERSONAL[],2,FALSE)</f>
        <v>C. ANA PATRICIA VARGAS HERNÁNDEZ</v>
      </c>
      <c r="M316" s="586" t="str">
        <f>VLOOKUP(MUEBLES[[#This Row],[NÚM. DE NOMINA ]],PERSONAL[],3,FALSE)</f>
        <v>SECRETARIA</v>
      </c>
      <c r="N316" s="585" t="s">
        <v>4904</v>
      </c>
      <c r="O316" s="624" t="s">
        <v>4696</v>
      </c>
      <c r="P316" s="588" t="str">
        <f>VLOOKUP(MUEBLES[[#This Row],[NÚM. DE BIEN ]],BIENES[],2,FALSE)</f>
        <v xml:space="preserve">SILLA AJUSTABLE </v>
      </c>
      <c r="Q316" s="625" t="s">
        <v>3736</v>
      </c>
      <c r="R316" s="606" t="s">
        <v>5253</v>
      </c>
      <c r="S316" s="585" t="s">
        <v>557</v>
      </c>
      <c r="T316" s="585" t="s">
        <v>557</v>
      </c>
      <c r="U316" s="585" t="s">
        <v>557</v>
      </c>
      <c r="V316" s="585" t="s">
        <v>3735</v>
      </c>
      <c r="W316" s="590">
        <v>45288</v>
      </c>
      <c r="X316" s="591">
        <v>754.58</v>
      </c>
      <c r="Y316" s="592"/>
      <c r="Z316" s="592">
        <v>754.58</v>
      </c>
      <c r="AA316" s="585" t="s">
        <v>6089</v>
      </c>
      <c r="AB316" s="607"/>
      <c r="AC316" s="576"/>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c r="DL316" s="9"/>
      <c r="DM316" s="9"/>
      <c r="DN316" s="9"/>
      <c r="DO316" s="9"/>
      <c r="DP316" s="9"/>
      <c r="DQ316" s="9"/>
      <c r="DR316" s="9"/>
      <c r="DS316" s="9"/>
      <c r="DT316" s="9"/>
      <c r="DU316" s="9"/>
      <c r="DV316" s="9"/>
      <c r="DW316" s="9"/>
      <c r="DX316" s="9"/>
      <c r="DY316" s="9"/>
      <c r="DZ316" s="9"/>
      <c r="EA316" s="9"/>
      <c r="EB316" s="9"/>
      <c r="EC316" s="9"/>
      <c r="ED316" s="9"/>
      <c r="EE316" s="9"/>
      <c r="EF316" s="9"/>
      <c r="EG316" s="9"/>
      <c r="EH316" s="9"/>
      <c r="EI316" s="9"/>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9"/>
      <c r="HA316" s="9"/>
      <c r="HB316" s="9"/>
      <c r="HC316" s="9"/>
      <c r="HD316" s="9"/>
      <c r="HE316" s="9"/>
      <c r="HF316" s="9"/>
      <c r="HG316" s="9"/>
      <c r="HH316" s="9"/>
      <c r="HI316" s="9"/>
      <c r="HJ316" s="9"/>
      <c r="HK316" s="9"/>
      <c r="HL316" s="9"/>
      <c r="HM316" s="9"/>
      <c r="HN316" s="9"/>
      <c r="HO316" s="9"/>
      <c r="HP316" s="9"/>
      <c r="HQ316" s="9"/>
      <c r="HR316" s="9"/>
      <c r="HS316" s="9"/>
      <c r="HT316" s="9"/>
      <c r="HU316" s="9"/>
      <c r="HV316" s="9"/>
      <c r="HW316" s="9"/>
      <c r="HX316" s="9"/>
      <c r="HY316" s="9"/>
      <c r="HZ316" s="9"/>
      <c r="IA316" s="9"/>
      <c r="IB316" s="9"/>
      <c r="IC316" s="9"/>
      <c r="ID316" s="9"/>
      <c r="IE316" s="9"/>
      <c r="IF316" s="9"/>
      <c r="IG316" s="9"/>
      <c r="IH316" s="9"/>
      <c r="II316" s="9"/>
      <c r="IJ316" s="9"/>
      <c r="IK316" s="9"/>
      <c r="IL316" s="9"/>
      <c r="IM316" s="9"/>
      <c r="IN316" s="9"/>
      <c r="IO316" s="9"/>
      <c r="IP316" s="9"/>
      <c r="IQ316" s="9"/>
      <c r="IR316" s="9"/>
      <c r="IS316" s="9"/>
      <c r="IT316" s="9"/>
      <c r="IU316" s="9"/>
      <c r="IV316" s="9"/>
      <c r="IW316" s="9"/>
      <c r="IX316" s="9"/>
      <c r="IY316" s="9"/>
      <c r="IZ316" s="9"/>
      <c r="JA316" s="9"/>
      <c r="JB316" s="9"/>
      <c r="JC316" s="9"/>
      <c r="JD316" s="9"/>
      <c r="JE316" s="9"/>
      <c r="JF316" s="9"/>
      <c r="JG316" s="9"/>
      <c r="JH316" s="9"/>
      <c r="JI316" s="9"/>
      <c r="JJ316" s="9"/>
      <c r="JK316" s="9"/>
      <c r="JL316" s="9"/>
      <c r="JM316" s="9"/>
      <c r="JN316" s="9"/>
      <c r="JO316" s="9"/>
      <c r="JP316" s="9"/>
      <c r="JQ316" s="9"/>
      <c r="JR316" s="9"/>
      <c r="JS316" s="9"/>
      <c r="JT316" s="9"/>
      <c r="JU316" s="9"/>
      <c r="JV316" s="9"/>
      <c r="JW316" s="9"/>
      <c r="JX316" s="9"/>
      <c r="JY316" s="9"/>
      <c r="JZ316" s="9"/>
      <c r="KA316" s="9"/>
      <c r="KB316" s="9"/>
      <c r="KC316" s="9"/>
      <c r="KD316" s="9"/>
      <c r="KE316" s="9"/>
      <c r="KF316" s="9"/>
      <c r="KG316" s="9"/>
      <c r="KH316" s="9"/>
      <c r="KI316" s="9"/>
      <c r="KJ316" s="9"/>
      <c r="KK316" s="9"/>
      <c r="KL316" s="9"/>
      <c r="KM316" s="9"/>
      <c r="KN316" s="9"/>
      <c r="KO316" s="9"/>
      <c r="KP316" s="9"/>
      <c r="KQ316" s="9"/>
      <c r="KR316" s="9"/>
      <c r="KS316" s="9"/>
      <c r="KT316" s="9"/>
      <c r="KU316" s="9"/>
      <c r="KV316" s="9"/>
      <c r="KW316" s="9"/>
      <c r="KX316" s="9"/>
      <c r="KY316" s="9"/>
      <c r="KZ316" s="9"/>
      <c r="LA316" s="9"/>
      <c r="LB316" s="9"/>
      <c r="LC316" s="9"/>
      <c r="LD316" s="9"/>
      <c r="LE316" s="9"/>
      <c r="LF316" s="9"/>
      <c r="LG316" s="9"/>
      <c r="LH316" s="9"/>
      <c r="LI316" s="9"/>
      <c r="LJ316" s="9"/>
      <c r="LK316" s="9"/>
      <c r="LL316" s="9"/>
      <c r="LM316" s="9"/>
      <c r="LN316" s="9"/>
      <c r="LO316" s="9"/>
      <c r="LP316" s="9"/>
      <c r="LQ316" s="9"/>
      <c r="LR316" s="9"/>
      <c r="LS316" s="9"/>
      <c r="LT316" s="9"/>
      <c r="LU316" s="9"/>
      <c r="LV316" s="9"/>
      <c r="LW316" s="9"/>
      <c r="LX316" s="9"/>
    </row>
    <row r="317" spans="1:336" s="15" customFormat="1" ht="51" x14ac:dyDescent="0.25">
      <c r="A317" s="661" t="str">
        <f>CONCATENATE(MUEBLES[[#This Row],[CODIGO DE LA PARTIDA ESPECIFICA ]],"-",MUEBLES[[#This Row],[NO. EDIFICIO ]],"-",MUEBLES[[#This Row],[NO. ÁREA ]],"-",MUEBLES[[#This Row],[NÚM. DE BIEN ]],"-",MUEBLES[[#This Row],[CONSECUTIVO DEL BIEN ]],"-",MUEBLES[[#This Row],[CONSECUTIVO GENERAL DE INVENTARIO]])</f>
        <v>511-01-44-272-019-0312</v>
      </c>
      <c r="B317" s="584">
        <v>511</v>
      </c>
      <c r="C317" s="584" t="s">
        <v>6096</v>
      </c>
      <c r="D317" s="584" t="s">
        <v>6437</v>
      </c>
      <c r="E317" s="585" t="s">
        <v>4060</v>
      </c>
      <c r="F317" s="584" t="str">
        <f>VLOOKUP(MUEBLES[[#This Row],[NO. EDIFICIO ]],EDIFICIOS[],2,FALSE)</f>
        <v>PALACIO MUNICIPAL</v>
      </c>
      <c r="G317" s="584" t="str">
        <f>VLOOKUP(MUEBLES[[#This Row],[NO. EDIFICIO ]],EDIFICIOS[],3,FALSE)</f>
        <v>PALACIO MUNICIPAL, S/N, COLONIA CENTRO</v>
      </c>
      <c r="H317" s="606" t="s">
        <v>4289</v>
      </c>
      <c r="I317" s="587" t="str">
        <f>VLOOKUP(MUEBLES[[#This Row],[NO. ÁREA ]],AREAS[],2,FALSE)</f>
        <v>SEGURIDAD PÚBLICA Y TRÁNSITO MUNICIPAL</v>
      </c>
      <c r="J317" s="586" t="str">
        <f>VLOOKUP(MUEBLES[[#This Row],[NO. ÁREA ]],AREAS[],5,FALSE)</f>
        <v>LIC. MIGUEL ÁNGEL ALDANA  CANO</v>
      </c>
      <c r="K317" s="586" t="s">
        <v>4060</v>
      </c>
      <c r="L317" s="587" t="str">
        <f>VLOOKUP(MUEBLES[[#This Row],[NÚM. DE NOMINA ]],PERSONAL[],2,FALSE)</f>
        <v>LIC. MIGUEL ÁNGEL ALDANA  CANO</v>
      </c>
      <c r="M317" s="586" t="str">
        <f>VLOOKUP(MUEBLES[[#This Row],[NÚM. DE NOMINA ]],PERSONAL[],3,FALSE)</f>
        <v xml:space="preserve">TITULAR </v>
      </c>
      <c r="N317" s="585" t="s">
        <v>4905</v>
      </c>
      <c r="O317" s="586" t="s">
        <v>4710</v>
      </c>
      <c r="P317" s="588" t="str">
        <f>VLOOKUP(MUEBLES[[#This Row],[NÚM. DE BIEN ]],BIENES[],2,FALSE)</f>
        <v xml:space="preserve">SILLA DE ESPERA </v>
      </c>
      <c r="Q317" s="589" t="s">
        <v>805</v>
      </c>
      <c r="R317" s="606" t="s">
        <v>5254</v>
      </c>
      <c r="S317" s="585" t="s">
        <v>48</v>
      </c>
      <c r="T317" s="585" t="s">
        <v>39</v>
      </c>
      <c r="U317" s="585" t="s">
        <v>39</v>
      </c>
      <c r="V317" s="585">
        <v>33</v>
      </c>
      <c r="W317" s="590">
        <v>43100</v>
      </c>
      <c r="X317" s="591">
        <v>518</v>
      </c>
      <c r="Y317" s="592">
        <v>0</v>
      </c>
      <c r="Z317" s="592">
        <v>518</v>
      </c>
      <c r="AA317" s="585" t="s">
        <v>6089</v>
      </c>
      <c r="AB317" s="607"/>
      <c r="AC317" s="576"/>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c r="DL317" s="9"/>
      <c r="DM317" s="9"/>
      <c r="DN317" s="9"/>
      <c r="DO317" s="9"/>
      <c r="DP317" s="9"/>
      <c r="DQ317" s="9"/>
      <c r="DR317" s="9"/>
      <c r="DS317" s="9"/>
      <c r="DT317" s="9"/>
      <c r="DU317" s="9"/>
      <c r="DV317" s="9"/>
      <c r="DW317" s="9"/>
      <c r="DX317" s="9"/>
      <c r="DY317" s="9"/>
      <c r="DZ317" s="9"/>
      <c r="EA317" s="9"/>
      <c r="EB317" s="9"/>
      <c r="EC317" s="9"/>
      <c r="ED317" s="9"/>
      <c r="EE317" s="9"/>
      <c r="EF317" s="9"/>
      <c r="EG317" s="9"/>
      <c r="EH317" s="9"/>
      <c r="EI317" s="9"/>
      <c r="EJ317" s="9"/>
      <c r="EK317" s="9"/>
      <c r="EL317" s="9"/>
      <c r="EM317" s="9"/>
      <c r="EN317" s="9"/>
      <c r="EO317" s="9"/>
      <c r="EP317" s="9"/>
      <c r="EQ317" s="9"/>
      <c r="ER317" s="9"/>
      <c r="ES317" s="9"/>
      <c r="ET317" s="9"/>
      <c r="EU317" s="9"/>
      <c r="EV317" s="9"/>
      <c r="EW317" s="9"/>
      <c r="EX317" s="9"/>
      <c r="EY317" s="9"/>
      <c r="EZ317" s="9"/>
      <c r="FA317" s="9"/>
      <c r="FB317" s="9"/>
      <c r="FC317" s="9"/>
      <c r="FD317" s="9"/>
      <c r="FE317" s="9"/>
      <c r="FF317" s="9"/>
      <c r="FG317" s="9"/>
      <c r="FH317" s="9"/>
      <c r="FI317" s="9"/>
      <c r="FJ317" s="9"/>
      <c r="FK317" s="9"/>
      <c r="FL317" s="9"/>
      <c r="FM317" s="9"/>
      <c r="FN317" s="9"/>
      <c r="FO317" s="9"/>
      <c r="FP317" s="9"/>
      <c r="FQ317" s="9"/>
      <c r="FR317" s="9"/>
      <c r="FS317" s="9"/>
      <c r="FT317" s="9"/>
      <c r="FU317" s="9"/>
      <c r="FV317" s="9"/>
      <c r="FW317" s="9"/>
      <c r="FX317" s="9"/>
      <c r="FY317" s="9"/>
      <c r="FZ317" s="9"/>
      <c r="GA317" s="9"/>
      <c r="GB317" s="9"/>
      <c r="GC317" s="9"/>
      <c r="GD317" s="9"/>
      <c r="GE317" s="9"/>
      <c r="GF317" s="9"/>
      <c r="GG317" s="9"/>
      <c r="GH317" s="9"/>
      <c r="GI317" s="9"/>
      <c r="GJ317" s="9"/>
      <c r="GK317" s="9"/>
      <c r="GL317" s="9"/>
      <c r="GM317" s="9"/>
      <c r="GN317" s="9"/>
      <c r="GO317" s="9"/>
      <c r="GP317" s="9"/>
      <c r="GQ317" s="9"/>
      <c r="GR317" s="9"/>
      <c r="GS317" s="9"/>
      <c r="GT317" s="9"/>
      <c r="GU317" s="9"/>
      <c r="GV317" s="9"/>
      <c r="GW317" s="9"/>
      <c r="GX317" s="9"/>
      <c r="GY317" s="9"/>
      <c r="GZ317" s="9"/>
      <c r="HA317" s="9"/>
      <c r="HB317" s="9"/>
      <c r="HC317" s="9"/>
      <c r="HD317" s="9"/>
      <c r="HE317" s="9"/>
      <c r="HF317" s="9"/>
      <c r="HG317" s="9"/>
      <c r="HH317" s="9"/>
      <c r="HI317" s="9"/>
      <c r="HJ317" s="9"/>
      <c r="HK317" s="9"/>
      <c r="HL317" s="9"/>
      <c r="HM317" s="9"/>
      <c r="HN317" s="9"/>
      <c r="HO317" s="9"/>
      <c r="HP317" s="9"/>
      <c r="HQ317" s="9"/>
      <c r="HR317" s="9"/>
      <c r="HS317" s="9"/>
      <c r="HT317" s="9"/>
      <c r="HU317" s="9"/>
      <c r="HV317" s="9"/>
      <c r="HW317" s="9"/>
      <c r="HX317" s="9"/>
      <c r="HY317" s="9"/>
      <c r="HZ317" s="9"/>
      <c r="IA317" s="9"/>
      <c r="IB317" s="9"/>
      <c r="IC317" s="9"/>
      <c r="ID317" s="9"/>
      <c r="IE317" s="9"/>
      <c r="IF317" s="9"/>
      <c r="IG317" s="9"/>
      <c r="IH317" s="9"/>
      <c r="II317" s="9"/>
      <c r="IJ317" s="9"/>
      <c r="IK317" s="9"/>
      <c r="IL317" s="9"/>
      <c r="IM317" s="9"/>
      <c r="IN317" s="9"/>
      <c r="IO317" s="9"/>
      <c r="IP317" s="9"/>
      <c r="IQ317" s="9"/>
      <c r="IR317" s="9"/>
      <c r="IS317" s="9"/>
      <c r="IT317" s="9"/>
      <c r="IU317" s="9"/>
      <c r="IV317" s="9"/>
      <c r="IW317" s="9"/>
      <c r="IX317" s="9"/>
      <c r="IY317" s="9"/>
      <c r="IZ317" s="9"/>
      <c r="JA317" s="9"/>
      <c r="JB317" s="9"/>
      <c r="JC317" s="9"/>
      <c r="JD317" s="9"/>
      <c r="JE317" s="9"/>
      <c r="JF317" s="9"/>
      <c r="JG317" s="9"/>
      <c r="JH317" s="9"/>
      <c r="JI317" s="9"/>
      <c r="JJ317" s="9"/>
      <c r="JK317" s="9"/>
      <c r="JL317" s="9"/>
      <c r="JM317" s="9"/>
      <c r="JN317" s="9"/>
      <c r="JO317" s="9"/>
      <c r="JP317" s="9"/>
      <c r="JQ317" s="9"/>
      <c r="JR317" s="9"/>
      <c r="JS317" s="9"/>
      <c r="JT317" s="9"/>
      <c r="JU317" s="9"/>
      <c r="JV317" s="9"/>
      <c r="JW317" s="9"/>
      <c r="JX317" s="9"/>
      <c r="JY317" s="9"/>
      <c r="JZ317" s="9"/>
      <c r="KA317" s="9"/>
      <c r="KB317" s="9"/>
      <c r="KC317" s="9"/>
      <c r="KD317" s="9"/>
      <c r="KE317" s="9"/>
      <c r="KF317" s="9"/>
      <c r="KG317" s="9"/>
      <c r="KH317" s="9"/>
      <c r="KI317" s="9"/>
      <c r="KJ317" s="9"/>
      <c r="KK317" s="9"/>
      <c r="KL317" s="9"/>
      <c r="KM317" s="9"/>
      <c r="KN317" s="9"/>
      <c r="KO317" s="9"/>
      <c r="KP317" s="9"/>
      <c r="KQ317" s="9"/>
      <c r="KR317" s="9"/>
      <c r="KS317" s="9"/>
      <c r="KT317" s="9"/>
      <c r="KU317" s="9"/>
      <c r="KV317" s="9"/>
      <c r="KW317" s="9"/>
      <c r="KX317" s="9"/>
      <c r="KY317" s="9"/>
      <c r="KZ317" s="9"/>
      <c r="LA317" s="9"/>
      <c r="LB317" s="9"/>
      <c r="LC317" s="9"/>
      <c r="LD317" s="9"/>
      <c r="LE317" s="9"/>
      <c r="LF317" s="9"/>
      <c r="LG317" s="9"/>
      <c r="LH317" s="9"/>
      <c r="LI317" s="9"/>
      <c r="LJ317" s="9"/>
      <c r="LK317" s="9"/>
      <c r="LL317" s="9"/>
      <c r="LM317" s="9"/>
      <c r="LN317" s="9"/>
      <c r="LO317" s="9"/>
      <c r="LP317" s="9"/>
      <c r="LQ317" s="9"/>
      <c r="LR317" s="9"/>
      <c r="LS317" s="9"/>
      <c r="LT317" s="9"/>
      <c r="LU317" s="9"/>
      <c r="LV317" s="9"/>
      <c r="LW317" s="9"/>
      <c r="LX317" s="9"/>
    </row>
    <row r="318" spans="1:336" s="15" customFormat="1" ht="51" x14ac:dyDescent="0.25">
      <c r="A318" s="661" t="str">
        <f>CONCATENATE(MUEBLES[[#This Row],[CODIGO DE LA PARTIDA ESPECIFICA ]],"-",MUEBLES[[#This Row],[NO. EDIFICIO ]],"-",MUEBLES[[#This Row],[NO. ÁREA ]],"-",MUEBLES[[#This Row],[NÚM. DE BIEN ]],"-",MUEBLES[[#This Row],[CONSECUTIVO DEL BIEN ]],"-",MUEBLES[[#This Row],[CONSECUTIVO GENERAL DE INVENTARIO]])</f>
        <v>511-01-44-272-020-0313</v>
      </c>
      <c r="B318" s="584">
        <v>511</v>
      </c>
      <c r="C318" s="584" t="s">
        <v>6096</v>
      </c>
      <c r="D318" s="584" t="s">
        <v>6438</v>
      </c>
      <c r="E318" s="585" t="s">
        <v>4060</v>
      </c>
      <c r="F318" s="584" t="str">
        <f>VLOOKUP(MUEBLES[[#This Row],[NO. EDIFICIO ]],EDIFICIOS[],2,FALSE)</f>
        <v>PALACIO MUNICIPAL</v>
      </c>
      <c r="G318" s="584" t="str">
        <f>VLOOKUP(MUEBLES[[#This Row],[NO. EDIFICIO ]],EDIFICIOS[],3,FALSE)</f>
        <v>PALACIO MUNICIPAL, S/N, COLONIA CENTRO</v>
      </c>
      <c r="H318" s="606" t="s">
        <v>4289</v>
      </c>
      <c r="I318" s="587" t="str">
        <f>VLOOKUP(MUEBLES[[#This Row],[NO. ÁREA ]],AREAS[],2,FALSE)</f>
        <v>SEGURIDAD PÚBLICA Y TRÁNSITO MUNICIPAL</v>
      </c>
      <c r="J318" s="586" t="str">
        <f>VLOOKUP(MUEBLES[[#This Row],[NO. ÁREA ]],AREAS[],5,FALSE)</f>
        <v>LIC. MIGUEL ÁNGEL ALDANA  CANO</v>
      </c>
      <c r="K318" s="586" t="s">
        <v>4720</v>
      </c>
      <c r="L318" s="587" t="str">
        <f>VLOOKUP(MUEBLES[[#This Row],[NÚM. DE NOMINA ]],PERSONAL[],2,FALSE)</f>
        <v>LIC. SANDRA AZUCENA PÉREZ RAMÍREZ</v>
      </c>
      <c r="M318" s="586" t="str">
        <f>VLOOKUP(MUEBLES[[#This Row],[NÚM. DE NOMINA ]],PERSONAL[],3,FALSE)</f>
        <v>AUXILIAR ADMINISTRATIVO</v>
      </c>
      <c r="N318" s="585" t="s">
        <v>4905</v>
      </c>
      <c r="O318" s="586" t="s">
        <v>4711</v>
      </c>
      <c r="P318" s="588" t="str">
        <f>VLOOKUP(MUEBLES[[#This Row],[NÚM. DE BIEN ]],BIENES[],2,FALSE)</f>
        <v xml:space="preserve">SILLA DE ESPERA </v>
      </c>
      <c r="Q318" s="589" t="s">
        <v>805</v>
      </c>
      <c r="R318" s="606" t="s">
        <v>5255</v>
      </c>
      <c r="S318" s="585" t="s">
        <v>48</v>
      </c>
      <c r="T318" s="585" t="s">
        <v>39</v>
      </c>
      <c r="U318" s="585" t="s">
        <v>39</v>
      </c>
      <c r="V318" s="585">
        <v>33</v>
      </c>
      <c r="W318" s="590">
        <v>43100</v>
      </c>
      <c r="X318" s="591">
        <v>518</v>
      </c>
      <c r="Y318" s="592">
        <v>0</v>
      </c>
      <c r="Z318" s="592">
        <v>518</v>
      </c>
      <c r="AA318" s="585" t="s">
        <v>6089</v>
      </c>
      <c r="AB318" s="607"/>
      <c r="AC318" s="576"/>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9"/>
      <c r="HD318" s="9"/>
      <c r="HE318" s="9"/>
      <c r="HF318" s="9"/>
      <c r="HG318" s="9"/>
      <c r="HH318" s="9"/>
      <c r="HI318" s="9"/>
      <c r="HJ318" s="9"/>
      <c r="HK318" s="9"/>
      <c r="HL318" s="9"/>
      <c r="HM318" s="9"/>
      <c r="HN318" s="9"/>
      <c r="HO318" s="9"/>
      <c r="HP318" s="9"/>
      <c r="HQ318" s="9"/>
      <c r="HR318" s="9"/>
      <c r="HS318" s="9"/>
      <c r="HT318" s="9"/>
      <c r="HU318" s="9"/>
      <c r="HV318" s="9"/>
      <c r="HW318" s="9"/>
      <c r="HX318" s="9"/>
      <c r="HY318" s="9"/>
      <c r="HZ318" s="9"/>
      <c r="IA318" s="9"/>
      <c r="IB318" s="9"/>
      <c r="IC318" s="9"/>
      <c r="ID318" s="9"/>
      <c r="IE318" s="9"/>
      <c r="IF318" s="9"/>
      <c r="IG318" s="9"/>
      <c r="IH318" s="9"/>
      <c r="II318" s="9"/>
      <c r="IJ318" s="9"/>
      <c r="IK318" s="9"/>
      <c r="IL318" s="9"/>
      <c r="IM318" s="9"/>
      <c r="IN318" s="9"/>
      <c r="IO318" s="9"/>
      <c r="IP318" s="9"/>
      <c r="IQ318" s="9"/>
      <c r="IR318" s="9"/>
      <c r="IS318" s="9"/>
      <c r="IT318" s="9"/>
      <c r="IU318" s="9"/>
      <c r="IV318" s="9"/>
      <c r="IW318" s="9"/>
      <c r="IX318" s="9"/>
      <c r="IY318" s="9"/>
      <c r="IZ318" s="9"/>
      <c r="JA318" s="9"/>
      <c r="JB318" s="9"/>
      <c r="JC318" s="9"/>
      <c r="JD318" s="9"/>
      <c r="JE318" s="9"/>
      <c r="JF318" s="9"/>
      <c r="JG318" s="9"/>
      <c r="JH318" s="9"/>
      <c r="JI318" s="9"/>
      <c r="JJ318" s="9"/>
      <c r="JK318" s="9"/>
      <c r="JL318" s="9"/>
      <c r="JM318" s="9"/>
      <c r="JN318" s="9"/>
      <c r="JO318" s="9"/>
      <c r="JP318" s="9"/>
      <c r="JQ318" s="9"/>
      <c r="JR318" s="9"/>
      <c r="JS318" s="9"/>
      <c r="JT318" s="9"/>
      <c r="JU318" s="9"/>
      <c r="JV318" s="9"/>
      <c r="JW318" s="9"/>
      <c r="JX318" s="9"/>
      <c r="JY318" s="9"/>
      <c r="JZ318" s="9"/>
      <c r="KA318" s="9"/>
      <c r="KB318" s="9"/>
      <c r="KC318" s="9"/>
      <c r="KD318" s="9"/>
      <c r="KE318" s="9"/>
      <c r="KF318" s="9"/>
      <c r="KG318" s="9"/>
      <c r="KH318" s="9"/>
      <c r="KI318" s="9"/>
      <c r="KJ318" s="9"/>
      <c r="KK318" s="9"/>
      <c r="KL318" s="9"/>
      <c r="KM318" s="9"/>
      <c r="KN318" s="9"/>
      <c r="KO318" s="9"/>
      <c r="KP318" s="9"/>
      <c r="KQ318" s="9"/>
      <c r="KR318" s="9"/>
      <c r="KS318" s="9"/>
      <c r="KT318" s="9"/>
      <c r="KU318" s="9"/>
      <c r="KV318" s="9"/>
      <c r="KW318" s="9"/>
      <c r="KX318" s="9"/>
      <c r="KY318" s="9"/>
      <c r="KZ318" s="9"/>
      <c r="LA318" s="9"/>
      <c r="LB318" s="9"/>
      <c r="LC318" s="9"/>
      <c r="LD318" s="9"/>
      <c r="LE318" s="9"/>
      <c r="LF318" s="9"/>
      <c r="LG318" s="9"/>
      <c r="LH318" s="9"/>
      <c r="LI318" s="9"/>
      <c r="LJ318" s="9"/>
      <c r="LK318" s="9"/>
      <c r="LL318" s="9"/>
      <c r="LM318" s="9"/>
      <c r="LN318" s="9"/>
      <c r="LO318" s="9"/>
      <c r="LP318" s="9"/>
      <c r="LQ318" s="9"/>
      <c r="LR318" s="9"/>
      <c r="LS318" s="9"/>
      <c r="LT318" s="9"/>
      <c r="LU318" s="9"/>
      <c r="LV318" s="9"/>
      <c r="LW318" s="9"/>
      <c r="LX318" s="9"/>
    </row>
    <row r="319" spans="1:336" s="15" customFormat="1" ht="51" x14ac:dyDescent="0.25">
      <c r="A319" s="661" t="str">
        <f>CONCATENATE(MUEBLES[[#This Row],[CODIGO DE LA PARTIDA ESPECIFICA ]],"-",MUEBLES[[#This Row],[NO. EDIFICIO ]],"-",MUEBLES[[#This Row],[NO. ÁREA ]],"-",MUEBLES[[#This Row],[NÚM. DE BIEN ]],"-",MUEBLES[[#This Row],[CONSECUTIVO DEL BIEN ]],"-",MUEBLES[[#This Row],[CONSECUTIVO GENERAL DE INVENTARIO]])</f>
        <v>511-01-44-272-021-0314</v>
      </c>
      <c r="B319" s="584">
        <v>511</v>
      </c>
      <c r="C319" s="584" t="s">
        <v>6096</v>
      </c>
      <c r="D319" s="584" t="s">
        <v>6439</v>
      </c>
      <c r="E319" s="585" t="s">
        <v>4060</v>
      </c>
      <c r="F319" s="584" t="str">
        <f>VLOOKUP(MUEBLES[[#This Row],[NO. EDIFICIO ]],EDIFICIOS[],2,FALSE)</f>
        <v>PALACIO MUNICIPAL</v>
      </c>
      <c r="G319" s="584" t="str">
        <f>VLOOKUP(MUEBLES[[#This Row],[NO. EDIFICIO ]],EDIFICIOS[],3,FALSE)</f>
        <v>PALACIO MUNICIPAL, S/N, COLONIA CENTRO</v>
      </c>
      <c r="H319" s="606" t="s">
        <v>4289</v>
      </c>
      <c r="I319" s="587" t="str">
        <f>VLOOKUP(MUEBLES[[#This Row],[NO. ÁREA ]],AREAS[],2,FALSE)</f>
        <v>SEGURIDAD PÚBLICA Y TRÁNSITO MUNICIPAL</v>
      </c>
      <c r="J319" s="586" t="str">
        <f>VLOOKUP(MUEBLES[[#This Row],[NO. ÁREA ]],AREAS[],5,FALSE)</f>
        <v>LIC. MIGUEL ÁNGEL ALDANA  CANO</v>
      </c>
      <c r="K319" s="586" t="s">
        <v>4060</v>
      </c>
      <c r="L319" s="587" t="str">
        <f>VLOOKUP(MUEBLES[[#This Row],[NÚM. DE NOMINA ]],PERSONAL[],2,FALSE)</f>
        <v>LIC. MIGUEL ÁNGEL ALDANA  CANO</v>
      </c>
      <c r="M319" s="586" t="str">
        <f>VLOOKUP(MUEBLES[[#This Row],[NÚM. DE NOMINA ]],PERSONAL[],3,FALSE)</f>
        <v xml:space="preserve">TITULAR </v>
      </c>
      <c r="N319" s="585" t="s">
        <v>4905</v>
      </c>
      <c r="O319" s="586" t="s">
        <v>4712</v>
      </c>
      <c r="P319" s="588" t="str">
        <f>VLOOKUP(MUEBLES[[#This Row],[NÚM. DE BIEN ]],BIENES[],2,FALSE)</f>
        <v xml:space="preserve">SILLA DE ESPERA </v>
      </c>
      <c r="Q319" s="589" t="s">
        <v>805</v>
      </c>
      <c r="R319" s="606" t="s">
        <v>5256</v>
      </c>
      <c r="S319" s="585" t="s">
        <v>48</v>
      </c>
      <c r="T319" s="585" t="s">
        <v>39</v>
      </c>
      <c r="U319" s="585" t="s">
        <v>39</v>
      </c>
      <c r="V319" s="585">
        <v>33</v>
      </c>
      <c r="W319" s="590">
        <v>43100</v>
      </c>
      <c r="X319" s="591">
        <v>518</v>
      </c>
      <c r="Y319" s="592">
        <v>0</v>
      </c>
      <c r="Z319" s="592">
        <v>518</v>
      </c>
      <c r="AA319" s="585" t="s">
        <v>6089</v>
      </c>
      <c r="AB319" s="607"/>
      <c r="AC319" s="576"/>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9"/>
      <c r="HD319" s="9"/>
      <c r="HE319" s="9"/>
      <c r="HF319" s="9"/>
      <c r="HG319" s="9"/>
      <c r="HH319" s="9"/>
      <c r="HI319" s="9"/>
      <c r="HJ319" s="9"/>
      <c r="HK319" s="9"/>
      <c r="HL319" s="9"/>
      <c r="HM319" s="9"/>
      <c r="HN319" s="9"/>
      <c r="HO319" s="9"/>
      <c r="HP319" s="9"/>
      <c r="HQ319" s="9"/>
      <c r="HR319" s="9"/>
      <c r="HS319" s="9"/>
      <c r="HT319" s="9"/>
      <c r="HU319" s="9"/>
      <c r="HV319" s="9"/>
      <c r="HW319" s="9"/>
      <c r="HX319" s="9"/>
      <c r="HY319" s="9"/>
      <c r="HZ319" s="9"/>
      <c r="IA319" s="9"/>
      <c r="IB319" s="9"/>
      <c r="IC319" s="9"/>
      <c r="ID319" s="9"/>
      <c r="IE319" s="9"/>
      <c r="IF319" s="9"/>
      <c r="IG319" s="9"/>
      <c r="IH319" s="9"/>
      <c r="II319" s="9"/>
      <c r="IJ319" s="9"/>
      <c r="IK319" s="9"/>
      <c r="IL319" s="9"/>
      <c r="IM319" s="9"/>
      <c r="IN319" s="9"/>
      <c r="IO319" s="9"/>
      <c r="IP319" s="9"/>
      <c r="IQ319" s="9"/>
      <c r="IR319" s="9"/>
      <c r="IS319" s="9"/>
      <c r="IT319" s="9"/>
      <c r="IU319" s="9"/>
      <c r="IV319" s="9"/>
      <c r="IW319" s="9"/>
      <c r="IX319" s="9"/>
      <c r="IY319" s="9"/>
      <c r="IZ319" s="9"/>
      <c r="JA319" s="9"/>
      <c r="JB319" s="9"/>
      <c r="JC319" s="9"/>
      <c r="JD319" s="9"/>
      <c r="JE319" s="9"/>
      <c r="JF319" s="9"/>
      <c r="JG319" s="9"/>
      <c r="JH319" s="9"/>
      <c r="JI319" s="9"/>
      <c r="JJ319" s="9"/>
      <c r="JK319" s="9"/>
      <c r="JL319" s="9"/>
      <c r="JM319" s="9"/>
      <c r="JN319" s="9"/>
      <c r="JO319" s="9"/>
      <c r="JP319" s="9"/>
      <c r="JQ319" s="9"/>
      <c r="JR319" s="9"/>
      <c r="JS319" s="9"/>
      <c r="JT319" s="9"/>
      <c r="JU319" s="9"/>
      <c r="JV319" s="9"/>
      <c r="JW319" s="9"/>
      <c r="JX319" s="9"/>
      <c r="JY319" s="9"/>
      <c r="JZ319" s="9"/>
      <c r="KA319" s="9"/>
      <c r="KB319" s="9"/>
      <c r="KC319" s="9"/>
      <c r="KD319" s="9"/>
      <c r="KE319" s="9"/>
      <c r="KF319" s="9"/>
      <c r="KG319" s="9"/>
      <c r="KH319" s="9"/>
      <c r="KI319" s="9"/>
      <c r="KJ319" s="9"/>
      <c r="KK319" s="9"/>
      <c r="KL319" s="9"/>
      <c r="KM319" s="9"/>
      <c r="KN319" s="9"/>
      <c r="KO319" s="9"/>
      <c r="KP319" s="9"/>
      <c r="KQ319" s="9"/>
      <c r="KR319" s="9"/>
      <c r="KS319" s="9"/>
      <c r="KT319" s="9"/>
      <c r="KU319" s="9"/>
      <c r="KV319" s="9"/>
      <c r="KW319" s="9"/>
      <c r="KX319" s="9"/>
      <c r="KY319" s="9"/>
      <c r="KZ319" s="9"/>
      <c r="LA319" s="9"/>
      <c r="LB319" s="9"/>
      <c r="LC319" s="9"/>
      <c r="LD319" s="9"/>
      <c r="LE319" s="9"/>
      <c r="LF319" s="9"/>
      <c r="LG319" s="9"/>
      <c r="LH319" s="9"/>
      <c r="LI319" s="9"/>
      <c r="LJ319" s="9"/>
      <c r="LK319" s="9"/>
      <c r="LL319" s="9"/>
      <c r="LM319" s="9"/>
      <c r="LN319" s="9"/>
      <c r="LO319" s="9"/>
      <c r="LP319" s="9"/>
      <c r="LQ319" s="9"/>
      <c r="LR319" s="9"/>
      <c r="LS319" s="9"/>
      <c r="LT319" s="9"/>
      <c r="LU319" s="9"/>
      <c r="LV319" s="9"/>
      <c r="LW319" s="9"/>
      <c r="LX319" s="9"/>
    </row>
    <row r="320" spans="1:336" s="15" customFormat="1" ht="25.5" x14ac:dyDescent="0.25">
      <c r="A320" s="661" t="str">
        <f>CONCATENATE(MUEBLES[[#This Row],[CODIGO DE LA PARTIDA ESPECIFICA ]],"-",MUEBLES[[#This Row],[NO. EDIFICIO ]],"-",MUEBLES[[#This Row],[NO. ÁREA ]],"-",MUEBLES[[#This Row],[NÚM. DE BIEN ]],"-",MUEBLES[[#This Row],[CONSECUTIVO DEL BIEN ]],"-",MUEBLES[[#This Row],[CONSECUTIVO GENERAL DE INVENTARIO]])</f>
        <v>511-01-05-272-022-0315</v>
      </c>
      <c r="B320" s="584">
        <v>511</v>
      </c>
      <c r="C320" s="584" t="s">
        <v>6096</v>
      </c>
      <c r="D320" s="584" t="s">
        <v>6440</v>
      </c>
      <c r="E320" s="585" t="s">
        <v>4060</v>
      </c>
      <c r="F320" s="584" t="str">
        <f>VLOOKUP(MUEBLES[[#This Row],[NO. EDIFICIO ]],EDIFICIOS[],2,FALSE)</f>
        <v>PALACIO MUNICIPAL</v>
      </c>
      <c r="G320" s="584" t="str">
        <f>VLOOKUP(MUEBLES[[#This Row],[NO. EDIFICIO ]],EDIFICIOS[],3,FALSE)</f>
        <v>PALACIO MUNICIPAL, S/N, COLONIA CENTRO</v>
      </c>
      <c r="H320" s="606" t="s">
        <v>4063</v>
      </c>
      <c r="I320" s="587" t="str">
        <f>VLOOKUP(MUEBLES[[#This Row],[NO. ÁREA ]],AREAS[],2,FALSE)</f>
        <v xml:space="preserve">H ASAMBLEA </v>
      </c>
      <c r="J320" s="586" t="str">
        <f>VLOOKUP(MUEBLES[[#This Row],[NO. ÁREA ]],AREAS[],5,FALSE)</f>
        <v>LIC. BLANCA GARCÍA LÓPEZ</v>
      </c>
      <c r="K320" s="586">
        <v>397</v>
      </c>
      <c r="L320" s="587" t="str">
        <f>VLOOKUP(MUEBLES[[#This Row],[NÚM. DE NOMINA ]],PERSONAL[],2,FALSE)</f>
        <v>LIC. BLANCA GARCÍA LÓPEZ</v>
      </c>
      <c r="M320" s="586" t="str">
        <f>VLOOKUP(MUEBLES[[#This Row],[NÚM. DE NOMINA ]],PERSONAL[],3,FALSE)</f>
        <v>OFICIAL MAYOR</v>
      </c>
      <c r="N320" s="585" t="s">
        <v>4905</v>
      </c>
      <c r="O320" s="586" t="s">
        <v>4713</v>
      </c>
      <c r="P320" s="588" t="str">
        <f>VLOOKUP(MUEBLES[[#This Row],[NÚM. DE BIEN ]],BIENES[],2,FALSE)</f>
        <v xml:space="preserve">SILLA DE ESPERA </v>
      </c>
      <c r="Q320" s="589" t="s">
        <v>1157</v>
      </c>
      <c r="R320" s="606" t="s">
        <v>5257</v>
      </c>
      <c r="S320" s="585" t="s">
        <v>556</v>
      </c>
      <c r="T320" s="585" t="s">
        <v>556</v>
      </c>
      <c r="U320" s="585" t="s">
        <v>556</v>
      </c>
      <c r="V320" s="585" t="s">
        <v>1158</v>
      </c>
      <c r="W320" s="590">
        <v>44096</v>
      </c>
      <c r="X320" s="591">
        <v>4918.0200000000004</v>
      </c>
      <c r="Y320" s="592">
        <v>0</v>
      </c>
      <c r="Z320" s="592">
        <v>4918.0200000000004</v>
      </c>
      <c r="AA320" s="585" t="s">
        <v>6089</v>
      </c>
      <c r="AB320" s="607"/>
      <c r="AC320" s="576"/>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9"/>
      <c r="GW320" s="9"/>
      <c r="GX320" s="9"/>
      <c r="GY320" s="9"/>
      <c r="GZ320" s="9"/>
      <c r="HA320" s="9"/>
      <c r="HB320" s="9"/>
      <c r="HC320" s="9"/>
      <c r="HD320" s="9"/>
      <c r="HE320" s="9"/>
      <c r="HF320" s="9"/>
      <c r="HG320" s="9"/>
      <c r="HH320" s="9"/>
      <c r="HI320" s="9"/>
      <c r="HJ320" s="9"/>
      <c r="HK320" s="9"/>
      <c r="HL320" s="9"/>
      <c r="HM320" s="9"/>
      <c r="HN320" s="9"/>
      <c r="HO320" s="9"/>
      <c r="HP320" s="9"/>
      <c r="HQ320" s="9"/>
      <c r="HR320" s="9"/>
      <c r="HS320" s="9"/>
      <c r="HT320" s="9"/>
      <c r="HU320" s="9"/>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c r="IT320" s="9"/>
      <c r="IU320" s="9"/>
      <c r="IV320" s="9"/>
      <c r="IW320" s="9"/>
      <c r="IX320" s="9"/>
      <c r="IY320" s="9"/>
      <c r="IZ320" s="9"/>
      <c r="JA320" s="9"/>
      <c r="JB320" s="9"/>
      <c r="JC320" s="9"/>
      <c r="JD320" s="9"/>
      <c r="JE320" s="9"/>
      <c r="JF320" s="9"/>
      <c r="JG320" s="9"/>
      <c r="JH320" s="9"/>
      <c r="JI320" s="9"/>
      <c r="JJ320" s="9"/>
      <c r="JK320" s="9"/>
      <c r="JL320" s="9"/>
      <c r="JM320" s="9"/>
      <c r="JN320" s="9"/>
      <c r="JO320" s="9"/>
      <c r="JP320" s="9"/>
      <c r="JQ320" s="9"/>
      <c r="JR320" s="9"/>
      <c r="JS320" s="9"/>
      <c r="JT320" s="9"/>
      <c r="JU320" s="9"/>
      <c r="JV320" s="9"/>
      <c r="JW320" s="9"/>
      <c r="JX320" s="9"/>
      <c r="JY320" s="9"/>
      <c r="JZ320" s="9"/>
      <c r="KA320" s="9"/>
      <c r="KB320" s="9"/>
      <c r="KC320" s="9"/>
      <c r="KD320" s="9"/>
      <c r="KE320" s="9"/>
      <c r="KF320" s="9"/>
      <c r="KG320" s="9"/>
      <c r="KH320" s="9"/>
      <c r="KI320" s="9"/>
      <c r="KJ320" s="9"/>
      <c r="KK320" s="9"/>
      <c r="KL320" s="9"/>
      <c r="KM320" s="9"/>
      <c r="KN320" s="9"/>
      <c r="KO320" s="9"/>
      <c r="KP320" s="9"/>
      <c r="KQ320" s="9"/>
      <c r="KR320" s="9"/>
      <c r="KS320" s="9"/>
      <c r="KT320" s="9"/>
      <c r="KU320" s="9"/>
      <c r="KV320" s="9"/>
      <c r="KW320" s="9"/>
      <c r="KX320" s="9"/>
      <c r="KY320" s="9"/>
      <c r="KZ320" s="9"/>
      <c r="LA320" s="9"/>
      <c r="LB320" s="9"/>
      <c r="LC320" s="9"/>
      <c r="LD320" s="9"/>
      <c r="LE320" s="9"/>
      <c r="LF320" s="9"/>
      <c r="LG320" s="9"/>
      <c r="LH320" s="9"/>
      <c r="LI320" s="9"/>
      <c r="LJ320" s="9"/>
      <c r="LK320" s="9"/>
      <c r="LL320" s="9"/>
      <c r="LM320" s="9"/>
      <c r="LN320" s="9"/>
      <c r="LO320" s="9"/>
      <c r="LP320" s="9"/>
      <c r="LQ320" s="9"/>
      <c r="LR320" s="9"/>
      <c r="LS320" s="9"/>
      <c r="LT320" s="9"/>
      <c r="LU320" s="9"/>
      <c r="LV320" s="9"/>
      <c r="LW320" s="9"/>
      <c r="LX320" s="9"/>
    </row>
    <row r="321" spans="1:336" s="15" customFormat="1" ht="25.5" x14ac:dyDescent="0.25">
      <c r="A321" s="661" t="str">
        <f>CONCATENATE(MUEBLES[[#This Row],[CODIGO DE LA PARTIDA ESPECIFICA ]],"-",MUEBLES[[#This Row],[NO. EDIFICIO ]],"-",MUEBLES[[#This Row],[NO. ÁREA ]],"-",MUEBLES[[#This Row],[NÚM. DE BIEN ]],"-",MUEBLES[[#This Row],[CONSECUTIVO DEL BIEN ]],"-",MUEBLES[[#This Row],[CONSECUTIVO GENERAL DE INVENTARIO]])</f>
        <v>511-01-05-272-023-0316</v>
      </c>
      <c r="B321" s="584">
        <v>511</v>
      </c>
      <c r="C321" s="584" t="s">
        <v>6096</v>
      </c>
      <c r="D321" s="584" t="s">
        <v>6441</v>
      </c>
      <c r="E321" s="585" t="s">
        <v>4060</v>
      </c>
      <c r="F321" s="584" t="str">
        <f>VLOOKUP(MUEBLES[[#This Row],[NO. EDIFICIO ]],EDIFICIOS[],2,FALSE)</f>
        <v>PALACIO MUNICIPAL</v>
      </c>
      <c r="G321" s="584" t="str">
        <f>VLOOKUP(MUEBLES[[#This Row],[NO. EDIFICIO ]],EDIFICIOS[],3,FALSE)</f>
        <v>PALACIO MUNICIPAL, S/N, COLONIA CENTRO</v>
      </c>
      <c r="H321" s="606" t="s">
        <v>4063</v>
      </c>
      <c r="I321" s="587" t="str">
        <f>VLOOKUP(MUEBLES[[#This Row],[NO. ÁREA ]],AREAS[],2,FALSE)</f>
        <v xml:space="preserve">H ASAMBLEA </v>
      </c>
      <c r="J321" s="586" t="str">
        <f>VLOOKUP(MUEBLES[[#This Row],[NO. ÁREA ]],AREAS[],5,FALSE)</f>
        <v>LIC. BLANCA GARCÍA LÓPEZ</v>
      </c>
      <c r="K321" s="586">
        <v>397</v>
      </c>
      <c r="L321" s="587" t="str">
        <f>VLOOKUP(MUEBLES[[#This Row],[NÚM. DE NOMINA ]],PERSONAL[],2,FALSE)</f>
        <v>LIC. BLANCA GARCÍA LÓPEZ</v>
      </c>
      <c r="M321" s="586" t="str">
        <f>VLOOKUP(MUEBLES[[#This Row],[NÚM. DE NOMINA ]],PERSONAL[],3,FALSE)</f>
        <v>OFICIAL MAYOR</v>
      </c>
      <c r="N321" s="585" t="s">
        <v>4905</v>
      </c>
      <c r="O321" s="586" t="s">
        <v>4714</v>
      </c>
      <c r="P321" s="588" t="str">
        <f>VLOOKUP(MUEBLES[[#This Row],[NÚM. DE BIEN ]],BIENES[],2,FALSE)</f>
        <v xml:space="preserve">SILLA DE ESPERA </v>
      </c>
      <c r="Q321" s="589" t="s">
        <v>1157</v>
      </c>
      <c r="R321" s="606" t="s">
        <v>5258</v>
      </c>
      <c r="S321" s="585" t="s">
        <v>556</v>
      </c>
      <c r="T321" s="585" t="s">
        <v>556</v>
      </c>
      <c r="U321" s="585" t="s">
        <v>556</v>
      </c>
      <c r="V321" s="585" t="s">
        <v>1158</v>
      </c>
      <c r="W321" s="590">
        <v>44096</v>
      </c>
      <c r="X321" s="591">
        <v>4918.08</v>
      </c>
      <c r="Y321" s="592">
        <v>0</v>
      </c>
      <c r="Z321" s="592">
        <v>4918.08</v>
      </c>
      <c r="AA321" s="585" t="s">
        <v>6089</v>
      </c>
      <c r="AB321" s="607"/>
      <c r="AC321" s="576"/>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9"/>
      <c r="GQ321" s="9"/>
      <c r="GR321" s="9"/>
      <c r="GS321" s="9"/>
      <c r="GT321" s="9"/>
      <c r="GU321" s="9"/>
      <c r="GV321" s="9"/>
      <c r="GW321" s="9"/>
      <c r="GX321" s="9"/>
      <c r="GY321" s="9"/>
      <c r="GZ321" s="9"/>
      <c r="HA321" s="9"/>
      <c r="HB321" s="9"/>
      <c r="HC321" s="9"/>
      <c r="HD321" s="9"/>
      <c r="HE321" s="9"/>
      <c r="HF321" s="9"/>
      <c r="HG321" s="9"/>
      <c r="HH321" s="9"/>
      <c r="HI321" s="9"/>
      <c r="HJ321" s="9"/>
      <c r="HK321" s="9"/>
      <c r="HL321" s="9"/>
      <c r="HM321" s="9"/>
      <c r="HN321" s="9"/>
      <c r="HO321" s="9"/>
      <c r="HP321" s="9"/>
      <c r="HQ321" s="9"/>
      <c r="HR321" s="9"/>
      <c r="HS321" s="9"/>
      <c r="HT321" s="9"/>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c r="IT321" s="9"/>
      <c r="IU321" s="9"/>
      <c r="IV321" s="9"/>
      <c r="IW321" s="9"/>
      <c r="IX321" s="9"/>
      <c r="IY321" s="9"/>
      <c r="IZ321" s="9"/>
      <c r="JA321" s="9"/>
      <c r="JB321" s="9"/>
      <c r="JC321" s="9"/>
      <c r="JD321" s="9"/>
      <c r="JE321" s="9"/>
      <c r="JF321" s="9"/>
      <c r="JG321" s="9"/>
      <c r="JH321" s="9"/>
      <c r="JI321" s="9"/>
      <c r="JJ321" s="9"/>
      <c r="JK321" s="9"/>
      <c r="JL321" s="9"/>
      <c r="JM321" s="9"/>
      <c r="JN321" s="9"/>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c r="KN321" s="9"/>
      <c r="KO321" s="9"/>
      <c r="KP321" s="9"/>
      <c r="KQ321" s="9"/>
      <c r="KR321" s="9"/>
      <c r="KS321" s="9"/>
      <c r="KT321" s="9"/>
      <c r="KU321" s="9"/>
      <c r="KV321" s="9"/>
      <c r="KW321" s="9"/>
      <c r="KX321" s="9"/>
      <c r="KY321" s="9"/>
      <c r="KZ321" s="9"/>
      <c r="LA321" s="9"/>
      <c r="LB321" s="9"/>
      <c r="LC321" s="9"/>
      <c r="LD321" s="9"/>
      <c r="LE321" s="9"/>
      <c r="LF321" s="9"/>
      <c r="LG321" s="9"/>
      <c r="LH321" s="9"/>
      <c r="LI321" s="9"/>
      <c r="LJ321" s="9"/>
      <c r="LK321" s="9"/>
      <c r="LL321" s="9"/>
      <c r="LM321" s="9"/>
      <c r="LN321" s="9"/>
      <c r="LO321" s="9"/>
      <c r="LP321" s="9"/>
      <c r="LQ321" s="9"/>
      <c r="LR321" s="9"/>
      <c r="LS321" s="9"/>
      <c r="LT321" s="9"/>
      <c r="LU321" s="9"/>
      <c r="LV321" s="9"/>
      <c r="LW321" s="9"/>
      <c r="LX321" s="9"/>
    </row>
    <row r="322" spans="1:336" s="15" customFormat="1" ht="25.5" x14ac:dyDescent="0.25">
      <c r="A322" s="661" t="str">
        <f>CONCATENATE(MUEBLES[[#This Row],[CODIGO DE LA PARTIDA ESPECIFICA ]],"-",MUEBLES[[#This Row],[NO. EDIFICIO ]],"-",MUEBLES[[#This Row],[NO. ÁREA ]],"-",MUEBLES[[#This Row],[NÚM. DE BIEN ]],"-",MUEBLES[[#This Row],[CONSECUTIVO DEL BIEN ]],"-",MUEBLES[[#This Row],[CONSECUTIVO GENERAL DE INVENTARIO]])</f>
        <v>511-01-05-272-024-0317</v>
      </c>
      <c r="B322" s="584">
        <v>511</v>
      </c>
      <c r="C322" s="584" t="s">
        <v>6096</v>
      </c>
      <c r="D322" s="584" t="s">
        <v>6442</v>
      </c>
      <c r="E322" s="585" t="s">
        <v>4060</v>
      </c>
      <c r="F322" s="584" t="str">
        <f>VLOOKUP(MUEBLES[[#This Row],[NO. EDIFICIO ]],EDIFICIOS[],2,FALSE)</f>
        <v>PALACIO MUNICIPAL</v>
      </c>
      <c r="G322" s="584" t="str">
        <f>VLOOKUP(MUEBLES[[#This Row],[NO. EDIFICIO ]],EDIFICIOS[],3,FALSE)</f>
        <v>PALACIO MUNICIPAL, S/N, COLONIA CENTRO</v>
      </c>
      <c r="H322" s="606" t="s">
        <v>4063</v>
      </c>
      <c r="I322" s="587" t="str">
        <f>VLOOKUP(MUEBLES[[#This Row],[NO. ÁREA ]],AREAS[],2,FALSE)</f>
        <v xml:space="preserve">H ASAMBLEA </v>
      </c>
      <c r="J322" s="586" t="str">
        <f>VLOOKUP(MUEBLES[[#This Row],[NO. ÁREA ]],AREAS[],5,FALSE)</f>
        <v>LIC. BLANCA GARCÍA LÓPEZ</v>
      </c>
      <c r="K322" s="586">
        <v>397</v>
      </c>
      <c r="L322" s="587" t="str">
        <f>VLOOKUP(MUEBLES[[#This Row],[NÚM. DE NOMINA ]],PERSONAL[],2,FALSE)</f>
        <v>LIC. BLANCA GARCÍA LÓPEZ</v>
      </c>
      <c r="M322" s="586" t="str">
        <f>VLOOKUP(MUEBLES[[#This Row],[NÚM. DE NOMINA ]],PERSONAL[],3,FALSE)</f>
        <v>OFICIAL MAYOR</v>
      </c>
      <c r="N322" s="585" t="s">
        <v>4905</v>
      </c>
      <c r="O322" s="586" t="s">
        <v>4715</v>
      </c>
      <c r="P322" s="588" t="str">
        <f>VLOOKUP(MUEBLES[[#This Row],[NÚM. DE BIEN ]],BIENES[],2,FALSE)</f>
        <v xml:space="preserve">SILLA DE ESPERA </v>
      </c>
      <c r="Q322" s="589" t="s">
        <v>1157</v>
      </c>
      <c r="R322" s="606" t="s">
        <v>5259</v>
      </c>
      <c r="S322" s="585" t="s">
        <v>556</v>
      </c>
      <c r="T322" s="585" t="s">
        <v>556</v>
      </c>
      <c r="U322" s="585" t="s">
        <v>556</v>
      </c>
      <c r="V322" s="585" t="s">
        <v>1158</v>
      </c>
      <c r="W322" s="590">
        <v>44096</v>
      </c>
      <c r="X322" s="591">
        <v>4918.08</v>
      </c>
      <c r="Y322" s="592">
        <v>0</v>
      </c>
      <c r="Z322" s="592">
        <v>4918.08</v>
      </c>
      <c r="AA322" s="585" t="s">
        <v>6089</v>
      </c>
      <c r="AB322" s="607"/>
      <c r="AC322" s="576"/>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9"/>
      <c r="GQ322" s="9"/>
      <c r="GR322" s="9"/>
      <c r="GS322" s="9"/>
      <c r="GT322" s="9"/>
      <c r="GU322" s="9"/>
      <c r="GV322" s="9"/>
      <c r="GW322" s="9"/>
      <c r="GX322" s="9"/>
      <c r="GY322" s="9"/>
      <c r="GZ322" s="9"/>
      <c r="HA322" s="9"/>
      <c r="HB322" s="9"/>
      <c r="HC322" s="9"/>
      <c r="HD322" s="9"/>
      <c r="HE322" s="9"/>
      <c r="HF322" s="9"/>
      <c r="HG322" s="9"/>
      <c r="HH322" s="9"/>
      <c r="HI322" s="9"/>
      <c r="HJ322" s="9"/>
      <c r="HK322" s="9"/>
      <c r="HL322" s="9"/>
      <c r="HM322" s="9"/>
      <c r="HN322" s="9"/>
      <c r="HO322" s="9"/>
      <c r="HP322" s="9"/>
      <c r="HQ322" s="9"/>
      <c r="HR322" s="9"/>
      <c r="HS322" s="9"/>
      <c r="HT322" s="9"/>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c r="IT322" s="9"/>
      <c r="IU322" s="9"/>
      <c r="IV322" s="9"/>
      <c r="IW322" s="9"/>
      <c r="IX322" s="9"/>
      <c r="IY322" s="9"/>
      <c r="IZ322" s="9"/>
      <c r="JA322" s="9"/>
      <c r="JB322" s="9"/>
      <c r="JC322" s="9"/>
      <c r="JD322" s="9"/>
      <c r="JE322" s="9"/>
      <c r="JF322" s="9"/>
      <c r="JG322" s="9"/>
      <c r="JH322" s="9"/>
      <c r="JI322" s="9"/>
      <c r="JJ322" s="9"/>
      <c r="JK322" s="9"/>
      <c r="JL322" s="9"/>
      <c r="JM322" s="9"/>
      <c r="JN322" s="9"/>
      <c r="JO322" s="9"/>
      <c r="JP322" s="9"/>
      <c r="JQ322" s="9"/>
      <c r="JR322" s="9"/>
      <c r="JS322" s="9"/>
      <c r="JT322" s="9"/>
      <c r="JU322" s="9"/>
      <c r="JV322" s="9"/>
      <c r="JW322" s="9"/>
      <c r="JX322" s="9"/>
      <c r="JY322" s="9"/>
      <c r="JZ322" s="9"/>
      <c r="KA322" s="9"/>
      <c r="KB322" s="9"/>
      <c r="KC322" s="9"/>
      <c r="KD322" s="9"/>
      <c r="KE322" s="9"/>
      <c r="KF322" s="9"/>
      <c r="KG322" s="9"/>
      <c r="KH322" s="9"/>
      <c r="KI322" s="9"/>
      <c r="KJ322" s="9"/>
      <c r="KK322" s="9"/>
      <c r="KL322" s="9"/>
      <c r="KM322" s="9"/>
      <c r="KN322" s="9"/>
      <c r="KO322" s="9"/>
      <c r="KP322" s="9"/>
      <c r="KQ322" s="9"/>
      <c r="KR322" s="9"/>
      <c r="KS322" s="9"/>
      <c r="KT322" s="9"/>
      <c r="KU322" s="9"/>
      <c r="KV322" s="9"/>
      <c r="KW322" s="9"/>
      <c r="KX322" s="9"/>
      <c r="KY322" s="9"/>
      <c r="KZ322" s="9"/>
      <c r="LA322" s="9"/>
      <c r="LB322" s="9"/>
      <c r="LC322" s="9"/>
      <c r="LD322" s="9"/>
      <c r="LE322" s="9"/>
      <c r="LF322" s="9"/>
      <c r="LG322" s="9"/>
      <c r="LH322" s="9"/>
      <c r="LI322" s="9"/>
      <c r="LJ322" s="9"/>
      <c r="LK322" s="9"/>
      <c r="LL322" s="9"/>
      <c r="LM322" s="9"/>
      <c r="LN322" s="9"/>
      <c r="LO322" s="9"/>
      <c r="LP322" s="9"/>
      <c r="LQ322" s="9"/>
      <c r="LR322" s="9"/>
      <c r="LS322" s="9"/>
      <c r="LT322" s="9"/>
      <c r="LU322" s="9"/>
      <c r="LV322" s="9"/>
      <c r="LW322" s="9"/>
      <c r="LX322" s="9"/>
    </row>
    <row r="323" spans="1:336" s="15" customFormat="1" ht="25.5" x14ac:dyDescent="0.25">
      <c r="A323" s="661" t="str">
        <f>CONCATENATE(MUEBLES[[#This Row],[CODIGO DE LA PARTIDA ESPECIFICA ]],"-",MUEBLES[[#This Row],[NO. EDIFICIO ]],"-",MUEBLES[[#This Row],[NO. ÁREA ]],"-",MUEBLES[[#This Row],[NÚM. DE BIEN ]],"-",MUEBLES[[#This Row],[CONSECUTIVO DEL BIEN ]],"-",MUEBLES[[#This Row],[CONSECUTIVO GENERAL DE INVENTARIO]])</f>
        <v>511-01-05-272-025-0318</v>
      </c>
      <c r="B323" s="584">
        <v>511</v>
      </c>
      <c r="C323" s="584" t="s">
        <v>6096</v>
      </c>
      <c r="D323" s="584" t="s">
        <v>6443</v>
      </c>
      <c r="E323" s="585" t="s">
        <v>4060</v>
      </c>
      <c r="F323" s="584" t="str">
        <f>VLOOKUP(MUEBLES[[#This Row],[NO. EDIFICIO ]],EDIFICIOS[],2,FALSE)</f>
        <v>PALACIO MUNICIPAL</v>
      </c>
      <c r="G323" s="584" t="str">
        <f>VLOOKUP(MUEBLES[[#This Row],[NO. EDIFICIO ]],EDIFICIOS[],3,FALSE)</f>
        <v>PALACIO MUNICIPAL, S/N, COLONIA CENTRO</v>
      </c>
      <c r="H323" s="606" t="s">
        <v>4063</v>
      </c>
      <c r="I323" s="587" t="str">
        <f>VLOOKUP(MUEBLES[[#This Row],[NO. ÁREA ]],AREAS[],2,FALSE)</f>
        <v xml:space="preserve">H ASAMBLEA </v>
      </c>
      <c r="J323" s="586" t="str">
        <f>VLOOKUP(MUEBLES[[#This Row],[NO. ÁREA ]],AREAS[],5,FALSE)</f>
        <v>LIC. BLANCA GARCÍA LÓPEZ</v>
      </c>
      <c r="K323" s="586">
        <v>397</v>
      </c>
      <c r="L323" s="587" t="str">
        <f>VLOOKUP(MUEBLES[[#This Row],[NÚM. DE NOMINA ]],PERSONAL[],2,FALSE)</f>
        <v>LIC. BLANCA GARCÍA LÓPEZ</v>
      </c>
      <c r="M323" s="586" t="str">
        <f>VLOOKUP(MUEBLES[[#This Row],[NÚM. DE NOMINA ]],PERSONAL[],3,FALSE)</f>
        <v>OFICIAL MAYOR</v>
      </c>
      <c r="N323" s="585" t="s">
        <v>4905</v>
      </c>
      <c r="O323" s="586" t="s">
        <v>4716</v>
      </c>
      <c r="P323" s="588" t="str">
        <f>VLOOKUP(MUEBLES[[#This Row],[NÚM. DE BIEN ]],BIENES[],2,FALSE)</f>
        <v xml:space="preserve">SILLA DE ESPERA </v>
      </c>
      <c r="Q323" s="589" t="s">
        <v>1157</v>
      </c>
      <c r="R323" s="606" t="s">
        <v>5260</v>
      </c>
      <c r="S323" s="585" t="s">
        <v>556</v>
      </c>
      <c r="T323" s="585" t="s">
        <v>556</v>
      </c>
      <c r="U323" s="585" t="s">
        <v>556</v>
      </c>
      <c r="V323" s="585" t="s">
        <v>1158</v>
      </c>
      <c r="W323" s="590">
        <v>44096</v>
      </c>
      <c r="X323" s="591">
        <v>4918.08</v>
      </c>
      <c r="Y323" s="592">
        <v>0</v>
      </c>
      <c r="Z323" s="592">
        <v>4918.08</v>
      </c>
      <c r="AA323" s="585" t="s">
        <v>6089</v>
      </c>
      <c r="AB323" s="607"/>
      <c r="AC323" s="576"/>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9"/>
      <c r="GQ323" s="9"/>
      <c r="GR323" s="9"/>
      <c r="GS323" s="9"/>
      <c r="GT323" s="9"/>
      <c r="GU323" s="9"/>
      <c r="GV323" s="9"/>
      <c r="GW323" s="9"/>
      <c r="GX323" s="9"/>
      <c r="GY323" s="9"/>
      <c r="GZ323" s="9"/>
      <c r="HA323" s="9"/>
      <c r="HB323" s="9"/>
      <c r="HC323" s="9"/>
      <c r="HD323" s="9"/>
      <c r="HE323" s="9"/>
      <c r="HF323" s="9"/>
      <c r="HG323" s="9"/>
      <c r="HH323" s="9"/>
      <c r="HI323" s="9"/>
      <c r="HJ323" s="9"/>
      <c r="HK323" s="9"/>
      <c r="HL323" s="9"/>
      <c r="HM323" s="9"/>
      <c r="HN323" s="9"/>
      <c r="HO323" s="9"/>
      <c r="HP323" s="9"/>
      <c r="HQ323" s="9"/>
      <c r="HR323" s="9"/>
      <c r="HS323" s="9"/>
      <c r="HT323" s="9"/>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c r="IT323" s="9"/>
      <c r="IU323" s="9"/>
      <c r="IV323" s="9"/>
      <c r="IW323" s="9"/>
      <c r="IX323" s="9"/>
      <c r="IY323" s="9"/>
      <c r="IZ323" s="9"/>
      <c r="JA323" s="9"/>
      <c r="JB323" s="9"/>
      <c r="JC323" s="9"/>
      <c r="JD323" s="9"/>
      <c r="JE323" s="9"/>
      <c r="JF323" s="9"/>
      <c r="JG323" s="9"/>
      <c r="JH323" s="9"/>
      <c r="JI323" s="9"/>
      <c r="JJ323" s="9"/>
      <c r="JK323" s="9"/>
      <c r="JL323" s="9"/>
      <c r="JM323" s="9"/>
      <c r="JN323" s="9"/>
      <c r="JO323" s="9"/>
      <c r="JP323" s="9"/>
      <c r="JQ323" s="9"/>
      <c r="JR323" s="9"/>
      <c r="JS323" s="9"/>
      <c r="JT323" s="9"/>
      <c r="JU323" s="9"/>
      <c r="JV323" s="9"/>
      <c r="JW323" s="9"/>
      <c r="JX323" s="9"/>
      <c r="JY323" s="9"/>
      <c r="JZ323" s="9"/>
      <c r="KA323" s="9"/>
      <c r="KB323" s="9"/>
      <c r="KC323" s="9"/>
      <c r="KD323" s="9"/>
      <c r="KE323" s="9"/>
      <c r="KF323" s="9"/>
      <c r="KG323" s="9"/>
      <c r="KH323" s="9"/>
      <c r="KI323" s="9"/>
      <c r="KJ323" s="9"/>
      <c r="KK323" s="9"/>
      <c r="KL323" s="9"/>
      <c r="KM323" s="9"/>
      <c r="KN323" s="9"/>
      <c r="KO323" s="9"/>
      <c r="KP323" s="9"/>
      <c r="KQ323" s="9"/>
      <c r="KR323" s="9"/>
      <c r="KS323" s="9"/>
      <c r="KT323" s="9"/>
      <c r="KU323" s="9"/>
      <c r="KV323" s="9"/>
      <c r="KW323" s="9"/>
      <c r="KX323" s="9"/>
      <c r="KY323" s="9"/>
      <c r="KZ323" s="9"/>
      <c r="LA323" s="9"/>
      <c r="LB323" s="9"/>
      <c r="LC323" s="9"/>
      <c r="LD323" s="9"/>
      <c r="LE323" s="9"/>
      <c r="LF323" s="9"/>
      <c r="LG323" s="9"/>
      <c r="LH323" s="9"/>
      <c r="LI323" s="9"/>
      <c r="LJ323" s="9"/>
      <c r="LK323" s="9"/>
      <c r="LL323" s="9"/>
      <c r="LM323" s="9"/>
      <c r="LN323" s="9"/>
      <c r="LO323" s="9"/>
      <c r="LP323" s="9"/>
      <c r="LQ323" s="9"/>
      <c r="LR323" s="9"/>
      <c r="LS323" s="9"/>
      <c r="LT323" s="9"/>
      <c r="LU323" s="9"/>
      <c r="LV323" s="9"/>
      <c r="LW323" s="9"/>
      <c r="LX323" s="9"/>
    </row>
    <row r="324" spans="1:336" s="15" customFormat="1" ht="25.5" x14ac:dyDescent="0.25">
      <c r="A324" s="661" t="str">
        <f>CONCATENATE(MUEBLES[[#This Row],[CODIGO DE LA PARTIDA ESPECIFICA ]],"-",MUEBLES[[#This Row],[NO. EDIFICIO ]],"-",MUEBLES[[#This Row],[NO. ÁREA ]],"-",MUEBLES[[#This Row],[NÚM. DE BIEN ]],"-",MUEBLES[[#This Row],[CONSECUTIVO DEL BIEN ]],"-",MUEBLES[[#This Row],[CONSECUTIVO GENERAL DE INVENTARIO]])</f>
        <v>511-01-05-272-026-0319</v>
      </c>
      <c r="B324" s="584">
        <v>511</v>
      </c>
      <c r="C324" s="584" t="s">
        <v>6096</v>
      </c>
      <c r="D324" s="584" t="s">
        <v>6444</v>
      </c>
      <c r="E324" s="585" t="s">
        <v>4060</v>
      </c>
      <c r="F324" s="584" t="str">
        <f>VLOOKUP(MUEBLES[[#This Row],[NO. EDIFICIO ]],EDIFICIOS[],2,FALSE)</f>
        <v>PALACIO MUNICIPAL</v>
      </c>
      <c r="G324" s="584" t="str">
        <f>VLOOKUP(MUEBLES[[#This Row],[NO. EDIFICIO ]],EDIFICIOS[],3,FALSE)</f>
        <v>PALACIO MUNICIPAL, S/N, COLONIA CENTRO</v>
      </c>
      <c r="H324" s="606" t="s">
        <v>4063</v>
      </c>
      <c r="I324" s="587" t="str">
        <f>VLOOKUP(MUEBLES[[#This Row],[NO. ÁREA ]],AREAS[],2,FALSE)</f>
        <v xml:space="preserve">H ASAMBLEA </v>
      </c>
      <c r="J324" s="586" t="str">
        <f>VLOOKUP(MUEBLES[[#This Row],[NO. ÁREA ]],AREAS[],5,FALSE)</f>
        <v>LIC. BLANCA GARCÍA LÓPEZ</v>
      </c>
      <c r="K324" s="586">
        <v>397</v>
      </c>
      <c r="L324" s="587" t="str">
        <f>VLOOKUP(MUEBLES[[#This Row],[NÚM. DE NOMINA ]],PERSONAL[],2,FALSE)</f>
        <v>LIC. BLANCA GARCÍA LÓPEZ</v>
      </c>
      <c r="M324" s="586" t="str">
        <f>VLOOKUP(MUEBLES[[#This Row],[NÚM. DE NOMINA ]],PERSONAL[],3,FALSE)</f>
        <v>OFICIAL MAYOR</v>
      </c>
      <c r="N324" s="585" t="s">
        <v>4905</v>
      </c>
      <c r="O324" s="586" t="s">
        <v>4717</v>
      </c>
      <c r="P324" s="588" t="str">
        <f>VLOOKUP(MUEBLES[[#This Row],[NÚM. DE BIEN ]],BIENES[],2,FALSE)</f>
        <v xml:space="preserve">SILLA DE ESPERA </v>
      </c>
      <c r="Q324" s="589" t="s">
        <v>1157</v>
      </c>
      <c r="R324" s="606" t="s">
        <v>5261</v>
      </c>
      <c r="S324" s="585" t="s">
        <v>556</v>
      </c>
      <c r="T324" s="585" t="s">
        <v>556</v>
      </c>
      <c r="U324" s="585" t="s">
        <v>556</v>
      </c>
      <c r="V324" s="585" t="s">
        <v>1158</v>
      </c>
      <c r="W324" s="590">
        <v>44096</v>
      </c>
      <c r="X324" s="591">
        <v>4918.08</v>
      </c>
      <c r="Y324" s="592">
        <v>0</v>
      </c>
      <c r="Z324" s="592">
        <v>4918.08</v>
      </c>
      <c r="AA324" s="585" t="s">
        <v>6089</v>
      </c>
      <c r="AB324" s="607"/>
      <c r="AC324" s="576"/>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9"/>
      <c r="GQ324" s="9"/>
      <c r="GR324" s="9"/>
      <c r="GS324" s="9"/>
      <c r="GT324" s="9"/>
      <c r="GU324" s="9"/>
      <c r="GV324" s="9"/>
      <c r="GW324" s="9"/>
      <c r="GX324" s="9"/>
      <c r="GY324" s="9"/>
      <c r="GZ324" s="9"/>
      <c r="HA324" s="9"/>
      <c r="HB324" s="9"/>
      <c r="HC324" s="9"/>
      <c r="HD324" s="9"/>
      <c r="HE324" s="9"/>
      <c r="HF324" s="9"/>
      <c r="HG324" s="9"/>
      <c r="HH324" s="9"/>
      <c r="HI324" s="9"/>
      <c r="HJ324" s="9"/>
      <c r="HK324" s="9"/>
      <c r="HL324" s="9"/>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c r="IT324" s="9"/>
      <c r="IU324" s="9"/>
      <c r="IV324" s="9"/>
      <c r="IW324" s="9"/>
      <c r="IX324" s="9"/>
      <c r="IY324" s="9"/>
      <c r="IZ324" s="9"/>
      <c r="JA324" s="9"/>
      <c r="JB324" s="9"/>
      <c r="JC324" s="9"/>
      <c r="JD324" s="9"/>
      <c r="JE324" s="9"/>
      <c r="JF324" s="9"/>
      <c r="JG324" s="9"/>
      <c r="JH324" s="9"/>
      <c r="JI324" s="9"/>
      <c r="JJ324" s="9"/>
      <c r="JK324" s="9"/>
      <c r="JL324" s="9"/>
      <c r="JM324" s="9"/>
      <c r="JN324" s="9"/>
      <c r="JO324" s="9"/>
      <c r="JP324" s="9"/>
      <c r="JQ324" s="9"/>
      <c r="JR324" s="9"/>
      <c r="JS324" s="9"/>
      <c r="JT324" s="9"/>
      <c r="JU324" s="9"/>
      <c r="JV324" s="9"/>
      <c r="JW324" s="9"/>
      <c r="JX324" s="9"/>
      <c r="JY324" s="9"/>
      <c r="JZ324" s="9"/>
      <c r="KA324" s="9"/>
      <c r="KB324" s="9"/>
      <c r="KC324" s="9"/>
      <c r="KD324" s="9"/>
      <c r="KE324" s="9"/>
      <c r="KF324" s="9"/>
      <c r="KG324" s="9"/>
      <c r="KH324" s="9"/>
      <c r="KI324" s="9"/>
      <c r="KJ324" s="9"/>
      <c r="KK324" s="9"/>
      <c r="KL324" s="9"/>
      <c r="KM324" s="9"/>
      <c r="KN324" s="9"/>
      <c r="KO324" s="9"/>
      <c r="KP324" s="9"/>
      <c r="KQ324" s="9"/>
      <c r="KR324" s="9"/>
      <c r="KS324" s="9"/>
      <c r="KT324" s="9"/>
      <c r="KU324" s="9"/>
      <c r="KV324" s="9"/>
      <c r="KW324" s="9"/>
      <c r="KX324" s="9"/>
      <c r="KY324" s="9"/>
      <c r="KZ324" s="9"/>
      <c r="LA324" s="9"/>
      <c r="LB324" s="9"/>
      <c r="LC324" s="9"/>
      <c r="LD324" s="9"/>
      <c r="LE324" s="9"/>
      <c r="LF324" s="9"/>
      <c r="LG324" s="9"/>
      <c r="LH324" s="9"/>
      <c r="LI324" s="9"/>
      <c r="LJ324" s="9"/>
      <c r="LK324" s="9"/>
      <c r="LL324" s="9"/>
      <c r="LM324" s="9"/>
      <c r="LN324" s="9"/>
      <c r="LO324" s="9"/>
      <c r="LP324" s="9"/>
      <c r="LQ324" s="9"/>
      <c r="LR324" s="9"/>
      <c r="LS324" s="9"/>
      <c r="LT324" s="9"/>
      <c r="LU324" s="9"/>
      <c r="LV324" s="9"/>
      <c r="LW324" s="9"/>
      <c r="LX324" s="9"/>
    </row>
    <row r="325" spans="1:336" s="15" customFormat="1" ht="25.5" x14ac:dyDescent="0.25">
      <c r="A325" s="661" t="str">
        <f>CONCATENATE(MUEBLES[[#This Row],[CODIGO DE LA PARTIDA ESPECIFICA ]],"-",MUEBLES[[#This Row],[NO. EDIFICIO ]],"-",MUEBLES[[#This Row],[NO. ÁREA ]],"-",MUEBLES[[#This Row],[NÚM. DE BIEN ]],"-",MUEBLES[[#This Row],[CONSECUTIVO DEL BIEN ]],"-",MUEBLES[[#This Row],[CONSECUTIVO GENERAL DE INVENTARIO]])</f>
        <v>511-01-05-272-027-0320</v>
      </c>
      <c r="B325" s="584">
        <v>511</v>
      </c>
      <c r="C325" s="584" t="s">
        <v>6096</v>
      </c>
      <c r="D325" s="584" t="s">
        <v>6445</v>
      </c>
      <c r="E325" s="585" t="s">
        <v>4060</v>
      </c>
      <c r="F325" s="584" t="str">
        <f>VLOOKUP(MUEBLES[[#This Row],[NO. EDIFICIO ]],EDIFICIOS[],2,FALSE)</f>
        <v>PALACIO MUNICIPAL</v>
      </c>
      <c r="G325" s="584" t="str">
        <f>VLOOKUP(MUEBLES[[#This Row],[NO. EDIFICIO ]],EDIFICIOS[],3,FALSE)</f>
        <v>PALACIO MUNICIPAL, S/N, COLONIA CENTRO</v>
      </c>
      <c r="H325" s="606" t="s">
        <v>4063</v>
      </c>
      <c r="I325" s="587" t="str">
        <f>VLOOKUP(MUEBLES[[#This Row],[NO. ÁREA ]],AREAS[],2,FALSE)</f>
        <v xml:space="preserve">H ASAMBLEA </v>
      </c>
      <c r="J325" s="586" t="str">
        <f>VLOOKUP(MUEBLES[[#This Row],[NO. ÁREA ]],AREAS[],5,FALSE)</f>
        <v>LIC. BLANCA GARCÍA LÓPEZ</v>
      </c>
      <c r="K325" s="586">
        <v>397</v>
      </c>
      <c r="L325" s="587" t="str">
        <f>VLOOKUP(MUEBLES[[#This Row],[NÚM. DE NOMINA ]],PERSONAL[],2,FALSE)</f>
        <v>LIC. BLANCA GARCÍA LÓPEZ</v>
      </c>
      <c r="M325" s="586" t="str">
        <f>VLOOKUP(MUEBLES[[#This Row],[NÚM. DE NOMINA ]],PERSONAL[],3,FALSE)</f>
        <v>OFICIAL MAYOR</v>
      </c>
      <c r="N325" s="585" t="s">
        <v>4905</v>
      </c>
      <c r="O325" s="586" t="s">
        <v>4718</v>
      </c>
      <c r="P325" s="588" t="str">
        <f>VLOOKUP(MUEBLES[[#This Row],[NÚM. DE BIEN ]],BIENES[],2,FALSE)</f>
        <v xml:space="preserve">SILLA DE ESPERA </v>
      </c>
      <c r="Q325" s="589" t="s">
        <v>1157</v>
      </c>
      <c r="R325" s="606" t="s">
        <v>5262</v>
      </c>
      <c r="S325" s="585" t="s">
        <v>556</v>
      </c>
      <c r="T325" s="585" t="s">
        <v>556</v>
      </c>
      <c r="U325" s="585" t="s">
        <v>556</v>
      </c>
      <c r="V325" s="585" t="s">
        <v>1158</v>
      </c>
      <c r="W325" s="590">
        <v>44096</v>
      </c>
      <c r="X325" s="591">
        <v>4918.08</v>
      </c>
      <c r="Y325" s="592">
        <v>0</v>
      </c>
      <c r="Z325" s="592">
        <v>4918.08</v>
      </c>
      <c r="AA325" s="585" t="s">
        <v>6089</v>
      </c>
      <c r="AB325" s="607"/>
      <c r="AC325" s="576"/>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9"/>
      <c r="GQ325" s="9"/>
      <c r="GR325" s="9"/>
      <c r="GS325" s="9"/>
      <c r="GT325" s="9"/>
      <c r="GU325" s="9"/>
      <c r="GV325" s="9"/>
      <c r="GW325" s="9"/>
      <c r="GX325" s="9"/>
      <c r="GY325" s="9"/>
      <c r="GZ325" s="9"/>
      <c r="HA325" s="9"/>
      <c r="HB325" s="9"/>
      <c r="HC325" s="9"/>
      <c r="HD325" s="9"/>
      <c r="HE325" s="9"/>
      <c r="HF325" s="9"/>
      <c r="HG325" s="9"/>
      <c r="HH325" s="9"/>
      <c r="HI325" s="9"/>
      <c r="HJ325" s="9"/>
      <c r="HK325" s="9"/>
      <c r="HL325" s="9"/>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c r="IT325" s="9"/>
      <c r="IU325" s="9"/>
      <c r="IV325" s="9"/>
      <c r="IW325" s="9"/>
      <c r="IX325" s="9"/>
      <c r="IY325" s="9"/>
      <c r="IZ325" s="9"/>
      <c r="JA325" s="9"/>
      <c r="JB325" s="9"/>
      <c r="JC325" s="9"/>
      <c r="JD325" s="9"/>
      <c r="JE325" s="9"/>
      <c r="JF325" s="9"/>
      <c r="JG325" s="9"/>
      <c r="JH325" s="9"/>
      <c r="JI325" s="9"/>
      <c r="JJ325" s="9"/>
      <c r="JK325" s="9"/>
      <c r="JL325" s="9"/>
      <c r="JM325" s="9"/>
      <c r="JN325" s="9"/>
      <c r="JO325" s="9"/>
      <c r="JP325" s="9"/>
      <c r="JQ325" s="9"/>
      <c r="JR325" s="9"/>
      <c r="JS325" s="9"/>
      <c r="JT325" s="9"/>
      <c r="JU325" s="9"/>
      <c r="JV325" s="9"/>
      <c r="JW325" s="9"/>
      <c r="JX325" s="9"/>
      <c r="JY325" s="9"/>
      <c r="JZ325" s="9"/>
      <c r="KA325" s="9"/>
      <c r="KB325" s="9"/>
      <c r="KC325" s="9"/>
      <c r="KD325" s="9"/>
      <c r="KE325" s="9"/>
      <c r="KF325" s="9"/>
      <c r="KG325" s="9"/>
      <c r="KH325" s="9"/>
      <c r="KI325" s="9"/>
      <c r="KJ325" s="9"/>
      <c r="KK325" s="9"/>
      <c r="KL325" s="9"/>
      <c r="KM325" s="9"/>
      <c r="KN325" s="9"/>
      <c r="KO325" s="9"/>
      <c r="KP325" s="9"/>
      <c r="KQ325" s="9"/>
      <c r="KR325" s="9"/>
      <c r="KS325" s="9"/>
      <c r="KT325" s="9"/>
      <c r="KU325" s="9"/>
      <c r="KV325" s="9"/>
      <c r="KW325" s="9"/>
      <c r="KX325" s="9"/>
      <c r="KY325" s="9"/>
      <c r="KZ325" s="9"/>
      <c r="LA325" s="9"/>
      <c r="LB325" s="9"/>
      <c r="LC325" s="9"/>
      <c r="LD325" s="9"/>
      <c r="LE325" s="9"/>
      <c r="LF325" s="9"/>
      <c r="LG325" s="9"/>
      <c r="LH325" s="9"/>
      <c r="LI325" s="9"/>
      <c r="LJ325" s="9"/>
      <c r="LK325" s="9"/>
      <c r="LL325" s="9"/>
      <c r="LM325" s="9"/>
      <c r="LN325" s="9"/>
      <c r="LO325" s="9"/>
      <c r="LP325" s="9"/>
      <c r="LQ325" s="9"/>
      <c r="LR325" s="9"/>
      <c r="LS325" s="9"/>
      <c r="LT325" s="9"/>
      <c r="LU325" s="9"/>
      <c r="LV325" s="9"/>
      <c r="LW325" s="9"/>
      <c r="LX325" s="9"/>
    </row>
    <row r="326" spans="1:336" s="15" customFormat="1" ht="25.5" x14ac:dyDescent="0.25">
      <c r="A326" s="661" t="str">
        <f>CONCATENATE(MUEBLES[[#This Row],[CODIGO DE LA PARTIDA ESPECIFICA ]],"-",MUEBLES[[#This Row],[NO. EDIFICIO ]],"-",MUEBLES[[#This Row],[NO. ÁREA ]],"-",MUEBLES[[#This Row],[NÚM. DE BIEN ]],"-",MUEBLES[[#This Row],[CONSECUTIVO DEL BIEN ]],"-",MUEBLES[[#This Row],[CONSECUTIVO GENERAL DE INVENTARIO]])</f>
        <v>511-01-05-272-028-0321</v>
      </c>
      <c r="B326" s="584">
        <v>511</v>
      </c>
      <c r="C326" s="584" t="s">
        <v>6096</v>
      </c>
      <c r="D326" s="584" t="s">
        <v>6446</v>
      </c>
      <c r="E326" s="585" t="s">
        <v>4060</v>
      </c>
      <c r="F326" s="584" t="str">
        <f>VLOOKUP(MUEBLES[[#This Row],[NO. EDIFICIO ]],EDIFICIOS[],2,FALSE)</f>
        <v>PALACIO MUNICIPAL</v>
      </c>
      <c r="G326" s="584" t="str">
        <f>VLOOKUP(MUEBLES[[#This Row],[NO. EDIFICIO ]],EDIFICIOS[],3,FALSE)</f>
        <v>PALACIO MUNICIPAL, S/N, COLONIA CENTRO</v>
      </c>
      <c r="H326" s="606" t="s">
        <v>4063</v>
      </c>
      <c r="I326" s="587" t="str">
        <f>VLOOKUP(MUEBLES[[#This Row],[NO. ÁREA ]],AREAS[],2,FALSE)</f>
        <v xml:space="preserve">H ASAMBLEA </v>
      </c>
      <c r="J326" s="586" t="str">
        <f>VLOOKUP(MUEBLES[[#This Row],[NO. ÁREA ]],AREAS[],5,FALSE)</f>
        <v>LIC. BLANCA GARCÍA LÓPEZ</v>
      </c>
      <c r="K326" s="586">
        <v>397</v>
      </c>
      <c r="L326" s="587" t="str">
        <f>VLOOKUP(MUEBLES[[#This Row],[NÚM. DE NOMINA ]],PERSONAL[],2,FALSE)</f>
        <v>LIC. BLANCA GARCÍA LÓPEZ</v>
      </c>
      <c r="M326" s="586" t="str">
        <f>VLOOKUP(MUEBLES[[#This Row],[NÚM. DE NOMINA ]],PERSONAL[],3,FALSE)</f>
        <v>OFICIAL MAYOR</v>
      </c>
      <c r="N326" s="585" t="s">
        <v>4905</v>
      </c>
      <c r="O326" s="586" t="s">
        <v>4719</v>
      </c>
      <c r="P326" s="588" t="str">
        <f>VLOOKUP(MUEBLES[[#This Row],[NÚM. DE BIEN ]],BIENES[],2,FALSE)</f>
        <v xml:space="preserve">SILLA DE ESPERA </v>
      </c>
      <c r="Q326" s="589" t="s">
        <v>1157</v>
      </c>
      <c r="R326" s="606" t="s">
        <v>5263</v>
      </c>
      <c r="S326" s="585" t="s">
        <v>556</v>
      </c>
      <c r="T326" s="585" t="s">
        <v>556</v>
      </c>
      <c r="U326" s="585" t="s">
        <v>556</v>
      </c>
      <c r="V326" s="585" t="s">
        <v>1158</v>
      </c>
      <c r="W326" s="590">
        <v>44096</v>
      </c>
      <c r="X326" s="591">
        <v>4918.08</v>
      </c>
      <c r="Y326" s="592">
        <v>0</v>
      </c>
      <c r="Z326" s="592">
        <v>4918.08</v>
      </c>
      <c r="AA326" s="585" t="s">
        <v>6089</v>
      </c>
      <c r="AB326" s="607"/>
      <c r="AC326" s="576"/>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9"/>
      <c r="GQ326" s="9"/>
      <c r="GR326" s="9"/>
      <c r="GS326" s="9"/>
      <c r="GT326" s="9"/>
      <c r="GU326" s="9"/>
      <c r="GV326" s="9"/>
      <c r="GW326" s="9"/>
      <c r="GX326" s="9"/>
      <c r="GY326" s="9"/>
      <c r="GZ326" s="9"/>
      <c r="HA326" s="9"/>
      <c r="HB326" s="9"/>
      <c r="HC326" s="9"/>
      <c r="HD326" s="9"/>
      <c r="HE326" s="9"/>
      <c r="HF326" s="9"/>
      <c r="HG326" s="9"/>
      <c r="HH326" s="9"/>
      <c r="HI326" s="9"/>
      <c r="HJ326" s="9"/>
      <c r="HK326" s="9"/>
      <c r="HL326" s="9"/>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c r="IT326" s="9"/>
      <c r="IU326" s="9"/>
      <c r="IV326" s="9"/>
      <c r="IW326" s="9"/>
      <c r="IX326" s="9"/>
      <c r="IY326" s="9"/>
      <c r="IZ326" s="9"/>
      <c r="JA326" s="9"/>
      <c r="JB326" s="9"/>
      <c r="JC326" s="9"/>
      <c r="JD326" s="9"/>
      <c r="JE326" s="9"/>
      <c r="JF326" s="9"/>
      <c r="JG326" s="9"/>
      <c r="JH326" s="9"/>
      <c r="JI326" s="9"/>
      <c r="JJ326" s="9"/>
      <c r="JK326" s="9"/>
      <c r="JL326" s="9"/>
      <c r="JM326" s="9"/>
      <c r="JN326" s="9"/>
      <c r="JO326" s="9"/>
      <c r="JP326" s="9"/>
      <c r="JQ326" s="9"/>
      <c r="JR326" s="9"/>
      <c r="JS326" s="9"/>
      <c r="JT326" s="9"/>
      <c r="JU326" s="9"/>
      <c r="JV326" s="9"/>
      <c r="JW326" s="9"/>
      <c r="JX326" s="9"/>
      <c r="JY326" s="9"/>
      <c r="JZ326" s="9"/>
      <c r="KA326" s="9"/>
      <c r="KB326" s="9"/>
      <c r="KC326" s="9"/>
      <c r="KD326" s="9"/>
      <c r="KE326" s="9"/>
      <c r="KF326" s="9"/>
      <c r="KG326" s="9"/>
      <c r="KH326" s="9"/>
      <c r="KI326" s="9"/>
      <c r="KJ326" s="9"/>
      <c r="KK326" s="9"/>
      <c r="KL326" s="9"/>
      <c r="KM326" s="9"/>
      <c r="KN326" s="9"/>
      <c r="KO326" s="9"/>
      <c r="KP326" s="9"/>
      <c r="KQ326" s="9"/>
      <c r="KR326" s="9"/>
      <c r="KS326" s="9"/>
      <c r="KT326" s="9"/>
      <c r="KU326" s="9"/>
      <c r="KV326" s="9"/>
      <c r="KW326" s="9"/>
      <c r="KX326" s="9"/>
      <c r="KY326" s="9"/>
      <c r="KZ326" s="9"/>
      <c r="LA326" s="9"/>
      <c r="LB326" s="9"/>
      <c r="LC326" s="9"/>
      <c r="LD326" s="9"/>
      <c r="LE326" s="9"/>
      <c r="LF326" s="9"/>
      <c r="LG326" s="9"/>
      <c r="LH326" s="9"/>
      <c r="LI326" s="9"/>
      <c r="LJ326" s="9"/>
      <c r="LK326" s="9"/>
      <c r="LL326" s="9"/>
      <c r="LM326" s="9"/>
      <c r="LN326" s="9"/>
      <c r="LO326" s="9"/>
      <c r="LP326" s="9"/>
      <c r="LQ326" s="9"/>
      <c r="LR326" s="9"/>
      <c r="LS326" s="9"/>
      <c r="LT326" s="9"/>
      <c r="LU326" s="9"/>
      <c r="LV326" s="9"/>
      <c r="LW326" s="9"/>
      <c r="LX326" s="9"/>
    </row>
    <row r="327" spans="1:336" s="15" customFormat="1" ht="25.5" x14ac:dyDescent="0.25">
      <c r="A327" s="661" t="str">
        <f>CONCATENATE(MUEBLES[[#This Row],[CODIGO DE LA PARTIDA ESPECIFICA ]],"-",MUEBLES[[#This Row],[NO. EDIFICIO ]],"-",MUEBLES[[#This Row],[NO. ÁREA ]],"-",MUEBLES[[#This Row],[NÚM. DE BIEN ]],"-",MUEBLES[[#This Row],[CONSECUTIVO DEL BIEN ]],"-",MUEBLES[[#This Row],[CONSECUTIVO GENERAL DE INVENTARIO]])</f>
        <v>511-01-05-272-029-0322</v>
      </c>
      <c r="B327" s="584">
        <v>511</v>
      </c>
      <c r="C327" s="584" t="s">
        <v>6096</v>
      </c>
      <c r="D327" s="584" t="s">
        <v>6447</v>
      </c>
      <c r="E327" s="585" t="s">
        <v>4060</v>
      </c>
      <c r="F327" s="584" t="str">
        <f>VLOOKUP(MUEBLES[[#This Row],[NO. EDIFICIO ]],EDIFICIOS[],2,FALSE)</f>
        <v>PALACIO MUNICIPAL</v>
      </c>
      <c r="G327" s="584" t="str">
        <f>VLOOKUP(MUEBLES[[#This Row],[NO. EDIFICIO ]],EDIFICIOS[],3,FALSE)</f>
        <v>PALACIO MUNICIPAL, S/N, COLONIA CENTRO</v>
      </c>
      <c r="H327" s="606" t="s">
        <v>4063</v>
      </c>
      <c r="I327" s="587" t="str">
        <f>VLOOKUP(MUEBLES[[#This Row],[NO. ÁREA ]],AREAS[],2,FALSE)</f>
        <v xml:space="preserve">H ASAMBLEA </v>
      </c>
      <c r="J327" s="586" t="str">
        <f>VLOOKUP(MUEBLES[[#This Row],[NO. ÁREA ]],AREAS[],5,FALSE)</f>
        <v>LIC. BLANCA GARCÍA LÓPEZ</v>
      </c>
      <c r="K327" s="586">
        <v>397</v>
      </c>
      <c r="L327" s="587" t="str">
        <f>VLOOKUP(MUEBLES[[#This Row],[NÚM. DE NOMINA ]],PERSONAL[],2,FALSE)</f>
        <v>LIC. BLANCA GARCÍA LÓPEZ</v>
      </c>
      <c r="M327" s="586" t="str">
        <f>VLOOKUP(MUEBLES[[#This Row],[NÚM. DE NOMINA ]],PERSONAL[],3,FALSE)</f>
        <v>OFICIAL MAYOR</v>
      </c>
      <c r="N327" s="585" t="s">
        <v>4905</v>
      </c>
      <c r="O327" s="586" t="s">
        <v>4720</v>
      </c>
      <c r="P327" s="588" t="str">
        <f>VLOOKUP(MUEBLES[[#This Row],[NÚM. DE BIEN ]],BIENES[],2,FALSE)</f>
        <v xml:space="preserve">SILLA DE ESPERA </v>
      </c>
      <c r="Q327" s="589" t="s">
        <v>1157</v>
      </c>
      <c r="R327" s="606" t="s">
        <v>5264</v>
      </c>
      <c r="S327" s="585" t="s">
        <v>556</v>
      </c>
      <c r="T327" s="585" t="s">
        <v>556</v>
      </c>
      <c r="U327" s="585" t="s">
        <v>556</v>
      </c>
      <c r="V327" s="585" t="s">
        <v>1158</v>
      </c>
      <c r="W327" s="590">
        <v>44096</v>
      </c>
      <c r="X327" s="591">
        <v>4918.08</v>
      </c>
      <c r="Y327" s="592">
        <v>0</v>
      </c>
      <c r="Z327" s="592">
        <v>4918.08</v>
      </c>
      <c r="AA327" s="585" t="s">
        <v>6089</v>
      </c>
      <c r="AB327" s="607"/>
      <c r="AC327" s="576"/>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9"/>
      <c r="GQ327" s="9"/>
      <c r="GR327" s="9"/>
      <c r="GS327" s="9"/>
      <c r="GT327" s="9"/>
      <c r="GU327" s="9"/>
      <c r="GV327" s="9"/>
      <c r="GW327" s="9"/>
      <c r="GX327" s="9"/>
      <c r="GY327" s="9"/>
      <c r="GZ327" s="9"/>
      <c r="HA327" s="9"/>
      <c r="HB327" s="9"/>
      <c r="HC327" s="9"/>
      <c r="HD327" s="9"/>
      <c r="HE327" s="9"/>
      <c r="HF327" s="9"/>
      <c r="HG327" s="9"/>
      <c r="HH327" s="9"/>
      <c r="HI327" s="9"/>
      <c r="HJ327" s="9"/>
      <c r="HK327" s="9"/>
      <c r="HL327" s="9"/>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c r="IT327" s="9"/>
      <c r="IU327" s="9"/>
      <c r="IV327" s="9"/>
      <c r="IW327" s="9"/>
      <c r="IX327" s="9"/>
      <c r="IY327" s="9"/>
      <c r="IZ327" s="9"/>
      <c r="JA327" s="9"/>
      <c r="JB327" s="9"/>
      <c r="JC327" s="9"/>
      <c r="JD327" s="9"/>
      <c r="JE327" s="9"/>
      <c r="JF327" s="9"/>
      <c r="JG327" s="9"/>
      <c r="JH327" s="9"/>
      <c r="JI327" s="9"/>
      <c r="JJ327" s="9"/>
      <c r="JK327" s="9"/>
      <c r="JL327" s="9"/>
      <c r="JM327" s="9"/>
      <c r="JN327" s="9"/>
      <c r="JO327" s="9"/>
      <c r="JP327" s="9"/>
      <c r="JQ327" s="9"/>
      <c r="JR327" s="9"/>
      <c r="JS327" s="9"/>
      <c r="JT327" s="9"/>
      <c r="JU327" s="9"/>
      <c r="JV327" s="9"/>
      <c r="JW327" s="9"/>
      <c r="JX327" s="9"/>
      <c r="JY327" s="9"/>
      <c r="JZ327" s="9"/>
      <c r="KA327" s="9"/>
      <c r="KB327" s="9"/>
      <c r="KC327" s="9"/>
      <c r="KD327" s="9"/>
      <c r="KE327" s="9"/>
      <c r="KF327" s="9"/>
      <c r="KG327" s="9"/>
      <c r="KH327" s="9"/>
      <c r="KI327" s="9"/>
      <c r="KJ327" s="9"/>
      <c r="KK327" s="9"/>
      <c r="KL327" s="9"/>
      <c r="KM327" s="9"/>
      <c r="KN327" s="9"/>
      <c r="KO327" s="9"/>
      <c r="KP327" s="9"/>
      <c r="KQ327" s="9"/>
      <c r="KR327" s="9"/>
      <c r="KS327" s="9"/>
      <c r="KT327" s="9"/>
      <c r="KU327" s="9"/>
      <c r="KV327" s="9"/>
      <c r="KW327" s="9"/>
      <c r="KX327" s="9"/>
      <c r="KY327" s="9"/>
      <c r="KZ327" s="9"/>
      <c r="LA327" s="9"/>
      <c r="LB327" s="9"/>
      <c r="LC327" s="9"/>
      <c r="LD327" s="9"/>
      <c r="LE327" s="9"/>
      <c r="LF327" s="9"/>
      <c r="LG327" s="9"/>
      <c r="LH327" s="9"/>
      <c r="LI327" s="9"/>
      <c r="LJ327" s="9"/>
      <c r="LK327" s="9"/>
      <c r="LL327" s="9"/>
      <c r="LM327" s="9"/>
      <c r="LN327" s="9"/>
      <c r="LO327" s="9"/>
      <c r="LP327" s="9"/>
      <c r="LQ327" s="9"/>
      <c r="LR327" s="9"/>
      <c r="LS327" s="9"/>
      <c r="LT327" s="9"/>
      <c r="LU327" s="9"/>
      <c r="LV327" s="9"/>
      <c r="LW327" s="9"/>
      <c r="LX327" s="9"/>
    </row>
    <row r="328" spans="1:336" s="15" customFormat="1" ht="25.5" x14ac:dyDescent="0.25">
      <c r="A328" s="661" t="str">
        <f>CONCATENATE(MUEBLES[[#This Row],[CODIGO DE LA PARTIDA ESPECIFICA ]],"-",MUEBLES[[#This Row],[NO. EDIFICIO ]],"-",MUEBLES[[#This Row],[NO. ÁREA ]],"-",MUEBLES[[#This Row],[NÚM. DE BIEN ]],"-",MUEBLES[[#This Row],[CONSECUTIVO DEL BIEN ]],"-",MUEBLES[[#This Row],[CONSECUTIVO GENERAL DE INVENTARIO]])</f>
        <v>511-01-05-272-030-0323</v>
      </c>
      <c r="B328" s="584">
        <v>511</v>
      </c>
      <c r="C328" s="584" t="s">
        <v>6096</v>
      </c>
      <c r="D328" s="584" t="s">
        <v>6448</v>
      </c>
      <c r="E328" s="585" t="s">
        <v>4060</v>
      </c>
      <c r="F328" s="584" t="str">
        <f>VLOOKUP(MUEBLES[[#This Row],[NO. EDIFICIO ]],EDIFICIOS[],2,FALSE)</f>
        <v>PALACIO MUNICIPAL</v>
      </c>
      <c r="G328" s="584" t="str">
        <f>VLOOKUP(MUEBLES[[#This Row],[NO. EDIFICIO ]],EDIFICIOS[],3,FALSE)</f>
        <v>PALACIO MUNICIPAL, S/N, COLONIA CENTRO</v>
      </c>
      <c r="H328" s="606" t="s">
        <v>4063</v>
      </c>
      <c r="I328" s="587" t="str">
        <f>VLOOKUP(MUEBLES[[#This Row],[NO. ÁREA ]],AREAS[],2,FALSE)</f>
        <v xml:space="preserve">H ASAMBLEA </v>
      </c>
      <c r="J328" s="586" t="str">
        <f>VLOOKUP(MUEBLES[[#This Row],[NO. ÁREA ]],AREAS[],5,FALSE)</f>
        <v>LIC. BLANCA GARCÍA LÓPEZ</v>
      </c>
      <c r="K328" s="586">
        <v>397</v>
      </c>
      <c r="L328" s="587" t="str">
        <f>VLOOKUP(MUEBLES[[#This Row],[NÚM. DE NOMINA ]],PERSONAL[],2,FALSE)</f>
        <v>LIC. BLANCA GARCÍA LÓPEZ</v>
      </c>
      <c r="M328" s="586" t="str">
        <f>VLOOKUP(MUEBLES[[#This Row],[NÚM. DE NOMINA ]],PERSONAL[],3,FALSE)</f>
        <v>OFICIAL MAYOR</v>
      </c>
      <c r="N328" s="585" t="s">
        <v>4905</v>
      </c>
      <c r="O328" s="586" t="s">
        <v>4721</v>
      </c>
      <c r="P328" s="588" t="str">
        <f>VLOOKUP(MUEBLES[[#This Row],[NÚM. DE BIEN ]],BIENES[],2,FALSE)</f>
        <v xml:space="preserve">SILLA DE ESPERA </v>
      </c>
      <c r="Q328" s="589" t="s">
        <v>1157</v>
      </c>
      <c r="R328" s="606" t="s">
        <v>5265</v>
      </c>
      <c r="S328" s="585" t="s">
        <v>556</v>
      </c>
      <c r="T328" s="585" t="s">
        <v>556</v>
      </c>
      <c r="U328" s="585" t="s">
        <v>556</v>
      </c>
      <c r="V328" s="585" t="s">
        <v>1158</v>
      </c>
      <c r="W328" s="590">
        <v>44096</v>
      </c>
      <c r="X328" s="591">
        <v>4918.08</v>
      </c>
      <c r="Y328" s="592">
        <v>0</v>
      </c>
      <c r="Z328" s="592">
        <v>4918.08</v>
      </c>
      <c r="AA328" s="585" t="s">
        <v>6089</v>
      </c>
      <c r="AB328" s="607"/>
      <c r="AC328" s="576"/>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c r="DL328" s="9"/>
      <c r="DM328" s="9"/>
      <c r="DN328" s="9"/>
      <c r="DO328" s="9"/>
      <c r="DP328" s="9"/>
      <c r="DQ328" s="9"/>
      <c r="DR328" s="9"/>
      <c r="DS328" s="9"/>
      <c r="DT328" s="9"/>
      <c r="DU328" s="9"/>
      <c r="DV328" s="9"/>
      <c r="DW328" s="9"/>
      <c r="DX328" s="9"/>
      <c r="DY328" s="9"/>
      <c r="DZ328" s="9"/>
      <c r="EA328" s="9"/>
      <c r="EB328" s="9"/>
      <c r="EC328" s="9"/>
      <c r="ED328" s="9"/>
      <c r="EE328" s="9"/>
      <c r="EF328" s="9"/>
      <c r="EG328" s="9"/>
      <c r="EH328" s="9"/>
      <c r="EI328" s="9"/>
      <c r="EJ328" s="9"/>
      <c r="EK328" s="9"/>
      <c r="EL328" s="9"/>
      <c r="EM328" s="9"/>
      <c r="EN328" s="9"/>
      <c r="EO328" s="9"/>
      <c r="EP328" s="9"/>
      <c r="EQ328" s="9"/>
      <c r="ER328" s="9"/>
      <c r="ES328" s="9"/>
      <c r="ET328" s="9"/>
      <c r="EU328" s="9"/>
      <c r="EV328" s="9"/>
      <c r="EW328" s="9"/>
      <c r="EX328" s="9"/>
      <c r="EY328" s="9"/>
      <c r="EZ328" s="9"/>
      <c r="FA328" s="9"/>
      <c r="FB328" s="9"/>
      <c r="FC328" s="9"/>
      <c r="FD328" s="9"/>
      <c r="FE328" s="9"/>
      <c r="FF328" s="9"/>
      <c r="FG328" s="9"/>
      <c r="FH328" s="9"/>
      <c r="FI328" s="9"/>
      <c r="FJ328" s="9"/>
      <c r="FK328" s="9"/>
      <c r="FL328" s="9"/>
      <c r="FM328" s="9"/>
      <c r="FN328" s="9"/>
      <c r="FO328" s="9"/>
      <c r="FP328" s="9"/>
      <c r="FQ328" s="9"/>
      <c r="FR328" s="9"/>
      <c r="FS328" s="9"/>
      <c r="FT328" s="9"/>
      <c r="FU328" s="9"/>
      <c r="FV328" s="9"/>
      <c r="FW328" s="9"/>
      <c r="FX328" s="9"/>
      <c r="FY328" s="9"/>
      <c r="FZ328" s="9"/>
      <c r="GA328" s="9"/>
      <c r="GB328" s="9"/>
      <c r="GC328" s="9"/>
      <c r="GD328" s="9"/>
      <c r="GE328" s="9"/>
      <c r="GF328" s="9"/>
      <c r="GG328" s="9"/>
      <c r="GH328" s="9"/>
      <c r="GI328" s="9"/>
      <c r="GJ328" s="9"/>
      <c r="GK328" s="9"/>
      <c r="GL328" s="9"/>
      <c r="GM328" s="9"/>
      <c r="GN328" s="9"/>
      <c r="GO328" s="9"/>
      <c r="GP328" s="9"/>
      <c r="GQ328" s="9"/>
      <c r="GR328" s="9"/>
      <c r="GS328" s="9"/>
      <c r="GT328" s="9"/>
      <c r="GU328" s="9"/>
      <c r="GV328" s="9"/>
      <c r="GW328" s="9"/>
      <c r="GX328" s="9"/>
      <c r="GY328" s="9"/>
      <c r="GZ328" s="9"/>
      <c r="HA328" s="9"/>
      <c r="HB328" s="9"/>
      <c r="HC328" s="9"/>
      <c r="HD328" s="9"/>
      <c r="HE328" s="9"/>
      <c r="HF328" s="9"/>
      <c r="HG328" s="9"/>
      <c r="HH328" s="9"/>
      <c r="HI328" s="9"/>
      <c r="HJ328" s="9"/>
      <c r="HK328" s="9"/>
      <c r="HL328" s="9"/>
      <c r="HM328" s="9"/>
      <c r="HN328" s="9"/>
      <c r="HO328" s="9"/>
      <c r="HP328" s="9"/>
      <c r="HQ328" s="9"/>
      <c r="HR328" s="9"/>
      <c r="HS328" s="9"/>
      <c r="HT328" s="9"/>
      <c r="HU328" s="9"/>
      <c r="HV328" s="9"/>
      <c r="HW328" s="9"/>
      <c r="HX328" s="9"/>
      <c r="HY328" s="9"/>
      <c r="HZ328" s="9"/>
      <c r="IA328" s="9"/>
      <c r="IB328" s="9"/>
      <c r="IC328" s="9"/>
      <c r="ID328" s="9"/>
      <c r="IE328" s="9"/>
      <c r="IF328" s="9"/>
      <c r="IG328" s="9"/>
      <c r="IH328" s="9"/>
      <c r="II328" s="9"/>
      <c r="IJ328" s="9"/>
      <c r="IK328" s="9"/>
      <c r="IL328" s="9"/>
      <c r="IM328" s="9"/>
      <c r="IN328" s="9"/>
      <c r="IO328" s="9"/>
      <c r="IP328" s="9"/>
      <c r="IQ328" s="9"/>
      <c r="IR328" s="9"/>
      <c r="IS328" s="9"/>
      <c r="IT328" s="9"/>
      <c r="IU328" s="9"/>
      <c r="IV328" s="9"/>
      <c r="IW328" s="9"/>
      <c r="IX328" s="9"/>
      <c r="IY328" s="9"/>
      <c r="IZ328" s="9"/>
      <c r="JA328" s="9"/>
      <c r="JB328" s="9"/>
      <c r="JC328" s="9"/>
      <c r="JD328" s="9"/>
      <c r="JE328" s="9"/>
      <c r="JF328" s="9"/>
      <c r="JG328" s="9"/>
      <c r="JH328" s="9"/>
      <c r="JI328" s="9"/>
      <c r="JJ328" s="9"/>
      <c r="JK328" s="9"/>
      <c r="JL328" s="9"/>
      <c r="JM328" s="9"/>
      <c r="JN328" s="9"/>
      <c r="JO328" s="9"/>
      <c r="JP328" s="9"/>
      <c r="JQ328" s="9"/>
      <c r="JR328" s="9"/>
      <c r="JS328" s="9"/>
      <c r="JT328" s="9"/>
      <c r="JU328" s="9"/>
      <c r="JV328" s="9"/>
      <c r="JW328" s="9"/>
      <c r="JX328" s="9"/>
      <c r="JY328" s="9"/>
      <c r="JZ328" s="9"/>
      <c r="KA328" s="9"/>
      <c r="KB328" s="9"/>
      <c r="KC328" s="9"/>
      <c r="KD328" s="9"/>
      <c r="KE328" s="9"/>
      <c r="KF328" s="9"/>
      <c r="KG328" s="9"/>
      <c r="KH328" s="9"/>
      <c r="KI328" s="9"/>
      <c r="KJ328" s="9"/>
      <c r="KK328" s="9"/>
      <c r="KL328" s="9"/>
      <c r="KM328" s="9"/>
      <c r="KN328" s="9"/>
      <c r="KO328" s="9"/>
      <c r="KP328" s="9"/>
      <c r="KQ328" s="9"/>
      <c r="KR328" s="9"/>
      <c r="KS328" s="9"/>
      <c r="KT328" s="9"/>
      <c r="KU328" s="9"/>
      <c r="KV328" s="9"/>
      <c r="KW328" s="9"/>
      <c r="KX328" s="9"/>
      <c r="KY328" s="9"/>
      <c r="KZ328" s="9"/>
      <c r="LA328" s="9"/>
      <c r="LB328" s="9"/>
      <c r="LC328" s="9"/>
      <c r="LD328" s="9"/>
      <c r="LE328" s="9"/>
      <c r="LF328" s="9"/>
      <c r="LG328" s="9"/>
      <c r="LH328" s="9"/>
      <c r="LI328" s="9"/>
      <c r="LJ328" s="9"/>
      <c r="LK328" s="9"/>
      <c r="LL328" s="9"/>
      <c r="LM328" s="9"/>
      <c r="LN328" s="9"/>
      <c r="LO328" s="9"/>
      <c r="LP328" s="9"/>
      <c r="LQ328" s="9"/>
      <c r="LR328" s="9"/>
      <c r="LS328" s="9"/>
      <c r="LT328" s="9"/>
      <c r="LU328" s="9"/>
      <c r="LV328" s="9"/>
      <c r="LW328" s="9"/>
      <c r="LX328" s="9"/>
    </row>
    <row r="329" spans="1:336" s="15" customFormat="1" ht="25.5" x14ac:dyDescent="0.25">
      <c r="A329" s="661" t="str">
        <f>CONCATENATE(MUEBLES[[#This Row],[CODIGO DE LA PARTIDA ESPECIFICA ]],"-",MUEBLES[[#This Row],[NO. EDIFICIO ]],"-",MUEBLES[[#This Row],[NO. ÁREA ]],"-",MUEBLES[[#This Row],[NÚM. DE BIEN ]],"-",MUEBLES[[#This Row],[CONSECUTIVO DEL BIEN ]],"-",MUEBLES[[#This Row],[CONSECUTIVO GENERAL DE INVENTARIO]])</f>
        <v>511-01-05-272-031-0324</v>
      </c>
      <c r="B329" s="584">
        <v>511</v>
      </c>
      <c r="C329" s="584" t="s">
        <v>6096</v>
      </c>
      <c r="D329" s="584" t="s">
        <v>6449</v>
      </c>
      <c r="E329" s="585" t="s">
        <v>4060</v>
      </c>
      <c r="F329" s="584" t="str">
        <f>VLOOKUP(MUEBLES[[#This Row],[NO. EDIFICIO ]],EDIFICIOS[],2,FALSE)</f>
        <v>PALACIO MUNICIPAL</v>
      </c>
      <c r="G329" s="584" t="str">
        <f>VLOOKUP(MUEBLES[[#This Row],[NO. EDIFICIO ]],EDIFICIOS[],3,FALSE)</f>
        <v>PALACIO MUNICIPAL, S/N, COLONIA CENTRO</v>
      </c>
      <c r="H329" s="606" t="s">
        <v>4063</v>
      </c>
      <c r="I329" s="587" t="str">
        <f>VLOOKUP(MUEBLES[[#This Row],[NO. ÁREA ]],AREAS[],2,FALSE)</f>
        <v xml:space="preserve">H ASAMBLEA </v>
      </c>
      <c r="J329" s="586" t="str">
        <f>VLOOKUP(MUEBLES[[#This Row],[NO. ÁREA ]],AREAS[],5,FALSE)</f>
        <v>LIC. BLANCA GARCÍA LÓPEZ</v>
      </c>
      <c r="K329" s="586">
        <v>397</v>
      </c>
      <c r="L329" s="587" t="str">
        <f>VLOOKUP(MUEBLES[[#This Row],[NÚM. DE NOMINA ]],PERSONAL[],2,FALSE)</f>
        <v>LIC. BLANCA GARCÍA LÓPEZ</v>
      </c>
      <c r="M329" s="586" t="str">
        <f>VLOOKUP(MUEBLES[[#This Row],[NÚM. DE NOMINA ]],PERSONAL[],3,FALSE)</f>
        <v>OFICIAL MAYOR</v>
      </c>
      <c r="N329" s="585" t="s">
        <v>4905</v>
      </c>
      <c r="O329" s="586" t="s">
        <v>4722</v>
      </c>
      <c r="P329" s="588" t="str">
        <f>VLOOKUP(MUEBLES[[#This Row],[NÚM. DE BIEN ]],BIENES[],2,FALSE)</f>
        <v xml:space="preserve">SILLA DE ESPERA </v>
      </c>
      <c r="Q329" s="589" t="s">
        <v>1157</v>
      </c>
      <c r="R329" s="606" t="s">
        <v>5266</v>
      </c>
      <c r="S329" s="585" t="s">
        <v>556</v>
      </c>
      <c r="T329" s="585" t="s">
        <v>556</v>
      </c>
      <c r="U329" s="585" t="s">
        <v>556</v>
      </c>
      <c r="V329" s="585" t="s">
        <v>1158</v>
      </c>
      <c r="W329" s="590">
        <v>44096</v>
      </c>
      <c r="X329" s="591">
        <v>4918.08</v>
      </c>
      <c r="Y329" s="592">
        <v>0</v>
      </c>
      <c r="Z329" s="592">
        <v>4918.08</v>
      </c>
      <c r="AA329" s="585" t="s">
        <v>6089</v>
      </c>
      <c r="AB329" s="607"/>
      <c r="AC329" s="576"/>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9"/>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9"/>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9"/>
      <c r="HE329" s="9"/>
      <c r="HF329" s="9"/>
      <c r="HG329" s="9"/>
      <c r="HH329" s="9"/>
      <c r="HI329" s="9"/>
      <c r="HJ329" s="9"/>
      <c r="HK329" s="9"/>
      <c r="HL329" s="9"/>
      <c r="HM329" s="9"/>
      <c r="HN329" s="9"/>
      <c r="HO329" s="9"/>
      <c r="HP329" s="9"/>
      <c r="HQ329" s="9"/>
      <c r="HR329" s="9"/>
      <c r="HS329" s="9"/>
      <c r="HT329" s="9"/>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c r="IT329" s="9"/>
      <c r="IU329" s="9"/>
      <c r="IV329" s="9"/>
      <c r="IW329" s="9"/>
      <c r="IX329" s="9"/>
      <c r="IY329" s="9"/>
      <c r="IZ329" s="9"/>
      <c r="JA329" s="9"/>
      <c r="JB329" s="9"/>
      <c r="JC329" s="9"/>
      <c r="JD329" s="9"/>
      <c r="JE329" s="9"/>
      <c r="JF329" s="9"/>
      <c r="JG329" s="9"/>
      <c r="JH329" s="9"/>
      <c r="JI329" s="9"/>
      <c r="JJ329" s="9"/>
      <c r="JK329" s="9"/>
      <c r="JL329" s="9"/>
      <c r="JM329" s="9"/>
      <c r="JN329" s="9"/>
      <c r="JO329" s="9"/>
      <c r="JP329" s="9"/>
      <c r="JQ329" s="9"/>
      <c r="JR329" s="9"/>
      <c r="JS329" s="9"/>
      <c r="JT329" s="9"/>
      <c r="JU329" s="9"/>
      <c r="JV329" s="9"/>
      <c r="JW329" s="9"/>
      <c r="JX329" s="9"/>
      <c r="JY329" s="9"/>
      <c r="JZ329" s="9"/>
      <c r="KA329" s="9"/>
      <c r="KB329" s="9"/>
      <c r="KC329" s="9"/>
      <c r="KD329" s="9"/>
      <c r="KE329" s="9"/>
      <c r="KF329" s="9"/>
      <c r="KG329" s="9"/>
      <c r="KH329" s="9"/>
      <c r="KI329" s="9"/>
      <c r="KJ329" s="9"/>
      <c r="KK329" s="9"/>
      <c r="KL329" s="9"/>
      <c r="KM329" s="9"/>
      <c r="KN329" s="9"/>
      <c r="KO329" s="9"/>
      <c r="KP329" s="9"/>
      <c r="KQ329" s="9"/>
      <c r="KR329" s="9"/>
      <c r="KS329" s="9"/>
      <c r="KT329" s="9"/>
      <c r="KU329" s="9"/>
      <c r="KV329" s="9"/>
      <c r="KW329" s="9"/>
      <c r="KX329" s="9"/>
      <c r="KY329" s="9"/>
      <c r="KZ329" s="9"/>
      <c r="LA329" s="9"/>
      <c r="LB329" s="9"/>
      <c r="LC329" s="9"/>
      <c r="LD329" s="9"/>
      <c r="LE329" s="9"/>
      <c r="LF329" s="9"/>
      <c r="LG329" s="9"/>
      <c r="LH329" s="9"/>
      <c r="LI329" s="9"/>
      <c r="LJ329" s="9"/>
      <c r="LK329" s="9"/>
      <c r="LL329" s="9"/>
      <c r="LM329" s="9"/>
      <c r="LN329" s="9"/>
      <c r="LO329" s="9"/>
      <c r="LP329" s="9"/>
      <c r="LQ329" s="9"/>
      <c r="LR329" s="9"/>
      <c r="LS329" s="9"/>
      <c r="LT329" s="9"/>
      <c r="LU329" s="9"/>
      <c r="LV329" s="9"/>
      <c r="LW329" s="9"/>
      <c r="LX329" s="9"/>
    </row>
    <row r="330" spans="1:336" s="15" customFormat="1" ht="25.5" x14ac:dyDescent="0.25">
      <c r="A330" s="661" t="str">
        <f>CONCATENATE(MUEBLES[[#This Row],[CODIGO DE LA PARTIDA ESPECIFICA ]],"-",MUEBLES[[#This Row],[NO. EDIFICIO ]],"-",MUEBLES[[#This Row],[NO. ÁREA ]],"-",MUEBLES[[#This Row],[NÚM. DE BIEN ]],"-",MUEBLES[[#This Row],[CONSECUTIVO DEL BIEN ]],"-",MUEBLES[[#This Row],[CONSECUTIVO GENERAL DE INVENTARIO]])</f>
        <v>511-01-05-272-032-0325</v>
      </c>
      <c r="B330" s="584">
        <v>511</v>
      </c>
      <c r="C330" s="584" t="s">
        <v>6096</v>
      </c>
      <c r="D330" s="584" t="s">
        <v>6450</v>
      </c>
      <c r="E330" s="585" t="s">
        <v>4060</v>
      </c>
      <c r="F330" s="584" t="str">
        <f>VLOOKUP(MUEBLES[[#This Row],[NO. EDIFICIO ]],EDIFICIOS[],2,FALSE)</f>
        <v>PALACIO MUNICIPAL</v>
      </c>
      <c r="G330" s="584" t="str">
        <f>VLOOKUP(MUEBLES[[#This Row],[NO. EDIFICIO ]],EDIFICIOS[],3,FALSE)</f>
        <v>PALACIO MUNICIPAL, S/N, COLONIA CENTRO</v>
      </c>
      <c r="H330" s="606" t="s">
        <v>4063</v>
      </c>
      <c r="I330" s="587" t="str">
        <f>VLOOKUP(MUEBLES[[#This Row],[NO. ÁREA ]],AREAS[],2,FALSE)</f>
        <v xml:space="preserve">H ASAMBLEA </v>
      </c>
      <c r="J330" s="586" t="str">
        <f>VLOOKUP(MUEBLES[[#This Row],[NO. ÁREA ]],AREAS[],5,FALSE)</f>
        <v>LIC. BLANCA GARCÍA LÓPEZ</v>
      </c>
      <c r="K330" s="586">
        <v>397</v>
      </c>
      <c r="L330" s="587" t="str">
        <f>VLOOKUP(MUEBLES[[#This Row],[NÚM. DE NOMINA ]],PERSONAL[],2,FALSE)</f>
        <v>LIC. BLANCA GARCÍA LÓPEZ</v>
      </c>
      <c r="M330" s="586" t="str">
        <f>VLOOKUP(MUEBLES[[#This Row],[NÚM. DE NOMINA ]],PERSONAL[],3,FALSE)</f>
        <v>OFICIAL MAYOR</v>
      </c>
      <c r="N330" s="585" t="s">
        <v>4905</v>
      </c>
      <c r="O330" s="586" t="s">
        <v>4723</v>
      </c>
      <c r="P330" s="588" t="str">
        <f>VLOOKUP(MUEBLES[[#This Row],[NÚM. DE BIEN ]],BIENES[],2,FALSE)</f>
        <v xml:space="preserve">SILLA DE ESPERA </v>
      </c>
      <c r="Q330" s="589" t="s">
        <v>1157</v>
      </c>
      <c r="R330" s="606" t="s">
        <v>5267</v>
      </c>
      <c r="S330" s="585" t="s">
        <v>556</v>
      </c>
      <c r="T330" s="585" t="s">
        <v>556</v>
      </c>
      <c r="U330" s="585" t="s">
        <v>556</v>
      </c>
      <c r="V330" s="585" t="s">
        <v>1158</v>
      </c>
      <c r="W330" s="590">
        <v>44096</v>
      </c>
      <c r="X330" s="591">
        <v>4918.08</v>
      </c>
      <c r="Y330" s="592">
        <v>0</v>
      </c>
      <c r="Z330" s="592">
        <v>4918.08</v>
      </c>
      <c r="AA330" s="585" t="s">
        <v>6089</v>
      </c>
      <c r="AB330" s="607"/>
      <c r="AC330" s="576"/>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9"/>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9"/>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9"/>
      <c r="HE330" s="9"/>
      <c r="HF330" s="9"/>
      <c r="HG330" s="9"/>
      <c r="HH330" s="9"/>
      <c r="HI330" s="9"/>
      <c r="HJ330" s="9"/>
      <c r="HK330" s="9"/>
      <c r="HL330" s="9"/>
      <c r="HM330" s="9"/>
      <c r="HN330" s="9"/>
      <c r="HO330" s="9"/>
      <c r="HP330" s="9"/>
      <c r="HQ330" s="9"/>
      <c r="HR330" s="9"/>
      <c r="HS330" s="9"/>
      <c r="HT330" s="9"/>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c r="IT330" s="9"/>
      <c r="IU330" s="9"/>
      <c r="IV330" s="9"/>
      <c r="IW330" s="9"/>
      <c r="IX330" s="9"/>
      <c r="IY330" s="9"/>
      <c r="IZ330" s="9"/>
      <c r="JA330" s="9"/>
      <c r="JB330" s="9"/>
      <c r="JC330" s="9"/>
      <c r="JD330" s="9"/>
      <c r="JE330" s="9"/>
      <c r="JF330" s="9"/>
      <c r="JG330" s="9"/>
      <c r="JH330" s="9"/>
      <c r="JI330" s="9"/>
      <c r="JJ330" s="9"/>
      <c r="JK330" s="9"/>
      <c r="JL330" s="9"/>
      <c r="JM330" s="9"/>
      <c r="JN330" s="9"/>
      <c r="JO330" s="9"/>
      <c r="JP330" s="9"/>
      <c r="JQ330" s="9"/>
      <c r="JR330" s="9"/>
      <c r="JS330" s="9"/>
      <c r="JT330" s="9"/>
      <c r="JU330" s="9"/>
      <c r="JV330" s="9"/>
      <c r="JW330" s="9"/>
      <c r="JX330" s="9"/>
      <c r="JY330" s="9"/>
      <c r="JZ330" s="9"/>
      <c r="KA330" s="9"/>
      <c r="KB330" s="9"/>
      <c r="KC330" s="9"/>
      <c r="KD330" s="9"/>
      <c r="KE330" s="9"/>
      <c r="KF330" s="9"/>
      <c r="KG330" s="9"/>
      <c r="KH330" s="9"/>
      <c r="KI330" s="9"/>
      <c r="KJ330" s="9"/>
      <c r="KK330" s="9"/>
      <c r="KL330" s="9"/>
      <c r="KM330" s="9"/>
      <c r="KN330" s="9"/>
      <c r="KO330" s="9"/>
      <c r="KP330" s="9"/>
      <c r="KQ330" s="9"/>
      <c r="KR330" s="9"/>
      <c r="KS330" s="9"/>
      <c r="KT330" s="9"/>
      <c r="KU330" s="9"/>
      <c r="KV330" s="9"/>
      <c r="KW330" s="9"/>
      <c r="KX330" s="9"/>
      <c r="KY330" s="9"/>
      <c r="KZ330" s="9"/>
      <c r="LA330" s="9"/>
      <c r="LB330" s="9"/>
      <c r="LC330" s="9"/>
      <c r="LD330" s="9"/>
      <c r="LE330" s="9"/>
      <c r="LF330" s="9"/>
      <c r="LG330" s="9"/>
      <c r="LH330" s="9"/>
      <c r="LI330" s="9"/>
      <c r="LJ330" s="9"/>
      <c r="LK330" s="9"/>
      <c r="LL330" s="9"/>
      <c r="LM330" s="9"/>
      <c r="LN330" s="9"/>
      <c r="LO330" s="9"/>
      <c r="LP330" s="9"/>
      <c r="LQ330" s="9"/>
      <c r="LR330" s="9"/>
      <c r="LS330" s="9"/>
      <c r="LT330" s="9"/>
      <c r="LU330" s="9"/>
      <c r="LV330" s="9"/>
      <c r="LW330" s="9"/>
      <c r="LX330" s="9"/>
    </row>
    <row r="331" spans="1:336" s="15" customFormat="1" ht="25.5" x14ac:dyDescent="0.25">
      <c r="A331" s="661" t="str">
        <f>CONCATENATE(MUEBLES[[#This Row],[CODIGO DE LA PARTIDA ESPECIFICA ]],"-",MUEBLES[[#This Row],[NO. EDIFICIO ]],"-",MUEBLES[[#This Row],[NO. ÁREA ]],"-",MUEBLES[[#This Row],[NÚM. DE BIEN ]],"-",MUEBLES[[#This Row],[CONSECUTIVO DEL BIEN ]],"-",MUEBLES[[#This Row],[CONSECUTIVO GENERAL DE INVENTARIO]])</f>
        <v>511-01-05-272-033-0326</v>
      </c>
      <c r="B331" s="584">
        <v>511</v>
      </c>
      <c r="C331" s="584" t="s">
        <v>6096</v>
      </c>
      <c r="D331" s="584" t="s">
        <v>6451</v>
      </c>
      <c r="E331" s="585" t="s">
        <v>4060</v>
      </c>
      <c r="F331" s="584" t="str">
        <f>VLOOKUP(MUEBLES[[#This Row],[NO. EDIFICIO ]],EDIFICIOS[],2,FALSE)</f>
        <v>PALACIO MUNICIPAL</v>
      </c>
      <c r="G331" s="584" t="str">
        <f>VLOOKUP(MUEBLES[[#This Row],[NO. EDIFICIO ]],EDIFICIOS[],3,FALSE)</f>
        <v>PALACIO MUNICIPAL, S/N, COLONIA CENTRO</v>
      </c>
      <c r="H331" s="606" t="s">
        <v>4063</v>
      </c>
      <c r="I331" s="587" t="str">
        <f>VLOOKUP(MUEBLES[[#This Row],[NO. ÁREA ]],AREAS[],2,FALSE)</f>
        <v xml:space="preserve">H ASAMBLEA </v>
      </c>
      <c r="J331" s="586" t="str">
        <f>VLOOKUP(MUEBLES[[#This Row],[NO. ÁREA ]],AREAS[],5,FALSE)</f>
        <v>LIC. BLANCA GARCÍA LÓPEZ</v>
      </c>
      <c r="K331" s="586">
        <v>397</v>
      </c>
      <c r="L331" s="587" t="str">
        <f>VLOOKUP(MUEBLES[[#This Row],[NÚM. DE NOMINA ]],PERSONAL[],2,FALSE)</f>
        <v>LIC. BLANCA GARCÍA LÓPEZ</v>
      </c>
      <c r="M331" s="586" t="str">
        <f>VLOOKUP(MUEBLES[[#This Row],[NÚM. DE NOMINA ]],PERSONAL[],3,FALSE)</f>
        <v>OFICIAL MAYOR</v>
      </c>
      <c r="N331" s="585" t="s">
        <v>4905</v>
      </c>
      <c r="O331" s="586" t="s">
        <v>4724</v>
      </c>
      <c r="P331" s="588" t="str">
        <f>VLOOKUP(MUEBLES[[#This Row],[NÚM. DE BIEN ]],BIENES[],2,FALSE)</f>
        <v xml:space="preserve">SILLA DE ESPERA </v>
      </c>
      <c r="Q331" s="589" t="s">
        <v>1157</v>
      </c>
      <c r="R331" s="606" t="s">
        <v>5268</v>
      </c>
      <c r="S331" s="585" t="s">
        <v>556</v>
      </c>
      <c r="T331" s="585" t="s">
        <v>556</v>
      </c>
      <c r="U331" s="585" t="s">
        <v>556</v>
      </c>
      <c r="V331" s="585" t="s">
        <v>1158</v>
      </c>
      <c r="W331" s="590">
        <v>44096</v>
      </c>
      <c r="X331" s="591">
        <v>4918.08</v>
      </c>
      <c r="Y331" s="592">
        <v>0</v>
      </c>
      <c r="Z331" s="592">
        <v>4918.08</v>
      </c>
      <c r="AA331" s="585" t="s">
        <v>6089</v>
      </c>
      <c r="AB331" s="607"/>
      <c r="AC331" s="576"/>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9"/>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9"/>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9"/>
      <c r="HE331" s="9"/>
      <c r="HF331" s="9"/>
      <c r="HG331" s="9"/>
      <c r="HH331" s="9"/>
      <c r="HI331" s="9"/>
      <c r="HJ331" s="9"/>
      <c r="HK331" s="9"/>
      <c r="HL331" s="9"/>
      <c r="HM331" s="9"/>
      <c r="HN331" s="9"/>
      <c r="HO331" s="9"/>
      <c r="HP331" s="9"/>
      <c r="HQ331" s="9"/>
      <c r="HR331" s="9"/>
      <c r="HS331" s="9"/>
      <c r="HT331" s="9"/>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c r="IT331" s="9"/>
      <c r="IU331" s="9"/>
      <c r="IV331" s="9"/>
      <c r="IW331" s="9"/>
      <c r="IX331" s="9"/>
      <c r="IY331" s="9"/>
      <c r="IZ331" s="9"/>
      <c r="JA331" s="9"/>
      <c r="JB331" s="9"/>
      <c r="JC331" s="9"/>
      <c r="JD331" s="9"/>
      <c r="JE331" s="9"/>
      <c r="JF331" s="9"/>
      <c r="JG331" s="9"/>
      <c r="JH331" s="9"/>
      <c r="JI331" s="9"/>
      <c r="JJ331" s="9"/>
      <c r="JK331" s="9"/>
      <c r="JL331" s="9"/>
      <c r="JM331" s="9"/>
      <c r="JN331" s="9"/>
      <c r="JO331" s="9"/>
      <c r="JP331" s="9"/>
      <c r="JQ331" s="9"/>
      <c r="JR331" s="9"/>
      <c r="JS331" s="9"/>
      <c r="JT331" s="9"/>
      <c r="JU331" s="9"/>
      <c r="JV331" s="9"/>
      <c r="JW331" s="9"/>
      <c r="JX331" s="9"/>
      <c r="JY331" s="9"/>
      <c r="JZ331" s="9"/>
      <c r="KA331" s="9"/>
      <c r="KB331" s="9"/>
      <c r="KC331" s="9"/>
      <c r="KD331" s="9"/>
      <c r="KE331" s="9"/>
      <c r="KF331" s="9"/>
      <c r="KG331" s="9"/>
      <c r="KH331" s="9"/>
      <c r="KI331" s="9"/>
      <c r="KJ331" s="9"/>
      <c r="KK331" s="9"/>
      <c r="KL331" s="9"/>
      <c r="KM331" s="9"/>
      <c r="KN331" s="9"/>
      <c r="KO331" s="9"/>
      <c r="KP331" s="9"/>
      <c r="KQ331" s="9"/>
      <c r="KR331" s="9"/>
      <c r="KS331" s="9"/>
      <c r="KT331" s="9"/>
      <c r="KU331" s="9"/>
      <c r="KV331" s="9"/>
      <c r="KW331" s="9"/>
      <c r="KX331" s="9"/>
      <c r="KY331" s="9"/>
      <c r="KZ331" s="9"/>
      <c r="LA331" s="9"/>
      <c r="LB331" s="9"/>
      <c r="LC331" s="9"/>
      <c r="LD331" s="9"/>
      <c r="LE331" s="9"/>
      <c r="LF331" s="9"/>
      <c r="LG331" s="9"/>
      <c r="LH331" s="9"/>
      <c r="LI331" s="9"/>
      <c r="LJ331" s="9"/>
      <c r="LK331" s="9"/>
      <c r="LL331" s="9"/>
      <c r="LM331" s="9"/>
      <c r="LN331" s="9"/>
      <c r="LO331" s="9"/>
      <c r="LP331" s="9"/>
      <c r="LQ331" s="9"/>
      <c r="LR331" s="9"/>
      <c r="LS331" s="9"/>
      <c r="LT331" s="9"/>
      <c r="LU331" s="9"/>
      <c r="LV331" s="9"/>
      <c r="LW331" s="9"/>
      <c r="LX331" s="9"/>
    </row>
    <row r="332" spans="1:336" s="15" customFormat="1" ht="140.25" x14ac:dyDescent="0.25">
      <c r="A332" s="661" t="str">
        <f>CONCATENATE(MUEBLES[[#This Row],[CODIGO DE LA PARTIDA ESPECIFICA ]],"-",MUEBLES[[#This Row],[NO. EDIFICIO ]],"-",MUEBLES[[#This Row],[NO. ÁREA ]],"-",MUEBLES[[#This Row],[NÚM. DE BIEN ]],"-",MUEBLES[[#This Row],[CONSECUTIVO DEL BIEN ]],"-",MUEBLES[[#This Row],[CONSECUTIVO GENERAL DE INVENTARIO]])</f>
        <v>511-01-06-271-006-0327</v>
      </c>
      <c r="B332" s="584">
        <v>511</v>
      </c>
      <c r="C332" s="584" t="s">
        <v>6096</v>
      </c>
      <c r="D332" s="584" t="s">
        <v>6452</v>
      </c>
      <c r="E332" s="585" t="s">
        <v>4060</v>
      </c>
      <c r="F332" s="584" t="str">
        <f>VLOOKUP(MUEBLES[[#This Row],[NO. EDIFICIO ]],EDIFICIOS[],2,FALSE)</f>
        <v>PALACIO MUNICIPAL</v>
      </c>
      <c r="G332" s="584" t="str">
        <f>VLOOKUP(MUEBLES[[#This Row],[NO. EDIFICIO ]],EDIFICIOS[],3,FALSE)</f>
        <v>PALACIO MUNICIPAL, S/N, COLONIA CENTRO</v>
      </c>
      <c r="H332" s="606" t="s">
        <v>4064</v>
      </c>
      <c r="I332" s="587" t="str">
        <f>VLOOKUP(MUEBLES[[#This Row],[NO. ÁREA ]],AREAS[],2,FALSE)</f>
        <v xml:space="preserve">SECRETARÍA GENERAL MUNICIPAL </v>
      </c>
      <c r="J332" s="586" t="str">
        <f>VLOOKUP(MUEBLES[[#This Row],[NO. ÁREA ]],AREAS[],5,FALSE)</f>
        <v>C. CLEMENTE HERNÁNDEZ ESPINOZA</v>
      </c>
      <c r="K332" s="586">
        <v>113</v>
      </c>
      <c r="L332" s="587" t="str">
        <f>VLOOKUP(MUEBLES[[#This Row],[NÚM. DE NOMINA ]],PERSONAL[],2,FALSE)</f>
        <v>C. CLEMENTE HERNÁNDEZ ESPINOZA</v>
      </c>
      <c r="M332" s="586" t="str">
        <f>VLOOKUP(MUEBLES[[#This Row],[NÚM. DE NOMINA ]],PERSONAL[],3,FALSE)</f>
        <v>SECRETARIO GENERAL MUNICIPAL</v>
      </c>
      <c r="N332" s="585" t="s">
        <v>4904</v>
      </c>
      <c r="O332" s="586" t="s">
        <v>4697</v>
      </c>
      <c r="P332" s="588" t="str">
        <f>VLOOKUP(MUEBLES[[#This Row],[NÚM. DE BIEN ]],BIENES[],2,FALSE)</f>
        <v xml:space="preserve">SILLA AJUSTABLE </v>
      </c>
      <c r="Q332" s="589" t="s">
        <v>534</v>
      </c>
      <c r="R332" s="606" t="s">
        <v>5269</v>
      </c>
      <c r="S332" s="585" t="s">
        <v>434</v>
      </c>
      <c r="T332" s="585" t="s">
        <v>556</v>
      </c>
      <c r="U332" s="585" t="s">
        <v>39</v>
      </c>
      <c r="V332" s="585" t="s">
        <v>914</v>
      </c>
      <c r="W332" s="590">
        <v>43943</v>
      </c>
      <c r="X332" s="591">
        <v>1738.84</v>
      </c>
      <c r="Y332" s="592">
        <v>0</v>
      </c>
      <c r="Z332" s="592">
        <v>1738.84</v>
      </c>
      <c r="AA332" s="585" t="s">
        <v>6712</v>
      </c>
      <c r="AB332" s="607"/>
      <c r="AC332" s="576"/>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c r="DL332" s="9"/>
      <c r="DM332" s="9"/>
      <c r="DN332" s="9"/>
      <c r="DO332" s="9"/>
      <c r="DP332" s="9"/>
      <c r="DQ332" s="9"/>
      <c r="DR332" s="9"/>
      <c r="DS332" s="9"/>
      <c r="DT332" s="9"/>
      <c r="DU332" s="9"/>
      <c r="DV332" s="9"/>
      <c r="DW332" s="9"/>
      <c r="DX332" s="9"/>
      <c r="DY332" s="9"/>
      <c r="DZ332" s="9"/>
      <c r="EA332" s="9"/>
      <c r="EB332" s="9"/>
      <c r="EC332" s="9"/>
      <c r="ED332" s="9"/>
      <c r="EE332" s="9"/>
      <c r="EF332" s="9"/>
      <c r="EG332" s="9"/>
      <c r="EH332" s="9"/>
      <c r="EI332" s="9"/>
      <c r="EJ332" s="9"/>
      <c r="EK332" s="9"/>
      <c r="EL332" s="9"/>
      <c r="EM332" s="9"/>
      <c r="EN332" s="9"/>
      <c r="EO332" s="9"/>
      <c r="EP332" s="9"/>
      <c r="EQ332" s="9"/>
      <c r="ER332" s="9"/>
      <c r="ES332" s="9"/>
      <c r="ET332" s="9"/>
      <c r="EU332" s="9"/>
      <c r="EV332" s="9"/>
      <c r="EW332" s="9"/>
      <c r="EX332" s="9"/>
      <c r="EY332" s="9"/>
      <c r="EZ332" s="9"/>
      <c r="FA332" s="9"/>
      <c r="FB332" s="9"/>
      <c r="FC332" s="9"/>
      <c r="FD332" s="9"/>
      <c r="FE332" s="9"/>
      <c r="FF332" s="9"/>
      <c r="FG332" s="9"/>
      <c r="FH332" s="9"/>
      <c r="FI332" s="9"/>
      <c r="FJ332" s="9"/>
      <c r="FK332" s="9"/>
      <c r="FL332" s="9"/>
      <c r="FM332" s="9"/>
      <c r="FN332" s="9"/>
      <c r="FO332" s="9"/>
      <c r="FP332" s="9"/>
      <c r="FQ332" s="9"/>
      <c r="FR332" s="9"/>
      <c r="FS332" s="9"/>
      <c r="FT332" s="9"/>
      <c r="FU332" s="9"/>
      <c r="FV332" s="9"/>
      <c r="FW332" s="9"/>
      <c r="FX332" s="9"/>
      <c r="FY332" s="9"/>
      <c r="FZ332" s="9"/>
      <c r="GA332" s="9"/>
      <c r="GB332" s="9"/>
      <c r="GC332" s="9"/>
      <c r="GD332" s="9"/>
      <c r="GE332" s="9"/>
      <c r="GF332" s="9"/>
      <c r="GG332" s="9"/>
      <c r="GH332" s="9"/>
      <c r="GI332" s="9"/>
      <c r="GJ332" s="9"/>
      <c r="GK332" s="9"/>
      <c r="GL332" s="9"/>
      <c r="GM332" s="9"/>
      <c r="GN332" s="9"/>
      <c r="GO332" s="9"/>
      <c r="GP332" s="9"/>
      <c r="GQ332" s="9"/>
      <c r="GR332" s="9"/>
      <c r="GS332" s="9"/>
      <c r="GT332" s="9"/>
      <c r="GU332" s="9"/>
      <c r="GV332" s="9"/>
      <c r="GW332" s="9"/>
      <c r="GX332" s="9"/>
      <c r="GY332" s="9"/>
      <c r="GZ332" s="9"/>
      <c r="HA332" s="9"/>
      <c r="HB332" s="9"/>
      <c r="HC332" s="9"/>
      <c r="HD332" s="9"/>
      <c r="HE332" s="9"/>
      <c r="HF332" s="9"/>
      <c r="HG332" s="9"/>
      <c r="HH332" s="9"/>
      <c r="HI332" s="9"/>
      <c r="HJ332" s="9"/>
      <c r="HK332" s="9"/>
      <c r="HL332" s="9"/>
      <c r="HM332" s="9"/>
      <c r="HN332" s="9"/>
      <c r="HO332" s="9"/>
      <c r="HP332" s="9"/>
      <c r="HQ332" s="9"/>
      <c r="HR332" s="9"/>
      <c r="HS332" s="9"/>
      <c r="HT332" s="9"/>
      <c r="HU332" s="9"/>
      <c r="HV332" s="9"/>
      <c r="HW332" s="9"/>
      <c r="HX332" s="9"/>
      <c r="HY332" s="9"/>
      <c r="HZ332" s="9"/>
      <c r="IA332" s="9"/>
      <c r="IB332" s="9"/>
      <c r="IC332" s="9"/>
      <c r="ID332" s="9"/>
      <c r="IE332" s="9"/>
      <c r="IF332" s="9"/>
      <c r="IG332" s="9"/>
      <c r="IH332" s="9"/>
      <c r="II332" s="9"/>
      <c r="IJ332" s="9"/>
      <c r="IK332" s="9"/>
      <c r="IL332" s="9"/>
      <c r="IM332" s="9"/>
      <c r="IN332" s="9"/>
      <c r="IO332" s="9"/>
      <c r="IP332" s="9"/>
      <c r="IQ332" s="9"/>
      <c r="IR332" s="9"/>
      <c r="IS332" s="9"/>
      <c r="IT332" s="9"/>
      <c r="IU332" s="9"/>
      <c r="IV332" s="9"/>
      <c r="IW332" s="9"/>
      <c r="IX332" s="9"/>
      <c r="IY332" s="9"/>
      <c r="IZ332" s="9"/>
      <c r="JA332" s="9"/>
      <c r="JB332" s="9"/>
      <c r="JC332" s="9"/>
      <c r="JD332" s="9"/>
      <c r="JE332" s="9"/>
      <c r="JF332" s="9"/>
      <c r="JG332" s="9"/>
      <c r="JH332" s="9"/>
      <c r="JI332" s="9"/>
      <c r="JJ332" s="9"/>
      <c r="JK332" s="9"/>
      <c r="JL332" s="9"/>
      <c r="JM332" s="9"/>
      <c r="JN332" s="9"/>
      <c r="JO332" s="9"/>
      <c r="JP332" s="9"/>
      <c r="JQ332" s="9"/>
      <c r="JR332" s="9"/>
      <c r="JS332" s="9"/>
      <c r="JT332" s="9"/>
      <c r="JU332" s="9"/>
      <c r="JV332" s="9"/>
      <c r="JW332" s="9"/>
      <c r="JX332" s="9"/>
      <c r="JY332" s="9"/>
      <c r="JZ332" s="9"/>
      <c r="KA332" s="9"/>
      <c r="KB332" s="9"/>
      <c r="KC332" s="9"/>
      <c r="KD332" s="9"/>
      <c r="KE332" s="9"/>
      <c r="KF332" s="9"/>
      <c r="KG332" s="9"/>
      <c r="KH332" s="9"/>
      <c r="KI332" s="9"/>
      <c r="KJ332" s="9"/>
      <c r="KK332" s="9"/>
      <c r="KL332" s="9"/>
      <c r="KM332" s="9"/>
      <c r="KN332" s="9"/>
      <c r="KO332" s="9"/>
      <c r="KP332" s="9"/>
      <c r="KQ332" s="9"/>
      <c r="KR332" s="9"/>
      <c r="KS332" s="9"/>
      <c r="KT332" s="9"/>
      <c r="KU332" s="9"/>
      <c r="KV332" s="9"/>
      <c r="KW332" s="9"/>
      <c r="KX332" s="9"/>
      <c r="KY332" s="9"/>
      <c r="KZ332" s="9"/>
      <c r="LA332" s="9"/>
      <c r="LB332" s="9"/>
      <c r="LC332" s="9"/>
      <c r="LD332" s="9"/>
      <c r="LE332" s="9"/>
      <c r="LF332" s="9"/>
      <c r="LG332" s="9"/>
      <c r="LH332" s="9"/>
      <c r="LI332" s="9"/>
      <c r="LJ332" s="9"/>
      <c r="LK332" s="9"/>
      <c r="LL332" s="9"/>
      <c r="LM332" s="9"/>
      <c r="LN332" s="9"/>
      <c r="LO332" s="9"/>
      <c r="LP332" s="9"/>
      <c r="LQ332" s="9"/>
      <c r="LR332" s="9"/>
      <c r="LS332" s="9"/>
      <c r="LT332" s="9"/>
      <c r="LU332" s="9"/>
      <c r="LV332" s="9"/>
      <c r="LW332" s="9"/>
      <c r="LX332" s="9"/>
    </row>
    <row r="333" spans="1:336" s="15" customFormat="1" ht="140.25" x14ac:dyDescent="0.25">
      <c r="A333" s="661" t="str">
        <f>CONCATENATE(MUEBLES[[#This Row],[CODIGO DE LA PARTIDA ESPECIFICA ]],"-",MUEBLES[[#This Row],[NO. EDIFICIO ]],"-",MUEBLES[[#This Row],[NO. ÁREA ]],"-",MUEBLES[[#This Row],[NÚM. DE BIEN ]],"-",MUEBLES[[#This Row],[CONSECUTIVO DEL BIEN ]],"-",MUEBLES[[#This Row],[CONSECUTIVO GENERAL DE INVENTARIO]])</f>
        <v>511-01-18-271-007-0328</v>
      </c>
      <c r="B333" s="584">
        <v>511</v>
      </c>
      <c r="C333" s="584" t="s">
        <v>6096</v>
      </c>
      <c r="D333" s="584" t="s">
        <v>6453</v>
      </c>
      <c r="E333" s="585" t="s">
        <v>4060</v>
      </c>
      <c r="F333" s="584" t="str">
        <f>VLOOKUP(MUEBLES[[#This Row],[NO. EDIFICIO ]],EDIFICIOS[],2,FALSE)</f>
        <v>PALACIO MUNICIPAL</v>
      </c>
      <c r="G333" s="584" t="str">
        <f>VLOOKUP(MUEBLES[[#This Row],[NO. EDIFICIO ]],EDIFICIOS[],3,FALSE)</f>
        <v>PALACIO MUNICIPAL, S/N, COLONIA CENTRO</v>
      </c>
      <c r="H333" s="606" t="s">
        <v>4263</v>
      </c>
      <c r="I333" s="587" t="str">
        <f>VLOOKUP(MUEBLES[[#This Row],[NO. ÁREA ]],AREAS[],2,FALSE)</f>
        <v>OBRAS PÚBLICAS Y ORDENAMIENTO URBANO</v>
      </c>
      <c r="J333" s="586" t="str">
        <f>VLOOKUP(MUEBLES[[#This Row],[NO. ÁREA ]],AREAS[],5,FALSE)</f>
        <v>ING. ZOILA PÉREZ MEJÍA</v>
      </c>
      <c r="K333" s="586">
        <v>162</v>
      </c>
      <c r="L333" s="587" t="str">
        <f>VLOOKUP(MUEBLES[[#This Row],[NÚM. DE NOMINA ]],PERSONAL[],2,FALSE)</f>
        <v>P. DE ARQ. RODRIGO MENDOZA MARTÍNEZ</v>
      </c>
      <c r="M333" s="586" t="str">
        <f>VLOOKUP(MUEBLES[[#This Row],[NÚM. DE NOMINA ]],PERSONAL[],3,FALSE)</f>
        <v xml:space="preserve">TITULAR </v>
      </c>
      <c r="N333" s="585" t="s">
        <v>4904</v>
      </c>
      <c r="O333" s="586" t="s">
        <v>4698</v>
      </c>
      <c r="P333" s="588" t="str">
        <f>VLOOKUP(MUEBLES[[#This Row],[NÚM. DE BIEN ]],BIENES[],2,FALSE)</f>
        <v xml:space="preserve">SILLA AJUSTABLE </v>
      </c>
      <c r="Q333" s="589" t="s">
        <v>534</v>
      </c>
      <c r="R333" s="606" t="s">
        <v>5270</v>
      </c>
      <c r="S333" s="585" t="s">
        <v>434</v>
      </c>
      <c r="T333" s="585" t="s">
        <v>556</v>
      </c>
      <c r="U333" s="585" t="s">
        <v>39</v>
      </c>
      <c r="V333" s="585" t="s">
        <v>914</v>
      </c>
      <c r="W333" s="590">
        <v>43943</v>
      </c>
      <c r="X333" s="591">
        <v>1738.84</v>
      </c>
      <c r="Y333" s="592">
        <v>0</v>
      </c>
      <c r="Z333" s="592">
        <v>1738.84</v>
      </c>
      <c r="AA333" s="585" t="s">
        <v>6089</v>
      </c>
      <c r="AB333" s="607"/>
      <c r="AC333" s="576"/>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c r="DL333" s="9"/>
      <c r="DM333" s="9"/>
      <c r="DN333" s="9"/>
      <c r="DO333" s="9"/>
      <c r="DP333" s="9"/>
      <c r="DQ333" s="9"/>
      <c r="DR333" s="9"/>
      <c r="DS333" s="9"/>
      <c r="DT333" s="9"/>
      <c r="DU333" s="9"/>
      <c r="DV333" s="9"/>
      <c r="DW333" s="9"/>
      <c r="DX333" s="9"/>
      <c r="DY333" s="9"/>
      <c r="DZ333" s="9"/>
      <c r="EA333" s="9"/>
      <c r="EB333" s="9"/>
      <c r="EC333" s="9"/>
      <c r="ED333" s="9"/>
      <c r="EE333" s="9"/>
      <c r="EF333" s="9"/>
      <c r="EG333" s="9"/>
      <c r="EH333" s="9"/>
      <c r="EI333" s="9"/>
      <c r="EJ333" s="9"/>
      <c r="EK333" s="9"/>
      <c r="EL333" s="9"/>
      <c r="EM333" s="9"/>
      <c r="EN333" s="9"/>
      <c r="EO333" s="9"/>
      <c r="EP333" s="9"/>
      <c r="EQ333" s="9"/>
      <c r="ER333" s="9"/>
      <c r="ES333" s="9"/>
      <c r="ET333" s="9"/>
      <c r="EU333" s="9"/>
      <c r="EV333" s="9"/>
      <c r="EW333" s="9"/>
      <c r="EX333" s="9"/>
      <c r="EY333" s="9"/>
      <c r="EZ333" s="9"/>
      <c r="FA333" s="9"/>
      <c r="FB333" s="9"/>
      <c r="FC333" s="9"/>
      <c r="FD333" s="9"/>
      <c r="FE333" s="9"/>
      <c r="FF333" s="9"/>
      <c r="FG333" s="9"/>
      <c r="FH333" s="9"/>
      <c r="FI333" s="9"/>
      <c r="FJ333" s="9"/>
      <c r="FK333" s="9"/>
      <c r="FL333" s="9"/>
      <c r="FM333" s="9"/>
      <c r="FN333" s="9"/>
      <c r="FO333" s="9"/>
      <c r="FP333" s="9"/>
      <c r="FQ333" s="9"/>
      <c r="FR333" s="9"/>
      <c r="FS333" s="9"/>
      <c r="FT333" s="9"/>
      <c r="FU333" s="9"/>
      <c r="FV333" s="9"/>
      <c r="FW333" s="9"/>
      <c r="FX333" s="9"/>
      <c r="FY333" s="9"/>
      <c r="FZ333" s="9"/>
      <c r="GA333" s="9"/>
      <c r="GB333" s="9"/>
      <c r="GC333" s="9"/>
      <c r="GD333" s="9"/>
      <c r="GE333" s="9"/>
      <c r="GF333" s="9"/>
      <c r="GG333" s="9"/>
      <c r="GH333" s="9"/>
      <c r="GI333" s="9"/>
      <c r="GJ333" s="9"/>
      <c r="GK333" s="9"/>
      <c r="GL333" s="9"/>
      <c r="GM333" s="9"/>
      <c r="GN333" s="9"/>
      <c r="GO333" s="9"/>
      <c r="GP333" s="9"/>
      <c r="GQ333" s="9"/>
      <c r="GR333" s="9"/>
      <c r="GS333" s="9"/>
      <c r="GT333" s="9"/>
      <c r="GU333" s="9"/>
      <c r="GV333" s="9"/>
      <c r="GW333" s="9"/>
      <c r="GX333" s="9"/>
      <c r="GY333" s="9"/>
      <c r="GZ333" s="9"/>
      <c r="HA333" s="9"/>
      <c r="HB333" s="9"/>
      <c r="HC333" s="9"/>
      <c r="HD333" s="9"/>
      <c r="HE333" s="9"/>
      <c r="HF333" s="9"/>
      <c r="HG333" s="9"/>
      <c r="HH333" s="9"/>
      <c r="HI333" s="9"/>
      <c r="HJ333" s="9"/>
      <c r="HK333" s="9"/>
      <c r="HL333" s="9"/>
      <c r="HM333" s="9"/>
      <c r="HN333" s="9"/>
      <c r="HO333" s="9"/>
      <c r="HP333" s="9"/>
      <c r="HQ333" s="9"/>
      <c r="HR333" s="9"/>
      <c r="HS333" s="9"/>
      <c r="HT333" s="9"/>
      <c r="HU333" s="9"/>
      <c r="HV333" s="9"/>
      <c r="HW333" s="9"/>
      <c r="HX333" s="9"/>
      <c r="HY333" s="9"/>
      <c r="HZ333" s="9"/>
      <c r="IA333" s="9"/>
      <c r="IB333" s="9"/>
      <c r="IC333" s="9"/>
      <c r="ID333" s="9"/>
      <c r="IE333" s="9"/>
      <c r="IF333" s="9"/>
      <c r="IG333" s="9"/>
      <c r="IH333" s="9"/>
      <c r="II333" s="9"/>
      <c r="IJ333" s="9"/>
      <c r="IK333" s="9"/>
      <c r="IL333" s="9"/>
      <c r="IM333" s="9"/>
      <c r="IN333" s="9"/>
      <c r="IO333" s="9"/>
      <c r="IP333" s="9"/>
      <c r="IQ333" s="9"/>
      <c r="IR333" s="9"/>
      <c r="IS333" s="9"/>
      <c r="IT333" s="9"/>
      <c r="IU333" s="9"/>
      <c r="IV333" s="9"/>
      <c r="IW333" s="9"/>
      <c r="IX333" s="9"/>
      <c r="IY333" s="9"/>
      <c r="IZ333" s="9"/>
      <c r="JA333" s="9"/>
      <c r="JB333" s="9"/>
      <c r="JC333" s="9"/>
      <c r="JD333" s="9"/>
      <c r="JE333" s="9"/>
      <c r="JF333" s="9"/>
      <c r="JG333" s="9"/>
      <c r="JH333" s="9"/>
      <c r="JI333" s="9"/>
      <c r="JJ333" s="9"/>
      <c r="JK333" s="9"/>
      <c r="JL333" s="9"/>
      <c r="JM333" s="9"/>
      <c r="JN333" s="9"/>
      <c r="JO333" s="9"/>
      <c r="JP333" s="9"/>
      <c r="JQ333" s="9"/>
      <c r="JR333" s="9"/>
      <c r="JS333" s="9"/>
      <c r="JT333" s="9"/>
      <c r="JU333" s="9"/>
      <c r="JV333" s="9"/>
      <c r="JW333" s="9"/>
      <c r="JX333" s="9"/>
      <c r="JY333" s="9"/>
      <c r="JZ333" s="9"/>
      <c r="KA333" s="9"/>
      <c r="KB333" s="9"/>
      <c r="KC333" s="9"/>
      <c r="KD333" s="9"/>
      <c r="KE333" s="9"/>
      <c r="KF333" s="9"/>
      <c r="KG333" s="9"/>
      <c r="KH333" s="9"/>
      <c r="KI333" s="9"/>
      <c r="KJ333" s="9"/>
      <c r="KK333" s="9"/>
      <c r="KL333" s="9"/>
      <c r="KM333" s="9"/>
      <c r="KN333" s="9"/>
      <c r="KO333" s="9"/>
      <c r="KP333" s="9"/>
      <c r="KQ333" s="9"/>
      <c r="KR333" s="9"/>
      <c r="KS333" s="9"/>
      <c r="KT333" s="9"/>
      <c r="KU333" s="9"/>
      <c r="KV333" s="9"/>
      <c r="KW333" s="9"/>
      <c r="KX333" s="9"/>
      <c r="KY333" s="9"/>
      <c r="KZ333" s="9"/>
      <c r="LA333" s="9"/>
      <c r="LB333" s="9"/>
      <c r="LC333" s="9"/>
      <c r="LD333" s="9"/>
      <c r="LE333" s="9"/>
      <c r="LF333" s="9"/>
      <c r="LG333" s="9"/>
      <c r="LH333" s="9"/>
      <c r="LI333" s="9"/>
      <c r="LJ333" s="9"/>
      <c r="LK333" s="9"/>
      <c r="LL333" s="9"/>
      <c r="LM333" s="9"/>
      <c r="LN333" s="9"/>
      <c r="LO333" s="9"/>
      <c r="LP333" s="9"/>
      <c r="LQ333" s="9"/>
      <c r="LR333" s="9"/>
      <c r="LS333" s="9"/>
      <c r="LT333" s="9"/>
      <c r="LU333" s="9"/>
      <c r="LV333" s="9"/>
      <c r="LW333" s="9"/>
      <c r="LX333" s="9"/>
    </row>
    <row r="334" spans="1:336" s="15" customFormat="1" ht="140.25" x14ac:dyDescent="0.25">
      <c r="A334" s="661" t="str">
        <f>CONCATENATE(MUEBLES[[#This Row],[CODIGO DE LA PARTIDA ESPECIFICA ]],"-",MUEBLES[[#This Row],[NO. EDIFICIO ]],"-",MUEBLES[[#This Row],[NO. ÁREA ]],"-",MUEBLES[[#This Row],[NÚM. DE BIEN ]],"-",MUEBLES[[#This Row],[CONSECUTIVO DEL BIEN ]],"-",MUEBLES[[#This Row],[CONSECUTIVO GENERAL DE INVENTARIO]])</f>
        <v>511-01-18-271-008-0329</v>
      </c>
      <c r="B334" s="584">
        <v>511</v>
      </c>
      <c r="C334" s="584" t="s">
        <v>6096</v>
      </c>
      <c r="D334" s="584" t="s">
        <v>6454</v>
      </c>
      <c r="E334" s="585" t="s">
        <v>4060</v>
      </c>
      <c r="F334" s="584" t="str">
        <f>VLOOKUP(MUEBLES[[#This Row],[NO. EDIFICIO ]],EDIFICIOS[],2,FALSE)</f>
        <v>PALACIO MUNICIPAL</v>
      </c>
      <c r="G334" s="584" t="str">
        <f>VLOOKUP(MUEBLES[[#This Row],[NO. EDIFICIO ]],EDIFICIOS[],3,FALSE)</f>
        <v>PALACIO MUNICIPAL, S/N, COLONIA CENTRO</v>
      </c>
      <c r="H334" s="606" t="s">
        <v>4263</v>
      </c>
      <c r="I334" s="587" t="str">
        <f>VLOOKUP(MUEBLES[[#This Row],[NO. ÁREA ]],AREAS[],2,FALSE)</f>
        <v>OBRAS PÚBLICAS Y ORDENAMIENTO URBANO</v>
      </c>
      <c r="J334" s="586" t="str">
        <f>VLOOKUP(MUEBLES[[#This Row],[NO. ÁREA ]],AREAS[],5,FALSE)</f>
        <v>ING. ZOILA PÉREZ MEJÍA</v>
      </c>
      <c r="K334" s="586">
        <v>154</v>
      </c>
      <c r="L334" s="587" t="str">
        <f>VLOOKUP(MUEBLES[[#This Row],[NÚM. DE NOMINA ]],PERSONAL[],2,FALSE)</f>
        <v>L. A. WENDY LATORRE SANTILLAN</v>
      </c>
      <c r="M334" s="586" t="str">
        <f>VLOOKUP(MUEBLES[[#This Row],[NÚM. DE NOMINA ]],PERSONAL[],3,FALSE)</f>
        <v xml:space="preserve">AUXILIAR ADMINISTRATIVO </v>
      </c>
      <c r="N334" s="585" t="s">
        <v>4904</v>
      </c>
      <c r="O334" s="586" t="s">
        <v>4699</v>
      </c>
      <c r="P334" s="588" t="str">
        <f>VLOOKUP(MUEBLES[[#This Row],[NÚM. DE BIEN ]],BIENES[],2,FALSE)</f>
        <v xml:space="preserve">SILLA AJUSTABLE </v>
      </c>
      <c r="Q334" s="589" t="s">
        <v>534</v>
      </c>
      <c r="R334" s="606" t="s">
        <v>5271</v>
      </c>
      <c r="S334" s="585" t="s">
        <v>434</v>
      </c>
      <c r="T334" s="585" t="s">
        <v>556</v>
      </c>
      <c r="U334" s="585" t="s">
        <v>39</v>
      </c>
      <c r="V334" s="585" t="s">
        <v>914</v>
      </c>
      <c r="W334" s="590">
        <v>43943</v>
      </c>
      <c r="X334" s="591">
        <v>1738.84</v>
      </c>
      <c r="Y334" s="592">
        <v>0</v>
      </c>
      <c r="Z334" s="592">
        <v>1738.84</v>
      </c>
      <c r="AA334" s="585" t="s">
        <v>6089</v>
      </c>
      <c r="AB334" s="607"/>
      <c r="AC334" s="576"/>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c r="DL334" s="9"/>
      <c r="DM334" s="9"/>
      <c r="DN334" s="9"/>
      <c r="DO334" s="9"/>
      <c r="DP334" s="9"/>
      <c r="DQ334" s="9"/>
      <c r="DR334" s="9"/>
      <c r="DS334" s="9"/>
      <c r="DT334" s="9"/>
      <c r="DU334" s="9"/>
      <c r="DV334" s="9"/>
      <c r="DW334" s="9"/>
      <c r="DX334" s="9"/>
      <c r="DY334" s="9"/>
      <c r="DZ334" s="9"/>
      <c r="EA334" s="9"/>
      <c r="EB334" s="9"/>
      <c r="EC334" s="9"/>
      <c r="ED334" s="9"/>
      <c r="EE334" s="9"/>
      <c r="EF334" s="9"/>
      <c r="EG334" s="9"/>
      <c r="EH334" s="9"/>
      <c r="EI334" s="9"/>
      <c r="EJ334" s="9"/>
      <c r="EK334" s="9"/>
      <c r="EL334" s="9"/>
      <c r="EM334" s="9"/>
      <c r="EN334" s="9"/>
      <c r="EO334" s="9"/>
      <c r="EP334" s="9"/>
      <c r="EQ334" s="9"/>
      <c r="ER334" s="9"/>
      <c r="ES334" s="9"/>
      <c r="ET334" s="9"/>
      <c r="EU334" s="9"/>
      <c r="EV334" s="9"/>
      <c r="EW334" s="9"/>
      <c r="EX334" s="9"/>
      <c r="EY334" s="9"/>
      <c r="EZ334" s="9"/>
      <c r="FA334" s="9"/>
      <c r="FB334" s="9"/>
      <c r="FC334" s="9"/>
      <c r="FD334" s="9"/>
      <c r="FE334" s="9"/>
      <c r="FF334" s="9"/>
      <c r="FG334" s="9"/>
      <c r="FH334" s="9"/>
      <c r="FI334" s="9"/>
      <c r="FJ334" s="9"/>
      <c r="FK334" s="9"/>
      <c r="FL334" s="9"/>
      <c r="FM334" s="9"/>
      <c r="FN334" s="9"/>
      <c r="FO334" s="9"/>
      <c r="FP334" s="9"/>
      <c r="FQ334" s="9"/>
      <c r="FR334" s="9"/>
      <c r="FS334" s="9"/>
      <c r="FT334" s="9"/>
      <c r="FU334" s="9"/>
      <c r="FV334" s="9"/>
      <c r="FW334" s="9"/>
      <c r="FX334" s="9"/>
      <c r="FY334" s="9"/>
      <c r="FZ334" s="9"/>
      <c r="GA334" s="9"/>
      <c r="GB334" s="9"/>
      <c r="GC334" s="9"/>
      <c r="GD334" s="9"/>
      <c r="GE334" s="9"/>
      <c r="GF334" s="9"/>
      <c r="GG334" s="9"/>
      <c r="GH334" s="9"/>
      <c r="GI334" s="9"/>
      <c r="GJ334" s="9"/>
      <c r="GK334" s="9"/>
      <c r="GL334" s="9"/>
      <c r="GM334" s="9"/>
      <c r="GN334" s="9"/>
      <c r="GO334" s="9"/>
      <c r="GP334" s="9"/>
      <c r="GQ334" s="9"/>
      <c r="GR334" s="9"/>
      <c r="GS334" s="9"/>
      <c r="GT334" s="9"/>
      <c r="GU334" s="9"/>
      <c r="GV334" s="9"/>
      <c r="GW334" s="9"/>
      <c r="GX334" s="9"/>
      <c r="GY334" s="9"/>
      <c r="GZ334" s="9"/>
      <c r="HA334" s="9"/>
      <c r="HB334" s="9"/>
      <c r="HC334" s="9"/>
      <c r="HD334" s="9"/>
      <c r="HE334" s="9"/>
      <c r="HF334" s="9"/>
      <c r="HG334" s="9"/>
      <c r="HH334" s="9"/>
      <c r="HI334" s="9"/>
      <c r="HJ334" s="9"/>
      <c r="HK334" s="9"/>
      <c r="HL334" s="9"/>
      <c r="HM334" s="9"/>
      <c r="HN334" s="9"/>
      <c r="HO334" s="9"/>
      <c r="HP334" s="9"/>
      <c r="HQ334" s="9"/>
      <c r="HR334" s="9"/>
      <c r="HS334" s="9"/>
      <c r="HT334" s="9"/>
      <c r="HU334" s="9"/>
      <c r="HV334" s="9"/>
      <c r="HW334" s="9"/>
      <c r="HX334" s="9"/>
      <c r="HY334" s="9"/>
      <c r="HZ334" s="9"/>
      <c r="IA334" s="9"/>
      <c r="IB334" s="9"/>
      <c r="IC334" s="9"/>
      <c r="ID334" s="9"/>
      <c r="IE334" s="9"/>
      <c r="IF334" s="9"/>
      <c r="IG334" s="9"/>
      <c r="IH334" s="9"/>
      <c r="II334" s="9"/>
      <c r="IJ334" s="9"/>
      <c r="IK334" s="9"/>
      <c r="IL334" s="9"/>
      <c r="IM334" s="9"/>
      <c r="IN334" s="9"/>
      <c r="IO334" s="9"/>
      <c r="IP334" s="9"/>
      <c r="IQ334" s="9"/>
      <c r="IR334" s="9"/>
      <c r="IS334" s="9"/>
      <c r="IT334" s="9"/>
      <c r="IU334" s="9"/>
      <c r="IV334" s="9"/>
      <c r="IW334" s="9"/>
      <c r="IX334" s="9"/>
      <c r="IY334" s="9"/>
      <c r="IZ334" s="9"/>
      <c r="JA334" s="9"/>
      <c r="JB334" s="9"/>
      <c r="JC334" s="9"/>
      <c r="JD334" s="9"/>
      <c r="JE334" s="9"/>
      <c r="JF334" s="9"/>
      <c r="JG334" s="9"/>
      <c r="JH334" s="9"/>
      <c r="JI334" s="9"/>
      <c r="JJ334" s="9"/>
      <c r="JK334" s="9"/>
      <c r="JL334" s="9"/>
      <c r="JM334" s="9"/>
      <c r="JN334" s="9"/>
      <c r="JO334" s="9"/>
      <c r="JP334" s="9"/>
      <c r="JQ334" s="9"/>
      <c r="JR334" s="9"/>
      <c r="JS334" s="9"/>
      <c r="JT334" s="9"/>
      <c r="JU334" s="9"/>
      <c r="JV334" s="9"/>
      <c r="JW334" s="9"/>
      <c r="JX334" s="9"/>
      <c r="JY334" s="9"/>
      <c r="JZ334" s="9"/>
      <c r="KA334" s="9"/>
      <c r="KB334" s="9"/>
      <c r="KC334" s="9"/>
      <c r="KD334" s="9"/>
      <c r="KE334" s="9"/>
      <c r="KF334" s="9"/>
      <c r="KG334" s="9"/>
      <c r="KH334" s="9"/>
      <c r="KI334" s="9"/>
      <c r="KJ334" s="9"/>
      <c r="KK334" s="9"/>
      <c r="KL334" s="9"/>
      <c r="KM334" s="9"/>
      <c r="KN334" s="9"/>
      <c r="KO334" s="9"/>
      <c r="KP334" s="9"/>
      <c r="KQ334" s="9"/>
      <c r="KR334" s="9"/>
      <c r="KS334" s="9"/>
      <c r="KT334" s="9"/>
      <c r="KU334" s="9"/>
      <c r="KV334" s="9"/>
      <c r="KW334" s="9"/>
      <c r="KX334" s="9"/>
      <c r="KY334" s="9"/>
      <c r="KZ334" s="9"/>
      <c r="LA334" s="9"/>
      <c r="LB334" s="9"/>
      <c r="LC334" s="9"/>
      <c r="LD334" s="9"/>
      <c r="LE334" s="9"/>
      <c r="LF334" s="9"/>
      <c r="LG334" s="9"/>
      <c r="LH334" s="9"/>
      <c r="LI334" s="9"/>
      <c r="LJ334" s="9"/>
      <c r="LK334" s="9"/>
      <c r="LL334" s="9"/>
      <c r="LM334" s="9"/>
      <c r="LN334" s="9"/>
      <c r="LO334" s="9"/>
      <c r="LP334" s="9"/>
      <c r="LQ334" s="9"/>
      <c r="LR334" s="9"/>
      <c r="LS334" s="9"/>
      <c r="LT334" s="9"/>
      <c r="LU334" s="9"/>
      <c r="LV334" s="9"/>
      <c r="LW334" s="9"/>
      <c r="LX334" s="9"/>
    </row>
    <row r="335" spans="1:336" s="15" customFormat="1" ht="140.25" x14ac:dyDescent="0.25">
      <c r="A335" s="661" t="str">
        <f>CONCATENATE(MUEBLES[[#This Row],[CODIGO DE LA PARTIDA ESPECIFICA ]],"-",MUEBLES[[#This Row],[NO. EDIFICIO ]],"-",MUEBLES[[#This Row],[NO. ÁREA ]],"-",MUEBLES[[#This Row],[NÚM. DE BIEN ]],"-",MUEBLES[[#This Row],[CONSECUTIVO DEL BIEN ]],"-",MUEBLES[[#This Row],[CONSECUTIVO GENERAL DE INVENTARIO]])</f>
        <v>511-01-18-271-009-0330</v>
      </c>
      <c r="B335" s="584">
        <v>511</v>
      </c>
      <c r="C335" s="584" t="s">
        <v>6096</v>
      </c>
      <c r="D335" s="584" t="s">
        <v>6455</v>
      </c>
      <c r="E335" s="585" t="s">
        <v>4060</v>
      </c>
      <c r="F335" s="584" t="str">
        <f>VLOOKUP(MUEBLES[[#This Row],[NO. EDIFICIO ]],EDIFICIOS[],2,FALSE)</f>
        <v>PALACIO MUNICIPAL</v>
      </c>
      <c r="G335" s="584" t="str">
        <f>VLOOKUP(MUEBLES[[#This Row],[NO. EDIFICIO ]],EDIFICIOS[],3,FALSE)</f>
        <v>PALACIO MUNICIPAL, S/N, COLONIA CENTRO</v>
      </c>
      <c r="H335" s="606" t="s">
        <v>4263</v>
      </c>
      <c r="I335" s="587" t="str">
        <f>VLOOKUP(MUEBLES[[#This Row],[NO. ÁREA ]],AREAS[],2,FALSE)</f>
        <v>OBRAS PÚBLICAS Y ORDENAMIENTO URBANO</v>
      </c>
      <c r="J335" s="586" t="str">
        <f>VLOOKUP(MUEBLES[[#This Row],[NO. ÁREA ]],AREAS[],5,FALSE)</f>
        <v>ING. ZOILA PÉREZ MEJÍA</v>
      </c>
      <c r="K335" s="586">
        <v>164</v>
      </c>
      <c r="L335" s="587" t="str">
        <f>VLOOKUP(MUEBLES[[#This Row],[NÚM. DE NOMINA ]],PERSONAL[],2,FALSE)</f>
        <v>ING. ZOILA PÉREZ MEJÍA</v>
      </c>
      <c r="M335" s="586" t="str">
        <f>VLOOKUP(MUEBLES[[#This Row],[NÚM. DE NOMINA ]],PERSONAL[],3,FALSE)</f>
        <v>TITULAR</v>
      </c>
      <c r="N335" s="585" t="s">
        <v>4904</v>
      </c>
      <c r="O335" s="586" t="s">
        <v>4700</v>
      </c>
      <c r="P335" s="588" t="str">
        <f>VLOOKUP(MUEBLES[[#This Row],[NÚM. DE BIEN ]],BIENES[],2,FALSE)</f>
        <v xml:space="preserve">SILLA AJUSTABLE </v>
      </c>
      <c r="Q335" s="589" t="s">
        <v>534</v>
      </c>
      <c r="R335" s="606" t="s">
        <v>5272</v>
      </c>
      <c r="S335" s="585" t="s">
        <v>434</v>
      </c>
      <c r="T335" s="585" t="s">
        <v>556</v>
      </c>
      <c r="U335" s="585" t="s">
        <v>39</v>
      </c>
      <c r="V335" s="585" t="s">
        <v>914</v>
      </c>
      <c r="W335" s="590">
        <v>43943</v>
      </c>
      <c r="X335" s="591">
        <v>1738.84</v>
      </c>
      <c r="Y335" s="592">
        <v>0</v>
      </c>
      <c r="Z335" s="592">
        <v>1738.84</v>
      </c>
      <c r="AA335" s="585" t="s">
        <v>6089</v>
      </c>
      <c r="AB335" s="607"/>
      <c r="AC335" s="576"/>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c r="DL335" s="9"/>
      <c r="DM335" s="9"/>
      <c r="DN335" s="9"/>
      <c r="DO335" s="9"/>
      <c r="DP335" s="9"/>
      <c r="DQ335" s="9"/>
      <c r="DR335" s="9"/>
      <c r="DS335" s="9"/>
      <c r="DT335" s="9"/>
      <c r="DU335" s="9"/>
      <c r="DV335" s="9"/>
      <c r="DW335" s="9"/>
      <c r="DX335" s="9"/>
      <c r="DY335" s="9"/>
      <c r="DZ335" s="9"/>
      <c r="EA335" s="9"/>
      <c r="EB335" s="9"/>
      <c r="EC335" s="9"/>
      <c r="ED335" s="9"/>
      <c r="EE335" s="9"/>
      <c r="EF335" s="9"/>
      <c r="EG335" s="9"/>
      <c r="EH335" s="9"/>
      <c r="EI335" s="9"/>
      <c r="EJ335" s="9"/>
      <c r="EK335" s="9"/>
      <c r="EL335" s="9"/>
      <c r="EM335" s="9"/>
      <c r="EN335" s="9"/>
      <c r="EO335" s="9"/>
      <c r="EP335" s="9"/>
      <c r="EQ335" s="9"/>
      <c r="ER335" s="9"/>
      <c r="ES335" s="9"/>
      <c r="ET335" s="9"/>
      <c r="EU335" s="9"/>
      <c r="EV335" s="9"/>
      <c r="EW335" s="9"/>
      <c r="EX335" s="9"/>
      <c r="EY335" s="9"/>
      <c r="EZ335" s="9"/>
      <c r="FA335" s="9"/>
      <c r="FB335" s="9"/>
      <c r="FC335" s="9"/>
      <c r="FD335" s="9"/>
      <c r="FE335" s="9"/>
      <c r="FF335" s="9"/>
      <c r="FG335" s="9"/>
      <c r="FH335" s="9"/>
      <c r="FI335" s="9"/>
      <c r="FJ335" s="9"/>
      <c r="FK335" s="9"/>
      <c r="FL335" s="9"/>
      <c r="FM335" s="9"/>
      <c r="FN335" s="9"/>
      <c r="FO335" s="9"/>
      <c r="FP335" s="9"/>
      <c r="FQ335" s="9"/>
      <c r="FR335" s="9"/>
      <c r="FS335" s="9"/>
      <c r="FT335" s="9"/>
      <c r="FU335" s="9"/>
      <c r="FV335" s="9"/>
      <c r="FW335" s="9"/>
      <c r="FX335" s="9"/>
      <c r="FY335" s="9"/>
      <c r="FZ335" s="9"/>
      <c r="GA335" s="9"/>
      <c r="GB335" s="9"/>
      <c r="GC335" s="9"/>
      <c r="GD335" s="9"/>
      <c r="GE335" s="9"/>
      <c r="GF335" s="9"/>
      <c r="GG335" s="9"/>
      <c r="GH335" s="9"/>
      <c r="GI335" s="9"/>
      <c r="GJ335" s="9"/>
      <c r="GK335" s="9"/>
      <c r="GL335" s="9"/>
      <c r="GM335" s="9"/>
      <c r="GN335" s="9"/>
      <c r="GO335" s="9"/>
      <c r="GP335" s="9"/>
      <c r="GQ335" s="9"/>
      <c r="GR335" s="9"/>
      <c r="GS335" s="9"/>
      <c r="GT335" s="9"/>
      <c r="GU335" s="9"/>
      <c r="GV335" s="9"/>
      <c r="GW335" s="9"/>
      <c r="GX335" s="9"/>
      <c r="GY335" s="9"/>
      <c r="GZ335" s="9"/>
      <c r="HA335" s="9"/>
      <c r="HB335" s="9"/>
      <c r="HC335" s="9"/>
      <c r="HD335" s="9"/>
      <c r="HE335" s="9"/>
      <c r="HF335" s="9"/>
      <c r="HG335" s="9"/>
      <c r="HH335" s="9"/>
      <c r="HI335" s="9"/>
      <c r="HJ335" s="9"/>
      <c r="HK335" s="9"/>
      <c r="HL335" s="9"/>
      <c r="HM335" s="9"/>
      <c r="HN335" s="9"/>
      <c r="HO335" s="9"/>
      <c r="HP335" s="9"/>
      <c r="HQ335" s="9"/>
      <c r="HR335" s="9"/>
      <c r="HS335" s="9"/>
      <c r="HT335" s="9"/>
      <c r="HU335" s="9"/>
      <c r="HV335" s="9"/>
      <c r="HW335" s="9"/>
      <c r="HX335" s="9"/>
      <c r="HY335" s="9"/>
      <c r="HZ335" s="9"/>
      <c r="IA335" s="9"/>
      <c r="IB335" s="9"/>
      <c r="IC335" s="9"/>
      <c r="ID335" s="9"/>
      <c r="IE335" s="9"/>
      <c r="IF335" s="9"/>
      <c r="IG335" s="9"/>
      <c r="IH335" s="9"/>
      <c r="II335" s="9"/>
      <c r="IJ335" s="9"/>
      <c r="IK335" s="9"/>
      <c r="IL335" s="9"/>
      <c r="IM335" s="9"/>
      <c r="IN335" s="9"/>
      <c r="IO335" s="9"/>
      <c r="IP335" s="9"/>
      <c r="IQ335" s="9"/>
      <c r="IR335" s="9"/>
      <c r="IS335" s="9"/>
      <c r="IT335" s="9"/>
      <c r="IU335" s="9"/>
      <c r="IV335" s="9"/>
      <c r="IW335" s="9"/>
      <c r="IX335" s="9"/>
      <c r="IY335" s="9"/>
      <c r="IZ335" s="9"/>
      <c r="JA335" s="9"/>
      <c r="JB335" s="9"/>
      <c r="JC335" s="9"/>
      <c r="JD335" s="9"/>
      <c r="JE335" s="9"/>
      <c r="JF335" s="9"/>
      <c r="JG335" s="9"/>
      <c r="JH335" s="9"/>
      <c r="JI335" s="9"/>
      <c r="JJ335" s="9"/>
      <c r="JK335" s="9"/>
      <c r="JL335" s="9"/>
      <c r="JM335" s="9"/>
      <c r="JN335" s="9"/>
      <c r="JO335" s="9"/>
      <c r="JP335" s="9"/>
      <c r="JQ335" s="9"/>
      <c r="JR335" s="9"/>
      <c r="JS335" s="9"/>
      <c r="JT335" s="9"/>
      <c r="JU335" s="9"/>
      <c r="JV335" s="9"/>
      <c r="JW335" s="9"/>
      <c r="JX335" s="9"/>
      <c r="JY335" s="9"/>
      <c r="JZ335" s="9"/>
      <c r="KA335" s="9"/>
      <c r="KB335" s="9"/>
      <c r="KC335" s="9"/>
      <c r="KD335" s="9"/>
      <c r="KE335" s="9"/>
      <c r="KF335" s="9"/>
      <c r="KG335" s="9"/>
      <c r="KH335" s="9"/>
      <c r="KI335" s="9"/>
      <c r="KJ335" s="9"/>
      <c r="KK335" s="9"/>
      <c r="KL335" s="9"/>
      <c r="KM335" s="9"/>
      <c r="KN335" s="9"/>
      <c r="KO335" s="9"/>
      <c r="KP335" s="9"/>
      <c r="KQ335" s="9"/>
      <c r="KR335" s="9"/>
      <c r="KS335" s="9"/>
      <c r="KT335" s="9"/>
      <c r="KU335" s="9"/>
      <c r="KV335" s="9"/>
      <c r="KW335" s="9"/>
      <c r="KX335" s="9"/>
      <c r="KY335" s="9"/>
      <c r="KZ335" s="9"/>
      <c r="LA335" s="9"/>
      <c r="LB335" s="9"/>
      <c r="LC335" s="9"/>
      <c r="LD335" s="9"/>
      <c r="LE335" s="9"/>
      <c r="LF335" s="9"/>
      <c r="LG335" s="9"/>
      <c r="LH335" s="9"/>
      <c r="LI335" s="9"/>
      <c r="LJ335" s="9"/>
      <c r="LK335" s="9"/>
      <c r="LL335" s="9"/>
      <c r="LM335" s="9"/>
      <c r="LN335" s="9"/>
      <c r="LO335" s="9"/>
      <c r="LP335" s="9"/>
      <c r="LQ335" s="9"/>
      <c r="LR335" s="9"/>
      <c r="LS335" s="9"/>
      <c r="LT335" s="9"/>
      <c r="LU335" s="9"/>
      <c r="LV335" s="9"/>
      <c r="LW335" s="9"/>
      <c r="LX335" s="9"/>
    </row>
    <row r="336" spans="1:336" s="15" customFormat="1" ht="140.25" x14ac:dyDescent="0.25">
      <c r="A336" s="662" t="str">
        <f>CONCATENATE(MUEBLES[[#This Row],[CODIGO DE LA PARTIDA ESPECIFICA ]],"-",MUEBLES[[#This Row],[NO. EDIFICIO ]],"-",MUEBLES[[#This Row],[NO. ÁREA ]],"-",MUEBLES[[#This Row],[NÚM. DE BIEN ]],"-",MUEBLES[[#This Row],[CONSECUTIVO DEL BIEN ]],"-",MUEBLES[[#This Row],[CONSECUTIVO GENERAL DE INVENTARIO]])</f>
        <v>511-01-18-271-010-0331</v>
      </c>
      <c r="B336" s="584">
        <v>511</v>
      </c>
      <c r="C336" s="584" t="s">
        <v>6096</v>
      </c>
      <c r="D336" s="584" t="s">
        <v>6456</v>
      </c>
      <c r="E336" s="585" t="s">
        <v>4060</v>
      </c>
      <c r="F336" s="584" t="str">
        <f>VLOOKUP(MUEBLES[[#This Row],[NO. EDIFICIO ]],EDIFICIOS[],2,FALSE)</f>
        <v>PALACIO MUNICIPAL</v>
      </c>
      <c r="G336" s="584" t="str">
        <f>VLOOKUP(MUEBLES[[#This Row],[NO. EDIFICIO ]],EDIFICIOS[],3,FALSE)</f>
        <v>PALACIO MUNICIPAL, S/N, COLONIA CENTRO</v>
      </c>
      <c r="H336" s="606" t="s">
        <v>4263</v>
      </c>
      <c r="I336" s="587" t="str">
        <f>VLOOKUP(MUEBLES[[#This Row],[NO. ÁREA ]],AREAS[],2,FALSE)</f>
        <v>OBRAS PÚBLICAS Y ORDENAMIENTO URBANO</v>
      </c>
      <c r="J336" s="586" t="str">
        <f>VLOOKUP(MUEBLES[[#This Row],[NO. ÁREA ]],AREAS[],5,FALSE)</f>
        <v>ING. ZOILA PÉREZ MEJÍA</v>
      </c>
      <c r="K336" s="586">
        <v>112</v>
      </c>
      <c r="L336" s="587" t="str">
        <f>VLOOKUP(MUEBLES[[#This Row],[NÚM. DE NOMINA ]],PERSONAL[],2,FALSE)</f>
        <v>ING. EZEQUIEL PENCA MAYE</v>
      </c>
      <c r="M336" s="586" t="str">
        <f>VLOOKUP(MUEBLES[[#This Row],[NÚM. DE NOMINA ]],PERSONAL[],3,FALSE)</f>
        <v>RESIDENTE DE OBRA</v>
      </c>
      <c r="N336" s="585" t="s">
        <v>4904</v>
      </c>
      <c r="O336" s="586" t="s">
        <v>4701</v>
      </c>
      <c r="P336" s="588" t="str">
        <f>VLOOKUP(MUEBLES[[#This Row],[NÚM. DE BIEN ]],BIENES[],2,FALSE)</f>
        <v xml:space="preserve">SILLA AJUSTABLE </v>
      </c>
      <c r="Q336" s="589" t="s">
        <v>534</v>
      </c>
      <c r="R336" s="606" t="s">
        <v>5273</v>
      </c>
      <c r="S336" s="585" t="s">
        <v>434</v>
      </c>
      <c r="T336" s="585" t="s">
        <v>556</v>
      </c>
      <c r="U336" s="585" t="s">
        <v>39</v>
      </c>
      <c r="V336" s="585" t="s">
        <v>914</v>
      </c>
      <c r="W336" s="590">
        <v>43943</v>
      </c>
      <c r="X336" s="591">
        <v>1738.84</v>
      </c>
      <c r="Y336" s="592">
        <v>0</v>
      </c>
      <c r="Z336" s="592">
        <v>1738.84</v>
      </c>
      <c r="AA336" s="585" t="s">
        <v>6089</v>
      </c>
      <c r="AB336" s="607"/>
      <c r="AC336" s="576"/>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c r="DL336" s="9"/>
      <c r="DM336" s="9"/>
      <c r="DN336" s="9"/>
      <c r="DO336" s="9"/>
      <c r="DP336" s="9"/>
      <c r="DQ336" s="9"/>
      <c r="DR336" s="9"/>
      <c r="DS336" s="9"/>
      <c r="DT336" s="9"/>
      <c r="DU336" s="9"/>
      <c r="DV336" s="9"/>
      <c r="DW336" s="9"/>
      <c r="DX336" s="9"/>
      <c r="DY336" s="9"/>
      <c r="DZ336" s="9"/>
      <c r="EA336" s="9"/>
      <c r="EB336" s="9"/>
      <c r="EC336" s="9"/>
      <c r="ED336" s="9"/>
      <c r="EE336" s="9"/>
      <c r="EF336" s="9"/>
      <c r="EG336" s="9"/>
      <c r="EH336" s="9"/>
      <c r="EI336" s="9"/>
      <c r="EJ336" s="9"/>
      <c r="EK336" s="9"/>
      <c r="EL336" s="9"/>
      <c r="EM336" s="9"/>
      <c r="EN336" s="9"/>
      <c r="EO336" s="9"/>
      <c r="EP336" s="9"/>
      <c r="EQ336" s="9"/>
      <c r="ER336" s="9"/>
      <c r="ES336" s="9"/>
      <c r="ET336" s="9"/>
      <c r="EU336" s="9"/>
      <c r="EV336" s="9"/>
      <c r="EW336" s="9"/>
      <c r="EX336" s="9"/>
      <c r="EY336" s="9"/>
      <c r="EZ336" s="9"/>
      <c r="FA336" s="9"/>
      <c r="FB336" s="9"/>
      <c r="FC336" s="9"/>
      <c r="FD336" s="9"/>
      <c r="FE336" s="9"/>
      <c r="FF336" s="9"/>
      <c r="FG336" s="9"/>
      <c r="FH336" s="9"/>
      <c r="FI336" s="9"/>
      <c r="FJ336" s="9"/>
      <c r="FK336" s="9"/>
      <c r="FL336" s="9"/>
      <c r="FM336" s="9"/>
      <c r="FN336" s="9"/>
      <c r="FO336" s="9"/>
      <c r="FP336" s="9"/>
      <c r="FQ336" s="9"/>
      <c r="FR336" s="9"/>
      <c r="FS336" s="9"/>
      <c r="FT336" s="9"/>
      <c r="FU336" s="9"/>
      <c r="FV336" s="9"/>
      <c r="FW336" s="9"/>
      <c r="FX336" s="9"/>
      <c r="FY336" s="9"/>
      <c r="FZ336" s="9"/>
      <c r="GA336" s="9"/>
      <c r="GB336" s="9"/>
      <c r="GC336" s="9"/>
      <c r="GD336" s="9"/>
      <c r="GE336" s="9"/>
      <c r="GF336" s="9"/>
      <c r="GG336" s="9"/>
      <c r="GH336" s="9"/>
      <c r="GI336" s="9"/>
      <c r="GJ336" s="9"/>
      <c r="GK336" s="9"/>
      <c r="GL336" s="9"/>
      <c r="GM336" s="9"/>
      <c r="GN336" s="9"/>
      <c r="GO336" s="9"/>
      <c r="GP336" s="9"/>
      <c r="GQ336" s="9"/>
      <c r="GR336" s="9"/>
      <c r="GS336" s="9"/>
      <c r="GT336" s="9"/>
      <c r="GU336" s="9"/>
      <c r="GV336" s="9"/>
      <c r="GW336" s="9"/>
      <c r="GX336" s="9"/>
      <c r="GY336" s="9"/>
      <c r="GZ336" s="9"/>
      <c r="HA336" s="9"/>
      <c r="HB336" s="9"/>
      <c r="HC336" s="9"/>
      <c r="HD336" s="9"/>
      <c r="HE336" s="9"/>
      <c r="HF336" s="9"/>
      <c r="HG336" s="9"/>
      <c r="HH336" s="9"/>
      <c r="HI336" s="9"/>
      <c r="HJ336" s="9"/>
      <c r="HK336" s="9"/>
      <c r="HL336" s="9"/>
      <c r="HM336" s="9"/>
      <c r="HN336" s="9"/>
      <c r="HO336" s="9"/>
      <c r="HP336" s="9"/>
      <c r="HQ336" s="9"/>
      <c r="HR336" s="9"/>
      <c r="HS336" s="9"/>
      <c r="HT336" s="9"/>
      <c r="HU336" s="9"/>
      <c r="HV336" s="9"/>
      <c r="HW336" s="9"/>
      <c r="HX336" s="9"/>
      <c r="HY336" s="9"/>
      <c r="HZ336" s="9"/>
      <c r="IA336" s="9"/>
      <c r="IB336" s="9"/>
      <c r="IC336" s="9"/>
      <c r="ID336" s="9"/>
      <c r="IE336" s="9"/>
      <c r="IF336" s="9"/>
      <c r="IG336" s="9"/>
      <c r="IH336" s="9"/>
      <c r="II336" s="9"/>
      <c r="IJ336" s="9"/>
      <c r="IK336" s="9"/>
      <c r="IL336" s="9"/>
      <c r="IM336" s="9"/>
      <c r="IN336" s="9"/>
      <c r="IO336" s="9"/>
      <c r="IP336" s="9"/>
      <c r="IQ336" s="9"/>
      <c r="IR336" s="9"/>
      <c r="IS336" s="9"/>
      <c r="IT336" s="9"/>
      <c r="IU336" s="9"/>
      <c r="IV336" s="9"/>
      <c r="IW336" s="9"/>
      <c r="IX336" s="9"/>
      <c r="IY336" s="9"/>
      <c r="IZ336" s="9"/>
      <c r="JA336" s="9"/>
      <c r="JB336" s="9"/>
      <c r="JC336" s="9"/>
      <c r="JD336" s="9"/>
      <c r="JE336" s="9"/>
      <c r="JF336" s="9"/>
      <c r="JG336" s="9"/>
      <c r="JH336" s="9"/>
      <c r="JI336" s="9"/>
      <c r="JJ336" s="9"/>
      <c r="JK336" s="9"/>
      <c r="JL336" s="9"/>
      <c r="JM336" s="9"/>
      <c r="JN336" s="9"/>
      <c r="JO336" s="9"/>
      <c r="JP336" s="9"/>
      <c r="JQ336" s="9"/>
      <c r="JR336" s="9"/>
      <c r="JS336" s="9"/>
      <c r="JT336" s="9"/>
      <c r="JU336" s="9"/>
      <c r="JV336" s="9"/>
      <c r="JW336" s="9"/>
      <c r="JX336" s="9"/>
      <c r="JY336" s="9"/>
      <c r="JZ336" s="9"/>
      <c r="KA336" s="9"/>
      <c r="KB336" s="9"/>
      <c r="KC336" s="9"/>
      <c r="KD336" s="9"/>
      <c r="KE336" s="9"/>
      <c r="KF336" s="9"/>
      <c r="KG336" s="9"/>
      <c r="KH336" s="9"/>
      <c r="KI336" s="9"/>
      <c r="KJ336" s="9"/>
      <c r="KK336" s="9"/>
      <c r="KL336" s="9"/>
      <c r="KM336" s="9"/>
      <c r="KN336" s="9"/>
      <c r="KO336" s="9"/>
      <c r="KP336" s="9"/>
      <c r="KQ336" s="9"/>
      <c r="KR336" s="9"/>
      <c r="KS336" s="9"/>
      <c r="KT336" s="9"/>
      <c r="KU336" s="9"/>
      <c r="KV336" s="9"/>
      <c r="KW336" s="9"/>
      <c r="KX336" s="9"/>
      <c r="KY336" s="9"/>
      <c r="KZ336" s="9"/>
      <c r="LA336" s="9"/>
      <c r="LB336" s="9"/>
      <c r="LC336" s="9"/>
      <c r="LD336" s="9"/>
      <c r="LE336" s="9"/>
      <c r="LF336" s="9"/>
      <c r="LG336" s="9"/>
      <c r="LH336" s="9"/>
      <c r="LI336" s="9"/>
      <c r="LJ336" s="9"/>
      <c r="LK336" s="9"/>
      <c r="LL336" s="9"/>
      <c r="LM336" s="9"/>
      <c r="LN336" s="9"/>
      <c r="LO336" s="9"/>
      <c r="LP336" s="9"/>
      <c r="LQ336" s="9"/>
      <c r="LR336" s="9"/>
      <c r="LS336" s="9"/>
      <c r="LT336" s="9"/>
      <c r="LU336" s="9"/>
      <c r="LV336" s="9"/>
      <c r="LW336" s="9"/>
      <c r="LX336" s="9"/>
    </row>
    <row r="337" spans="1:336" s="15" customFormat="1" ht="140.25" x14ac:dyDescent="0.25">
      <c r="A337" s="662" t="str">
        <f>CONCATENATE(MUEBLES[[#This Row],[CODIGO DE LA PARTIDA ESPECIFICA ]],"-",MUEBLES[[#This Row],[NO. EDIFICIO ]],"-",MUEBLES[[#This Row],[NO. ÁREA ]],"-",MUEBLES[[#This Row],[NÚM. DE BIEN ]],"-",MUEBLES[[#This Row],[CONSECUTIVO DEL BIEN ]],"-",MUEBLES[[#This Row],[CONSECUTIVO GENERAL DE INVENTARIO]])</f>
        <v>511-01-18-271-011-0332</v>
      </c>
      <c r="B337" s="584">
        <v>511</v>
      </c>
      <c r="C337" s="584" t="s">
        <v>6096</v>
      </c>
      <c r="D337" s="584" t="s">
        <v>6457</v>
      </c>
      <c r="E337" s="585" t="s">
        <v>4060</v>
      </c>
      <c r="F337" s="584" t="str">
        <f>VLOOKUP(MUEBLES[[#This Row],[NO. EDIFICIO ]],EDIFICIOS[],2,FALSE)</f>
        <v>PALACIO MUNICIPAL</v>
      </c>
      <c r="G337" s="584" t="str">
        <f>VLOOKUP(MUEBLES[[#This Row],[NO. EDIFICIO ]],EDIFICIOS[],3,FALSE)</f>
        <v>PALACIO MUNICIPAL, S/N, COLONIA CENTRO</v>
      </c>
      <c r="H337" s="606" t="s">
        <v>4263</v>
      </c>
      <c r="I337" s="587" t="str">
        <f>VLOOKUP(MUEBLES[[#This Row],[NO. ÁREA ]],AREAS[],2,FALSE)</f>
        <v>OBRAS PÚBLICAS Y ORDENAMIENTO URBANO</v>
      </c>
      <c r="J337" s="586" t="str">
        <f>VLOOKUP(MUEBLES[[#This Row],[NO. ÁREA ]],AREAS[],5,FALSE)</f>
        <v>ING. ZOILA PÉREZ MEJÍA</v>
      </c>
      <c r="K337" s="586">
        <v>19</v>
      </c>
      <c r="L337" s="587" t="str">
        <f>VLOOKUP(MUEBLES[[#This Row],[NÚM. DE NOMINA ]],PERSONAL[],2,FALSE)</f>
        <v>C. P. ELIZABETH PÉREZ ATILANO</v>
      </c>
      <c r="M337" s="586" t="str">
        <f>VLOOKUP(MUEBLES[[#This Row],[NÚM. DE NOMINA ]],PERSONAL[],3,FALSE)</f>
        <v>AUXILIAR CONTABLE</v>
      </c>
      <c r="N337" s="585" t="s">
        <v>4904</v>
      </c>
      <c r="O337" s="586" t="s">
        <v>4702</v>
      </c>
      <c r="P337" s="588" t="str">
        <f>VLOOKUP(MUEBLES[[#This Row],[NÚM. DE BIEN ]],BIENES[],2,FALSE)</f>
        <v xml:space="preserve">SILLA AJUSTABLE </v>
      </c>
      <c r="Q337" s="589" t="s">
        <v>534</v>
      </c>
      <c r="R337" s="606" t="s">
        <v>5274</v>
      </c>
      <c r="S337" s="585" t="s">
        <v>434</v>
      </c>
      <c r="T337" s="585" t="s">
        <v>556</v>
      </c>
      <c r="U337" s="585" t="s">
        <v>39</v>
      </c>
      <c r="V337" s="585" t="s">
        <v>914</v>
      </c>
      <c r="W337" s="590">
        <v>43943</v>
      </c>
      <c r="X337" s="591">
        <v>1738.84</v>
      </c>
      <c r="Y337" s="592">
        <v>0</v>
      </c>
      <c r="Z337" s="592">
        <v>1738.84</v>
      </c>
      <c r="AA337" s="585" t="s">
        <v>6089</v>
      </c>
      <c r="AB337" s="607"/>
      <c r="AC337" s="576"/>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9"/>
      <c r="FK337" s="9"/>
      <c r="FL337" s="9"/>
      <c r="FM337" s="9"/>
      <c r="FN337" s="9"/>
      <c r="FO337" s="9"/>
      <c r="FP337" s="9"/>
      <c r="FQ337" s="9"/>
      <c r="FR337" s="9"/>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9"/>
      <c r="HF337" s="9"/>
      <c r="HG337" s="9"/>
      <c r="HH337" s="9"/>
      <c r="HI337" s="9"/>
      <c r="HJ337" s="9"/>
      <c r="HK337" s="9"/>
      <c r="HL337" s="9"/>
      <c r="HM337" s="9"/>
      <c r="HN337" s="9"/>
      <c r="HO337" s="9"/>
      <c r="HP337" s="9"/>
      <c r="HQ337" s="9"/>
      <c r="HR337" s="9"/>
      <c r="HS337" s="9"/>
      <c r="HT337" s="9"/>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c r="IT337" s="9"/>
      <c r="IU337" s="9"/>
      <c r="IV337" s="9"/>
      <c r="IW337" s="9"/>
      <c r="IX337" s="9"/>
      <c r="IY337" s="9"/>
      <c r="IZ337" s="9"/>
      <c r="JA337" s="9"/>
      <c r="JB337" s="9"/>
      <c r="JC337" s="9"/>
      <c r="JD337" s="9"/>
      <c r="JE337" s="9"/>
      <c r="JF337" s="9"/>
      <c r="JG337" s="9"/>
      <c r="JH337" s="9"/>
      <c r="JI337" s="9"/>
      <c r="JJ337" s="9"/>
      <c r="JK337" s="9"/>
      <c r="JL337" s="9"/>
      <c r="JM337" s="9"/>
      <c r="JN337" s="9"/>
      <c r="JO337" s="9"/>
      <c r="JP337" s="9"/>
      <c r="JQ337" s="9"/>
      <c r="JR337" s="9"/>
      <c r="JS337" s="9"/>
      <c r="JT337" s="9"/>
      <c r="JU337" s="9"/>
      <c r="JV337" s="9"/>
      <c r="JW337" s="9"/>
      <c r="JX337" s="9"/>
      <c r="JY337" s="9"/>
      <c r="JZ337" s="9"/>
      <c r="KA337" s="9"/>
      <c r="KB337" s="9"/>
      <c r="KC337" s="9"/>
      <c r="KD337" s="9"/>
      <c r="KE337" s="9"/>
      <c r="KF337" s="9"/>
      <c r="KG337" s="9"/>
      <c r="KH337" s="9"/>
      <c r="KI337" s="9"/>
      <c r="KJ337" s="9"/>
      <c r="KK337" s="9"/>
      <c r="KL337" s="9"/>
      <c r="KM337" s="9"/>
      <c r="KN337" s="9"/>
      <c r="KO337" s="9"/>
      <c r="KP337" s="9"/>
      <c r="KQ337" s="9"/>
      <c r="KR337" s="9"/>
      <c r="KS337" s="9"/>
      <c r="KT337" s="9"/>
      <c r="KU337" s="9"/>
      <c r="KV337" s="9"/>
      <c r="KW337" s="9"/>
      <c r="KX337" s="9"/>
      <c r="KY337" s="9"/>
      <c r="KZ337" s="9"/>
      <c r="LA337" s="9"/>
      <c r="LB337" s="9"/>
      <c r="LC337" s="9"/>
      <c r="LD337" s="9"/>
      <c r="LE337" s="9"/>
      <c r="LF337" s="9"/>
      <c r="LG337" s="9"/>
      <c r="LH337" s="9"/>
      <c r="LI337" s="9"/>
      <c r="LJ337" s="9"/>
      <c r="LK337" s="9"/>
      <c r="LL337" s="9"/>
      <c r="LM337" s="9"/>
      <c r="LN337" s="9"/>
      <c r="LO337" s="9"/>
      <c r="LP337" s="9"/>
      <c r="LQ337" s="9"/>
      <c r="LR337" s="9"/>
      <c r="LS337" s="9"/>
      <c r="LT337" s="9"/>
      <c r="LU337" s="9"/>
      <c r="LV337" s="9"/>
      <c r="LW337" s="9"/>
      <c r="LX337" s="9"/>
    </row>
    <row r="338" spans="1:336" s="15" customFormat="1" ht="140.25" x14ac:dyDescent="0.25">
      <c r="A338" s="662" t="str">
        <f>CONCATENATE(MUEBLES[[#This Row],[CODIGO DE LA PARTIDA ESPECIFICA ]],"-",MUEBLES[[#This Row],[NO. EDIFICIO ]],"-",MUEBLES[[#This Row],[NO. ÁREA ]],"-",MUEBLES[[#This Row],[NÚM. DE BIEN ]],"-",MUEBLES[[#This Row],[CONSECUTIVO DEL BIEN ]],"-",MUEBLES[[#This Row],[CONSECUTIVO GENERAL DE INVENTARIO]])</f>
        <v>511-01-14-271-012-0333</v>
      </c>
      <c r="B338" s="584">
        <v>511</v>
      </c>
      <c r="C338" s="584" t="s">
        <v>6096</v>
      </c>
      <c r="D338" s="584" t="s">
        <v>6458</v>
      </c>
      <c r="E338" s="585" t="s">
        <v>4060</v>
      </c>
      <c r="F338" s="584" t="str">
        <f>VLOOKUP(MUEBLES[[#This Row],[NO. EDIFICIO ]],EDIFICIOS[],2,FALSE)</f>
        <v>PALACIO MUNICIPAL</v>
      </c>
      <c r="G338" s="584" t="str">
        <f>VLOOKUP(MUEBLES[[#This Row],[NO. EDIFICIO ]],EDIFICIOS[],3,FALSE)</f>
        <v>PALACIO MUNICIPAL, S/N, COLONIA CENTRO</v>
      </c>
      <c r="H338" s="606" t="s">
        <v>4259</v>
      </c>
      <c r="I338" s="587" t="str">
        <f>VLOOKUP(MUEBLES[[#This Row],[NO. ÁREA ]],AREAS[],2,FALSE)</f>
        <v>ADMINISTRACIÓN MUNICIPAL</v>
      </c>
      <c r="J338" s="586" t="str">
        <f>VLOOKUP(MUEBLES[[#This Row],[NO. ÁREA ]],AREAS[],5,FALSE)</f>
        <v>C. DAVID PÉREZ ALONSO</v>
      </c>
      <c r="K338" s="586">
        <v>151</v>
      </c>
      <c r="L338" s="587" t="str">
        <f>VLOOKUP(MUEBLES[[#This Row],[NÚM. DE NOMINA ]],PERSONAL[],2,FALSE)</f>
        <v>C. DAVID PÉREZ ALONSO</v>
      </c>
      <c r="M338" s="586" t="str">
        <f>VLOOKUP(MUEBLES[[#This Row],[NÚM. DE NOMINA ]],PERSONAL[],3,FALSE)</f>
        <v xml:space="preserve">TITULAR </v>
      </c>
      <c r="N338" s="585" t="s">
        <v>4904</v>
      </c>
      <c r="O338" s="586" t="s">
        <v>4703</v>
      </c>
      <c r="P338" s="588" t="str">
        <f>VLOOKUP(MUEBLES[[#This Row],[NÚM. DE BIEN ]],BIENES[],2,FALSE)</f>
        <v xml:space="preserve">SILLA AJUSTABLE </v>
      </c>
      <c r="Q338" s="589" t="s">
        <v>534</v>
      </c>
      <c r="R338" s="606" t="s">
        <v>5275</v>
      </c>
      <c r="S338" s="585" t="s">
        <v>434</v>
      </c>
      <c r="T338" s="585" t="s">
        <v>556</v>
      </c>
      <c r="U338" s="585" t="s">
        <v>39</v>
      </c>
      <c r="V338" s="585" t="s">
        <v>914</v>
      </c>
      <c r="W338" s="590">
        <v>43943</v>
      </c>
      <c r="X338" s="591">
        <v>1738.84</v>
      </c>
      <c r="Y338" s="592">
        <v>0</v>
      </c>
      <c r="Z338" s="592">
        <v>1738.84</v>
      </c>
      <c r="AA338" s="585" t="s">
        <v>6090</v>
      </c>
      <c r="AB338" s="607"/>
      <c r="AC338" s="576"/>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c r="DL338" s="9"/>
      <c r="DM338" s="9"/>
      <c r="DN338" s="9"/>
      <c r="DO338" s="9"/>
      <c r="DP338" s="9"/>
      <c r="DQ338" s="9"/>
      <c r="DR338" s="9"/>
      <c r="DS338" s="9"/>
      <c r="DT338" s="9"/>
      <c r="DU338" s="9"/>
      <c r="DV338" s="9"/>
      <c r="DW338" s="9"/>
      <c r="DX338" s="9"/>
      <c r="DY338" s="9"/>
      <c r="DZ338" s="9"/>
      <c r="EA338" s="9"/>
      <c r="EB338" s="9"/>
      <c r="EC338" s="9"/>
      <c r="ED338" s="9"/>
      <c r="EE338" s="9"/>
      <c r="EF338" s="9"/>
      <c r="EG338" s="9"/>
      <c r="EH338" s="9"/>
      <c r="EI338" s="9"/>
      <c r="EJ338" s="9"/>
      <c r="EK338" s="9"/>
      <c r="EL338" s="9"/>
      <c r="EM338" s="9"/>
      <c r="EN338" s="9"/>
      <c r="EO338" s="9"/>
      <c r="EP338" s="9"/>
      <c r="EQ338" s="9"/>
      <c r="ER338" s="9"/>
      <c r="ES338" s="9"/>
      <c r="ET338" s="9"/>
      <c r="EU338" s="9"/>
      <c r="EV338" s="9"/>
      <c r="EW338" s="9"/>
      <c r="EX338" s="9"/>
      <c r="EY338" s="9"/>
      <c r="EZ338" s="9"/>
      <c r="FA338" s="9"/>
      <c r="FB338" s="9"/>
      <c r="FC338" s="9"/>
      <c r="FD338" s="9"/>
      <c r="FE338" s="9"/>
      <c r="FF338" s="9"/>
      <c r="FG338" s="9"/>
      <c r="FH338" s="9"/>
      <c r="FI338" s="9"/>
      <c r="FJ338" s="9"/>
      <c r="FK338" s="9"/>
      <c r="FL338" s="9"/>
      <c r="FM338" s="9"/>
      <c r="FN338" s="9"/>
      <c r="FO338" s="9"/>
      <c r="FP338" s="9"/>
      <c r="FQ338" s="9"/>
      <c r="FR338" s="9"/>
      <c r="FS338" s="9"/>
      <c r="FT338" s="9"/>
      <c r="FU338" s="9"/>
      <c r="FV338" s="9"/>
      <c r="FW338" s="9"/>
      <c r="FX338" s="9"/>
      <c r="FY338" s="9"/>
      <c r="FZ338" s="9"/>
      <c r="GA338" s="9"/>
      <c r="GB338" s="9"/>
      <c r="GC338" s="9"/>
      <c r="GD338" s="9"/>
      <c r="GE338" s="9"/>
      <c r="GF338" s="9"/>
      <c r="GG338" s="9"/>
      <c r="GH338" s="9"/>
      <c r="GI338" s="9"/>
      <c r="GJ338" s="9"/>
      <c r="GK338" s="9"/>
      <c r="GL338" s="9"/>
      <c r="GM338" s="9"/>
      <c r="GN338" s="9"/>
      <c r="GO338" s="9"/>
      <c r="GP338" s="9"/>
      <c r="GQ338" s="9"/>
      <c r="GR338" s="9"/>
      <c r="GS338" s="9"/>
      <c r="GT338" s="9"/>
      <c r="GU338" s="9"/>
      <c r="GV338" s="9"/>
      <c r="GW338" s="9"/>
      <c r="GX338" s="9"/>
      <c r="GY338" s="9"/>
      <c r="GZ338" s="9"/>
      <c r="HA338" s="9"/>
      <c r="HB338" s="9"/>
      <c r="HC338" s="9"/>
      <c r="HD338" s="9"/>
      <c r="HE338" s="9"/>
      <c r="HF338" s="9"/>
      <c r="HG338" s="9"/>
      <c r="HH338" s="9"/>
      <c r="HI338" s="9"/>
      <c r="HJ338" s="9"/>
      <c r="HK338" s="9"/>
      <c r="HL338" s="9"/>
      <c r="HM338" s="9"/>
      <c r="HN338" s="9"/>
      <c r="HO338" s="9"/>
      <c r="HP338" s="9"/>
      <c r="HQ338" s="9"/>
      <c r="HR338" s="9"/>
      <c r="HS338" s="9"/>
      <c r="HT338" s="9"/>
      <c r="HU338" s="9"/>
      <c r="HV338" s="9"/>
      <c r="HW338" s="9"/>
      <c r="HX338" s="9"/>
      <c r="HY338" s="9"/>
      <c r="HZ338" s="9"/>
      <c r="IA338" s="9"/>
      <c r="IB338" s="9"/>
      <c r="IC338" s="9"/>
      <c r="ID338" s="9"/>
      <c r="IE338" s="9"/>
      <c r="IF338" s="9"/>
      <c r="IG338" s="9"/>
      <c r="IH338" s="9"/>
      <c r="II338" s="9"/>
      <c r="IJ338" s="9"/>
      <c r="IK338" s="9"/>
      <c r="IL338" s="9"/>
      <c r="IM338" s="9"/>
      <c r="IN338" s="9"/>
      <c r="IO338" s="9"/>
      <c r="IP338" s="9"/>
      <c r="IQ338" s="9"/>
      <c r="IR338" s="9"/>
      <c r="IS338" s="9"/>
      <c r="IT338" s="9"/>
      <c r="IU338" s="9"/>
      <c r="IV338" s="9"/>
      <c r="IW338" s="9"/>
      <c r="IX338" s="9"/>
      <c r="IY338" s="9"/>
      <c r="IZ338" s="9"/>
      <c r="JA338" s="9"/>
      <c r="JB338" s="9"/>
      <c r="JC338" s="9"/>
      <c r="JD338" s="9"/>
      <c r="JE338" s="9"/>
      <c r="JF338" s="9"/>
      <c r="JG338" s="9"/>
      <c r="JH338" s="9"/>
      <c r="JI338" s="9"/>
      <c r="JJ338" s="9"/>
      <c r="JK338" s="9"/>
      <c r="JL338" s="9"/>
      <c r="JM338" s="9"/>
      <c r="JN338" s="9"/>
      <c r="JO338" s="9"/>
      <c r="JP338" s="9"/>
      <c r="JQ338" s="9"/>
      <c r="JR338" s="9"/>
      <c r="JS338" s="9"/>
      <c r="JT338" s="9"/>
      <c r="JU338" s="9"/>
      <c r="JV338" s="9"/>
      <c r="JW338" s="9"/>
      <c r="JX338" s="9"/>
      <c r="JY338" s="9"/>
      <c r="JZ338" s="9"/>
      <c r="KA338" s="9"/>
      <c r="KB338" s="9"/>
      <c r="KC338" s="9"/>
      <c r="KD338" s="9"/>
      <c r="KE338" s="9"/>
      <c r="KF338" s="9"/>
      <c r="KG338" s="9"/>
      <c r="KH338" s="9"/>
      <c r="KI338" s="9"/>
      <c r="KJ338" s="9"/>
      <c r="KK338" s="9"/>
      <c r="KL338" s="9"/>
      <c r="KM338" s="9"/>
      <c r="KN338" s="9"/>
      <c r="KO338" s="9"/>
      <c r="KP338" s="9"/>
      <c r="KQ338" s="9"/>
      <c r="KR338" s="9"/>
      <c r="KS338" s="9"/>
      <c r="KT338" s="9"/>
      <c r="KU338" s="9"/>
      <c r="KV338" s="9"/>
      <c r="KW338" s="9"/>
      <c r="KX338" s="9"/>
      <c r="KY338" s="9"/>
      <c r="KZ338" s="9"/>
      <c r="LA338" s="9"/>
      <c r="LB338" s="9"/>
      <c r="LC338" s="9"/>
      <c r="LD338" s="9"/>
      <c r="LE338" s="9"/>
      <c r="LF338" s="9"/>
      <c r="LG338" s="9"/>
      <c r="LH338" s="9"/>
      <c r="LI338" s="9"/>
      <c r="LJ338" s="9"/>
      <c r="LK338" s="9"/>
      <c r="LL338" s="9"/>
      <c r="LM338" s="9"/>
      <c r="LN338" s="9"/>
      <c r="LO338" s="9"/>
      <c r="LP338" s="9"/>
      <c r="LQ338" s="9"/>
      <c r="LR338" s="9"/>
      <c r="LS338" s="9"/>
      <c r="LT338" s="9"/>
      <c r="LU338" s="9"/>
      <c r="LV338" s="9"/>
      <c r="LW338" s="9"/>
      <c r="LX338" s="9"/>
    </row>
    <row r="339" spans="1:336" s="15" customFormat="1" ht="140.25" x14ac:dyDescent="0.25">
      <c r="A339" s="663" t="str">
        <f>CONCATENATE(MUEBLES[[#This Row],[CODIGO DE LA PARTIDA ESPECIFICA ]],"-",MUEBLES[[#This Row],[NO. EDIFICIO ]],"-",MUEBLES[[#This Row],[NO. ÁREA ]],"-",MUEBLES[[#This Row],[NÚM. DE BIEN ]],"-",MUEBLES[[#This Row],[CONSECUTIVO DEL BIEN ]],"-",MUEBLES[[#This Row],[CONSECUTIVO GENERAL DE INVENTARIO]])</f>
        <v>511-01-24-271-013-0334</v>
      </c>
      <c r="B339" s="610">
        <v>511</v>
      </c>
      <c r="C339" s="584" t="s">
        <v>6096</v>
      </c>
      <c r="D339" s="610" t="s">
        <v>6459</v>
      </c>
      <c r="E339" s="585" t="s">
        <v>4060</v>
      </c>
      <c r="F339" s="584" t="str">
        <f>VLOOKUP(MUEBLES[[#This Row],[NO. EDIFICIO ]],EDIFICIOS[],2,FALSE)</f>
        <v>PALACIO MUNICIPAL</v>
      </c>
      <c r="G339" s="584" t="str">
        <f>VLOOKUP(MUEBLES[[#This Row],[NO. EDIFICIO ]],EDIFICIOS[],3,FALSE)</f>
        <v>PALACIO MUNICIPAL, S/N, COLONIA CENTRO</v>
      </c>
      <c r="H339" s="606" t="s">
        <v>4269</v>
      </c>
      <c r="I339" s="587" t="str">
        <f>VLOOKUP(MUEBLES[[#This Row],[NO. ÁREA ]],AREAS[],2,FALSE)</f>
        <v>TESORERÍA MUNICIPAL</v>
      </c>
      <c r="J339" s="586" t="str">
        <f>VLOOKUP(MUEBLES[[#This Row],[NO. ÁREA ]],AREAS[],5,FALSE)</f>
        <v>C. P. NOHEMI VIRIDIANA CORTEZ MONTER</v>
      </c>
      <c r="K339" s="586">
        <v>145</v>
      </c>
      <c r="L339" s="587" t="str">
        <f>VLOOKUP(MUEBLES[[#This Row],[NÚM. DE NOMINA ]],PERSONAL[],2,FALSE)</f>
        <v>L. C. OLGA ALICIA  CRUZ PÉREZ</v>
      </c>
      <c r="M339" s="611" t="str">
        <f>VLOOKUP(MUEBLES[[#This Row],[NÚM. DE NOMINA ]],PERSONAL[],3,FALSE)</f>
        <v>ENCARGADA DE RECURSOS FEDERALES</v>
      </c>
      <c r="N339" s="585" t="s">
        <v>4904</v>
      </c>
      <c r="O339" s="611" t="s">
        <v>4704</v>
      </c>
      <c r="P339" s="588" t="str">
        <f>VLOOKUP(MUEBLES[[#This Row],[NÚM. DE BIEN ]],BIENES[],2,FALSE)</f>
        <v xml:space="preserve">SILLA AJUSTABLE </v>
      </c>
      <c r="Q339" s="612" t="s">
        <v>534</v>
      </c>
      <c r="R339" s="606" t="s">
        <v>5276</v>
      </c>
      <c r="S339" s="613" t="s">
        <v>434</v>
      </c>
      <c r="T339" s="613" t="s">
        <v>556</v>
      </c>
      <c r="U339" s="613" t="s">
        <v>39</v>
      </c>
      <c r="V339" s="613" t="s">
        <v>914</v>
      </c>
      <c r="W339" s="614">
        <v>43943</v>
      </c>
      <c r="X339" s="615">
        <v>1738.84</v>
      </c>
      <c r="Y339" s="592">
        <v>0</v>
      </c>
      <c r="Z339" s="616">
        <v>1738.84</v>
      </c>
      <c r="AA339" s="585" t="s">
        <v>6090</v>
      </c>
      <c r="AB339" s="607" t="s">
        <v>7877</v>
      </c>
      <c r="AC339" s="576" t="s">
        <v>7826</v>
      </c>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c r="DL339" s="9"/>
      <c r="DM339" s="9"/>
      <c r="DN339" s="9"/>
      <c r="DO339" s="9"/>
      <c r="DP339" s="9"/>
      <c r="DQ339" s="9"/>
      <c r="DR339" s="9"/>
      <c r="DS339" s="9"/>
      <c r="DT339" s="9"/>
      <c r="DU339" s="9"/>
      <c r="DV339" s="9"/>
      <c r="DW339" s="9"/>
      <c r="DX339" s="9"/>
      <c r="DY339" s="9"/>
      <c r="DZ339" s="9"/>
      <c r="EA339" s="9"/>
      <c r="EB339" s="9"/>
      <c r="EC339" s="9"/>
      <c r="ED339" s="9"/>
      <c r="EE339" s="9"/>
      <c r="EF339" s="9"/>
      <c r="EG339" s="9"/>
      <c r="EH339" s="9"/>
      <c r="EI339" s="9"/>
      <c r="EJ339" s="9"/>
      <c r="EK339" s="9"/>
      <c r="EL339" s="9"/>
      <c r="EM339" s="9"/>
      <c r="EN339" s="9"/>
      <c r="EO339" s="9"/>
      <c r="EP339" s="9"/>
      <c r="EQ339" s="9"/>
      <c r="ER339" s="9"/>
      <c r="ES339" s="9"/>
      <c r="ET339" s="9"/>
      <c r="EU339" s="9"/>
      <c r="EV339" s="9"/>
      <c r="EW339" s="9"/>
      <c r="EX339" s="9"/>
      <c r="EY339" s="9"/>
      <c r="EZ339" s="9"/>
      <c r="FA339" s="9"/>
      <c r="FB339" s="9"/>
      <c r="FC339" s="9"/>
      <c r="FD339" s="9"/>
      <c r="FE339" s="9"/>
      <c r="FF339" s="9"/>
      <c r="FG339" s="9"/>
      <c r="FH339" s="9"/>
      <c r="FI339" s="9"/>
      <c r="FJ339" s="9"/>
      <c r="FK339" s="9"/>
      <c r="FL339" s="9"/>
      <c r="FM339" s="9"/>
      <c r="FN339" s="9"/>
      <c r="FO339" s="9"/>
      <c r="FP339" s="9"/>
      <c r="FQ339" s="9"/>
      <c r="FR339" s="9"/>
      <c r="FS339" s="9"/>
      <c r="FT339" s="9"/>
      <c r="FU339" s="9"/>
      <c r="FV339" s="9"/>
      <c r="FW339" s="9"/>
      <c r="FX339" s="9"/>
      <c r="FY339" s="9"/>
      <c r="FZ339" s="9"/>
      <c r="GA339" s="9"/>
      <c r="GB339" s="9"/>
      <c r="GC339" s="9"/>
      <c r="GD339" s="9"/>
      <c r="GE339" s="9"/>
      <c r="GF339" s="9"/>
      <c r="GG339" s="9"/>
      <c r="GH339" s="9"/>
      <c r="GI339" s="9"/>
      <c r="GJ339" s="9"/>
      <c r="GK339" s="9"/>
      <c r="GL339" s="9"/>
      <c r="GM339" s="9"/>
      <c r="GN339" s="9"/>
      <c r="GO339" s="9"/>
      <c r="GP339" s="9"/>
      <c r="GQ339" s="9"/>
      <c r="GR339" s="9"/>
      <c r="GS339" s="9"/>
      <c r="GT339" s="9"/>
      <c r="GU339" s="9"/>
      <c r="GV339" s="9"/>
      <c r="GW339" s="9"/>
      <c r="GX339" s="9"/>
      <c r="GY339" s="9"/>
      <c r="GZ339" s="9"/>
      <c r="HA339" s="9"/>
      <c r="HB339" s="9"/>
      <c r="HC339" s="9"/>
      <c r="HD339" s="9"/>
      <c r="HE339" s="9"/>
      <c r="HF339" s="9"/>
      <c r="HG339" s="9"/>
      <c r="HH339" s="9"/>
      <c r="HI339" s="9"/>
      <c r="HJ339" s="9"/>
      <c r="HK339" s="9"/>
      <c r="HL339" s="9"/>
      <c r="HM339" s="9"/>
      <c r="HN339" s="9"/>
      <c r="HO339" s="9"/>
      <c r="HP339" s="9"/>
      <c r="HQ339" s="9"/>
      <c r="HR339" s="9"/>
      <c r="HS339" s="9"/>
      <c r="HT339" s="9"/>
      <c r="HU339" s="9"/>
      <c r="HV339" s="9"/>
      <c r="HW339" s="9"/>
      <c r="HX339" s="9"/>
      <c r="HY339" s="9"/>
      <c r="HZ339" s="9"/>
      <c r="IA339" s="9"/>
      <c r="IB339" s="9"/>
      <c r="IC339" s="9"/>
      <c r="ID339" s="9"/>
      <c r="IE339" s="9"/>
      <c r="IF339" s="9"/>
      <c r="IG339" s="9"/>
      <c r="IH339" s="9"/>
      <c r="II339" s="9"/>
      <c r="IJ339" s="9"/>
      <c r="IK339" s="9"/>
      <c r="IL339" s="9"/>
      <c r="IM339" s="9"/>
      <c r="IN339" s="9"/>
      <c r="IO339" s="9"/>
      <c r="IP339" s="9"/>
      <c r="IQ339" s="9"/>
      <c r="IR339" s="9"/>
      <c r="IS339" s="9"/>
      <c r="IT339" s="9"/>
      <c r="IU339" s="9"/>
      <c r="IV339" s="9"/>
      <c r="IW339" s="9"/>
      <c r="IX339" s="9"/>
      <c r="IY339" s="9"/>
      <c r="IZ339" s="9"/>
      <c r="JA339" s="9"/>
      <c r="JB339" s="9"/>
      <c r="JC339" s="9"/>
      <c r="JD339" s="9"/>
      <c r="JE339" s="9"/>
      <c r="JF339" s="9"/>
      <c r="JG339" s="9"/>
      <c r="JH339" s="9"/>
      <c r="JI339" s="9"/>
      <c r="JJ339" s="9"/>
      <c r="JK339" s="9"/>
      <c r="JL339" s="9"/>
      <c r="JM339" s="9"/>
      <c r="JN339" s="9"/>
      <c r="JO339" s="9"/>
      <c r="JP339" s="9"/>
      <c r="JQ339" s="9"/>
      <c r="JR339" s="9"/>
      <c r="JS339" s="9"/>
      <c r="JT339" s="9"/>
      <c r="JU339" s="9"/>
      <c r="JV339" s="9"/>
      <c r="JW339" s="9"/>
      <c r="JX339" s="9"/>
      <c r="JY339" s="9"/>
      <c r="JZ339" s="9"/>
      <c r="KA339" s="9"/>
      <c r="KB339" s="9"/>
      <c r="KC339" s="9"/>
      <c r="KD339" s="9"/>
      <c r="KE339" s="9"/>
      <c r="KF339" s="9"/>
      <c r="KG339" s="9"/>
      <c r="KH339" s="9"/>
      <c r="KI339" s="9"/>
      <c r="KJ339" s="9"/>
      <c r="KK339" s="9"/>
      <c r="KL339" s="9"/>
      <c r="KM339" s="9"/>
      <c r="KN339" s="9"/>
      <c r="KO339" s="9"/>
      <c r="KP339" s="9"/>
      <c r="KQ339" s="9"/>
      <c r="KR339" s="9"/>
      <c r="KS339" s="9"/>
      <c r="KT339" s="9"/>
      <c r="KU339" s="9"/>
      <c r="KV339" s="9"/>
      <c r="KW339" s="9"/>
      <c r="KX339" s="9"/>
      <c r="KY339" s="9"/>
      <c r="KZ339" s="9"/>
      <c r="LA339" s="9"/>
      <c r="LB339" s="9"/>
      <c r="LC339" s="9"/>
      <c r="LD339" s="9"/>
      <c r="LE339" s="9"/>
      <c r="LF339" s="9"/>
      <c r="LG339" s="9"/>
      <c r="LH339" s="9"/>
      <c r="LI339" s="9"/>
      <c r="LJ339" s="9"/>
      <c r="LK339" s="9"/>
      <c r="LL339" s="9"/>
      <c r="LM339" s="9"/>
      <c r="LN339" s="9"/>
      <c r="LO339" s="9"/>
      <c r="LP339" s="9"/>
      <c r="LQ339" s="9"/>
      <c r="LR339" s="9"/>
      <c r="LS339" s="9"/>
      <c r="LT339" s="9"/>
      <c r="LU339" s="9"/>
      <c r="LV339" s="9"/>
      <c r="LW339" s="9"/>
      <c r="LX339" s="9"/>
    </row>
    <row r="340" spans="1:336" s="15" customFormat="1" ht="165.75" x14ac:dyDescent="0.25">
      <c r="A340" s="662" t="str">
        <f>CONCATENATE(MUEBLES[[#This Row],[CODIGO DE LA PARTIDA ESPECIFICA ]],"-",MUEBLES[[#This Row],[NO. EDIFICIO ]],"-",MUEBLES[[#This Row],[NO. ÁREA ]],"-",MUEBLES[[#This Row],[NÚM. DE BIEN ]],"-",MUEBLES[[#This Row],[CONSECUTIVO DEL BIEN ]],"-",MUEBLES[[#This Row],[CONSECUTIVO GENERAL DE INVENTARIO]])</f>
        <v>511-01-57-271-014-0335</v>
      </c>
      <c r="B340" s="584">
        <v>511</v>
      </c>
      <c r="C340" s="584" t="s">
        <v>6096</v>
      </c>
      <c r="D340" s="584" t="s">
        <v>6460</v>
      </c>
      <c r="E340" s="585" t="s">
        <v>4060</v>
      </c>
      <c r="F340" s="584" t="str">
        <f>VLOOKUP(MUEBLES[[#This Row],[NO. EDIFICIO ]],EDIFICIOS[],2,FALSE)</f>
        <v>PALACIO MUNICIPAL</v>
      </c>
      <c r="G340" s="584" t="str">
        <f>VLOOKUP(MUEBLES[[#This Row],[NO. EDIFICIO ]],EDIFICIOS[],3,FALSE)</f>
        <v>PALACIO MUNICIPAL, S/N, COLONIA CENTRO</v>
      </c>
      <c r="H340" s="606" t="s">
        <v>4302</v>
      </c>
      <c r="I340" s="587" t="str">
        <f>VLOOKUP(MUEBLES[[#This Row],[NO. ÁREA ]],AREAS[],2,FALSE)</f>
        <v xml:space="preserve">ÓRGANO INTERNO DE CONTROL </v>
      </c>
      <c r="J340" s="586" t="str">
        <f>VLOOKUP(MUEBLES[[#This Row],[NO. ÁREA ]],AREAS[],5,FALSE)</f>
        <v>LIC. ELSY ODETTE GONZÁLEZ MOLINA</v>
      </c>
      <c r="K340" s="586">
        <v>143</v>
      </c>
      <c r="L340" s="587" t="str">
        <f>VLOOKUP(MUEBLES[[#This Row],[NÚM. DE NOMINA ]],PERSONAL[],2,FALSE)</f>
        <v>ARQ. HÉCTOR SÁNCHEZ PÉREZ</v>
      </c>
      <c r="M340" s="586" t="str">
        <f>VLOOKUP(MUEBLES[[#This Row],[NÚM. DE NOMINA ]],PERSONAL[],3,FALSE)</f>
        <v>AUDITOR</v>
      </c>
      <c r="N340" s="585" t="s">
        <v>4904</v>
      </c>
      <c r="O340" s="586" t="s">
        <v>4705</v>
      </c>
      <c r="P340" s="588" t="str">
        <f>VLOOKUP(MUEBLES[[#This Row],[NÚM. DE BIEN ]],BIENES[],2,FALSE)</f>
        <v xml:space="preserve">SILLA AJUSTABLE </v>
      </c>
      <c r="Q340" s="589" t="s">
        <v>1873</v>
      </c>
      <c r="R340" s="606" t="s">
        <v>5277</v>
      </c>
      <c r="S340" s="585" t="s">
        <v>434</v>
      </c>
      <c r="T340" s="585" t="s">
        <v>556</v>
      </c>
      <c r="U340" s="585" t="s">
        <v>39</v>
      </c>
      <c r="V340" s="585" t="s">
        <v>914</v>
      </c>
      <c r="W340" s="590">
        <v>43943</v>
      </c>
      <c r="X340" s="591">
        <v>1738.84</v>
      </c>
      <c r="Y340" s="619">
        <v>0</v>
      </c>
      <c r="Z340" s="592">
        <v>1738.84</v>
      </c>
      <c r="AA340" s="585" t="s">
        <v>6090</v>
      </c>
      <c r="AB340" s="607"/>
      <c r="AC340" s="576"/>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c r="DL340" s="9"/>
      <c r="DM340" s="9"/>
      <c r="DN340" s="9"/>
      <c r="DO340" s="9"/>
      <c r="DP340" s="9"/>
      <c r="DQ340" s="9"/>
      <c r="DR340" s="9"/>
      <c r="DS340" s="9"/>
      <c r="DT340" s="9"/>
      <c r="DU340" s="9"/>
      <c r="DV340" s="9"/>
      <c r="DW340" s="9"/>
      <c r="DX340" s="9"/>
      <c r="DY340" s="9"/>
      <c r="DZ340" s="9"/>
      <c r="EA340" s="9"/>
      <c r="EB340" s="9"/>
      <c r="EC340" s="9"/>
      <c r="ED340" s="9"/>
      <c r="EE340" s="9"/>
      <c r="EF340" s="9"/>
      <c r="EG340" s="9"/>
      <c r="EH340" s="9"/>
      <c r="EI340" s="9"/>
      <c r="EJ340" s="9"/>
      <c r="EK340" s="9"/>
      <c r="EL340" s="9"/>
      <c r="EM340" s="9"/>
      <c r="EN340" s="9"/>
      <c r="EO340" s="9"/>
      <c r="EP340" s="9"/>
      <c r="EQ340" s="9"/>
      <c r="ER340" s="9"/>
      <c r="ES340" s="9"/>
      <c r="ET340" s="9"/>
      <c r="EU340" s="9"/>
      <c r="EV340" s="9"/>
      <c r="EW340" s="9"/>
      <c r="EX340" s="9"/>
      <c r="EY340" s="9"/>
      <c r="EZ340" s="9"/>
      <c r="FA340" s="9"/>
      <c r="FB340" s="9"/>
      <c r="FC340" s="9"/>
      <c r="FD340" s="9"/>
      <c r="FE340" s="9"/>
      <c r="FF340" s="9"/>
      <c r="FG340" s="9"/>
      <c r="FH340" s="9"/>
      <c r="FI340" s="9"/>
      <c r="FJ340" s="9"/>
      <c r="FK340" s="9"/>
      <c r="FL340" s="9"/>
      <c r="FM340" s="9"/>
      <c r="FN340" s="9"/>
      <c r="FO340" s="9"/>
      <c r="FP340" s="9"/>
      <c r="FQ340" s="9"/>
      <c r="FR340" s="9"/>
      <c r="FS340" s="9"/>
      <c r="FT340" s="9"/>
      <c r="FU340" s="9"/>
      <c r="FV340" s="9"/>
      <c r="FW340" s="9"/>
      <c r="FX340" s="9"/>
      <c r="FY340" s="9"/>
      <c r="FZ340" s="9"/>
      <c r="GA340" s="9"/>
      <c r="GB340" s="9"/>
      <c r="GC340" s="9"/>
      <c r="GD340" s="9"/>
      <c r="GE340" s="9"/>
      <c r="GF340" s="9"/>
      <c r="GG340" s="9"/>
      <c r="GH340" s="9"/>
      <c r="GI340" s="9"/>
      <c r="GJ340" s="9"/>
      <c r="GK340" s="9"/>
      <c r="GL340" s="9"/>
      <c r="GM340" s="9"/>
      <c r="GN340" s="9"/>
      <c r="GO340" s="9"/>
      <c r="GP340" s="9"/>
      <c r="GQ340" s="9"/>
      <c r="GR340" s="9"/>
      <c r="GS340" s="9"/>
      <c r="GT340" s="9"/>
      <c r="GU340" s="9"/>
      <c r="GV340" s="9"/>
      <c r="GW340" s="9"/>
      <c r="GX340" s="9"/>
      <c r="GY340" s="9"/>
      <c r="GZ340" s="9"/>
      <c r="HA340" s="9"/>
      <c r="HB340" s="9"/>
      <c r="HC340" s="9"/>
      <c r="HD340" s="9"/>
      <c r="HE340" s="9"/>
      <c r="HF340" s="9"/>
      <c r="HG340" s="9"/>
      <c r="HH340" s="9"/>
      <c r="HI340" s="9"/>
      <c r="HJ340" s="9"/>
      <c r="HK340" s="9"/>
      <c r="HL340" s="9"/>
      <c r="HM340" s="9"/>
      <c r="HN340" s="9"/>
      <c r="HO340" s="9"/>
      <c r="HP340" s="9"/>
      <c r="HQ340" s="9"/>
      <c r="HR340" s="9"/>
      <c r="HS340" s="9"/>
      <c r="HT340" s="9"/>
      <c r="HU340" s="9"/>
      <c r="HV340" s="9"/>
      <c r="HW340" s="9"/>
      <c r="HX340" s="9"/>
      <c r="HY340" s="9"/>
      <c r="HZ340" s="9"/>
      <c r="IA340" s="9"/>
      <c r="IB340" s="9"/>
      <c r="IC340" s="9"/>
      <c r="ID340" s="9"/>
      <c r="IE340" s="9"/>
      <c r="IF340" s="9"/>
      <c r="IG340" s="9"/>
      <c r="IH340" s="9"/>
      <c r="II340" s="9"/>
      <c r="IJ340" s="9"/>
      <c r="IK340" s="9"/>
      <c r="IL340" s="9"/>
      <c r="IM340" s="9"/>
      <c r="IN340" s="9"/>
      <c r="IO340" s="9"/>
      <c r="IP340" s="9"/>
      <c r="IQ340" s="9"/>
      <c r="IR340" s="9"/>
      <c r="IS340" s="9"/>
      <c r="IT340" s="9"/>
      <c r="IU340" s="9"/>
      <c r="IV340" s="9"/>
      <c r="IW340" s="9"/>
      <c r="IX340" s="9"/>
      <c r="IY340" s="9"/>
      <c r="IZ340" s="9"/>
      <c r="JA340" s="9"/>
      <c r="JB340" s="9"/>
      <c r="JC340" s="9"/>
      <c r="JD340" s="9"/>
      <c r="JE340" s="9"/>
      <c r="JF340" s="9"/>
      <c r="JG340" s="9"/>
      <c r="JH340" s="9"/>
      <c r="JI340" s="9"/>
      <c r="JJ340" s="9"/>
      <c r="JK340" s="9"/>
      <c r="JL340" s="9"/>
      <c r="JM340" s="9"/>
      <c r="JN340" s="9"/>
      <c r="JO340" s="9"/>
      <c r="JP340" s="9"/>
      <c r="JQ340" s="9"/>
      <c r="JR340" s="9"/>
      <c r="JS340" s="9"/>
      <c r="JT340" s="9"/>
      <c r="JU340" s="9"/>
      <c r="JV340" s="9"/>
      <c r="JW340" s="9"/>
      <c r="JX340" s="9"/>
      <c r="JY340" s="9"/>
      <c r="JZ340" s="9"/>
      <c r="KA340" s="9"/>
      <c r="KB340" s="9"/>
      <c r="KC340" s="9"/>
      <c r="KD340" s="9"/>
      <c r="KE340" s="9"/>
      <c r="KF340" s="9"/>
      <c r="KG340" s="9"/>
      <c r="KH340" s="9"/>
      <c r="KI340" s="9"/>
      <c r="KJ340" s="9"/>
      <c r="KK340" s="9"/>
      <c r="KL340" s="9"/>
      <c r="KM340" s="9"/>
      <c r="KN340" s="9"/>
      <c r="KO340" s="9"/>
      <c r="KP340" s="9"/>
      <c r="KQ340" s="9"/>
      <c r="KR340" s="9"/>
      <c r="KS340" s="9"/>
      <c r="KT340" s="9"/>
      <c r="KU340" s="9"/>
      <c r="KV340" s="9"/>
      <c r="KW340" s="9"/>
      <c r="KX340" s="9"/>
      <c r="KY340" s="9"/>
      <c r="KZ340" s="9"/>
      <c r="LA340" s="9"/>
      <c r="LB340" s="9"/>
      <c r="LC340" s="9"/>
      <c r="LD340" s="9"/>
      <c r="LE340" s="9"/>
      <c r="LF340" s="9"/>
      <c r="LG340" s="9"/>
      <c r="LH340" s="9"/>
      <c r="LI340" s="9"/>
      <c r="LJ340" s="9"/>
      <c r="LK340" s="9"/>
      <c r="LL340" s="9"/>
      <c r="LM340" s="9"/>
      <c r="LN340" s="9"/>
      <c r="LO340" s="9"/>
      <c r="LP340" s="9"/>
      <c r="LQ340" s="9"/>
      <c r="LR340" s="9"/>
      <c r="LS340" s="9"/>
      <c r="LT340" s="9"/>
      <c r="LU340" s="9"/>
      <c r="LV340" s="9"/>
      <c r="LW340" s="9"/>
      <c r="LX340" s="9"/>
    </row>
    <row r="341" spans="1:336" s="15" customFormat="1" ht="51" x14ac:dyDescent="0.25">
      <c r="A341" s="679" t="str">
        <f>CONCATENATE(MUEBLES[[#This Row],[CODIGO DE LA PARTIDA ESPECIFICA ]],"-",MUEBLES[[#This Row],[NO. EDIFICIO ]],"-",MUEBLES[[#This Row],[NO. ÁREA ]],"-",MUEBLES[[#This Row],[NÚM. DE BIEN ]],"-",MUEBLES[[#This Row],[CONSECUTIVO DEL BIEN ]],"-",MUEBLES[[#This Row],[CONSECUTIVO GENERAL DE INVENTARIO]])</f>
        <v>511-01-07-271-015-0336</v>
      </c>
      <c r="B341" s="605">
        <v>511</v>
      </c>
      <c r="C341" s="584" t="s">
        <v>6096</v>
      </c>
      <c r="D341" s="605" t="s">
        <v>6461</v>
      </c>
      <c r="E341" s="585" t="s">
        <v>4060</v>
      </c>
      <c r="F341" s="584" t="str">
        <f>VLOOKUP(MUEBLES[[#This Row],[NO. EDIFICIO ]],EDIFICIOS[],2,FALSE)</f>
        <v>PALACIO MUNICIPAL</v>
      </c>
      <c r="G341" s="584" t="str">
        <f>VLOOKUP(MUEBLES[[#This Row],[NO. EDIFICIO ]],EDIFICIOS[],3,FALSE)</f>
        <v>PALACIO MUNICIPAL, S/N, COLONIA CENTRO</v>
      </c>
      <c r="H341" s="606" t="s">
        <v>4065</v>
      </c>
      <c r="I341" s="587" t="str">
        <f>VLOOKUP(MUEBLES[[#This Row],[NO. ÁREA ]],AREAS[],2,FALSE)</f>
        <v xml:space="preserve">OFICIALÍA DEL REGISTRO DEL ESTADO FAMILIAR </v>
      </c>
      <c r="J341" s="586" t="str">
        <f>VLOOKUP(MUEBLES[[#This Row],[NO. ÁREA ]],AREAS[],5,FALSE)</f>
        <v>LIC. LUIS FERNANDO MONTIEL PANTOJA</v>
      </c>
      <c r="K341" s="586">
        <v>392</v>
      </c>
      <c r="L341" s="587" t="str">
        <f>VLOOKUP(MUEBLES[[#This Row],[NÚM. DE NOMINA ]],PERSONAL[],2,FALSE)</f>
        <v>C. BEATRÍZ GÓMEZ MONROY</v>
      </c>
      <c r="M341" s="606" t="str">
        <f>VLOOKUP(MUEBLES[[#This Row],[NÚM. DE NOMINA ]],PERSONAL[],3,FALSE)</f>
        <v>SECRETARIA</v>
      </c>
      <c r="N341" s="585" t="s">
        <v>4904</v>
      </c>
      <c r="O341" s="642" t="s">
        <v>4706</v>
      </c>
      <c r="P341" s="588" t="str">
        <f>VLOOKUP(MUEBLES[[#This Row],[NÚM. DE BIEN ]],BIENES[],2,FALSE)</f>
        <v xml:space="preserve">SILLA AJUSTABLE </v>
      </c>
      <c r="Q341" s="643" t="s">
        <v>3734</v>
      </c>
      <c r="R341" s="606" t="s">
        <v>5278</v>
      </c>
      <c r="S341" s="587" t="s">
        <v>557</v>
      </c>
      <c r="T341" s="587" t="s">
        <v>557</v>
      </c>
      <c r="U341" s="587" t="s">
        <v>557</v>
      </c>
      <c r="V341" s="587" t="s">
        <v>3735</v>
      </c>
      <c r="W341" s="621">
        <v>45288</v>
      </c>
      <c r="X341" s="622">
        <v>754.58</v>
      </c>
      <c r="Y341" s="592"/>
      <c r="Z341" s="623">
        <v>754.58</v>
      </c>
      <c r="AA341" s="585" t="s">
        <v>6090</v>
      </c>
      <c r="AB341" s="607"/>
      <c r="AC341" s="576"/>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c r="DL341" s="9"/>
      <c r="DM341" s="9"/>
      <c r="DN341" s="9"/>
      <c r="DO341" s="9"/>
      <c r="DP341" s="9"/>
      <c r="DQ341" s="9"/>
      <c r="DR341" s="9"/>
      <c r="DS341" s="9"/>
      <c r="DT341" s="9"/>
      <c r="DU341" s="9"/>
      <c r="DV341" s="9"/>
      <c r="DW341" s="9"/>
      <c r="DX341" s="9"/>
      <c r="DY341" s="9"/>
      <c r="DZ341" s="9"/>
      <c r="EA341" s="9"/>
      <c r="EB341" s="9"/>
      <c r="EC341" s="9"/>
      <c r="ED341" s="9"/>
      <c r="EE341" s="9"/>
      <c r="EF341" s="9"/>
      <c r="EG341" s="9"/>
      <c r="EH341" s="9"/>
      <c r="EI341" s="9"/>
      <c r="EJ341" s="9"/>
      <c r="EK341" s="9"/>
      <c r="EL341" s="9"/>
      <c r="EM341" s="9"/>
      <c r="EN341" s="9"/>
      <c r="EO341" s="9"/>
      <c r="EP341" s="9"/>
      <c r="EQ341" s="9"/>
      <c r="ER341" s="9"/>
      <c r="ES341" s="9"/>
      <c r="ET341" s="9"/>
      <c r="EU341" s="9"/>
      <c r="EV341" s="9"/>
      <c r="EW341" s="9"/>
      <c r="EX341" s="9"/>
      <c r="EY341" s="9"/>
      <c r="EZ341" s="9"/>
      <c r="FA341" s="9"/>
      <c r="FB341" s="9"/>
      <c r="FC341" s="9"/>
      <c r="FD341" s="9"/>
      <c r="FE341" s="9"/>
      <c r="FF341" s="9"/>
      <c r="FG341" s="9"/>
      <c r="FH341" s="9"/>
      <c r="FI341" s="9"/>
      <c r="FJ341" s="9"/>
      <c r="FK341" s="9"/>
      <c r="FL341" s="9"/>
      <c r="FM341" s="9"/>
      <c r="FN341" s="9"/>
      <c r="FO341" s="9"/>
      <c r="FP341" s="9"/>
      <c r="FQ341" s="9"/>
      <c r="FR341" s="9"/>
      <c r="FS341" s="9"/>
      <c r="FT341" s="9"/>
      <c r="FU341" s="9"/>
      <c r="FV341" s="9"/>
      <c r="FW341" s="9"/>
      <c r="FX341" s="9"/>
      <c r="FY341" s="9"/>
      <c r="FZ341" s="9"/>
      <c r="GA341" s="9"/>
      <c r="GB341" s="9"/>
      <c r="GC341" s="9"/>
      <c r="GD341" s="9"/>
      <c r="GE341" s="9"/>
      <c r="GF341" s="9"/>
      <c r="GG341" s="9"/>
      <c r="GH341" s="9"/>
      <c r="GI341" s="9"/>
      <c r="GJ341" s="9"/>
      <c r="GK341" s="9"/>
      <c r="GL341" s="9"/>
      <c r="GM341" s="9"/>
      <c r="GN341" s="9"/>
      <c r="GO341" s="9"/>
      <c r="GP341" s="9"/>
      <c r="GQ341" s="9"/>
      <c r="GR341" s="9"/>
      <c r="GS341" s="9"/>
      <c r="GT341" s="9"/>
      <c r="GU341" s="9"/>
      <c r="GV341" s="9"/>
      <c r="GW341" s="9"/>
      <c r="GX341" s="9"/>
      <c r="GY341" s="9"/>
      <c r="GZ341" s="9"/>
      <c r="HA341" s="9"/>
      <c r="HB341" s="9"/>
      <c r="HC341" s="9"/>
      <c r="HD341" s="9"/>
      <c r="HE341" s="9"/>
      <c r="HF341" s="9"/>
      <c r="HG341" s="9"/>
      <c r="HH341" s="9"/>
      <c r="HI341" s="9"/>
      <c r="HJ341" s="9"/>
      <c r="HK341" s="9"/>
      <c r="HL341" s="9"/>
      <c r="HM341" s="9"/>
      <c r="HN341" s="9"/>
      <c r="HO341" s="9"/>
      <c r="HP341" s="9"/>
      <c r="HQ341" s="9"/>
      <c r="HR341" s="9"/>
      <c r="HS341" s="9"/>
      <c r="HT341" s="9"/>
      <c r="HU341" s="9"/>
      <c r="HV341" s="9"/>
      <c r="HW341" s="9"/>
      <c r="HX341" s="9"/>
      <c r="HY341" s="9"/>
      <c r="HZ341" s="9"/>
      <c r="IA341" s="9"/>
      <c r="IB341" s="9"/>
      <c r="IC341" s="9"/>
      <c r="ID341" s="9"/>
      <c r="IE341" s="9"/>
      <c r="IF341" s="9"/>
      <c r="IG341" s="9"/>
      <c r="IH341" s="9"/>
      <c r="II341" s="9"/>
      <c r="IJ341" s="9"/>
      <c r="IK341" s="9"/>
      <c r="IL341" s="9"/>
      <c r="IM341" s="9"/>
      <c r="IN341" s="9"/>
      <c r="IO341" s="9"/>
      <c r="IP341" s="9"/>
      <c r="IQ341" s="9"/>
      <c r="IR341" s="9"/>
      <c r="IS341" s="9"/>
      <c r="IT341" s="9"/>
      <c r="IU341" s="9"/>
      <c r="IV341" s="9"/>
      <c r="IW341" s="9"/>
      <c r="IX341" s="9"/>
      <c r="IY341" s="9"/>
      <c r="IZ341" s="9"/>
      <c r="JA341" s="9"/>
      <c r="JB341" s="9"/>
      <c r="JC341" s="9"/>
      <c r="JD341" s="9"/>
      <c r="JE341" s="9"/>
      <c r="JF341" s="9"/>
      <c r="JG341" s="9"/>
      <c r="JH341" s="9"/>
      <c r="JI341" s="9"/>
      <c r="JJ341" s="9"/>
      <c r="JK341" s="9"/>
      <c r="JL341" s="9"/>
      <c r="JM341" s="9"/>
      <c r="JN341" s="9"/>
      <c r="JO341" s="9"/>
      <c r="JP341" s="9"/>
      <c r="JQ341" s="9"/>
      <c r="JR341" s="9"/>
      <c r="JS341" s="9"/>
      <c r="JT341" s="9"/>
      <c r="JU341" s="9"/>
      <c r="JV341" s="9"/>
      <c r="JW341" s="9"/>
      <c r="JX341" s="9"/>
      <c r="JY341" s="9"/>
      <c r="JZ341" s="9"/>
      <c r="KA341" s="9"/>
      <c r="KB341" s="9"/>
      <c r="KC341" s="9"/>
      <c r="KD341" s="9"/>
      <c r="KE341" s="9"/>
      <c r="KF341" s="9"/>
      <c r="KG341" s="9"/>
      <c r="KH341" s="9"/>
      <c r="KI341" s="9"/>
      <c r="KJ341" s="9"/>
      <c r="KK341" s="9"/>
      <c r="KL341" s="9"/>
      <c r="KM341" s="9"/>
      <c r="KN341" s="9"/>
      <c r="KO341" s="9"/>
      <c r="KP341" s="9"/>
      <c r="KQ341" s="9"/>
      <c r="KR341" s="9"/>
      <c r="KS341" s="9"/>
      <c r="KT341" s="9"/>
      <c r="KU341" s="9"/>
      <c r="KV341" s="9"/>
      <c r="KW341" s="9"/>
      <c r="KX341" s="9"/>
      <c r="KY341" s="9"/>
      <c r="KZ341" s="9"/>
      <c r="LA341" s="9"/>
      <c r="LB341" s="9"/>
      <c r="LC341" s="9"/>
      <c r="LD341" s="9"/>
      <c r="LE341" s="9"/>
      <c r="LF341" s="9"/>
      <c r="LG341" s="9"/>
      <c r="LH341" s="9"/>
      <c r="LI341" s="9"/>
      <c r="LJ341" s="9"/>
      <c r="LK341" s="9"/>
      <c r="LL341" s="9"/>
      <c r="LM341" s="9"/>
      <c r="LN341" s="9"/>
      <c r="LO341" s="9"/>
      <c r="LP341" s="9"/>
      <c r="LQ341" s="9"/>
      <c r="LR341" s="9"/>
      <c r="LS341" s="9"/>
      <c r="LT341" s="9"/>
      <c r="LU341" s="9"/>
      <c r="LV341" s="9"/>
      <c r="LW341" s="9"/>
      <c r="LX341" s="9"/>
    </row>
    <row r="342" spans="1:336" s="15" customFormat="1" ht="63.75" x14ac:dyDescent="0.25">
      <c r="A342" s="661" t="str">
        <f>CONCATENATE(MUEBLES[[#This Row],[CODIGO DE LA PARTIDA ESPECIFICA ]],"-",MUEBLES[[#This Row],[NO. EDIFICIO ]],"-",MUEBLES[[#This Row],[NO. ÁREA ]],"-",MUEBLES[[#This Row],[NÚM. DE BIEN ]],"-",MUEBLES[[#This Row],[CONSECUTIVO DEL BIEN ]],"-",MUEBLES[[#This Row],[CONSECUTIVO GENERAL DE INVENTARIO]])</f>
        <v>512-01-09-272-034-0337</v>
      </c>
      <c r="B342" s="584">
        <v>512</v>
      </c>
      <c r="C342" s="584" t="s">
        <v>6097</v>
      </c>
      <c r="D342" s="584" t="s">
        <v>6128</v>
      </c>
      <c r="E342" s="585" t="s">
        <v>4060</v>
      </c>
      <c r="F342" s="584" t="str">
        <f>VLOOKUP(MUEBLES[[#This Row],[NO. EDIFICIO ]],EDIFICIOS[],2,FALSE)</f>
        <v>PALACIO MUNICIPAL</v>
      </c>
      <c r="G342" s="584" t="str">
        <f>VLOOKUP(MUEBLES[[#This Row],[NO. EDIFICIO ]],EDIFICIOS[],3,FALSE)</f>
        <v>PALACIO MUNICIPAL, S/N, COLONIA CENTRO</v>
      </c>
      <c r="H342" s="606" t="s">
        <v>4072</v>
      </c>
      <c r="I342" s="587" t="str">
        <f>VLOOKUP(MUEBLES[[#This Row],[NO. ÁREA ]],AREAS[],2,FALSE)</f>
        <v xml:space="preserve">INSTANCIA MUNICIPAL PARA EL DESARROLLO DE LAS MUJERES </v>
      </c>
      <c r="J342" s="586" t="str">
        <f>VLOOKUP(MUEBLES[[#This Row],[NO. ÁREA ]],AREAS[],5,FALSE)</f>
        <v>C. ELVIA GÓMEZ TINO</v>
      </c>
      <c r="K342" s="586">
        <v>117</v>
      </c>
      <c r="L342" s="587" t="str">
        <f>VLOOKUP(MUEBLES[[#This Row],[NÚM. DE NOMINA ]],PERSONAL[],2,FALSE)</f>
        <v>C. ELVIA GÓMEZ TINO</v>
      </c>
      <c r="M342" s="586" t="str">
        <f>VLOOKUP(MUEBLES[[#This Row],[NÚM. DE NOMINA ]],PERSONAL[],3,FALSE)</f>
        <v>TITULAR</v>
      </c>
      <c r="N342" s="585" t="s">
        <v>4905</v>
      </c>
      <c r="O342" s="586" t="s">
        <v>4725</v>
      </c>
      <c r="P342" s="588" t="str">
        <f>VLOOKUP(MUEBLES[[#This Row],[NÚM. DE BIEN ]],BIENES[],2,FALSE)</f>
        <v xml:space="preserve">SILLA DE ESPERA </v>
      </c>
      <c r="Q342" s="589" t="s">
        <v>3568</v>
      </c>
      <c r="R342" s="606" t="s">
        <v>5279</v>
      </c>
      <c r="S342" s="585" t="s">
        <v>39</v>
      </c>
      <c r="T342" s="585" t="s">
        <v>39</v>
      </c>
      <c r="U342" s="585" t="s">
        <v>39</v>
      </c>
      <c r="V342" s="585" t="s">
        <v>287</v>
      </c>
      <c r="W342" s="590">
        <v>42915</v>
      </c>
      <c r="X342" s="591">
        <v>255.61</v>
      </c>
      <c r="Y342" s="592">
        <v>0</v>
      </c>
      <c r="Z342" s="592">
        <v>255.61</v>
      </c>
      <c r="AA342" s="585" t="s">
        <v>6090</v>
      </c>
      <c r="AB342" s="19"/>
      <c r="AC342" s="576"/>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c r="DL342" s="9"/>
      <c r="DM342" s="9"/>
      <c r="DN342" s="9"/>
      <c r="DO342" s="9"/>
      <c r="DP342" s="9"/>
      <c r="DQ342" s="9"/>
      <c r="DR342" s="9"/>
      <c r="DS342" s="9"/>
      <c r="DT342" s="9"/>
      <c r="DU342" s="9"/>
      <c r="DV342" s="9"/>
      <c r="DW342" s="9"/>
      <c r="DX342" s="9"/>
      <c r="DY342" s="9"/>
      <c r="DZ342" s="9"/>
      <c r="EA342" s="9"/>
      <c r="EB342" s="9"/>
      <c r="EC342" s="9"/>
      <c r="ED342" s="9"/>
      <c r="EE342" s="9"/>
      <c r="EF342" s="9"/>
      <c r="EG342" s="9"/>
      <c r="EH342" s="9"/>
      <c r="EI342" s="9"/>
      <c r="EJ342" s="9"/>
      <c r="EK342" s="9"/>
      <c r="EL342" s="9"/>
      <c r="EM342" s="9"/>
      <c r="EN342" s="9"/>
      <c r="EO342" s="9"/>
      <c r="EP342" s="9"/>
      <c r="EQ342" s="9"/>
      <c r="ER342" s="9"/>
      <c r="ES342" s="9"/>
      <c r="ET342" s="9"/>
      <c r="EU342" s="9"/>
      <c r="EV342" s="9"/>
      <c r="EW342" s="9"/>
      <c r="EX342" s="9"/>
      <c r="EY342" s="9"/>
      <c r="EZ342" s="9"/>
      <c r="FA342" s="9"/>
      <c r="FB342" s="9"/>
      <c r="FC342" s="9"/>
      <c r="FD342" s="9"/>
      <c r="FE342" s="9"/>
      <c r="FF342" s="9"/>
      <c r="FG342" s="9"/>
      <c r="FH342" s="9"/>
      <c r="FI342" s="9"/>
      <c r="FJ342" s="9"/>
      <c r="FK342" s="9"/>
      <c r="FL342" s="9"/>
      <c r="FM342" s="9"/>
      <c r="FN342" s="9"/>
      <c r="FO342" s="9"/>
      <c r="FP342" s="9"/>
      <c r="FQ342" s="9"/>
      <c r="FR342" s="9"/>
      <c r="FS342" s="9"/>
      <c r="FT342" s="9"/>
      <c r="FU342" s="9"/>
      <c r="FV342" s="9"/>
      <c r="FW342" s="9"/>
      <c r="FX342" s="9"/>
      <c r="FY342" s="9"/>
      <c r="FZ342" s="9"/>
      <c r="GA342" s="9"/>
      <c r="GB342" s="9"/>
      <c r="GC342" s="9"/>
      <c r="GD342" s="9"/>
      <c r="GE342" s="9"/>
      <c r="GF342" s="9"/>
      <c r="GG342" s="9"/>
      <c r="GH342" s="9"/>
      <c r="GI342" s="9"/>
      <c r="GJ342" s="9"/>
      <c r="GK342" s="9"/>
      <c r="GL342" s="9"/>
      <c r="GM342" s="9"/>
      <c r="GN342" s="9"/>
      <c r="GO342" s="9"/>
      <c r="GP342" s="9"/>
      <c r="GQ342" s="9"/>
      <c r="GR342" s="9"/>
      <c r="GS342" s="9"/>
      <c r="GT342" s="9"/>
      <c r="GU342" s="9"/>
      <c r="GV342" s="9"/>
      <c r="GW342" s="9"/>
      <c r="GX342" s="9"/>
      <c r="GY342" s="9"/>
      <c r="GZ342" s="9"/>
      <c r="HA342" s="9"/>
      <c r="HB342" s="9"/>
      <c r="HC342" s="9"/>
      <c r="HD342" s="9"/>
      <c r="HE342" s="9"/>
      <c r="HF342" s="9"/>
      <c r="HG342" s="9"/>
      <c r="HH342" s="9"/>
      <c r="HI342" s="9"/>
      <c r="HJ342" s="9"/>
      <c r="HK342" s="9"/>
      <c r="HL342" s="9"/>
      <c r="HM342" s="9"/>
      <c r="HN342" s="9"/>
      <c r="HO342" s="9"/>
      <c r="HP342" s="9"/>
      <c r="HQ342" s="9"/>
      <c r="HR342" s="9"/>
      <c r="HS342" s="9"/>
      <c r="HT342" s="9"/>
      <c r="HU342" s="9"/>
      <c r="HV342" s="9"/>
      <c r="HW342" s="9"/>
      <c r="HX342" s="9"/>
      <c r="HY342" s="9"/>
      <c r="HZ342" s="9"/>
      <c r="IA342" s="9"/>
      <c r="IB342" s="9"/>
      <c r="IC342" s="9"/>
      <c r="ID342" s="9"/>
      <c r="IE342" s="9"/>
      <c r="IF342" s="9"/>
      <c r="IG342" s="9"/>
      <c r="IH342" s="9"/>
      <c r="II342" s="9"/>
      <c r="IJ342" s="9"/>
      <c r="IK342" s="9"/>
      <c r="IL342" s="9"/>
      <c r="IM342" s="9"/>
      <c r="IN342" s="9"/>
      <c r="IO342" s="9"/>
      <c r="IP342" s="9"/>
      <c r="IQ342" s="9"/>
      <c r="IR342" s="9"/>
      <c r="IS342" s="9"/>
      <c r="IT342" s="9"/>
      <c r="IU342" s="9"/>
      <c r="IV342" s="9"/>
      <c r="IW342" s="9"/>
      <c r="IX342" s="9"/>
      <c r="IY342" s="9"/>
      <c r="IZ342" s="9"/>
      <c r="JA342" s="9"/>
      <c r="JB342" s="9"/>
      <c r="JC342" s="9"/>
      <c r="JD342" s="9"/>
      <c r="JE342" s="9"/>
      <c r="JF342" s="9"/>
      <c r="JG342" s="9"/>
      <c r="JH342" s="9"/>
      <c r="JI342" s="9"/>
      <c r="JJ342" s="9"/>
      <c r="JK342" s="9"/>
      <c r="JL342" s="9"/>
      <c r="JM342" s="9"/>
      <c r="JN342" s="9"/>
      <c r="JO342" s="9"/>
      <c r="JP342" s="9"/>
      <c r="JQ342" s="9"/>
      <c r="JR342" s="9"/>
      <c r="JS342" s="9"/>
      <c r="JT342" s="9"/>
      <c r="JU342" s="9"/>
      <c r="JV342" s="9"/>
      <c r="JW342" s="9"/>
      <c r="JX342" s="9"/>
      <c r="JY342" s="9"/>
      <c r="JZ342" s="9"/>
      <c r="KA342" s="9"/>
      <c r="KB342" s="9"/>
      <c r="KC342" s="9"/>
      <c r="KD342" s="9"/>
      <c r="KE342" s="9"/>
      <c r="KF342" s="9"/>
      <c r="KG342" s="9"/>
      <c r="KH342" s="9"/>
      <c r="KI342" s="9"/>
      <c r="KJ342" s="9"/>
      <c r="KK342" s="9"/>
      <c r="KL342" s="9"/>
      <c r="KM342" s="9"/>
      <c r="KN342" s="9"/>
      <c r="KO342" s="9"/>
      <c r="KP342" s="9"/>
      <c r="KQ342" s="9"/>
      <c r="KR342" s="9"/>
      <c r="KS342" s="9"/>
      <c r="KT342" s="9"/>
      <c r="KU342" s="9"/>
      <c r="KV342" s="9"/>
      <c r="KW342" s="9"/>
      <c r="KX342" s="9"/>
      <c r="KY342" s="9"/>
      <c r="KZ342" s="9"/>
      <c r="LA342" s="9"/>
      <c r="LB342" s="9"/>
      <c r="LC342" s="9"/>
      <c r="LD342" s="9"/>
      <c r="LE342" s="9"/>
      <c r="LF342" s="9"/>
      <c r="LG342" s="9"/>
      <c r="LH342" s="9"/>
      <c r="LI342" s="9"/>
      <c r="LJ342" s="9"/>
      <c r="LK342" s="9"/>
      <c r="LL342" s="9"/>
      <c r="LM342" s="9"/>
      <c r="LN342" s="9"/>
      <c r="LO342" s="9"/>
      <c r="LP342" s="9"/>
      <c r="LQ342" s="9"/>
      <c r="LR342" s="9"/>
      <c r="LS342" s="9"/>
      <c r="LT342" s="9"/>
      <c r="LU342" s="9"/>
      <c r="LV342" s="9"/>
      <c r="LW342" s="9"/>
      <c r="LX342" s="9"/>
    </row>
    <row r="343" spans="1:336" s="15" customFormat="1" ht="63.75" x14ac:dyDescent="0.25">
      <c r="A343" s="662" t="str">
        <f>CONCATENATE(MUEBLES[[#This Row],[CODIGO DE LA PARTIDA ESPECIFICA ]],"-",MUEBLES[[#This Row],[NO. EDIFICIO ]],"-",MUEBLES[[#This Row],[NO. ÁREA ]],"-",MUEBLES[[#This Row],[NÚM. DE BIEN ]],"-",MUEBLES[[#This Row],[CONSECUTIVO DEL BIEN ]],"-",MUEBLES[[#This Row],[CONSECUTIVO GENERAL DE INVENTARIO]])</f>
        <v>512-01-09-274-006-0338</v>
      </c>
      <c r="B343" s="584">
        <v>512</v>
      </c>
      <c r="C343" s="584" t="s">
        <v>6097</v>
      </c>
      <c r="D343" s="584" t="s">
        <v>6462</v>
      </c>
      <c r="E343" s="585" t="s">
        <v>4060</v>
      </c>
      <c r="F343" s="584" t="str">
        <f>VLOOKUP(MUEBLES[[#This Row],[NO. EDIFICIO ]],EDIFICIOS[],2,FALSE)</f>
        <v>PALACIO MUNICIPAL</v>
      </c>
      <c r="G343" s="584" t="str">
        <f>VLOOKUP(MUEBLES[[#This Row],[NO. EDIFICIO ]],EDIFICIOS[],3,FALSE)</f>
        <v>PALACIO MUNICIPAL, S/N, COLONIA CENTRO</v>
      </c>
      <c r="H343" s="606" t="s">
        <v>4072</v>
      </c>
      <c r="I343" s="587" t="str">
        <f>VLOOKUP(MUEBLES[[#This Row],[NO. ÁREA ]],AREAS[],2,FALSE)</f>
        <v xml:space="preserve">INSTANCIA MUNICIPAL PARA EL DESARROLLO DE LAS MUJERES </v>
      </c>
      <c r="J343" s="586" t="str">
        <f>VLOOKUP(MUEBLES[[#This Row],[NO. ÁREA ]],AREAS[],5,FALSE)</f>
        <v>C. ELVIA GÓMEZ TINO</v>
      </c>
      <c r="K343" s="586">
        <v>117</v>
      </c>
      <c r="L343" s="587" t="str">
        <f>VLOOKUP(MUEBLES[[#This Row],[NÚM. DE NOMINA ]],PERSONAL[],2,FALSE)</f>
        <v>C. ELVIA GÓMEZ TINO</v>
      </c>
      <c r="M343" s="586" t="str">
        <f>VLOOKUP(MUEBLES[[#This Row],[NÚM. DE NOMINA ]],PERSONAL[],3,FALSE)</f>
        <v>TITULAR</v>
      </c>
      <c r="N343" s="585" t="s">
        <v>4907</v>
      </c>
      <c r="O343" s="586" t="s">
        <v>4697</v>
      </c>
      <c r="P343" s="588" t="str">
        <f>VLOOKUP(MUEBLES[[#This Row],[NÚM. DE BIEN ]],BIENES[],2,FALSE)</f>
        <v xml:space="preserve">SILLA PLEGABLE  </v>
      </c>
      <c r="Q343" s="589" t="s">
        <v>3568</v>
      </c>
      <c r="R343" s="606" t="s">
        <v>5280</v>
      </c>
      <c r="S343" s="585" t="s">
        <v>39</v>
      </c>
      <c r="T343" s="585" t="s">
        <v>39</v>
      </c>
      <c r="U343" s="585" t="s">
        <v>39</v>
      </c>
      <c r="V343" s="585" t="s">
        <v>287</v>
      </c>
      <c r="W343" s="590">
        <v>42915</v>
      </c>
      <c r="X343" s="591">
        <v>255.61</v>
      </c>
      <c r="Y343" s="592">
        <v>0</v>
      </c>
      <c r="Z343" s="592">
        <v>255.61</v>
      </c>
      <c r="AA343" s="585" t="s">
        <v>6090</v>
      </c>
      <c r="AB343" s="19"/>
      <c r="AC343" s="576"/>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c r="DL343" s="9"/>
      <c r="DM343" s="9"/>
      <c r="DN343" s="9"/>
      <c r="DO343" s="9"/>
      <c r="DP343" s="9"/>
      <c r="DQ343" s="9"/>
      <c r="DR343" s="9"/>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9"/>
      <c r="FK343" s="9"/>
      <c r="FL343" s="9"/>
      <c r="FM343" s="9"/>
      <c r="FN343" s="9"/>
      <c r="FO343" s="9"/>
      <c r="FP343" s="9"/>
      <c r="FQ343" s="9"/>
      <c r="FR343" s="9"/>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9"/>
      <c r="GQ343" s="9"/>
      <c r="GR343" s="9"/>
      <c r="GS343" s="9"/>
      <c r="GT343" s="9"/>
      <c r="GU343" s="9"/>
      <c r="GV343" s="9"/>
      <c r="GW343" s="9"/>
      <c r="GX343" s="9"/>
      <c r="GY343" s="9"/>
      <c r="GZ343" s="9"/>
      <c r="HA343" s="9"/>
      <c r="HB343" s="9"/>
      <c r="HC343" s="9"/>
      <c r="HD343" s="9"/>
      <c r="HE343" s="9"/>
      <c r="HF343" s="9"/>
      <c r="HG343" s="9"/>
      <c r="HH343" s="9"/>
      <c r="HI343" s="9"/>
      <c r="HJ343" s="9"/>
      <c r="HK343" s="9"/>
      <c r="HL343" s="9"/>
      <c r="HM343" s="9"/>
      <c r="HN343" s="9"/>
      <c r="HO343" s="9"/>
      <c r="HP343" s="9"/>
      <c r="HQ343" s="9"/>
      <c r="HR343" s="9"/>
      <c r="HS343" s="9"/>
      <c r="HT343" s="9"/>
      <c r="HU343" s="9"/>
      <c r="HV343" s="9"/>
      <c r="HW343" s="9"/>
      <c r="HX343" s="9"/>
      <c r="HY343" s="9"/>
      <c r="HZ343" s="9"/>
      <c r="IA343" s="9"/>
      <c r="IB343" s="9"/>
      <c r="IC343" s="9"/>
      <c r="ID343" s="9"/>
      <c r="IE343" s="9"/>
      <c r="IF343" s="9"/>
      <c r="IG343" s="9"/>
      <c r="IH343" s="9"/>
      <c r="II343" s="9"/>
      <c r="IJ343" s="9"/>
      <c r="IK343" s="9"/>
      <c r="IL343" s="9"/>
      <c r="IM343" s="9"/>
      <c r="IN343" s="9"/>
      <c r="IO343" s="9"/>
      <c r="IP343" s="9"/>
      <c r="IQ343" s="9"/>
      <c r="IR343" s="9"/>
      <c r="IS343" s="9"/>
      <c r="IT343" s="9"/>
      <c r="IU343" s="9"/>
      <c r="IV343" s="9"/>
      <c r="IW343" s="9"/>
      <c r="IX343" s="9"/>
      <c r="IY343" s="9"/>
      <c r="IZ343" s="9"/>
      <c r="JA343" s="9"/>
      <c r="JB343" s="9"/>
      <c r="JC343" s="9"/>
      <c r="JD343" s="9"/>
      <c r="JE343" s="9"/>
      <c r="JF343" s="9"/>
      <c r="JG343" s="9"/>
      <c r="JH343" s="9"/>
      <c r="JI343" s="9"/>
      <c r="JJ343" s="9"/>
      <c r="JK343" s="9"/>
      <c r="JL343" s="9"/>
      <c r="JM343" s="9"/>
      <c r="JN343" s="9"/>
      <c r="JO343" s="9"/>
      <c r="JP343" s="9"/>
      <c r="JQ343" s="9"/>
      <c r="JR343" s="9"/>
      <c r="JS343" s="9"/>
      <c r="JT343" s="9"/>
      <c r="JU343" s="9"/>
      <c r="JV343" s="9"/>
      <c r="JW343" s="9"/>
      <c r="JX343" s="9"/>
      <c r="JY343" s="9"/>
      <c r="JZ343" s="9"/>
      <c r="KA343" s="9"/>
      <c r="KB343" s="9"/>
      <c r="KC343" s="9"/>
      <c r="KD343" s="9"/>
      <c r="KE343" s="9"/>
      <c r="KF343" s="9"/>
      <c r="KG343" s="9"/>
      <c r="KH343" s="9"/>
      <c r="KI343" s="9"/>
      <c r="KJ343" s="9"/>
      <c r="KK343" s="9"/>
      <c r="KL343" s="9"/>
      <c r="KM343" s="9"/>
      <c r="KN343" s="9"/>
      <c r="KO343" s="9"/>
      <c r="KP343" s="9"/>
      <c r="KQ343" s="9"/>
      <c r="KR343" s="9"/>
      <c r="KS343" s="9"/>
      <c r="KT343" s="9"/>
      <c r="KU343" s="9"/>
      <c r="KV343" s="9"/>
      <c r="KW343" s="9"/>
      <c r="KX343" s="9"/>
      <c r="KY343" s="9"/>
      <c r="KZ343" s="9"/>
      <c r="LA343" s="9"/>
      <c r="LB343" s="9"/>
      <c r="LC343" s="9"/>
      <c r="LD343" s="9"/>
      <c r="LE343" s="9"/>
      <c r="LF343" s="9"/>
      <c r="LG343" s="9"/>
      <c r="LH343" s="9"/>
      <c r="LI343" s="9"/>
      <c r="LJ343" s="9"/>
      <c r="LK343" s="9"/>
      <c r="LL343" s="9"/>
      <c r="LM343" s="9"/>
      <c r="LN343" s="9"/>
      <c r="LO343" s="9"/>
      <c r="LP343" s="9"/>
      <c r="LQ343" s="9"/>
      <c r="LR343" s="9"/>
      <c r="LS343" s="9"/>
      <c r="LT343" s="9"/>
      <c r="LU343" s="9"/>
      <c r="LV343" s="9"/>
      <c r="LW343" s="9"/>
      <c r="LX343" s="9"/>
    </row>
    <row r="344" spans="1:336" s="15" customFormat="1" ht="63.75" x14ac:dyDescent="0.25">
      <c r="A344" s="662" t="str">
        <f>CONCATENATE(MUEBLES[[#This Row],[CODIGO DE LA PARTIDA ESPECIFICA ]],"-",MUEBLES[[#This Row],[NO. EDIFICIO ]],"-",MUEBLES[[#This Row],[NO. ÁREA ]],"-",MUEBLES[[#This Row],[NÚM. DE BIEN ]],"-",MUEBLES[[#This Row],[CONSECUTIVO DEL BIEN ]],"-",MUEBLES[[#This Row],[CONSECUTIVO GENERAL DE INVENTARIO]])</f>
        <v>512-01-09-274-007-0339</v>
      </c>
      <c r="B344" s="584">
        <v>512</v>
      </c>
      <c r="C344" s="584" t="s">
        <v>6097</v>
      </c>
      <c r="D344" s="584" t="s">
        <v>6463</v>
      </c>
      <c r="E344" s="585" t="s">
        <v>4060</v>
      </c>
      <c r="F344" s="584" t="str">
        <f>VLOOKUP(MUEBLES[[#This Row],[NO. EDIFICIO ]],EDIFICIOS[],2,FALSE)</f>
        <v>PALACIO MUNICIPAL</v>
      </c>
      <c r="G344" s="584" t="str">
        <f>VLOOKUP(MUEBLES[[#This Row],[NO. EDIFICIO ]],EDIFICIOS[],3,FALSE)</f>
        <v>PALACIO MUNICIPAL, S/N, COLONIA CENTRO</v>
      </c>
      <c r="H344" s="606" t="s">
        <v>4072</v>
      </c>
      <c r="I344" s="587" t="str">
        <f>VLOOKUP(MUEBLES[[#This Row],[NO. ÁREA ]],AREAS[],2,FALSE)</f>
        <v xml:space="preserve">INSTANCIA MUNICIPAL PARA EL DESARROLLO DE LAS MUJERES </v>
      </c>
      <c r="J344" s="586" t="str">
        <f>VLOOKUP(MUEBLES[[#This Row],[NO. ÁREA ]],AREAS[],5,FALSE)</f>
        <v>C. ELVIA GÓMEZ TINO</v>
      </c>
      <c r="K344" s="586">
        <v>117</v>
      </c>
      <c r="L344" s="587" t="str">
        <f>VLOOKUP(MUEBLES[[#This Row],[NÚM. DE NOMINA ]],PERSONAL[],2,FALSE)</f>
        <v>C. ELVIA GÓMEZ TINO</v>
      </c>
      <c r="M344" s="586" t="str">
        <f>VLOOKUP(MUEBLES[[#This Row],[NÚM. DE NOMINA ]],PERSONAL[],3,FALSE)</f>
        <v>TITULAR</v>
      </c>
      <c r="N344" s="585" t="s">
        <v>4907</v>
      </c>
      <c r="O344" s="586" t="s">
        <v>4698</v>
      </c>
      <c r="P344" s="588" t="str">
        <f>VLOOKUP(MUEBLES[[#This Row],[NÚM. DE BIEN ]],BIENES[],2,FALSE)</f>
        <v xml:space="preserve">SILLA PLEGABLE  </v>
      </c>
      <c r="Q344" s="589" t="s">
        <v>3568</v>
      </c>
      <c r="R344" s="606" t="s">
        <v>5281</v>
      </c>
      <c r="S344" s="585" t="s">
        <v>39</v>
      </c>
      <c r="T344" s="585" t="s">
        <v>39</v>
      </c>
      <c r="U344" s="585" t="s">
        <v>39</v>
      </c>
      <c r="V344" s="585" t="s">
        <v>287</v>
      </c>
      <c r="W344" s="590">
        <v>42915</v>
      </c>
      <c r="X344" s="591">
        <v>255.61</v>
      </c>
      <c r="Y344" s="592">
        <v>0</v>
      </c>
      <c r="Z344" s="592">
        <v>255.61</v>
      </c>
      <c r="AA344" s="585" t="s">
        <v>6090</v>
      </c>
      <c r="AB344" s="19"/>
      <c r="AC344" s="576"/>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c r="DL344" s="9"/>
      <c r="DM344" s="9"/>
      <c r="DN344" s="9"/>
      <c r="DO344" s="9"/>
      <c r="DP344" s="9"/>
      <c r="DQ344" s="9"/>
      <c r="DR344" s="9"/>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9"/>
      <c r="GQ344" s="9"/>
      <c r="GR344" s="9"/>
      <c r="GS344" s="9"/>
      <c r="GT344" s="9"/>
      <c r="GU344" s="9"/>
      <c r="GV344" s="9"/>
      <c r="GW344" s="9"/>
      <c r="GX344" s="9"/>
      <c r="GY344" s="9"/>
      <c r="GZ344" s="9"/>
      <c r="HA344" s="9"/>
      <c r="HB344" s="9"/>
      <c r="HC344" s="9"/>
      <c r="HD344" s="9"/>
      <c r="HE344" s="9"/>
      <c r="HF344" s="9"/>
      <c r="HG344" s="9"/>
      <c r="HH344" s="9"/>
      <c r="HI344" s="9"/>
      <c r="HJ344" s="9"/>
      <c r="HK344" s="9"/>
      <c r="HL344" s="9"/>
      <c r="HM344" s="9"/>
      <c r="HN344" s="9"/>
      <c r="HO344" s="9"/>
      <c r="HP344" s="9"/>
      <c r="HQ344" s="9"/>
      <c r="HR344" s="9"/>
      <c r="HS344" s="9"/>
      <c r="HT344" s="9"/>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9"/>
      <c r="IS344" s="9"/>
      <c r="IT344" s="9"/>
      <c r="IU344" s="9"/>
      <c r="IV344" s="9"/>
      <c r="IW344" s="9"/>
      <c r="IX344" s="9"/>
      <c r="IY344" s="9"/>
      <c r="IZ344" s="9"/>
      <c r="JA344" s="9"/>
      <c r="JB344" s="9"/>
      <c r="JC344" s="9"/>
      <c r="JD344" s="9"/>
      <c r="JE344" s="9"/>
      <c r="JF344" s="9"/>
      <c r="JG344" s="9"/>
      <c r="JH344" s="9"/>
      <c r="JI344" s="9"/>
      <c r="JJ344" s="9"/>
      <c r="JK344" s="9"/>
      <c r="JL344" s="9"/>
      <c r="JM344" s="9"/>
      <c r="JN344" s="9"/>
      <c r="JO344" s="9"/>
      <c r="JP344" s="9"/>
      <c r="JQ344" s="9"/>
      <c r="JR344" s="9"/>
      <c r="JS344" s="9"/>
      <c r="JT344" s="9"/>
      <c r="JU344" s="9"/>
      <c r="JV344" s="9"/>
      <c r="JW344" s="9"/>
      <c r="JX344" s="9"/>
      <c r="JY344" s="9"/>
      <c r="JZ344" s="9"/>
      <c r="KA344" s="9"/>
      <c r="KB344" s="9"/>
      <c r="KC344" s="9"/>
      <c r="KD344" s="9"/>
      <c r="KE344" s="9"/>
      <c r="KF344" s="9"/>
      <c r="KG344" s="9"/>
      <c r="KH344" s="9"/>
      <c r="KI344" s="9"/>
      <c r="KJ344" s="9"/>
      <c r="KK344" s="9"/>
      <c r="KL344" s="9"/>
      <c r="KM344" s="9"/>
      <c r="KN344" s="9"/>
      <c r="KO344" s="9"/>
      <c r="KP344" s="9"/>
      <c r="KQ344" s="9"/>
      <c r="KR344" s="9"/>
      <c r="KS344" s="9"/>
      <c r="KT344" s="9"/>
      <c r="KU344" s="9"/>
      <c r="KV344" s="9"/>
      <c r="KW344" s="9"/>
      <c r="KX344" s="9"/>
      <c r="KY344" s="9"/>
      <c r="KZ344" s="9"/>
      <c r="LA344" s="9"/>
      <c r="LB344" s="9"/>
      <c r="LC344" s="9"/>
      <c r="LD344" s="9"/>
      <c r="LE344" s="9"/>
      <c r="LF344" s="9"/>
      <c r="LG344" s="9"/>
      <c r="LH344" s="9"/>
      <c r="LI344" s="9"/>
      <c r="LJ344" s="9"/>
      <c r="LK344" s="9"/>
      <c r="LL344" s="9"/>
      <c r="LM344" s="9"/>
      <c r="LN344" s="9"/>
      <c r="LO344" s="9"/>
      <c r="LP344" s="9"/>
      <c r="LQ344" s="9"/>
      <c r="LR344" s="9"/>
      <c r="LS344" s="9"/>
      <c r="LT344" s="9"/>
      <c r="LU344" s="9"/>
      <c r="LV344" s="9"/>
      <c r="LW344" s="9"/>
      <c r="LX344" s="9"/>
    </row>
    <row r="345" spans="1:336" s="15" customFormat="1" ht="63.75" x14ac:dyDescent="0.25">
      <c r="A345" s="662" t="str">
        <f>CONCATENATE(MUEBLES[[#This Row],[CODIGO DE LA PARTIDA ESPECIFICA ]],"-",MUEBLES[[#This Row],[NO. EDIFICIO ]],"-",MUEBLES[[#This Row],[NO. ÁREA ]],"-",MUEBLES[[#This Row],[NÚM. DE BIEN ]],"-",MUEBLES[[#This Row],[CONSECUTIVO DEL BIEN ]],"-",MUEBLES[[#This Row],[CONSECUTIVO GENERAL DE INVENTARIO]])</f>
        <v>512-01-09-274-008-0340</v>
      </c>
      <c r="B345" s="584">
        <v>512</v>
      </c>
      <c r="C345" s="584" t="s">
        <v>6097</v>
      </c>
      <c r="D345" s="584" t="s">
        <v>6464</v>
      </c>
      <c r="E345" s="585" t="s">
        <v>4060</v>
      </c>
      <c r="F345" s="584" t="str">
        <f>VLOOKUP(MUEBLES[[#This Row],[NO. EDIFICIO ]],EDIFICIOS[],2,FALSE)</f>
        <v>PALACIO MUNICIPAL</v>
      </c>
      <c r="G345" s="584" t="str">
        <f>VLOOKUP(MUEBLES[[#This Row],[NO. EDIFICIO ]],EDIFICIOS[],3,FALSE)</f>
        <v>PALACIO MUNICIPAL, S/N, COLONIA CENTRO</v>
      </c>
      <c r="H345" s="606" t="s">
        <v>4072</v>
      </c>
      <c r="I345" s="587" t="str">
        <f>VLOOKUP(MUEBLES[[#This Row],[NO. ÁREA ]],AREAS[],2,FALSE)</f>
        <v xml:space="preserve">INSTANCIA MUNICIPAL PARA EL DESARROLLO DE LAS MUJERES </v>
      </c>
      <c r="J345" s="586" t="str">
        <f>VLOOKUP(MUEBLES[[#This Row],[NO. ÁREA ]],AREAS[],5,FALSE)</f>
        <v>C. ELVIA GÓMEZ TINO</v>
      </c>
      <c r="K345" s="586">
        <v>117</v>
      </c>
      <c r="L345" s="587" t="str">
        <f>VLOOKUP(MUEBLES[[#This Row],[NÚM. DE NOMINA ]],PERSONAL[],2,FALSE)</f>
        <v>C. ELVIA GÓMEZ TINO</v>
      </c>
      <c r="M345" s="586" t="str">
        <f>VLOOKUP(MUEBLES[[#This Row],[NÚM. DE NOMINA ]],PERSONAL[],3,FALSE)</f>
        <v>TITULAR</v>
      </c>
      <c r="N345" s="585" t="s">
        <v>4907</v>
      </c>
      <c r="O345" s="586" t="s">
        <v>4699</v>
      </c>
      <c r="P345" s="588" t="str">
        <f>VLOOKUP(MUEBLES[[#This Row],[NÚM. DE BIEN ]],BIENES[],2,FALSE)</f>
        <v xml:space="preserve">SILLA PLEGABLE  </v>
      </c>
      <c r="Q345" s="589" t="s">
        <v>3568</v>
      </c>
      <c r="R345" s="606" t="s">
        <v>5282</v>
      </c>
      <c r="S345" s="585" t="s">
        <v>39</v>
      </c>
      <c r="T345" s="585" t="s">
        <v>39</v>
      </c>
      <c r="U345" s="585" t="s">
        <v>39</v>
      </c>
      <c r="V345" s="585" t="s">
        <v>287</v>
      </c>
      <c r="W345" s="590">
        <v>42915</v>
      </c>
      <c r="X345" s="591">
        <v>255.61</v>
      </c>
      <c r="Y345" s="592">
        <v>0</v>
      </c>
      <c r="Z345" s="592">
        <v>255.61</v>
      </c>
      <c r="AA345" s="585" t="s">
        <v>6090</v>
      </c>
      <c r="AB345" s="19"/>
      <c r="AC345" s="576"/>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c r="DL345" s="9"/>
      <c r="DM345" s="9"/>
      <c r="DN345" s="9"/>
      <c r="DO345" s="9"/>
      <c r="DP345" s="9"/>
      <c r="DQ345" s="9"/>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9"/>
      <c r="GQ345" s="9"/>
      <c r="GR345" s="9"/>
      <c r="GS345" s="9"/>
      <c r="GT345" s="9"/>
      <c r="GU345" s="9"/>
      <c r="GV345" s="9"/>
      <c r="GW345" s="9"/>
      <c r="GX345" s="9"/>
      <c r="GY345" s="9"/>
      <c r="GZ345" s="9"/>
      <c r="HA345" s="9"/>
      <c r="HB345" s="9"/>
      <c r="HC345" s="9"/>
      <c r="HD345" s="9"/>
      <c r="HE345" s="9"/>
      <c r="HF345" s="9"/>
      <c r="HG345" s="9"/>
      <c r="HH345" s="9"/>
      <c r="HI345" s="9"/>
      <c r="HJ345" s="9"/>
      <c r="HK345" s="9"/>
      <c r="HL345" s="9"/>
      <c r="HM345" s="9"/>
      <c r="HN345" s="9"/>
      <c r="HO345" s="9"/>
      <c r="HP345" s="9"/>
      <c r="HQ345" s="9"/>
      <c r="HR345" s="9"/>
      <c r="HS345" s="9"/>
      <c r="HT345" s="9"/>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c r="IT345" s="9"/>
      <c r="IU345" s="9"/>
      <c r="IV345" s="9"/>
      <c r="IW345" s="9"/>
      <c r="IX345" s="9"/>
      <c r="IY345" s="9"/>
      <c r="IZ345" s="9"/>
      <c r="JA345" s="9"/>
      <c r="JB345" s="9"/>
      <c r="JC345" s="9"/>
      <c r="JD345" s="9"/>
      <c r="JE345" s="9"/>
      <c r="JF345" s="9"/>
      <c r="JG345" s="9"/>
      <c r="JH345" s="9"/>
      <c r="JI345" s="9"/>
      <c r="JJ345" s="9"/>
      <c r="JK345" s="9"/>
      <c r="JL345" s="9"/>
      <c r="JM345" s="9"/>
      <c r="JN345" s="9"/>
      <c r="JO345" s="9"/>
      <c r="JP345" s="9"/>
      <c r="JQ345" s="9"/>
      <c r="JR345" s="9"/>
      <c r="JS345" s="9"/>
      <c r="JT345" s="9"/>
      <c r="JU345" s="9"/>
      <c r="JV345" s="9"/>
      <c r="JW345" s="9"/>
      <c r="JX345" s="9"/>
      <c r="JY345" s="9"/>
      <c r="JZ345" s="9"/>
      <c r="KA345" s="9"/>
      <c r="KB345" s="9"/>
      <c r="KC345" s="9"/>
      <c r="KD345" s="9"/>
      <c r="KE345" s="9"/>
      <c r="KF345" s="9"/>
      <c r="KG345" s="9"/>
      <c r="KH345" s="9"/>
      <c r="KI345" s="9"/>
      <c r="KJ345" s="9"/>
      <c r="KK345" s="9"/>
      <c r="KL345" s="9"/>
      <c r="KM345" s="9"/>
      <c r="KN345" s="9"/>
      <c r="KO345" s="9"/>
      <c r="KP345" s="9"/>
      <c r="KQ345" s="9"/>
      <c r="KR345" s="9"/>
      <c r="KS345" s="9"/>
      <c r="KT345" s="9"/>
      <c r="KU345" s="9"/>
      <c r="KV345" s="9"/>
      <c r="KW345" s="9"/>
      <c r="KX345" s="9"/>
      <c r="KY345" s="9"/>
      <c r="KZ345" s="9"/>
      <c r="LA345" s="9"/>
      <c r="LB345" s="9"/>
      <c r="LC345" s="9"/>
      <c r="LD345" s="9"/>
      <c r="LE345" s="9"/>
      <c r="LF345" s="9"/>
      <c r="LG345" s="9"/>
      <c r="LH345" s="9"/>
      <c r="LI345" s="9"/>
      <c r="LJ345" s="9"/>
      <c r="LK345" s="9"/>
      <c r="LL345" s="9"/>
      <c r="LM345" s="9"/>
      <c r="LN345" s="9"/>
      <c r="LO345" s="9"/>
      <c r="LP345" s="9"/>
      <c r="LQ345" s="9"/>
      <c r="LR345" s="9"/>
      <c r="LS345" s="9"/>
      <c r="LT345" s="9"/>
      <c r="LU345" s="9"/>
      <c r="LV345" s="9"/>
      <c r="LW345" s="9"/>
      <c r="LX345" s="9"/>
    </row>
    <row r="346" spans="1:336" s="15" customFormat="1" ht="165.75" x14ac:dyDescent="0.25">
      <c r="A346" s="662" t="str">
        <f>CONCATENATE(MUEBLES[[#This Row],[CODIGO DE LA PARTIDA ESPECIFICA ]],"-",MUEBLES[[#This Row],[NO. EDIFICIO ]],"-",MUEBLES[[#This Row],[NO. ÁREA ]],"-",MUEBLES[[#This Row],[NÚM. DE BIEN ]],"-",MUEBLES[[#This Row],[CONSECUTIVO DEL BIEN ]],"-",MUEBLES[[#This Row],[CONSECUTIVO GENERAL DE INVENTARIO]])</f>
        <v>511-01-57-274-009-0341</v>
      </c>
      <c r="B346" s="584">
        <v>511</v>
      </c>
      <c r="C346" s="584" t="s">
        <v>6096</v>
      </c>
      <c r="D346" s="584" t="s">
        <v>6465</v>
      </c>
      <c r="E346" s="585" t="s">
        <v>4060</v>
      </c>
      <c r="F346" s="584" t="str">
        <f>VLOOKUP(MUEBLES[[#This Row],[NO. EDIFICIO ]],EDIFICIOS[],2,FALSE)</f>
        <v>PALACIO MUNICIPAL</v>
      </c>
      <c r="G346" s="584" t="str">
        <f>VLOOKUP(MUEBLES[[#This Row],[NO. EDIFICIO ]],EDIFICIOS[],3,FALSE)</f>
        <v>PALACIO MUNICIPAL, S/N, COLONIA CENTRO</v>
      </c>
      <c r="H346" s="606" t="s">
        <v>4302</v>
      </c>
      <c r="I346" s="587" t="str">
        <f>VLOOKUP(MUEBLES[[#This Row],[NO. ÁREA ]],AREAS[],2,FALSE)</f>
        <v xml:space="preserve">ÓRGANO INTERNO DE CONTROL </v>
      </c>
      <c r="J346" s="586" t="str">
        <f>VLOOKUP(MUEBLES[[#This Row],[NO. ÁREA ]],AREAS[],5,FALSE)</f>
        <v>LIC. ELSY ODETTE GONZÁLEZ MOLINA</v>
      </c>
      <c r="K346" s="586">
        <v>109</v>
      </c>
      <c r="L346" s="587" t="str">
        <f>VLOOKUP(MUEBLES[[#This Row],[NÚM. DE NOMINA ]],PERSONAL[],2,FALSE)</f>
        <v>LIC. ELSY ODETTE GONZÁLEZ MOLINA</v>
      </c>
      <c r="M346" s="586" t="str">
        <f>VLOOKUP(MUEBLES[[#This Row],[NÚM. DE NOMINA ]],PERSONAL[],3,FALSE)</f>
        <v>TITULAR</v>
      </c>
      <c r="N346" s="585" t="s">
        <v>4907</v>
      </c>
      <c r="O346" s="586" t="s">
        <v>4700</v>
      </c>
      <c r="P346" s="588" t="str">
        <f>VLOOKUP(MUEBLES[[#This Row],[NÚM. DE BIEN ]],BIENES[],2,FALSE)</f>
        <v xml:space="preserve">SILLA PLEGABLE  </v>
      </c>
      <c r="Q346" s="589" t="s">
        <v>1872</v>
      </c>
      <c r="R346" s="606" t="s">
        <v>5283</v>
      </c>
      <c r="S346" s="585" t="s">
        <v>535</v>
      </c>
      <c r="T346" s="585" t="s">
        <v>556</v>
      </c>
      <c r="U346" s="585" t="s">
        <v>39</v>
      </c>
      <c r="V346" s="585" t="s">
        <v>914</v>
      </c>
      <c r="W346" s="590">
        <v>43943</v>
      </c>
      <c r="X346" s="591">
        <v>290</v>
      </c>
      <c r="Y346" s="592">
        <v>0</v>
      </c>
      <c r="Z346" s="592">
        <v>290</v>
      </c>
      <c r="AA346" s="585" t="s">
        <v>6090</v>
      </c>
      <c r="AB346" s="19"/>
      <c r="AC346" s="576"/>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c r="DL346" s="9"/>
      <c r="DM346" s="9"/>
      <c r="DN346" s="9"/>
      <c r="DO346" s="9"/>
      <c r="DP346" s="9"/>
      <c r="DQ346" s="9"/>
      <c r="DR346" s="9"/>
      <c r="DS346" s="9"/>
      <c r="DT346" s="9"/>
      <c r="DU346" s="9"/>
      <c r="DV346" s="9"/>
      <c r="DW346" s="9"/>
      <c r="DX346" s="9"/>
      <c r="DY346" s="9"/>
      <c r="DZ346" s="9"/>
      <c r="EA346" s="9"/>
      <c r="EB346" s="9"/>
      <c r="EC346" s="9"/>
      <c r="ED346" s="9"/>
      <c r="EE346" s="9"/>
      <c r="EF346" s="9"/>
      <c r="EG346" s="9"/>
      <c r="EH346" s="9"/>
      <c r="EI346" s="9"/>
      <c r="EJ346" s="9"/>
      <c r="EK346" s="9"/>
      <c r="EL346" s="9"/>
      <c r="EM346" s="9"/>
      <c r="EN346" s="9"/>
      <c r="EO346" s="9"/>
      <c r="EP346" s="9"/>
      <c r="EQ346" s="9"/>
      <c r="ER346" s="9"/>
      <c r="ES346" s="9"/>
      <c r="ET346" s="9"/>
      <c r="EU346" s="9"/>
      <c r="EV346" s="9"/>
      <c r="EW346" s="9"/>
      <c r="EX346" s="9"/>
      <c r="EY346" s="9"/>
      <c r="EZ346" s="9"/>
      <c r="FA346" s="9"/>
      <c r="FB346" s="9"/>
      <c r="FC346" s="9"/>
      <c r="FD346" s="9"/>
      <c r="FE346" s="9"/>
      <c r="FF346" s="9"/>
      <c r="FG346" s="9"/>
      <c r="FH346" s="9"/>
      <c r="FI346" s="9"/>
      <c r="FJ346" s="9"/>
      <c r="FK346" s="9"/>
      <c r="FL346" s="9"/>
      <c r="FM346" s="9"/>
      <c r="FN346" s="9"/>
      <c r="FO346" s="9"/>
      <c r="FP346" s="9"/>
      <c r="FQ346" s="9"/>
      <c r="FR346" s="9"/>
      <c r="FS346" s="9"/>
      <c r="FT346" s="9"/>
      <c r="FU346" s="9"/>
      <c r="FV346" s="9"/>
      <c r="FW346" s="9"/>
      <c r="FX346" s="9"/>
      <c r="FY346" s="9"/>
      <c r="FZ346" s="9"/>
      <c r="GA346" s="9"/>
      <c r="GB346" s="9"/>
      <c r="GC346" s="9"/>
      <c r="GD346" s="9"/>
      <c r="GE346" s="9"/>
      <c r="GF346" s="9"/>
      <c r="GG346" s="9"/>
      <c r="GH346" s="9"/>
      <c r="GI346" s="9"/>
      <c r="GJ346" s="9"/>
      <c r="GK346" s="9"/>
      <c r="GL346" s="9"/>
      <c r="GM346" s="9"/>
      <c r="GN346" s="9"/>
      <c r="GO346" s="9"/>
      <c r="GP346" s="9"/>
      <c r="GQ346" s="9"/>
      <c r="GR346" s="9"/>
      <c r="GS346" s="9"/>
      <c r="GT346" s="9"/>
      <c r="GU346" s="9"/>
      <c r="GV346" s="9"/>
      <c r="GW346" s="9"/>
      <c r="GX346" s="9"/>
      <c r="GY346" s="9"/>
      <c r="GZ346" s="9"/>
      <c r="HA346" s="9"/>
      <c r="HB346" s="9"/>
      <c r="HC346" s="9"/>
      <c r="HD346" s="9"/>
      <c r="HE346" s="9"/>
      <c r="HF346" s="9"/>
      <c r="HG346" s="9"/>
      <c r="HH346" s="9"/>
      <c r="HI346" s="9"/>
      <c r="HJ346" s="9"/>
      <c r="HK346" s="9"/>
      <c r="HL346" s="9"/>
      <c r="HM346" s="9"/>
      <c r="HN346" s="9"/>
      <c r="HO346" s="9"/>
      <c r="HP346" s="9"/>
      <c r="HQ346" s="9"/>
      <c r="HR346" s="9"/>
      <c r="HS346" s="9"/>
      <c r="HT346" s="9"/>
      <c r="HU346" s="9"/>
      <c r="HV346" s="9"/>
      <c r="HW346" s="9"/>
      <c r="HX346" s="9"/>
      <c r="HY346" s="9"/>
      <c r="HZ346" s="9"/>
      <c r="IA346" s="9"/>
      <c r="IB346" s="9"/>
      <c r="IC346" s="9"/>
      <c r="ID346" s="9"/>
      <c r="IE346" s="9"/>
      <c r="IF346" s="9"/>
      <c r="IG346" s="9"/>
      <c r="IH346" s="9"/>
      <c r="II346" s="9"/>
      <c r="IJ346" s="9"/>
      <c r="IK346" s="9"/>
      <c r="IL346" s="9"/>
      <c r="IM346" s="9"/>
      <c r="IN346" s="9"/>
      <c r="IO346" s="9"/>
      <c r="IP346" s="9"/>
      <c r="IQ346" s="9"/>
      <c r="IR346" s="9"/>
      <c r="IS346" s="9"/>
      <c r="IT346" s="9"/>
      <c r="IU346" s="9"/>
      <c r="IV346" s="9"/>
      <c r="IW346" s="9"/>
      <c r="IX346" s="9"/>
      <c r="IY346" s="9"/>
      <c r="IZ346" s="9"/>
      <c r="JA346" s="9"/>
      <c r="JB346" s="9"/>
      <c r="JC346" s="9"/>
      <c r="JD346" s="9"/>
      <c r="JE346" s="9"/>
      <c r="JF346" s="9"/>
      <c r="JG346" s="9"/>
      <c r="JH346" s="9"/>
      <c r="JI346" s="9"/>
      <c r="JJ346" s="9"/>
      <c r="JK346" s="9"/>
      <c r="JL346" s="9"/>
      <c r="JM346" s="9"/>
      <c r="JN346" s="9"/>
      <c r="JO346" s="9"/>
      <c r="JP346" s="9"/>
      <c r="JQ346" s="9"/>
      <c r="JR346" s="9"/>
      <c r="JS346" s="9"/>
      <c r="JT346" s="9"/>
      <c r="JU346" s="9"/>
      <c r="JV346" s="9"/>
      <c r="JW346" s="9"/>
      <c r="JX346" s="9"/>
      <c r="JY346" s="9"/>
      <c r="JZ346" s="9"/>
      <c r="KA346" s="9"/>
      <c r="KB346" s="9"/>
      <c r="KC346" s="9"/>
      <c r="KD346" s="9"/>
      <c r="KE346" s="9"/>
      <c r="KF346" s="9"/>
      <c r="KG346" s="9"/>
      <c r="KH346" s="9"/>
      <c r="KI346" s="9"/>
      <c r="KJ346" s="9"/>
      <c r="KK346" s="9"/>
      <c r="KL346" s="9"/>
      <c r="KM346" s="9"/>
      <c r="KN346" s="9"/>
      <c r="KO346" s="9"/>
      <c r="KP346" s="9"/>
      <c r="KQ346" s="9"/>
      <c r="KR346" s="9"/>
      <c r="KS346" s="9"/>
      <c r="KT346" s="9"/>
      <c r="KU346" s="9"/>
      <c r="KV346" s="9"/>
      <c r="KW346" s="9"/>
      <c r="KX346" s="9"/>
      <c r="KY346" s="9"/>
      <c r="KZ346" s="9"/>
      <c r="LA346" s="9"/>
      <c r="LB346" s="9"/>
      <c r="LC346" s="9"/>
      <c r="LD346" s="9"/>
      <c r="LE346" s="9"/>
      <c r="LF346" s="9"/>
      <c r="LG346" s="9"/>
      <c r="LH346" s="9"/>
      <c r="LI346" s="9"/>
      <c r="LJ346" s="9"/>
      <c r="LK346" s="9"/>
      <c r="LL346" s="9"/>
      <c r="LM346" s="9"/>
      <c r="LN346" s="9"/>
      <c r="LO346" s="9"/>
      <c r="LP346" s="9"/>
      <c r="LQ346" s="9"/>
      <c r="LR346" s="9"/>
      <c r="LS346" s="9"/>
      <c r="LT346" s="9"/>
      <c r="LU346" s="9"/>
      <c r="LV346" s="9"/>
      <c r="LW346" s="9"/>
      <c r="LX346" s="9"/>
    </row>
    <row r="347" spans="1:336" s="15" customFormat="1" ht="165.75" x14ac:dyDescent="0.25">
      <c r="A347" s="662" t="str">
        <f>CONCATENATE(MUEBLES[[#This Row],[CODIGO DE LA PARTIDA ESPECIFICA ]],"-",MUEBLES[[#This Row],[NO. EDIFICIO ]],"-",MUEBLES[[#This Row],[NO. ÁREA ]],"-",MUEBLES[[#This Row],[NÚM. DE BIEN ]],"-",MUEBLES[[#This Row],[CONSECUTIVO DEL BIEN ]],"-",MUEBLES[[#This Row],[CONSECUTIVO GENERAL DE INVENTARIO]])</f>
        <v>511-01-57-274-010-0342</v>
      </c>
      <c r="B347" s="584">
        <v>511</v>
      </c>
      <c r="C347" s="584" t="s">
        <v>6096</v>
      </c>
      <c r="D347" s="584" t="s">
        <v>6466</v>
      </c>
      <c r="E347" s="585" t="s">
        <v>4060</v>
      </c>
      <c r="F347" s="584" t="str">
        <f>VLOOKUP(MUEBLES[[#This Row],[NO. EDIFICIO ]],EDIFICIOS[],2,FALSE)</f>
        <v>PALACIO MUNICIPAL</v>
      </c>
      <c r="G347" s="584" t="str">
        <f>VLOOKUP(MUEBLES[[#This Row],[NO. EDIFICIO ]],EDIFICIOS[],3,FALSE)</f>
        <v>PALACIO MUNICIPAL, S/N, COLONIA CENTRO</v>
      </c>
      <c r="H347" s="606" t="s">
        <v>4302</v>
      </c>
      <c r="I347" s="587" t="str">
        <f>VLOOKUP(MUEBLES[[#This Row],[NO. ÁREA ]],AREAS[],2,FALSE)</f>
        <v xml:space="preserve">ÓRGANO INTERNO DE CONTROL </v>
      </c>
      <c r="J347" s="586" t="str">
        <f>VLOOKUP(MUEBLES[[#This Row],[NO. ÁREA ]],AREAS[],5,FALSE)</f>
        <v>LIC. ELSY ODETTE GONZÁLEZ MOLINA</v>
      </c>
      <c r="K347" s="586">
        <v>109</v>
      </c>
      <c r="L347" s="587" t="str">
        <f>VLOOKUP(MUEBLES[[#This Row],[NÚM. DE NOMINA ]],PERSONAL[],2,FALSE)</f>
        <v>LIC. ELSY ODETTE GONZÁLEZ MOLINA</v>
      </c>
      <c r="M347" s="586" t="str">
        <f>VLOOKUP(MUEBLES[[#This Row],[NÚM. DE NOMINA ]],PERSONAL[],3,FALSE)</f>
        <v>TITULAR</v>
      </c>
      <c r="N347" s="585" t="s">
        <v>4907</v>
      </c>
      <c r="O347" s="586" t="s">
        <v>4701</v>
      </c>
      <c r="P347" s="588" t="str">
        <f>VLOOKUP(MUEBLES[[#This Row],[NÚM. DE BIEN ]],BIENES[],2,FALSE)</f>
        <v xml:space="preserve">SILLA PLEGABLE  </v>
      </c>
      <c r="Q347" s="589" t="s">
        <v>1872</v>
      </c>
      <c r="R347" s="606" t="s">
        <v>5284</v>
      </c>
      <c r="S347" s="585" t="s">
        <v>535</v>
      </c>
      <c r="T347" s="585" t="s">
        <v>556</v>
      </c>
      <c r="U347" s="585" t="s">
        <v>39</v>
      </c>
      <c r="V347" s="585" t="s">
        <v>914</v>
      </c>
      <c r="W347" s="590">
        <v>43943</v>
      </c>
      <c r="X347" s="591">
        <v>290</v>
      </c>
      <c r="Y347" s="592">
        <v>0</v>
      </c>
      <c r="Z347" s="592">
        <v>290</v>
      </c>
      <c r="AA347" s="585" t="s">
        <v>6090</v>
      </c>
      <c r="AB347" s="19"/>
      <c r="AC347" s="576"/>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c r="DL347" s="9"/>
      <c r="DM347" s="9"/>
      <c r="DN347" s="9"/>
      <c r="DO347" s="9"/>
      <c r="DP347" s="9"/>
      <c r="DQ347" s="9"/>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9"/>
      <c r="GQ347" s="9"/>
      <c r="GR347" s="9"/>
      <c r="GS347" s="9"/>
      <c r="GT347" s="9"/>
      <c r="GU347" s="9"/>
      <c r="GV347" s="9"/>
      <c r="GW347" s="9"/>
      <c r="GX347" s="9"/>
      <c r="GY347" s="9"/>
      <c r="GZ347" s="9"/>
      <c r="HA347" s="9"/>
      <c r="HB347" s="9"/>
      <c r="HC347" s="9"/>
      <c r="HD347" s="9"/>
      <c r="HE347" s="9"/>
      <c r="HF347" s="9"/>
      <c r="HG347" s="9"/>
      <c r="HH347" s="9"/>
      <c r="HI347" s="9"/>
      <c r="HJ347" s="9"/>
      <c r="HK347" s="9"/>
      <c r="HL347" s="9"/>
      <c r="HM347" s="9"/>
      <c r="HN347" s="9"/>
      <c r="HO347" s="9"/>
      <c r="HP347" s="9"/>
      <c r="HQ347" s="9"/>
      <c r="HR347" s="9"/>
      <c r="HS347" s="9"/>
      <c r="HT347" s="9"/>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c r="IT347" s="9"/>
      <c r="IU347" s="9"/>
      <c r="IV347" s="9"/>
      <c r="IW347" s="9"/>
      <c r="IX347" s="9"/>
      <c r="IY347" s="9"/>
      <c r="IZ347" s="9"/>
      <c r="JA347" s="9"/>
      <c r="JB347" s="9"/>
      <c r="JC347" s="9"/>
      <c r="JD347" s="9"/>
      <c r="JE347" s="9"/>
      <c r="JF347" s="9"/>
      <c r="JG347" s="9"/>
      <c r="JH347" s="9"/>
      <c r="JI347" s="9"/>
      <c r="JJ347" s="9"/>
      <c r="JK347" s="9"/>
      <c r="JL347" s="9"/>
      <c r="JM347" s="9"/>
      <c r="JN347" s="9"/>
      <c r="JO347" s="9"/>
      <c r="JP347" s="9"/>
      <c r="JQ347" s="9"/>
      <c r="JR347" s="9"/>
      <c r="JS347" s="9"/>
      <c r="JT347" s="9"/>
      <c r="JU347" s="9"/>
      <c r="JV347" s="9"/>
      <c r="JW347" s="9"/>
      <c r="JX347" s="9"/>
      <c r="JY347" s="9"/>
      <c r="JZ347" s="9"/>
      <c r="KA347" s="9"/>
      <c r="KB347" s="9"/>
      <c r="KC347" s="9"/>
      <c r="KD347" s="9"/>
      <c r="KE347" s="9"/>
      <c r="KF347" s="9"/>
      <c r="KG347" s="9"/>
      <c r="KH347" s="9"/>
      <c r="KI347" s="9"/>
      <c r="KJ347" s="9"/>
      <c r="KK347" s="9"/>
      <c r="KL347" s="9"/>
      <c r="KM347" s="9"/>
      <c r="KN347" s="9"/>
      <c r="KO347" s="9"/>
      <c r="KP347" s="9"/>
      <c r="KQ347" s="9"/>
      <c r="KR347" s="9"/>
      <c r="KS347" s="9"/>
      <c r="KT347" s="9"/>
      <c r="KU347" s="9"/>
      <c r="KV347" s="9"/>
      <c r="KW347" s="9"/>
      <c r="KX347" s="9"/>
      <c r="KY347" s="9"/>
      <c r="KZ347" s="9"/>
      <c r="LA347" s="9"/>
      <c r="LB347" s="9"/>
      <c r="LC347" s="9"/>
      <c r="LD347" s="9"/>
      <c r="LE347" s="9"/>
      <c r="LF347" s="9"/>
      <c r="LG347" s="9"/>
      <c r="LH347" s="9"/>
      <c r="LI347" s="9"/>
      <c r="LJ347" s="9"/>
      <c r="LK347" s="9"/>
      <c r="LL347" s="9"/>
      <c r="LM347" s="9"/>
      <c r="LN347" s="9"/>
      <c r="LO347" s="9"/>
      <c r="LP347" s="9"/>
      <c r="LQ347" s="9"/>
      <c r="LR347" s="9"/>
      <c r="LS347" s="9"/>
      <c r="LT347" s="9"/>
      <c r="LU347" s="9"/>
      <c r="LV347" s="9"/>
      <c r="LW347" s="9"/>
      <c r="LX347" s="9"/>
    </row>
    <row r="348" spans="1:336" s="15" customFormat="1" ht="165.75" x14ac:dyDescent="0.25">
      <c r="A348" s="662" t="str">
        <f>CONCATENATE(MUEBLES[[#This Row],[CODIGO DE LA PARTIDA ESPECIFICA ]],"-",MUEBLES[[#This Row],[NO. EDIFICIO ]],"-",MUEBLES[[#This Row],[NO. ÁREA ]],"-",MUEBLES[[#This Row],[NÚM. DE BIEN ]],"-",MUEBLES[[#This Row],[CONSECUTIVO DEL BIEN ]],"-",MUEBLES[[#This Row],[CONSECUTIVO GENERAL DE INVENTARIO]])</f>
        <v>511-01-57-274-011-0343</v>
      </c>
      <c r="B348" s="584">
        <v>511</v>
      </c>
      <c r="C348" s="584" t="s">
        <v>6096</v>
      </c>
      <c r="D348" s="584" t="s">
        <v>6467</v>
      </c>
      <c r="E348" s="585" t="s">
        <v>4060</v>
      </c>
      <c r="F348" s="584" t="str">
        <f>VLOOKUP(MUEBLES[[#This Row],[NO. EDIFICIO ]],EDIFICIOS[],2,FALSE)</f>
        <v>PALACIO MUNICIPAL</v>
      </c>
      <c r="G348" s="584" t="str">
        <f>VLOOKUP(MUEBLES[[#This Row],[NO. EDIFICIO ]],EDIFICIOS[],3,FALSE)</f>
        <v>PALACIO MUNICIPAL, S/N, COLONIA CENTRO</v>
      </c>
      <c r="H348" s="606" t="s">
        <v>4302</v>
      </c>
      <c r="I348" s="587" t="str">
        <f>VLOOKUP(MUEBLES[[#This Row],[NO. ÁREA ]],AREAS[],2,FALSE)</f>
        <v xml:space="preserve">ÓRGANO INTERNO DE CONTROL </v>
      </c>
      <c r="J348" s="586" t="str">
        <f>VLOOKUP(MUEBLES[[#This Row],[NO. ÁREA ]],AREAS[],5,FALSE)</f>
        <v>LIC. ELSY ODETTE GONZÁLEZ MOLINA</v>
      </c>
      <c r="K348" s="586">
        <v>109</v>
      </c>
      <c r="L348" s="587" t="str">
        <f>VLOOKUP(MUEBLES[[#This Row],[NÚM. DE NOMINA ]],PERSONAL[],2,FALSE)</f>
        <v>LIC. ELSY ODETTE GONZÁLEZ MOLINA</v>
      </c>
      <c r="M348" s="586" t="str">
        <f>VLOOKUP(MUEBLES[[#This Row],[NÚM. DE NOMINA ]],PERSONAL[],3,FALSE)</f>
        <v>TITULAR</v>
      </c>
      <c r="N348" s="585" t="s">
        <v>4907</v>
      </c>
      <c r="O348" s="586" t="s">
        <v>4702</v>
      </c>
      <c r="P348" s="588" t="str">
        <f>VLOOKUP(MUEBLES[[#This Row],[NÚM. DE BIEN ]],BIENES[],2,FALSE)</f>
        <v xml:space="preserve">SILLA PLEGABLE  </v>
      </c>
      <c r="Q348" s="589" t="s">
        <v>1872</v>
      </c>
      <c r="R348" s="606" t="s">
        <v>5285</v>
      </c>
      <c r="S348" s="585" t="s">
        <v>535</v>
      </c>
      <c r="T348" s="585" t="s">
        <v>556</v>
      </c>
      <c r="U348" s="585" t="s">
        <v>39</v>
      </c>
      <c r="V348" s="585" t="s">
        <v>914</v>
      </c>
      <c r="W348" s="590">
        <v>43943</v>
      </c>
      <c r="X348" s="591">
        <v>290</v>
      </c>
      <c r="Y348" s="592">
        <v>0</v>
      </c>
      <c r="Z348" s="592">
        <v>290</v>
      </c>
      <c r="AA348" s="585" t="s">
        <v>6090</v>
      </c>
      <c r="AB348" s="19"/>
      <c r="AC348" s="576"/>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c r="DA348" s="9"/>
      <c r="DB348" s="9"/>
      <c r="DC348" s="9"/>
      <c r="DD348" s="9"/>
      <c r="DE348" s="9"/>
      <c r="DF348" s="9"/>
      <c r="DG348" s="9"/>
      <c r="DH348" s="9"/>
      <c r="DI348" s="9"/>
      <c r="DJ348" s="9"/>
      <c r="DK348" s="9"/>
      <c r="DL348" s="9"/>
      <c r="DM348" s="9"/>
      <c r="DN348" s="9"/>
      <c r="DO348" s="9"/>
      <c r="DP348" s="9"/>
      <c r="DQ348" s="9"/>
      <c r="DR348" s="9"/>
      <c r="DS348" s="9"/>
      <c r="DT348" s="9"/>
      <c r="DU348" s="9"/>
      <c r="DV348" s="9"/>
      <c r="DW348" s="9"/>
      <c r="DX348" s="9"/>
      <c r="DY348" s="9"/>
      <c r="DZ348" s="9"/>
      <c r="EA348" s="9"/>
      <c r="EB348" s="9"/>
      <c r="EC348" s="9"/>
      <c r="ED348" s="9"/>
      <c r="EE348" s="9"/>
      <c r="EF348" s="9"/>
      <c r="EG348" s="9"/>
      <c r="EH348" s="9"/>
      <c r="EI348" s="9"/>
      <c r="EJ348" s="9"/>
      <c r="EK348" s="9"/>
      <c r="EL348" s="9"/>
      <c r="EM348" s="9"/>
      <c r="EN348" s="9"/>
      <c r="EO348" s="9"/>
      <c r="EP348" s="9"/>
      <c r="EQ348" s="9"/>
      <c r="ER348" s="9"/>
      <c r="ES348" s="9"/>
      <c r="ET348" s="9"/>
      <c r="EU348" s="9"/>
      <c r="EV348" s="9"/>
      <c r="EW348" s="9"/>
      <c r="EX348" s="9"/>
      <c r="EY348" s="9"/>
      <c r="EZ348" s="9"/>
      <c r="FA348" s="9"/>
      <c r="FB348" s="9"/>
      <c r="FC348" s="9"/>
      <c r="FD348" s="9"/>
      <c r="FE348" s="9"/>
      <c r="FF348" s="9"/>
      <c r="FG348" s="9"/>
      <c r="FH348" s="9"/>
      <c r="FI348" s="9"/>
      <c r="FJ348" s="9"/>
      <c r="FK348" s="9"/>
      <c r="FL348" s="9"/>
      <c r="FM348" s="9"/>
      <c r="FN348" s="9"/>
      <c r="FO348" s="9"/>
      <c r="FP348" s="9"/>
      <c r="FQ348" s="9"/>
      <c r="FR348" s="9"/>
      <c r="FS348" s="9"/>
      <c r="FT348" s="9"/>
      <c r="FU348" s="9"/>
      <c r="FV348" s="9"/>
      <c r="FW348" s="9"/>
      <c r="FX348" s="9"/>
      <c r="FY348" s="9"/>
      <c r="FZ348" s="9"/>
      <c r="GA348" s="9"/>
      <c r="GB348" s="9"/>
      <c r="GC348" s="9"/>
      <c r="GD348" s="9"/>
      <c r="GE348" s="9"/>
      <c r="GF348" s="9"/>
      <c r="GG348" s="9"/>
      <c r="GH348" s="9"/>
      <c r="GI348" s="9"/>
      <c r="GJ348" s="9"/>
      <c r="GK348" s="9"/>
      <c r="GL348" s="9"/>
      <c r="GM348" s="9"/>
      <c r="GN348" s="9"/>
      <c r="GO348" s="9"/>
      <c r="GP348" s="9"/>
      <c r="GQ348" s="9"/>
      <c r="GR348" s="9"/>
      <c r="GS348" s="9"/>
      <c r="GT348" s="9"/>
      <c r="GU348" s="9"/>
      <c r="GV348" s="9"/>
      <c r="GW348" s="9"/>
      <c r="GX348" s="9"/>
      <c r="GY348" s="9"/>
      <c r="GZ348" s="9"/>
      <c r="HA348" s="9"/>
      <c r="HB348" s="9"/>
      <c r="HC348" s="9"/>
      <c r="HD348" s="9"/>
      <c r="HE348" s="9"/>
      <c r="HF348" s="9"/>
      <c r="HG348" s="9"/>
      <c r="HH348" s="9"/>
      <c r="HI348" s="9"/>
      <c r="HJ348" s="9"/>
      <c r="HK348" s="9"/>
      <c r="HL348" s="9"/>
      <c r="HM348" s="9"/>
      <c r="HN348" s="9"/>
      <c r="HO348" s="9"/>
      <c r="HP348" s="9"/>
      <c r="HQ348" s="9"/>
      <c r="HR348" s="9"/>
      <c r="HS348" s="9"/>
      <c r="HT348" s="9"/>
      <c r="HU348" s="9"/>
      <c r="HV348" s="9"/>
      <c r="HW348" s="9"/>
      <c r="HX348" s="9"/>
      <c r="HY348" s="9"/>
      <c r="HZ348" s="9"/>
      <c r="IA348" s="9"/>
      <c r="IB348" s="9"/>
      <c r="IC348" s="9"/>
      <c r="ID348" s="9"/>
      <c r="IE348" s="9"/>
      <c r="IF348" s="9"/>
      <c r="IG348" s="9"/>
      <c r="IH348" s="9"/>
      <c r="II348" s="9"/>
      <c r="IJ348" s="9"/>
      <c r="IK348" s="9"/>
      <c r="IL348" s="9"/>
      <c r="IM348" s="9"/>
      <c r="IN348" s="9"/>
      <c r="IO348" s="9"/>
      <c r="IP348" s="9"/>
      <c r="IQ348" s="9"/>
      <c r="IR348" s="9"/>
      <c r="IS348" s="9"/>
      <c r="IT348" s="9"/>
      <c r="IU348" s="9"/>
      <c r="IV348" s="9"/>
      <c r="IW348" s="9"/>
      <c r="IX348" s="9"/>
      <c r="IY348" s="9"/>
      <c r="IZ348" s="9"/>
      <c r="JA348" s="9"/>
      <c r="JB348" s="9"/>
      <c r="JC348" s="9"/>
      <c r="JD348" s="9"/>
      <c r="JE348" s="9"/>
      <c r="JF348" s="9"/>
      <c r="JG348" s="9"/>
      <c r="JH348" s="9"/>
      <c r="JI348" s="9"/>
      <c r="JJ348" s="9"/>
      <c r="JK348" s="9"/>
      <c r="JL348" s="9"/>
      <c r="JM348" s="9"/>
      <c r="JN348" s="9"/>
      <c r="JO348" s="9"/>
      <c r="JP348" s="9"/>
      <c r="JQ348" s="9"/>
      <c r="JR348" s="9"/>
      <c r="JS348" s="9"/>
      <c r="JT348" s="9"/>
      <c r="JU348" s="9"/>
      <c r="JV348" s="9"/>
      <c r="JW348" s="9"/>
      <c r="JX348" s="9"/>
      <c r="JY348" s="9"/>
      <c r="JZ348" s="9"/>
      <c r="KA348" s="9"/>
      <c r="KB348" s="9"/>
      <c r="KC348" s="9"/>
      <c r="KD348" s="9"/>
      <c r="KE348" s="9"/>
      <c r="KF348" s="9"/>
      <c r="KG348" s="9"/>
      <c r="KH348" s="9"/>
      <c r="KI348" s="9"/>
      <c r="KJ348" s="9"/>
      <c r="KK348" s="9"/>
      <c r="KL348" s="9"/>
      <c r="KM348" s="9"/>
      <c r="KN348" s="9"/>
      <c r="KO348" s="9"/>
      <c r="KP348" s="9"/>
      <c r="KQ348" s="9"/>
      <c r="KR348" s="9"/>
      <c r="KS348" s="9"/>
      <c r="KT348" s="9"/>
      <c r="KU348" s="9"/>
      <c r="KV348" s="9"/>
      <c r="KW348" s="9"/>
      <c r="KX348" s="9"/>
      <c r="KY348" s="9"/>
      <c r="KZ348" s="9"/>
      <c r="LA348" s="9"/>
      <c r="LB348" s="9"/>
      <c r="LC348" s="9"/>
      <c r="LD348" s="9"/>
      <c r="LE348" s="9"/>
      <c r="LF348" s="9"/>
      <c r="LG348" s="9"/>
      <c r="LH348" s="9"/>
      <c r="LI348" s="9"/>
      <c r="LJ348" s="9"/>
      <c r="LK348" s="9"/>
      <c r="LL348" s="9"/>
      <c r="LM348" s="9"/>
      <c r="LN348" s="9"/>
      <c r="LO348" s="9"/>
      <c r="LP348" s="9"/>
      <c r="LQ348" s="9"/>
      <c r="LR348" s="9"/>
      <c r="LS348" s="9"/>
      <c r="LT348" s="9"/>
      <c r="LU348" s="9"/>
      <c r="LV348" s="9"/>
      <c r="LW348" s="9"/>
      <c r="LX348" s="9"/>
    </row>
    <row r="349" spans="1:336" s="15" customFormat="1" ht="165.75" x14ac:dyDescent="0.25">
      <c r="A349" s="662" t="str">
        <f>CONCATENATE(MUEBLES[[#This Row],[CODIGO DE LA PARTIDA ESPECIFICA ]],"-",MUEBLES[[#This Row],[NO. EDIFICIO ]],"-",MUEBLES[[#This Row],[NO. ÁREA ]],"-",MUEBLES[[#This Row],[NÚM. DE BIEN ]],"-",MUEBLES[[#This Row],[CONSECUTIVO DEL BIEN ]],"-",MUEBLES[[#This Row],[CONSECUTIVO GENERAL DE INVENTARIO]])</f>
        <v>511-01-57-274-012-0344</v>
      </c>
      <c r="B349" s="584">
        <v>511</v>
      </c>
      <c r="C349" s="584" t="s">
        <v>6096</v>
      </c>
      <c r="D349" s="584" t="s">
        <v>6468</v>
      </c>
      <c r="E349" s="585" t="s">
        <v>4060</v>
      </c>
      <c r="F349" s="584" t="str">
        <f>VLOOKUP(MUEBLES[[#This Row],[NO. EDIFICIO ]],EDIFICIOS[],2,FALSE)</f>
        <v>PALACIO MUNICIPAL</v>
      </c>
      <c r="G349" s="584" t="str">
        <f>VLOOKUP(MUEBLES[[#This Row],[NO. EDIFICIO ]],EDIFICIOS[],3,FALSE)</f>
        <v>PALACIO MUNICIPAL, S/N, COLONIA CENTRO</v>
      </c>
      <c r="H349" s="606" t="s">
        <v>4302</v>
      </c>
      <c r="I349" s="587" t="str">
        <f>VLOOKUP(MUEBLES[[#This Row],[NO. ÁREA ]],AREAS[],2,FALSE)</f>
        <v xml:space="preserve">ÓRGANO INTERNO DE CONTROL </v>
      </c>
      <c r="J349" s="586" t="str">
        <f>VLOOKUP(MUEBLES[[#This Row],[NO. ÁREA ]],AREAS[],5,FALSE)</f>
        <v>LIC. ELSY ODETTE GONZÁLEZ MOLINA</v>
      </c>
      <c r="K349" s="586">
        <v>109</v>
      </c>
      <c r="L349" s="587" t="str">
        <f>VLOOKUP(MUEBLES[[#This Row],[NÚM. DE NOMINA ]],PERSONAL[],2,FALSE)</f>
        <v>LIC. ELSY ODETTE GONZÁLEZ MOLINA</v>
      </c>
      <c r="M349" s="586" t="str">
        <f>VLOOKUP(MUEBLES[[#This Row],[NÚM. DE NOMINA ]],PERSONAL[],3,FALSE)</f>
        <v>TITULAR</v>
      </c>
      <c r="N349" s="585" t="s">
        <v>4907</v>
      </c>
      <c r="O349" s="586" t="s">
        <v>4703</v>
      </c>
      <c r="P349" s="588" t="str">
        <f>VLOOKUP(MUEBLES[[#This Row],[NÚM. DE BIEN ]],BIENES[],2,FALSE)</f>
        <v xml:space="preserve">SILLA PLEGABLE  </v>
      </c>
      <c r="Q349" s="589" t="s">
        <v>1872</v>
      </c>
      <c r="R349" s="606" t="s">
        <v>5286</v>
      </c>
      <c r="S349" s="585" t="s">
        <v>535</v>
      </c>
      <c r="T349" s="585" t="s">
        <v>556</v>
      </c>
      <c r="U349" s="585" t="s">
        <v>39</v>
      </c>
      <c r="V349" s="585" t="s">
        <v>914</v>
      </c>
      <c r="W349" s="590">
        <v>43943</v>
      </c>
      <c r="X349" s="591">
        <v>290</v>
      </c>
      <c r="Y349" s="592">
        <v>0</v>
      </c>
      <c r="Z349" s="592">
        <v>290</v>
      </c>
      <c r="AA349" s="585" t="s">
        <v>6090</v>
      </c>
      <c r="AB349" s="19"/>
      <c r="AC349" s="576"/>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c r="DA349" s="9"/>
      <c r="DB349" s="9"/>
      <c r="DC349" s="9"/>
      <c r="DD349" s="9"/>
      <c r="DE349" s="9"/>
      <c r="DF349" s="9"/>
      <c r="DG349" s="9"/>
      <c r="DH349" s="9"/>
      <c r="DI349" s="9"/>
      <c r="DJ349" s="9"/>
      <c r="DK349" s="9"/>
      <c r="DL349" s="9"/>
      <c r="DM349" s="9"/>
      <c r="DN349" s="9"/>
      <c r="DO349" s="9"/>
      <c r="DP349" s="9"/>
      <c r="DQ349" s="9"/>
      <c r="DR349" s="9"/>
      <c r="DS349" s="9"/>
      <c r="DT349" s="9"/>
      <c r="DU349" s="9"/>
      <c r="DV349" s="9"/>
      <c r="DW349" s="9"/>
      <c r="DX349" s="9"/>
      <c r="DY349" s="9"/>
      <c r="DZ349" s="9"/>
      <c r="EA349" s="9"/>
      <c r="EB349" s="9"/>
      <c r="EC349" s="9"/>
      <c r="ED349" s="9"/>
      <c r="EE349" s="9"/>
      <c r="EF349" s="9"/>
      <c r="EG349" s="9"/>
      <c r="EH349" s="9"/>
      <c r="EI349" s="9"/>
      <c r="EJ349" s="9"/>
      <c r="EK349" s="9"/>
      <c r="EL349" s="9"/>
      <c r="EM349" s="9"/>
      <c r="EN349" s="9"/>
      <c r="EO349" s="9"/>
      <c r="EP349" s="9"/>
      <c r="EQ349" s="9"/>
      <c r="ER349" s="9"/>
      <c r="ES349" s="9"/>
      <c r="ET349" s="9"/>
      <c r="EU349" s="9"/>
      <c r="EV349" s="9"/>
      <c r="EW349" s="9"/>
      <c r="EX349" s="9"/>
      <c r="EY349" s="9"/>
      <c r="EZ349" s="9"/>
      <c r="FA349" s="9"/>
      <c r="FB349" s="9"/>
      <c r="FC349" s="9"/>
      <c r="FD349" s="9"/>
      <c r="FE349" s="9"/>
      <c r="FF349" s="9"/>
      <c r="FG349" s="9"/>
      <c r="FH349" s="9"/>
      <c r="FI349" s="9"/>
      <c r="FJ349" s="9"/>
      <c r="FK349" s="9"/>
      <c r="FL349" s="9"/>
      <c r="FM349" s="9"/>
      <c r="FN349" s="9"/>
      <c r="FO349" s="9"/>
      <c r="FP349" s="9"/>
      <c r="FQ349" s="9"/>
      <c r="FR349" s="9"/>
      <c r="FS349" s="9"/>
      <c r="FT349" s="9"/>
      <c r="FU349" s="9"/>
      <c r="FV349" s="9"/>
      <c r="FW349" s="9"/>
      <c r="FX349" s="9"/>
      <c r="FY349" s="9"/>
      <c r="FZ349" s="9"/>
      <c r="GA349" s="9"/>
      <c r="GB349" s="9"/>
      <c r="GC349" s="9"/>
      <c r="GD349" s="9"/>
      <c r="GE349" s="9"/>
      <c r="GF349" s="9"/>
      <c r="GG349" s="9"/>
      <c r="GH349" s="9"/>
      <c r="GI349" s="9"/>
      <c r="GJ349" s="9"/>
      <c r="GK349" s="9"/>
      <c r="GL349" s="9"/>
      <c r="GM349" s="9"/>
      <c r="GN349" s="9"/>
      <c r="GO349" s="9"/>
      <c r="GP349" s="9"/>
      <c r="GQ349" s="9"/>
      <c r="GR349" s="9"/>
      <c r="GS349" s="9"/>
      <c r="GT349" s="9"/>
      <c r="GU349" s="9"/>
      <c r="GV349" s="9"/>
      <c r="GW349" s="9"/>
      <c r="GX349" s="9"/>
      <c r="GY349" s="9"/>
      <c r="GZ349" s="9"/>
      <c r="HA349" s="9"/>
      <c r="HB349" s="9"/>
      <c r="HC349" s="9"/>
      <c r="HD349" s="9"/>
      <c r="HE349" s="9"/>
      <c r="HF349" s="9"/>
      <c r="HG349" s="9"/>
      <c r="HH349" s="9"/>
      <c r="HI349" s="9"/>
      <c r="HJ349" s="9"/>
      <c r="HK349" s="9"/>
      <c r="HL349" s="9"/>
      <c r="HM349" s="9"/>
      <c r="HN349" s="9"/>
      <c r="HO349" s="9"/>
      <c r="HP349" s="9"/>
      <c r="HQ349" s="9"/>
      <c r="HR349" s="9"/>
      <c r="HS349" s="9"/>
      <c r="HT349" s="9"/>
      <c r="HU349" s="9"/>
      <c r="HV349" s="9"/>
      <c r="HW349" s="9"/>
      <c r="HX349" s="9"/>
      <c r="HY349" s="9"/>
      <c r="HZ349" s="9"/>
      <c r="IA349" s="9"/>
      <c r="IB349" s="9"/>
      <c r="IC349" s="9"/>
      <c r="ID349" s="9"/>
      <c r="IE349" s="9"/>
      <c r="IF349" s="9"/>
      <c r="IG349" s="9"/>
      <c r="IH349" s="9"/>
      <c r="II349" s="9"/>
      <c r="IJ349" s="9"/>
      <c r="IK349" s="9"/>
      <c r="IL349" s="9"/>
      <c r="IM349" s="9"/>
      <c r="IN349" s="9"/>
      <c r="IO349" s="9"/>
      <c r="IP349" s="9"/>
      <c r="IQ349" s="9"/>
      <c r="IR349" s="9"/>
      <c r="IS349" s="9"/>
      <c r="IT349" s="9"/>
      <c r="IU349" s="9"/>
      <c r="IV349" s="9"/>
      <c r="IW349" s="9"/>
      <c r="IX349" s="9"/>
      <c r="IY349" s="9"/>
      <c r="IZ349" s="9"/>
      <c r="JA349" s="9"/>
      <c r="JB349" s="9"/>
      <c r="JC349" s="9"/>
      <c r="JD349" s="9"/>
      <c r="JE349" s="9"/>
      <c r="JF349" s="9"/>
      <c r="JG349" s="9"/>
      <c r="JH349" s="9"/>
      <c r="JI349" s="9"/>
      <c r="JJ349" s="9"/>
      <c r="JK349" s="9"/>
      <c r="JL349" s="9"/>
      <c r="JM349" s="9"/>
      <c r="JN349" s="9"/>
      <c r="JO349" s="9"/>
      <c r="JP349" s="9"/>
      <c r="JQ349" s="9"/>
      <c r="JR349" s="9"/>
      <c r="JS349" s="9"/>
      <c r="JT349" s="9"/>
      <c r="JU349" s="9"/>
      <c r="JV349" s="9"/>
      <c r="JW349" s="9"/>
      <c r="JX349" s="9"/>
      <c r="JY349" s="9"/>
      <c r="JZ349" s="9"/>
      <c r="KA349" s="9"/>
      <c r="KB349" s="9"/>
      <c r="KC349" s="9"/>
      <c r="KD349" s="9"/>
      <c r="KE349" s="9"/>
      <c r="KF349" s="9"/>
      <c r="KG349" s="9"/>
      <c r="KH349" s="9"/>
      <c r="KI349" s="9"/>
      <c r="KJ349" s="9"/>
      <c r="KK349" s="9"/>
      <c r="KL349" s="9"/>
      <c r="KM349" s="9"/>
      <c r="KN349" s="9"/>
      <c r="KO349" s="9"/>
      <c r="KP349" s="9"/>
      <c r="KQ349" s="9"/>
      <c r="KR349" s="9"/>
      <c r="KS349" s="9"/>
      <c r="KT349" s="9"/>
      <c r="KU349" s="9"/>
      <c r="KV349" s="9"/>
      <c r="KW349" s="9"/>
      <c r="KX349" s="9"/>
      <c r="KY349" s="9"/>
      <c r="KZ349" s="9"/>
      <c r="LA349" s="9"/>
      <c r="LB349" s="9"/>
      <c r="LC349" s="9"/>
      <c r="LD349" s="9"/>
      <c r="LE349" s="9"/>
      <c r="LF349" s="9"/>
      <c r="LG349" s="9"/>
      <c r="LH349" s="9"/>
      <c r="LI349" s="9"/>
      <c r="LJ349" s="9"/>
      <c r="LK349" s="9"/>
      <c r="LL349" s="9"/>
      <c r="LM349" s="9"/>
      <c r="LN349" s="9"/>
      <c r="LO349" s="9"/>
      <c r="LP349" s="9"/>
      <c r="LQ349" s="9"/>
      <c r="LR349" s="9"/>
      <c r="LS349" s="9"/>
      <c r="LT349" s="9"/>
      <c r="LU349" s="9"/>
      <c r="LV349" s="9"/>
      <c r="LW349" s="9"/>
      <c r="LX349" s="9"/>
    </row>
    <row r="350" spans="1:336" s="15" customFormat="1" ht="102" x14ac:dyDescent="0.25">
      <c r="A350" s="662" t="str">
        <f>CONCATENATE(MUEBLES[[#This Row],[CODIGO DE LA PARTIDA ESPECIFICA ]],"-",MUEBLES[[#This Row],[NO. EDIFICIO ]],"-",MUEBLES[[#This Row],[NO. ÁREA ]],"-",MUEBLES[[#This Row],[NÚM. DE BIEN ]],"-",MUEBLES[[#This Row],[CONSECUTIVO DEL BIEN ]],"-",MUEBLES[[#This Row],[CONSECUTIVO GENERAL DE INVENTARIO]])</f>
        <v>561-01-09-274-013-0345</v>
      </c>
      <c r="B350" s="584">
        <v>561</v>
      </c>
      <c r="C350" s="584" t="s">
        <v>6103</v>
      </c>
      <c r="D350" s="584" t="s">
        <v>6469</v>
      </c>
      <c r="E350" s="585" t="s">
        <v>4060</v>
      </c>
      <c r="F350" s="584" t="str">
        <f>VLOOKUP(MUEBLES[[#This Row],[NO. EDIFICIO ]],EDIFICIOS[],2,FALSE)</f>
        <v>PALACIO MUNICIPAL</v>
      </c>
      <c r="G350" s="584" t="str">
        <f>VLOOKUP(MUEBLES[[#This Row],[NO. EDIFICIO ]],EDIFICIOS[],3,FALSE)</f>
        <v>PALACIO MUNICIPAL, S/N, COLONIA CENTRO</v>
      </c>
      <c r="H350" s="606" t="s">
        <v>4072</v>
      </c>
      <c r="I350" s="587" t="str">
        <f>VLOOKUP(MUEBLES[[#This Row],[NO. ÁREA ]],AREAS[],2,FALSE)</f>
        <v xml:space="preserve">INSTANCIA MUNICIPAL PARA EL DESARROLLO DE LAS MUJERES </v>
      </c>
      <c r="J350" s="586" t="str">
        <f>VLOOKUP(MUEBLES[[#This Row],[NO. ÁREA ]],AREAS[],5,FALSE)</f>
        <v>C. ELVIA GÓMEZ TINO</v>
      </c>
      <c r="K350" s="586">
        <v>117</v>
      </c>
      <c r="L350" s="587" t="str">
        <f>VLOOKUP(MUEBLES[[#This Row],[NÚM. DE NOMINA ]],PERSONAL[],2,FALSE)</f>
        <v>C. ELVIA GÓMEZ TINO</v>
      </c>
      <c r="M350" s="586" t="str">
        <f>VLOOKUP(MUEBLES[[#This Row],[NÚM. DE NOMINA ]],PERSONAL[],3,FALSE)</f>
        <v>TITULAR</v>
      </c>
      <c r="N350" s="585" t="s">
        <v>4907</v>
      </c>
      <c r="O350" s="586" t="s">
        <v>4704</v>
      </c>
      <c r="P350" s="588" t="str">
        <f>VLOOKUP(MUEBLES[[#This Row],[NÚM. DE BIEN ]],BIENES[],2,FALSE)</f>
        <v xml:space="preserve">SILLA PLEGABLE  </v>
      </c>
      <c r="Q350" s="589" t="s">
        <v>3283</v>
      </c>
      <c r="R350" s="606" t="s">
        <v>5287</v>
      </c>
      <c r="S350" s="585" t="s">
        <v>3258</v>
      </c>
      <c r="T350" s="585" t="s">
        <v>3284</v>
      </c>
      <c r="U350" s="585">
        <v>1</v>
      </c>
      <c r="V350" s="585">
        <v>421</v>
      </c>
      <c r="W350" s="590">
        <v>44880</v>
      </c>
      <c r="X350" s="591">
        <v>750</v>
      </c>
      <c r="Y350" s="592"/>
      <c r="Z350" s="592">
        <v>750</v>
      </c>
      <c r="AA350" s="585" t="s">
        <v>6090</v>
      </c>
      <c r="AB350" s="19"/>
      <c r="AC350" s="576"/>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9"/>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9"/>
      <c r="GQ350" s="9"/>
      <c r="GR350" s="9"/>
      <c r="GS350" s="9"/>
      <c r="GT350" s="9"/>
      <c r="GU350" s="9"/>
      <c r="GV350" s="9"/>
      <c r="GW350" s="9"/>
      <c r="GX350" s="9"/>
      <c r="GY350" s="9"/>
      <c r="GZ350" s="9"/>
      <c r="HA350" s="9"/>
      <c r="HB350" s="9"/>
      <c r="HC350" s="9"/>
      <c r="HD350" s="9"/>
      <c r="HE350" s="9"/>
      <c r="HF350" s="9"/>
      <c r="HG350" s="9"/>
      <c r="HH350" s="9"/>
      <c r="HI350" s="9"/>
      <c r="HJ350" s="9"/>
      <c r="HK350" s="9"/>
      <c r="HL350" s="9"/>
      <c r="HM350" s="9"/>
      <c r="HN350" s="9"/>
      <c r="HO350" s="9"/>
      <c r="HP350" s="9"/>
      <c r="HQ350" s="9"/>
      <c r="HR350" s="9"/>
      <c r="HS350" s="9"/>
      <c r="HT350" s="9"/>
      <c r="HU350" s="9"/>
      <c r="HV350" s="9"/>
      <c r="HW350" s="9"/>
      <c r="HX350" s="9"/>
      <c r="HY350" s="9"/>
      <c r="HZ350" s="9"/>
      <c r="IA350" s="9"/>
      <c r="IB350" s="9"/>
      <c r="IC350" s="9"/>
      <c r="ID350" s="9"/>
      <c r="IE350" s="9"/>
      <c r="IF350" s="9"/>
      <c r="IG350" s="9"/>
      <c r="IH350" s="9"/>
      <c r="II350" s="9"/>
      <c r="IJ350" s="9"/>
      <c r="IK350" s="9"/>
      <c r="IL350" s="9"/>
      <c r="IM350" s="9"/>
      <c r="IN350" s="9"/>
      <c r="IO350" s="9"/>
      <c r="IP350" s="9"/>
      <c r="IQ350" s="9"/>
      <c r="IR350" s="9"/>
      <c r="IS350" s="9"/>
      <c r="IT350" s="9"/>
      <c r="IU350" s="9"/>
      <c r="IV350" s="9"/>
      <c r="IW350" s="9"/>
      <c r="IX350" s="9"/>
      <c r="IY350" s="9"/>
      <c r="IZ350" s="9"/>
      <c r="JA350" s="9"/>
      <c r="JB350" s="9"/>
      <c r="JC350" s="9"/>
      <c r="JD350" s="9"/>
      <c r="JE350" s="9"/>
      <c r="JF350" s="9"/>
      <c r="JG350" s="9"/>
      <c r="JH350" s="9"/>
      <c r="JI350" s="9"/>
      <c r="JJ350" s="9"/>
      <c r="JK350" s="9"/>
      <c r="JL350" s="9"/>
      <c r="JM350" s="9"/>
      <c r="JN350" s="9"/>
      <c r="JO350" s="9"/>
      <c r="JP350" s="9"/>
      <c r="JQ350" s="9"/>
      <c r="JR350" s="9"/>
      <c r="JS350" s="9"/>
      <c r="JT350" s="9"/>
      <c r="JU350" s="9"/>
      <c r="JV350" s="9"/>
      <c r="JW350" s="9"/>
      <c r="JX350" s="9"/>
      <c r="JY350" s="9"/>
      <c r="JZ350" s="9"/>
      <c r="KA350" s="9"/>
      <c r="KB350" s="9"/>
      <c r="KC350" s="9"/>
      <c r="KD350" s="9"/>
      <c r="KE350" s="9"/>
      <c r="KF350" s="9"/>
      <c r="KG350" s="9"/>
      <c r="KH350" s="9"/>
      <c r="KI350" s="9"/>
      <c r="KJ350" s="9"/>
      <c r="KK350" s="9"/>
      <c r="KL350" s="9"/>
      <c r="KM350" s="9"/>
      <c r="KN350" s="9"/>
      <c r="KO350" s="9"/>
      <c r="KP350" s="9"/>
      <c r="KQ350" s="9"/>
      <c r="KR350" s="9"/>
      <c r="KS350" s="9"/>
      <c r="KT350" s="9"/>
      <c r="KU350" s="9"/>
      <c r="KV350" s="9"/>
      <c r="KW350" s="9"/>
      <c r="KX350" s="9"/>
      <c r="KY350" s="9"/>
      <c r="KZ350" s="9"/>
      <c r="LA350" s="9"/>
      <c r="LB350" s="9"/>
      <c r="LC350" s="9"/>
      <c r="LD350" s="9"/>
      <c r="LE350" s="9"/>
      <c r="LF350" s="9"/>
      <c r="LG350" s="9"/>
      <c r="LH350" s="9"/>
      <c r="LI350" s="9"/>
      <c r="LJ350" s="9"/>
      <c r="LK350" s="9"/>
      <c r="LL350" s="9"/>
      <c r="LM350" s="9"/>
      <c r="LN350" s="9"/>
      <c r="LO350" s="9"/>
      <c r="LP350" s="9"/>
      <c r="LQ350" s="9"/>
      <c r="LR350" s="9"/>
      <c r="LS350" s="9"/>
      <c r="LT350" s="9"/>
      <c r="LU350" s="9"/>
      <c r="LV350" s="9"/>
      <c r="LW350" s="9"/>
      <c r="LX350" s="9"/>
    </row>
    <row r="351" spans="1:336" s="15" customFormat="1" ht="63.75" x14ac:dyDescent="0.25">
      <c r="A351" s="662" t="str">
        <f>CONCATENATE(MUEBLES[[#This Row],[CODIGO DE LA PARTIDA ESPECIFICA ]],"-",MUEBLES[[#This Row],[NO. EDIFICIO ]],"-",MUEBLES[[#This Row],[NO. ÁREA ]],"-",MUEBLES[[#This Row],[NÚM. DE BIEN ]],"-",MUEBLES[[#This Row],[CONSECUTIVO DEL BIEN ]],"-",MUEBLES[[#This Row],[CONSECUTIVO GENERAL DE INVENTARIO]])</f>
        <v>561-01-09-274-014-0346</v>
      </c>
      <c r="B351" s="584">
        <v>561</v>
      </c>
      <c r="C351" s="584" t="s">
        <v>6103</v>
      </c>
      <c r="D351" s="584" t="s">
        <v>6470</v>
      </c>
      <c r="E351" s="585" t="s">
        <v>4060</v>
      </c>
      <c r="F351" s="584" t="str">
        <f>VLOOKUP(MUEBLES[[#This Row],[NO. EDIFICIO ]],EDIFICIOS[],2,FALSE)</f>
        <v>PALACIO MUNICIPAL</v>
      </c>
      <c r="G351" s="584" t="str">
        <f>VLOOKUP(MUEBLES[[#This Row],[NO. EDIFICIO ]],EDIFICIOS[],3,FALSE)</f>
        <v>PALACIO MUNICIPAL, S/N, COLONIA CENTRO</v>
      </c>
      <c r="H351" s="606" t="s">
        <v>4072</v>
      </c>
      <c r="I351" s="587" t="str">
        <f>VLOOKUP(MUEBLES[[#This Row],[NO. ÁREA ]],AREAS[],2,FALSE)</f>
        <v xml:space="preserve">INSTANCIA MUNICIPAL PARA EL DESARROLLO DE LAS MUJERES </v>
      </c>
      <c r="J351" s="586" t="str">
        <f>VLOOKUP(MUEBLES[[#This Row],[NO. ÁREA ]],AREAS[],5,FALSE)</f>
        <v>C. ELVIA GÓMEZ TINO</v>
      </c>
      <c r="K351" s="586">
        <v>117</v>
      </c>
      <c r="L351" s="587" t="str">
        <f>VLOOKUP(MUEBLES[[#This Row],[NÚM. DE NOMINA ]],PERSONAL[],2,FALSE)</f>
        <v>C. ELVIA GÓMEZ TINO</v>
      </c>
      <c r="M351" s="586" t="str">
        <f>VLOOKUP(MUEBLES[[#This Row],[NÚM. DE NOMINA ]],PERSONAL[],3,FALSE)</f>
        <v>TITULAR</v>
      </c>
      <c r="N351" s="585" t="s">
        <v>4907</v>
      </c>
      <c r="O351" s="586" t="s">
        <v>4705</v>
      </c>
      <c r="P351" s="588" t="str">
        <f>VLOOKUP(MUEBLES[[#This Row],[NÚM. DE BIEN ]],BIENES[],2,FALSE)</f>
        <v xml:space="preserve">SILLA PLEGABLE  </v>
      </c>
      <c r="Q351" s="589" t="s">
        <v>3259</v>
      </c>
      <c r="R351" s="606" t="s">
        <v>5288</v>
      </c>
      <c r="S351" s="585" t="s">
        <v>3258</v>
      </c>
      <c r="T351" s="585" t="s">
        <v>3284</v>
      </c>
      <c r="U351" s="585">
        <v>2</v>
      </c>
      <c r="V351" s="585">
        <v>421</v>
      </c>
      <c r="W351" s="590">
        <v>44880</v>
      </c>
      <c r="X351" s="591">
        <v>750</v>
      </c>
      <c r="Y351" s="592"/>
      <c r="Z351" s="592">
        <v>750</v>
      </c>
      <c r="AA351" s="585" t="s">
        <v>6090</v>
      </c>
      <c r="AB351" s="19"/>
      <c r="AC351" s="576"/>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9"/>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9"/>
      <c r="GQ351" s="9"/>
      <c r="GR351" s="9"/>
      <c r="GS351" s="9"/>
      <c r="GT351" s="9"/>
      <c r="GU351" s="9"/>
      <c r="GV351" s="9"/>
      <c r="GW351" s="9"/>
      <c r="GX351" s="9"/>
      <c r="GY351" s="9"/>
      <c r="GZ351" s="9"/>
      <c r="HA351" s="9"/>
      <c r="HB351" s="9"/>
      <c r="HC351" s="9"/>
      <c r="HD351" s="9"/>
      <c r="HE351" s="9"/>
      <c r="HF351" s="9"/>
      <c r="HG351" s="9"/>
      <c r="HH351" s="9"/>
      <c r="HI351" s="9"/>
      <c r="HJ351" s="9"/>
      <c r="HK351" s="9"/>
      <c r="HL351" s="9"/>
      <c r="HM351" s="9"/>
      <c r="HN351" s="9"/>
      <c r="HO351" s="9"/>
      <c r="HP351" s="9"/>
      <c r="HQ351" s="9"/>
      <c r="HR351" s="9"/>
      <c r="HS351" s="9"/>
      <c r="HT351" s="9"/>
      <c r="HU351" s="9"/>
      <c r="HV351" s="9"/>
      <c r="HW351" s="9"/>
      <c r="HX351" s="9"/>
      <c r="HY351" s="9"/>
      <c r="HZ351" s="9"/>
      <c r="IA351" s="9"/>
      <c r="IB351" s="9"/>
      <c r="IC351" s="9"/>
      <c r="ID351" s="9"/>
      <c r="IE351" s="9"/>
      <c r="IF351" s="9"/>
      <c r="IG351" s="9"/>
      <c r="IH351" s="9"/>
      <c r="II351" s="9"/>
      <c r="IJ351" s="9"/>
      <c r="IK351" s="9"/>
      <c r="IL351" s="9"/>
      <c r="IM351" s="9"/>
      <c r="IN351" s="9"/>
      <c r="IO351" s="9"/>
      <c r="IP351" s="9"/>
      <c r="IQ351" s="9"/>
      <c r="IR351" s="9"/>
      <c r="IS351" s="9"/>
      <c r="IT351" s="9"/>
      <c r="IU351" s="9"/>
      <c r="IV351" s="9"/>
      <c r="IW351" s="9"/>
      <c r="IX351" s="9"/>
      <c r="IY351" s="9"/>
      <c r="IZ351" s="9"/>
      <c r="JA351" s="9"/>
      <c r="JB351" s="9"/>
      <c r="JC351" s="9"/>
      <c r="JD351" s="9"/>
      <c r="JE351" s="9"/>
      <c r="JF351" s="9"/>
      <c r="JG351" s="9"/>
      <c r="JH351" s="9"/>
      <c r="JI351" s="9"/>
      <c r="JJ351" s="9"/>
      <c r="JK351" s="9"/>
      <c r="JL351" s="9"/>
      <c r="JM351" s="9"/>
      <c r="JN351" s="9"/>
      <c r="JO351" s="9"/>
      <c r="JP351" s="9"/>
      <c r="JQ351" s="9"/>
      <c r="JR351" s="9"/>
      <c r="JS351" s="9"/>
      <c r="JT351" s="9"/>
      <c r="JU351" s="9"/>
      <c r="JV351" s="9"/>
      <c r="JW351" s="9"/>
      <c r="JX351" s="9"/>
      <c r="JY351" s="9"/>
      <c r="JZ351" s="9"/>
      <c r="KA351" s="9"/>
      <c r="KB351" s="9"/>
      <c r="KC351" s="9"/>
      <c r="KD351" s="9"/>
      <c r="KE351" s="9"/>
      <c r="KF351" s="9"/>
      <c r="KG351" s="9"/>
      <c r="KH351" s="9"/>
      <c r="KI351" s="9"/>
      <c r="KJ351" s="9"/>
      <c r="KK351" s="9"/>
      <c r="KL351" s="9"/>
      <c r="KM351" s="9"/>
      <c r="KN351" s="9"/>
      <c r="KO351" s="9"/>
      <c r="KP351" s="9"/>
      <c r="KQ351" s="9"/>
      <c r="KR351" s="9"/>
      <c r="KS351" s="9"/>
      <c r="KT351" s="9"/>
      <c r="KU351" s="9"/>
      <c r="KV351" s="9"/>
      <c r="KW351" s="9"/>
      <c r="KX351" s="9"/>
      <c r="KY351" s="9"/>
      <c r="KZ351" s="9"/>
      <c r="LA351" s="9"/>
      <c r="LB351" s="9"/>
      <c r="LC351" s="9"/>
      <c r="LD351" s="9"/>
      <c r="LE351" s="9"/>
      <c r="LF351" s="9"/>
      <c r="LG351" s="9"/>
      <c r="LH351" s="9"/>
      <c r="LI351" s="9"/>
      <c r="LJ351" s="9"/>
      <c r="LK351" s="9"/>
      <c r="LL351" s="9"/>
      <c r="LM351" s="9"/>
      <c r="LN351" s="9"/>
      <c r="LO351" s="9"/>
      <c r="LP351" s="9"/>
      <c r="LQ351" s="9"/>
      <c r="LR351" s="9"/>
      <c r="LS351" s="9"/>
      <c r="LT351" s="9"/>
      <c r="LU351" s="9"/>
      <c r="LV351" s="9"/>
      <c r="LW351" s="9"/>
      <c r="LX351" s="9"/>
    </row>
    <row r="352" spans="1:336" s="15" customFormat="1" ht="63.75" x14ac:dyDescent="0.25">
      <c r="A352" s="662" t="str">
        <f>CONCATENATE(MUEBLES[[#This Row],[CODIGO DE LA PARTIDA ESPECIFICA ]],"-",MUEBLES[[#This Row],[NO. EDIFICIO ]],"-",MUEBLES[[#This Row],[NO. ÁREA ]],"-",MUEBLES[[#This Row],[NÚM. DE BIEN ]],"-",MUEBLES[[#This Row],[CONSECUTIVO DEL BIEN ]],"-",MUEBLES[[#This Row],[CONSECUTIVO GENERAL DE INVENTARIO]])</f>
        <v>561-01-09-274-015-0347</v>
      </c>
      <c r="B352" s="584">
        <v>561</v>
      </c>
      <c r="C352" s="584" t="s">
        <v>6103</v>
      </c>
      <c r="D352" s="584" t="s">
        <v>6471</v>
      </c>
      <c r="E352" s="585" t="s">
        <v>4060</v>
      </c>
      <c r="F352" s="584" t="str">
        <f>VLOOKUP(MUEBLES[[#This Row],[NO. EDIFICIO ]],EDIFICIOS[],2,FALSE)</f>
        <v>PALACIO MUNICIPAL</v>
      </c>
      <c r="G352" s="584" t="str">
        <f>VLOOKUP(MUEBLES[[#This Row],[NO. EDIFICIO ]],EDIFICIOS[],3,FALSE)</f>
        <v>PALACIO MUNICIPAL, S/N, COLONIA CENTRO</v>
      </c>
      <c r="H352" s="606" t="s">
        <v>4072</v>
      </c>
      <c r="I352" s="587" t="str">
        <f>VLOOKUP(MUEBLES[[#This Row],[NO. ÁREA ]],AREAS[],2,FALSE)</f>
        <v xml:space="preserve">INSTANCIA MUNICIPAL PARA EL DESARROLLO DE LAS MUJERES </v>
      </c>
      <c r="J352" s="586" t="str">
        <f>VLOOKUP(MUEBLES[[#This Row],[NO. ÁREA ]],AREAS[],5,FALSE)</f>
        <v>C. ELVIA GÓMEZ TINO</v>
      </c>
      <c r="K352" s="586">
        <v>117</v>
      </c>
      <c r="L352" s="587" t="str">
        <f>VLOOKUP(MUEBLES[[#This Row],[NÚM. DE NOMINA ]],PERSONAL[],2,FALSE)</f>
        <v>C. ELVIA GÓMEZ TINO</v>
      </c>
      <c r="M352" s="586" t="str">
        <f>VLOOKUP(MUEBLES[[#This Row],[NÚM. DE NOMINA ]],PERSONAL[],3,FALSE)</f>
        <v>TITULAR</v>
      </c>
      <c r="N352" s="585" t="s">
        <v>4907</v>
      </c>
      <c r="O352" s="586" t="s">
        <v>4706</v>
      </c>
      <c r="P352" s="588" t="str">
        <f>VLOOKUP(MUEBLES[[#This Row],[NÚM. DE BIEN ]],BIENES[],2,FALSE)</f>
        <v xml:space="preserve">SILLA PLEGABLE  </v>
      </c>
      <c r="Q352" s="589" t="s">
        <v>3260</v>
      </c>
      <c r="R352" s="606" t="s">
        <v>5289</v>
      </c>
      <c r="S352" s="585" t="s">
        <v>3258</v>
      </c>
      <c r="T352" s="585" t="s">
        <v>3284</v>
      </c>
      <c r="U352" s="585">
        <v>3</v>
      </c>
      <c r="V352" s="585">
        <v>421</v>
      </c>
      <c r="W352" s="590">
        <v>44880</v>
      </c>
      <c r="X352" s="591">
        <v>750</v>
      </c>
      <c r="Y352" s="592"/>
      <c r="Z352" s="592">
        <v>750</v>
      </c>
      <c r="AA352" s="585" t="s">
        <v>6090</v>
      </c>
      <c r="AB352" s="19"/>
      <c r="AC352" s="576"/>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9"/>
      <c r="FK352" s="9"/>
      <c r="FL352" s="9"/>
      <c r="FM352" s="9"/>
      <c r="FN352" s="9"/>
      <c r="FO352" s="9"/>
      <c r="FP352" s="9"/>
      <c r="FQ352" s="9"/>
      <c r="FR352" s="9"/>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9"/>
      <c r="HC352" s="9"/>
      <c r="HD352" s="9"/>
      <c r="HE352" s="9"/>
      <c r="HF352" s="9"/>
      <c r="HG352" s="9"/>
      <c r="HH352" s="9"/>
      <c r="HI352" s="9"/>
      <c r="HJ352" s="9"/>
      <c r="HK352" s="9"/>
      <c r="HL352" s="9"/>
      <c r="HM352" s="9"/>
      <c r="HN352" s="9"/>
      <c r="HO352" s="9"/>
      <c r="HP352" s="9"/>
      <c r="HQ352" s="9"/>
      <c r="HR352" s="9"/>
      <c r="HS352" s="9"/>
      <c r="HT352" s="9"/>
      <c r="HU352" s="9"/>
      <c r="HV352" s="9"/>
      <c r="HW352" s="9"/>
      <c r="HX352" s="9"/>
      <c r="HY352" s="9"/>
      <c r="HZ352" s="9"/>
      <c r="IA352" s="9"/>
      <c r="IB352" s="9"/>
      <c r="IC352" s="9"/>
      <c r="ID352" s="9"/>
      <c r="IE352" s="9"/>
      <c r="IF352" s="9"/>
      <c r="IG352" s="9"/>
      <c r="IH352" s="9"/>
      <c r="II352" s="9"/>
      <c r="IJ352" s="9"/>
      <c r="IK352" s="9"/>
      <c r="IL352" s="9"/>
      <c r="IM352" s="9"/>
      <c r="IN352" s="9"/>
      <c r="IO352" s="9"/>
      <c r="IP352" s="9"/>
      <c r="IQ352" s="9"/>
      <c r="IR352" s="9"/>
      <c r="IS352" s="9"/>
      <c r="IT352" s="9"/>
      <c r="IU352" s="9"/>
      <c r="IV352" s="9"/>
      <c r="IW352" s="9"/>
      <c r="IX352" s="9"/>
      <c r="IY352" s="9"/>
      <c r="IZ352" s="9"/>
      <c r="JA352" s="9"/>
      <c r="JB352" s="9"/>
      <c r="JC352" s="9"/>
      <c r="JD352" s="9"/>
      <c r="JE352" s="9"/>
      <c r="JF352" s="9"/>
      <c r="JG352" s="9"/>
      <c r="JH352" s="9"/>
      <c r="JI352" s="9"/>
      <c r="JJ352" s="9"/>
      <c r="JK352" s="9"/>
      <c r="JL352" s="9"/>
      <c r="JM352" s="9"/>
      <c r="JN352" s="9"/>
      <c r="JO352" s="9"/>
      <c r="JP352" s="9"/>
      <c r="JQ352" s="9"/>
      <c r="JR352" s="9"/>
      <c r="JS352" s="9"/>
      <c r="JT352" s="9"/>
      <c r="JU352" s="9"/>
      <c r="JV352" s="9"/>
      <c r="JW352" s="9"/>
      <c r="JX352" s="9"/>
      <c r="JY352" s="9"/>
      <c r="JZ352" s="9"/>
      <c r="KA352" s="9"/>
      <c r="KB352" s="9"/>
      <c r="KC352" s="9"/>
      <c r="KD352" s="9"/>
      <c r="KE352" s="9"/>
      <c r="KF352" s="9"/>
      <c r="KG352" s="9"/>
      <c r="KH352" s="9"/>
      <c r="KI352" s="9"/>
      <c r="KJ352" s="9"/>
      <c r="KK352" s="9"/>
      <c r="KL352" s="9"/>
      <c r="KM352" s="9"/>
      <c r="KN352" s="9"/>
      <c r="KO352" s="9"/>
      <c r="KP352" s="9"/>
      <c r="KQ352" s="9"/>
      <c r="KR352" s="9"/>
      <c r="KS352" s="9"/>
      <c r="KT352" s="9"/>
      <c r="KU352" s="9"/>
      <c r="KV352" s="9"/>
      <c r="KW352" s="9"/>
      <c r="KX352" s="9"/>
      <c r="KY352" s="9"/>
      <c r="KZ352" s="9"/>
      <c r="LA352" s="9"/>
      <c r="LB352" s="9"/>
      <c r="LC352" s="9"/>
      <c r="LD352" s="9"/>
      <c r="LE352" s="9"/>
      <c r="LF352" s="9"/>
      <c r="LG352" s="9"/>
      <c r="LH352" s="9"/>
      <c r="LI352" s="9"/>
      <c r="LJ352" s="9"/>
      <c r="LK352" s="9"/>
      <c r="LL352" s="9"/>
      <c r="LM352" s="9"/>
      <c r="LN352" s="9"/>
      <c r="LO352" s="9"/>
      <c r="LP352" s="9"/>
      <c r="LQ352" s="9"/>
      <c r="LR352" s="9"/>
      <c r="LS352" s="9"/>
      <c r="LT352" s="9"/>
      <c r="LU352" s="9"/>
      <c r="LV352" s="9"/>
      <c r="LW352" s="9"/>
      <c r="LX352" s="9"/>
    </row>
    <row r="353" spans="1:336" s="15" customFormat="1" ht="63.75" x14ac:dyDescent="0.25">
      <c r="A353" s="662" t="str">
        <f>CONCATENATE(MUEBLES[[#This Row],[CODIGO DE LA PARTIDA ESPECIFICA ]],"-",MUEBLES[[#This Row],[NO. EDIFICIO ]],"-",MUEBLES[[#This Row],[NO. ÁREA ]],"-",MUEBLES[[#This Row],[NÚM. DE BIEN ]],"-",MUEBLES[[#This Row],[CONSECUTIVO DEL BIEN ]],"-",MUEBLES[[#This Row],[CONSECUTIVO GENERAL DE INVENTARIO]])</f>
        <v>561-01-09-274-016-0348</v>
      </c>
      <c r="B353" s="584">
        <v>561</v>
      </c>
      <c r="C353" s="584" t="s">
        <v>6103</v>
      </c>
      <c r="D353" s="584" t="s">
        <v>6472</v>
      </c>
      <c r="E353" s="585" t="s">
        <v>4060</v>
      </c>
      <c r="F353" s="584" t="str">
        <f>VLOOKUP(MUEBLES[[#This Row],[NO. EDIFICIO ]],EDIFICIOS[],2,FALSE)</f>
        <v>PALACIO MUNICIPAL</v>
      </c>
      <c r="G353" s="584" t="str">
        <f>VLOOKUP(MUEBLES[[#This Row],[NO. EDIFICIO ]],EDIFICIOS[],3,FALSE)</f>
        <v>PALACIO MUNICIPAL, S/N, COLONIA CENTRO</v>
      </c>
      <c r="H353" s="606" t="s">
        <v>4072</v>
      </c>
      <c r="I353" s="587" t="str">
        <f>VLOOKUP(MUEBLES[[#This Row],[NO. ÁREA ]],AREAS[],2,FALSE)</f>
        <v xml:space="preserve">INSTANCIA MUNICIPAL PARA EL DESARROLLO DE LAS MUJERES </v>
      </c>
      <c r="J353" s="586" t="str">
        <f>VLOOKUP(MUEBLES[[#This Row],[NO. ÁREA ]],AREAS[],5,FALSE)</f>
        <v>C. ELVIA GÓMEZ TINO</v>
      </c>
      <c r="K353" s="586">
        <v>117</v>
      </c>
      <c r="L353" s="587" t="str">
        <f>VLOOKUP(MUEBLES[[#This Row],[NÚM. DE NOMINA ]],PERSONAL[],2,FALSE)</f>
        <v>C. ELVIA GÓMEZ TINO</v>
      </c>
      <c r="M353" s="586" t="str">
        <f>VLOOKUP(MUEBLES[[#This Row],[NÚM. DE NOMINA ]],PERSONAL[],3,FALSE)</f>
        <v>TITULAR</v>
      </c>
      <c r="N353" s="585" t="s">
        <v>4907</v>
      </c>
      <c r="O353" s="586" t="s">
        <v>4707</v>
      </c>
      <c r="P353" s="588" t="str">
        <f>VLOOKUP(MUEBLES[[#This Row],[NÚM. DE BIEN ]],BIENES[],2,FALSE)</f>
        <v xml:space="preserve">SILLA PLEGABLE  </v>
      </c>
      <c r="Q353" s="589" t="s">
        <v>3261</v>
      </c>
      <c r="R353" s="606" t="s">
        <v>5290</v>
      </c>
      <c r="S353" s="585" t="s">
        <v>3258</v>
      </c>
      <c r="T353" s="585" t="s">
        <v>3284</v>
      </c>
      <c r="U353" s="585">
        <v>4</v>
      </c>
      <c r="V353" s="585">
        <v>421</v>
      </c>
      <c r="W353" s="590">
        <v>44880</v>
      </c>
      <c r="X353" s="591">
        <v>750</v>
      </c>
      <c r="Y353" s="592"/>
      <c r="Z353" s="592">
        <v>750</v>
      </c>
      <c r="AA353" s="585" t="s">
        <v>6090</v>
      </c>
      <c r="AB353" s="19"/>
      <c r="AC353" s="576"/>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c r="DA353" s="9"/>
      <c r="DB353" s="9"/>
      <c r="DC353" s="9"/>
      <c r="DD353" s="9"/>
      <c r="DE353" s="9"/>
      <c r="DF353" s="9"/>
      <c r="DG353" s="9"/>
      <c r="DH353" s="9"/>
      <c r="DI353" s="9"/>
      <c r="DJ353" s="9"/>
      <c r="DK353" s="9"/>
      <c r="DL353" s="9"/>
      <c r="DM353" s="9"/>
      <c r="DN353" s="9"/>
      <c r="DO353" s="9"/>
      <c r="DP353" s="9"/>
      <c r="DQ353" s="9"/>
      <c r="DR353" s="9"/>
      <c r="DS353" s="9"/>
      <c r="DT353" s="9"/>
      <c r="DU353" s="9"/>
      <c r="DV353" s="9"/>
      <c r="DW353" s="9"/>
      <c r="DX353" s="9"/>
      <c r="DY353" s="9"/>
      <c r="DZ353" s="9"/>
      <c r="EA353" s="9"/>
      <c r="EB353" s="9"/>
      <c r="EC353" s="9"/>
      <c r="ED353" s="9"/>
      <c r="EE353" s="9"/>
      <c r="EF353" s="9"/>
      <c r="EG353" s="9"/>
      <c r="EH353" s="9"/>
      <c r="EI353" s="9"/>
      <c r="EJ353" s="9"/>
      <c r="EK353" s="9"/>
      <c r="EL353" s="9"/>
      <c r="EM353" s="9"/>
      <c r="EN353" s="9"/>
      <c r="EO353" s="9"/>
      <c r="EP353" s="9"/>
      <c r="EQ353" s="9"/>
      <c r="ER353" s="9"/>
      <c r="ES353" s="9"/>
      <c r="ET353" s="9"/>
      <c r="EU353" s="9"/>
      <c r="EV353" s="9"/>
      <c r="EW353" s="9"/>
      <c r="EX353" s="9"/>
      <c r="EY353" s="9"/>
      <c r="EZ353" s="9"/>
      <c r="FA353" s="9"/>
      <c r="FB353" s="9"/>
      <c r="FC353" s="9"/>
      <c r="FD353" s="9"/>
      <c r="FE353" s="9"/>
      <c r="FF353" s="9"/>
      <c r="FG353" s="9"/>
      <c r="FH353" s="9"/>
      <c r="FI353" s="9"/>
      <c r="FJ353" s="9"/>
      <c r="FK353" s="9"/>
      <c r="FL353" s="9"/>
      <c r="FM353" s="9"/>
      <c r="FN353" s="9"/>
      <c r="FO353" s="9"/>
      <c r="FP353" s="9"/>
      <c r="FQ353" s="9"/>
      <c r="FR353" s="9"/>
      <c r="FS353" s="9"/>
      <c r="FT353" s="9"/>
      <c r="FU353" s="9"/>
      <c r="FV353" s="9"/>
      <c r="FW353" s="9"/>
      <c r="FX353" s="9"/>
      <c r="FY353" s="9"/>
      <c r="FZ353" s="9"/>
      <c r="GA353" s="9"/>
      <c r="GB353" s="9"/>
      <c r="GC353" s="9"/>
      <c r="GD353" s="9"/>
      <c r="GE353" s="9"/>
      <c r="GF353" s="9"/>
      <c r="GG353" s="9"/>
      <c r="GH353" s="9"/>
      <c r="GI353" s="9"/>
      <c r="GJ353" s="9"/>
      <c r="GK353" s="9"/>
      <c r="GL353" s="9"/>
      <c r="GM353" s="9"/>
      <c r="GN353" s="9"/>
      <c r="GO353" s="9"/>
      <c r="GP353" s="9"/>
      <c r="GQ353" s="9"/>
      <c r="GR353" s="9"/>
      <c r="GS353" s="9"/>
      <c r="GT353" s="9"/>
      <c r="GU353" s="9"/>
      <c r="GV353" s="9"/>
      <c r="GW353" s="9"/>
      <c r="GX353" s="9"/>
      <c r="GY353" s="9"/>
      <c r="GZ353" s="9"/>
      <c r="HA353" s="9"/>
      <c r="HB353" s="9"/>
      <c r="HC353" s="9"/>
      <c r="HD353" s="9"/>
      <c r="HE353" s="9"/>
      <c r="HF353" s="9"/>
      <c r="HG353" s="9"/>
      <c r="HH353" s="9"/>
      <c r="HI353" s="9"/>
      <c r="HJ353" s="9"/>
      <c r="HK353" s="9"/>
      <c r="HL353" s="9"/>
      <c r="HM353" s="9"/>
      <c r="HN353" s="9"/>
      <c r="HO353" s="9"/>
      <c r="HP353" s="9"/>
      <c r="HQ353" s="9"/>
      <c r="HR353" s="9"/>
      <c r="HS353" s="9"/>
      <c r="HT353" s="9"/>
      <c r="HU353" s="9"/>
      <c r="HV353" s="9"/>
      <c r="HW353" s="9"/>
      <c r="HX353" s="9"/>
      <c r="HY353" s="9"/>
      <c r="HZ353" s="9"/>
      <c r="IA353" s="9"/>
      <c r="IB353" s="9"/>
      <c r="IC353" s="9"/>
      <c r="ID353" s="9"/>
      <c r="IE353" s="9"/>
      <c r="IF353" s="9"/>
      <c r="IG353" s="9"/>
      <c r="IH353" s="9"/>
      <c r="II353" s="9"/>
      <c r="IJ353" s="9"/>
      <c r="IK353" s="9"/>
      <c r="IL353" s="9"/>
      <c r="IM353" s="9"/>
      <c r="IN353" s="9"/>
      <c r="IO353" s="9"/>
      <c r="IP353" s="9"/>
      <c r="IQ353" s="9"/>
      <c r="IR353" s="9"/>
      <c r="IS353" s="9"/>
      <c r="IT353" s="9"/>
      <c r="IU353" s="9"/>
      <c r="IV353" s="9"/>
      <c r="IW353" s="9"/>
      <c r="IX353" s="9"/>
      <c r="IY353" s="9"/>
      <c r="IZ353" s="9"/>
      <c r="JA353" s="9"/>
      <c r="JB353" s="9"/>
      <c r="JC353" s="9"/>
      <c r="JD353" s="9"/>
      <c r="JE353" s="9"/>
      <c r="JF353" s="9"/>
      <c r="JG353" s="9"/>
      <c r="JH353" s="9"/>
      <c r="JI353" s="9"/>
      <c r="JJ353" s="9"/>
      <c r="JK353" s="9"/>
      <c r="JL353" s="9"/>
      <c r="JM353" s="9"/>
      <c r="JN353" s="9"/>
      <c r="JO353" s="9"/>
      <c r="JP353" s="9"/>
      <c r="JQ353" s="9"/>
      <c r="JR353" s="9"/>
      <c r="JS353" s="9"/>
      <c r="JT353" s="9"/>
      <c r="JU353" s="9"/>
      <c r="JV353" s="9"/>
      <c r="JW353" s="9"/>
      <c r="JX353" s="9"/>
      <c r="JY353" s="9"/>
      <c r="JZ353" s="9"/>
      <c r="KA353" s="9"/>
      <c r="KB353" s="9"/>
      <c r="KC353" s="9"/>
      <c r="KD353" s="9"/>
      <c r="KE353" s="9"/>
      <c r="KF353" s="9"/>
      <c r="KG353" s="9"/>
      <c r="KH353" s="9"/>
      <c r="KI353" s="9"/>
      <c r="KJ353" s="9"/>
      <c r="KK353" s="9"/>
      <c r="KL353" s="9"/>
      <c r="KM353" s="9"/>
      <c r="KN353" s="9"/>
      <c r="KO353" s="9"/>
      <c r="KP353" s="9"/>
      <c r="KQ353" s="9"/>
      <c r="KR353" s="9"/>
      <c r="KS353" s="9"/>
      <c r="KT353" s="9"/>
      <c r="KU353" s="9"/>
      <c r="KV353" s="9"/>
      <c r="KW353" s="9"/>
      <c r="KX353" s="9"/>
      <c r="KY353" s="9"/>
      <c r="KZ353" s="9"/>
      <c r="LA353" s="9"/>
      <c r="LB353" s="9"/>
      <c r="LC353" s="9"/>
      <c r="LD353" s="9"/>
      <c r="LE353" s="9"/>
      <c r="LF353" s="9"/>
      <c r="LG353" s="9"/>
      <c r="LH353" s="9"/>
      <c r="LI353" s="9"/>
      <c r="LJ353" s="9"/>
      <c r="LK353" s="9"/>
      <c r="LL353" s="9"/>
      <c r="LM353" s="9"/>
      <c r="LN353" s="9"/>
      <c r="LO353" s="9"/>
      <c r="LP353" s="9"/>
      <c r="LQ353" s="9"/>
      <c r="LR353" s="9"/>
      <c r="LS353" s="9"/>
      <c r="LT353" s="9"/>
      <c r="LU353" s="9"/>
      <c r="LV353" s="9"/>
      <c r="LW353" s="9"/>
      <c r="LX353" s="9"/>
    </row>
    <row r="354" spans="1:336" s="15" customFormat="1" ht="63.75" x14ac:dyDescent="0.25">
      <c r="A354" s="662" t="str">
        <f>CONCATENATE(MUEBLES[[#This Row],[CODIGO DE LA PARTIDA ESPECIFICA ]],"-",MUEBLES[[#This Row],[NO. EDIFICIO ]],"-",MUEBLES[[#This Row],[NO. ÁREA ]],"-",MUEBLES[[#This Row],[NÚM. DE BIEN ]],"-",MUEBLES[[#This Row],[CONSECUTIVO DEL BIEN ]],"-",MUEBLES[[#This Row],[CONSECUTIVO GENERAL DE INVENTARIO]])</f>
        <v>561-01-09-274-017-0349</v>
      </c>
      <c r="B354" s="584">
        <v>561</v>
      </c>
      <c r="C354" s="584" t="s">
        <v>6103</v>
      </c>
      <c r="D354" s="584" t="s">
        <v>6473</v>
      </c>
      <c r="E354" s="585" t="s">
        <v>4060</v>
      </c>
      <c r="F354" s="584" t="str">
        <f>VLOOKUP(MUEBLES[[#This Row],[NO. EDIFICIO ]],EDIFICIOS[],2,FALSE)</f>
        <v>PALACIO MUNICIPAL</v>
      </c>
      <c r="G354" s="584" t="str">
        <f>VLOOKUP(MUEBLES[[#This Row],[NO. EDIFICIO ]],EDIFICIOS[],3,FALSE)</f>
        <v>PALACIO MUNICIPAL, S/N, COLONIA CENTRO</v>
      </c>
      <c r="H354" s="606" t="s">
        <v>4072</v>
      </c>
      <c r="I354" s="587" t="str">
        <f>VLOOKUP(MUEBLES[[#This Row],[NO. ÁREA ]],AREAS[],2,FALSE)</f>
        <v xml:space="preserve">INSTANCIA MUNICIPAL PARA EL DESARROLLO DE LAS MUJERES </v>
      </c>
      <c r="J354" s="586" t="str">
        <f>VLOOKUP(MUEBLES[[#This Row],[NO. ÁREA ]],AREAS[],5,FALSE)</f>
        <v>C. ELVIA GÓMEZ TINO</v>
      </c>
      <c r="K354" s="586">
        <v>117</v>
      </c>
      <c r="L354" s="587" t="str">
        <f>VLOOKUP(MUEBLES[[#This Row],[NÚM. DE NOMINA ]],PERSONAL[],2,FALSE)</f>
        <v>C. ELVIA GÓMEZ TINO</v>
      </c>
      <c r="M354" s="586" t="str">
        <f>VLOOKUP(MUEBLES[[#This Row],[NÚM. DE NOMINA ]],PERSONAL[],3,FALSE)</f>
        <v>TITULAR</v>
      </c>
      <c r="N354" s="585" t="s">
        <v>4907</v>
      </c>
      <c r="O354" s="586" t="s">
        <v>4708</v>
      </c>
      <c r="P354" s="588" t="str">
        <f>VLOOKUP(MUEBLES[[#This Row],[NÚM. DE BIEN ]],BIENES[],2,FALSE)</f>
        <v xml:space="preserve">SILLA PLEGABLE  </v>
      </c>
      <c r="Q354" s="589" t="s">
        <v>3262</v>
      </c>
      <c r="R354" s="606" t="s">
        <v>5291</v>
      </c>
      <c r="S354" s="585" t="s">
        <v>3258</v>
      </c>
      <c r="T354" s="585" t="s">
        <v>3284</v>
      </c>
      <c r="U354" s="585">
        <v>5</v>
      </c>
      <c r="V354" s="585">
        <v>421</v>
      </c>
      <c r="W354" s="590">
        <v>44880</v>
      </c>
      <c r="X354" s="591">
        <v>750</v>
      </c>
      <c r="Y354" s="592"/>
      <c r="Z354" s="592">
        <v>750</v>
      </c>
      <c r="AA354" s="585" t="s">
        <v>6090</v>
      </c>
      <c r="AB354" s="19"/>
      <c r="AC354" s="576"/>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c r="DA354" s="9"/>
      <c r="DB354" s="9"/>
      <c r="DC354" s="9"/>
      <c r="DD354" s="9"/>
      <c r="DE354" s="9"/>
      <c r="DF354" s="9"/>
      <c r="DG354" s="9"/>
      <c r="DH354" s="9"/>
      <c r="DI354" s="9"/>
      <c r="DJ354" s="9"/>
      <c r="DK354" s="9"/>
      <c r="DL354" s="9"/>
      <c r="DM354" s="9"/>
      <c r="DN354" s="9"/>
      <c r="DO354" s="9"/>
      <c r="DP354" s="9"/>
      <c r="DQ354" s="9"/>
      <c r="DR354" s="9"/>
      <c r="DS354" s="9"/>
      <c r="DT354" s="9"/>
      <c r="DU354" s="9"/>
      <c r="DV354" s="9"/>
      <c r="DW354" s="9"/>
      <c r="DX354" s="9"/>
      <c r="DY354" s="9"/>
      <c r="DZ354" s="9"/>
      <c r="EA354" s="9"/>
      <c r="EB354" s="9"/>
      <c r="EC354" s="9"/>
      <c r="ED354" s="9"/>
      <c r="EE354" s="9"/>
      <c r="EF354" s="9"/>
      <c r="EG354" s="9"/>
      <c r="EH354" s="9"/>
      <c r="EI354" s="9"/>
      <c r="EJ354" s="9"/>
      <c r="EK354" s="9"/>
      <c r="EL354" s="9"/>
      <c r="EM354" s="9"/>
      <c r="EN354" s="9"/>
      <c r="EO354" s="9"/>
      <c r="EP354" s="9"/>
      <c r="EQ354" s="9"/>
      <c r="ER354" s="9"/>
      <c r="ES354" s="9"/>
      <c r="ET354" s="9"/>
      <c r="EU354" s="9"/>
      <c r="EV354" s="9"/>
      <c r="EW354" s="9"/>
      <c r="EX354" s="9"/>
      <c r="EY354" s="9"/>
      <c r="EZ354" s="9"/>
      <c r="FA354" s="9"/>
      <c r="FB354" s="9"/>
      <c r="FC354" s="9"/>
      <c r="FD354" s="9"/>
      <c r="FE354" s="9"/>
      <c r="FF354" s="9"/>
      <c r="FG354" s="9"/>
      <c r="FH354" s="9"/>
      <c r="FI354" s="9"/>
      <c r="FJ354" s="9"/>
      <c r="FK354" s="9"/>
      <c r="FL354" s="9"/>
      <c r="FM354" s="9"/>
      <c r="FN354" s="9"/>
      <c r="FO354" s="9"/>
      <c r="FP354" s="9"/>
      <c r="FQ354" s="9"/>
      <c r="FR354" s="9"/>
      <c r="FS354" s="9"/>
      <c r="FT354" s="9"/>
      <c r="FU354" s="9"/>
      <c r="FV354" s="9"/>
      <c r="FW354" s="9"/>
      <c r="FX354" s="9"/>
      <c r="FY354" s="9"/>
      <c r="FZ354" s="9"/>
      <c r="GA354" s="9"/>
      <c r="GB354" s="9"/>
      <c r="GC354" s="9"/>
      <c r="GD354" s="9"/>
      <c r="GE354" s="9"/>
      <c r="GF354" s="9"/>
      <c r="GG354" s="9"/>
      <c r="GH354" s="9"/>
      <c r="GI354" s="9"/>
      <c r="GJ354" s="9"/>
      <c r="GK354" s="9"/>
      <c r="GL354" s="9"/>
      <c r="GM354" s="9"/>
      <c r="GN354" s="9"/>
      <c r="GO354" s="9"/>
      <c r="GP354" s="9"/>
      <c r="GQ354" s="9"/>
      <c r="GR354" s="9"/>
      <c r="GS354" s="9"/>
      <c r="GT354" s="9"/>
      <c r="GU354" s="9"/>
      <c r="GV354" s="9"/>
      <c r="GW354" s="9"/>
      <c r="GX354" s="9"/>
      <c r="GY354" s="9"/>
      <c r="GZ354" s="9"/>
      <c r="HA354" s="9"/>
      <c r="HB354" s="9"/>
      <c r="HC354" s="9"/>
      <c r="HD354" s="9"/>
      <c r="HE354" s="9"/>
      <c r="HF354" s="9"/>
      <c r="HG354" s="9"/>
      <c r="HH354" s="9"/>
      <c r="HI354" s="9"/>
      <c r="HJ354" s="9"/>
      <c r="HK354" s="9"/>
      <c r="HL354" s="9"/>
      <c r="HM354" s="9"/>
      <c r="HN354" s="9"/>
      <c r="HO354" s="9"/>
      <c r="HP354" s="9"/>
      <c r="HQ354" s="9"/>
      <c r="HR354" s="9"/>
      <c r="HS354" s="9"/>
      <c r="HT354" s="9"/>
      <c r="HU354" s="9"/>
      <c r="HV354" s="9"/>
      <c r="HW354" s="9"/>
      <c r="HX354" s="9"/>
      <c r="HY354" s="9"/>
      <c r="HZ354" s="9"/>
      <c r="IA354" s="9"/>
      <c r="IB354" s="9"/>
      <c r="IC354" s="9"/>
      <c r="ID354" s="9"/>
      <c r="IE354" s="9"/>
      <c r="IF354" s="9"/>
      <c r="IG354" s="9"/>
      <c r="IH354" s="9"/>
      <c r="II354" s="9"/>
      <c r="IJ354" s="9"/>
      <c r="IK354" s="9"/>
      <c r="IL354" s="9"/>
      <c r="IM354" s="9"/>
      <c r="IN354" s="9"/>
      <c r="IO354" s="9"/>
      <c r="IP354" s="9"/>
      <c r="IQ354" s="9"/>
      <c r="IR354" s="9"/>
      <c r="IS354" s="9"/>
      <c r="IT354" s="9"/>
      <c r="IU354" s="9"/>
      <c r="IV354" s="9"/>
      <c r="IW354" s="9"/>
      <c r="IX354" s="9"/>
      <c r="IY354" s="9"/>
      <c r="IZ354" s="9"/>
      <c r="JA354" s="9"/>
      <c r="JB354" s="9"/>
      <c r="JC354" s="9"/>
      <c r="JD354" s="9"/>
      <c r="JE354" s="9"/>
      <c r="JF354" s="9"/>
      <c r="JG354" s="9"/>
      <c r="JH354" s="9"/>
      <c r="JI354" s="9"/>
      <c r="JJ354" s="9"/>
      <c r="JK354" s="9"/>
      <c r="JL354" s="9"/>
      <c r="JM354" s="9"/>
      <c r="JN354" s="9"/>
      <c r="JO354" s="9"/>
      <c r="JP354" s="9"/>
      <c r="JQ354" s="9"/>
      <c r="JR354" s="9"/>
      <c r="JS354" s="9"/>
      <c r="JT354" s="9"/>
      <c r="JU354" s="9"/>
      <c r="JV354" s="9"/>
      <c r="JW354" s="9"/>
      <c r="JX354" s="9"/>
      <c r="JY354" s="9"/>
      <c r="JZ354" s="9"/>
      <c r="KA354" s="9"/>
      <c r="KB354" s="9"/>
      <c r="KC354" s="9"/>
      <c r="KD354" s="9"/>
      <c r="KE354" s="9"/>
      <c r="KF354" s="9"/>
      <c r="KG354" s="9"/>
      <c r="KH354" s="9"/>
      <c r="KI354" s="9"/>
      <c r="KJ354" s="9"/>
      <c r="KK354" s="9"/>
      <c r="KL354" s="9"/>
      <c r="KM354" s="9"/>
      <c r="KN354" s="9"/>
      <c r="KO354" s="9"/>
      <c r="KP354" s="9"/>
      <c r="KQ354" s="9"/>
      <c r="KR354" s="9"/>
      <c r="KS354" s="9"/>
      <c r="KT354" s="9"/>
      <c r="KU354" s="9"/>
      <c r="KV354" s="9"/>
      <c r="KW354" s="9"/>
      <c r="KX354" s="9"/>
      <c r="KY354" s="9"/>
      <c r="KZ354" s="9"/>
      <c r="LA354" s="9"/>
      <c r="LB354" s="9"/>
      <c r="LC354" s="9"/>
      <c r="LD354" s="9"/>
      <c r="LE354" s="9"/>
      <c r="LF354" s="9"/>
      <c r="LG354" s="9"/>
      <c r="LH354" s="9"/>
      <c r="LI354" s="9"/>
      <c r="LJ354" s="9"/>
      <c r="LK354" s="9"/>
      <c r="LL354" s="9"/>
      <c r="LM354" s="9"/>
      <c r="LN354" s="9"/>
      <c r="LO354" s="9"/>
      <c r="LP354" s="9"/>
      <c r="LQ354" s="9"/>
      <c r="LR354" s="9"/>
      <c r="LS354" s="9"/>
      <c r="LT354" s="9"/>
      <c r="LU354" s="9"/>
      <c r="LV354" s="9"/>
      <c r="LW354" s="9"/>
      <c r="LX354" s="9"/>
    </row>
    <row r="355" spans="1:336" s="15" customFormat="1" ht="63.75" x14ac:dyDescent="0.25">
      <c r="A355" s="662" t="str">
        <f>CONCATENATE(MUEBLES[[#This Row],[CODIGO DE LA PARTIDA ESPECIFICA ]],"-",MUEBLES[[#This Row],[NO. EDIFICIO ]],"-",MUEBLES[[#This Row],[NO. ÁREA ]],"-",MUEBLES[[#This Row],[NÚM. DE BIEN ]],"-",MUEBLES[[#This Row],[CONSECUTIVO DEL BIEN ]],"-",MUEBLES[[#This Row],[CONSECUTIVO GENERAL DE INVENTARIO]])</f>
        <v>561-01-09-274-018-0350</v>
      </c>
      <c r="B355" s="584">
        <v>561</v>
      </c>
      <c r="C355" s="584" t="s">
        <v>6103</v>
      </c>
      <c r="D355" s="584" t="s">
        <v>6474</v>
      </c>
      <c r="E355" s="585" t="s">
        <v>4060</v>
      </c>
      <c r="F355" s="584" t="str">
        <f>VLOOKUP(MUEBLES[[#This Row],[NO. EDIFICIO ]],EDIFICIOS[],2,FALSE)</f>
        <v>PALACIO MUNICIPAL</v>
      </c>
      <c r="G355" s="584" t="str">
        <f>VLOOKUP(MUEBLES[[#This Row],[NO. EDIFICIO ]],EDIFICIOS[],3,FALSE)</f>
        <v>PALACIO MUNICIPAL, S/N, COLONIA CENTRO</v>
      </c>
      <c r="H355" s="606" t="s">
        <v>4072</v>
      </c>
      <c r="I355" s="587" t="str">
        <f>VLOOKUP(MUEBLES[[#This Row],[NO. ÁREA ]],AREAS[],2,FALSE)</f>
        <v xml:space="preserve">INSTANCIA MUNICIPAL PARA EL DESARROLLO DE LAS MUJERES </v>
      </c>
      <c r="J355" s="586" t="str">
        <f>VLOOKUP(MUEBLES[[#This Row],[NO. ÁREA ]],AREAS[],5,FALSE)</f>
        <v>C. ELVIA GÓMEZ TINO</v>
      </c>
      <c r="K355" s="586">
        <v>117</v>
      </c>
      <c r="L355" s="587" t="str">
        <f>VLOOKUP(MUEBLES[[#This Row],[NÚM. DE NOMINA ]],PERSONAL[],2,FALSE)</f>
        <v>C. ELVIA GÓMEZ TINO</v>
      </c>
      <c r="M355" s="586" t="str">
        <f>VLOOKUP(MUEBLES[[#This Row],[NÚM. DE NOMINA ]],PERSONAL[],3,FALSE)</f>
        <v>TITULAR</v>
      </c>
      <c r="N355" s="585" t="s">
        <v>4907</v>
      </c>
      <c r="O355" s="586" t="s">
        <v>4709</v>
      </c>
      <c r="P355" s="588" t="str">
        <f>VLOOKUP(MUEBLES[[#This Row],[NÚM. DE BIEN ]],BIENES[],2,FALSE)</f>
        <v xml:space="preserve">SILLA PLEGABLE  </v>
      </c>
      <c r="Q355" s="589" t="s">
        <v>3263</v>
      </c>
      <c r="R355" s="606" t="s">
        <v>5292</v>
      </c>
      <c r="S355" s="585" t="s">
        <v>3258</v>
      </c>
      <c r="T355" s="585" t="s">
        <v>3284</v>
      </c>
      <c r="U355" s="585">
        <v>6</v>
      </c>
      <c r="V355" s="585">
        <v>421</v>
      </c>
      <c r="W355" s="590">
        <v>44880</v>
      </c>
      <c r="X355" s="591">
        <v>750</v>
      </c>
      <c r="Y355" s="592"/>
      <c r="Z355" s="592">
        <v>750</v>
      </c>
      <c r="AA355" s="585" t="s">
        <v>6090</v>
      </c>
      <c r="AB355" s="19"/>
      <c r="AC355" s="576"/>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c r="DA355" s="9"/>
      <c r="DB355" s="9"/>
      <c r="DC355" s="9"/>
      <c r="DD355" s="9"/>
      <c r="DE355" s="9"/>
      <c r="DF355" s="9"/>
      <c r="DG355" s="9"/>
      <c r="DH355" s="9"/>
      <c r="DI355" s="9"/>
      <c r="DJ355" s="9"/>
      <c r="DK355" s="9"/>
      <c r="DL355" s="9"/>
      <c r="DM355" s="9"/>
      <c r="DN355" s="9"/>
      <c r="DO355" s="9"/>
      <c r="DP355" s="9"/>
      <c r="DQ355" s="9"/>
      <c r="DR355" s="9"/>
      <c r="DS355" s="9"/>
      <c r="DT355" s="9"/>
      <c r="DU355" s="9"/>
      <c r="DV355" s="9"/>
      <c r="DW355" s="9"/>
      <c r="DX355" s="9"/>
      <c r="DY355" s="9"/>
      <c r="DZ355" s="9"/>
      <c r="EA355" s="9"/>
      <c r="EB355" s="9"/>
      <c r="EC355" s="9"/>
      <c r="ED355" s="9"/>
      <c r="EE355" s="9"/>
      <c r="EF355" s="9"/>
      <c r="EG355" s="9"/>
      <c r="EH355" s="9"/>
      <c r="EI355" s="9"/>
      <c r="EJ355" s="9"/>
      <c r="EK355" s="9"/>
      <c r="EL355" s="9"/>
      <c r="EM355" s="9"/>
      <c r="EN355" s="9"/>
      <c r="EO355" s="9"/>
      <c r="EP355" s="9"/>
      <c r="EQ355" s="9"/>
      <c r="ER355" s="9"/>
      <c r="ES355" s="9"/>
      <c r="ET355" s="9"/>
      <c r="EU355" s="9"/>
      <c r="EV355" s="9"/>
      <c r="EW355" s="9"/>
      <c r="EX355" s="9"/>
      <c r="EY355" s="9"/>
      <c r="EZ355" s="9"/>
      <c r="FA355" s="9"/>
      <c r="FB355" s="9"/>
      <c r="FC355" s="9"/>
      <c r="FD355" s="9"/>
      <c r="FE355" s="9"/>
      <c r="FF355" s="9"/>
      <c r="FG355" s="9"/>
      <c r="FH355" s="9"/>
      <c r="FI355" s="9"/>
      <c r="FJ355" s="9"/>
      <c r="FK355" s="9"/>
      <c r="FL355" s="9"/>
      <c r="FM355" s="9"/>
      <c r="FN355" s="9"/>
      <c r="FO355" s="9"/>
      <c r="FP355" s="9"/>
      <c r="FQ355" s="9"/>
      <c r="FR355" s="9"/>
      <c r="FS355" s="9"/>
      <c r="FT355" s="9"/>
      <c r="FU355" s="9"/>
      <c r="FV355" s="9"/>
      <c r="FW355" s="9"/>
      <c r="FX355" s="9"/>
      <c r="FY355" s="9"/>
      <c r="FZ355" s="9"/>
      <c r="GA355" s="9"/>
      <c r="GB355" s="9"/>
      <c r="GC355" s="9"/>
      <c r="GD355" s="9"/>
      <c r="GE355" s="9"/>
      <c r="GF355" s="9"/>
      <c r="GG355" s="9"/>
      <c r="GH355" s="9"/>
      <c r="GI355" s="9"/>
      <c r="GJ355" s="9"/>
      <c r="GK355" s="9"/>
      <c r="GL355" s="9"/>
      <c r="GM355" s="9"/>
      <c r="GN355" s="9"/>
      <c r="GO355" s="9"/>
      <c r="GP355" s="9"/>
      <c r="GQ355" s="9"/>
      <c r="GR355" s="9"/>
      <c r="GS355" s="9"/>
      <c r="GT355" s="9"/>
      <c r="GU355" s="9"/>
      <c r="GV355" s="9"/>
      <c r="GW355" s="9"/>
      <c r="GX355" s="9"/>
      <c r="GY355" s="9"/>
      <c r="GZ355" s="9"/>
      <c r="HA355" s="9"/>
      <c r="HB355" s="9"/>
      <c r="HC355" s="9"/>
      <c r="HD355" s="9"/>
      <c r="HE355" s="9"/>
      <c r="HF355" s="9"/>
      <c r="HG355" s="9"/>
      <c r="HH355" s="9"/>
      <c r="HI355" s="9"/>
      <c r="HJ355" s="9"/>
      <c r="HK355" s="9"/>
      <c r="HL355" s="9"/>
      <c r="HM355" s="9"/>
      <c r="HN355" s="9"/>
      <c r="HO355" s="9"/>
      <c r="HP355" s="9"/>
      <c r="HQ355" s="9"/>
      <c r="HR355" s="9"/>
      <c r="HS355" s="9"/>
      <c r="HT355" s="9"/>
      <c r="HU355" s="9"/>
      <c r="HV355" s="9"/>
      <c r="HW355" s="9"/>
      <c r="HX355" s="9"/>
      <c r="HY355" s="9"/>
      <c r="HZ355" s="9"/>
      <c r="IA355" s="9"/>
      <c r="IB355" s="9"/>
      <c r="IC355" s="9"/>
      <c r="ID355" s="9"/>
      <c r="IE355" s="9"/>
      <c r="IF355" s="9"/>
      <c r="IG355" s="9"/>
      <c r="IH355" s="9"/>
      <c r="II355" s="9"/>
      <c r="IJ355" s="9"/>
      <c r="IK355" s="9"/>
      <c r="IL355" s="9"/>
      <c r="IM355" s="9"/>
      <c r="IN355" s="9"/>
      <c r="IO355" s="9"/>
      <c r="IP355" s="9"/>
      <c r="IQ355" s="9"/>
      <c r="IR355" s="9"/>
      <c r="IS355" s="9"/>
      <c r="IT355" s="9"/>
      <c r="IU355" s="9"/>
      <c r="IV355" s="9"/>
      <c r="IW355" s="9"/>
      <c r="IX355" s="9"/>
      <c r="IY355" s="9"/>
      <c r="IZ355" s="9"/>
      <c r="JA355" s="9"/>
      <c r="JB355" s="9"/>
      <c r="JC355" s="9"/>
      <c r="JD355" s="9"/>
      <c r="JE355" s="9"/>
      <c r="JF355" s="9"/>
      <c r="JG355" s="9"/>
      <c r="JH355" s="9"/>
      <c r="JI355" s="9"/>
      <c r="JJ355" s="9"/>
      <c r="JK355" s="9"/>
      <c r="JL355" s="9"/>
      <c r="JM355" s="9"/>
      <c r="JN355" s="9"/>
      <c r="JO355" s="9"/>
      <c r="JP355" s="9"/>
      <c r="JQ355" s="9"/>
      <c r="JR355" s="9"/>
      <c r="JS355" s="9"/>
      <c r="JT355" s="9"/>
      <c r="JU355" s="9"/>
      <c r="JV355" s="9"/>
      <c r="JW355" s="9"/>
      <c r="JX355" s="9"/>
      <c r="JY355" s="9"/>
      <c r="JZ355" s="9"/>
      <c r="KA355" s="9"/>
      <c r="KB355" s="9"/>
      <c r="KC355" s="9"/>
      <c r="KD355" s="9"/>
      <c r="KE355" s="9"/>
      <c r="KF355" s="9"/>
      <c r="KG355" s="9"/>
      <c r="KH355" s="9"/>
      <c r="KI355" s="9"/>
      <c r="KJ355" s="9"/>
      <c r="KK355" s="9"/>
      <c r="KL355" s="9"/>
      <c r="KM355" s="9"/>
      <c r="KN355" s="9"/>
      <c r="KO355" s="9"/>
      <c r="KP355" s="9"/>
      <c r="KQ355" s="9"/>
      <c r="KR355" s="9"/>
      <c r="KS355" s="9"/>
      <c r="KT355" s="9"/>
      <c r="KU355" s="9"/>
      <c r="KV355" s="9"/>
      <c r="KW355" s="9"/>
      <c r="KX355" s="9"/>
      <c r="KY355" s="9"/>
      <c r="KZ355" s="9"/>
      <c r="LA355" s="9"/>
      <c r="LB355" s="9"/>
      <c r="LC355" s="9"/>
      <c r="LD355" s="9"/>
      <c r="LE355" s="9"/>
      <c r="LF355" s="9"/>
      <c r="LG355" s="9"/>
      <c r="LH355" s="9"/>
      <c r="LI355" s="9"/>
      <c r="LJ355" s="9"/>
      <c r="LK355" s="9"/>
      <c r="LL355" s="9"/>
      <c r="LM355" s="9"/>
      <c r="LN355" s="9"/>
      <c r="LO355" s="9"/>
      <c r="LP355" s="9"/>
      <c r="LQ355" s="9"/>
      <c r="LR355" s="9"/>
      <c r="LS355" s="9"/>
      <c r="LT355" s="9"/>
      <c r="LU355" s="9"/>
      <c r="LV355" s="9"/>
      <c r="LW355" s="9"/>
      <c r="LX355" s="9"/>
    </row>
    <row r="356" spans="1:336" s="15" customFormat="1" ht="63.75" x14ac:dyDescent="0.25">
      <c r="A356" s="662" t="str">
        <f>CONCATENATE(MUEBLES[[#This Row],[CODIGO DE LA PARTIDA ESPECIFICA ]],"-",MUEBLES[[#This Row],[NO. EDIFICIO ]],"-",MUEBLES[[#This Row],[NO. ÁREA ]],"-",MUEBLES[[#This Row],[NÚM. DE BIEN ]],"-",MUEBLES[[#This Row],[CONSECUTIVO DEL BIEN ]],"-",MUEBLES[[#This Row],[CONSECUTIVO GENERAL DE INVENTARIO]])</f>
        <v>561-01-09-274-019-0351</v>
      </c>
      <c r="B356" s="584">
        <v>561</v>
      </c>
      <c r="C356" s="584" t="s">
        <v>6103</v>
      </c>
      <c r="D356" s="584" t="s">
        <v>6475</v>
      </c>
      <c r="E356" s="585" t="s">
        <v>4060</v>
      </c>
      <c r="F356" s="584" t="str">
        <f>VLOOKUP(MUEBLES[[#This Row],[NO. EDIFICIO ]],EDIFICIOS[],2,FALSE)</f>
        <v>PALACIO MUNICIPAL</v>
      </c>
      <c r="G356" s="584" t="str">
        <f>VLOOKUP(MUEBLES[[#This Row],[NO. EDIFICIO ]],EDIFICIOS[],3,FALSE)</f>
        <v>PALACIO MUNICIPAL, S/N, COLONIA CENTRO</v>
      </c>
      <c r="H356" s="606" t="s">
        <v>4072</v>
      </c>
      <c r="I356" s="587" t="str">
        <f>VLOOKUP(MUEBLES[[#This Row],[NO. ÁREA ]],AREAS[],2,FALSE)</f>
        <v xml:space="preserve">INSTANCIA MUNICIPAL PARA EL DESARROLLO DE LAS MUJERES </v>
      </c>
      <c r="J356" s="586" t="str">
        <f>VLOOKUP(MUEBLES[[#This Row],[NO. ÁREA ]],AREAS[],5,FALSE)</f>
        <v>C. ELVIA GÓMEZ TINO</v>
      </c>
      <c r="K356" s="586">
        <v>117</v>
      </c>
      <c r="L356" s="587" t="str">
        <f>VLOOKUP(MUEBLES[[#This Row],[NÚM. DE NOMINA ]],PERSONAL[],2,FALSE)</f>
        <v>C. ELVIA GÓMEZ TINO</v>
      </c>
      <c r="M356" s="586" t="str">
        <f>VLOOKUP(MUEBLES[[#This Row],[NÚM. DE NOMINA ]],PERSONAL[],3,FALSE)</f>
        <v>TITULAR</v>
      </c>
      <c r="N356" s="585" t="s">
        <v>4907</v>
      </c>
      <c r="O356" s="586" t="s">
        <v>4710</v>
      </c>
      <c r="P356" s="588" t="str">
        <f>VLOOKUP(MUEBLES[[#This Row],[NÚM. DE BIEN ]],BIENES[],2,FALSE)</f>
        <v xml:space="preserve">SILLA PLEGABLE  </v>
      </c>
      <c r="Q356" s="589" t="s">
        <v>3264</v>
      </c>
      <c r="R356" s="606" t="s">
        <v>5293</v>
      </c>
      <c r="S356" s="585" t="s">
        <v>3258</v>
      </c>
      <c r="T356" s="585" t="s">
        <v>3284</v>
      </c>
      <c r="U356" s="585">
        <v>7</v>
      </c>
      <c r="V356" s="585">
        <v>421</v>
      </c>
      <c r="W356" s="590">
        <v>44880</v>
      </c>
      <c r="X356" s="591">
        <v>750</v>
      </c>
      <c r="Y356" s="592"/>
      <c r="Z356" s="592">
        <v>750</v>
      </c>
      <c r="AA356" s="585" t="s">
        <v>6090</v>
      </c>
      <c r="AB356" s="19"/>
      <c r="AC356" s="576"/>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c r="DM356" s="9"/>
      <c r="DN356" s="9"/>
      <c r="DO356" s="9"/>
      <c r="DP356" s="9"/>
      <c r="DQ356" s="9"/>
      <c r="DR356" s="9"/>
      <c r="DS356" s="9"/>
      <c r="DT356" s="9"/>
      <c r="DU356" s="9"/>
      <c r="DV356" s="9"/>
      <c r="DW356" s="9"/>
      <c r="DX356" s="9"/>
      <c r="DY356" s="9"/>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9"/>
      <c r="GQ356" s="9"/>
      <c r="GR356" s="9"/>
      <c r="GS356" s="9"/>
      <c r="GT356" s="9"/>
      <c r="GU356" s="9"/>
      <c r="GV356" s="9"/>
      <c r="GW356" s="9"/>
      <c r="GX356" s="9"/>
      <c r="GY356" s="9"/>
      <c r="GZ356" s="9"/>
      <c r="HA356" s="9"/>
      <c r="HB356" s="9"/>
      <c r="HC356" s="9"/>
      <c r="HD356" s="9"/>
      <c r="HE356" s="9"/>
      <c r="HF356" s="9"/>
      <c r="HG356" s="9"/>
      <c r="HH356" s="9"/>
      <c r="HI356" s="9"/>
      <c r="HJ356" s="9"/>
      <c r="HK356" s="9"/>
      <c r="HL356" s="9"/>
      <c r="HM356" s="9"/>
      <c r="HN356" s="9"/>
      <c r="HO356" s="9"/>
      <c r="HP356" s="9"/>
      <c r="HQ356" s="9"/>
      <c r="HR356" s="9"/>
      <c r="HS356" s="9"/>
      <c r="HT356" s="9"/>
      <c r="HU356" s="9"/>
      <c r="HV356" s="9"/>
      <c r="HW356" s="9"/>
      <c r="HX356" s="9"/>
      <c r="HY356" s="9"/>
      <c r="HZ356" s="9"/>
      <c r="IA356" s="9"/>
      <c r="IB356" s="9"/>
      <c r="IC356" s="9"/>
      <c r="ID356" s="9"/>
      <c r="IE356" s="9"/>
      <c r="IF356" s="9"/>
      <c r="IG356" s="9"/>
      <c r="IH356" s="9"/>
      <c r="II356" s="9"/>
      <c r="IJ356" s="9"/>
      <c r="IK356" s="9"/>
      <c r="IL356" s="9"/>
      <c r="IM356" s="9"/>
      <c r="IN356" s="9"/>
      <c r="IO356" s="9"/>
      <c r="IP356" s="9"/>
      <c r="IQ356" s="9"/>
      <c r="IR356" s="9"/>
      <c r="IS356" s="9"/>
      <c r="IT356" s="9"/>
      <c r="IU356" s="9"/>
      <c r="IV356" s="9"/>
      <c r="IW356" s="9"/>
      <c r="IX356" s="9"/>
      <c r="IY356" s="9"/>
      <c r="IZ356" s="9"/>
      <c r="JA356" s="9"/>
      <c r="JB356" s="9"/>
      <c r="JC356" s="9"/>
      <c r="JD356" s="9"/>
      <c r="JE356" s="9"/>
      <c r="JF356" s="9"/>
      <c r="JG356" s="9"/>
      <c r="JH356" s="9"/>
      <c r="JI356" s="9"/>
      <c r="JJ356" s="9"/>
      <c r="JK356" s="9"/>
      <c r="JL356" s="9"/>
      <c r="JM356" s="9"/>
      <c r="JN356" s="9"/>
      <c r="JO356" s="9"/>
      <c r="JP356" s="9"/>
      <c r="JQ356" s="9"/>
      <c r="JR356" s="9"/>
      <c r="JS356" s="9"/>
      <c r="JT356" s="9"/>
      <c r="JU356" s="9"/>
      <c r="JV356" s="9"/>
      <c r="JW356" s="9"/>
      <c r="JX356" s="9"/>
      <c r="JY356" s="9"/>
      <c r="JZ356" s="9"/>
      <c r="KA356" s="9"/>
      <c r="KB356" s="9"/>
      <c r="KC356" s="9"/>
      <c r="KD356" s="9"/>
      <c r="KE356" s="9"/>
      <c r="KF356" s="9"/>
      <c r="KG356" s="9"/>
      <c r="KH356" s="9"/>
      <c r="KI356" s="9"/>
      <c r="KJ356" s="9"/>
      <c r="KK356" s="9"/>
      <c r="KL356" s="9"/>
      <c r="KM356" s="9"/>
      <c r="KN356" s="9"/>
      <c r="KO356" s="9"/>
      <c r="KP356" s="9"/>
      <c r="KQ356" s="9"/>
      <c r="KR356" s="9"/>
      <c r="KS356" s="9"/>
      <c r="KT356" s="9"/>
      <c r="KU356" s="9"/>
      <c r="KV356" s="9"/>
      <c r="KW356" s="9"/>
      <c r="KX356" s="9"/>
      <c r="KY356" s="9"/>
      <c r="KZ356" s="9"/>
      <c r="LA356" s="9"/>
      <c r="LB356" s="9"/>
      <c r="LC356" s="9"/>
      <c r="LD356" s="9"/>
      <c r="LE356" s="9"/>
      <c r="LF356" s="9"/>
      <c r="LG356" s="9"/>
      <c r="LH356" s="9"/>
      <c r="LI356" s="9"/>
      <c r="LJ356" s="9"/>
      <c r="LK356" s="9"/>
      <c r="LL356" s="9"/>
      <c r="LM356" s="9"/>
      <c r="LN356" s="9"/>
      <c r="LO356" s="9"/>
      <c r="LP356" s="9"/>
      <c r="LQ356" s="9"/>
      <c r="LR356" s="9"/>
      <c r="LS356" s="9"/>
      <c r="LT356" s="9"/>
      <c r="LU356" s="9"/>
      <c r="LV356" s="9"/>
      <c r="LW356" s="9"/>
      <c r="LX356" s="9"/>
    </row>
    <row r="357" spans="1:336" s="15" customFormat="1" ht="63.75" x14ac:dyDescent="0.25">
      <c r="A357" s="662" t="str">
        <f>CONCATENATE(MUEBLES[[#This Row],[CODIGO DE LA PARTIDA ESPECIFICA ]],"-",MUEBLES[[#This Row],[NO. EDIFICIO ]],"-",MUEBLES[[#This Row],[NO. ÁREA ]],"-",MUEBLES[[#This Row],[NÚM. DE BIEN ]],"-",MUEBLES[[#This Row],[CONSECUTIVO DEL BIEN ]],"-",MUEBLES[[#This Row],[CONSECUTIVO GENERAL DE INVENTARIO]])</f>
        <v>561-01-09-274-020-0352</v>
      </c>
      <c r="B357" s="584">
        <v>561</v>
      </c>
      <c r="C357" s="584" t="s">
        <v>6103</v>
      </c>
      <c r="D357" s="584" t="s">
        <v>6476</v>
      </c>
      <c r="E357" s="585" t="s">
        <v>4060</v>
      </c>
      <c r="F357" s="584" t="str">
        <f>VLOOKUP(MUEBLES[[#This Row],[NO. EDIFICIO ]],EDIFICIOS[],2,FALSE)</f>
        <v>PALACIO MUNICIPAL</v>
      </c>
      <c r="G357" s="584" t="str">
        <f>VLOOKUP(MUEBLES[[#This Row],[NO. EDIFICIO ]],EDIFICIOS[],3,FALSE)</f>
        <v>PALACIO MUNICIPAL, S/N, COLONIA CENTRO</v>
      </c>
      <c r="H357" s="606" t="s">
        <v>4072</v>
      </c>
      <c r="I357" s="587" t="str">
        <f>VLOOKUP(MUEBLES[[#This Row],[NO. ÁREA ]],AREAS[],2,FALSE)</f>
        <v xml:space="preserve">INSTANCIA MUNICIPAL PARA EL DESARROLLO DE LAS MUJERES </v>
      </c>
      <c r="J357" s="586" t="str">
        <f>VLOOKUP(MUEBLES[[#This Row],[NO. ÁREA ]],AREAS[],5,FALSE)</f>
        <v>C. ELVIA GÓMEZ TINO</v>
      </c>
      <c r="K357" s="586">
        <v>117</v>
      </c>
      <c r="L357" s="587" t="str">
        <f>VLOOKUP(MUEBLES[[#This Row],[NÚM. DE NOMINA ]],PERSONAL[],2,FALSE)</f>
        <v>C. ELVIA GÓMEZ TINO</v>
      </c>
      <c r="M357" s="586" t="str">
        <f>VLOOKUP(MUEBLES[[#This Row],[NÚM. DE NOMINA ]],PERSONAL[],3,FALSE)</f>
        <v>TITULAR</v>
      </c>
      <c r="N357" s="585" t="s">
        <v>4907</v>
      </c>
      <c r="O357" s="586" t="s">
        <v>4711</v>
      </c>
      <c r="P357" s="588" t="str">
        <f>VLOOKUP(MUEBLES[[#This Row],[NÚM. DE BIEN ]],BIENES[],2,FALSE)</f>
        <v xml:space="preserve">SILLA PLEGABLE  </v>
      </c>
      <c r="Q357" s="589" t="s">
        <v>3265</v>
      </c>
      <c r="R357" s="606" t="s">
        <v>5294</v>
      </c>
      <c r="S357" s="585" t="s">
        <v>3258</v>
      </c>
      <c r="T357" s="585" t="s">
        <v>3284</v>
      </c>
      <c r="U357" s="585">
        <v>8</v>
      </c>
      <c r="V357" s="585">
        <v>421</v>
      </c>
      <c r="W357" s="590">
        <v>44880</v>
      </c>
      <c r="X357" s="591">
        <v>750</v>
      </c>
      <c r="Y357" s="592"/>
      <c r="Z357" s="592">
        <v>750</v>
      </c>
      <c r="AA357" s="585" t="s">
        <v>6090</v>
      </c>
      <c r="AB357" s="19"/>
      <c r="AC357" s="576"/>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9"/>
      <c r="DP357" s="9"/>
      <c r="DQ357" s="9"/>
      <c r="DR357" s="9"/>
      <c r="DS357" s="9"/>
      <c r="DT357" s="9"/>
      <c r="DU357" s="9"/>
      <c r="DV357" s="9"/>
      <c r="DW357" s="9"/>
      <c r="DX357" s="9"/>
      <c r="DY357" s="9"/>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9"/>
      <c r="GQ357" s="9"/>
      <c r="GR357" s="9"/>
      <c r="GS357" s="9"/>
      <c r="GT357" s="9"/>
      <c r="GU357" s="9"/>
      <c r="GV357" s="9"/>
      <c r="GW357" s="9"/>
      <c r="GX357" s="9"/>
      <c r="GY357" s="9"/>
      <c r="GZ357" s="9"/>
      <c r="HA357" s="9"/>
      <c r="HB357" s="9"/>
      <c r="HC357" s="9"/>
      <c r="HD357" s="9"/>
      <c r="HE357" s="9"/>
      <c r="HF357" s="9"/>
      <c r="HG357" s="9"/>
      <c r="HH357" s="9"/>
      <c r="HI357" s="9"/>
      <c r="HJ357" s="9"/>
      <c r="HK357" s="9"/>
      <c r="HL357" s="9"/>
      <c r="HM357" s="9"/>
      <c r="HN357" s="9"/>
      <c r="HO357" s="9"/>
      <c r="HP357" s="9"/>
      <c r="HQ357" s="9"/>
      <c r="HR357" s="9"/>
      <c r="HS357" s="9"/>
      <c r="HT357" s="9"/>
      <c r="HU357" s="9"/>
      <c r="HV357" s="9"/>
      <c r="HW357" s="9"/>
      <c r="HX357" s="9"/>
      <c r="HY357" s="9"/>
      <c r="HZ357" s="9"/>
      <c r="IA357" s="9"/>
      <c r="IB357" s="9"/>
      <c r="IC357" s="9"/>
      <c r="ID357" s="9"/>
      <c r="IE357" s="9"/>
      <c r="IF357" s="9"/>
      <c r="IG357" s="9"/>
      <c r="IH357" s="9"/>
      <c r="II357" s="9"/>
      <c r="IJ357" s="9"/>
      <c r="IK357" s="9"/>
      <c r="IL357" s="9"/>
      <c r="IM357" s="9"/>
      <c r="IN357" s="9"/>
      <c r="IO357" s="9"/>
      <c r="IP357" s="9"/>
      <c r="IQ357" s="9"/>
      <c r="IR357" s="9"/>
      <c r="IS357" s="9"/>
      <c r="IT357" s="9"/>
      <c r="IU357" s="9"/>
      <c r="IV357" s="9"/>
      <c r="IW357" s="9"/>
      <c r="IX357" s="9"/>
      <c r="IY357" s="9"/>
      <c r="IZ357" s="9"/>
      <c r="JA357" s="9"/>
      <c r="JB357" s="9"/>
      <c r="JC357" s="9"/>
      <c r="JD357" s="9"/>
      <c r="JE357" s="9"/>
      <c r="JF357" s="9"/>
      <c r="JG357" s="9"/>
      <c r="JH357" s="9"/>
      <c r="JI357" s="9"/>
      <c r="JJ357" s="9"/>
      <c r="JK357" s="9"/>
      <c r="JL357" s="9"/>
      <c r="JM357" s="9"/>
      <c r="JN357" s="9"/>
      <c r="JO357" s="9"/>
      <c r="JP357" s="9"/>
      <c r="JQ357" s="9"/>
      <c r="JR357" s="9"/>
      <c r="JS357" s="9"/>
      <c r="JT357" s="9"/>
      <c r="JU357" s="9"/>
      <c r="JV357" s="9"/>
      <c r="JW357" s="9"/>
      <c r="JX357" s="9"/>
      <c r="JY357" s="9"/>
      <c r="JZ357" s="9"/>
      <c r="KA357" s="9"/>
      <c r="KB357" s="9"/>
      <c r="KC357" s="9"/>
      <c r="KD357" s="9"/>
      <c r="KE357" s="9"/>
      <c r="KF357" s="9"/>
      <c r="KG357" s="9"/>
      <c r="KH357" s="9"/>
      <c r="KI357" s="9"/>
      <c r="KJ357" s="9"/>
      <c r="KK357" s="9"/>
      <c r="KL357" s="9"/>
      <c r="KM357" s="9"/>
      <c r="KN357" s="9"/>
      <c r="KO357" s="9"/>
      <c r="KP357" s="9"/>
      <c r="KQ357" s="9"/>
      <c r="KR357" s="9"/>
      <c r="KS357" s="9"/>
      <c r="KT357" s="9"/>
      <c r="KU357" s="9"/>
      <c r="KV357" s="9"/>
      <c r="KW357" s="9"/>
      <c r="KX357" s="9"/>
      <c r="KY357" s="9"/>
      <c r="KZ357" s="9"/>
      <c r="LA357" s="9"/>
      <c r="LB357" s="9"/>
      <c r="LC357" s="9"/>
      <c r="LD357" s="9"/>
      <c r="LE357" s="9"/>
      <c r="LF357" s="9"/>
      <c r="LG357" s="9"/>
      <c r="LH357" s="9"/>
      <c r="LI357" s="9"/>
      <c r="LJ357" s="9"/>
      <c r="LK357" s="9"/>
      <c r="LL357" s="9"/>
      <c r="LM357" s="9"/>
      <c r="LN357" s="9"/>
      <c r="LO357" s="9"/>
      <c r="LP357" s="9"/>
      <c r="LQ357" s="9"/>
      <c r="LR357" s="9"/>
      <c r="LS357" s="9"/>
      <c r="LT357" s="9"/>
      <c r="LU357" s="9"/>
      <c r="LV357" s="9"/>
      <c r="LW357" s="9"/>
      <c r="LX357" s="9"/>
    </row>
    <row r="358" spans="1:336" s="15" customFormat="1" ht="63.75" x14ac:dyDescent="0.25">
      <c r="A358" s="662" t="str">
        <f>CONCATENATE(MUEBLES[[#This Row],[CODIGO DE LA PARTIDA ESPECIFICA ]],"-",MUEBLES[[#This Row],[NO. EDIFICIO ]],"-",MUEBLES[[#This Row],[NO. ÁREA ]],"-",MUEBLES[[#This Row],[NÚM. DE BIEN ]],"-",MUEBLES[[#This Row],[CONSECUTIVO DEL BIEN ]],"-",MUEBLES[[#This Row],[CONSECUTIVO GENERAL DE INVENTARIO]])</f>
        <v>561-01-09-274-021-0353</v>
      </c>
      <c r="B358" s="584">
        <v>561</v>
      </c>
      <c r="C358" s="584" t="s">
        <v>6103</v>
      </c>
      <c r="D358" s="584" t="s">
        <v>6477</v>
      </c>
      <c r="E358" s="585" t="s">
        <v>4060</v>
      </c>
      <c r="F358" s="584" t="str">
        <f>VLOOKUP(MUEBLES[[#This Row],[NO. EDIFICIO ]],EDIFICIOS[],2,FALSE)</f>
        <v>PALACIO MUNICIPAL</v>
      </c>
      <c r="G358" s="584" t="str">
        <f>VLOOKUP(MUEBLES[[#This Row],[NO. EDIFICIO ]],EDIFICIOS[],3,FALSE)</f>
        <v>PALACIO MUNICIPAL, S/N, COLONIA CENTRO</v>
      </c>
      <c r="H358" s="606" t="s">
        <v>4072</v>
      </c>
      <c r="I358" s="587" t="str">
        <f>VLOOKUP(MUEBLES[[#This Row],[NO. ÁREA ]],AREAS[],2,FALSE)</f>
        <v xml:space="preserve">INSTANCIA MUNICIPAL PARA EL DESARROLLO DE LAS MUJERES </v>
      </c>
      <c r="J358" s="586" t="str">
        <f>VLOOKUP(MUEBLES[[#This Row],[NO. ÁREA ]],AREAS[],5,FALSE)</f>
        <v>C. ELVIA GÓMEZ TINO</v>
      </c>
      <c r="K358" s="586">
        <v>117</v>
      </c>
      <c r="L358" s="587" t="str">
        <f>VLOOKUP(MUEBLES[[#This Row],[NÚM. DE NOMINA ]],PERSONAL[],2,FALSE)</f>
        <v>C. ELVIA GÓMEZ TINO</v>
      </c>
      <c r="M358" s="586" t="str">
        <f>VLOOKUP(MUEBLES[[#This Row],[NÚM. DE NOMINA ]],PERSONAL[],3,FALSE)</f>
        <v>TITULAR</v>
      </c>
      <c r="N358" s="585" t="s">
        <v>4907</v>
      </c>
      <c r="O358" s="586" t="s">
        <v>4712</v>
      </c>
      <c r="P358" s="588" t="str">
        <f>VLOOKUP(MUEBLES[[#This Row],[NÚM. DE BIEN ]],BIENES[],2,FALSE)</f>
        <v xml:space="preserve">SILLA PLEGABLE  </v>
      </c>
      <c r="Q358" s="589" t="s">
        <v>3266</v>
      </c>
      <c r="R358" s="606" t="s">
        <v>5295</v>
      </c>
      <c r="S358" s="585" t="s">
        <v>3258</v>
      </c>
      <c r="T358" s="585" t="s">
        <v>3284</v>
      </c>
      <c r="U358" s="585">
        <v>9</v>
      </c>
      <c r="V358" s="585">
        <v>421</v>
      </c>
      <c r="W358" s="590">
        <v>44880</v>
      </c>
      <c r="X358" s="591">
        <v>750</v>
      </c>
      <c r="Y358" s="592"/>
      <c r="Z358" s="592">
        <v>750</v>
      </c>
      <c r="AA358" s="585" t="s">
        <v>6090</v>
      </c>
      <c r="AB358" s="19"/>
      <c r="AC358" s="576"/>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c r="DM358" s="9"/>
      <c r="DN358" s="9"/>
      <c r="DO358" s="9"/>
      <c r="DP358" s="9"/>
      <c r="DQ358" s="9"/>
      <c r="DR358" s="9"/>
      <c r="DS358" s="9"/>
      <c r="DT358" s="9"/>
      <c r="DU358" s="9"/>
      <c r="DV358" s="9"/>
      <c r="DW358" s="9"/>
      <c r="DX358" s="9"/>
      <c r="DY358" s="9"/>
      <c r="DZ358" s="9"/>
      <c r="EA358" s="9"/>
      <c r="EB358" s="9"/>
      <c r="EC358" s="9"/>
      <c r="ED358" s="9"/>
      <c r="EE358" s="9"/>
      <c r="EF358" s="9"/>
      <c r="EG358" s="9"/>
      <c r="EH358" s="9"/>
      <c r="EI358" s="9"/>
      <c r="EJ358" s="9"/>
      <c r="EK358" s="9"/>
      <c r="EL358" s="9"/>
      <c r="EM358" s="9"/>
      <c r="EN358" s="9"/>
      <c r="EO358" s="9"/>
      <c r="EP358" s="9"/>
      <c r="EQ358" s="9"/>
      <c r="ER358" s="9"/>
      <c r="ES358" s="9"/>
      <c r="ET358" s="9"/>
      <c r="EU358" s="9"/>
      <c r="EV358" s="9"/>
      <c r="EW358" s="9"/>
      <c r="EX358" s="9"/>
      <c r="EY358" s="9"/>
      <c r="EZ358" s="9"/>
      <c r="FA358" s="9"/>
      <c r="FB358" s="9"/>
      <c r="FC358" s="9"/>
      <c r="FD358" s="9"/>
      <c r="FE358" s="9"/>
      <c r="FF358" s="9"/>
      <c r="FG358" s="9"/>
      <c r="FH358" s="9"/>
      <c r="FI358" s="9"/>
      <c r="FJ358" s="9"/>
      <c r="FK358" s="9"/>
      <c r="FL358" s="9"/>
      <c r="FM358" s="9"/>
      <c r="FN358" s="9"/>
      <c r="FO358" s="9"/>
      <c r="FP358" s="9"/>
      <c r="FQ358" s="9"/>
      <c r="FR358" s="9"/>
      <c r="FS358" s="9"/>
      <c r="FT358" s="9"/>
      <c r="FU358" s="9"/>
      <c r="FV358" s="9"/>
      <c r="FW358" s="9"/>
      <c r="FX358" s="9"/>
      <c r="FY358" s="9"/>
      <c r="FZ358" s="9"/>
      <c r="GA358" s="9"/>
      <c r="GB358" s="9"/>
      <c r="GC358" s="9"/>
      <c r="GD358" s="9"/>
      <c r="GE358" s="9"/>
      <c r="GF358" s="9"/>
      <c r="GG358" s="9"/>
      <c r="GH358" s="9"/>
      <c r="GI358" s="9"/>
      <c r="GJ358" s="9"/>
      <c r="GK358" s="9"/>
      <c r="GL358" s="9"/>
      <c r="GM358" s="9"/>
      <c r="GN358" s="9"/>
      <c r="GO358" s="9"/>
      <c r="GP358" s="9"/>
      <c r="GQ358" s="9"/>
      <c r="GR358" s="9"/>
      <c r="GS358" s="9"/>
      <c r="GT358" s="9"/>
      <c r="GU358" s="9"/>
      <c r="GV358" s="9"/>
      <c r="GW358" s="9"/>
      <c r="GX358" s="9"/>
      <c r="GY358" s="9"/>
      <c r="GZ358" s="9"/>
      <c r="HA358" s="9"/>
      <c r="HB358" s="9"/>
      <c r="HC358" s="9"/>
      <c r="HD358" s="9"/>
      <c r="HE358" s="9"/>
      <c r="HF358" s="9"/>
      <c r="HG358" s="9"/>
      <c r="HH358" s="9"/>
      <c r="HI358" s="9"/>
      <c r="HJ358" s="9"/>
      <c r="HK358" s="9"/>
      <c r="HL358" s="9"/>
      <c r="HM358" s="9"/>
      <c r="HN358" s="9"/>
      <c r="HO358" s="9"/>
      <c r="HP358" s="9"/>
      <c r="HQ358" s="9"/>
      <c r="HR358" s="9"/>
      <c r="HS358" s="9"/>
      <c r="HT358" s="9"/>
      <c r="HU358" s="9"/>
      <c r="HV358" s="9"/>
      <c r="HW358" s="9"/>
      <c r="HX358" s="9"/>
      <c r="HY358" s="9"/>
      <c r="HZ358" s="9"/>
      <c r="IA358" s="9"/>
      <c r="IB358" s="9"/>
      <c r="IC358" s="9"/>
      <c r="ID358" s="9"/>
      <c r="IE358" s="9"/>
      <c r="IF358" s="9"/>
      <c r="IG358" s="9"/>
      <c r="IH358" s="9"/>
      <c r="II358" s="9"/>
      <c r="IJ358" s="9"/>
      <c r="IK358" s="9"/>
      <c r="IL358" s="9"/>
      <c r="IM358" s="9"/>
      <c r="IN358" s="9"/>
      <c r="IO358" s="9"/>
      <c r="IP358" s="9"/>
      <c r="IQ358" s="9"/>
      <c r="IR358" s="9"/>
      <c r="IS358" s="9"/>
      <c r="IT358" s="9"/>
      <c r="IU358" s="9"/>
      <c r="IV358" s="9"/>
      <c r="IW358" s="9"/>
      <c r="IX358" s="9"/>
      <c r="IY358" s="9"/>
      <c r="IZ358" s="9"/>
      <c r="JA358" s="9"/>
      <c r="JB358" s="9"/>
      <c r="JC358" s="9"/>
      <c r="JD358" s="9"/>
      <c r="JE358" s="9"/>
      <c r="JF358" s="9"/>
      <c r="JG358" s="9"/>
      <c r="JH358" s="9"/>
      <c r="JI358" s="9"/>
      <c r="JJ358" s="9"/>
      <c r="JK358" s="9"/>
      <c r="JL358" s="9"/>
      <c r="JM358" s="9"/>
      <c r="JN358" s="9"/>
      <c r="JO358" s="9"/>
      <c r="JP358" s="9"/>
      <c r="JQ358" s="9"/>
      <c r="JR358" s="9"/>
      <c r="JS358" s="9"/>
      <c r="JT358" s="9"/>
      <c r="JU358" s="9"/>
      <c r="JV358" s="9"/>
      <c r="JW358" s="9"/>
      <c r="JX358" s="9"/>
      <c r="JY358" s="9"/>
      <c r="JZ358" s="9"/>
      <c r="KA358" s="9"/>
      <c r="KB358" s="9"/>
      <c r="KC358" s="9"/>
      <c r="KD358" s="9"/>
      <c r="KE358" s="9"/>
      <c r="KF358" s="9"/>
      <c r="KG358" s="9"/>
      <c r="KH358" s="9"/>
      <c r="KI358" s="9"/>
      <c r="KJ358" s="9"/>
      <c r="KK358" s="9"/>
      <c r="KL358" s="9"/>
      <c r="KM358" s="9"/>
      <c r="KN358" s="9"/>
      <c r="KO358" s="9"/>
      <c r="KP358" s="9"/>
      <c r="KQ358" s="9"/>
      <c r="KR358" s="9"/>
      <c r="KS358" s="9"/>
      <c r="KT358" s="9"/>
      <c r="KU358" s="9"/>
      <c r="KV358" s="9"/>
      <c r="KW358" s="9"/>
      <c r="KX358" s="9"/>
      <c r="KY358" s="9"/>
      <c r="KZ358" s="9"/>
      <c r="LA358" s="9"/>
      <c r="LB358" s="9"/>
      <c r="LC358" s="9"/>
      <c r="LD358" s="9"/>
      <c r="LE358" s="9"/>
      <c r="LF358" s="9"/>
      <c r="LG358" s="9"/>
      <c r="LH358" s="9"/>
      <c r="LI358" s="9"/>
      <c r="LJ358" s="9"/>
      <c r="LK358" s="9"/>
      <c r="LL358" s="9"/>
      <c r="LM358" s="9"/>
      <c r="LN358" s="9"/>
      <c r="LO358" s="9"/>
      <c r="LP358" s="9"/>
      <c r="LQ358" s="9"/>
      <c r="LR358" s="9"/>
      <c r="LS358" s="9"/>
      <c r="LT358" s="9"/>
      <c r="LU358" s="9"/>
      <c r="LV358" s="9"/>
      <c r="LW358" s="9"/>
      <c r="LX358" s="9"/>
    </row>
    <row r="359" spans="1:336" s="15" customFormat="1" ht="63.75" x14ac:dyDescent="0.25">
      <c r="A359" s="662" t="str">
        <f>CONCATENATE(MUEBLES[[#This Row],[CODIGO DE LA PARTIDA ESPECIFICA ]],"-",MUEBLES[[#This Row],[NO. EDIFICIO ]],"-",MUEBLES[[#This Row],[NO. ÁREA ]],"-",MUEBLES[[#This Row],[NÚM. DE BIEN ]],"-",MUEBLES[[#This Row],[CONSECUTIVO DEL BIEN ]],"-",MUEBLES[[#This Row],[CONSECUTIVO GENERAL DE INVENTARIO]])</f>
        <v>561-01-09-274-022-0354</v>
      </c>
      <c r="B359" s="584">
        <v>561</v>
      </c>
      <c r="C359" s="584" t="s">
        <v>6103</v>
      </c>
      <c r="D359" s="584" t="s">
        <v>6478</v>
      </c>
      <c r="E359" s="585" t="s">
        <v>4060</v>
      </c>
      <c r="F359" s="584" t="str">
        <f>VLOOKUP(MUEBLES[[#This Row],[NO. EDIFICIO ]],EDIFICIOS[],2,FALSE)</f>
        <v>PALACIO MUNICIPAL</v>
      </c>
      <c r="G359" s="584" t="str">
        <f>VLOOKUP(MUEBLES[[#This Row],[NO. EDIFICIO ]],EDIFICIOS[],3,FALSE)</f>
        <v>PALACIO MUNICIPAL, S/N, COLONIA CENTRO</v>
      </c>
      <c r="H359" s="606" t="s">
        <v>4072</v>
      </c>
      <c r="I359" s="587" t="str">
        <f>VLOOKUP(MUEBLES[[#This Row],[NO. ÁREA ]],AREAS[],2,FALSE)</f>
        <v xml:space="preserve">INSTANCIA MUNICIPAL PARA EL DESARROLLO DE LAS MUJERES </v>
      </c>
      <c r="J359" s="586" t="str">
        <f>VLOOKUP(MUEBLES[[#This Row],[NO. ÁREA ]],AREAS[],5,FALSE)</f>
        <v>C. ELVIA GÓMEZ TINO</v>
      </c>
      <c r="K359" s="586">
        <v>117</v>
      </c>
      <c r="L359" s="587" t="str">
        <f>VLOOKUP(MUEBLES[[#This Row],[NÚM. DE NOMINA ]],PERSONAL[],2,FALSE)</f>
        <v>C. ELVIA GÓMEZ TINO</v>
      </c>
      <c r="M359" s="586" t="str">
        <f>VLOOKUP(MUEBLES[[#This Row],[NÚM. DE NOMINA ]],PERSONAL[],3,FALSE)</f>
        <v>TITULAR</v>
      </c>
      <c r="N359" s="585" t="s">
        <v>4907</v>
      </c>
      <c r="O359" s="586" t="s">
        <v>4713</v>
      </c>
      <c r="P359" s="588" t="str">
        <f>VLOOKUP(MUEBLES[[#This Row],[NÚM. DE BIEN ]],BIENES[],2,FALSE)</f>
        <v xml:space="preserve">SILLA PLEGABLE  </v>
      </c>
      <c r="Q359" s="589" t="s">
        <v>3267</v>
      </c>
      <c r="R359" s="606" t="s">
        <v>5296</v>
      </c>
      <c r="S359" s="585" t="s">
        <v>3258</v>
      </c>
      <c r="T359" s="585" t="s">
        <v>3284</v>
      </c>
      <c r="U359" s="585">
        <v>10</v>
      </c>
      <c r="V359" s="585">
        <v>421</v>
      </c>
      <c r="W359" s="590">
        <v>44880</v>
      </c>
      <c r="X359" s="591">
        <v>750</v>
      </c>
      <c r="Y359" s="592"/>
      <c r="Z359" s="592">
        <v>750</v>
      </c>
      <c r="AA359" s="585" t="s">
        <v>6090</v>
      </c>
      <c r="AB359" s="19"/>
      <c r="AC359" s="576"/>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c r="DA359" s="9"/>
      <c r="DB359" s="9"/>
      <c r="DC359" s="9"/>
      <c r="DD359" s="9"/>
      <c r="DE359" s="9"/>
      <c r="DF359" s="9"/>
      <c r="DG359" s="9"/>
      <c r="DH359" s="9"/>
      <c r="DI359" s="9"/>
      <c r="DJ359" s="9"/>
      <c r="DK359" s="9"/>
      <c r="DL359" s="9"/>
      <c r="DM359" s="9"/>
      <c r="DN359" s="9"/>
      <c r="DO359" s="9"/>
      <c r="DP359" s="9"/>
      <c r="DQ359" s="9"/>
      <c r="DR359" s="9"/>
      <c r="DS359" s="9"/>
      <c r="DT359" s="9"/>
      <c r="DU359" s="9"/>
      <c r="DV359" s="9"/>
      <c r="DW359" s="9"/>
      <c r="DX359" s="9"/>
      <c r="DY359" s="9"/>
      <c r="DZ359" s="9"/>
      <c r="EA359" s="9"/>
      <c r="EB359" s="9"/>
      <c r="EC359" s="9"/>
      <c r="ED359" s="9"/>
      <c r="EE359" s="9"/>
      <c r="EF359" s="9"/>
      <c r="EG359" s="9"/>
      <c r="EH359" s="9"/>
      <c r="EI359" s="9"/>
      <c r="EJ359" s="9"/>
      <c r="EK359" s="9"/>
      <c r="EL359" s="9"/>
      <c r="EM359" s="9"/>
      <c r="EN359" s="9"/>
      <c r="EO359" s="9"/>
      <c r="EP359" s="9"/>
      <c r="EQ359" s="9"/>
      <c r="ER359" s="9"/>
      <c r="ES359" s="9"/>
      <c r="ET359" s="9"/>
      <c r="EU359" s="9"/>
      <c r="EV359" s="9"/>
      <c r="EW359" s="9"/>
      <c r="EX359" s="9"/>
      <c r="EY359" s="9"/>
      <c r="EZ359" s="9"/>
      <c r="FA359" s="9"/>
      <c r="FB359" s="9"/>
      <c r="FC359" s="9"/>
      <c r="FD359" s="9"/>
      <c r="FE359" s="9"/>
      <c r="FF359" s="9"/>
      <c r="FG359" s="9"/>
      <c r="FH359" s="9"/>
      <c r="FI359" s="9"/>
      <c r="FJ359" s="9"/>
      <c r="FK359" s="9"/>
      <c r="FL359" s="9"/>
      <c r="FM359" s="9"/>
      <c r="FN359" s="9"/>
      <c r="FO359" s="9"/>
      <c r="FP359" s="9"/>
      <c r="FQ359" s="9"/>
      <c r="FR359" s="9"/>
      <c r="FS359" s="9"/>
      <c r="FT359" s="9"/>
      <c r="FU359" s="9"/>
      <c r="FV359" s="9"/>
      <c r="FW359" s="9"/>
      <c r="FX359" s="9"/>
      <c r="FY359" s="9"/>
      <c r="FZ359" s="9"/>
      <c r="GA359" s="9"/>
      <c r="GB359" s="9"/>
      <c r="GC359" s="9"/>
      <c r="GD359" s="9"/>
      <c r="GE359" s="9"/>
      <c r="GF359" s="9"/>
      <c r="GG359" s="9"/>
      <c r="GH359" s="9"/>
      <c r="GI359" s="9"/>
      <c r="GJ359" s="9"/>
      <c r="GK359" s="9"/>
      <c r="GL359" s="9"/>
      <c r="GM359" s="9"/>
      <c r="GN359" s="9"/>
      <c r="GO359" s="9"/>
      <c r="GP359" s="9"/>
      <c r="GQ359" s="9"/>
      <c r="GR359" s="9"/>
      <c r="GS359" s="9"/>
      <c r="GT359" s="9"/>
      <c r="GU359" s="9"/>
      <c r="GV359" s="9"/>
      <c r="GW359" s="9"/>
      <c r="GX359" s="9"/>
      <c r="GY359" s="9"/>
      <c r="GZ359" s="9"/>
      <c r="HA359" s="9"/>
      <c r="HB359" s="9"/>
      <c r="HC359" s="9"/>
      <c r="HD359" s="9"/>
      <c r="HE359" s="9"/>
      <c r="HF359" s="9"/>
      <c r="HG359" s="9"/>
      <c r="HH359" s="9"/>
      <c r="HI359" s="9"/>
      <c r="HJ359" s="9"/>
      <c r="HK359" s="9"/>
      <c r="HL359" s="9"/>
      <c r="HM359" s="9"/>
      <c r="HN359" s="9"/>
      <c r="HO359" s="9"/>
      <c r="HP359" s="9"/>
      <c r="HQ359" s="9"/>
      <c r="HR359" s="9"/>
      <c r="HS359" s="9"/>
      <c r="HT359" s="9"/>
      <c r="HU359" s="9"/>
      <c r="HV359" s="9"/>
      <c r="HW359" s="9"/>
      <c r="HX359" s="9"/>
      <c r="HY359" s="9"/>
      <c r="HZ359" s="9"/>
      <c r="IA359" s="9"/>
      <c r="IB359" s="9"/>
      <c r="IC359" s="9"/>
      <c r="ID359" s="9"/>
      <c r="IE359" s="9"/>
      <c r="IF359" s="9"/>
      <c r="IG359" s="9"/>
      <c r="IH359" s="9"/>
      <c r="II359" s="9"/>
      <c r="IJ359" s="9"/>
      <c r="IK359" s="9"/>
      <c r="IL359" s="9"/>
      <c r="IM359" s="9"/>
      <c r="IN359" s="9"/>
      <c r="IO359" s="9"/>
      <c r="IP359" s="9"/>
      <c r="IQ359" s="9"/>
      <c r="IR359" s="9"/>
      <c r="IS359" s="9"/>
      <c r="IT359" s="9"/>
      <c r="IU359" s="9"/>
      <c r="IV359" s="9"/>
      <c r="IW359" s="9"/>
      <c r="IX359" s="9"/>
      <c r="IY359" s="9"/>
      <c r="IZ359" s="9"/>
      <c r="JA359" s="9"/>
      <c r="JB359" s="9"/>
      <c r="JC359" s="9"/>
      <c r="JD359" s="9"/>
      <c r="JE359" s="9"/>
      <c r="JF359" s="9"/>
      <c r="JG359" s="9"/>
      <c r="JH359" s="9"/>
      <c r="JI359" s="9"/>
      <c r="JJ359" s="9"/>
      <c r="JK359" s="9"/>
      <c r="JL359" s="9"/>
      <c r="JM359" s="9"/>
      <c r="JN359" s="9"/>
      <c r="JO359" s="9"/>
      <c r="JP359" s="9"/>
      <c r="JQ359" s="9"/>
      <c r="JR359" s="9"/>
      <c r="JS359" s="9"/>
      <c r="JT359" s="9"/>
      <c r="JU359" s="9"/>
      <c r="JV359" s="9"/>
      <c r="JW359" s="9"/>
      <c r="JX359" s="9"/>
      <c r="JY359" s="9"/>
      <c r="JZ359" s="9"/>
      <c r="KA359" s="9"/>
      <c r="KB359" s="9"/>
      <c r="KC359" s="9"/>
      <c r="KD359" s="9"/>
      <c r="KE359" s="9"/>
      <c r="KF359" s="9"/>
      <c r="KG359" s="9"/>
      <c r="KH359" s="9"/>
      <c r="KI359" s="9"/>
      <c r="KJ359" s="9"/>
      <c r="KK359" s="9"/>
      <c r="KL359" s="9"/>
      <c r="KM359" s="9"/>
      <c r="KN359" s="9"/>
      <c r="KO359" s="9"/>
      <c r="KP359" s="9"/>
      <c r="KQ359" s="9"/>
      <c r="KR359" s="9"/>
      <c r="KS359" s="9"/>
      <c r="KT359" s="9"/>
      <c r="KU359" s="9"/>
      <c r="KV359" s="9"/>
      <c r="KW359" s="9"/>
      <c r="KX359" s="9"/>
      <c r="KY359" s="9"/>
      <c r="KZ359" s="9"/>
      <c r="LA359" s="9"/>
      <c r="LB359" s="9"/>
      <c r="LC359" s="9"/>
      <c r="LD359" s="9"/>
      <c r="LE359" s="9"/>
      <c r="LF359" s="9"/>
      <c r="LG359" s="9"/>
      <c r="LH359" s="9"/>
      <c r="LI359" s="9"/>
      <c r="LJ359" s="9"/>
      <c r="LK359" s="9"/>
      <c r="LL359" s="9"/>
      <c r="LM359" s="9"/>
      <c r="LN359" s="9"/>
      <c r="LO359" s="9"/>
      <c r="LP359" s="9"/>
      <c r="LQ359" s="9"/>
      <c r="LR359" s="9"/>
      <c r="LS359" s="9"/>
      <c r="LT359" s="9"/>
      <c r="LU359" s="9"/>
      <c r="LV359" s="9"/>
      <c r="LW359" s="9"/>
      <c r="LX359" s="9"/>
    </row>
    <row r="360" spans="1:336" s="15" customFormat="1" ht="76.5" x14ac:dyDescent="0.25">
      <c r="A360" s="677" t="str">
        <f>CONCATENATE(MUEBLES[[#This Row],[CODIGO DE LA PARTIDA ESPECIFICA ]],"-",MUEBLES[[#This Row],[NO. EDIFICIO ]],"-",MUEBLES[[#This Row],[NO. ÁREA ]],"-",MUEBLES[[#This Row],[NÚM. DE BIEN ]],"-",MUEBLES[[#This Row],[CONSECUTIVO DEL BIEN ]],"-",MUEBLES[[#This Row],[CONSECUTIVO GENERAL DE INVENTARIO]])</f>
        <v>511-01-24-271-016-0355</v>
      </c>
      <c r="B360" s="584">
        <v>511</v>
      </c>
      <c r="C360" s="584" t="s">
        <v>6096</v>
      </c>
      <c r="D360" s="584" t="s">
        <v>6479</v>
      </c>
      <c r="E360" s="585" t="s">
        <v>4060</v>
      </c>
      <c r="F360" s="584" t="str">
        <f>VLOOKUP(MUEBLES[[#This Row],[NO. EDIFICIO ]],EDIFICIOS[],2,FALSE)</f>
        <v>PALACIO MUNICIPAL</v>
      </c>
      <c r="G360" s="584" t="str">
        <f>VLOOKUP(MUEBLES[[#This Row],[NO. EDIFICIO ]],EDIFICIOS[],3,FALSE)</f>
        <v>PALACIO MUNICIPAL, S/N, COLONIA CENTRO</v>
      </c>
      <c r="H360" s="606" t="s">
        <v>4269</v>
      </c>
      <c r="I360" s="587" t="str">
        <f>VLOOKUP(MUEBLES[[#This Row],[NO. ÁREA ]],AREAS[],2,FALSE)</f>
        <v>TESORERÍA MUNICIPAL</v>
      </c>
      <c r="J360" s="586" t="str">
        <f>VLOOKUP(MUEBLES[[#This Row],[NO. ÁREA ]],AREAS[],5,FALSE)</f>
        <v>C. P. NOHEMI VIRIDIANA CORTEZ MONTER</v>
      </c>
      <c r="K360" s="586">
        <v>138</v>
      </c>
      <c r="L360" s="587" t="str">
        <f>VLOOKUP(MUEBLES[[#This Row],[NÚM. DE NOMINA ]],PERSONAL[],2,FALSE)</f>
        <v>C. P. NOHEMI VIRIDIANA CORTEZ MONTER</v>
      </c>
      <c r="M360" s="586" t="str">
        <f>VLOOKUP(MUEBLES[[#This Row],[NÚM. DE NOMINA ]],PERSONAL[],3,FALSE)</f>
        <v>TITULAR</v>
      </c>
      <c r="N360" s="585" t="s">
        <v>4904</v>
      </c>
      <c r="O360" s="624" t="s">
        <v>4707</v>
      </c>
      <c r="P360" s="588" t="str">
        <f>VLOOKUP(MUEBLES[[#This Row],[NÚM. DE BIEN ]],BIENES[],2,FALSE)</f>
        <v xml:space="preserve">SILLA AJUSTABLE </v>
      </c>
      <c r="Q360" s="625" t="s">
        <v>3596</v>
      </c>
      <c r="R360" s="606" t="s">
        <v>5297</v>
      </c>
      <c r="S360" s="585" t="s">
        <v>557</v>
      </c>
      <c r="T360" s="585" t="s">
        <v>3669</v>
      </c>
      <c r="U360" s="585" t="s">
        <v>557</v>
      </c>
      <c r="V360" s="585" t="s">
        <v>3670</v>
      </c>
      <c r="W360" s="590">
        <v>45264</v>
      </c>
      <c r="X360" s="591">
        <v>2157.94</v>
      </c>
      <c r="Y360" s="592"/>
      <c r="Z360" s="592">
        <v>2157.94</v>
      </c>
      <c r="AA360" s="585" t="s">
        <v>6090</v>
      </c>
      <c r="AB360" s="19"/>
      <c r="AC360" s="576"/>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c r="DM360" s="9"/>
      <c r="DN360" s="9"/>
      <c r="DO360" s="9"/>
      <c r="DP360" s="9"/>
      <c r="DQ360" s="9"/>
      <c r="DR360" s="9"/>
      <c r="DS360" s="9"/>
      <c r="DT360" s="9"/>
      <c r="DU360" s="9"/>
      <c r="DV360" s="9"/>
      <c r="DW360" s="9"/>
      <c r="DX360" s="9"/>
      <c r="DY360" s="9"/>
      <c r="DZ360" s="9"/>
      <c r="EA360" s="9"/>
      <c r="EB360" s="9"/>
      <c r="EC360" s="9"/>
      <c r="ED360" s="9"/>
      <c r="EE360" s="9"/>
      <c r="EF360" s="9"/>
      <c r="EG360" s="9"/>
      <c r="EH360" s="9"/>
      <c r="EI360" s="9"/>
      <c r="EJ360" s="9"/>
      <c r="EK360" s="9"/>
      <c r="EL360" s="9"/>
      <c r="EM360" s="9"/>
      <c r="EN360" s="9"/>
      <c r="EO360" s="9"/>
      <c r="EP360" s="9"/>
      <c r="EQ360" s="9"/>
      <c r="ER360" s="9"/>
      <c r="ES360" s="9"/>
      <c r="ET360" s="9"/>
      <c r="EU360" s="9"/>
      <c r="EV360" s="9"/>
      <c r="EW360" s="9"/>
      <c r="EX360" s="9"/>
      <c r="EY360" s="9"/>
      <c r="EZ360" s="9"/>
      <c r="FA360" s="9"/>
      <c r="FB360" s="9"/>
      <c r="FC360" s="9"/>
      <c r="FD360" s="9"/>
      <c r="FE360" s="9"/>
      <c r="FF360" s="9"/>
      <c r="FG360" s="9"/>
      <c r="FH360" s="9"/>
      <c r="FI360" s="9"/>
      <c r="FJ360" s="9"/>
      <c r="FK360" s="9"/>
      <c r="FL360" s="9"/>
      <c r="FM360" s="9"/>
      <c r="FN360" s="9"/>
      <c r="FO360" s="9"/>
      <c r="FP360" s="9"/>
      <c r="FQ360" s="9"/>
      <c r="FR360" s="9"/>
      <c r="FS360" s="9"/>
      <c r="FT360" s="9"/>
      <c r="FU360" s="9"/>
      <c r="FV360" s="9"/>
      <c r="FW360" s="9"/>
      <c r="FX360" s="9"/>
      <c r="FY360" s="9"/>
      <c r="FZ360" s="9"/>
      <c r="GA360" s="9"/>
      <c r="GB360" s="9"/>
      <c r="GC360" s="9"/>
      <c r="GD360" s="9"/>
      <c r="GE360" s="9"/>
      <c r="GF360" s="9"/>
      <c r="GG360" s="9"/>
      <c r="GH360" s="9"/>
      <c r="GI360" s="9"/>
      <c r="GJ360" s="9"/>
      <c r="GK360" s="9"/>
      <c r="GL360" s="9"/>
      <c r="GM360" s="9"/>
      <c r="GN360" s="9"/>
      <c r="GO360" s="9"/>
      <c r="GP360" s="9"/>
      <c r="GQ360" s="9"/>
      <c r="GR360" s="9"/>
      <c r="GS360" s="9"/>
      <c r="GT360" s="9"/>
      <c r="GU360" s="9"/>
      <c r="GV360" s="9"/>
      <c r="GW360" s="9"/>
      <c r="GX360" s="9"/>
      <c r="GY360" s="9"/>
      <c r="GZ360" s="9"/>
      <c r="HA360" s="9"/>
      <c r="HB360" s="9"/>
      <c r="HC360" s="9"/>
      <c r="HD360" s="9"/>
      <c r="HE360" s="9"/>
      <c r="HF360" s="9"/>
      <c r="HG360" s="9"/>
      <c r="HH360" s="9"/>
      <c r="HI360" s="9"/>
      <c r="HJ360" s="9"/>
      <c r="HK360" s="9"/>
      <c r="HL360" s="9"/>
      <c r="HM360" s="9"/>
      <c r="HN360" s="9"/>
      <c r="HO360" s="9"/>
      <c r="HP360" s="9"/>
      <c r="HQ360" s="9"/>
      <c r="HR360" s="9"/>
      <c r="HS360" s="9"/>
      <c r="HT360" s="9"/>
      <c r="HU360" s="9"/>
      <c r="HV360" s="9"/>
      <c r="HW360" s="9"/>
      <c r="HX360" s="9"/>
      <c r="HY360" s="9"/>
      <c r="HZ360" s="9"/>
      <c r="IA360" s="9"/>
      <c r="IB360" s="9"/>
      <c r="IC360" s="9"/>
      <c r="ID360" s="9"/>
      <c r="IE360" s="9"/>
      <c r="IF360" s="9"/>
      <c r="IG360" s="9"/>
      <c r="IH360" s="9"/>
      <c r="II360" s="9"/>
      <c r="IJ360" s="9"/>
      <c r="IK360" s="9"/>
      <c r="IL360" s="9"/>
      <c r="IM360" s="9"/>
      <c r="IN360" s="9"/>
      <c r="IO360" s="9"/>
      <c r="IP360" s="9"/>
      <c r="IQ360" s="9"/>
      <c r="IR360" s="9"/>
      <c r="IS360" s="9"/>
      <c r="IT360" s="9"/>
      <c r="IU360" s="9"/>
      <c r="IV360" s="9"/>
      <c r="IW360" s="9"/>
      <c r="IX360" s="9"/>
      <c r="IY360" s="9"/>
      <c r="IZ360" s="9"/>
      <c r="JA360" s="9"/>
      <c r="JB360" s="9"/>
      <c r="JC360" s="9"/>
      <c r="JD360" s="9"/>
      <c r="JE360" s="9"/>
      <c r="JF360" s="9"/>
      <c r="JG360" s="9"/>
      <c r="JH360" s="9"/>
      <c r="JI360" s="9"/>
      <c r="JJ360" s="9"/>
      <c r="JK360" s="9"/>
      <c r="JL360" s="9"/>
      <c r="JM360" s="9"/>
      <c r="JN360" s="9"/>
      <c r="JO360" s="9"/>
      <c r="JP360" s="9"/>
      <c r="JQ360" s="9"/>
      <c r="JR360" s="9"/>
      <c r="JS360" s="9"/>
      <c r="JT360" s="9"/>
      <c r="JU360" s="9"/>
      <c r="JV360" s="9"/>
      <c r="JW360" s="9"/>
      <c r="JX360" s="9"/>
      <c r="JY360" s="9"/>
      <c r="JZ360" s="9"/>
      <c r="KA360" s="9"/>
      <c r="KB360" s="9"/>
      <c r="KC360" s="9"/>
      <c r="KD360" s="9"/>
      <c r="KE360" s="9"/>
      <c r="KF360" s="9"/>
      <c r="KG360" s="9"/>
      <c r="KH360" s="9"/>
      <c r="KI360" s="9"/>
      <c r="KJ360" s="9"/>
      <c r="KK360" s="9"/>
      <c r="KL360" s="9"/>
      <c r="KM360" s="9"/>
      <c r="KN360" s="9"/>
      <c r="KO360" s="9"/>
      <c r="KP360" s="9"/>
      <c r="KQ360" s="9"/>
      <c r="KR360" s="9"/>
      <c r="KS360" s="9"/>
      <c r="KT360" s="9"/>
      <c r="KU360" s="9"/>
      <c r="KV360" s="9"/>
      <c r="KW360" s="9"/>
      <c r="KX360" s="9"/>
      <c r="KY360" s="9"/>
      <c r="KZ360" s="9"/>
      <c r="LA360" s="9"/>
      <c r="LB360" s="9"/>
      <c r="LC360" s="9"/>
      <c r="LD360" s="9"/>
      <c r="LE360" s="9"/>
      <c r="LF360" s="9"/>
      <c r="LG360" s="9"/>
      <c r="LH360" s="9"/>
      <c r="LI360" s="9"/>
      <c r="LJ360" s="9"/>
      <c r="LK360" s="9"/>
      <c r="LL360" s="9"/>
      <c r="LM360" s="9"/>
      <c r="LN360" s="9"/>
      <c r="LO360" s="9"/>
      <c r="LP360" s="9"/>
      <c r="LQ360" s="9"/>
      <c r="LR360" s="9"/>
      <c r="LS360" s="9"/>
      <c r="LT360" s="9"/>
      <c r="LU360" s="9"/>
      <c r="LV360" s="9"/>
      <c r="LW360" s="9"/>
      <c r="LX360" s="9"/>
    </row>
    <row r="361" spans="1:336" s="15" customFormat="1" ht="76.5" x14ac:dyDescent="0.25">
      <c r="A361" s="677" t="str">
        <f>CONCATENATE(MUEBLES[[#This Row],[CODIGO DE LA PARTIDA ESPECIFICA ]],"-",MUEBLES[[#This Row],[NO. EDIFICIO ]],"-",MUEBLES[[#This Row],[NO. ÁREA ]],"-",MUEBLES[[#This Row],[NÚM. DE BIEN ]],"-",MUEBLES[[#This Row],[CONSECUTIVO DEL BIEN ]],"-",MUEBLES[[#This Row],[CONSECUTIVO GENERAL DE INVENTARIO]])</f>
        <v>511-01-24-271-017-0356</v>
      </c>
      <c r="B361" s="584">
        <v>511</v>
      </c>
      <c r="C361" s="584" t="s">
        <v>6096</v>
      </c>
      <c r="D361" s="584" t="s">
        <v>6480</v>
      </c>
      <c r="E361" s="585" t="s">
        <v>4060</v>
      </c>
      <c r="F361" s="584" t="str">
        <f>VLOOKUP(MUEBLES[[#This Row],[NO. EDIFICIO ]],EDIFICIOS[],2,FALSE)</f>
        <v>PALACIO MUNICIPAL</v>
      </c>
      <c r="G361" s="584" t="str">
        <f>VLOOKUP(MUEBLES[[#This Row],[NO. EDIFICIO ]],EDIFICIOS[],3,FALSE)</f>
        <v>PALACIO MUNICIPAL, S/N, COLONIA CENTRO</v>
      </c>
      <c r="H361" s="606" t="s">
        <v>4269</v>
      </c>
      <c r="I361" s="587" t="str">
        <f>VLOOKUP(MUEBLES[[#This Row],[NO. ÁREA ]],AREAS[],2,FALSE)</f>
        <v>TESORERÍA MUNICIPAL</v>
      </c>
      <c r="J361" s="586" t="str">
        <f>VLOOKUP(MUEBLES[[#This Row],[NO. ÁREA ]],AREAS[],5,FALSE)</f>
        <v>C. P. NOHEMI VIRIDIANA CORTEZ MONTER</v>
      </c>
      <c r="K361" s="586">
        <v>138</v>
      </c>
      <c r="L361" s="587" t="str">
        <f>VLOOKUP(MUEBLES[[#This Row],[NÚM. DE NOMINA ]],PERSONAL[],2,FALSE)</f>
        <v>C. P. NOHEMI VIRIDIANA CORTEZ MONTER</v>
      </c>
      <c r="M361" s="586" t="str">
        <f>VLOOKUP(MUEBLES[[#This Row],[NÚM. DE NOMINA ]],PERSONAL[],3,FALSE)</f>
        <v>TITULAR</v>
      </c>
      <c r="N361" s="585" t="s">
        <v>4904</v>
      </c>
      <c r="O361" s="624" t="s">
        <v>4708</v>
      </c>
      <c r="P361" s="588" t="str">
        <f>VLOOKUP(MUEBLES[[#This Row],[NÚM. DE BIEN ]],BIENES[],2,FALSE)</f>
        <v xml:space="preserve">SILLA AJUSTABLE </v>
      </c>
      <c r="Q361" s="625" t="s">
        <v>3596</v>
      </c>
      <c r="R361" s="606" t="s">
        <v>5298</v>
      </c>
      <c r="S361" s="585" t="s">
        <v>557</v>
      </c>
      <c r="T361" s="585" t="s">
        <v>3669</v>
      </c>
      <c r="U361" s="585" t="s">
        <v>557</v>
      </c>
      <c r="V361" s="585" t="s">
        <v>3670</v>
      </c>
      <c r="W361" s="590">
        <v>45264</v>
      </c>
      <c r="X361" s="591">
        <v>2157.94</v>
      </c>
      <c r="Y361" s="592"/>
      <c r="Z361" s="592">
        <v>2157.94</v>
      </c>
      <c r="AA361" s="585" t="s">
        <v>6090</v>
      </c>
      <c r="AB361" s="19"/>
      <c r="AC361" s="576"/>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9"/>
      <c r="DP361" s="9"/>
      <c r="DQ361" s="9"/>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c r="FL361" s="9"/>
      <c r="FM361" s="9"/>
      <c r="FN361" s="9"/>
      <c r="FO361" s="9"/>
      <c r="FP361" s="9"/>
      <c r="FQ361" s="9"/>
      <c r="FR361" s="9"/>
      <c r="FS361" s="9"/>
      <c r="FT361" s="9"/>
      <c r="FU361" s="9"/>
      <c r="FV361" s="9"/>
      <c r="FW361" s="9"/>
      <c r="FX361" s="9"/>
      <c r="FY361" s="9"/>
      <c r="FZ361" s="9"/>
      <c r="GA361" s="9"/>
      <c r="GB361" s="9"/>
      <c r="GC361" s="9"/>
      <c r="GD361" s="9"/>
      <c r="GE361" s="9"/>
      <c r="GF361" s="9"/>
      <c r="GG361" s="9"/>
      <c r="GH361" s="9"/>
      <c r="GI361" s="9"/>
      <c r="GJ361" s="9"/>
      <c r="GK361" s="9"/>
      <c r="GL361" s="9"/>
      <c r="GM361" s="9"/>
      <c r="GN361" s="9"/>
      <c r="GO361" s="9"/>
      <c r="GP361" s="9"/>
      <c r="GQ361" s="9"/>
      <c r="GR361" s="9"/>
      <c r="GS361" s="9"/>
      <c r="GT361" s="9"/>
      <c r="GU361" s="9"/>
      <c r="GV361" s="9"/>
      <c r="GW361" s="9"/>
      <c r="GX361" s="9"/>
      <c r="GY361" s="9"/>
      <c r="GZ361" s="9"/>
      <c r="HA361" s="9"/>
      <c r="HB361" s="9"/>
      <c r="HC361" s="9"/>
      <c r="HD361" s="9"/>
      <c r="HE361" s="9"/>
      <c r="HF361" s="9"/>
      <c r="HG361" s="9"/>
      <c r="HH361" s="9"/>
      <c r="HI361" s="9"/>
      <c r="HJ361" s="9"/>
      <c r="HK361" s="9"/>
      <c r="HL361" s="9"/>
      <c r="HM361" s="9"/>
      <c r="HN361" s="9"/>
      <c r="HO361" s="9"/>
      <c r="HP361" s="9"/>
      <c r="HQ361" s="9"/>
      <c r="HR361" s="9"/>
      <c r="HS361" s="9"/>
      <c r="HT361" s="9"/>
      <c r="HU361" s="9"/>
      <c r="HV361" s="9"/>
      <c r="HW361" s="9"/>
      <c r="HX361" s="9"/>
      <c r="HY361" s="9"/>
      <c r="HZ361" s="9"/>
      <c r="IA361" s="9"/>
      <c r="IB361" s="9"/>
      <c r="IC361" s="9"/>
      <c r="ID361" s="9"/>
      <c r="IE361" s="9"/>
      <c r="IF361" s="9"/>
      <c r="IG361" s="9"/>
      <c r="IH361" s="9"/>
      <c r="II361" s="9"/>
      <c r="IJ361" s="9"/>
      <c r="IK361" s="9"/>
      <c r="IL361" s="9"/>
      <c r="IM361" s="9"/>
      <c r="IN361" s="9"/>
      <c r="IO361" s="9"/>
      <c r="IP361" s="9"/>
      <c r="IQ361" s="9"/>
      <c r="IR361" s="9"/>
      <c r="IS361" s="9"/>
      <c r="IT361" s="9"/>
      <c r="IU361" s="9"/>
      <c r="IV361" s="9"/>
      <c r="IW361" s="9"/>
      <c r="IX361" s="9"/>
      <c r="IY361" s="9"/>
      <c r="IZ361" s="9"/>
      <c r="JA361" s="9"/>
      <c r="JB361" s="9"/>
      <c r="JC361" s="9"/>
      <c r="JD361" s="9"/>
      <c r="JE361" s="9"/>
      <c r="JF361" s="9"/>
      <c r="JG361" s="9"/>
      <c r="JH361" s="9"/>
      <c r="JI361" s="9"/>
      <c r="JJ361" s="9"/>
      <c r="JK361" s="9"/>
      <c r="JL361" s="9"/>
      <c r="JM361" s="9"/>
      <c r="JN361" s="9"/>
      <c r="JO361" s="9"/>
      <c r="JP361" s="9"/>
      <c r="JQ361" s="9"/>
      <c r="JR361" s="9"/>
      <c r="JS361" s="9"/>
      <c r="JT361" s="9"/>
      <c r="JU361" s="9"/>
      <c r="JV361" s="9"/>
      <c r="JW361" s="9"/>
      <c r="JX361" s="9"/>
      <c r="JY361" s="9"/>
      <c r="JZ361" s="9"/>
      <c r="KA361" s="9"/>
      <c r="KB361" s="9"/>
      <c r="KC361" s="9"/>
      <c r="KD361" s="9"/>
      <c r="KE361" s="9"/>
      <c r="KF361" s="9"/>
      <c r="KG361" s="9"/>
      <c r="KH361" s="9"/>
      <c r="KI361" s="9"/>
      <c r="KJ361" s="9"/>
      <c r="KK361" s="9"/>
      <c r="KL361" s="9"/>
      <c r="KM361" s="9"/>
      <c r="KN361" s="9"/>
      <c r="KO361" s="9"/>
      <c r="KP361" s="9"/>
      <c r="KQ361" s="9"/>
      <c r="KR361" s="9"/>
      <c r="KS361" s="9"/>
      <c r="KT361" s="9"/>
      <c r="KU361" s="9"/>
      <c r="KV361" s="9"/>
      <c r="KW361" s="9"/>
      <c r="KX361" s="9"/>
      <c r="KY361" s="9"/>
      <c r="KZ361" s="9"/>
      <c r="LA361" s="9"/>
      <c r="LB361" s="9"/>
      <c r="LC361" s="9"/>
      <c r="LD361" s="9"/>
      <c r="LE361" s="9"/>
      <c r="LF361" s="9"/>
      <c r="LG361" s="9"/>
      <c r="LH361" s="9"/>
      <c r="LI361" s="9"/>
      <c r="LJ361" s="9"/>
      <c r="LK361" s="9"/>
      <c r="LL361" s="9"/>
      <c r="LM361" s="9"/>
      <c r="LN361" s="9"/>
      <c r="LO361" s="9"/>
      <c r="LP361" s="9"/>
      <c r="LQ361" s="9"/>
      <c r="LR361" s="9"/>
      <c r="LS361" s="9"/>
      <c r="LT361" s="9"/>
      <c r="LU361" s="9"/>
      <c r="LV361" s="9"/>
      <c r="LW361" s="9"/>
      <c r="LX361" s="9"/>
    </row>
    <row r="362" spans="1:336" s="15" customFormat="1" ht="76.5" x14ac:dyDescent="0.25">
      <c r="A362" s="677" t="str">
        <f>CONCATENATE(MUEBLES[[#This Row],[CODIGO DE LA PARTIDA ESPECIFICA ]],"-",MUEBLES[[#This Row],[NO. EDIFICIO ]],"-",MUEBLES[[#This Row],[NO. ÁREA ]],"-",MUEBLES[[#This Row],[NÚM. DE BIEN ]],"-",MUEBLES[[#This Row],[CONSECUTIVO DEL BIEN ]],"-",MUEBLES[[#This Row],[CONSECUTIVO GENERAL DE INVENTARIO]])</f>
        <v>511-01-24-271-018-0357</v>
      </c>
      <c r="B362" s="584">
        <v>511</v>
      </c>
      <c r="C362" s="584" t="s">
        <v>6096</v>
      </c>
      <c r="D362" s="584" t="s">
        <v>6481</v>
      </c>
      <c r="E362" s="585" t="s">
        <v>4060</v>
      </c>
      <c r="F362" s="584" t="str">
        <f>VLOOKUP(MUEBLES[[#This Row],[NO. EDIFICIO ]],EDIFICIOS[],2,FALSE)</f>
        <v>PALACIO MUNICIPAL</v>
      </c>
      <c r="G362" s="584" t="str">
        <f>VLOOKUP(MUEBLES[[#This Row],[NO. EDIFICIO ]],EDIFICIOS[],3,FALSE)</f>
        <v>PALACIO MUNICIPAL, S/N, COLONIA CENTRO</v>
      </c>
      <c r="H362" s="606" t="s">
        <v>4269</v>
      </c>
      <c r="I362" s="587" t="str">
        <f>VLOOKUP(MUEBLES[[#This Row],[NO. ÁREA ]],AREAS[],2,FALSE)</f>
        <v>TESORERÍA MUNICIPAL</v>
      </c>
      <c r="J362" s="586" t="str">
        <f>VLOOKUP(MUEBLES[[#This Row],[NO. ÁREA ]],AREAS[],5,FALSE)</f>
        <v>C. P. NOHEMI VIRIDIANA CORTEZ MONTER</v>
      </c>
      <c r="K362" s="586">
        <v>138</v>
      </c>
      <c r="L362" s="587" t="str">
        <f>VLOOKUP(MUEBLES[[#This Row],[NÚM. DE NOMINA ]],PERSONAL[],2,FALSE)</f>
        <v>C. P. NOHEMI VIRIDIANA CORTEZ MONTER</v>
      </c>
      <c r="M362" s="586" t="str">
        <f>VLOOKUP(MUEBLES[[#This Row],[NÚM. DE NOMINA ]],PERSONAL[],3,FALSE)</f>
        <v>TITULAR</v>
      </c>
      <c r="N362" s="585" t="s">
        <v>4904</v>
      </c>
      <c r="O362" s="624" t="s">
        <v>4709</v>
      </c>
      <c r="P362" s="588" t="str">
        <f>VLOOKUP(MUEBLES[[#This Row],[NÚM. DE BIEN ]],BIENES[],2,FALSE)</f>
        <v xml:space="preserve">SILLA AJUSTABLE </v>
      </c>
      <c r="Q362" s="625" t="s">
        <v>3596</v>
      </c>
      <c r="R362" s="606" t="s">
        <v>5299</v>
      </c>
      <c r="S362" s="585" t="s">
        <v>557</v>
      </c>
      <c r="T362" s="585" t="s">
        <v>3669</v>
      </c>
      <c r="U362" s="585" t="s">
        <v>557</v>
      </c>
      <c r="V362" s="585" t="s">
        <v>3670</v>
      </c>
      <c r="W362" s="590">
        <v>45264</v>
      </c>
      <c r="X362" s="591">
        <v>2157.94</v>
      </c>
      <c r="Y362" s="592"/>
      <c r="Z362" s="592">
        <v>2157.94</v>
      </c>
      <c r="AA362" s="585" t="s">
        <v>6090</v>
      </c>
      <c r="AB362" s="19"/>
      <c r="AC362" s="576"/>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c r="DA362" s="9"/>
      <c r="DB362" s="9"/>
      <c r="DC362" s="9"/>
      <c r="DD362" s="9"/>
      <c r="DE362" s="9"/>
      <c r="DF362" s="9"/>
      <c r="DG362" s="9"/>
      <c r="DH362" s="9"/>
      <c r="DI362" s="9"/>
      <c r="DJ362" s="9"/>
      <c r="DK362" s="9"/>
      <c r="DL362" s="9"/>
      <c r="DM362" s="9"/>
      <c r="DN362" s="9"/>
      <c r="DO362" s="9"/>
      <c r="DP362" s="9"/>
      <c r="DQ362" s="9"/>
      <c r="DR362" s="9"/>
      <c r="DS362" s="9"/>
      <c r="DT362" s="9"/>
      <c r="DU362" s="9"/>
      <c r="DV362" s="9"/>
      <c r="DW362" s="9"/>
      <c r="DX362" s="9"/>
      <c r="DY362" s="9"/>
      <c r="DZ362" s="9"/>
      <c r="EA362" s="9"/>
      <c r="EB362" s="9"/>
      <c r="EC362" s="9"/>
      <c r="ED362" s="9"/>
      <c r="EE362" s="9"/>
      <c r="EF362" s="9"/>
      <c r="EG362" s="9"/>
      <c r="EH362" s="9"/>
      <c r="EI362" s="9"/>
      <c r="EJ362" s="9"/>
      <c r="EK362" s="9"/>
      <c r="EL362" s="9"/>
      <c r="EM362" s="9"/>
      <c r="EN362" s="9"/>
      <c r="EO362" s="9"/>
      <c r="EP362" s="9"/>
      <c r="EQ362" s="9"/>
      <c r="ER362" s="9"/>
      <c r="ES362" s="9"/>
      <c r="ET362" s="9"/>
      <c r="EU362" s="9"/>
      <c r="EV362" s="9"/>
      <c r="EW362" s="9"/>
      <c r="EX362" s="9"/>
      <c r="EY362" s="9"/>
      <c r="EZ362" s="9"/>
      <c r="FA362" s="9"/>
      <c r="FB362" s="9"/>
      <c r="FC362" s="9"/>
      <c r="FD362" s="9"/>
      <c r="FE362" s="9"/>
      <c r="FF362" s="9"/>
      <c r="FG362" s="9"/>
      <c r="FH362" s="9"/>
      <c r="FI362" s="9"/>
      <c r="FJ362" s="9"/>
      <c r="FK362" s="9"/>
      <c r="FL362" s="9"/>
      <c r="FM362" s="9"/>
      <c r="FN362" s="9"/>
      <c r="FO362" s="9"/>
      <c r="FP362" s="9"/>
      <c r="FQ362" s="9"/>
      <c r="FR362" s="9"/>
      <c r="FS362" s="9"/>
      <c r="FT362" s="9"/>
      <c r="FU362" s="9"/>
      <c r="FV362" s="9"/>
      <c r="FW362" s="9"/>
      <c r="FX362" s="9"/>
      <c r="FY362" s="9"/>
      <c r="FZ362" s="9"/>
      <c r="GA362" s="9"/>
      <c r="GB362" s="9"/>
      <c r="GC362" s="9"/>
      <c r="GD362" s="9"/>
      <c r="GE362" s="9"/>
      <c r="GF362" s="9"/>
      <c r="GG362" s="9"/>
      <c r="GH362" s="9"/>
      <c r="GI362" s="9"/>
      <c r="GJ362" s="9"/>
      <c r="GK362" s="9"/>
      <c r="GL362" s="9"/>
      <c r="GM362" s="9"/>
      <c r="GN362" s="9"/>
      <c r="GO362" s="9"/>
      <c r="GP362" s="9"/>
      <c r="GQ362" s="9"/>
      <c r="GR362" s="9"/>
      <c r="GS362" s="9"/>
      <c r="GT362" s="9"/>
      <c r="GU362" s="9"/>
      <c r="GV362" s="9"/>
      <c r="GW362" s="9"/>
      <c r="GX362" s="9"/>
      <c r="GY362" s="9"/>
      <c r="GZ362" s="9"/>
      <c r="HA362" s="9"/>
      <c r="HB362" s="9"/>
      <c r="HC362" s="9"/>
      <c r="HD362" s="9"/>
      <c r="HE362" s="9"/>
      <c r="HF362" s="9"/>
      <c r="HG362" s="9"/>
      <c r="HH362" s="9"/>
      <c r="HI362" s="9"/>
      <c r="HJ362" s="9"/>
      <c r="HK362" s="9"/>
      <c r="HL362" s="9"/>
      <c r="HM362" s="9"/>
      <c r="HN362" s="9"/>
      <c r="HO362" s="9"/>
      <c r="HP362" s="9"/>
      <c r="HQ362" s="9"/>
      <c r="HR362" s="9"/>
      <c r="HS362" s="9"/>
      <c r="HT362" s="9"/>
      <c r="HU362" s="9"/>
      <c r="HV362" s="9"/>
      <c r="HW362" s="9"/>
      <c r="HX362" s="9"/>
      <c r="HY362" s="9"/>
      <c r="HZ362" s="9"/>
      <c r="IA362" s="9"/>
      <c r="IB362" s="9"/>
      <c r="IC362" s="9"/>
      <c r="ID362" s="9"/>
      <c r="IE362" s="9"/>
      <c r="IF362" s="9"/>
      <c r="IG362" s="9"/>
      <c r="IH362" s="9"/>
      <c r="II362" s="9"/>
      <c r="IJ362" s="9"/>
      <c r="IK362" s="9"/>
      <c r="IL362" s="9"/>
      <c r="IM362" s="9"/>
      <c r="IN362" s="9"/>
      <c r="IO362" s="9"/>
      <c r="IP362" s="9"/>
      <c r="IQ362" s="9"/>
      <c r="IR362" s="9"/>
      <c r="IS362" s="9"/>
      <c r="IT362" s="9"/>
      <c r="IU362" s="9"/>
      <c r="IV362" s="9"/>
      <c r="IW362" s="9"/>
      <c r="IX362" s="9"/>
      <c r="IY362" s="9"/>
      <c r="IZ362" s="9"/>
      <c r="JA362" s="9"/>
      <c r="JB362" s="9"/>
      <c r="JC362" s="9"/>
      <c r="JD362" s="9"/>
      <c r="JE362" s="9"/>
      <c r="JF362" s="9"/>
      <c r="JG362" s="9"/>
      <c r="JH362" s="9"/>
      <c r="JI362" s="9"/>
      <c r="JJ362" s="9"/>
      <c r="JK362" s="9"/>
      <c r="JL362" s="9"/>
      <c r="JM362" s="9"/>
      <c r="JN362" s="9"/>
      <c r="JO362" s="9"/>
      <c r="JP362" s="9"/>
      <c r="JQ362" s="9"/>
      <c r="JR362" s="9"/>
      <c r="JS362" s="9"/>
      <c r="JT362" s="9"/>
      <c r="JU362" s="9"/>
      <c r="JV362" s="9"/>
      <c r="JW362" s="9"/>
      <c r="JX362" s="9"/>
      <c r="JY362" s="9"/>
      <c r="JZ362" s="9"/>
      <c r="KA362" s="9"/>
      <c r="KB362" s="9"/>
      <c r="KC362" s="9"/>
      <c r="KD362" s="9"/>
      <c r="KE362" s="9"/>
      <c r="KF362" s="9"/>
      <c r="KG362" s="9"/>
      <c r="KH362" s="9"/>
      <c r="KI362" s="9"/>
      <c r="KJ362" s="9"/>
      <c r="KK362" s="9"/>
      <c r="KL362" s="9"/>
      <c r="KM362" s="9"/>
      <c r="KN362" s="9"/>
      <c r="KO362" s="9"/>
      <c r="KP362" s="9"/>
      <c r="KQ362" s="9"/>
      <c r="KR362" s="9"/>
      <c r="KS362" s="9"/>
      <c r="KT362" s="9"/>
      <c r="KU362" s="9"/>
      <c r="KV362" s="9"/>
      <c r="KW362" s="9"/>
      <c r="KX362" s="9"/>
      <c r="KY362" s="9"/>
      <c r="KZ362" s="9"/>
      <c r="LA362" s="9"/>
      <c r="LB362" s="9"/>
      <c r="LC362" s="9"/>
      <c r="LD362" s="9"/>
      <c r="LE362" s="9"/>
      <c r="LF362" s="9"/>
      <c r="LG362" s="9"/>
      <c r="LH362" s="9"/>
      <c r="LI362" s="9"/>
      <c r="LJ362" s="9"/>
      <c r="LK362" s="9"/>
      <c r="LL362" s="9"/>
      <c r="LM362" s="9"/>
      <c r="LN362" s="9"/>
      <c r="LO362" s="9"/>
      <c r="LP362" s="9"/>
      <c r="LQ362" s="9"/>
      <c r="LR362" s="9"/>
      <c r="LS362" s="9"/>
      <c r="LT362" s="9"/>
      <c r="LU362" s="9"/>
      <c r="LV362" s="9"/>
      <c r="LW362" s="9"/>
      <c r="LX362" s="9"/>
    </row>
    <row r="363" spans="1:336" s="15" customFormat="1" ht="76.5" x14ac:dyDescent="0.25">
      <c r="A363" s="677" t="str">
        <f>CONCATENATE(MUEBLES[[#This Row],[CODIGO DE LA PARTIDA ESPECIFICA ]],"-",MUEBLES[[#This Row],[NO. EDIFICIO ]],"-",MUEBLES[[#This Row],[NO. ÁREA ]],"-",MUEBLES[[#This Row],[NÚM. DE BIEN ]],"-",MUEBLES[[#This Row],[CONSECUTIVO DEL BIEN ]],"-",MUEBLES[[#This Row],[CONSECUTIVO GENERAL DE INVENTARIO]])</f>
        <v>511-01-24-271-019-0358</v>
      </c>
      <c r="B363" s="584">
        <v>511</v>
      </c>
      <c r="C363" s="584" t="s">
        <v>6096</v>
      </c>
      <c r="D363" s="584" t="s">
        <v>6482</v>
      </c>
      <c r="E363" s="585" t="s">
        <v>4060</v>
      </c>
      <c r="F363" s="584" t="str">
        <f>VLOOKUP(MUEBLES[[#This Row],[NO. EDIFICIO ]],EDIFICIOS[],2,FALSE)</f>
        <v>PALACIO MUNICIPAL</v>
      </c>
      <c r="G363" s="584" t="str">
        <f>VLOOKUP(MUEBLES[[#This Row],[NO. EDIFICIO ]],EDIFICIOS[],3,FALSE)</f>
        <v>PALACIO MUNICIPAL, S/N, COLONIA CENTRO</v>
      </c>
      <c r="H363" s="606" t="s">
        <v>4269</v>
      </c>
      <c r="I363" s="587" t="str">
        <f>VLOOKUP(MUEBLES[[#This Row],[NO. ÁREA ]],AREAS[],2,FALSE)</f>
        <v>TESORERÍA MUNICIPAL</v>
      </c>
      <c r="J363" s="586" t="str">
        <f>VLOOKUP(MUEBLES[[#This Row],[NO. ÁREA ]],AREAS[],5,FALSE)</f>
        <v>C. P. NOHEMI VIRIDIANA CORTEZ MONTER</v>
      </c>
      <c r="K363" s="586">
        <v>138</v>
      </c>
      <c r="L363" s="587" t="str">
        <f>VLOOKUP(MUEBLES[[#This Row],[NÚM. DE NOMINA ]],PERSONAL[],2,FALSE)</f>
        <v>C. P. NOHEMI VIRIDIANA CORTEZ MONTER</v>
      </c>
      <c r="M363" s="586" t="str">
        <f>VLOOKUP(MUEBLES[[#This Row],[NÚM. DE NOMINA ]],PERSONAL[],3,FALSE)</f>
        <v>TITULAR</v>
      </c>
      <c r="N363" s="585" t="s">
        <v>4904</v>
      </c>
      <c r="O363" s="624" t="s">
        <v>4710</v>
      </c>
      <c r="P363" s="588" t="str">
        <f>VLOOKUP(MUEBLES[[#This Row],[NÚM. DE BIEN ]],BIENES[],2,FALSE)</f>
        <v xml:space="preserve">SILLA AJUSTABLE </v>
      </c>
      <c r="Q363" s="625" t="s">
        <v>3596</v>
      </c>
      <c r="R363" s="606" t="s">
        <v>5300</v>
      </c>
      <c r="S363" s="585" t="s">
        <v>557</v>
      </c>
      <c r="T363" s="585" t="s">
        <v>3669</v>
      </c>
      <c r="U363" s="585" t="s">
        <v>557</v>
      </c>
      <c r="V363" s="585" t="s">
        <v>3670</v>
      </c>
      <c r="W363" s="590">
        <v>45264</v>
      </c>
      <c r="X363" s="591">
        <v>2157.94</v>
      </c>
      <c r="Y363" s="592"/>
      <c r="Z363" s="592">
        <v>2157.94</v>
      </c>
      <c r="AA363" s="585" t="s">
        <v>6090</v>
      </c>
      <c r="AB363" s="19"/>
      <c r="AC363" s="576"/>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c r="DA363" s="9"/>
      <c r="DB363" s="9"/>
      <c r="DC363" s="9"/>
      <c r="DD363" s="9"/>
      <c r="DE363" s="9"/>
      <c r="DF363" s="9"/>
      <c r="DG363" s="9"/>
      <c r="DH363" s="9"/>
      <c r="DI363" s="9"/>
      <c r="DJ363" s="9"/>
      <c r="DK363" s="9"/>
      <c r="DL363" s="9"/>
      <c r="DM363" s="9"/>
      <c r="DN363" s="9"/>
      <c r="DO363" s="9"/>
      <c r="DP363" s="9"/>
      <c r="DQ363" s="9"/>
      <c r="DR363" s="9"/>
      <c r="DS363" s="9"/>
      <c r="DT363" s="9"/>
      <c r="DU363" s="9"/>
      <c r="DV363" s="9"/>
      <c r="DW363" s="9"/>
      <c r="DX363" s="9"/>
      <c r="DY363" s="9"/>
      <c r="DZ363" s="9"/>
      <c r="EA363" s="9"/>
      <c r="EB363" s="9"/>
      <c r="EC363" s="9"/>
      <c r="ED363" s="9"/>
      <c r="EE363" s="9"/>
      <c r="EF363" s="9"/>
      <c r="EG363" s="9"/>
      <c r="EH363" s="9"/>
      <c r="EI363" s="9"/>
      <c r="EJ363" s="9"/>
      <c r="EK363" s="9"/>
      <c r="EL363" s="9"/>
      <c r="EM363" s="9"/>
      <c r="EN363" s="9"/>
      <c r="EO363" s="9"/>
      <c r="EP363" s="9"/>
      <c r="EQ363" s="9"/>
      <c r="ER363" s="9"/>
      <c r="ES363" s="9"/>
      <c r="ET363" s="9"/>
      <c r="EU363" s="9"/>
      <c r="EV363" s="9"/>
      <c r="EW363" s="9"/>
      <c r="EX363" s="9"/>
      <c r="EY363" s="9"/>
      <c r="EZ363" s="9"/>
      <c r="FA363" s="9"/>
      <c r="FB363" s="9"/>
      <c r="FC363" s="9"/>
      <c r="FD363" s="9"/>
      <c r="FE363" s="9"/>
      <c r="FF363" s="9"/>
      <c r="FG363" s="9"/>
      <c r="FH363" s="9"/>
      <c r="FI363" s="9"/>
      <c r="FJ363" s="9"/>
      <c r="FK363" s="9"/>
      <c r="FL363" s="9"/>
      <c r="FM363" s="9"/>
      <c r="FN363" s="9"/>
      <c r="FO363" s="9"/>
      <c r="FP363" s="9"/>
      <c r="FQ363" s="9"/>
      <c r="FR363" s="9"/>
      <c r="FS363" s="9"/>
      <c r="FT363" s="9"/>
      <c r="FU363" s="9"/>
      <c r="FV363" s="9"/>
      <c r="FW363" s="9"/>
      <c r="FX363" s="9"/>
      <c r="FY363" s="9"/>
      <c r="FZ363" s="9"/>
      <c r="GA363" s="9"/>
      <c r="GB363" s="9"/>
      <c r="GC363" s="9"/>
      <c r="GD363" s="9"/>
      <c r="GE363" s="9"/>
      <c r="GF363" s="9"/>
      <c r="GG363" s="9"/>
      <c r="GH363" s="9"/>
      <c r="GI363" s="9"/>
      <c r="GJ363" s="9"/>
      <c r="GK363" s="9"/>
      <c r="GL363" s="9"/>
      <c r="GM363" s="9"/>
      <c r="GN363" s="9"/>
      <c r="GO363" s="9"/>
      <c r="GP363" s="9"/>
      <c r="GQ363" s="9"/>
      <c r="GR363" s="9"/>
      <c r="GS363" s="9"/>
      <c r="GT363" s="9"/>
      <c r="GU363" s="9"/>
      <c r="GV363" s="9"/>
      <c r="GW363" s="9"/>
      <c r="GX363" s="9"/>
      <c r="GY363" s="9"/>
      <c r="GZ363" s="9"/>
      <c r="HA363" s="9"/>
      <c r="HB363" s="9"/>
      <c r="HC363" s="9"/>
      <c r="HD363" s="9"/>
      <c r="HE363" s="9"/>
      <c r="HF363" s="9"/>
      <c r="HG363" s="9"/>
      <c r="HH363" s="9"/>
      <c r="HI363" s="9"/>
      <c r="HJ363" s="9"/>
      <c r="HK363" s="9"/>
      <c r="HL363" s="9"/>
      <c r="HM363" s="9"/>
      <c r="HN363" s="9"/>
      <c r="HO363" s="9"/>
      <c r="HP363" s="9"/>
      <c r="HQ363" s="9"/>
      <c r="HR363" s="9"/>
      <c r="HS363" s="9"/>
      <c r="HT363" s="9"/>
      <c r="HU363" s="9"/>
      <c r="HV363" s="9"/>
      <c r="HW363" s="9"/>
      <c r="HX363" s="9"/>
      <c r="HY363" s="9"/>
      <c r="HZ363" s="9"/>
      <c r="IA363" s="9"/>
      <c r="IB363" s="9"/>
      <c r="IC363" s="9"/>
      <c r="ID363" s="9"/>
      <c r="IE363" s="9"/>
      <c r="IF363" s="9"/>
      <c r="IG363" s="9"/>
      <c r="IH363" s="9"/>
      <c r="II363" s="9"/>
      <c r="IJ363" s="9"/>
      <c r="IK363" s="9"/>
      <c r="IL363" s="9"/>
      <c r="IM363" s="9"/>
      <c r="IN363" s="9"/>
      <c r="IO363" s="9"/>
      <c r="IP363" s="9"/>
      <c r="IQ363" s="9"/>
      <c r="IR363" s="9"/>
      <c r="IS363" s="9"/>
      <c r="IT363" s="9"/>
      <c r="IU363" s="9"/>
      <c r="IV363" s="9"/>
      <c r="IW363" s="9"/>
      <c r="IX363" s="9"/>
      <c r="IY363" s="9"/>
      <c r="IZ363" s="9"/>
      <c r="JA363" s="9"/>
      <c r="JB363" s="9"/>
      <c r="JC363" s="9"/>
      <c r="JD363" s="9"/>
      <c r="JE363" s="9"/>
      <c r="JF363" s="9"/>
      <c r="JG363" s="9"/>
      <c r="JH363" s="9"/>
      <c r="JI363" s="9"/>
      <c r="JJ363" s="9"/>
      <c r="JK363" s="9"/>
      <c r="JL363" s="9"/>
      <c r="JM363" s="9"/>
      <c r="JN363" s="9"/>
      <c r="JO363" s="9"/>
      <c r="JP363" s="9"/>
      <c r="JQ363" s="9"/>
      <c r="JR363" s="9"/>
      <c r="JS363" s="9"/>
      <c r="JT363" s="9"/>
      <c r="JU363" s="9"/>
      <c r="JV363" s="9"/>
      <c r="JW363" s="9"/>
      <c r="JX363" s="9"/>
      <c r="JY363" s="9"/>
      <c r="JZ363" s="9"/>
      <c r="KA363" s="9"/>
      <c r="KB363" s="9"/>
      <c r="KC363" s="9"/>
      <c r="KD363" s="9"/>
      <c r="KE363" s="9"/>
      <c r="KF363" s="9"/>
      <c r="KG363" s="9"/>
      <c r="KH363" s="9"/>
      <c r="KI363" s="9"/>
      <c r="KJ363" s="9"/>
      <c r="KK363" s="9"/>
      <c r="KL363" s="9"/>
      <c r="KM363" s="9"/>
      <c r="KN363" s="9"/>
      <c r="KO363" s="9"/>
      <c r="KP363" s="9"/>
      <c r="KQ363" s="9"/>
      <c r="KR363" s="9"/>
      <c r="KS363" s="9"/>
      <c r="KT363" s="9"/>
      <c r="KU363" s="9"/>
      <c r="KV363" s="9"/>
      <c r="KW363" s="9"/>
      <c r="KX363" s="9"/>
      <c r="KY363" s="9"/>
      <c r="KZ363" s="9"/>
      <c r="LA363" s="9"/>
      <c r="LB363" s="9"/>
      <c r="LC363" s="9"/>
      <c r="LD363" s="9"/>
      <c r="LE363" s="9"/>
      <c r="LF363" s="9"/>
      <c r="LG363" s="9"/>
      <c r="LH363" s="9"/>
      <c r="LI363" s="9"/>
      <c r="LJ363" s="9"/>
      <c r="LK363" s="9"/>
      <c r="LL363" s="9"/>
      <c r="LM363" s="9"/>
      <c r="LN363" s="9"/>
      <c r="LO363" s="9"/>
      <c r="LP363" s="9"/>
      <c r="LQ363" s="9"/>
      <c r="LR363" s="9"/>
      <c r="LS363" s="9"/>
      <c r="LT363" s="9"/>
      <c r="LU363" s="9"/>
      <c r="LV363" s="9"/>
      <c r="LW363" s="9"/>
      <c r="LX363" s="9"/>
    </row>
    <row r="364" spans="1:336" s="15" customFormat="1" ht="76.5" x14ac:dyDescent="0.25">
      <c r="A364" s="677" t="str">
        <f>CONCATENATE(MUEBLES[[#This Row],[CODIGO DE LA PARTIDA ESPECIFICA ]],"-",MUEBLES[[#This Row],[NO. EDIFICIO ]],"-",MUEBLES[[#This Row],[NO. ÁREA ]],"-",MUEBLES[[#This Row],[NÚM. DE BIEN ]],"-",MUEBLES[[#This Row],[CONSECUTIVO DEL BIEN ]],"-",MUEBLES[[#This Row],[CONSECUTIVO GENERAL DE INVENTARIO]])</f>
        <v>511-01-24-271-020-0359</v>
      </c>
      <c r="B364" s="584">
        <v>511</v>
      </c>
      <c r="C364" s="584" t="s">
        <v>6096</v>
      </c>
      <c r="D364" s="584" t="s">
        <v>6483</v>
      </c>
      <c r="E364" s="585" t="s">
        <v>4060</v>
      </c>
      <c r="F364" s="584" t="str">
        <f>VLOOKUP(MUEBLES[[#This Row],[NO. EDIFICIO ]],EDIFICIOS[],2,FALSE)</f>
        <v>PALACIO MUNICIPAL</v>
      </c>
      <c r="G364" s="584" t="str">
        <f>VLOOKUP(MUEBLES[[#This Row],[NO. EDIFICIO ]],EDIFICIOS[],3,FALSE)</f>
        <v>PALACIO MUNICIPAL, S/N, COLONIA CENTRO</v>
      </c>
      <c r="H364" s="606" t="s">
        <v>4269</v>
      </c>
      <c r="I364" s="587" t="str">
        <f>VLOOKUP(MUEBLES[[#This Row],[NO. ÁREA ]],AREAS[],2,FALSE)</f>
        <v>TESORERÍA MUNICIPAL</v>
      </c>
      <c r="J364" s="586" t="str">
        <f>VLOOKUP(MUEBLES[[#This Row],[NO. ÁREA ]],AREAS[],5,FALSE)</f>
        <v>C. P. NOHEMI VIRIDIANA CORTEZ MONTER</v>
      </c>
      <c r="K364" s="586">
        <v>138</v>
      </c>
      <c r="L364" s="587" t="str">
        <f>VLOOKUP(MUEBLES[[#This Row],[NÚM. DE NOMINA ]],PERSONAL[],2,FALSE)</f>
        <v>C. P. NOHEMI VIRIDIANA CORTEZ MONTER</v>
      </c>
      <c r="M364" s="586" t="str">
        <f>VLOOKUP(MUEBLES[[#This Row],[NÚM. DE NOMINA ]],PERSONAL[],3,FALSE)</f>
        <v>TITULAR</v>
      </c>
      <c r="N364" s="585" t="s">
        <v>4904</v>
      </c>
      <c r="O364" s="624" t="s">
        <v>4711</v>
      </c>
      <c r="P364" s="588" t="str">
        <f>VLOOKUP(MUEBLES[[#This Row],[NÚM. DE BIEN ]],BIENES[],2,FALSE)</f>
        <v xml:space="preserve">SILLA AJUSTABLE </v>
      </c>
      <c r="Q364" s="625" t="s">
        <v>3596</v>
      </c>
      <c r="R364" s="606" t="s">
        <v>5301</v>
      </c>
      <c r="S364" s="585" t="s">
        <v>557</v>
      </c>
      <c r="T364" s="585" t="s">
        <v>3669</v>
      </c>
      <c r="U364" s="585" t="s">
        <v>557</v>
      </c>
      <c r="V364" s="585" t="s">
        <v>3670</v>
      </c>
      <c r="W364" s="590">
        <v>45264</v>
      </c>
      <c r="X364" s="591">
        <v>2157.94</v>
      </c>
      <c r="Y364" s="592"/>
      <c r="Z364" s="592">
        <v>2157.94</v>
      </c>
      <c r="AA364" s="585" t="s">
        <v>6090</v>
      </c>
      <c r="AB364" s="19"/>
      <c r="AC364" s="576"/>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c r="DA364" s="9"/>
      <c r="DB364" s="9"/>
      <c r="DC364" s="9"/>
      <c r="DD364" s="9"/>
      <c r="DE364" s="9"/>
      <c r="DF364" s="9"/>
      <c r="DG364" s="9"/>
      <c r="DH364" s="9"/>
      <c r="DI364" s="9"/>
      <c r="DJ364" s="9"/>
      <c r="DK364" s="9"/>
      <c r="DL364" s="9"/>
      <c r="DM364" s="9"/>
      <c r="DN364" s="9"/>
      <c r="DO364" s="9"/>
      <c r="DP364" s="9"/>
      <c r="DQ364" s="9"/>
      <c r="DR364" s="9"/>
      <c r="DS364" s="9"/>
      <c r="DT364" s="9"/>
      <c r="DU364" s="9"/>
      <c r="DV364" s="9"/>
      <c r="DW364" s="9"/>
      <c r="DX364" s="9"/>
      <c r="DY364" s="9"/>
      <c r="DZ364" s="9"/>
      <c r="EA364" s="9"/>
      <c r="EB364" s="9"/>
      <c r="EC364" s="9"/>
      <c r="ED364" s="9"/>
      <c r="EE364" s="9"/>
      <c r="EF364" s="9"/>
      <c r="EG364" s="9"/>
      <c r="EH364" s="9"/>
      <c r="EI364" s="9"/>
      <c r="EJ364" s="9"/>
      <c r="EK364" s="9"/>
      <c r="EL364" s="9"/>
      <c r="EM364" s="9"/>
      <c r="EN364" s="9"/>
      <c r="EO364" s="9"/>
      <c r="EP364" s="9"/>
      <c r="EQ364" s="9"/>
      <c r="ER364" s="9"/>
      <c r="ES364" s="9"/>
      <c r="ET364" s="9"/>
      <c r="EU364" s="9"/>
      <c r="EV364" s="9"/>
      <c r="EW364" s="9"/>
      <c r="EX364" s="9"/>
      <c r="EY364" s="9"/>
      <c r="EZ364" s="9"/>
      <c r="FA364" s="9"/>
      <c r="FB364" s="9"/>
      <c r="FC364" s="9"/>
      <c r="FD364" s="9"/>
      <c r="FE364" s="9"/>
      <c r="FF364" s="9"/>
      <c r="FG364" s="9"/>
      <c r="FH364" s="9"/>
      <c r="FI364" s="9"/>
      <c r="FJ364" s="9"/>
      <c r="FK364" s="9"/>
      <c r="FL364" s="9"/>
      <c r="FM364" s="9"/>
      <c r="FN364" s="9"/>
      <c r="FO364" s="9"/>
      <c r="FP364" s="9"/>
      <c r="FQ364" s="9"/>
      <c r="FR364" s="9"/>
      <c r="FS364" s="9"/>
      <c r="FT364" s="9"/>
      <c r="FU364" s="9"/>
      <c r="FV364" s="9"/>
      <c r="FW364" s="9"/>
      <c r="FX364" s="9"/>
      <c r="FY364" s="9"/>
      <c r="FZ364" s="9"/>
      <c r="GA364" s="9"/>
      <c r="GB364" s="9"/>
      <c r="GC364" s="9"/>
      <c r="GD364" s="9"/>
      <c r="GE364" s="9"/>
      <c r="GF364" s="9"/>
      <c r="GG364" s="9"/>
      <c r="GH364" s="9"/>
      <c r="GI364" s="9"/>
      <c r="GJ364" s="9"/>
      <c r="GK364" s="9"/>
      <c r="GL364" s="9"/>
      <c r="GM364" s="9"/>
      <c r="GN364" s="9"/>
      <c r="GO364" s="9"/>
      <c r="GP364" s="9"/>
      <c r="GQ364" s="9"/>
      <c r="GR364" s="9"/>
      <c r="GS364" s="9"/>
      <c r="GT364" s="9"/>
      <c r="GU364" s="9"/>
      <c r="GV364" s="9"/>
      <c r="GW364" s="9"/>
      <c r="GX364" s="9"/>
      <c r="GY364" s="9"/>
      <c r="GZ364" s="9"/>
      <c r="HA364" s="9"/>
      <c r="HB364" s="9"/>
      <c r="HC364" s="9"/>
      <c r="HD364" s="9"/>
      <c r="HE364" s="9"/>
      <c r="HF364" s="9"/>
      <c r="HG364" s="9"/>
      <c r="HH364" s="9"/>
      <c r="HI364" s="9"/>
      <c r="HJ364" s="9"/>
      <c r="HK364" s="9"/>
      <c r="HL364" s="9"/>
      <c r="HM364" s="9"/>
      <c r="HN364" s="9"/>
      <c r="HO364" s="9"/>
      <c r="HP364" s="9"/>
      <c r="HQ364" s="9"/>
      <c r="HR364" s="9"/>
      <c r="HS364" s="9"/>
      <c r="HT364" s="9"/>
      <c r="HU364" s="9"/>
      <c r="HV364" s="9"/>
      <c r="HW364" s="9"/>
      <c r="HX364" s="9"/>
      <c r="HY364" s="9"/>
      <c r="HZ364" s="9"/>
      <c r="IA364" s="9"/>
      <c r="IB364" s="9"/>
      <c r="IC364" s="9"/>
      <c r="ID364" s="9"/>
      <c r="IE364" s="9"/>
      <c r="IF364" s="9"/>
      <c r="IG364" s="9"/>
      <c r="IH364" s="9"/>
      <c r="II364" s="9"/>
      <c r="IJ364" s="9"/>
      <c r="IK364" s="9"/>
      <c r="IL364" s="9"/>
      <c r="IM364" s="9"/>
      <c r="IN364" s="9"/>
      <c r="IO364" s="9"/>
      <c r="IP364" s="9"/>
      <c r="IQ364" s="9"/>
      <c r="IR364" s="9"/>
      <c r="IS364" s="9"/>
      <c r="IT364" s="9"/>
      <c r="IU364" s="9"/>
      <c r="IV364" s="9"/>
      <c r="IW364" s="9"/>
      <c r="IX364" s="9"/>
      <c r="IY364" s="9"/>
      <c r="IZ364" s="9"/>
      <c r="JA364" s="9"/>
      <c r="JB364" s="9"/>
      <c r="JC364" s="9"/>
      <c r="JD364" s="9"/>
      <c r="JE364" s="9"/>
      <c r="JF364" s="9"/>
      <c r="JG364" s="9"/>
      <c r="JH364" s="9"/>
      <c r="JI364" s="9"/>
      <c r="JJ364" s="9"/>
      <c r="JK364" s="9"/>
      <c r="JL364" s="9"/>
      <c r="JM364" s="9"/>
      <c r="JN364" s="9"/>
      <c r="JO364" s="9"/>
      <c r="JP364" s="9"/>
      <c r="JQ364" s="9"/>
      <c r="JR364" s="9"/>
      <c r="JS364" s="9"/>
      <c r="JT364" s="9"/>
      <c r="JU364" s="9"/>
      <c r="JV364" s="9"/>
      <c r="JW364" s="9"/>
      <c r="JX364" s="9"/>
      <c r="JY364" s="9"/>
      <c r="JZ364" s="9"/>
      <c r="KA364" s="9"/>
      <c r="KB364" s="9"/>
      <c r="KC364" s="9"/>
      <c r="KD364" s="9"/>
      <c r="KE364" s="9"/>
      <c r="KF364" s="9"/>
      <c r="KG364" s="9"/>
      <c r="KH364" s="9"/>
      <c r="KI364" s="9"/>
      <c r="KJ364" s="9"/>
      <c r="KK364" s="9"/>
      <c r="KL364" s="9"/>
      <c r="KM364" s="9"/>
      <c r="KN364" s="9"/>
      <c r="KO364" s="9"/>
      <c r="KP364" s="9"/>
      <c r="KQ364" s="9"/>
      <c r="KR364" s="9"/>
      <c r="KS364" s="9"/>
      <c r="KT364" s="9"/>
      <c r="KU364" s="9"/>
      <c r="KV364" s="9"/>
      <c r="KW364" s="9"/>
      <c r="KX364" s="9"/>
      <c r="KY364" s="9"/>
      <c r="KZ364" s="9"/>
      <c r="LA364" s="9"/>
      <c r="LB364" s="9"/>
      <c r="LC364" s="9"/>
      <c r="LD364" s="9"/>
      <c r="LE364" s="9"/>
      <c r="LF364" s="9"/>
      <c r="LG364" s="9"/>
      <c r="LH364" s="9"/>
      <c r="LI364" s="9"/>
      <c r="LJ364" s="9"/>
      <c r="LK364" s="9"/>
      <c r="LL364" s="9"/>
      <c r="LM364" s="9"/>
      <c r="LN364" s="9"/>
      <c r="LO364" s="9"/>
      <c r="LP364" s="9"/>
      <c r="LQ364" s="9"/>
      <c r="LR364" s="9"/>
      <c r="LS364" s="9"/>
      <c r="LT364" s="9"/>
      <c r="LU364" s="9"/>
      <c r="LV364" s="9"/>
      <c r="LW364" s="9"/>
      <c r="LX364" s="9"/>
    </row>
    <row r="365" spans="1:336" s="15" customFormat="1" ht="76.5" x14ac:dyDescent="0.25">
      <c r="A365" s="677" t="str">
        <f>CONCATENATE(MUEBLES[[#This Row],[CODIGO DE LA PARTIDA ESPECIFICA ]],"-",MUEBLES[[#This Row],[NO. EDIFICIO ]],"-",MUEBLES[[#This Row],[NO. ÁREA ]],"-",MUEBLES[[#This Row],[NÚM. DE BIEN ]],"-",MUEBLES[[#This Row],[CONSECUTIVO DEL BIEN ]],"-",MUEBLES[[#This Row],[CONSECUTIVO GENERAL DE INVENTARIO]])</f>
        <v>511-01-24-271-021-0360</v>
      </c>
      <c r="B365" s="584">
        <v>511</v>
      </c>
      <c r="C365" s="584" t="s">
        <v>6096</v>
      </c>
      <c r="D365" s="584" t="s">
        <v>6484</v>
      </c>
      <c r="E365" s="585" t="s">
        <v>4060</v>
      </c>
      <c r="F365" s="584" t="str">
        <f>VLOOKUP(MUEBLES[[#This Row],[NO. EDIFICIO ]],EDIFICIOS[],2,FALSE)</f>
        <v>PALACIO MUNICIPAL</v>
      </c>
      <c r="G365" s="584" t="str">
        <f>VLOOKUP(MUEBLES[[#This Row],[NO. EDIFICIO ]],EDIFICIOS[],3,FALSE)</f>
        <v>PALACIO MUNICIPAL, S/N, COLONIA CENTRO</v>
      </c>
      <c r="H365" s="606" t="s">
        <v>4269</v>
      </c>
      <c r="I365" s="587" t="str">
        <f>VLOOKUP(MUEBLES[[#This Row],[NO. ÁREA ]],AREAS[],2,FALSE)</f>
        <v>TESORERÍA MUNICIPAL</v>
      </c>
      <c r="J365" s="586" t="str">
        <f>VLOOKUP(MUEBLES[[#This Row],[NO. ÁREA ]],AREAS[],5,FALSE)</f>
        <v>C. P. NOHEMI VIRIDIANA CORTEZ MONTER</v>
      </c>
      <c r="K365" s="586">
        <v>138</v>
      </c>
      <c r="L365" s="587" t="str">
        <f>VLOOKUP(MUEBLES[[#This Row],[NÚM. DE NOMINA ]],PERSONAL[],2,FALSE)</f>
        <v>C. P. NOHEMI VIRIDIANA CORTEZ MONTER</v>
      </c>
      <c r="M365" s="586" t="str">
        <f>VLOOKUP(MUEBLES[[#This Row],[NÚM. DE NOMINA ]],PERSONAL[],3,FALSE)</f>
        <v>TITULAR</v>
      </c>
      <c r="N365" s="585" t="s">
        <v>4904</v>
      </c>
      <c r="O365" s="624" t="s">
        <v>4712</v>
      </c>
      <c r="P365" s="588" t="str">
        <f>VLOOKUP(MUEBLES[[#This Row],[NÚM. DE BIEN ]],BIENES[],2,FALSE)</f>
        <v xml:space="preserve">SILLA AJUSTABLE </v>
      </c>
      <c r="Q365" s="625" t="s">
        <v>3596</v>
      </c>
      <c r="R365" s="606" t="s">
        <v>5302</v>
      </c>
      <c r="S365" s="585" t="s">
        <v>557</v>
      </c>
      <c r="T365" s="585" t="s">
        <v>3669</v>
      </c>
      <c r="U365" s="585" t="s">
        <v>557</v>
      </c>
      <c r="V365" s="585" t="s">
        <v>3670</v>
      </c>
      <c r="W365" s="590">
        <v>45264</v>
      </c>
      <c r="X365" s="591">
        <v>2157.94</v>
      </c>
      <c r="Y365" s="592"/>
      <c r="Z365" s="592">
        <v>2157.94</v>
      </c>
      <c r="AA365" s="585" t="s">
        <v>6090</v>
      </c>
      <c r="AB365" s="19"/>
      <c r="AC365" s="576"/>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c r="DA365" s="9"/>
      <c r="DB365" s="9"/>
      <c r="DC365" s="9"/>
      <c r="DD365" s="9"/>
      <c r="DE365" s="9"/>
      <c r="DF365" s="9"/>
      <c r="DG365" s="9"/>
      <c r="DH365" s="9"/>
      <c r="DI365" s="9"/>
      <c r="DJ365" s="9"/>
      <c r="DK365" s="9"/>
      <c r="DL365" s="9"/>
      <c r="DM365" s="9"/>
      <c r="DN365" s="9"/>
      <c r="DO365" s="9"/>
      <c r="DP365" s="9"/>
      <c r="DQ365" s="9"/>
      <c r="DR365" s="9"/>
      <c r="DS365" s="9"/>
      <c r="DT365" s="9"/>
      <c r="DU365" s="9"/>
      <c r="DV365" s="9"/>
      <c r="DW365" s="9"/>
      <c r="DX365" s="9"/>
      <c r="DY365" s="9"/>
      <c r="DZ365" s="9"/>
      <c r="EA365" s="9"/>
      <c r="EB365" s="9"/>
      <c r="EC365" s="9"/>
      <c r="ED365" s="9"/>
      <c r="EE365" s="9"/>
      <c r="EF365" s="9"/>
      <c r="EG365" s="9"/>
      <c r="EH365" s="9"/>
      <c r="EI365" s="9"/>
      <c r="EJ365" s="9"/>
      <c r="EK365" s="9"/>
      <c r="EL365" s="9"/>
      <c r="EM365" s="9"/>
      <c r="EN365" s="9"/>
      <c r="EO365" s="9"/>
      <c r="EP365" s="9"/>
      <c r="EQ365" s="9"/>
      <c r="ER365" s="9"/>
      <c r="ES365" s="9"/>
      <c r="ET365" s="9"/>
      <c r="EU365" s="9"/>
      <c r="EV365" s="9"/>
      <c r="EW365" s="9"/>
      <c r="EX365" s="9"/>
      <c r="EY365" s="9"/>
      <c r="EZ365" s="9"/>
      <c r="FA365" s="9"/>
      <c r="FB365" s="9"/>
      <c r="FC365" s="9"/>
      <c r="FD365" s="9"/>
      <c r="FE365" s="9"/>
      <c r="FF365" s="9"/>
      <c r="FG365" s="9"/>
      <c r="FH365" s="9"/>
      <c r="FI365" s="9"/>
      <c r="FJ365" s="9"/>
      <c r="FK365" s="9"/>
      <c r="FL365" s="9"/>
      <c r="FM365" s="9"/>
      <c r="FN365" s="9"/>
      <c r="FO365" s="9"/>
      <c r="FP365" s="9"/>
      <c r="FQ365" s="9"/>
      <c r="FR365" s="9"/>
      <c r="FS365" s="9"/>
      <c r="FT365" s="9"/>
      <c r="FU365" s="9"/>
      <c r="FV365" s="9"/>
      <c r="FW365" s="9"/>
      <c r="FX365" s="9"/>
      <c r="FY365" s="9"/>
      <c r="FZ365" s="9"/>
      <c r="GA365" s="9"/>
      <c r="GB365" s="9"/>
      <c r="GC365" s="9"/>
      <c r="GD365" s="9"/>
      <c r="GE365" s="9"/>
      <c r="GF365" s="9"/>
      <c r="GG365" s="9"/>
      <c r="GH365" s="9"/>
      <c r="GI365" s="9"/>
      <c r="GJ365" s="9"/>
      <c r="GK365" s="9"/>
      <c r="GL365" s="9"/>
      <c r="GM365" s="9"/>
      <c r="GN365" s="9"/>
      <c r="GO365" s="9"/>
      <c r="GP365" s="9"/>
      <c r="GQ365" s="9"/>
      <c r="GR365" s="9"/>
      <c r="GS365" s="9"/>
      <c r="GT365" s="9"/>
      <c r="GU365" s="9"/>
      <c r="GV365" s="9"/>
      <c r="GW365" s="9"/>
      <c r="GX365" s="9"/>
      <c r="GY365" s="9"/>
      <c r="GZ365" s="9"/>
      <c r="HA365" s="9"/>
      <c r="HB365" s="9"/>
      <c r="HC365" s="9"/>
      <c r="HD365" s="9"/>
      <c r="HE365" s="9"/>
      <c r="HF365" s="9"/>
      <c r="HG365" s="9"/>
      <c r="HH365" s="9"/>
      <c r="HI365" s="9"/>
      <c r="HJ365" s="9"/>
      <c r="HK365" s="9"/>
      <c r="HL365" s="9"/>
      <c r="HM365" s="9"/>
      <c r="HN365" s="9"/>
      <c r="HO365" s="9"/>
      <c r="HP365" s="9"/>
      <c r="HQ365" s="9"/>
      <c r="HR365" s="9"/>
      <c r="HS365" s="9"/>
      <c r="HT365" s="9"/>
      <c r="HU365" s="9"/>
      <c r="HV365" s="9"/>
      <c r="HW365" s="9"/>
      <c r="HX365" s="9"/>
      <c r="HY365" s="9"/>
      <c r="HZ365" s="9"/>
      <c r="IA365" s="9"/>
      <c r="IB365" s="9"/>
      <c r="IC365" s="9"/>
      <c r="ID365" s="9"/>
      <c r="IE365" s="9"/>
      <c r="IF365" s="9"/>
      <c r="IG365" s="9"/>
      <c r="IH365" s="9"/>
      <c r="II365" s="9"/>
      <c r="IJ365" s="9"/>
      <c r="IK365" s="9"/>
      <c r="IL365" s="9"/>
      <c r="IM365" s="9"/>
      <c r="IN365" s="9"/>
      <c r="IO365" s="9"/>
      <c r="IP365" s="9"/>
      <c r="IQ365" s="9"/>
      <c r="IR365" s="9"/>
      <c r="IS365" s="9"/>
      <c r="IT365" s="9"/>
      <c r="IU365" s="9"/>
      <c r="IV365" s="9"/>
      <c r="IW365" s="9"/>
      <c r="IX365" s="9"/>
      <c r="IY365" s="9"/>
      <c r="IZ365" s="9"/>
      <c r="JA365" s="9"/>
      <c r="JB365" s="9"/>
      <c r="JC365" s="9"/>
      <c r="JD365" s="9"/>
      <c r="JE365" s="9"/>
      <c r="JF365" s="9"/>
      <c r="JG365" s="9"/>
      <c r="JH365" s="9"/>
      <c r="JI365" s="9"/>
      <c r="JJ365" s="9"/>
      <c r="JK365" s="9"/>
      <c r="JL365" s="9"/>
      <c r="JM365" s="9"/>
      <c r="JN365" s="9"/>
      <c r="JO365" s="9"/>
      <c r="JP365" s="9"/>
      <c r="JQ365" s="9"/>
      <c r="JR365" s="9"/>
      <c r="JS365" s="9"/>
      <c r="JT365" s="9"/>
      <c r="JU365" s="9"/>
      <c r="JV365" s="9"/>
      <c r="JW365" s="9"/>
      <c r="JX365" s="9"/>
      <c r="JY365" s="9"/>
      <c r="JZ365" s="9"/>
      <c r="KA365" s="9"/>
      <c r="KB365" s="9"/>
      <c r="KC365" s="9"/>
      <c r="KD365" s="9"/>
      <c r="KE365" s="9"/>
      <c r="KF365" s="9"/>
      <c r="KG365" s="9"/>
      <c r="KH365" s="9"/>
      <c r="KI365" s="9"/>
      <c r="KJ365" s="9"/>
      <c r="KK365" s="9"/>
      <c r="KL365" s="9"/>
      <c r="KM365" s="9"/>
      <c r="KN365" s="9"/>
      <c r="KO365" s="9"/>
      <c r="KP365" s="9"/>
      <c r="KQ365" s="9"/>
      <c r="KR365" s="9"/>
      <c r="KS365" s="9"/>
      <c r="KT365" s="9"/>
      <c r="KU365" s="9"/>
      <c r="KV365" s="9"/>
      <c r="KW365" s="9"/>
      <c r="KX365" s="9"/>
      <c r="KY365" s="9"/>
      <c r="KZ365" s="9"/>
      <c r="LA365" s="9"/>
      <c r="LB365" s="9"/>
      <c r="LC365" s="9"/>
      <c r="LD365" s="9"/>
      <c r="LE365" s="9"/>
      <c r="LF365" s="9"/>
      <c r="LG365" s="9"/>
      <c r="LH365" s="9"/>
      <c r="LI365" s="9"/>
      <c r="LJ365" s="9"/>
      <c r="LK365" s="9"/>
      <c r="LL365" s="9"/>
      <c r="LM365" s="9"/>
      <c r="LN365" s="9"/>
      <c r="LO365" s="9"/>
      <c r="LP365" s="9"/>
      <c r="LQ365" s="9"/>
      <c r="LR365" s="9"/>
      <c r="LS365" s="9"/>
      <c r="LT365" s="9"/>
      <c r="LU365" s="9"/>
      <c r="LV365" s="9"/>
      <c r="LW365" s="9"/>
      <c r="LX365" s="9"/>
    </row>
    <row r="366" spans="1:336" s="15" customFormat="1" ht="76.5" x14ac:dyDescent="0.25">
      <c r="A366" s="677" t="str">
        <f>CONCATENATE(MUEBLES[[#This Row],[CODIGO DE LA PARTIDA ESPECIFICA ]],"-",MUEBLES[[#This Row],[NO. EDIFICIO ]],"-",MUEBLES[[#This Row],[NO. ÁREA ]],"-",MUEBLES[[#This Row],[NÚM. DE BIEN ]],"-",MUEBLES[[#This Row],[CONSECUTIVO DEL BIEN ]],"-",MUEBLES[[#This Row],[CONSECUTIVO GENERAL DE INVENTARIO]])</f>
        <v>511-01-24-271-022-0361</v>
      </c>
      <c r="B366" s="584">
        <v>511</v>
      </c>
      <c r="C366" s="584" t="s">
        <v>6096</v>
      </c>
      <c r="D366" s="584" t="s">
        <v>6485</v>
      </c>
      <c r="E366" s="585" t="s">
        <v>4060</v>
      </c>
      <c r="F366" s="584" t="str">
        <f>VLOOKUP(MUEBLES[[#This Row],[NO. EDIFICIO ]],EDIFICIOS[],2,FALSE)</f>
        <v>PALACIO MUNICIPAL</v>
      </c>
      <c r="G366" s="584" t="str">
        <f>VLOOKUP(MUEBLES[[#This Row],[NO. EDIFICIO ]],EDIFICIOS[],3,FALSE)</f>
        <v>PALACIO MUNICIPAL, S/N, COLONIA CENTRO</v>
      </c>
      <c r="H366" s="606" t="s">
        <v>4269</v>
      </c>
      <c r="I366" s="587" t="str">
        <f>VLOOKUP(MUEBLES[[#This Row],[NO. ÁREA ]],AREAS[],2,FALSE)</f>
        <v>TESORERÍA MUNICIPAL</v>
      </c>
      <c r="J366" s="586" t="str">
        <f>VLOOKUP(MUEBLES[[#This Row],[NO. ÁREA ]],AREAS[],5,FALSE)</f>
        <v>C. P. NOHEMI VIRIDIANA CORTEZ MONTER</v>
      </c>
      <c r="K366" s="586">
        <v>138</v>
      </c>
      <c r="L366" s="587" t="str">
        <f>VLOOKUP(MUEBLES[[#This Row],[NÚM. DE NOMINA ]],PERSONAL[],2,FALSE)</f>
        <v>C. P. NOHEMI VIRIDIANA CORTEZ MONTER</v>
      </c>
      <c r="M366" s="586" t="str">
        <f>VLOOKUP(MUEBLES[[#This Row],[NÚM. DE NOMINA ]],PERSONAL[],3,FALSE)</f>
        <v>TITULAR</v>
      </c>
      <c r="N366" s="585" t="s">
        <v>4904</v>
      </c>
      <c r="O366" s="624" t="s">
        <v>4713</v>
      </c>
      <c r="P366" s="588" t="str">
        <f>VLOOKUP(MUEBLES[[#This Row],[NÚM. DE BIEN ]],BIENES[],2,FALSE)</f>
        <v xml:space="preserve">SILLA AJUSTABLE </v>
      </c>
      <c r="Q366" s="625" t="s">
        <v>3596</v>
      </c>
      <c r="R366" s="606" t="s">
        <v>5303</v>
      </c>
      <c r="S366" s="585" t="s">
        <v>557</v>
      </c>
      <c r="T366" s="585" t="s">
        <v>3669</v>
      </c>
      <c r="U366" s="585" t="s">
        <v>557</v>
      </c>
      <c r="V366" s="585" t="s">
        <v>3670</v>
      </c>
      <c r="W366" s="590">
        <v>45264</v>
      </c>
      <c r="X366" s="591">
        <v>2157.94</v>
      </c>
      <c r="Y366" s="592"/>
      <c r="Z366" s="592">
        <v>2157.94</v>
      </c>
      <c r="AA366" s="585" t="s">
        <v>6090</v>
      </c>
      <c r="AB366" s="19"/>
      <c r="AC366" s="576"/>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c r="DA366" s="9"/>
      <c r="DB366" s="9"/>
      <c r="DC366" s="9"/>
      <c r="DD366" s="9"/>
      <c r="DE366" s="9"/>
      <c r="DF366" s="9"/>
      <c r="DG366" s="9"/>
      <c r="DH366" s="9"/>
      <c r="DI366" s="9"/>
      <c r="DJ366" s="9"/>
      <c r="DK366" s="9"/>
      <c r="DL366" s="9"/>
      <c r="DM366" s="9"/>
      <c r="DN366" s="9"/>
      <c r="DO366" s="9"/>
      <c r="DP366" s="9"/>
      <c r="DQ366" s="9"/>
      <c r="DR366" s="9"/>
      <c r="DS366" s="9"/>
      <c r="DT366" s="9"/>
      <c r="DU366" s="9"/>
      <c r="DV366" s="9"/>
      <c r="DW366" s="9"/>
      <c r="DX366" s="9"/>
      <c r="DY366" s="9"/>
      <c r="DZ366" s="9"/>
      <c r="EA366" s="9"/>
      <c r="EB366" s="9"/>
      <c r="EC366" s="9"/>
      <c r="ED366" s="9"/>
      <c r="EE366" s="9"/>
      <c r="EF366" s="9"/>
      <c r="EG366" s="9"/>
      <c r="EH366" s="9"/>
      <c r="EI366" s="9"/>
      <c r="EJ366" s="9"/>
      <c r="EK366" s="9"/>
      <c r="EL366" s="9"/>
      <c r="EM366" s="9"/>
      <c r="EN366" s="9"/>
      <c r="EO366" s="9"/>
      <c r="EP366" s="9"/>
      <c r="EQ366" s="9"/>
      <c r="ER366" s="9"/>
      <c r="ES366" s="9"/>
      <c r="ET366" s="9"/>
      <c r="EU366" s="9"/>
      <c r="EV366" s="9"/>
      <c r="EW366" s="9"/>
      <c r="EX366" s="9"/>
      <c r="EY366" s="9"/>
      <c r="EZ366" s="9"/>
      <c r="FA366" s="9"/>
      <c r="FB366" s="9"/>
      <c r="FC366" s="9"/>
      <c r="FD366" s="9"/>
      <c r="FE366" s="9"/>
      <c r="FF366" s="9"/>
      <c r="FG366" s="9"/>
      <c r="FH366" s="9"/>
      <c r="FI366" s="9"/>
      <c r="FJ366" s="9"/>
      <c r="FK366" s="9"/>
      <c r="FL366" s="9"/>
      <c r="FM366" s="9"/>
      <c r="FN366" s="9"/>
      <c r="FO366" s="9"/>
      <c r="FP366" s="9"/>
      <c r="FQ366" s="9"/>
      <c r="FR366" s="9"/>
      <c r="FS366" s="9"/>
      <c r="FT366" s="9"/>
      <c r="FU366" s="9"/>
      <c r="FV366" s="9"/>
      <c r="FW366" s="9"/>
      <c r="FX366" s="9"/>
      <c r="FY366" s="9"/>
      <c r="FZ366" s="9"/>
      <c r="GA366" s="9"/>
      <c r="GB366" s="9"/>
      <c r="GC366" s="9"/>
      <c r="GD366" s="9"/>
      <c r="GE366" s="9"/>
      <c r="GF366" s="9"/>
      <c r="GG366" s="9"/>
      <c r="GH366" s="9"/>
      <c r="GI366" s="9"/>
      <c r="GJ366" s="9"/>
      <c r="GK366" s="9"/>
      <c r="GL366" s="9"/>
      <c r="GM366" s="9"/>
      <c r="GN366" s="9"/>
      <c r="GO366" s="9"/>
      <c r="GP366" s="9"/>
      <c r="GQ366" s="9"/>
      <c r="GR366" s="9"/>
      <c r="GS366" s="9"/>
      <c r="GT366" s="9"/>
      <c r="GU366" s="9"/>
      <c r="GV366" s="9"/>
      <c r="GW366" s="9"/>
      <c r="GX366" s="9"/>
      <c r="GY366" s="9"/>
      <c r="GZ366" s="9"/>
      <c r="HA366" s="9"/>
      <c r="HB366" s="9"/>
      <c r="HC366" s="9"/>
      <c r="HD366" s="9"/>
      <c r="HE366" s="9"/>
      <c r="HF366" s="9"/>
      <c r="HG366" s="9"/>
      <c r="HH366" s="9"/>
      <c r="HI366" s="9"/>
      <c r="HJ366" s="9"/>
      <c r="HK366" s="9"/>
      <c r="HL366" s="9"/>
      <c r="HM366" s="9"/>
      <c r="HN366" s="9"/>
      <c r="HO366" s="9"/>
      <c r="HP366" s="9"/>
      <c r="HQ366" s="9"/>
      <c r="HR366" s="9"/>
      <c r="HS366" s="9"/>
      <c r="HT366" s="9"/>
      <c r="HU366" s="9"/>
      <c r="HV366" s="9"/>
      <c r="HW366" s="9"/>
      <c r="HX366" s="9"/>
      <c r="HY366" s="9"/>
      <c r="HZ366" s="9"/>
      <c r="IA366" s="9"/>
      <c r="IB366" s="9"/>
      <c r="IC366" s="9"/>
      <c r="ID366" s="9"/>
      <c r="IE366" s="9"/>
      <c r="IF366" s="9"/>
      <c r="IG366" s="9"/>
      <c r="IH366" s="9"/>
      <c r="II366" s="9"/>
      <c r="IJ366" s="9"/>
      <c r="IK366" s="9"/>
      <c r="IL366" s="9"/>
      <c r="IM366" s="9"/>
      <c r="IN366" s="9"/>
      <c r="IO366" s="9"/>
      <c r="IP366" s="9"/>
      <c r="IQ366" s="9"/>
      <c r="IR366" s="9"/>
      <c r="IS366" s="9"/>
      <c r="IT366" s="9"/>
      <c r="IU366" s="9"/>
      <c r="IV366" s="9"/>
      <c r="IW366" s="9"/>
      <c r="IX366" s="9"/>
      <c r="IY366" s="9"/>
      <c r="IZ366" s="9"/>
      <c r="JA366" s="9"/>
      <c r="JB366" s="9"/>
      <c r="JC366" s="9"/>
      <c r="JD366" s="9"/>
      <c r="JE366" s="9"/>
      <c r="JF366" s="9"/>
      <c r="JG366" s="9"/>
      <c r="JH366" s="9"/>
      <c r="JI366" s="9"/>
      <c r="JJ366" s="9"/>
      <c r="JK366" s="9"/>
      <c r="JL366" s="9"/>
      <c r="JM366" s="9"/>
      <c r="JN366" s="9"/>
      <c r="JO366" s="9"/>
      <c r="JP366" s="9"/>
      <c r="JQ366" s="9"/>
      <c r="JR366" s="9"/>
      <c r="JS366" s="9"/>
      <c r="JT366" s="9"/>
      <c r="JU366" s="9"/>
      <c r="JV366" s="9"/>
      <c r="JW366" s="9"/>
      <c r="JX366" s="9"/>
      <c r="JY366" s="9"/>
      <c r="JZ366" s="9"/>
      <c r="KA366" s="9"/>
      <c r="KB366" s="9"/>
      <c r="KC366" s="9"/>
      <c r="KD366" s="9"/>
      <c r="KE366" s="9"/>
      <c r="KF366" s="9"/>
      <c r="KG366" s="9"/>
      <c r="KH366" s="9"/>
      <c r="KI366" s="9"/>
      <c r="KJ366" s="9"/>
      <c r="KK366" s="9"/>
      <c r="KL366" s="9"/>
      <c r="KM366" s="9"/>
      <c r="KN366" s="9"/>
      <c r="KO366" s="9"/>
      <c r="KP366" s="9"/>
      <c r="KQ366" s="9"/>
      <c r="KR366" s="9"/>
      <c r="KS366" s="9"/>
      <c r="KT366" s="9"/>
      <c r="KU366" s="9"/>
      <c r="KV366" s="9"/>
      <c r="KW366" s="9"/>
      <c r="KX366" s="9"/>
      <c r="KY366" s="9"/>
      <c r="KZ366" s="9"/>
      <c r="LA366" s="9"/>
      <c r="LB366" s="9"/>
      <c r="LC366" s="9"/>
      <c r="LD366" s="9"/>
      <c r="LE366" s="9"/>
      <c r="LF366" s="9"/>
      <c r="LG366" s="9"/>
      <c r="LH366" s="9"/>
      <c r="LI366" s="9"/>
      <c r="LJ366" s="9"/>
      <c r="LK366" s="9"/>
      <c r="LL366" s="9"/>
      <c r="LM366" s="9"/>
      <c r="LN366" s="9"/>
      <c r="LO366" s="9"/>
      <c r="LP366" s="9"/>
      <c r="LQ366" s="9"/>
      <c r="LR366" s="9"/>
      <c r="LS366" s="9"/>
      <c r="LT366" s="9"/>
      <c r="LU366" s="9"/>
      <c r="LV366" s="9"/>
      <c r="LW366" s="9"/>
      <c r="LX366" s="9"/>
    </row>
    <row r="367" spans="1:336" s="15" customFormat="1" ht="76.5" x14ac:dyDescent="0.25">
      <c r="A367" s="677" t="str">
        <f>CONCATENATE(MUEBLES[[#This Row],[CODIGO DE LA PARTIDA ESPECIFICA ]],"-",MUEBLES[[#This Row],[NO. EDIFICIO ]],"-",MUEBLES[[#This Row],[NO. ÁREA ]],"-",MUEBLES[[#This Row],[NÚM. DE BIEN ]],"-",MUEBLES[[#This Row],[CONSECUTIVO DEL BIEN ]],"-",MUEBLES[[#This Row],[CONSECUTIVO GENERAL DE INVENTARIO]])</f>
        <v>511-01-24-271-023-0362</v>
      </c>
      <c r="B367" s="584">
        <v>511</v>
      </c>
      <c r="C367" s="584" t="s">
        <v>6096</v>
      </c>
      <c r="D367" s="584" t="s">
        <v>6486</v>
      </c>
      <c r="E367" s="585" t="s">
        <v>4060</v>
      </c>
      <c r="F367" s="584" t="str">
        <f>VLOOKUP(MUEBLES[[#This Row],[NO. EDIFICIO ]],EDIFICIOS[],2,FALSE)</f>
        <v>PALACIO MUNICIPAL</v>
      </c>
      <c r="G367" s="584" t="str">
        <f>VLOOKUP(MUEBLES[[#This Row],[NO. EDIFICIO ]],EDIFICIOS[],3,FALSE)</f>
        <v>PALACIO MUNICIPAL, S/N, COLONIA CENTRO</v>
      </c>
      <c r="H367" s="606" t="s">
        <v>4269</v>
      </c>
      <c r="I367" s="587" t="str">
        <f>VLOOKUP(MUEBLES[[#This Row],[NO. ÁREA ]],AREAS[],2,FALSE)</f>
        <v>TESORERÍA MUNICIPAL</v>
      </c>
      <c r="J367" s="586" t="str">
        <f>VLOOKUP(MUEBLES[[#This Row],[NO. ÁREA ]],AREAS[],5,FALSE)</f>
        <v>C. P. NOHEMI VIRIDIANA CORTEZ MONTER</v>
      </c>
      <c r="K367" s="586">
        <v>138</v>
      </c>
      <c r="L367" s="587" t="str">
        <f>VLOOKUP(MUEBLES[[#This Row],[NÚM. DE NOMINA ]],PERSONAL[],2,FALSE)</f>
        <v>C. P. NOHEMI VIRIDIANA CORTEZ MONTER</v>
      </c>
      <c r="M367" s="586" t="str">
        <f>VLOOKUP(MUEBLES[[#This Row],[NÚM. DE NOMINA ]],PERSONAL[],3,FALSE)</f>
        <v>TITULAR</v>
      </c>
      <c r="N367" s="585" t="s">
        <v>4904</v>
      </c>
      <c r="O367" s="624" t="s">
        <v>4714</v>
      </c>
      <c r="P367" s="588" t="str">
        <f>VLOOKUP(MUEBLES[[#This Row],[NÚM. DE BIEN ]],BIENES[],2,FALSE)</f>
        <v xml:space="preserve">SILLA AJUSTABLE </v>
      </c>
      <c r="Q367" s="625" t="s">
        <v>3596</v>
      </c>
      <c r="R367" s="606" t="s">
        <v>5304</v>
      </c>
      <c r="S367" s="585" t="s">
        <v>557</v>
      </c>
      <c r="T367" s="585" t="s">
        <v>3669</v>
      </c>
      <c r="U367" s="585" t="s">
        <v>557</v>
      </c>
      <c r="V367" s="585" t="s">
        <v>3670</v>
      </c>
      <c r="W367" s="590">
        <v>45264</v>
      </c>
      <c r="X367" s="591">
        <v>2157.94</v>
      </c>
      <c r="Y367" s="592"/>
      <c r="Z367" s="592">
        <v>2157.94</v>
      </c>
      <c r="AA367" s="585" t="s">
        <v>6090</v>
      </c>
      <c r="AB367" s="19"/>
      <c r="AC367" s="576"/>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c r="DA367" s="9"/>
      <c r="DB367" s="9"/>
      <c r="DC367" s="9"/>
      <c r="DD367" s="9"/>
      <c r="DE367" s="9"/>
      <c r="DF367" s="9"/>
      <c r="DG367" s="9"/>
      <c r="DH367" s="9"/>
      <c r="DI367" s="9"/>
      <c r="DJ367" s="9"/>
      <c r="DK367" s="9"/>
      <c r="DL367" s="9"/>
      <c r="DM367" s="9"/>
      <c r="DN367" s="9"/>
      <c r="DO367" s="9"/>
      <c r="DP367" s="9"/>
      <c r="DQ367" s="9"/>
      <c r="DR367" s="9"/>
      <c r="DS367" s="9"/>
      <c r="DT367" s="9"/>
      <c r="DU367" s="9"/>
      <c r="DV367" s="9"/>
      <c r="DW367" s="9"/>
      <c r="DX367" s="9"/>
      <c r="DY367" s="9"/>
      <c r="DZ367" s="9"/>
      <c r="EA367" s="9"/>
      <c r="EB367" s="9"/>
      <c r="EC367" s="9"/>
      <c r="ED367" s="9"/>
      <c r="EE367" s="9"/>
      <c r="EF367" s="9"/>
      <c r="EG367" s="9"/>
      <c r="EH367" s="9"/>
      <c r="EI367" s="9"/>
      <c r="EJ367" s="9"/>
      <c r="EK367" s="9"/>
      <c r="EL367" s="9"/>
      <c r="EM367" s="9"/>
      <c r="EN367" s="9"/>
      <c r="EO367" s="9"/>
      <c r="EP367" s="9"/>
      <c r="EQ367" s="9"/>
      <c r="ER367" s="9"/>
      <c r="ES367" s="9"/>
      <c r="ET367" s="9"/>
      <c r="EU367" s="9"/>
      <c r="EV367" s="9"/>
      <c r="EW367" s="9"/>
      <c r="EX367" s="9"/>
      <c r="EY367" s="9"/>
      <c r="EZ367" s="9"/>
      <c r="FA367" s="9"/>
      <c r="FB367" s="9"/>
      <c r="FC367" s="9"/>
      <c r="FD367" s="9"/>
      <c r="FE367" s="9"/>
      <c r="FF367" s="9"/>
      <c r="FG367" s="9"/>
      <c r="FH367" s="9"/>
      <c r="FI367" s="9"/>
      <c r="FJ367" s="9"/>
      <c r="FK367" s="9"/>
      <c r="FL367" s="9"/>
      <c r="FM367" s="9"/>
      <c r="FN367" s="9"/>
      <c r="FO367" s="9"/>
      <c r="FP367" s="9"/>
      <c r="FQ367" s="9"/>
      <c r="FR367" s="9"/>
      <c r="FS367" s="9"/>
      <c r="FT367" s="9"/>
      <c r="FU367" s="9"/>
      <c r="FV367" s="9"/>
      <c r="FW367" s="9"/>
      <c r="FX367" s="9"/>
      <c r="FY367" s="9"/>
      <c r="FZ367" s="9"/>
      <c r="GA367" s="9"/>
      <c r="GB367" s="9"/>
      <c r="GC367" s="9"/>
      <c r="GD367" s="9"/>
      <c r="GE367" s="9"/>
      <c r="GF367" s="9"/>
      <c r="GG367" s="9"/>
      <c r="GH367" s="9"/>
      <c r="GI367" s="9"/>
      <c r="GJ367" s="9"/>
      <c r="GK367" s="9"/>
      <c r="GL367" s="9"/>
      <c r="GM367" s="9"/>
      <c r="GN367" s="9"/>
      <c r="GO367" s="9"/>
      <c r="GP367" s="9"/>
      <c r="GQ367" s="9"/>
      <c r="GR367" s="9"/>
      <c r="GS367" s="9"/>
      <c r="GT367" s="9"/>
      <c r="GU367" s="9"/>
      <c r="GV367" s="9"/>
      <c r="GW367" s="9"/>
      <c r="GX367" s="9"/>
      <c r="GY367" s="9"/>
      <c r="GZ367" s="9"/>
      <c r="HA367" s="9"/>
      <c r="HB367" s="9"/>
      <c r="HC367" s="9"/>
      <c r="HD367" s="9"/>
      <c r="HE367" s="9"/>
      <c r="HF367" s="9"/>
      <c r="HG367" s="9"/>
      <c r="HH367" s="9"/>
      <c r="HI367" s="9"/>
      <c r="HJ367" s="9"/>
      <c r="HK367" s="9"/>
      <c r="HL367" s="9"/>
      <c r="HM367" s="9"/>
      <c r="HN367" s="9"/>
      <c r="HO367" s="9"/>
      <c r="HP367" s="9"/>
      <c r="HQ367" s="9"/>
      <c r="HR367" s="9"/>
      <c r="HS367" s="9"/>
      <c r="HT367" s="9"/>
      <c r="HU367" s="9"/>
      <c r="HV367" s="9"/>
      <c r="HW367" s="9"/>
      <c r="HX367" s="9"/>
      <c r="HY367" s="9"/>
      <c r="HZ367" s="9"/>
      <c r="IA367" s="9"/>
      <c r="IB367" s="9"/>
      <c r="IC367" s="9"/>
      <c r="ID367" s="9"/>
      <c r="IE367" s="9"/>
      <c r="IF367" s="9"/>
      <c r="IG367" s="9"/>
      <c r="IH367" s="9"/>
      <c r="II367" s="9"/>
      <c r="IJ367" s="9"/>
      <c r="IK367" s="9"/>
      <c r="IL367" s="9"/>
      <c r="IM367" s="9"/>
      <c r="IN367" s="9"/>
      <c r="IO367" s="9"/>
      <c r="IP367" s="9"/>
      <c r="IQ367" s="9"/>
      <c r="IR367" s="9"/>
      <c r="IS367" s="9"/>
      <c r="IT367" s="9"/>
      <c r="IU367" s="9"/>
      <c r="IV367" s="9"/>
      <c r="IW367" s="9"/>
      <c r="IX367" s="9"/>
      <c r="IY367" s="9"/>
      <c r="IZ367" s="9"/>
      <c r="JA367" s="9"/>
      <c r="JB367" s="9"/>
      <c r="JC367" s="9"/>
      <c r="JD367" s="9"/>
      <c r="JE367" s="9"/>
      <c r="JF367" s="9"/>
      <c r="JG367" s="9"/>
      <c r="JH367" s="9"/>
      <c r="JI367" s="9"/>
      <c r="JJ367" s="9"/>
      <c r="JK367" s="9"/>
      <c r="JL367" s="9"/>
      <c r="JM367" s="9"/>
      <c r="JN367" s="9"/>
      <c r="JO367" s="9"/>
      <c r="JP367" s="9"/>
      <c r="JQ367" s="9"/>
      <c r="JR367" s="9"/>
      <c r="JS367" s="9"/>
      <c r="JT367" s="9"/>
      <c r="JU367" s="9"/>
      <c r="JV367" s="9"/>
      <c r="JW367" s="9"/>
      <c r="JX367" s="9"/>
      <c r="JY367" s="9"/>
      <c r="JZ367" s="9"/>
      <c r="KA367" s="9"/>
      <c r="KB367" s="9"/>
      <c r="KC367" s="9"/>
      <c r="KD367" s="9"/>
      <c r="KE367" s="9"/>
      <c r="KF367" s="9"/>
      <c r="KG367" s="9"/>
      <c r="KH367" s="9"/>
      <c r="KI367" s="9"/>
      <c r="KJ367" s="9"/>
      <c r="KK367" s="9"/>
      <c r="KL367" s="9"/>
      <c r="KM367" s="9"/>
      <c r="KN367" s="9"/>
      <c r="KO367" s="9"/>
      <c r="KP367" s="9"/>
      <c r="KQ367" s="9"/>
      <c r="KR367" s="9"/>
      <c r="KS367" s="9"/>
      <c r="KT367" s="9"/>
      <c r="KU367" s="9"/>
      <c r="KV367" s="9"/>
      <c r="KW367" s="9"/>
      <c r="KX367" s="9"/>
      <c r="KY367" s="9"/>
      <c r="KZ367" s="9"/>
      <c r="LA367" s="9"/>
      <c r="LB367" s="9"/>
      <c r="LC367" s="9"/>
      <c r="LD367" s="9"/>
      <c r="LE367" s="9"/>
      <c r="LF367" s="9"/>
      <c r="LG367" s="9"/>
      <c r="LH367" s="9"/>
      <c r="LI367" s="9"/>
      <c r="LJ367" s="9"/>
      <c r="LK367" s="9"/>
      <c r="LL367" s="9"/>
      <c r="LM367" s="9"/>
      <c r="LN367" s="9"/>
      <c r="LO367" s="9"/>
      <c r="LP367" s="9"/>
      <c r="LQ367" s="9"/>
      <c r="LR367" s="9"/>
      <c r="LS367" s="9"/>
      <c r="LT367" s="9"/>
      <c r="LU367" s="9"/>
      <c r="LV367" s="9"/>
      <c r="LW367" s="9"/>
      <c r="LX367" s="9"/>
    </row>
    <row r="368" spans="1:336" s="15" customFormat="1" ht="76.5" x14ac:dyDescent="0.25">
      <c r="A368" s="677" t="str">
        <f>CONCATENATE(MUEBLES[[#This Row],[CODIGO DE LA PARTIDA ESPECIFICA ]],"-",MUEBLES[[#This Row],[NO. EDIFICIO ]],"-",MUEBLES[[#This Row],[NO. ÁREA ]],"-",MUEBLES[[#This Row],[NÚM. DE BIEN ]],"-",MUEBLES[[#This Row],[CONSECUTIVO DEL BIEN ]],"-",MUEBLES[[#This Row],[CONSECUTIVO GENERAL DE INVENTARIO]])</f>
        <v>511-01-24-271-024-0363</v>
      </c>
      <c r="B368" s="584">
        <v>511</v>
      </c>
      <c r="C368" s="584" t="s">
        <v>6096</v>
      </c>
      <c r="D368" s="584" t="s">
        <v>6487</v>
      </c>
      <c r="E368" s="585" t="s">
        <v>4060</v>
      </c>
      <c r="F368" s="584" t="str">
        <f>VLOOKUP(MUEBLES[[#This Row],[NO. EDIFICIO ]],EDIFICIOS[],2,FALSE)</f>
        <v>PALACIO MUNICIPAL</v>
      </c>
      <c r="G368" s="584" t="str">
        <f>VLOOKUP(MUEBLES[[#This Row],[NO. EDIFICIO ]],EDIFICIOS[],3,FALSE)</f>
        <v>PALACIO MUNICIPAL, S/N, COLONIA CENTRO</v>
      </c>
      <c r="H368" s="606" t="s">
        <v>4269</v>
      </c>
      <c r="I368" s="587" t="str">
        <f>VLOOKUP(MUEBLES[[#This Row],[NO. ÁREA ]],AREAS[],2,FALSE)</f>
        <v>TESORERÍA MUNICIPAL</v>
      </c>
      <c r="J368" s="586" t="str">
        <f>VLOOKUP(MUEBLES[[#This Row],[NO. ÁREA ]],AREAS[],5,FALSE)</f>
        <v>C. P. NOHEMI VIRIDIANA CORTEZ MONTER</v>
      </c>
      <c r="K368" s="586">
        <v>138</v>
      </c>
      <c r="L368" s="587" t="str">
        <f>VLOOKUP(MUEBLES[[#This Row],[NÚM. DE NOMINA ]],PERSONAL[],2,FALSE)</f>
        <v>C. P. NOHEMI VIRIDIANA CORTEZ MONTER</v>
      </c>
      <c r="M368" s="586" t="str">
        <f>VLOOKUP(MUEBLES[[#This Row],[NÚM. DE NOMINA ]],PERSONAL[],3,FALSE)</f>
        <v>TITULAR</v>
      </c>
      <c r="N368" s="585" t="s">
        <v>4904</v>
      </c>
      <c r="O368" s="624" t="s">
        <v>4715</v>
      </c>
      <c r="P368" s="588" t="str">
        <f>VLOOKUP(MUEBLES[[#This Row],[NÚM. DE BIEN ]],BIENES[],2,FALSE)</f>
        <v xml:space="preserve">SILLA AJUSTABLE </v>
      </c>
      <c r="Q368" s="625" t="s">
        <v>3596</v>
      </c>
      <c r="R368" s="606" t="s">
        <v>5305</v>
      </c>
      <c r="S368" s="585" t="s">
        <v>557</v>
      </c>
      <c r="T368" s="585" t="s">
        <v>3669</v>
      </c>
      <c r="U368" s="585" t="s">
        <v>557</v>
      </c>
      <c r="V368" s="585" t="s">
        <v>3670</v>
      </c>
      <c r="W368" s="590">
        <v>45264</v>
      </c>
      <c r="X368" s="591">
        <v>2157.94</v>
      </c>
      <c r="Y368" s="592"/>
      <c r="Z368" s="592">
        <v>2157.94</v>
      </c>
      <c r="AA368" s="585" t="s">
        <v>6090</v>
      </c>
      <c r="AB368" s="19"/>
      <c r="AC368" s="576"/>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c r="DA368" s="9"/>
      <c r="DB368" s="9"/>
      <c r="DC368" s="9"/>
      <c r="DD368" s="9"/>
      <c r="DE368" s="9"/>
      <c r="DF368" s="9"/>
      <c r="DG368" s="9"/>
      <c r="DH368" s="9"/>
      <c r="DI368" s="9"/>
      <c r="DJ368" s="9"/>
      <c r="DK368" s="9"/>
      <c r="DL368" s="9"/>
      <c r="DM368" s="9"/>
      <c r="DN368" s="9"/>
      <c r="DO368" s="9"/>
      <c r="DP368" s="9"/>
      <c r="DQ368" s="9"/>
      <c r="DR368" s="9"/>
      <c r="DS368" s="9"/>
      <c r="DT368" s="9"/>
      <c r="DU368" s="9"/>
      <c r="DV368" s="9"/>
      <c r="DW368" s="9"/>
      <c r="DX368" s="9"/>
      <c r="DY368" s="9"/>
      <c r="DZ368" s="9"/>
      <c r="EA368" s="9"/>
      <c r="EB368" s="9"/>
      <c r="EC368" s="9"/>
      <c r="ED368" s="9"/>
      <c r="EE368" s="9"/>
      <c r="EF368" s="9"/>
      <c r="EG368" s="9"/>
      <c r="EH368" s="9"/>
      <c r="EI368" s="9"/>
      <c r="EJ368" s="9"/>
      <c r="EK368" s="9"/>
      <c r="EL368" s="9"/>
      <c r="EM368" s="9"/>
      <c r="EN368" s="9"/>
      <c r="EO368" s="9"/>
      <c r="EP368" s="9"/>
      <c r="EQ368" s="9"/>
      <c r="ER368" s="9"/>
      <c r="ES368" s="9"/>
      <c r="ET368" s="9"/>
      <c r="EU368" s="9"/>
      <c r="EV368" s="9"/>
      <c r="EW368" s="9"/>
      <c r="EX368" s="9"/>
      <c r="EY368" s="9"/>
      <c r="EZ368" s="9"/>
      <c r="FA368" s="9"/>
      <c r="FB368" s="9"/>
      <c r="FC368" s="9"/>
      <c r="FD368" s="9"/>
      <c r="FE368" s="9"/>
      <c r="FF368" s="9"/>
      <c r="FG368" s="9"/>
      <c r="FH368" s="9"/>
      <c r="FI368" s="9"/>
      <c r="FJ368" s="9"/>
      <c r="FK368" s="9"/>
      <c r="FL368" s="9"/>
      <c r="FM368" s="9"/>
      <c r="FN368" s="9"/>
      <c r="FO368" s="9"/>
      <c r="FP368" s="9"/>
      <c r="FQ368" s="9"/>
      <c r="FR368" s="9"/>
      <c r="FS368" s="9"/>
      <c r="FT368" s="9"/>
      <c r="FU368" s="9"/>
      <c r="FV368" s="9"/>
      <c r="FW368" s="9"/>
      <c r="FX368" s="9"/>
      <c r="FY368" s="9"/>
      <c r="FZ368" s="9"/>
      <c r="GA368" s="9"/>
      <c r="GB368" s="9"/>
      <c r="GC368" s="9"/>
      <c r="GD368" s="9"/>
      <c r="GE368" s="9"/>
      <c r="GF368" s="9"/>
      <c r="GG368" s="9"/>
      <c r="GH368" s="9"/>
      <c r="GI368" s="9"/>
      <c r="GJ368" s="9"/>
      <c r="GK368" s="9"/>
      <c r="GL368" s="9"/>
      <c r="GM368" s="9"/>
      <c r="GN368" s="9"/>
      <c r="GO368" s="9"/>
      <c r="GP368" s="9"/>
      <c r="GQ368" s="9"/>
      <c r="GR368" s="9"/>
      <c r="GS368" s="9"/>
      <c r="GT368" s="9"/>
      <c r="GU368" s="9"/>
      <c r="GV368" s="9"/>
      <c r="GW368" s="9"/>
      <c r="GX368" s="9"/>
      <c r="GY368" s="9"/>
      <c r="GZ368" s="9"/>
      <c r="HA368" s="9"/>
      <c r="HB368" s="9"/>
      <c r="HC368" s="9"/>
      <c r="HD368" s="9"/>
      <c r="HE368" s="9"/>
      <c r="HF368" s="9"/>
      <c r="HG368" s="9"/>
      <c r="HH368" s="9"/>
      <c r="HI368" s="9"/>
      <c r="HJ368" s="9"/>
      <c r="HK368" s="9"/>
      <c r="HL368" s="9"/>
      <c r="HM368" s="9"/>
      <c r="HN368" s="9"/>
      <c r="HO368" s="9"/>
      <c r="HP368" s="9"/>
      <c r="HQ368" s="9"/>
      <c r="HR368" s="9"/>
      <c r="HS368" s="9"/>
      <c r="HT368" s="9"/>
      <c r="HU368" s="9"/>
      <c r="HV368" s="9"/>
      <c r="HW368" s="9"/>
      <c r="HX368" s="9"/>
      <c r="HY368" s="9"/>
      <c r="HZ368" s="9"/>
      <c r="IA368" s="9"/>
      <c r="IB368" s="9"/>
      <c r="IC368" s="9"/>
      <c r="ID368" s="9"/>
      <c r="IE368" s="9"/>
      <c r="IF368" s="9"/>
      <c r="IG368" s="9"/>
      <c r="IH368" s="9"/>
      <c r="II368" s="9"/>
      <c r="IJ368" s="9"/>
      <c r="IK368" s="9"/>
      <c r="IL368" s="9"/>
      <c r="IM368" s="9"/>
      <c r="IN368" s="9"/>
      <c r="IO368" s="9"/>
      <c r="IP368" s="9"/>
      <c r="IQ368" s="9"/>
      <c r="IR368" s="9"/>
      <c r="IS368" s="9"/>
      <c r="IT368" s="9"/>
      <c r="IU368" s="9"/>
      <c r="IV368" s="9"/>
      <c r="IW368" s="9"/>
      <c r="IX368" s="9"/>
      <c r="IY368" s="9"/>
      <c r="IZ368" s="9"/>
      <c r="JA368" s="9"/>
      <c r="JB368" s="9"/>
      <c r="JC368" s="9"/>
      <c r="JD368" s="9"/>
      <c r="JE368" s="9"/>
      <c r="JF368" s="9"/>
      <c r="JG368" s="9"/>
      <c r="JH368" s="9"/>
      <c r="JI368" s="9"/>
      <c r="JJ368" s="9"/>
      <c r="JK368" s="9"/>
      <c r="JL368" s="9"/>
      <c r="JM368" s="9"/>
      <c r="JN368" s="9"/>
      <c r="JO368" s="9"/>
      <c r="JP368" s="9"/>
      <c r="JQ368" s="9"/>
      <c r="JR368" s="9"/>
      <c r="JS368" s="9"/>
      <c r="JT368" s="9"/>
      <c r="JU368" s="9"/>
      <c r="JV368" s="9"/>
      <c r="JW368" s="9"/>
      <c r="JX368" s="9"/>
      <c r="JY368" s="9"/>
      <c r="JZ368" s="9"/>
      <c r="KA368" s="9"/>
      <c r="KB368" s="9"/>
      <c r="KC368" s="9"/>
      <c r="KD368" s="9"/>
      <c r="KE368" s="9"/>
      <c r="KF368" s="9"/>
      <c r="KG368" s="9"/>
      <c r="KH368" s="9"/>
      <c r="KI368" s="9"/>
      <c r="KJ368" s="9"/>
      <c r="KK368" s="9"/>
      <c r="KL368" s="9"/>
      <c r="KM368" s="9"/>
      <c r="KN368" s="9"/>
      <c r="KO368" s="9"/>
      <c r="KP368" s="9"/>
      <c r="KQ368" s="9"/>
      <c r="KR368" s="9"/>
      <c r="KS368" s="9"/>
      <c r="KT368" s="9"/>
      <c r="KU368" s="9"/>
      <c r="KV368" s="9"/>
      <c r="KW368" s="9"/>
      <c r="KX368" s="9"/>
      <c r="KY368" s="9"/>
      <c r="KZ368" s="9"/>
      <c r="LA368" s="9"/>
      <c r="LB368" s="9"/>
      <c r="LC368" s="9"/>
      <c r="LD368" s="9"/>
      <c r="LE368" s="9"/>
      <c r="LF368" s="9"/>
      <c r="LG368" s="9"/>
      <c r="LH368" s="9"/>
      <c r="LI368" s="9"/>
      <c r="LJ368" s="9"/>
      <c r="LK368" s="9"/>
      <c r="LL368" s="9"/>
      <c r="LM368" s="9"/>
      <c r="LN368" s="9"/>
      <c r="LO368" s="9"/>
      <c r="LP368" s="9"/>
      <c r="LQ368" s="9"/>
      <c r="LR368" s="9"/>
      <c r="LS368" s="9"/>
      <c r="LT368" s="9"/>
      <c r="LU368" s="9"/>
      <c r="LV368" s="9"/>
      <c r="LW368" s="9"/>
      <c r="LX368" s="9"/>
    </row>
    <row r="369" spans="1:336" s="15" customFormat="1" ht="76.5" x14ac:dyDescent="0.25">
      <c r="A369" s="677" t="str">
        <f>CONCATENATE(MUEBLES[[#This Row],[CODIGO DE LA PARTIDA ESPECIFICA ]],"-",MUEBLES[[#This Row],[NO. EDIFICIO ]],"-",MUEBLES[[#This Row],[NO. ÁREA ]],"-",MUEBLES[[#This Row],[NÚM. DE BIEN ]],"-",MUEBLES[[#This Row],[CONSECUTIVO DEL BIEN ]],"-",MUEBLES[[#This Row],[CONSECUTIVO GENERAL DE INVENTARIO]])</f>
        <v>511-01-24-271-025-0364</v>
      </c>
      <c r="B369" s="584">
        <v>511</v>
      </c>
      <c r="C369" s="584" t="s">
        <v>6096</v>
      </c>
      <c r="D369" s="584" t="s">
        <v>6488</v>
      </c>
      <c r="E369" s="585" t="s">
        <v>4060</v>
      </c>
      <c r="F369" s="584" t="str">
        <f>VLOOKUP(MUEBLES[[#This Row],[NO. EDIFICIO ]],EDIFICIOS[],2,FALSE)</f>
        <v>PALACIO MUNICIPAL</v>
      </c>
      <c r="G369" s="584" t="str">
        <f>VLOOKUP(MUEBLES[[#This Row],[NO. EDIFICIO ]],EDIFICIOS[],3,FALSE)</f>
        <v>PALACIO MUNICIPAL, S/N, COLONIA CENTRO</v>
      </c>
      <c r="H369" s="606" t="s">
        <v>4269</v>
      </c>
      <c r="I369" s="587" t="str">
        <f>VLOOKUP(MUEBLES[[#This Row],[NO. ÁREA ]],AREAS[],2,FALSE)</f>
        <v>TESORERÍA MUNICIPAL</v>
      </c>
      <c r="J369" s="586" t="str">
        <f>VLOOKUP(MUEBLES[[#This Row],[NO. ÁREA ]],AREAS[],5,FALSE)</f>
        <v>C. P. NOHEMI VIRIDIANA CORTEZ MONTER</v>
      </c>
      <c r="K369" s="586">
        <v>138</v>
      </c>
      <c r="L369" s="587" t="str">
        <f>VLOOKUP(MUEBLES[[#This Row],[NÚM. DE NOMINA ]],PERSONAL[],2,FALSE)</f>
        <v>C. P. NOHEMI VIRIDIANA CORTEZ MONTER</v>
      </c>
      <c r="M369" s="586" t="str">
        <f>VLOOKUP(MUEBLES[[#This Row],[NÚM. DE NOMINA ]],PERSONAL[],3,FALSE)</f>
        <v>TITULAR</v>
      </c>
      <c r="N369" s="585" t="s">
        <v>4904</v>
      </c>
      <c r="O369" s="624" t="s">
        <v>4716</v>
      </c>
      <c r="P369" s="588" t="str">
        <f>VLOOKUP(MUEBLES[[#This Row],[NÚM. DE BIEN ]],BIENES[],2,FALSE)</f>
        <v xml:space="preserve">SILLA AJUSTABLE </v>
      </c>
      <c r="Q369" s="625" t="s">
        <v>3596</v>
      </c>
      <c r="R369" s="606" t="s">
        <v>5306</v>
      </c>
      <c r="S369" s="585" t="s">
        <v>557</v>
      </c>
      <c r="T369" s="585" t="s">
        <v>3669</v>
      </c>
      <c r="U369" s="585" t="s">
        <v>557</v>
      </c>
      <c r="V369" s="585" t="s">
        <v>3670</v>
      </c>
      <c r="W369" s="590">
        <v>45264</v>
      </c>
      <c r="X369" s="591">
        <v>2157.94</v>
      </c>
      <c r="Y369" s="592"/>
      <c r="Z369" s="592">
        <v>2157.94</v>
      </c>
      <c r="AA369" s="585" t="s">
        <v>6088</v>
      </c>
      <c r="AB369" s="19"/>
      <c r="AC369" s="576"/>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c r="DA369" s="9"/>
      <c r="DB369" s="9"/>
      <c r="DC369" s="9"/>
      <c r="DD369" s="9"/>
      <c r="DE369" s="9"/>
      <c r="DF369" s="9"/>
      <c r="DG369" s="9"/>
      <c r="DH369" s="9"/>
      <c r="DI369" s="9"/>
      <c r="DJ369" s="9"/>
      <c r="DK369" s="9"/>
      <c r="DL369" s="9"/>
      <c r="DM369" s="9"/>
      <c r="DN369" s="9"/>
      <c r="DO369" s="9"/>
      <c r="DP369" s="9"/>
      <c r="DQ369" s="9"/>
      <c r="DR369" s="9"/>
      <c r="DS369" s="9"/>
      <c r="DT369" s="9"/>
      <c r="DU369" s="9"/>
      <c r="DV369" s="9"/>
      <c r="DW369" s="9"/>
      <c r="DX369" s="9"/>
      <c r="DY369" s="9"/>
      <c r="DZ369" s="9"/>
      <c r="EA369" s="9"/>
      <c r="EB369" s="9"/>
      <c r="EC369" s="9"/>
      <c r="ED369" s="9"/>
      <c r="EE369" s="9"/>
      <c r="EF369" s="9"/>
      <c r="EG369" s="9"/>
      <c r="EH369" s="9"/>
      <c r="EI369" s="9"/>
      <c r="EJ369" s="9"/>
      <c r="EK369" s="9"/>
      <c r="EL369" s="9"/>
      <c r="EM369" s="9"/>
      <c r="EN369" s="9"/>
      <c r="EO369" s="9"/>
      <c r="EP369" s="9"/>
      <c r="EQ369" s="9"/>
      <c r="ER369" s="9"/>
      <c r="ES369" s="9"/>
      <c r="ET369" s="9"/>
      <c r="EU369" s="9"/>
      <c r="EV369" s="9"/>
      <c r="EW369" s="9"/>
      <c r="EX369" s="9"/>
      <c r="EY369" s="9"/>
      <c r="EZ369" s="9"/>
      <c r="FA369" s="9"/>
      <c r="FB369" s="9"/>
      <c r="FC369" s="9"/>
      <c r="FD369" s="9"/>
      <c r="FE369" s="9"/>
      <c r="FF369" s="9"/>
      <c r="FG369" s="9"/>
      <c r="FH369" s="9"/>
      <c r="FI369" s="9"/>
      <c r="FJ369" s="9"/>
      <c r="FK369" s="9"/>
      <c r="FL369" s="9"/>
      <c r="FM369" s="9"/>
      <c r="FN369" s="9"/>
      <c r="FO369" s="9"/>
      <c r="FP369" s="9"/>
      <c r="FQ369" s="9"/>
      <c r="FR369" s="9"/>
      <c r="FS369" s="9"/>
      <c r="FT369" s="9"/>
      <c r="FU369" s="9"/>
      <c r="FV369" s="9"/>
      <c r="FW369" s="9"/>
      <c r="FX369" s="9"/>
      <c r="FY369" s="9"/>
      <c r="FZ369" s="9"/>
      <c r="GA369" s="9"/>
      <c r="GB369" s="9"/>
      <c r="GC369" s="9"/>
      <c r="GD369" s="9"/>
      <c r="GE369" s="9"/>
      <c r="GF369" s="9"/>
      <c r="GG369" s="9"/>
      <c r="GH369" s="9"/>
      <c r="GI369" s="9"/>
      <c r="GJ369" s="9"/>
      <c r="GK369" s="9"/>
      <c r="GL369" s="9"/>
      <c r="GM369" s="9"/>
      <c r="GN369" s="9"/>
      <c r="GO369" s="9"/>
      <c r="GP369" s="9"/>
      <c r="GQ369" s="9"/>
      <c r="GR369" s="9"/>
      <c r="GS369" s="9"/>
      <c r="GT369" s="9"/>
      <c r="GU369" s="9"/>
      <c r="GV369" s="9"/>
      <c r="GW369" s="9"/>
      <c r="GX369" s="9"/>
      <c r="GY369" s="9"/>
      <c r="GZ369" s="9"/>
      <c r="HA369" s="9"/>
      <c r="HB369" s="9"/>
      <c r="HC369" s="9"/>
      <c r="HD369" s="9"/>
      <c r="HE369" s="9"/>
      <c r="HF369" s="9"/>
      <c r="HG369" s="9"/>
      <c r="HH369" s="9"/>
      <c r="HI369" s="9"/>
      <c r="HJ369" s="9"/>
      <c r="HK369" s="9"/>
      <c r="HL369" s="9"/>
      <c r="HM369" s="9"/>
      <c r="HN369" s="9"/>
      <c r="HO369" s="9"/>
      <c r="HP369" s="9"/>
      <c r="HQ369" s="9"/>
      <c r="HR369" s="9"/>
      <c r="HS369" s="9"/>
      <c r="HT369" s="9"/>
      <c r="HU369" s="9"/>
      <c r="HV369" s="9"/>
      <c r="HW369" s="9"/>
      <c r="HX369" s="9"/>
      <c r="HY369" s="9"/>
      <c r="HZ369" s="9"/>
      <c r="IA369" s="9"/>
      <c r="IB369" s="9"/>
      <c r="IC369" s="9"/>
      <c r="ID369" s="9"/>
      <c r="IE369" s="9"/>
      <c r="IF369" s="9"/>
      <c r="IG369" s="9"/>
      <c r="IH369" s="9"/>
      <c r="II369" s="9"/>
      <c r="IJ369" s="9"/>
      <c r="IK369" s="9"/>
      <c r="IL369" s="9"/>
      <c r="IM369" s="9"/>
      <c r="IN369" s="9"/>
      <c r="IO369" s="9"/>
      <c r="IP369" s="9"/>
      <c r="IQ369" s="9"/>
      <c r="IR369" s="9"/>
      <c r="IS369" s="9"/>
      <c r="IT369" s="9"/>
      <c r="IU369" s="9"/>
      <c r="IV369" s="9"/>
      <c r="IW369" s="9"/>
      <c r="IX369" s="9"/>
      <c r="IY369" s="9"/>
      <c r="IZ369" s="9"/>
      <c r="JA369" s="9"/>
      <c r="JB369" s="9"/>
      <c r="JC369" s="9"/>
      <c r="JD369" s="9"/>
      <c r="JE369" s="9"/>
      <c r="JF369" s="9"/>
      <c r="JG369" s="9"/>
      <c r="JH369" s="9"/>
      <c r="JI369" s="9"/>
      <c r="JJ369" s="9"/>
      <c r="JK369" s="9"/>
      <c r="JL369" s="9"/>
      <c r="JM369" s="9"/>
      <c r="JN369" s="9"/>
      <c r="JO369" s="9"/>
      <c r="JP369" s="9"/>
      <c r="JQ369" s="9"/>
      <c r="JR369" s="9"/>
      <c r="JS369" s="9"/>
      <c r="JT369" s="9"/>
      <c r="JU369" s="9"/>
      <c r="JV369" s="9"/>
      <c r="JW369" s="9"/>
      <c r="JX369" s="9"/>
      <c r="JY369" s="9"/>
      <c r="JZ369" s="9"/>
      <c r="KA369" s="9"/>
      <c r="KB369" s="9"/>
      <c r="KC369" s="9"/>
      <c r="KD369" s="9"/>
      <c r="KE369" s="9"/>
      <c r="KF369" s="9"/>
      <c r="KG369" s="9"/>
      <c r="KH369" s="9"/>
      <c r="KI369" s="9"/>
      <c r="KJ369" s="9"/>
      <c r="KK369" s="9"/>
      <c r="KL369" s="9"/>
      <c r="KM369" s="9"/>
      <c r="KN369" s="9"/>
      <c r="KO369" s="9"/>
      <c r="KP369" s="9"/>
      <c r="KQ369" s="9"/>
      <c r="KR369" s="9"/>
      <c r="KS369" s="9"/>
      <c r="KT369" s="9"/>
      <c r="KU369" s="9"/>
      <c r="KV369" s="9"/>
      <c r="KW369" s="9"/>
      <c r="KX369" s="9"/>
      <c r="KY369" s="9"/>
      <c r="KZ369" s="9"/>
      <c r="LA369" s="9"/>
      <c r="LB369" s="9"/>
      <c r="LC369" s="9"/>
      <c r="LD369" s="9"/>
      <c r="LE369" s="9"/>
      <c r="LF369" s="9"/>
      <c r="LG369" s="9"/>
      <c r="LH369" s="9"/>
      <c r="LI369" s="9"/>
      <c r="LJ369" s="9"/>
      <c r="LK369" s="9"/>
      <c r="LL369" s="9"/>
      <c r="LM369" s="9"/>
      <c r="LN369" s="9"/>
      <c r="LO369" s="9"/>
      <c r="LP369" s="9"/>
      <c r="LQ369" s="9"/>
      <c r="LR369" s="9"/>
      <c r="LS369" s="9"/>
      <c r="LT369" s="9"/>
      <c r="LU369" s="9"/>
      <c r="LV369" s="9"/>
      <c r="LW369" s="9"/>
      <c r="LX369" s="9"/>
    </row>
    <row r="370" spans="1:336" s="15" customFormat="1" ht="76.5" x14ac:dyDescent="0.25">
      <c r="A370" s="677" t="str">
        <f>CONCATENATE(MUEBLES[[#This Row],[CODIGO DE LA PARTIDA ESPECIFICA ]],"-",MUEBLES[[#This Row],[NO. EDIFICIO ]],"-",MUEBLES[[#This Row],[NO. ÁREA ]],"-",MUEBLES[[#This Row],[NÚM. DE BIEN ]],"-",MUEBLES[[#This Row],[CONSECUTIVO DEL BIEN ]],"-",MUEBLES[[#This Row],[CONSECUTIVO GENERAL DE INVENTARIO]])</f>
        <v>511-01-44-271-026-0365</v>
      </c>
      <c r="B370" s="584">
        <v>511</v>
      </c>
      <c r="C370" s="584" t="s">
        <v>6096</v>
      </c>
      <c r="D370" s="584" t="s">
        <v>6489</v>
      </c>
      <c r="E370" s="585" t="s">
        <v>4060</v>
      </c>
      <c r="F370" s="584" t="str">
        <f>VLOOKUP(MUEBLES[[#This Row],[NO. EDIFICIO ]],EDIFICIOS[],2,FALSE)</f>
        <v>PALACIO MUNICIPAL</v>
      </c>
      <c r="G370" s="584" t="str">
        <f>VLOOKUP(MUEBLES[[#This Row],[NO. EDIFICIO ]],EDIFICIOS[],3,FALSE)</f>
        <v>PALACIO MUNICIPAL, S/N, COLONIA CENTRO</v>
      </c>
      <c r="H370" s="606" t="s">
        <v>4289</v>
      </c>
      <c r="I370" s="587" t="str">
        <f>VLOOKUP(MUEBLES[[#This Row],[NO. ÁREA ]],AREAS[],2,FALSE)</f>
        <v>SEGURIDAD PÚBLICA Y TRÁNSITO MUNICIPAL</v>
      </c>
      <c r="J370" s="586" t="str">
        <f>VLOOKUP(MUEBLES[[#This Row],[NO. ÁREA ]],AREAS[],5,FALSE)</f>
        <v>LIC. MIGUEL ÁNGEL ALDANA  CANO</v>
      </c>
      <c r="K370" s="586" t="s">
        <v>4060</v>
      </c>
      <c r="L370" s="587" t="str">
        <f>VLOOKUP(MUEBLES[[#This Row],[NÚM. DE NOMINA ]],PERSONAL[],2,FALSE)</f>
        <v>LIC. MIGUEL ÁNGEL ALDANA  CANO</v>
      </c>
      <c r="M370" s="586" t="str">
        <f>VLOOKUP(MUEBLES[[#This Row],[NÚM. DE NOMINA ]],PERSONAL[],3,FALSE)</f>
        <v xml:space="preserve">TITULAR </v>
      </c>
      <c r="N370" s="585" t="s">
        <v>4904</v>
      </c>
      <c r="O370" s="624" t="s">
        <v>4717</v>
      </c>
      <c r="P370" s="588" t="str">
        <f>VLOOKUP(MUEBLES[[#This Row],[NÚM. DE BIEN ]],BIENES[],2,FALSE)</f>
        <v xml:space="preserve">SILLA AJUSTABLE </v>
      </c>
      <c r="Q370" s="625" t="s">
        <v>3596</v>
      </c>
      <c r="R370" s="606" t="s">
        <v>5307</v>
      </c>
      <c r="S370" s="585" t="s">
        <v>557</v>
      </c>
      <c r="T370" s="585" t="s">
        <v>3669</v>
      </c>
      <c r="U370" s="585" t="s">
        <v>557</v>
      </c>
      <c r="V370" s="585" t="s">
        <v>3671</v>
      </c>
      <c r="W370" s="590">
        <v>45266</v>
      </c>
      <c r="X370" s="591">
        <v>2157.94</v>
      </c>
      <c r="Y370" s="592"/>
      <c r="Z370" s="592">
        <v>2157.9899999999998</v>
      </c>
      <c r="AA370" s="585" t="s">
        <v>6090</v>
      </c>
      <c r="AB370" s="19"/>
      <c r="AC370" s="576"/>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c r="DA370" s="9"/>
      <c r="DB370" s="9"/>
      <c r="DC370" s="9"/>
      <c r="DD370" s="9"/>
      <c r="DE370" s="9"/>
      <c r="DF370" s="9"/>
      <c r="DG370" s="9"/>
      <c r="DH370" s="9"/>
      <c r="DI370" s="9"/>
      <c r="DJ370" s="9"/>
      <c r="DK370" s="9"/>
      <c r="DL370" s="9"/>
      <c r="DM370" s="9"/>
      <c r="DN370" s="9"/>
      <c r="DO370" s="9"/>
      <c r="DP370" s="9"/>
      <c r="DQ370" s="9"/>
      <c r="DR370" s="9"/>
      <c r="DS370" s="9"/>
      <c r="DT370" s="9"/>
      <c r="DU370" s="9"/>
      <c r="DV370" s="9"/>
      <c r="DW370" s="9"/>
      <c r="DX370" s="9"/>
      <c r="DY370" s="9"/>
      <c r="DZ370" s="9"/>
      <c r="EA370" s="9"/>
      <c r="EB370" s="9"/>
      <c r="EC370" s="9"/>
      <c r="ED370" s="9"/>
      <c r="EE370" s="9"/>
      <c r="EF370" s="9"/>
      <c r="EG370" s="9"/>
      <c r="EH370" s="9"/>
      <c r="EI370" s="9"/>
      <c r="EJ370" s="9"/>
      <c r="EK370" s="9"/>
      <c r="EL370" s="9"/>
      <c r="EM370" s="9"/>
      <c r="EN370" s="9"/>
      <c r="EO370" s="9"/>
      <c r="EP370" s="9"/>
      <c r="EQ370" s="9"/>
      <c r="ER370" s="9"/>
      <c r="ES370" s="9"/>
      <c r="ET370" s="9"/>
      <c r="EU370" s="9"/>
      <c r="EV370" s="9"/>
      <c r="EW370" s="9"/>
      <c r="EX370" s="9"/>
      <c r="EY370" s="9"/>
      <c r="EZ370" s="9"/>
      <c r="FA370" s="9"/>
      <c r="FB370" s="9"/>
      <c r="FC370" s="9"/>
      <c r="FD370" s="9"/>
      <c r="FE370" s="9"/>
      <c r="FF370" s="9"/>
      <c r="FG370" s="9"/>
      <c r="FH370" s="9"/>
      <c r="FI370" s="9"/>
      <c r="FJ370" s="9"/>
      <c r="FK370" s="9"/>
      <c r="FL370" s="9"/>
      <c r="FM370" s="9"/>
      <c r="FN370" s="9"/>
      <c r="FO370" s="9"/>
      <c r="FP370" s="9"/>
      <c r="FQ370" s="9"/>
      <c r="FR370" s="9"/>
      <c r="FS370" s="9"/>
      <c r="FT370" s="9"/>
      <c r="FU370" s="9"/>
      <c r="FV370" s="9"/>
      <c r="FW370" s="9"/>
      <c r="FX370" s="9"/>
      <c r="FY370" s="9"/>
      <c r="FZ370" s="9"/>
      <c r="GA370" s="9"/>
      <c r="GB370" s="9"/>
      <c r="GC370" s="9"/>
      <c r="GD370" s="9"/>
      <c r="GE370" s="9"/>
      <c r="GF370" s="9"/>
      <c r="GG370" s="9"/>
      <c r="GH370" s="9"/>
      <c r="GI370" s="9"/>
      <c r="GJ370" s="9"/>
      <c r="GK370" s="9"/>
      <c r="GL370" s="9"/>
      <c r="GM370" s="9"/>
      <c r="GN370" s="9"/>
      <c r="GO370" s="9"/>
      <c r="GP370" s="9"/>
      <c r="GQ370" s="9"/>
      <c r="GR370" s="9"/>
      <c r="GS370" s="9"/>
      <c r="GT370" s="9"/>
      <c r="GU370" s="9"/>
      <c r="GV370" s="9"/>
      <c r="GW370" s="9"/>
      <c r="GX370" s="9"/>
      <c r="GY370" s="9"/>
      <c r="GZ370" s="9"/>
      <c r="HA370" s="9"/>
      <c r="HB370" s="9"/>
      <c r="HC370" s="9"/>
      <c r="HD370" s="9"/>
      <c r="HE370" s="9"/>
      <c r="HF370" s="9"/>
      <c r="HG370" s="9"/>
      <c r="HH370" s="9"/>
      <c r="HI370" s="9"/>
      <c r="HJ370" s="9"/>
      <c r="HK370" s="9"/>
      <c r="HL370" s="9"/>
      <c r="HM370" s="9"/>
      <c r="HN370" s="9"/>
      <c r="HO370" s="9"/>
      <c r="HP370" s="9"/>
      <c r="HQ370" s="9"/>
      <c r="HR370" s="9"/>
      <c r="HS370" s="9"/>
      <c r="HT370" s="9"/>
      <c r="HU370" s="9"/>
      <c r="HV370" s="9"/>
      <c r="HW370" s="9"/>
      <c r="HX370" s="9"/>
      <c r="HY370" s="9"/>
      <c r="HZ370" s="9"/>
      <c r="IA370" s="9"/>
      <c r="IB370" s="9"/>
      <c r="IC370" s="9"/>
      <c r="ID370" s="9"/>
      <c r="IE370" s="9"/>
      <c r="IF370" s="9"/>
      <c r="IG370" s="9"/>
      <c r="IH370" s="9"/>
      <c r="II370" s="9"/>
      <c r="IJ370" s="9"/>
      <c r="IK370" s="9"/>
      <c r="IL370" s="9"/>
      <c r="IM370" s="9"/>
      <c r="IN370" s="9"/>
      <c r="IO370" s="9"/>
      <c r="IP370" s="9"/>
      <c r="IQ370" s="9"/>
      <c r="IR370" s="9"/>
      <c r="IS370" s="9"/>
      <c r="IT370" s="9"/>
      <c r="IU370" s="9"/>
      <c r="IV370" s="9"/>
      <c r="IW370" s="9"/>
      <c r="IX370" s="9"/>
      <c r="IY370" s="9"/>
      <c r="IZ370" s="9"/>
      <c r="JA370" s="9"/>
      <c r="JB370" s="9"/>
      <c r="JC370" s="9"/>
      <c r="JD370" s="9"/>
      <c r="JE370" s="9"/>
      <c r="JF370" s="9"/>
      <c r="JG370" s="9"/>
      <c r="JH370" s="9"/>
      <c r="JI370" s="9"/>
      <c r="JJ370" s="9"/>
      <c r="JK370" s="9"/>
      <c r="JL370" s="9"/>
      <c r="JM370" s="9"/>
      <c r="JN370" s="9"/>
      <c r="JO370" s="9"/>
      <c r="JP370" s="9"/>
      <c r="JQ370" s="9"/>
      <c r="JR370" s="9"/>
      <c r="JS370" s="9"/>
      <c r="JT370" s="9"/>
      <c r="JU370" s="9"/>
      <c r="JV370" s="9"/>
      <c r="JW370" s="9"/>
      <c r="JX370" s="9"/>
      <c r="JY370" s="9"/>
      <c r="JZ370" s="9"/>
      <c r="KA370" s="9"/>
      <c r="KB370" s="9"/>
      <c r="KC370" s="9"/>
      <c r="KD370" s="9"/>
      <c r="KE370" s="9"/>
      <c r="KF370" s="9"/>
      <c r="KG370" s="9"/>
      <c r="KH370" s="9"/>
      <c r="KI370" s="9"/>
      <c r="KJ370" s="9"/>
      <c r="KK370" s="9"/>
      <c r="KL370" s="9"/>
      <c r="KM370" s="9"/>
      <c r="KN370" s="9"/>
      <c r="KO370" s="9"/>
      <c r="KP370" s="9"/>
      <c r="KQ370" s="9"/>
      <c r="KR370" s="9"/>
      <c r="KS370" s="9"/>
      <c r="KT370" s="9"/>
      <c r="KU370" s="9"/>
      <c r="KV370" s="9"/>
      <c r="KW370" s="9"/>
      <c r="KX370" s="9"/>
      <c r="KY370" s="9"/>
      <c r="KZ370" s="9"/>
      <c r="LA370" s="9"/>
      <c r="LB370" s="9"/>
      <c r="LC370" s="9"/>
      <c r="LD370" s="9"/>
      <c r="LE370" s="9"/>
      <c r="LF370" s="9"/>
      <c r="LG370" s="9"/>
      <c r="LH370" s="9"/>
      <c r="LI370" s="9"/>
      <c r="LJ370" s="9"/>
      <c r="LK370" s="9"/>
      <c r="LL370" s="9"/>
      <c r="LM370" s="9"/>
      <c r="LN370" s="9"/>
      <c r="LO370" s="9"/>
      <c r="LP370" s="9"/>
      <c r="LQ370" s="9"/>
      <c r="LR370" s="9"/>
      <c r="LS370" s="9"/>
      <c r="LT370" s="9"/>
      <c r="LU370" s="9"/>
      <c r="LV370" s="9"/>
      <c r="LW370" s="9"/>
      <c r="LX370" s="9"/>
    </row>
    <row r="371" spans="1:336" s="15" customFormat="1" ht="114.75" x14ac:dyDescent="0.25">
      <c r="A371" s="662" t="str">
        <f>CONCATENATE(MUEBLES[[#This Row],[CODIGO DE LA PARTIDA ESPECIFICA ]],"-",MUEBLES[[#This Row],[NO. EDIFICIO ]],"-",MUEBLES[[#This Row],[NO. ÁREA ]],"-",MUEBLES[[#This Row],[NÚM. DE BIEN ]],"-",MUEBLES[[#This Row],[CONSECUTIVO DEL BIEN ]],"-",MUEBLES[[#This Row],[CONSECUTIVO GENERAL DE INVENTARIO]])</f>
        <v>511-01-31-271-027-0366</v>
      </c>
      <c r="B371" s="584">
        <v>511</v>
      </c>
      <c r="C371" s="584" t="s">
        <v>6096</v>
      </c>
      <c r="D371" s="584" t="s">
        <v>6490</v>
      </c>
      <c r="E371" s="585" t="s">
        <v>4060</v>
      </c>
      <c r="F371" s="584" t="str">
        <f>VLOOKUP(MUEBLES[[#This Row],[NO. EDIFICIO ]],EDIFICIOS[],2,FALSE)</f>
        <v>PALACIO MUNICIPAL</v>
      </c>
      <c r="G371" s="584" t="str">
        <f>VLOOKUP(MUEBLES[[#This Row],[NO. EDIFICIO ]],EDIFICIOS[],3,FALSE)</f>
        <v>PALACIO MUNICIPAL, S/N, COLONIA CENTRO</v>
      </c>
      <c r="H371" s="606" t="s">
        <v>4276</v>
      </c>
      <c r="I371" s="587" t="str">
        <f>VLOOKUP(MUEBLES[[#This Row],[NO. ÁREA ]],AREAS[],2,FALSE)</f>
        <v>DESARROLLO SOCIAL Y ECONÓMICO</v>
      </c>
      <c r="J371" s="586" t="str">
        <f>VLOOKUP(MUEBLES[[#This Row],[NO. ÁREA ]],AREAS[],5,FALSE)</f>
        <v>C. GILBERTO ÁNGELES CORTÉS</v>
      </c>
      <c r="K371" s="586">
        <v>71</v>
      </c>
      <c r="L371" s="587" t="str">
        <f>VLOOKUP(MUEBLES[[#This Row],[NÚM. DE NOMINA ]],PERSONAL[],2,FALSE)</f>
        <v>C. GILBERTO ÁNGELES CORTÉS</v>
      </c>
      <c r="M371" s="586" t="str">
        <f>VLOOKUP(MUEBLES[[#This Row],[NÚM. DE NOMINA ]],PERSONAL[],3,FALSE)</f>
        <v xml:space="preserve">TITULAR </v>
      </c>
      <c r="N371" s="585" t="s">
        <v>4904</v>
      </c>
      <c r="O371" s="586" t="s">
        <v>4718</v>
      </c>
      <c r="P371" s="588" t="str">
        <f>VLOOKUP(MUEBLES[[#This Row],[NÚM. DE BIEN ]],BIENES[],2,FALSE)</f>
        <v xml:space="preserve">SILLA AJUSTABLE </v>
      </c>
      <c r="Q371" s="589" t="s">
        <v>3767</v>
      </c>
      <c r="R371" s="606" t="s">
        <v>5308</v>
      </c>
      <c r="S371" s="585" t="s">
        <v>39</v>
      </c>
      <c r="T371" s="585" t="s">
        <v>39</v>
      </c>
      <c r="U371" s="585" t="s">
        <v>39</v>
      </c>
      <c r="V371" s="585">
        <v>81</v>
      </c>
      <c r="W371" s="590">
        <v>42734</v>
      </c>
      <c r="X371" s="591">
        <v>1250</v>
      </c>
      <c r="Y371" s="592">
        <v>0</v>
      </c>
      <c r="Z371" s="592">
        <v>1250</v>
      </c>
      <c r="AA371" s="585" t="s">
        <v>6090</v>
      </c>
      <c r="AB371" s="19"/>
      <c r="AC371" s="576"/>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c r="DA371" s="9"/>
      <c r="DB371" s="9"/>
      <c r="DC371" s="9"/>
      <c r="DD371" s="9"/>
      <c r="DE371" s="9"/>
      <c r="DF371" s="9"/>
      <c r="DG371" s="9"/>
      <c r="DH371" s="9"/>
      <c r="DI371" s="9"/>
      <c r="DJ371" s="9"/>
      <c r="DK371" s="9"/>
      <c r="DL371" s="9"/>
      <c r="DM371" s="9"/>
      <c r="DN371" s="9"/>
      <c r="DO371" s="9"/>
      <c r="DP371" s="9"/>
      <c r="DQ371" s="9"/>
      <c r="DR371" s="9"/>
      <c r="DS371" s="9"/>
      <c r="DT371" s="9"/>
      <c r="DU371" s="9"/>
      <c r="DV371" s="9"/>
      <c r="DW371" s="9"/>
      <c r="DX371" s="9"/>
      <c r="DY371" s="9"/>
      <c r="DZ371" s="9"/>
      <c r="EA371" s="9"/>
      <c r="EB371" s="9"/>
      <c r="EC371" s="9"/>
      <c r="ED371" s="9"/>
      <c r="EE371" s="9"/>
      <c r="EF371" s="9"/>
      <c r="EG371" s="9"/>
      <c r="EH371" s="9"/>
      <c r="EI371" s="9"/>
      <c r="EJ371" s="9"/>
      <c r="EK371" s="9"/>
      <c r="EL371" s="9"/>
      <c r="EM371" s="9"/>
      <c r="EN371" s="9"/>
      <c r="EO371" s="9"/>
      <c r="EP371" s="9"/>
      <c r="EQ371" s="9"/>
      <c r="ER371" s="9"/>
      <c r="ES371" s="9"/>
      <c r="ET371" s="9"/>
      <c r="EU371" s="9"/>
      <c r="EV371" s="9"/>
      <c r="EW371" s="9"/>
      <c r="EX371" s="9"/>
      <c r="EY371" s="9"/>
      <c r="EZ371" s="9"/>
      <c r="FA371" s="9"/>
      <c r="FB371" s="9"/>
      <c r="FC371" s="9"/>
      <c r="FD371" s="9"/>
      <c r="FE371" s="9"/>
      <c r="FF371" s="9"/>
      <c r="FG371" s="9"/>
      <c r="FH371" s="9"/>
      <c r="FI371" s="9"/>
      <c r="FJ371" s="9"/>
      <c r="FK371" s="9"/>
      <c r="FL371" s="9"/>
      <c r="FM371" s="9"/>
      <c r="FN371" s="9"/>
      <c r="FO371" s="9"/>
      <c r="FP371" s="9"/>
      <c r="FQ371" s="9"/>
      <c r="FR371" s="9"/>
      <c r="FS371" s="9"/>
      <c r="FT371" s="9"/>
      <c r="FU371" s="9"/>
      <c r="FV371" s="9"/>
      <c r="FW371" s="9"/>
      <c r="FX371" s="9"/>
      <c r="FY371" s="9"/>
      <c r="FZ371" s="9"/>
      <c r="GA371" s="9"/>
      <c r="GB371" s="9"/>
      <c r="GC371" s="9"/>
      <c r="GD371" s="9"/>
      <c r="GE371" s="9"/>
      <c r="GF371" s="9"/>
      <c r="GG371" s="9"/>
      <c r="GH371" s="9"/>
      <c r="GI371" s="9"/>
      <c r="GJ371" s="9"/>
      <c r="GK371" s="9"/>
      <c r="GL371" s="9"/>
      <c r="GM371" s="9"/>
      <c r="GN371" s="9"/>
      <c r="GO371" s="9"/>
      <c r="GP371" s="9"/>
      <c r="GQ371" s="9"/>
      <c r="GR371" s="9"/>
      <c r="GS371" s="9"/>
      <c r="GT371" s="9"/>
      <c r="GU371" s="9"/>
      <c r="GV371" s="9"/>
      <c r="GW371" s="9"/>
      <c r="GX371" s="9"/>
      <c r="GY371" s="9"/>
      <c r="GZ371" s="9"/>
      <c r="HA371" s="9"/>
      <c r="HB371" s="9"/>
      <c r="HC371" s="9"/>
      <c r="HD371" s="9"/>
      <c r="HE371" s="9"/>
      <c r="HF371" s="9"/>
      <c r="HG371" s="9"/>
      <c r="HH371" s="9"/>
      <c r="HI371" s="9"/>
      <c r="HJ371" s="9"/>
      <c r="HK371" s="9"/>
      <c r="HL371" s="9"/>
      <c r="HM371" s="9"/>
      <c r="HN371" s="9"/>
      <c r="HO371" s="9"/>
      <c r="HP371" s="9"/>
      <c r="HQ371" s="9"/>
      <c r="HR371" s="9"/>
      <c r="HS371" s="9"/>
      <c r="HT371" s="9"/>
      <c r="HU371" s="9"/>
      <c r="HV371" s="9"/>
      <c r="HW371" s="9"/>
      <c r="HX371" s="9"/>
      <c r="HY371" s="9"/>
      <c r="HZ371" s="9"/>
      <c r="IA371" s="9"/>
      <c r="IB371" s="9"/>
      <c r="IC371" s="9"/>
      <c r="ID371" s="9"/>
      <c r="IE371" s="9"/>
      <c r="IF371" s="9"/>
      <c r="IG371" s="9"/>
      <c r="IH371" s="9"/>
      <c r="II371" s="9"/>
      <c r="IJ371" s="9"/>
      <c r="IK371" s="9"/>
      <c r="IL371" s="9"/>
      <c r="IM371" s="9"/>
      <c r="IN371" s="9"/>
      <c r="IO371" s="9"/>
      <c r="IP371" s="9"/>
      <c r="IQ371" s="9"/>
      <c r="IR371" s="9"/>
      <c r="IS371" s="9"/>
      <c r="IT371" s="9"/>
      <c r="IU371" s="9"/>
      <c r="IV371" s="9"/>
      <c r="IW371" s="9"/>
      <c r="IX371" s="9"/>
      <c r="IY371" s="9"/>
      <c r="IZ371" s="9"/>
      <c r="JA371" s="9"/>
      <c r="JB371" s="9"/>
      <c r="JC371" s="9"/>
      <c r="JD371" s="9"/>
      <c r="JE371" s="9"/>
      <c r="JF371" s="9"/>
      <c r="JG371" s="9"/>
      <c r="JH371" s="9"/>
      <c r="JI371" s="9"/>
      <c r="JJ371" s="9"/>
      <c r="JK371" s="9"/>
      <c r="JL371" s="9"/>
      <c r="JM371" s="9"/>
      <c r="JN371" s="9"/>
      <c r="JO371" s="9"/>
      <c r="JP371" s="9"/>
      <c r="JQ371" s="9"/>
      <c r="JR371" s="9"/>
      <c r="JS371" s="9"/>
      <c r="JT371" s="9"/>
      <c r="JU371" s="9"/>
      <c r="JV371" s="9"/>
      <c r="JW371" s="9"/>
      <c r="JX371" s="9"/>
      <c r="JY371" s="9"/>
      <c r="JZ371" s="9"/>
      <c r="KA371" s="9"/>
      <c r="KB371" s="9"/>
      <c r="KC371" s="9"/>
      <c r="KD371" s="9"/>
      <c r="KE371" s="9"/>
      <c r="KF371" s="9"/>
      <c r="KG371" s="9"/>
      <c r="KH371" s="9"/>
      <c r="KI371" s="9"/>
      <c r="KJ371" s="9"/>
      <c r="KK371" s="9"/>
      <c r="KL371" s="9"/>
      <c r="KM371" s="9"/>
      <c r="KN371" s="9"/>
      <c r="KO371" s="9"/>
      <c r="KP371" s="9"/>
      <c r="KQ371" s="9"/>
      <c r="KR371" s="9"/>
      <c r="KS371" s="9"/>
      <c r="KT371" s="9"/>
      <c r="KU371" s="9"/>
      <c r="KV371" s="9"/>
      <c r="KW371" s="9"/>
      <c r="KX371" s="9"/>
      <c r="KY371" s="9"/>
      <c r="KZ371" s="9"/>
      <c r="LA371" s="9"/>
      <c r="LB371" s="9"/>
      <c r="LC371" s="9"/>
      <c r="LD371" s="9"/>
      <c r="LE371" s="9"/>
      <c r="LF371" s="9"/>
      <c r="LG371" s="9"/>
      <c r="LH371" s="9"/>
      <c r="LI371" s="9"/>
      <c r="LJ371" s="9"/>
      <c r="LK371" s="9"/>
      <c r="LL371" s="9"/>
      <c r="LM371" s="9"/>
      <c r="LN371" s="9"/>
      <c r="LO371" s="9"/>
      <c r="LP371" s="9"/>
      <c r="LQ371" s="9"/>
      <c r="LR371" s="9"/>
      <c r="LS371" s="9"/>
      <c r="LT371" s="9"/>
      <c r="LU371" s="9"/>
      <c r="LV371" s="9"/>
      <c r="LW371" s="9"/>
      <c r="LX371" s="9"/>
    </row>
    <row r="372" spans="1:336" s="15" customFormat="1" ht="102" x14ac:dyDescent="0.25">
      <c r="A372" s="662" t="str">
        <f>CONCATENATE(MUEBLES[[#This Row],[CODIGO DE LA PARTIDA ESPECIFICA ]],"-",MUEBLES[[#This Row],[NO. EDIFICIO ]],"-",MUEBLES[[#This Row],[NO. ÁREA ]],"-",MUEBLES[[#This Row],[NÚM. DE BIEN ]],"-",MUEBLES[[#This Row],[CONSECUTIVO DEL BIEN ]],"-",MUEBLES[[#This Row],[CONSECUTIVO GENERAL DE INVENTARIO]])</f>
        <v>511-01-05-271-028-0367</v>
      </c>
      <c r="B372" s="584">
        <v>511</v>
      </c>
      <c r="C372" s="584" t="s">
        <v>6096</v>
      </c>
      <c r="D372" s="584" t="s">
        <v>6491</v>
      </c>
      <c r="E372" s="585" t="s">
        <v>4060</v>
      </c>
      <c r="F372" s="584" t="str">
        <f>VLOOKUP(MUEBLES[[#This Row],[NO. EDIFICIO ]],EDIFICIOS[],2,FALSE)</f>
        <v>PALACIO MUNICIPAL</v>
      </c>
      <c r="G372" s="584" t="str">
        <f>VLOOKUP(MUEBLES[[#This Row],[NO. EDIFICIO ]],EDIFICIOS[],3,FALSE)</f>
        <v>PALACIO MUNICIPAL, S/N, COLONIA CENTRO</v>
      </c>
      <c r="H372" s="606" t="s">
        <v>4063</v>
      </c>
      <c r="I372" s="587" t="str">
        <f>VLOOKUP(MUEBLES[[#This Row],[NO. ÁREA ]],AREAS[],2,FALSE)</f>
        <v xml:space="preserve">H ASAMBLEA </v>
      </c>
      <c r="J372" s="586" t="str">
        <f>VLOOKUP(MUEBLES[[#This Row],[NO. ÁREA ]],AREAS[],5,FALSE)</f>
        <v>LIC. BLANCA GARCÍA LÓPEZ</v>
      </c>
      <c r="K372" s="586">
        <v>397</v>
      </c>
      <c r="L372" s="587" t="str">
        <f>VLOOKUP(MUEBLES[[#This Row],[NÚM. DE NOMINA ]],PERSONAL[],2,FALSE)</f>
        <v>LIC. BLANCA GARCÍA LÓPEZ</v>
      </c>
      <c r="M372" s="586" t="str">
        <f>VLOOKUP(MUEBLES[[#This Row],[NÚM. DE NOMINA ]],PERSONAL[],3,FALSE)</f>
        <v>OFICIAL MAYOR</v>
      </c>
      <c r="N372" s="585" t="s">
        <v>4904</v>
      </c>
      <c r="O372" s="586" t="s">
        <v>4719</v>
      </c>
      <c r="P372" s="588" t="str">
        <f>VLOOKUP(MUEBLES[[#This Row],[NÚM. DE BIEN ]],BIENES[],2,FALSE)</f>
        <v xml:space="preserve">SILLA AJUSTABLE </v>
      </c>
      <c r="Q372" s="589" t="s">
        <v>54</v>
      </c>
      <c r="R372" s="606" t="s">
        <v>5309</v>
      </c>
      <c r="S372" s="585" t="s">
        <v>39</v>
      </c>
      <c r="T372" s="585" t="s">
        <v>39</v>
      </c>
      <c r="U372" s="585" t="s">
        <v>39</v>
      </c>
      <c r="V372" s="585">
        <v>81</v>
      </c>
      <c r="W372" s="590">
        <v>42734</v>
      </c>
      <c r="X372" s="591">
        <v>1250</v>
      </c>
      <c r="Y372" s="592">
        <v>0</v>
      </c>
      <c r="Z372" s="592">
        <v>1250</v>
      </c>
      <c r="AA372" s="585" t="s">
        <v>6089</v>
      </c>
      <c r="AB372" s="19"/>
      <c r="AC372" s="576"/>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c r="DA372" s="9"/>
      <c r="DB372" s="9"/>
      <c r="DC372" s="9"/>
      <c r="DD372" s="9"/>
      <c r="DE372" s="9"/>
      <c r="DF372" s="9"/>
      <c r="DG372" s="9"/>
      <c r="DH372" s="9"/>
      <c r="DI372" s="9"/>
      <c r="DJ372" s="9"/>
      <c r="DK372" s="9"/>
      <c r="DL372" s="9"/>
      <c r="DM372" s="9"/>
      <c r="DN372" s="9"/>
      <c r="DO372" s="9"/>
      <c r="DP372" s="9"/>
      <c r="DQ372" s="9"/>
      <c r="DR372" s="9"/>
      <c r="DS372" s="9"/>
      <c r="DT372" s="9"/>
      <c r="DU372" s="9"/>
      <c r="DV372" s="9"/>
      <c r="DW372" s="9"/>
      <c r="DX372" s="9"/>
      <c r="DY372" s="9"/>
      <c r="DZ372" s="9"/>
      <c r="EA372" s="9"/>
      <c r="EB372" s="9"/>
      <c r="EC372" s="9"/>
      <c r="ED372" s="9"/>
      <c r="EE372" s="9"/>
      <c r="EF372" s="9"/>
      <c r="EG372" s="9"/>
      <c r="EH372" s="9"/>
      <c r="EI372" s="9"/>
      <c r="EJ372" s="9"/>
      <c r="EK372" s="9"/>
      <c r="EL372" s="9"/>
      <c r="EM372" s="9"/>
      <c r="EN372" s="9"/>
      <c r="EO372" s="9"/>
      <c r="EP372" s="9"/>
      <c r="EQ372" s="9"/>
      <c r="ER372" s="9"/>
      <c r="ES372" s="9"/>
      <c r="ET372" s="9"/>
      <c r="EU372" s="9"/>
      <c r="EV372" s="9"/>
      <c r="EW372" s="9"/>
      <c r="EX372" s="9"/>
      <c r="EY372" s="9"/>
      <c r="EZ372" s="9"/>
      <c r="FA372" s="9"/>
      <c r="FB372" s="9"/>
      <c r="FC372" s="9"/>
      <c r="FD372" s="9"/>
      <c r="FE372" s="9"/>
      <c r="FF372" s="9"/>
      <c r="FG372" s="9"/>
      <c r="FH372" s="9"/>
      <c r="FI372" s="9"/>
      <c r="FJ372" s="9"/>
      <c r="FK372" s="9"/>
      <c r="FL372" s="9"/>
      <c r="FM372" s="9"/>
      <c r="FN372" s="9"/>
      <c r="FO372" s="9"/>
      <c r="FP372" s="9"/>
      <c r="FQ372" s="9"/>
      <c r="FR372" s="9"/>
      <c r="FS372" s="9"/>
      <c r="FT372" s="9"/>
      <c r="FU372" s="9"/>
      <c r="FV372" s="9"/>
      <c r="FW372" s="9"/>
      <c r="FX372" s="9"/>
      <c r="FY372" s="9"/>
      <c r="FZ372" s="9"/>
      <c r="GA372" s="9"/>
      <c r="GB372" s="9"/>
      <c r="GC372" s="9"/>
      <c r="GD372" s="9"/>
      <c r="GE372" s="9"/>
      <c r="GF372" s="9"/>
      <c r="GG372" s="9"/>
      <c r="GH372" s="9"/>
      <c r="GI372" s="9"/>
      <c r="GJ372" s="9"/>
      <c r="GK372" s="9"/>
      <c r="GL372" s="9"/>
      <c r="GM372" s="9"/>
      <c r="GN372" s="9"/>
      <c r="GO372" s="9"/>
      <c r="GP372" s="9"/>
      <c r="GQ372" s="9"/>
      <c r="GR372" s="9"/>
      <c r="GS372" s="9"/>
      <c r="GT372" s="9"/>
      <c r="GU372" s="9"/>
      <c r="GV372" s="9"/>
      <c r="GW372" s="9"/>
      <c r="GX372" s="9"/>
      <c r="GY372" s="9"/>
      <c r="GZ372" s="9"/>
      <c r="HA372" s="9"/>
      <c r="HB372" s="9"/>
      <c r="HC372" s="9"/>
      <c r="HD372" s="9"/>
      <c r="HE372" s="9"/>
      <c r="HF372" s="9"/>
      <c r="HG372" s="9"/>
      <c r="HH372" s="9"/>
      <c r="HI372" s="9"/>
      <c r="HJ372" s="9"/>
      <c r="HK372" s="9"/>
      <c r="HL372" s="9"/>
      <c r="HM372" s="9"/>
      <c r="HN372" s="9"/>
      <c r="HO372" s="9"/>
      <c r="HP372" s="9"/>
      <c r="HQ372" s="9"/>
      <c r="HR372" s="9"/>
      <c r="HS372" s="9"/>
      <c r="HT372" s="9"/>
      <c r="HU372" s="9"/>
      <c r="HV372" s="9"/>
      <c r="HW372" s="9"/>
      <c r="HX372" s="9"/>
      <c r="HY372" s="9"/>
      <c r="HZ372" s="9"/>
      <c r="IA372" s="9"/>
      <c r="IB372" s="9"/>
      <c r="IC372" s="9"/>
      <c r="ID372" s="9"/>
      <c r="IE372" s="9"/>
      <c r="IF372" s="9"/>
      <c r="IG372" s="9"/>
      <c r="IH372" s="9"/>
      <c r="II372" s="9"/>
      <c r="IJ372" s="9"/>
      <c r="IK372" s="9"/>
      <c r="IL372" s="9"/>
      <c r="IM372" s="9"/>
      <c r="IN372" s="9"/>
      <c r="IO372" s="9"/>
      <c r="IP372" s="9"/>
      <c r="IQ372" s="9"/>
      <c r="IR372" s="9"/>
      <c r="IS372" s="9"/>
      <c r="IT372" s="9"/>
      <c r="IU372" s="9"/>
      <c r="IV372" s="9"/>
      <c r="IW372" s="9"/>
      <c r="IX372" s="9"/>
      <c r="IY372" s="9"/>
      <c r="IZ372" s="9"/>
      <c r="JA372" s="9"/>
      <c r="JB372" s="9"/>
      <c r="JC372" s="9"/>
      <c r="JD372" s="9"/>
      <c r="JE372" s="9"/>
      <c r="JF372" s="9"/>
      <c r="JG372" s="9"/>
      <c r="JH372" s="9"/>
      <c r="JI372" s="9"/>
      <c r="JJ372" s="9"/>
      <c r="JK372" s="9"/>
      <c r="JL372" s="9"/>
      <c r="JM372" s="9"/>
      <c r="JN372" s="9"/>
      <c r="JO372" s="9"/>
      <c r="JP372" s="9"/>
      <c r="JQ372" s="9"/>
      <c r="JR372" s="9"/>
      <c r="JS372" s="9"/>
      <c r="JT372" s="9"/>
      <c r="JU372" s="9"/>
      <c r="JV372" s="9"/>
      <c r="JW372" s="9"/>
      <c r="JX372" s="9"/>
      <c r="JY372" s="9"/>
      <c r="JZ372" s="9"/>
      <c r="KA372" s="9"/>
      <c r="KB372" s="9"/>
      <c r="KC372" s="9"/>
      <c r="KD372" s="9"/>
      <c r="KE372" s="9"/>
      <c r="KF372" s="9"/>
      <c r="KG372" s="9"/>
      <c r="KH372" s="9"/>
      <c r="KI372" s="9"/>
      <c r="KJ372" s="9"/>
      <c r="KK372" s="9"/>
      <c r="KL372" s="9"/>
      <c r="KM372" s="9"/>
      <c r="KN372" s="9"/>
      <c r="KO372" s="9"/>
      <c r="KP372" s="9"/>
      <c r="KQ372" s="9"/>
      <c r="KR372" s="9"/>
      <c r="KS372" s="9"/>
      <c r="KT372" s="9"/>
      <c r="KU372" s="9"/>
      <c r="KV372" s="9"/>
      <c r="KW372" s="9"/>
      <c r="KX372" s="9"/>
      <c r="KY372" s="9"/>
      <c r="KZ372" s="9"/>
      <c r="LA372" s="9"/>
      <c r="LB372" s="9"/>
      <c r="LC372" s="9"/>
      <c r="LD372" s="9"/>
      <c r="LE372" s="9"/>
      <c r="LF372" s="9"/>
      <c r="LG372" s="9"/>
      <c r="LH372" s="9"/>
      <c r="LI372" s="9"/>
      <c r="LJ372" s="9"/>
      <c r="LK372" s="9"/>
      <c r="LL372" s="9"/>
      <c r="LM372" s="9"/>
      <c r="LN372" s="9"/>
      <c r="LO372" s="9"/>
      <c r="LP372" s="9"/>
      <c r="LQ372" s="9"/>
      <c r="LR372" s="9"/>
      <c r="LS372" s="9"/>
      <c r="LT372" s="9"/>
      <c r="LU372" s="9"/>
      <c r="LV372" s="9"/>
      <c r="LW372" s="9"/>
      <c r="LX372" s="9"/>
    </row>
    <row r="373" spans="1:336" s="15" customFormat="1" ht="102" x14ac:dyDescent="0.25">
      <c r="A373" s="663" t="str">
        <f>CONCATENATE(MUEBLES[[#This Row],[CODIGO DE LA PARTIDA ESPECIFICA ]],"-",MUEBLES[[#This Row],[NO. EDIFICIO ]],"-",MUEBLES[[#This Row],[NO. ÁREA ]],"-",MUEBLES[[#This Row],[NÚM. DE BIEN ]],"-",MUEBLES[[#This Row],[CONSECUTIVO DEL BIEN ]],"-",MUEBLES[[#This Row],[CONSECUTIVO GENERAL DE INVENTARIO]])</f>
        <v>511-01-11-271-029-0368</v>
      </c>
      <c r="B373" s="610">
        <v>511</v>
      </c>
      <c r="C373" s="584" t="s">
        <v>6096</v>
      </c>
      <c r="D373" s="610" t="s">
        <v>6492</v>
      </c>
      <c r="E373" s="585" t="s">
        <v>4060</v>
      </c>
      <c r="F373" s="584" t="str">
        <f>VLOOKUP(MUEBLES[[#This Row],[NO. EDIFICIO ]],EDIFICIOS[],2,FALSE)</f>
        <v>PALACIO MUNICIPAL</v>
      </c>
      <c r="G373" s="584" t="str">
        <f>VLOOKUP(MUEBLES[[#This Row],[NO. EDIFICIO ]],EDIFICIOS[],3,FALSE)</f>
        <v>PALACIO MUNICIPAL, S/N, COLONIA CENTRO</v>
      </c>
      <c r="H373" s="606" t="s">
        <v>4256</v>
      </c>
      <c r="I373" s="587" t="str">
        <f>VLOOKUP(MUEBLES[[#This Row],[NO. ÁREA ]],AREAS[],2,FALSE)</f>
        <v>COMUNICACIÓN SOCIAL</v>
      </c>
      <c r="J373" s="586" t="str">
        <f>VLOOKUP(MUEBLES[[#This Row],[NO. ÁREA ]],AREAS[],5,FALSE)</f>
        <v>LIC. ADRIANA ISLAS GARCÍA</v>
      </c>
      <c r="K373" s="586">
        <v>170</v>
      </c>
      <c r="L373" s="587" t="str">
        <f>VLOOKUP(MUEBLES[[#This Row],[NÚM. DE NOMINA ]],PERSONAL[],2,FALSE)</f>
        <v>LIC. ADRIANA ISLAS GARCÍA</v>
      </c>
      <c r="M373" s="611" t="str">
        <f>VLOOKUP(MUEBLES[[#This Row],[NÚM. DE NOMINA ]],PERSONAL[],3,FALSE)</f>
        <v xml:space="preserve">TITULAR </v>
      </c>
      <c r="N373" s="585" t="s">
        <v>4904</v>
      </c>
      <c r="O373" s="611" t="s">
        <v>4720</v>
      </c>
      <c r="P373" s="588" t="str">
        <f>VLOOKUP(MUEBLES[[#This Row],[NÚM. DE BIEN ]],BIENES[],2,FALSE)</f>
        <v xml:space="preserve">SILLA AJUSTABLE </v>
      </c>
      <c r="Q373" s="612" t="s">
        <v>54</v>
      </c>
      <c r="R373" s="606" t="s">
        <v>5310</v>
      </c>
      <c r="S373" s="613" t="s">
        <v>39</v>
      </c>
      <c r="T373" s="613" t="s">
        <v>39</v>
      </c>
      <c r="U373" s="613" t="s">
        <v>39</v>
      </c>
      <c r="V373" s="613">
        <v>81</v>
      </c>
      <c r="W373" s="614">
        <v>42734</v>
      </c>
      <c r="X373" s="615">
        <v>1250</v>
      </c>
      <c r="Y373" s="592">
        <v>0</v>
      </c>
      <c r="Z373" s="616">
        <v>1250</v>
      </c>
      <c r="AA373" s="585" t="s">
        <v>6089</v>
      </c>
      <c r="AB373" s="19"/>
      <c r="AC373" s="576"/>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c r="DA373" s="9"/>
      <c r="DB373" s="9"/>
      <c r="DC373" s="9"/>
      <c r="DD373" s="9"/>
      <c r="DE373" s="9"/>
      <c r="DF373" s="9"/>
      <c r="DG373" s="9"/>
      <c r="DH373" s="9"/>
      <c r="DI373" s="9"/>
      <c r="DJ373" s="9"/>
      <c r="DK373" s="9"/>
      <c r="DL373" s="9"/>
      <c r="DM373" s="9"/>
      <c r="DN373" s="9"/>
      <c r="DO373" s="9"/>
      <c r="DP373" s="9"/>
      <c r="DQ373" s="9"/>
      <c r="DR373" s="9"/>
      <c r="DS373" s="9"/>
      <c r="DT373" s="9"/>
      <c r="DU373" s="9"/>
      <c r="DV373" s="9"/>
      <c r="DW373" s="9"/>
      <c r="DX373" s="9"/>
      <c r="DY373" s="9"/>
      <c r="DZ373" s="9"/>
      <c r="EA373" s="9"/>
      <c r="EB373" s="9"/>
      <c r="EC373" s="9"/>
      <c r="ED373" s="9"/>
      <c r="EE373" s="9"/>
      <c r="EF373" s="9"/>
      <c r="EG373" s="9"/>
      <c r="EH373" s="9"/>
      <c r="EI373" s="9"/>
      <c r="EJ373" s="9"/>
      <c r="EK373" s="9"/>
      <c r="EL373" s="9"/>
      <c r="EM373" s="9"/>
      <c r="EN373" s="9"/>
      <c r="EO373" s="9"/>
      <c r="EP373" s="9"/>
      <c r="EQ373" s="9"/>
      <c r="ER373" s="9"/>
      <c r="ES373" s="9"/>
      <c r="ET373" s="9"/>
      <c r="EU373" s="9"/>
      <c r="EV373" s="9"/>
      <c r="EW373" s="9"/>
      <c r="EX373" s="9"/>
      <c r="EY373" s="9"/>
      <c r="EZ373" s="9"/>
      <c r="FA373" s="9"/>
      <c r="FB373" s="9"/>
      <c r="FC373" s="9"/>
      <c r="FD373" s="9"/>
      <c r="FE373" s="9"/>
      <c r="FF373" s="9"/>
      <c r="FG373" s="9"/>
      <c r="FH373" s="9"/>
      <c r="FI373" s="9"/>
      <c r="FJ373" s="9"/>
      <c r="FK373" s="9"/>
      <c r="FL373" s="9"/>
      <c r="FM373" s="9"/>
      <c r="FN373" s="9"/>
      <c r="FO373" s="9"/>
      <c r="FP373" s="9"/>
      <c r="FQ373" s="9"/>
      <c r="FR373" s="9"/>
      <c r="FS373" s="9"/>
      <c r="FT373" s="9"/>
      <c r="FU373" s="9"/>
      <c r="FV373" s="9"/>
      <c r="FW373" s="9"/>
      <c r="FX373" s="9"/>
      <c r="FY373" s="9"/>
      <c r="FZ373" s="9"/>
      <c r="GA373" s="9"/>
      <c r="GB373" s="9"/>
      <c r="GC373" s="9"/>
      <c r="GD373" s="9"/>
      <c r="GE373" s="9"/>
      <c r="GF373" s="9"/>
      <c r="GG373" s="9"/>
      <c r="GH373" s="9"/>
      <c r="GI373" s="9"/>
      <c r="GJ373" s="9"/>
      <c r="GK373" s="9"/>
      <c r="GL373" s="9"/>
      <c r="GM373" s="9"/>
      <c r="GN373" s="9"/>
      <c r="GO373" s="9"/>
      <c r="GP373" s="9"/>
      <c r="GQ373" s="9"/>
      <c r="GR373" s="9"/>
      <c r="GS373" s="9"/>
      <c r="GT373" s="9"/>
      <c r="GU373" s="9"/>
      <c r="GV373" s="9"/>
      <c r="GW373" s="9"/>
      <c r="GX373" s="9"/>
      <c r="GY373" s="9"/>
      <c r="GZ373" s="9"/>
      <c r="HA373" s="9"/>
      <c r="HB373" s="9"/>
      <c r="HC373" s="9"/>
      <c r="HD373" s="9"/>
      <c r="HE373" s="9"/>
      <c r="HF373" s="9"/>
      <c r="HG373" s="9"/>
      <c r="HH373" s="9"/>
      <c r="HI373" s="9"/>
      <c r="HJ373" s="9"/>
      <c r="HK373" s="9"/>
      <c r="HL373" s="9"/>
      <c r="HM373" s="9"/>
      <c r="HN373" s="9"/>
      <c r="HO373" s="9"/>
      <c r="HP373" s="9"/>
      <c r="HQ373" s="9"/>
      <c r="HR373" s="9"/>
      <c r="HS373" s="9"/>
      <c r="HT373" s="9"/>
      <c r="HU373" s="9"/>
      <c r="HV373" s="9"/>
      <c r="HW373" s="9"/>
      <c r="HX373" s="9"/>
      <c r="HY373" s="9"/>
      <c r="HZ373" s="9"/>
      <c r="IA373" s="9"/>
      <c r="IB373" s="9"/>
      <c r="IC373" s="9"/>
      <c r="ID373" s="9"/>
      <c r="IE373" s="9"/>
      <c r="IF373" s="9"/>
      <c r="IG373" s="9"/>
      <c r="IH373" s="9"/>
      <c r="II373" s="9"/>
      <c r="IJ373" s="9"/>
      <c r="IK373" s="9"/>
      <c r="IL373" s="9"/>
      <c r="IM373" s="9"/>
      <c r="IN373" s="9"/>
      <c r="IO373" s="9"/>
      <c r="IP373" s="9"/>
      <c r="IQ373" s="9"/>
      <c r="IR373" s="9"/>
      <c r="IS373" s="9"/>
      <c r="IT373" s="9"/>
      <c r="IU373" s="9"/>
      <c r="IV373" s="9"/>
      <c r="IW373" s="9"/>
      <c r="IX373" s="9"/>
      <c r="IY373" s="9"/>
      <c r="IZ373" s="9"/>
      <c r="JA373" s="9"/>
      <c r="JB373" s="9"/>
      <c r="JC373" s="9"/>
      <c r="JD373" s="9"/>
      <c r="JE373" s="9"/>
      <c r="JF373" s="9"/>
      <c r="JG373" s="9"/>
      <c r="JH373" s="9"/>
      <c r="JI373" s="9"/>
      <c r="JJ373" s="9"/>
      <c r="JK373" s="9"/>
      <c r="JL373" s="9"/>
      <c r="JM373" s="9"/>
      <c r="JN373" s="9"/>
      <c r="JO373" s="9"/>
      <c r="JP373" s="9"/>
      <c r="JQ373" s="9"/>
      <c r="JR373" s="9"/>
      <c r="JS373" s="9"/>
      <c r="JT373" s="9"/>
      <c r="JU373" s="9"/>
      <c r="JV373" s="9"/>
      <c r="JW373" s="9"/>
      <c r="JX373" s="9"/>
      <c r="JY373" s="9"/>
      <c r="JZ373" s="9"/>
      <c r="KA373" s="9"/>
      <c r="KB373" s="9"/>
      <c r="KC373" s="9"/>
      <c r="KD373" s="9"/>
      <c r="KE373" s="9"/>
      <c r="KF373" s="9"/>
      <c r="KG373" s="9"/>
      <c r="KH373" s="9"/>
      <c r="KI373" s="9"/>
      <c r="KJ373" s="9"/>
      <c r="KK373" s="9"/>
      <c r="KL373" s="9"/>
      <c r="KM373" s="9"/>
      <c r="KN373" s="9"/>
      <c r="KO373" s="9"/>
      <c r="KP373" s="9"/>
      <c r="KQ373" s="9"/>
      <c r="KR373" s="9"/>
      <c r="KS373" s="9"/>
      <c r="KT373" s="9"/>
      <c r="KU373" s="9"/>
      <c r="KV373" s="9"/>
      <c r="KW373" s="9"/>
      <c r="KX373" s="9"/>
      <c r="KY373" s="9"/>
      <c r="KZ373" s="9"/>
      <c r="LA373" s="9"/>
      <c r="LB373" s="9"/>
      <c r="LC373" s="9"/>
      <c r="LD373" s="9"/>
      <c r="LE373" s="9"/>
      <c r="LF373" s="9"/>
      <c r="LG373" s="9"/>
      <c r="LH373" s="9"/>
      <c r="LI373" s="9"/>
      <c r="LJ373" s="9"/>
      <c r="LK373" s="9"/>
      <c r="LL373" s="9"/>
      <c r="LM373" s="9"/>
      <c r="LN373" s="9"/>
      <c r="LO373" s="9"/>
      <c r="LP373" s="9"/>
      <c r="LQ373" s="9"/>
      <c r="LR373" s="9"/>
      <c r="LS373" s="9"/>
      <c r="LT373" s="9"/>
      <c r="LU373" s="9"/>
      <c r="LV373" s="9"/>
      <c r="LW373" s="9"/>
      <c r="LX373" s="9"/>
    </row>
    <row r="374" spans="1:336" s="15" customFormat="1" ht="102" x14ac:dyDescent="0.25">
      <c r="A374" s="662" t="str">
        <f>CONCATENATE(MUEBLES[[#This Row],[CODIGO DE LA PARTIDA ESPECIFICA ]],"-",MUEBLES[[#This Row],[NO. EDIFICIO ]],"-",MUEBLES[[#This Row],[NO. ÁREA ]],"-",MUEBLES[[#This Row],[NÚM. DE BIEN ]],"-",MUEBLES[[#This Row],[CONSECUTIVO DEL BIEN ]],"-",MUEBLES[[#This Row],[CONSECUTIVO GENERAL DE INVENTARIO]])</f>
        <v>511-01-03-271-030-0369</v>
      </c>
      <c r="B374" s="584">
        <v>511</v>
      </c>
      <c r="C374" s="584" t="s">
        <v>6096</v>
      </c>
      <c r="D374" s="584" t="s">
        <v>6493</v>
      </c>
      <c r="E374" s="585" t="s">
        <v>4060</v>
      </c>
      <c r="F374" s="584" t="str">
        <f>VLOOKUP(MUEBLES[[#This Row],[NO. EDIFICIO ]],EDIFICIOS[],2,FALSE)</f>
        <v>PALACIO MUNICIPAL</v>
      </c>
      <c r="G374" s="584" t="str">
        <f>VLOOKUP(MUEBLES[[#This Row],[NO. EDIFICIO ]],EDIFICIOS[],3,FALSE)</f>
        <v>PALACIO MUNICIPAL, S/N, COLONIA CENTRO</v>
      </c>
      <c r="H374" s="606" t="s">
        <v>4062</v>
      </c>
      <c r="I374" s="587" t="str">
        <f>VLOOKUP(MUEBLES[[#This Row],[NO. ÁREA ]],AREAS[],2,FALSE)</f>
        <v xml:space="preserve">UNIDAD DE ASUNTOS JURIDICOS </v>
      </c>
      <c r="J374" s="586" t="str">
        <f>VLOOKUP(MUEBLES[[#This Row],[NO. ÁREA ]],AREAS[],5,FALSE)</f>
        <v>LIC. SERGIO DE LA CRUZ HERNÁNDEZ CRUZ</v>
      </c>
      <c r="K374" s="586">
        <v>68</v>
      </c>
      <c r="L374" s="587" t="str">
        <f>VLOOKUP(MUEBLES[[#This Row],[NÚM. DE NOMINA ]],PERSONAL[],2,FALSE)</f>
        <v>LIC. MAYRA DENISSE PEÑA PÉREZ</v>
      </c>
      <c r="M374" s="586" t="str">
        <f>VLOOKUP(MUEBLES[[#This Row],[NÚM. DE NOMINA ]],PERSONAL[],3,FALSE)</f>
        <v>AUXILIAR ADMINISTRATIVO</v>
      </c>
      <c r="N374" s="585" t="s">
        <v>4904</v>
      </c>
      <c r="O374" s="586" t="s">
        <v>4721</v>
      </c>
      <c r="P374" s="588" t="str">
        <f>VLOOKUP(MUEBLES[[#This Row],[NÚM. DE BIEN ]],BIENES[],2,FALSE)</f>
        <v xml:space="preserve">SILLA AJUSTABLE </v>
      </c>
      <c r="Q374" s="589" t="s">
        <v>54</v>
      </c>
      <c r="R374" s="606" t="s">
        <v>5311</v>
      </c>
      <c r="S374" s="585" t="s">
        <v>39</v>
      </c>
      <c r="T374" s="585" t="s">
        <v>39</v>
      </c>
      <c r="U374" s="585" t="s">
        <v>39</v>
      </c>
      <c r="V374" s="585">
        <v>81</v>
      </c>
      <c r="W374" s="590">
        <v>42734</v>
      </c>
      <c r="X374" s="591">
        <v>1250</v>
      </c>
      <c r="Y374" s="619">
        <v>0</v>
      </c>
      <c r="Z374" s="592">
        <v>1250</v>
      </c>
      <c r="AA374" s="585" t="s">
        <v>6089</v>
      </c>
      <c r="AB374" s="19"/>
      <c r="AC374" s="576"/>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c r="DA374" s="9"/>
      <c r="DB374" s="9"/>
      <c r="DC374" s="9"/>
      <c r="DD374" s="9"/>
      <c r="DE374" s="9"/>
      <c r="DF374" s="9"/>
      <c r="DG374" s="9"/>
      <c r="DH374" s="9"/>
      <c r="DI374" s="9"/>
      <c r="DJ374" s="9"/>
      <c r="DK374" s="9"/>
      <c r="DL374" s="9"/>
      <c r="DM374" s="9"/>
      <c r="DN374" s="9"/>
      <c r="DO374" s="9"/>
      <c r="DP374" s="9"/>
      <c r="DQ374" s="9"/>
      <c r="DR374" s="9"/>
      <c r="DS374" s="9"/>
      <c r="DT374" s="9"/>
      <c r="DU374" s="9"/>
      <c r="DV374" s="9"/>
      <c r="DW374" s="9"/>
      <c r="DX374" s="9"/>
      <c r="DY374" s="9"/>
      <c r="DZ374" s="9"/>
      <c r="EA374" s="9"/>
      <c r="EB374" s="9"/>
      <c r="EC374" s="9"/>
      <c r="ED374" s="9"/>
      <c r="EE374" s="9"/>
      <c r="EF374" s="9"/>
      <c r="EG374" s="9"/>
      <c r="EH374" s="9"/>
      <c r="EI374" s="9"/>
      <c r="EJ374" s="9"/>
      <c r="EK374" s="9"/>
      <c r="EL374" s="9"/>
      <c r="EM374" s="9"/>
      <c r="EN374" s="9"/>
      <c r="EO374" s="9"/>
      <c r="EP374" s="9"/>
      <c r="EQ374" s="9"/>
      <c r="ER374" s="9"/>
      <c r="ES374" s="9"/>
      <c r="ET374" s="9"/>
      <c r="EU374" s="9"/>
      <c r="EV374" s="9"/>
      <c r="EW374" s="9"/>
      <c r="EX374" s="9"/>
      <c r="EY374" s="9"/>
      <c r="EZ374" s="9"/>
      <c r="FA374" s="9"/>
      <c r="FB374" s="9"/>
      <c r="FC374" s="9"/>
      <c r="FD374" s="9"/>
      <c r="FE374" s="9"/>
      <c r="FF374" s="9"/>
      <c r="FG374" s="9"/>
      <c r="FH374" s="9"/>
      <c r="FI374" s="9"/>
      <c r="FJ374" s="9"/>
      <c r="FK374" s="9"/>
      <c r="FL374" s="9"/>
      <c r="FM374" s="9"/>
      <c r="FN374" s="9"/>
      <c r="FO374" s="9"/>
      <c r="FP374" s="9"/>
      <c r="FQ374" s="9"/>
      <c r="FR374" s="9"/>
      <c r="FS374" s="9"/>
      <c r="FT374" s="9"/>
      <c r="FU374" s="9"/>
      <c r="FV374" s="9"/>
      <c r="FW374" s="9"/>
      <c r="FX374" s="9"/>
      <c r="FY374" s="9"/>
      <c r="FZ374" s="9"/>
      <c r="GA374" s="9"/>
      <c r="GB374" s="9"/>
      <c r="GC374" s="9"/>
      <c r="GD374" s="9"/>
      <c r="GE374" s="9"/>
      <c r="GF374" s="9"/>
      <c r="GG374" s="9"/>
      <c r="GH374" s="9"/>
      <c r="GI374" s="9"/>
      <c r="GJ374" s="9"/>
      <c r="GK374" s="9"/>
      <c r="GL374" s="9"/>
      <c r="GM374" s="9"/>
      <c r="GN374" s="9"/>
      <c r="GO374" s="9"/>
      <c r="GP374" s="9"/>
      <c r="GQ374" s="9"/>
      <c r="GR374" s="9"/>
      <c r="GS374" s="9"/>
      <c r="GT374" s="9"/>
      <c r="GU374" s="9"/>
      <c r="GV374" s="9"/>
      <c r="GW374" s="9"/>
      <c r="GX374" s="9"/>
      <c r="GY374" s="9"/>
      <c r="GZ374" s="9"/>
      <c r="HA374" s="9"/>
      <c r="HB374" s="9"/>
      <c r="HC374" s="9"/>
      <c r="HD374" s="9"/>
      <c r="HE374" s="9"/>
      <c r="HF374" s="9"/>
      <c r="HG374" s="9"/>
      <c r="HH374" s="9"/>
      <c r="HI374" s="9"/>
      <c r="HJ374" s="9"/>
      <c r="HK374" s="9"/>
      <c r="HL374" s="9"/>
      <c r="HM374" s="9"/>
      <c r="HN374" s="9"/>
      <c r="HO374" s="9"/>
      <c r="HP374" s="9"/>
      <c r="HQ374" s="9"/>
      <c r="HR374" s="9"/>
      <c r="HS374" s="9"/>
      <c r="HT374" s="9"/>
      <c r="HU374" s="9"/>
      <c r="HV374" s="9"/>
      <c r="HW374" s="9"/>
      <c r="HX374" s="9"/>
      <c r="HY374" s="9"/>
      <c r="HZ374" s="9"/>
      <c r="IA374" s="9"/>
      <c r="IB374" s="9"/>
      <c r="IC374" s="9"/>
      <c r="ID374" s="9"/>
      <c r="IE374" s="9"/>
      <c r="IF374" s="9"/>
      <c r="IG374" s="9"/>
      <c r="IH374" s="9"/>
      <c r="II374" s="9"/>
      <c r="IJ374" s="9"/>
      <c r="IK374" s="9"/>
      <c r="IL374" s="9"/>
      <c r="IM374" s="9"/>
      <c r="IN374" s="9"/>
      <c r="IO374" s="9"/>
      <c r="IP374" s="9"/>
      <c r="IQ374" s="9"/>
      <c r="IR374" s="9"/>
      <c r="IS374" s="9"/>
      <c r="IT374" s="9"/>
      <c r="IU374" s="9"/>
      <c r="IV374" s="9"/>
      <c r="IW374" s="9"/>
      <c r="IX374" s="9"/>
      <c r="IY374" s="9"/>
      <c r="IZ374" s="9"/>
      <c r="JA374" s="9"/>
      <c r="JB374" s="9"/>
      <c r="JC374" s="9"/>
      <c r="JD374" s="9"/>
      <c r="JE374" s="9"/>
      <c r="JF374" s="9"/>
      <c r="JG374" s="9"/>
      <c r="JH374" s="9"/>
      <c r="JI374" s="9"/>
      <c r="JJ374" s="9"/>
      <c r="JK374" s="9"/>
      <c r="JL374" s="9"/>
      <c r="JM374" s="9"/>
      <c r="JN374" s="9"/>
      <c r="JO374" s="9"/>
      <c r="JP374" s="9"/>
      <c r="JQ374" s="9"/>
      <c r="JR374" s="9"/>
      <c r="JS374" s="9"/>
      <c r="JT374" s="9"/>
      <c r="JU374" s="9"/>
      <c r="JV374" s="9"/>
      <c r="JW374" s="9"/>
      <c r="JX374" s="9"/>
      <c r="JY374" s="9"/>
      <c r="JZ374" s="9"/>
      <c r="KA374" s="9"/>
      <c r="KB374" s="9"/>
      <c r="KC374" s="9"/>
      <c r="KD374" s="9"/>
      <c r="KE374" s="9"/>
      <c r="KF374" s="9"/>
      <c r="KG374" s="9"/>
      <c r="KH374" s="9"/>
      <c r="KI374" s="9"/>
      <c r="KJ374" s="9"/>
      <c r="KK374" s="9"/>
      <c r="KL374" s="9"/>
      <c r="KM374" s="9"/>
      <c r="KN374" s="9"/>
      <c r="KO374" s="9"/>
      <c r="KP374" s="9"/>
      <c r="KQ374" s="9"/>
      <c r="KR374" s="9"/>
      <c r="KS374" s="9"/>
      <c r="KT374" s="9"/>
      <c r="KU374" s="9"/>
      <c r="KV374" s="9"/>
      <c r="KW374" s="9"/>
      <c r="KX374" s="9"/>
      <c r="KY374" s="9"/>
      <c r="KZ374" s="9"/>
      <c r="LA374" s="9"/>
      <c r="LB374" s="9"/>
      <c r="LC374" s="9"/>
      <c r="LD374" s="9"/>
      <c r="LE374" s="9"/>
      <c r="LF374" s="9"/>
      <c r="LG374" s="9"/>
      <c r="LH374" s="9"/>
      <c r="LI374" s="9"/>
      <c r="LJ374" s="9"/>
      <c r="LK374" s="9"/>
      <c r="LL374" s="9"/>
      <c r="LM374" s="9"/>
      <c r="LN374" s="9"/>
      <c r="LO374" s="9"/>
      <c r="LP374" s="9"/>
      <c r="LQ374" s="9"/>
      <c r="LR374" s="9"/>
      <c r="LS374" s="9"/>
      <c r="LT374" s="9"/>
      <c r="LU374" s="9"/>
      <c r="LV374" s="9"/>
      <c r="LW374" s="9"/>
      <c r="LX374" s="9"/>
    </row>
    <row r="375" spans="1:336" s="15" customFormat="1" ht="102" x14ac:dyDescent="0.25">
      <c r="A375" s="662" t="str">
        <f>CONCATENATE(MUEBLES[[#This Row],[CODIGO DE LA PARTIDA ESPECIFICA ]],"-",MUEBLES[[#This Row],[NO. EDIFICIO ]],"-",MUEBLES[[#This Row],[NO. ÁREA ]],"-",MUEBLES[[#This Row],[NÚM. DE BIEN ]],"-",MUEBLES[[#This Row],[CONSECUTIVO DEL BIEN ]],"-",MUEBLES[[#This Row],[CONSECUTIVO GENERAL DE INVENTARIO]])</f>
        <v>511-01-31-271-031-0370</v>
      </c>
      <c r="B375" s="584">
        <v>511</v>
      </c>
      <c r="C375" s="584" t="s">
        <v>6096</v>
      </c>
      <c r="D375" s="584" t="s">
        <v>6494</v>
      </c>
      <c r="E375" s="585" t="s">
        <v>4060</v>
      </c>
      <c r="F375" s="584" t="str">
        <f>VLOOKUP(MUEBLES[[#This Row],[NO. EDIFICIO ]],EDIFICIOS[],2,FALSE)</f>
        <v>PALACIO MUNICIPAL</v>
      </c>
      <c r="G375" s="584" t="str">
        <f>VLOOKUP(MUEBLES[[#This Row],[NO. EDIFICIO ]],EDIFICIOS[],3,FALSE)</f>
        <v>PALACIO MUNICIPAL, S/N, COLONIA CENTRO</v>
      </c>
      <c r="H375" s="606" t="s">
        <v>4276</v>
      </c>
      <c r="I375" s="587" t="str">
        <f>VLOOKUP(MUEBLES[[#This Row],[NO. ÁREA ]],AREAS[],2,FALSE)</f>
        <v>DESARROLLO SOCIAL Y ECONÓMICO</v>
      </c>
      <c r="J375" s="586" t="str">
        <f>VLOOKUP(MUEBLES[[#This Row],[NO. ÁREA ]],AREAS[],5,FALSE)</f>
        <v>C. GILBERTO ÁNGELES CORTÉS</v>
      </c>
      <c r="K375" s="586">
        <v>71</v>
      </c>
      <c r="L375" s="587" t="str">
        <f>VLOOKUP(MUEBLES[[#This Row],[NÚM. DE NOMINA ]],PERSONAL[],2,FALSE)</f>
        <v>C. GILBERTO ÁNGELES CORTÉS</v>
      </c>
      <c r="M375" s="586" t="str">
        <f>VLOOKUP(MUEBLES[[#This Row],[NÚM. DE NOMINA ]],PERSONAL[],3,FALSE)</f>
        <v xml:space="preserve">TITULAR </v>
      </c>
      <c r="N375" s="585" t="s">
        <v>4904</v>
      </c>
      <c r="O375" s="586" t="s">
        <v>4722</v>
      </c>
      <c r="P375" s="588" t="str">
        <f>VLOOKUP(MUEBLES[[#This Row],[NÚM. DE BIEN ]],BIENES[],2,FALSE)</f>
        <v xml:space="preserve">SILLA AJUSTABLE </v>
      </c>
      <c r="Q375" s="589" t="s">
        <v>54</v>
      </c>
      <c r="R375" s="606" t="s">
        <v>5312</v>
      </c>
      <c r="S375" s="585" t="s">
        <v>39</v>
      </c>
      <c r="T375" s="585" t="s">
        <v>39</v>
      </c>
      <c r="U375" s="585" t="s">
        <v>39</v>
      </c>
      <c r="V375" s="585">
        <v>81</v>
      </c>
      <c r="W375" s="590">
        <v>42734</v>
      </c>
      <c r="X375" s="591">
        <v>1250</v>
      </c>
      <c r="Y375" s="619">
        <v>0</v>
      </c>
      <c r="Z375" s="592">
        <v>1250</v>
      </c>
      <c r="AA375" s="585" t="s">
        <v>6089</v>
      </c>
      <c r="AB375" s="19"/>
      <c r="AC375" s="576"/>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c r="DA375" s="9"/>
      <c r="DB375" s="9"/>
      <c r="DC375" s="9"/>
      <c r="DD375" s="9"/>
      <c r="DE375" s="9"/>
      <c r="DF375" s="9"/>
      <c r="DG375" s="9"/>
      <c r="DH375" s="9"/>
      <c r="DI375" s="9"/>
      <c r="DJ375" s="9"/>
      <c r="DK375" s="9"/>
      <c r="DL375" s="9"/>
      <c r="DM375" s="9"/>
      <c r="DN375" s="9"/>
      <c r="DO375" s="9"/>
      <c r="DP375" s="9"/>
      <c r="DQ375" s="9"/>
      <c r="DR375" s="9"/>
      <c r="DS375" s="9"/>
      <c r="DT375" s="9"/>
      <c r="DU375" s="9"/>
      <c r="DV375" s="9"/>
      <c r="DW375" s="9"/>
      <c r="DX375" s="9"/>
      <c r="DY375" s="9"/>
      <c r="DZ375" s="9"/>
      <c r="EA375" s="9"/>
      <c r="EB375" s="9"/>
      <c r="EC375" s="9"/>
      <c r="ED375" s="9"/>
      <c r="EE375" s="9"/>
      <c r="EF375" s="9"/>
      <c r="EG375" s="9"/>
      <c r="EH375" s="9"/>
      <c r="EI375" s="9"/>
      <c r="EJ375" s="9"/>
      <c r="EK375" s="9"/>
      <c r="EL375" s="9"/>
      <c r="EM375" s="9"/>
      <c r="EN375" s="9"/>
      <c r="EO375" s="9"/>
      <c r="EP375" s="9"/>
      <c r="EQ375" s="9"/>
      <c r="ER375" s="9"/>
      <c r="ES375" s="9"/>
      <c r="ET375" s="9"/>
      <c r="EU375" s="9"/>
      <c r="EV375" s="9"/>
      <c r="EW375" s="9"/>
      <c r="EX375" s="9"/>
      <c r="EY375" s="9"/>
      <c r="EZ375" s="9"/>
      <c r="FA375" s="9"/>
      <c r="FB375" s="9"/>
      <c r="FC375" s="9"/>
      <c r="FD375" s="9"/>
      <c r="FE375" s="9"/>
      <c r="FF375" s="9"/>
      <c r="FG375" s="9"/>
      <c r="FH375" s="9"/>
      <c r="FI375" s="9"/>
      <c r="FJ375" s="9"/>
      <c r="FK375" s="9"/>
      <c r="FL375" s="9"/>
      <c r="FM375" s="9"/>
      <c r="FN375" s="9"/>
      <c r="FO375" s="9"/>
      <c r="FP375" s="9"/>
      <c r="FQ375" s="9"/>
      <c r="FR375" s="9"/>
      <c r="FS375" s="9"/>
      <c r="FT375" s="9"/>
      <c r="FU375" s="9"/>
      <c r="FV375" s="9"/>
      <c r="FW375" s="9"/>
      <c r="FX375" s="9"/>
      <c r="FY375" s="9"/>
      <c r="FZ375" s="9"/>
      <c r="GA375" s="9"/>
      <c r="GB375" s="9"/>
      <c r="GC375" s="9"/>
      <c r="GD375" s="9"/>
      <c r="GE375" s="9"/>
      <c r="GF375" s="9"/>
      <c r="GG375" s="9"/>
      <c r="GH375" s="9"/>
      <c r="GI375" s="9"/>
      <c r="GJ375" s="9"/>
      <c r="GK375" s="9"/>
      <c r="GL375" s="9"/>
      <c r="GM375" s="9"/>
      <c r="GN375" s="9"/>
      <c r="GO375" s="9"/>
      <c r="GP375" s="9"/>
      <c r="GQ375" s="9"/>
      <c r="GR375" s="9"/>
      <c r="GS375" s="9"/>
      <c r="GT375" s="9"/>
      <c r="GU375" s="9"/>
      <c r="GV375" s="9"/>
      <c r="GW375" s="9"/>
      <c r="GX375" s="9"/>
      <c r="GY375" s="9"/>
      <c r="GZ375" s="9"/>
      <c r="HA375" s="9"/>
      <c r="HB375" s="9"/>
      <c r="HC375" s="9"/>
      <c r="HD375" s="9"/>
      <c r="HE375" s="9"/>
      <c r="HF375" s="9"/>
      <c r="HG375" s="9"/>
      <c r="HH375" s="9"/>
      <c r="HI375" s="9"/>
      <c r="HJ375" s="9"/>
      <c r="HK375" s="9"/>
      <c r="HL375" s="9"/>
      <c r="HM375" s="9"/>
      <c r="HN375" s="9"/>
      <c r="HO375" s="9"/>
      <c r="HP375" s="9"/>
      <c r="HQ375" s="9"/>
      <c r="HR375" s="9"/>
      <c r="HS375" s="9"/>
      <c r="HT375" s="9"/>
      <c r="HU375" s="9"/>
      <c r="HV375" s="9"/>
      <c r="HW375" s="9"/>
      <c r="HX375" s="9"/>
      <c r="HY375" s="9"/>
      <c r="HZ375" s="9"/>
      <c r="IA375" s="9"/>
      <c r="IB375" s="9"/>
      <c r="IC375" s="9"/>
      <c r="ID375" s="9"/>
      <c r="IE375" s="9"/>
      <c r="IF375" s="9"/>
      <c r="IG375" s="9"/>
      <c r="IH375" s="9"/>
      <c r="II375" s="9"/>
      <c r="IJ375" s="9"/>
      <c r="IK375" s="9"/>
      <c r="IL375" s="9"/>
      <c r="IM375" s="9"/>
      <c r="IN375" s="9"/>
      <c r="IO375" s="9"/>
      <c r="IP375" s="9"/>
      <c r="IQ375" s="9"/>
      <c r="IR375" s="9"/>
      <c r="IS375" s="9"/>
      <c r="IT375" s="9"/>
      <c r="IU375" s="9"/>
      <c r="IV375" s="9"/>
      <c r="IW375" s="9"/>
      <c r="IX375" s="9"/>
      <c r="IY375" s="9"/>
      <c r="IZ375" s="9"/>
      <c r="JA375" s="9"/>
      <c r="JB375" s="9"/>
      <c r="JC375" s="9"/>
      <c r="JD375" s="9"/>
      <c r="JE375" s="9"/>
      <c r="JF375" s="9"/>
      <c r="JG375" s="9"/>
      <c r="JH375" s="9"/>
      <c r="JI375" s="9"/>
      <c r="JJ375" s="9"/>
      <c r="JK375" s="9"/>
      <c r="JL375" s="9"/>
      <c r="JM375" s="9"/>
      <c r="JN375" s="9"/>
      <c r="JO375" s="9"/>
      <c r="JP375" s="9"/>
      <c r="JQ375" s="9"/>
      <c r="JR375" s="9"/>
      <c r="JS375" s="9"/>
      <c r="JT375" s="9"/>
      <c r="JU375" s="9"/>
      <c r="JV375" s="9"/>
      <c r="JW375" s="9"/>
      <c r="JX375" s="9"/>
      <c r="JY375" s="9"/>
      <c r="JZ375" s="9"/>
      <c r="KA375" s="9"/>
      <c r="KB375" s="9"/>
      <c r="KC375" s="9"/>
      <c r="KD375" s="9"/>
      <c r="KE375" s="9"/>
      <c r="KF375" s="9"/>
      <c r="KG375" s="9"/>
      <c r="KH375" s="9"/>
      <c r="KI375" s="9"/>
      <c r="KJ375" s="9"/>
      <c r="KK375" s="9"/>
      <c r="KL375" s="9"/>
      <c r="KM375" s="9"/>
      <c r="KN375" s="9"/>
      <c r="KO375" s="9"/>
      <c r="KP375" s="9"/>
      <c r="KQ375" s="9"/>
      <c r="KR375" s="9"/>
      <c r="KS375" s="9"/>
      <c r="KT375" s="9"/>
      <c r="KU375" s="9"/>
      <c r="KV375" s="9"/>
      <c r="KW375" s="9"/>
      <c r="KX375" s="9"/>
      <c r="KY375" s="9"/>
      <c r="KZ375" s="9"/>
      <c r="LA375" s="9"/>
      <c r="LB375" s="9"/>
      <c r="LC375" s="9"/>
      <c r="LD375" s="9"/>
      <c r="LE375" s="9"/>
      <c r="LF375" s="9"/>
      <c r="LG375" s="9"/>
      <c r="LH375" s="9"/>
      <c r="LI375" s="9"/>
      <c r="LJ375" s="9"/>
      <c r="LK375" s="9"/>
      <c r="LL375" s="9"/>
      <c r="LM375" s="9"/>
      <c r="LN375" s="9"/>
      <c r="LO375" s="9"/>
      <c r="LP375" s="9"/>
      <c r="LQ375" s="9"/>
      <c r="LR375" s="9"/>
      <c r="LS375" s="9"/>
      <c r="LT375" s="9"/>
      <c r="LU375" s="9"/>
      <c r="LV375" s="9"/>
      <c r="LW375" s="9"/>
      <c r="LX375" s="9"/>
    </row>
    <row r="376" spans="1:336" s="15" customFormat="1" ht="102" x14ac:dyDescent="0.25">
      <c r="A376" s="662" t="str">
        <f>CONCATENATE(MUEBLES[[#This Row],[CODIGO DE LA PARTIDA ESPECIFICA ]],"-",MUEBLES[[#This Row],[NO. EDIFICIO ]],"-",MUEBLES[[#This Row],[NO. ÁREA ]],"-",MUEBLES[[#This Row],[NÚM. DE BIEN ]],"-",MUEBLES[[#This Row],[CONSECUTIVO DEL BIEN ]],"-",MUEBLES[[#This Row],[CONSECUTIVO GENERAL DE INVENTARIO]])</f>
        <v>511-01-18-271-032-0371</v>
      </c>
      <c r="B376" s="584">
        <v>511</v>
      </c>
      <c r="C376" s="584" t="s">
        <v>6096</v>
      </c>
      <c r="D376" s="584" t="s">
        <v>6495</v>
      </c>
      <c r="E376" s="585" t="s">
        <v>4060</v>
      </c>
      <c r="F376" s="584" t="str">
        <f>VLOOKUP(MUEBLES[[#This Row],[NO. EDIFICIO ]],EDIFICIOS[],2,FALSE)</f>
        <v>PALACIO MUNICIPAL</v>
      </c>
      <c r="G376" s="584" t="str">
        <f>VLOOKUP(MUEBLES[[#This Row],[NO. EDIFICIO ]],EDIFICIOS[],3,FALSE)</f>
        <v>PALACIO MUNICIPAL, S/N, COLONIA CENTRO</v>
      </c>
      <c r="H376" s="606" t="s">
        <v>4263</v>
      </c>
      <c r="I376" s="587" t="str">
        <f>VLOOKUP(MUEBLES[[#This Row],[NO. ÁREA ]],AREAS[],2,FALSE)</f>
        <v>OBRAS PÚBLICAS Y ORDENAMIENTO URBANO</v>
      </c>
      <c r="J376" s="586" t="str">
        <f>VLOOKUP(MUEBLES[[#This Row],[NO. ÁREA ]],AREAS[],5,FALSE)</f>
        <v>ING. ZOILA PÉREZ MEJÍA</v>
      </c>
      <c r="K376" s="586">
        <v>163</v>
      </c>
      <c r="L376" s="587" t="str">
        <f>VLOOKUP(MUEBLES[[#This Row],[NÚM. DE NOMINA ]],PERSONAL[],2,FALSE)</f>
        <v>C. VÍCTOR MANUEL RAMÍREZ RAMÍREZ</v>
      </c>
      <c r="M376" s="586" t="str">
        <f>VLOOKUP(MUEBLES[[#This Row],[NÚM. DE NOMINA ]],PERSONAL[],3,FALSE)</f>
        <v>RESIDENTE DE OBRA</v>
      </c>
      <c r="N376" s="585" t="s">
        <v>4904</v>
      </c>
      <c r="O376" s="586" t="s">
        <v>4723</v>
      </c>
      <c r="P376" s="588" t="str">
        <f>VLOOKUP(MUEBLES[[#This Row],[NÚM. DE BIEN ]],BIENES[],2,FALSE)</f>
        <v xml:space="preserve">SILLA AJUSTABLE </v>
      </c>
      <c r="Q376" s="589" t="s">
        <v>54</v>
      </c>
      <c r="R376" s="606" t="s">
        <v>5313</v>
      </c>
      <c r="S376" s="585" t="s">
        <v>39</v>
      </c>
      <c r="T376" s="585" t="s">
        <v>39</v>
      </c>
      <c r="U376" s="585" t="s">
        <v>39</v>
      </c>
      <c r="V376" s="585">
        <v>81</v>
      </c>
      <c r="W376" s="590">
        <v>42734</v>
      </c>
      <c r="X376" s="591">
        <v>1250</v>
      </c>
      <c r="Y376" s="619">
        <v>0</v>
      </c>
      <c r="Z376" s="592">
        <v>1250</v>
      </c>
      <c r="AA376" s="585" t="s">
        <v>6089</v>
      </c>
      <c r="AB376" s="19"/>
      <c r="AC376" s="576"/>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c r="DA376" s="9"/>
      <c r="DB376" s="9"/>
      <c r="DC376" s="9"/>
      <c r="DD376" s="9"/>
      <c r="DE376" s="9"/>
      <c r="DF376" s="9"/>
      <c r="DG376" s="9"/>
      <c r="DH376" s="9"/>
      <c r="DI376" s="9"/>
      <c r="DJ376" s="9"/>
      <c r="DK376" s="9"/>
      <c r="DL376" s="9"/>
      <c r="DM376" s="9"/>
      <c r="DN376" s="9"/>
      <c r="DO376" s="9"/>
      <c r="DP376" s="9"/>
      <c r="DQ376" s="9"/>
      <c r="DR376" s="9"/>
      <c r="DS376" s="9"/>
      <c r="DT376" s="9"/>
      <c r="DU376" s="9"/>
      <c r="DV376" s="9"/>
      <c r="DW376" s="9"/>
      <c r="DX376" s="9"/>
      <c r="DY376" s="9"/>
      <c r="DZ376" s="9"/>
      <c r="EA376" s="9"/>
      <c r="EB376" s="9"/>
      <c r="EC376" s="9"/>
      <c r="ED376" s="9"/>
      <c r="EE376" s="9"/>
      <c r="EF376" s="9"/>
      <c r="EG376" s="9"/>
      <c r="EH376" s="9"/>
      <c r="EI376" s="9"/>
      <c r="EJ376" s="9"/>
      <c r="EK376" s="9"/>
      <c r="EL376" s="9"/>
      <c r="EM376" s="9"/>
      <c r="EN376" s="9"/>
      <c r="EO376" s="9"/>
      <c r="EP376" s="9"/>
      <c r="EQ376" s="9"/>
      <c r="ER376" s="9"/>
      <c r="ES376" s="9"/>
      <c r="ET376" s="9"/>
      <c r="EU376" s="9"/>
      <c r="EV376" s="9"/>
      <c r="EW376" s="9"/>
      <c r="EX376" s="9"/>
      <c r="EY376" s="9"/>
      <c r="EZ376" s="9"/>
      <c r="FA376" s="9"/>
      <c r="FB376" s="9"/>
      <c r="FC376" s="9"/>
      <c r="FD376" s="9"/>
      <c r="FE376" s="9"/>
      <c r="FF376" s="9"/>
      <c r="FG376" s="9"/>
      <c r="FH376" s="9"/>
      <c r="FI376" s="9"/>
      <c r="FJ376" s="9"/>
      <c r="FK376" s="9"/>
      <c r="FL376" s="9"/>
      <c r="FM376" s="9"/>
      <c r="FN376" s="9"/>
      <c r="FO376" s="9"/>
      <c r="FP376" s="9"/>
      <c r="FQ376" s="9"/>
      <c r="FR376" s="9"/>
      <c r="FS376" s="9"/>
      <c r="FT376" s="9"/>
      <c r="FU376" s="9"/>
      <c r="FV376" s="9"/>
      <c r="FW376" s="9"/>
      <c r="FX376" s="9"/>
      <c r="FY376" s="9"/>
      <c r="FZ376" s="9"/>
      <c r="GA376" s="9"/>
      <c r="GB376" s="9"/>
      <c r="GC376" s="9"/>
      <c r="GD376" s="9"/>
      <c r="GE376" s="9"/>
      <c r="GF376" s="9"/>
      <c r="GG376" s="9"/>
      <c r="GH376" s="9"/>
      <c r="GI376" s="9"/>
      <c r="GJ376" s="9"/>
      <c r="GK376" s="9"/>
      <c r="GL376" s="9"/>
      <c r="GM376" s="9"/>
      <c r="GN376" s="9"/>
      <c r="GO376" s="9"/>
      <c r="GP376" s="9"/>
      <c r="GQ376" s="9"/>
      <c r="GR376" s="9"/>
      <c r="GS376" s="9"/>
      <c r="GT376" s="9"/>
      <c r="GU376" s="9"/>
      <c r="GV376" s="9"/>
      <c r="GW376" s="9"/>
      <c r="GX376" s="9"/>
      <c r="GY376" s="9"/>
      <c r="GZ376" s="9"/>
      <c r="HA376" s="9"/>
      <c r="HB376" s="9"/>
      <c r="HC376" s="9"/>
      <c r="HD376" s="9"/>
      <c r="HE376" s="9"/>
      <c r="HF376" s="9"/>
      <c r="HG376" s="9"/>
      <c r="HH376" s="9"/>
      <c r="HI376" s="9"/>
      <c r="HJ376" s="9"/>
      <c r="HK376" s="9"/>
      <c r="HL376" s="9"/>
      <c r="HM376" s="9"/>
      <c r="HN376" s="9"/>
      <c r="HO376" s="9"/>
      <c r="HP376" s="9"/>
      <c r="HQ376" s="9"/>
      <c r="HR376" s="9"/>
      <c r="HS376" s="9"/>
      <c r="HT376" s="9"/>
      <c r="HU376" s="9"/>
      <c r="HV376" s="9"/>
      <c r="HW376" s="9"/>
      <c r="HX376" s="9"/>
      <c r="HY376" s="9"/>
      <c r="HZ376" s="9"/>
      <c r="IA376" s="9"/>
      <c r="IB376" s="9"/>
      <c r="IC376" s="9"/>
      <c r="ID376" s="9"/>
      <c r="IE376" s="9"/>
      <c r="IF376" s="9"/>
      <c r="IG376" s="9"/>
      <c r="IH376" s="9"/>
      <c r="II376" s="9"/>
      <c r="IJ376" s="9"/>
      <c r="IK376" s="9"/>
      <c r="IL376" s="9"/>
      <c r="IM376" s="9"/>
      <c r="IN376" s="9"/>
      <c r="IO376" s="9"/>
      <c r="IP376" s="9"/>
      <c r="IQ376" s="9"/>
      <c r="IR376" s="9"/>
      <c r="IS376" s="9"/>
      <c r="IT376" s="9"/>
      <c r="IU376" s="9"/>
      <c r="IV376" s="9"/>
      <c r="IW376" s="9"/>
      <c r="IX376" s="9"/>
      <c r="IY376" s="9"/>
      <c r="IZ376" s="9"/>
      <c r="JA376" s="9"/>
      <c r="JB376" s="9"/>
      <c r="JC376" s="9"/>
      <c r="JD376" s="9"/>
      <c r="JE376" s="9"/>
      <c r="JF376" s="9"/>
      <c r="JG376" s="9"/>
      <c r="JH376" s="9"/>
      <c r="JI376" s="9"/>
      <c r="JJ376" s="9"/>
      <c r="JK376" s="9"/>
      <c r="JL376" s="9"/>
      <c r="JM376" s="9"/>
      <c r="JN376" s="9"/>
      <c r="JO376" s="9"/>
      <c r="JP376" s="9"/>
      <c r="JQ376" s="9"/>
      <c r="JR376" s="9"/>
      <c r="JS376" s="9"/>
      <c r="JT376" s="9"/>
      <c r="JU376" s="9"/>
      <c r="JV376" s="9"/>
      <c r="JW376" s="9"/>
      <c r="JX376" s="9"/>
      <c r="JY376" s="9"/>
      <c r="JZ376" s="9"/>
      <c r="KA376" s="9"/>
      <c r="KB376" s="9"/>
      <c r="KC376" s="9"/>
      <c r="KD376" s="9"/>
      <c r="KE376" s="9"/>
      <c r="KF376" s="9"/>
      <c r="KG376" s="9"/>
      <c r="KH376" s="9"/>
      <c r="KI376" s="9"/>
      <c r="KJ376" s="9"/>
      <c r="KK376" s="9"/>
      <c r="KL376" s="9"/>
      <c r="KM376" s="9"/>
      <c r="KN376" s="9"/>
      <c r="KO376" s="9"/>
      <c r="KP376" s="9"/>
      <c r="KQ376" s="9"/>
      <c r="KR376" s="9"/>
      <c r="KS376" s="9"/>
      <c r="KT376" s="9"/>
      <c r="KU376" s="9"/>
      <c r="KV376" s="9"/>
      <c r="KW376" s="9"/>
      <c r="KX376" s="9"/>
      <c r="KY376" s="9"/>
      <c r="KZ376" s="9"/>
      <c r="LA376" s="9"/>
      <c r="LB376" s="9"/>
      <c r="LC376" s="9"/>
      <c r="LD376" s="9"/>
      <c r="LE376" s="9"/>
      <c r="LF376" s="9"/>
      <c r="LG376" s="9"/>
      <c r="LH376" s="9"/>
      <c r="LI376" s="9"/>
      <c r="LJ376" s="9"/>
      <c r="LK376" s="9"/>
      <c r="LL376" s="9"/>
      <c r="LM376" s="9"/>
      <c r="LN376" s="9"/>
      <c r="LO376" s="9"/>
      <c r="LP376" s="9"/>
      <c r="LQ376" s="9"/>
      <c r="LR376" s="9"/>
      <c r="LS376" s="9"/>
      <c r="LT376" s="9"/>
      <c r="LU376" s="9"/>
      <c r="LV376" s="9"/>
      <c r="LW376" s="9"/>
      <c r="LX376" s="9"/>
    </row>
    <row r="377" spans="1:336" s="15" customFormat="1" ht="102" x14ac:dyDescent="0.25">
      <c r="A377" s="662" t="str">
        <f>CONCATENATE(MUEBLES[[#This Row],[CODIGO DE LA PARTIDA ESPECIFICA ]],"-",MUEBLES[[#This Row],[NO. EDIFICIO ]],"-",MUEBLES[[#This Row],[NO. ÁREA ]],"-",MUEBLES[[#This Row],[NÚM. DE BIEN ]],"-",MUEBLES[[#This Row],[CONSECUTIVO DEL BIEN ]],"-",MUEBLES[[#This Row],[CONSECUTIVO GENERAL DE INVENTARIO]])</f>
        <v>511-01-18-271-033-0372</v>
      </c>
      <c r="B377" s="584">
        <v>511</v>
      </c>
      <c r="C377" s="584" t="s">
        <v>6096</v>
      </c>
      <c r="D377" s="584" t="s">
        <v>6496</v>
      </c>
      <c r="E377" s="585" t="s">
        <v>4060</v>
      </c>
      <c r="F377" s="584" t="str">
        <f>VLOOKUP(MUEBLES[[#This Row],[NO. EDIFICIO ]],EDIFICIOS[],2,FALSE)</f>
        <v>PALACIO MUNICIPAL</v>
      </c>
      <c r="G377" s="584" t="str">
        <f>VLOOKUP(MUEBLES[[#This Row],[NO. EDIFICIO ]],EDIFICIOS[],3,FALSE)</f>
        <v>PALACIO MUNICIPAL, S/N, COLONIA CENTRO</v>
      </c>
      <c r="H377" s="606" t="s">
        <v>4263</v>
      </c>
      <c r="I377" s="587" t="str">
        <f>VLOOKUP(MUEBLES[[#This Row],[NO. ÁREA ]],AREAS[],2,FALSE)</f>
        <v>OBRAS PÚBLICAS Y ORDENAMIENTO URBANO</v>
      </c>
      <c r="J377" s="586" t="str">
        <f>VLOOKUP(MUEBLES[[#This Row],[NO. ÁREA ]],AREAS[],5,FALSE)</f>
        <v>ING. ZOILA PÉREZ MEJÍA</v>
      </c>
      <c r="K377" s="586">
        <v>360</v>
      </c>
      <c r="L377" s="587" t="str">
        <f>VLOOKUP(MUEBLES[[#This Row],[NÚM. DE NOMINA ]],PERSONAL[],2,FALSE)</f>
        <v>ARQ. JUAN CARLOS CALLEJAS ESPINOZA</v>
      </c>
      <c r="M377" s="586" t="str">
        <f>VLOOKUP(MUEBLES[[#This Row],[NÚM. DE NOMINA ]],PERSONAL[],3,FALSE)</f>
        <v>SUBDIRECTOR</v>
      </c>
      <c r="N377" s="585" t="s">
        <v>4904</v>
      </c>
      <c r="O377" s="586" t="s">
        <v>4724</v>
      </c>
      <c r="P377" s="588" t="str">
        <f>VLOOKUP(MUEBLES[[#This Row],[NÚM. DE BIEN ]],BIENES[],2,FALSE)</f>
        <v xml:space="preserve">SILLA AJUSTABLE </v>
      </c>
      <c r="Q377" s="589" t="s">
        <v>54</v>
      </c>
      <c r="R377" s="606" t="s">
        <v>5314</v>
      </c>
      <c r="S377" s="585" t="s">
        <v>39</v>
      </c>
      <c r="T377" s="585" t="s">
        <v>39</v>
      </c>
      <c r="U377" s="585" t="s">
        <v>39</v>
      </c>
      <c r="V377" s="585">
        <v>81</v>
      </c>
      <c r="W377" s="590">
        <v>42734</v>
      </c>
      <c r="X377" s="591">
        <v>1250</v>
      </c>
      <c r="Y377" s="619">
        <v>0</v>
      </c>
      <c r="Z377" s="592">
        <v>1250</v>
      </c>
      <c r="AA377" s="585" t="s">
        <v>6089</v>
      </c>
      <c r="AB377" s="19"/>
      <c r="AC377" s="576"/>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c r="DA377" s="9"/>
      <c r="DB377" s="9"/>
      <c r="DC377" s="9"/>
      <c r="DD377" s="9"/>
      <c r="DE377" s="9"/>
      <c r="DF377" s="9"/>
      <c r="DG377" s="9"/>
      <c r="DH377" s="9"/>
      <c r="DI377" s="9"/>
      <c r="DJ377" s="9"/>
      <c r="DK377" s="9"/>
      <c r="DL377" s="9"/>
      <c r="DM377" s="9"/>
      <c r="DN377" s="9"/>
      <c r="DO377" s="9"/>
      <c r="DP377" s="9"/>
      <c r="DQ377" s="9"/>
      <c r="DR377" s="9"/>
      <c r="DS377" s="9"/>
      <c r="DT377" s="9"/>
      <c r="DU377" s="9"/>
      <c r="DV377" s="9"/>
      <c r="DW377" s="9"/>
      <c r="DX377" s="9"/>
      <c r="DY377" s="9"/>
      <c r="DZ377" s="9"/>
      <c r="EA377" s="9"/>
      <c r="EB377" s="9"/>
      <c r="EC377" s="9"/>
      <c r="ED377" s="9"/>
      <c r="EE377" s="9"/>
      <c r="EF377" s="9"/>
      <c r="EG377" s="9"/>
      <c r="EH377" s="9"/>
      <c r="EI377" s="9"/>
      <c r="EJ377" s="9"/>
      <c r="EK377" s="9"/>
      <c r="EL377" s="9"/>
      <c r="EM377" s="9"/>
      <c r="EN377" s="9"/>
      <c r="EO377" s="9"/>
      <c r="EP377" s="9"/>
      <c r="EQ377" s="9"/>
      <c r="ER377" s="9"/>
      <c r="ES377" s="9"/>
      <c r="ET377" s="9"/>
      <c r="EU377" s="9"/>
      <c r="EV377" s="9"/>
      <c r="EW377" s="9"/>
      <c r="EX377" s="9"/>
      <c r="EY377" s="9"/>
      <c r="EZ377" s="9"/>
      <c r="FA377" s="9"/>
      <c r="FB377" s="9"/>
      <c r="FC377" s="9"/>
      <c r="FD377" s="9"/>
      <c r="FE377" s="9"/>
      <c r="FF377" s="9"/>
      <c r="FG377" s="9"/>
      <c r="FH377" s="9"/>
      <c r="FI377" s="9"/>
      <c r="FJ377" s="9"/>
      <c r="FK377" s="9"/>
      <c r="FL377" s="9"/>
      <c r="FM377" s="9"/>
      <c r="FN377" s="9"/>
      <c r="FO377" s="9"/>
      <c r="FP377" s="9"/>
      <c r="FQ377" s="9"/>
      <c r="FR377" s="9"/>
      <c r="FS377" s="9"/>
      <c r="FT377" s="9"/>
      <c r="FU377" s="9"/>
      <c r="FV377" s="9"/>
      <c r="FW377" s="9"/>
      <c r="FX377" s="9"/>
      <c r="FY377" s="9"/>
      <c r="FZ377" s="9"/>
      <c r="GA377" s="9"/>
      <c r="GB377" s="9"/>
      <c r="GC377" s="9"/>
      <c r="GD377" s="9"/>
      <c r="GE377" s="9"/>
      <c r="GF377" s="9"/>
      <c r="GG377" s="9"/>
      <c r="GH377" s="9"/>
      <c r="GI377" s="9"/>
      <c r="GJ377" s="9"/>
      <c r="GK377" s="9"/>
      <c r="GL377" s="9"/>
      <c r="GM377" s="9"/>
      <c r="GN377" s="9"/>
      <c r="GO377" s="9"/>
      <c r="GP377" s="9"/>
      <c r="GQ377" s="9"/>
      <c r="GR377" s="9"/>
      <c r="GS377" s="9"/>
      <c r="GT377" s="9"/>
      <c r="GU377" s="9"/>
      <c r="GV377" s="9"/>
      <c r="GW377" s="9"/>
      <c r="GX377" s="9"/>
      <c r="GY377" s="9"/>
      <c r="GZ377" s="9"/>
      <c r="HA377" s="9"/>
      <c r="HB377" s="9"/>
      <c r="HC377" s="9"/>
      <c r="HD377" s="9"/>
      <c r="HE377" s="9"/>
      <c r="HF377" s="9"/>
      <c r="HG377" s="9"/>
      <c r="HH377" s="9"/>
      <c r="HI377" s="9"/>
      <c r="HJ377" s="9"/>
      <c r="HK377" s="9"/>
      <c r="HL377" s="9"/>
      <c r="HM377" s="9"/>
      <c r="HN377" s="9"/>
      <c r="HO377" s="9"/>
      <c r="HP377" s="9"/>
      <c r="HQ377" s="9"/>
      <c r="HR377" s="9"/>
      <c r="HS377" s="9"/>
      <c r="HT377" s="9"/>
      <c r="HU377" s="9"/>
      <c r="HV377" s="9"/>
      <c r="HW377" s="9"/>
      <c r="HX377" s="9"/>
      <c r="HY377" s="9"/>
      <c r="HZ377" s="9"/>
      <c r="IA377" s="9"/>
      <c r="IB377" s="9"/>
      <c r="IC377" s="9"/>
      <c r="ID377" s="9"/>
      <c r="IE377" s="9"/>
      <c r="IF377" s="9"/>
      <c r="IG377" s="9"/>
      <c r="IH377" s="9"/>
      <c r="II377" s="9"/>
      <c r="IJ377" s="9"/>
      <c r="IK377" s="9"/>
      <c r="IL377" s="9"/>
      <c r="IM377" s="9"/>
      <c r="IN377" s="9"/>
      <c r="IO377" s="9"/>
      <c r="IP377" s="9"/>
      <c r="IQ377" s="9"/>
      <c r="IR377" s="9"/>
      <c r="IS377" s="9"/>
      <c r="IT377" s="9"/>
      <c r="IU377" s="9"/>
      <c r="IV377" s="9"/>
      <c r="IW377" s="9"/>
      <c r="IX377" s="9"/>
      <c r="IY377" s="9"/>
      <c r="IZ377" s="9"/>
      <c r="JA377" s="9"/>
      <c r="JB377" s="9"/>
      <c r="JC377" s="9"/>
      <c r="JD377" s="9"/>
      <c r="JE377" s="9"/>
      <c r="JF377" s="9"/>
      <c r="JG377" s="9"/>
      <c r="JH377" s="9"/>
      <c r="JI377" s="9"/>
      <c r="JJ377" s="9"/>
      <c r="JK377" s="9"/>
      <c r="JL377" s="9"/>
      <c r="JM377" s="9"/>
      <c r="JN377" s="9"/>
      <c r="JO377" s="9"/>
      <c r="JP377" s="9"/>
      <c r="JQ377" s="9"/>
      <c r="JR377" s="9"/>
      <c r="JS377" s="9"/>
      <c r="JT377" s="9"/>
      <c r="JU377" s="9"/>
      <c r="JV377" s="9"/>
      <c r="JW377" s="9"/>
      <c r="JX377" s="9"/>
      <c r="JY377" s="9"/>
      <c r="JZ377" s="9"/>
      <c r="KA377" s="9"/>
      <c r="KB377" s="9"/>
      <c r="KC377" s="9"/>
      <c r="KD377" s="9"/>
      <c r="KE377" s="9"/>
      <c r="KF377" s="9"/>
      <c r="KG377" s="9"/>
      <c r="KH377" s="9"/>
      <c r="KI377" s="9"/>
      <c r="KJ377" s="9"/>
      <c r="KK377" s="9"/>
      <c r="KL377" s="9"/>
      <c r="KM377" s="9"/>
      <c r="KN377" s="9"/>
      <c r="KO377" s="9"/>
      <c r="KP377" s="9"/>
      <c r="KQ377" s="9"/>
      <c r="KR377" s="9"/>
      <c r="KS377" s="9"/>
      <c r="KT377" s="9"/>
      <c r="KU377" s="9"/>
      <c r="KV377" s="9"/>
      <c r="KW377" s="9"/>
      <c r="KX377" s="9"/>
      <c r="KY377" s="9"/>
      <c r="KZ377" s="9"/>
      <c r="LA377" s="9"/>
      <c r="LB377" s="9"/>
      <c r="LC377" s="9"/>
      <c r="LD377" s="9"/>
      <c r="LE377" s="9"/>
      <c r="LF377" s="9"/>
      <c r="LG377" s="9"/>
      <c r="LH377" s="9"/>
      <c r="LI377" s="9"/>
      <c r="LJ377" s="9"/>
      <c r="LK377" s="9"/>
      <c r="LL377" s="9"/>
      <c r="LM377" s="9"/>
      <c r="LN377" s="9"/>
      <c r="LO377" s="9"/>
      <c r="LP377" s="9"/>
      <c r="LQ377" s="9"/>
      <c r="LR377" s="9"/>
      <c r="LS377" s="9"/>
      <c r="LT377" s="9"/>
      <c r="LU377" s="9"/>
      <c r="LV377" s="9"/>
      <c r="LW377" s="9"/>
      <c r="LX377" s="9"/>
    </row>
    <row r="378" spans="1:336" s="15" customFormat="1" ht="102" x14ac:dyDescent="0.25">
      <c r="A378" s="662" t="str">
        <f>CONCATENATE(MUEBLES[[#This Row],[CODIGO DE LA PARTIDA ESPECIFICA ]],"-",MUEBLES[[#This Row],[NO. EDIFICIO ]],"-",MUEBLES[[#This Row],[NO. ÁREA ]],"-",MUEBLES[[#This Row],[NÚM. DE BIEN ]],"-",MUEBLES[[#This Row],[CONSECUTIVO DEL BIEN ]],"-",MUEBLES[[#This Row],[CONSECUTIVO GENERAL DE INVENTARIO]])</f>
        <v>511-01-18-271-034-0373</v>
      </c>
      <c r="B378" s="584">
        <v>511</v>
      </c>
      <c r="C378" s="584" t="s">
        <v>6096</v>
      </c>
      <c r="D378" s="584" t="s">
        <v>6497</v>
      </c>
      <c r="E378" s="585" t="s">
        <v>4060</v>
      </c>
      <c r="F378" s="584" t="str">
        <f>VLOOKUP(MUEBLES[[#This Row],[NO. EDIFICIO ]],EDIFICIOS[],2,FALSE)</f>
        <v>PALACIO MUNICIPAL</v>
      </c>
      <c r="G378" s="584" t="str">
        <f>VLOOKUP(MUEBLES[[#This Row],[NO. EDIFICIO ]],EDIFICIOS[],3,FALSE)</f>
        <v>PALACIO MUNICIPAL, S/N, COLONIA CENTRO</v>
      </c>
      <c r="H378" s="606" t="s">
        <v>4263</v>
      </c>
      <c r="I378" s="587" t="str">
        <f>VLOOKUP(MUEBLES[[#This Row],[NO. ÁREA ]],AREAS[],2,FALSE)</f>
        <v>OBRAS PÚBLICAS Y ORDENAMIENTO URBANO</v>
      </c>
      <c r="J378" s="586" t="str">
        <f>VLOOKUP(MUEBLES[[#This Row],[NO. ÁREA ]],AREAS[],5,FALSE)</f>
        <v>ING. ZOILA PÉREZ MEJÍA</v>
      </c>
      <c r="K378" s="586">
        <v>49</v>
      </c>
      <c r="L378" s="587" t="str">
        <f>VLOOKUP(MUEBLES[[#This Row],[NÚM. DE NOMINA ]],PERSONAL[],2,FALSE)</f>
        <v>ING. ISMAEL PÉREZ ONTIVEROS</v>
      </c>
      <c r="M378" s="586" t="str">
        <f>VLOOKUP(MUEBLES[[#This Row],[NÚM. DE NOMINA ]],PERSONAL[],3,FALSE)</f>
        <v>PROYECTISTA</v>
      </c>
      <c r="N378" s="585" t="s">
        <v>4904</v>
      </c>
      <c r="O378" s="586" t="s">
        <v>4725</v>
      </c>
      <c r="P378" s="588" t="str">
        <f>VLOOKUP(MUEBLES[[#This Row],[NÚM. DE BIEN ]],BIENES[],2,FALSE)</f>
        <v xml:space="preserve">SILLA AJUSTABLE </v>
      </c>
      <c r="Q378" s="589" t="s">
        <v>54</v>
      </c>
      <c r="R378" s="606" t="s">
        <v>5315</v>
      </c>
      <c r="S378" s="585" t="s">
        <v>39</v>
      </c>
      <c r="T378" s="585" t="s">
        <v>39</v>
      </c>
      <c r="U378" s="585" t="s">
        <v>39</v>
      </c>
      <c r="V378" s="585">
        <v>81</v>
      </c>
      <c r="W378" s="590">
        <v>42734</v>
      </c>
      <c r="X378" s="591">
        <v>1250</v>
      </c>
      <c r="Y378" s="619">
        <v>0</v>
      </c>
      <c r="Z378" s="592">
        <v>1250</v>
      </c>
      <c r="AA378" s="585" t="s">
        <v>6089</v>
      </c>
      <c r="AB378" s="19"/>
      <c r="AC378" s="576"/>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c r="DA378" s="9"/>
      <c r="DB378" s="9"/>
      <c r="DC378" s="9"/>
      <c r="DD378" s="9"/>
      <c r="DE378" s="9"/>
      <c r="DF378" s="9"/>
      <c r="DG378" s="9"/>
      <c r="DH378" s="9"/>
      <c r="DI378" s="9"/>
      <c r="DJ378" s="9"/>
      <c r="DK378" s="9"/>
      <c r="DL378" s="9"/>
      <c r="DM378" s="9"/>
      <c r="DN378" s="9"/>
      <c r="DO378" s="9"/>
      <c r="DP378" s="9"/>
      <c r="DQ378" s="9"/>
      <c r="DR378" s="9"/>
      <c r="DS378" s="9"/>
      <c r="DT378" s="9"/>
      <c r="DU378" s="9"/>
      <c r="DV378" s="9"/>
      <c r="DW378" s="9"/>
      <c r="DX378" s="9"/>
      <c r="DY378" s="9"/>
      <c r="DZ378" s="9"/>
      <c r="EA378" s="9"/>
      <c r="EB378" s="9"/>
      <c r="EC378" s="9"/>
      <c r="ED378" s="9"/>
      <c r="EE378" s="9"/>
      <c r="EF378" s="9"/>
      <c r="EG378" s="9"/>
      <c r="EH378" s="9"/>
      <c r="EI378" s="9"/>
      <c r="EJ378" s="9"/>
      <c r="EK378" s="9"/>
      <c r="EL378" s="9"/>
      <c r="EM378" s="9"/>
      <c r="EN378" s="9"/>
      <c r="EO378" s="9"/>
      <c r="EP378" s="9"/>
      <c r="EQ378" s="9"/>
      <c r="ER378" s="9"/>
      <c r="ES378" s="9"/>
      <c r="ET378" s="9"/>
      <c r="EU378" s="9"/>
      <c r="EV378" s="9"/>
      <c r="EW378" s="9"/>
      <c r="EX378" s="9"/>
      <c r="EY378" s="9"/>
      <c r="EZ378" s="9"/>
      <c r="FA378" s="9"/>
      <c r="FB378" s="9"/>
      <c r="FC378" s="9"/>
      <c r="FD378" s="9"/>
      <c r="FE378" s="9"/>
      <c r="FF378" s="9"/>
      <c r="FG378" s="9"/>
      <c r="FH378" s="9"/>
      <c r="FI378" s="9"/>
      <c r="FJ378" s="9"/>
      <c r="FK378" s="9"/>
      <c r="FL378" s="9"/>
      <c r="FM378" s="9"/>
      <c r="FN378" s="9"/>
      <c r="FO378" s="9"/>
      <c r="FP378" s="9"/>
      <c r="FQ378" s="9"/>
      <c r="FR378" s="9"/>
      <c r="FS378" s="9"/>
      <c r="FT378" s="9"/>
      <c r="FU378" s="9"/>
      <c r="FV378" s="9"/>
      <c r="FW378" s="9"/>
      <c r="FX378" s="9"/>
      <c r="FY378" s="9"/>
      <c r="FZ378" s="9"/>
      <c r="GA378" s="9"/>
      <c r="GB378" s="9"/>
      <c r="GC378" s="9"/>
      <c r="GD378" s="9"/>
      <c r="GE378" s="9"/>
      <c r="GF378" s="9"/>
      <c r="GG378" s="9"/>
      <c r="GH378" s="9"/>
      <c r="GI378" s="9"/>
      <c r="GJ378" s="9"/>
      <c r="GK378" s="9"/>
      <c r="GL378" s="9"/>
      <c r="GM378" s="9"/>
      <c r="GN378" s="9"/>
      <c r="GO378" s="9"/>
      <c r="GP378" s="9"/>
      <c r="GQ378" s="9"/>
      <c r="GR378" s="9"/>
      <c r="GS378" s="9"/>
      <c r="GT378" s="9"/>
      <c r="GU378" s="9"/>
      <c r="GV378" s="9"/>
      <c r="GW378" s="9"/>
      <c r="GX378" s="9"/>
      <c r="GY378" s="9"/>
      <c r="GZ378" s="9"/>
      <c r="HA378" s="9"/>
      <c r="HB378" s="9"/>
      <c r="HC378" s="9"/>
      <c r="HD378" s="9"/>
      <c r="HE378" s="9"/>
      <c r="HF378" s="9"/>
      <c r="HG378" s="9"/>
      <c r="HH378" s="9"/>
      <c r="HI378" s="9"/>
      <c r="HJ378" s="9"/>
      <c r="HK378" s="9"/>
      <c r="HL378" s="9"/>
      <c r="HM378" s="9"/>
      <c r="HN378" s="9"/>
      <c r="HO378" s="9"/>
      <c r="HP378" s="9"/>
      <c r="HQ378" s="9"/>
      <c r="HR378" s="9"/>
      <c r="HS378" s="9"/>
      <c r="HT378" s="9"/>
      <c r="HU378" s="9"/>
      <c r="HV378" s="9"/>
      <c r="HW378" s="9"/>
      <c r="HX378" s="9"/>
      <c r="HY378" s="9"/>
      <c r="HZ378" s="9"/>
      <c r="IA378" s="9"/>
      <c r="IB378" s="9"/>
      <c r="IC378" s="9"/>
      <c r="ID378" s="9"/>
      <c r="IE378" s="9"/>
      <c r="IF378" s="9"/>
      <c r="IG378" s="9"/>
      <c r="IH378" s="9"/>
      <c r="II378" s="9"/>
      <c r="IJ378" s="9"/>
      <c r="IK378" s="9"/>
      <c r="IL378" s="9"/>
      <c r="IM378" s="9"/>
      <c r="IN378" s="9"/>
      <c r="IO378" s="9"/>
      <c r="IP378" s="9"/>
      <c r="IQ378" s="9"/>
      <c r="IR378" s="9"/>
      <c r="IS378" s="9"/>
      <c r="IT378" s="9"/>
      <c r="IU378" s="9"/>
      <c r="IV378" s="9"/>
      <c r="IW378" s="9"/>
      <c r="IX378" s="9"/>
      <c r="IY378" s="9"/>
      <c r="IZ378" s="9"/>
      <c r="JA378" s="9"/>
      <c r="JB378" s="9"/>
      <c r="JC378" s="9"/>
      <c r="JD378" s="9"/>
      <c r="JE378" s="9"/>
      <c r="JF378" s="9"/>
      <c r="JG378" s="9"/>
      <c r="JH378" s="9"/>
      <c r="JI378" s="9"/>
      <c r="JJ378" s="9"/>
      <c r="JK378" s="9"/>
      <c r="JL378" s="9"/>
      <c r="JM378" s="9"/>
      <c r="JN378" s="9"/>
      <c r="JO378" s="9"/>
      <c r="JP378" s="9"/>
      <c r="JQ378" s="9"/>
      <c r="JR378" s="9"/>
      <c r="JS378" s="9"/>
      <c r="JT378" s="9"/>
      <c r="JU378" s="9"/>
      <c r="JV378" s="9"/>
      <c r="JW378" s="9"/>
      <c r="JX378" s="9"/>
      <c r="JY378" s="9"/>
      <c r="JZ378" s="9"/>
      <c r="KA378" s="9"/>
      <c r="KB378" s="9"/>
      <c r="KC378" s="9"/>
      <c r="KD378" s="9"/>
      <c r="KE378" s="9"/>
      <c r="KF378" s="9"/>
      <c r="KG378" s="9"/>
      <c r="KH378" s="9"/>
      <c r="KI378" s="9"/>
      <c r="KJ378" s="9"/>
      <c r="KK378" s="9"/>
      <c r="KL378" s="9"/>
      <c r="KM378" s="9"/>
      <c r="KN378" s="9"/>
      <c r="KO378" s="9"/>
      <c r="KP378" s="9"/>
      <c r="KQ378" s="9"/>
      <c r="KR378" s="9"/>
      <c r="KS378" s="9"/>
      <c r="KT378" s="9"/>
      <c r="KU378" s="9"/>
      <c r="KV378" s="9"/>
      <c r="KW378" s="9"/>
      <c r="KX378" s="9"/>
      <c r="KY378" s="9"/>
      <c r="KZ378" s="9"/>
      <c r="LA378" s="9"/>
      <c r="LB378" s="9"/>
      <c r="LC378" s="9"/>
      <c r="LD378" s="9"/>
      <c r="LE378" s="9"/>
      <c r="LF378" s="9"/>
      <c r="LG378" s="9"/>
      <c r="LH378" s="9"/>
      <c r="LI378" s="9"/>
      <c r="LJ378" s="9"/>
      <c r="LK378" s="9"/>
      <c r="LL378" s="9"/>
      <c r="LM378" s="9"/>
      <c r="LN378" s="9"/>
      <c r="LO378" s="9"/>
      <c r="LP378" s="9"/>
      <c r="LQ378" s="9"/>
      <c r="LR378" s="9"/>
      <c r="LS378" s="9"/>
      <c r="LT378" s="9"/>
      <c r="LU378" s="9"/>
      <c r="LV378" s="9"/>
      <c r="LW378" s="9"/>
      <c r="LX378" s="9"/>
    </row>
    <row r="379" spans="1:336" s="15" customFormat="1" ht="102" x14ac:dyDescent="0.25">
      <c r="A379" s="662" t="str">
        <f>CONCATENATE(MUEBLES[[#This Row],[CODIGO DE LA PARTIDA ESPECIFICA ]],"-",MUEBLES[[#This Row],[NO. EDIFICIO ]],"-",MUEBLES[[#This Row],[NO. ÁREA ]],"-",MUEBLES[[#This Row],[NÚM. DE BIEN ]],"-",MUEBLES[[#This Row],[CONSECUTIVO DEL BIEN ]],"-",MUEBLES[[#This Row],[CONSECUTIVO GENERAL DE INVENTARIO]])</f>
        <v>511-01-15-271-035-0374</v>
      </c>
      <c r="B379" s="584">
        <v>511</v>
      </c>
      <c r="C379" s="584" t="s">
        <v>6096</v>
      </c>
      <c r="D379" s="584" t="s">
        <v>6498</v>
      </c>
      <c r="E379" s="585" t="s">
        <v>4060</v>
      </c>
      <c r="F379" s="584" t="str">
        <f>VLOOKUP(MUEBLES[[#This Row],[NO. EDIFICIO ]],EDIFICIOS[],2,FALSE)</f>
        <v>PALACIO MUNICIPAL</v>
      </c>
      <c r="G379" s="584" t="str">
        <f>VLOOKUP(MUEBLES[[#This Row],[NO. EDIFICIO ]],EDIFICIOS[],3,FALSE)</f>
        <v>PALACIO MUNICIPAL, S/N, COLONIA CENTRO</v>
      </c>
      <c r="H379" s="606" t="s">
        <v>4260</v>
      </c>
      <c r="I379" s="587" t="str">
        <f>VLOOKUP(MUEBLES[[#This Row],[NO. ÁREA ]],AREAS[],2,FALSE)</f>
        <v>RECURSOS HUMANOS</v>
      </c>
      <c r="J379" s="586" t="str">
        <f>VLOOKUP(MUEBLES[[#This Row],[NO. ÁREA ]],AREAS[],5,FALSE)</f>
        <v>LIC. CHRISTEL MORENO MARTÍNEZ</v>
      </c>
      <c r="K379" s="586">
        <v>158</v>
      </c>
      <c r="L379" s="587" t="str">
        <f>VLOOKUP(MUEBLES[[#This Row],[NÚM. DE NOMINA ]],PERSONAL[],2,FALSE)</f>
        <v>LIC. CHRISTEL MORENO MARTÍNEZ</v>
      </c>
      <c r="M379" s="586" t="str">
        <f>VLOOKUP(MUEBLES[[#This Row],[NÚM. DE NOMINA ]],PERSONAL[],3,FALSE)</f>
        <v>TITULAR</v>
      </c>
      <c r="N379" s="585" t="s">
        <v>4904</v>
      </c>
      <c r="O379" s="586" t="s">
        <v>4726</v>
      </c>
      <c r="P379" s="588" t="str">
        <f>VLOOKUP(MUEBLES[[#This Row],[NÚM. DE BIEN ]],BIENES[],2,FALSE)</f>
        <v xml:space="preserve">SILLA AJUSTABLE </v>
      </c>
      <c r="Q379" s="589" t="s">
        <v>54</v>
      </c>
      <c r="R379" s="606" t="s">
        <v>5316</v>
      </c>
      <c r="S379" s="585" t="s">
        <v>39</v>
      </c>
      <c r="T379" s="585" t="s">
        <v>39</v>
      </c>
      <c r="U379" s="585" t="s">
        <v>39</v>
      </c>
      <c r="V379" s="585">
        <v>81</v>
      </c>
      <c r="W379" s="590">
        <v>42734</v>
      </c>
      <c r="X379" s="591">
        <v>1250</v>
      </c>
      <c r="Y379" s="619">
        <v>0</v>
      </c>
      <c r="Z379" s="592">
        <v>1250</v>
      </c>
      <c r="AA379" s="585" t="s">
        <v>6089</v>
      </c>
      <c r="AB379" s="19"/>
      <c r="AC379" s="576"/>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c r="DA379" s="9"/>
      <c r="DB379" s="9"/>
      <c r="DC379" s="9"/>
      <c r="DD379" s="9"/>
      <c r="DE379" s="9"/>
      <c r="DF379" s="9"/>
      <c r="DG379" s="9"/>
      <c r="DH379" s="9"/>
      <c r="DI379" s="9"/>
      <c r="DJ379" s="9"/>
      <c r="DK379" s="9"/>
      <c r="DL379" s="9"/>
      <c r="DM379" s="9"/>
      <c r="DN379" s="9"/>
      <c r="DO379" s="9"/>
      <c r="DP379" s="9"/>
      <c r="DQ379" s="9"/>
      <c r="DR379" s="9"/>
      <c r="DS379" s="9"/>
      <c r="DT379" s="9"/>
      <c r="DU379" s="9"/>
      <c r="DV379" s="9"/>
      <c r="DW379" s="9"/>
      <c r="DX379" s="9"/>
      <c r="DY379" s="9"/>
      <c r="DZ379" s="9"/>
      <c r="EA379" s="9"/>
      <c r="EB379" s="9"/>
      <c r="EC379" s="9"/>
      <c r="ED379" s="9"/>
      <c r="EE379" s="9"/>
      <c r="EF379" s="9"/>
      <c r="EG379" s="9"/>
      <c r="EH379" s="9"/>
      <c r="EI379" s="9"/>
      <c r="EJ379" s="9"/>
      <c r="EK379" s="9"/>
      <c r="EL379" s="9"/>
      <c r="EM379" s="9"/>
      <c r="EN379" s="9"/>
      <c r="EO379" s="9"/>
      <c r="EP379" s="9"/>
      <c r="EQ379" s="9"/>
      <c r="ER379" s="9"/>
      <c r="ES379" s="9"/>
      <c r="ET379" s="9"/>
      <c r="EU379" s="9"/>
      <c r="EV379" s="9"/>
      <c r="EW379" s="9"/>
      <c r="EX379" s="9"/>
      <c r="EY379" s="9"/>
      <c r="EZ379" s="9"/>
      <c r="FA379" s="9"/>
      <c r="FB379" s="9"/>
      <c r="FC379" s="9"/>
      <c r="FD379" s="9"/>
      <c r="FE379" s="9"/>
      <c r="FF379" s="9"/>
      <c r="FG379" s="9"/>
      <c r="FH379" s="9"/>
      <c r="FI379" s="9"/>
      <c r="FJ379" s="9"/>
      <c r="FK379" s="9"/>
      <c r="FL379" s="9"/>
      <c r="FM379" s="9"/>
      <c r="FN379" s="9"/>
      <c r="FO379" s="9"/>
      <c r="FP379" s="9"/>
      <c r="FQ379" s="9"/>
      <c r="FR379" s="9"/>
      <c r="FS379" s="9"/>
      <c r="FT379" s="9"/>
      <c r="FU379" s="9"/>
      <c r="FV379" s="9"/>
      <c r="FW379" s="9"/>
      <c r="FX379" s="9"/>
      <c r="FY379" s="9"/>
      <c r="FZ379" s="9"/>
      <c r="GA379" s="9"/>
      <c r="GB379" s="9"/>
      <c r="GC379" s="9"/>
      <c r="GD379" s="9"/>
      <c r="GE379" s="9"/>
      <c r="GF379" s="9"/>
      <c r="GG379" s="9"/>
      <c r="GH379" s="9"/>
      <c r="GI379" s="9"/>
      <c r="GJ379" s="9"/>
      <c r="GK379" s="9"/>
      <c r="GL379" s="9"/>
      <c r="GM379" s="9"/>
      <c r="GN379" s="9"/>
      <c r="GO379" s="9"/>
      <c r="GP379" s="9"/>
      <c r="GQ379" s="9"/>
      <c r="GR379" s="9"/>
      <c r="GS379" s="9"/>
      <c r="GT379" s="9"/>
      <c r="GU379" s="9"/>
      <c r="GV379" s="9"/>
      <c r="GW379" s="9"/>
      <c r="GX379" s="9"/>
      <c r="GY379" s="9"/>
      <c r="GZ379" s="9"/>
      <c r="HA379" s="9"/>
      <c r="HB379" s="9"/>
      <c r="HC379" s="9"/>
      <c r="HD379" s="9"/>
      <c r="HE379" s="9"/>
      <c r="HF379" s="9"/>
      <c r="HG379" s="9"/>
      <c r="HH379" s="9"/>
      <c r="HI379" s="9"/>
      <c r="HJ379" s="9"/>
      <c r="HK379" s="9"/>
      <c r="HL379" s="9"/>
      <c r="HM379" s="9"/>
      <c r="HN379" s="9"/>
      <c r="HO379" s="9"/>
      <c r="HP379" s="9"/>
      <c r="HQ379" s="9"/>
      <c r="HR379" s="9"/>
      <c r="HS379" s="9"/>
      <c r="HT379" s="9"/>
      <c r="HU379" s="9"/>
      <c r="HV379" s="9"/>
      <c r="HW379" s="9"/>
      <c r="HX379" s="9"/>
      <c r="HY379" s="9"/>
      <c r="HZ379" s="9"/>
      <c r="IA379" s="9"/>
      <c r="IB379" s="9"/>
      <c r="IC379" s="9"/>
      <c r="ID379" s="9"/>
      <c r="IE379" s="9"/>
      <c r="IF379" s="9"/>
      <c r="IG379" s="9"/>
      <c r="IH379" s="9"/>
      <c r="II379" s="9"/>
      <c r="IJ379" s="9"/>
      <c r="IK379" s="9"/>
      <c r="IL379" s="9"/>
      <c r="IM379" s="9"/>
      <c r="IN379" s="9"/>
      <c r="IO379" s="9"/>
      <c r="IP379" s="9"/>
      <c r="IQ379" s="9"/>
      <c r="IR379" s="9"/>
      <c r="IS379" s="9"/>
      <c r="IT379" s="9"/>
      <c r="IU379" s="9"/>
      <c r="IV379" s="9"/>
      <c r="IW379" s="9"/>
      <c r="IX379" s="9"/>
      <c r="IY379" s="9"/>
      <c r="IZ379" s="9"/>
      <c r="JA379" s="9"/>
      <c r="JB379" s="9"/>
      <c r="JC379" s="9"/>
      <c r="JD379" s="9"/>
      <c r="JE379" s="9"/>
      <c r="JF379" s="9"/>
      <c r="JG379" s="9"/>
      <c r="JH379" s="9"/>
      <c r="JI379" s="9"/>
      <c r="JJ379" s="9"/>
      <c r="JK379" s="9"/>
      <c r="JL379" s="9"/>
      <c r="JM379" s="9"/>
      <c r="JN379" s="9"/>
      <c r="JO379" s="9"/>
      <c r="JP379" s="9"/>
      <c r="JQ379" s="9"/>
      <c r="JR379" s="9"/>
      <c r="JS379" s="9"/>
      <c r="JT379" s="9"/>
      <c r="JU379" s="9"/>
      <c r="JV379" s="9"/>
      <c r="JW379" s="9"/>
      <c r="JX379" s="9"/>
      <c r="JY379" s="9"/>
      <c r="JZ379" s="9"/>
      <c r="KA379" s="9"/>
      <c r="KB379" s="9"/>
      <c r="KC379" s="9"/>
      <c r="KD379" s="9"/>
      <c r="KE379" s="9"/>
      <c r="KF379" s="9"/>
      <c r="KG379" s="9"/>
      <c r="KH379" s="9"/>
      <c r="KI379" s="9"/>
      <c r="KJ379" s="9"/>
      <c r="KK379" s="9"/>
      <c r="KL379" s="9"/>
      <c r="KM379" s="9"/>
      <c r="KN379" s="9"/>
      <c r="KO379" s="9"/>
      <c r="KP379" s="9"/>
      <c r="KQ379" s="9"/>
      <c r="KR379" s="9"/>
      <c r="KS379" s="9"/>
      <c r="KT379" s="9"/>
      <c r="KU379" s="9"/>
      <c r="KV379" s="9"/>
      <c r="KW379" s="9"/>
      <c r="KX379" s="9"/>
      <c r="KY379" s="9"/>
      <c r="KZ379" s="9"/>
      <c r="LA379" s="9"/>
      <c r="LB379" s="9"/>
      <c r="LC379" s="9"/>
      <c r="LD379" s="9"/>
      <c r="LE379" s="9"/>
      <c r="LF379" s="9"/>
      <c r="LG379" s="9"/>
      <c r="LH379" s="9"/>
      <c r="LI379" s="9"/>
      <c r="LJ379" s="9"/>
      <c r="LK379" s="9"/>
      <c r="LL379" s="9"/>
      <c r="LM379" s="9"/>
      <c r="LN379" s="9"/>
      <c r="LO379" s="9"/>
      <c r="LP379" s="9"/>
      <c r="LQ379" s="9"/>
      <c r="LR379" s="9"/>
      <c r="LS379" s="9"/>
      <c r="LT379" s="9"/>
      <c r="LU379" s="9"/>
      <c r="LV379" s="9"/>
      <c r="LW379" s="9"/>
      <c r="LX379" s="9"/>
    </row>
    <row r="380" spans="1:336" s="15" customFormat="1" ht="102" x14ac:dyDescent="0.25">
      <c r="A380" s="662" t="str">
        <f>CONCATENATE(MUEBLES[[#This Row],[CODIGO DE LA PARTIDA ESPECIFICA ]],"-",MUEBLES[[#This Row],[NO. EDIFICIO ]],"-",MUEBLES[[#This Row],[NO. ÁREA ]],"-",MUEBLES[[#This Row],[NÚM. DE BIEN ]],"-",MUEBLES[[#This Row],[CONSECUTIVO DEL BIEN ]],"-",MUEBLES[[#This Row],[CONSECUTIVO GENERAL DE INVENTARIO]])</f>
        <v>511-01-15-271-036-0375</v>
      </c>
      <c r="B380" s="584">
        <v>511</v>
      </c>
      <c r="C380" s="584" t="s">
        <v>6096</v>
      </c>
      <c r="D380" s="584" t="s">
        <v>6499</v>
      </c>
      <c r="E380" s="585" t="s">
        <v>4060</v>
      </c>
      <c r="F380" s="584" t="str">
        <f>VLOOKUP(MUEBLES[[#This Row],[NO. EDIFICIO ]],EDIFICIOS[],2,FALSE)</f>
        <v>PALACIO MUNICIPAL</v>
      </c>
      <c r="G380" s="584" t="str">
        <f>VLOOKUP(MUEBLES[[#This Row],[NO. EDIFICIO ]],EDIFICIOS[],3,FALSE)</f>
        <v>PALACIO MUNICIPAL, S/N, COLONIA CENTRO</v>
      </c>
      <c r="H380" s="606" t="s">
        <v>4260</v>
      </c>
      <c r="I380" s="587" t="str">
        <f>VLOOKUP(MUEBLES[[#This Row],[NO. ÁREA ]],AREAS[],2,FALSE)</f>
        <v>RECURSOS HUMANOS</v>
      </c>
      <c r="J380" s="586" t="str">
        <f>VLOOKUP(MUEBLES[[#This Row],[NO. ÁREA ]],AREAS[],5,FALSE)</f>
        <v>LIC. CHRISTEL MORENO MARTÍNEZ</v>
      </c>
      <c r="K380" s="586">
        <v>388</v>
      </c>
      <c r="L380" s="587" t="str">
        <f>VLOOKUP(MUEBLES[[#This Row],[NÚM. DE NOMINA ]],PERSONAL[],2,FALSE)</f>
        <v>TEC. CELIA SANTIAGO PÉREZ</v>
      </c>
      <c r="M380" s="586" t="str">
        <f>VLOOKUP(MUEBLES[[#This Row],[NÚM. DE NOMINA ]],PERSONAL[],3,FALSE)</f>
        <v>SECRETARIA</v>
      </c>
      <c r="N380" s="585" t="s">
        <v>4904</v>
      </c>
      <c r="O380" s="586" t="s">
        <v>4727</v>
      </c>
      <c r="P380" s="588" t="str">
        <f>VLOOKUP(MUEBLES[[#This Row],[NÚM. DE BIEN ]],BIENES[],2,FALSE)</f>
        <v xml:space="preserve">SILLA AJUSTABLE </v>
      </c>
      <c r="Q380" s="589" t="s">
        <v>54</v>
      </c>
      <c r="R380" s="606" t="s">
        <v>5317</v>
      </c>
      <c r="S380" s="585" t="s">
        <v>39</v>
      </c>
      <c r="T380" s="585" t="s">
        <v>39</v>
      </c>
      <c r="U380" s="585" t="s">
        <v>39</v>
      </c>
      <c r="V380" s="585">
        <v>81</v>
      </c>
      <c r="W380" s="590">
        <v>42734</v>
      </c>
      <c r="X380" s="591">
        <v>1250</v>
      </c>
      <c r="Y380" s="619">
        <v>0</v>
      </c>
      <c r="Z380" s="592">
        <v>1250</v>
      </c>
      <c r="AA380" s="585" t="s">
        <v>6089</v>
      </c>
      <c r="AB380" s="19"/>
      <c r="AC380" s="576"/>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c r="DA380" s="9"/>
      <c r="DB380" s="9"/>
      <c r="DC380" s="9"/>
      <c r="DD380" s="9"/>
      <c r="DE380" s="9"/>
      <c r="DF380" s="9"/>
      <c r="DG380" s="9"/>
      <c r="DH380" s="9"/>
      <c r="DI380" s="9"/>
      <c r="DJ380" s="9"/>
      <c r="DK380" s="9"/>
      <c r="DL380" s="9"/>
      <c r="DM380" s="9"/>
      <c r="DN380" s="9"/>
      <c r="DO380" s="9"/>
      <c r="DP380" s="9"/>
      <c r="DQ380" s="9"/>
      <c r="DR380" s="9"/>
      <c r="DS380" s="9"/>
      <c r="DT380" s="9"/>
      <c r="DU380" s="9"/>
      <c r="DV380" s="9"/>
      <c r="DW380" s="9"/>
      <c r="DX380" s="9"/>
      <c r="DY380" s="9"/>
      <c r="DZ380" s="9"/>
      <c r="EA380" s="9"/>
      <c r="EB380" s="9"/>
      <c r="EC380" s="9"/>
      <c r="ED380" s="9"/>
      <c r="EE380" s="9"/>
      <c r="EF380" s="9"/>
      <c r="EG380" s="9"/>
      <c r="EH380" s="9"/>
      <c r="EI380" s="9"/>
      <c r="EJ380" s="9"/>
      <c r="EK380" s="9"/>
      <c r="EL380" s="9"/>
      <c r="EM380" s="9"/>
      <c r="EN380" s="9"/>
      <c r="EO380" s="9"/>
      <c r="EP380" s="9"/>
      <c r="EQ380" s="9"/>
      <c r="ER380" s="9"/>
      <c r="ES380" s="9"/>
      <c r="ET380" s="9"/>
      <c r="EU380" s="9"/>
      <c r="EV380" s="9"/>
      <c r="EW380" s="9"/>
      <c r="EX380" s="9"/>
      <c r="EY380" s="9"/>
      <c r="EZ380" s="9"/>
      <c r="FA380" s="9"/>
      <c r="FB380" s="9"/>
      <c r="FC380" s="9"/>
      <c r="FD380" s="9"/>
      <c r="FE380" s="9"/>
      <c r="FF380" s="9"/>
      <c r="FG380" s="9"/>
      <c r="FH380" s="9"/>
      <c r="FI380" s="9"/>
      <c r="FJ380" s="9"/>
      <c r="FK380" s="9"/>
      <c r="FL380" s="9"/>
      <c r="FM380" s="9"/>
      <c r="FN380" s="9"/>
      <c r="FO380" s="9"/>
      <c r="FP380" s="9"/>
      <c r="FQ380" s="9"/>
      <c r="FR380" s="9"/>
      <c r="FS380" s="9"/>
      <c r="FT380" s="9"/>
      <c r="FU380" s="9"/>
      <c r="FV380" s="9"/>
      <c r="FW380" s="9"/>
      <c r="FX380" s="9"/>
      <c r="FY380" s="9"/>
      <c r="FZ380" s="9"/>
      <c r="GA380" s="9"/>
      <c r="GB380" s="9"/>
      <c r="GC380" s="9"/>
      <c r="GD380" s="9"/>
      <c r="GE380" s="9"/>
      <c r="GF380" s="9"/>
      <c r="GG380" s="9"/>
      <c r="GH380" s="9"/>
      <c r="GI380" s="9"/>
      <c r="GJ380" s="9"/>
      <c r="GK380" s="9"/>
      <c r="GL380" s="9"/>
      <c r="GM380" s="9"/>
      <c r="GN380" s="9"/>
      <c r="GO380" s="9"/>
      <c r="GP380" s="9"/>
      <c r="GQ380" s="9"/>
      <c r="GR380" s="9"/>
      <c r="GS380" s="9"/>
      <c r="GT380" s="9"/>
      <c r="GU380" s="9"/>
      <c r="GV380" s="9"/>
      <c r="GW380" s="9"/>
      <c r="GX380" s="9"/>
      <c r="GY380" s="9"/>
      <c r="GZ380" s="9"/>
      <c r="HA380" s="9"/>
      <c r="HB380" s="9"/>
      <c r="HC380" s="9"/>
      <c r="HD380" s="9"/>
      <c r="HE380" s="9"/>
      <c r="HF380" s="9"/>
      <c r="HG380" s="9"/>
      <c r="HH380" s="9"/>
      <c r="HI380" s="9"/>
      <c r="HJ380" s="9"/>
      <c r="HK380" s="9"/>
      <c r="HL380" s="9"/>
      <c r="HM380" s="9"/>
      <c r="HN380" s="9"/>
      <c r="HO380" s="9"/>
      <c r="HP380" s="9"/>
      <c r="HQ380" s="9"/>
      <c r="HR380" s="9"/>
      <c r="HS380" s="9"/>
      <c r="HT380" s="9"/>
      <c r="HU380" s="9"/>
      <c r="HV380" s="9"/>
      <c r="HW380" s="9"/>
      <c r="HX380" s="9"/>
      <c r="HY380" s="9"/>
      <c r="HZ380" s="9"/>
      <c r="IA380" s="9"/>
      <c r="IB380" s="9"/>
      <c r="IC380" s="9"/>
      <c r="ID380" s="9"/>
      <c r="IE380" s="9"/>
      <c r="IF380" s="9"/>
      <c r="IG380" s="9"/>
      <c r="IH380" s="9"/>
      <c r="II380" s="9"/>
      <c r="IJ380" s="9"/>
      <c r="IK380" s="9"/>
      <c r="IL380" s="9"/>
      <c r="IM380" s="9"/>
      <c r="IN380" s="9"/>
      <c r="IO380" s="9"/>
      <c r="IP380" s="9"/>
      <c r="IQ380" s="9"/>
      <c r="IR380" s="9"/>
      <c r="IS380" s="9"/>
      <c r="IT380" s="9"/>
      <c r="IU380" s="9"/>
      <c r="IV380" s="9"/>
      <c r="IW380" s="9"/>
      <c r="IX380" s="9"/>
      <c r="IY380" s="9"/>
      <c r="IZ380" s="9"/>
      <c r="JA380" s="9"/>
      <c r="JB380" s="9"/>
      <c r="JC380" s="9"/>
      <c r="JD380" s="9"/>
      <c r="JE380" s="9"/>
      <c r="JF380" s="9"/>
      <c r="JG380" s="9"/>
      <c r="JH380" s="9"/>
      <c r="JI380" s="9"/>
      <c r="JJ380" s="9"/>
      <c r="JK380" s="9"/>
      <c r="JL380" s="9"/>
      <c r="JM380" s="9"/>
      <c r="JN380" s="9"/>
      <c r="JO380" s="9"/>
      <c r="JP380" s="9"/>
      <c r="JQ380" s="9"/>
      <c r="JR380" s="9"/>
      <c r="JS380" s="9"/>
      <c r="JT380" s="9"/>
      <c r="JU380" s="9"/>
      <c r="JV380" s="9"/>
      <c r="JW380" s="9"/>
      <c r="JX380" s="9"/>
      <c r="JY380" s="9"/>
      <c r="JZ380" s="9"/>
      <c r="KA380" s="9"/>
      <c r="KB380" s="9"/>
      <c r="KC380" s="9"/>
      <c r="KD380" s="9"/>
      <c r="KE380" s="9"/>
      <c r="KF380" s="9"/>
      <c r="KG380" s="9"/>
      <c r="KH380" s="9"/>
      <c r="KI380" s="9"/>
      <c r="KJ380" s="9"/>
      <c r="KK380" s="9"/>
      <c r="KL380" s="9"/>
      <c r="KM380" s="9"/>
      <c r="KN380" s="9"/>
      <c r="KO380" s="9"/>
      <c r="KP380" s="9"/>
      <c r="KQ380" s="9"/>
      <c r="KR380" s="9"/>
      <c r="KS380" s="9"/>
      <c r="KT380" s="9"/>
      <c r="KU380" s="9"/>
      <c r="KV380" s="9"/>
      <c r="KW380" s="9"/>
      <c r="KX380" s="9"/>
      <c r="KY380" s="9"/>
      <c r="KZ380" s="9"/>
      <c r="LA380" s="9"/>
      <c r="LB380" s="9"/>
      <c r="LC380" s="9"/>
      <c r="LD380" s="9"/>
      <c r="LE380" s="9"/>
      <c r="LF380" s="9"/>
      <c r="LG380" s="9"/>
      <c r="LH380" s="9"/>
      <c r="LI380" s="9"/>
      <c r="LJ380" s="9"/>
      <c r="LK380" s="9"/>
      <c r="LL380" s="9"/>
      <c r="LM380" s="9"/>
      <c r="LN380" s="9"/>
      <c r="LO380" s="9"/>
      <c r="LP380" s="9"/>
      <c r="LQ380" s="9"/>
      <c r="LR380" s="9"/>
      <c r="LS380" s="9"/>
      <c r="LT380" s="9"/>
      <c r="LU380" s="9"/>
      <c r="LV380" s="9"/>
      <c r="LW380" s="9"/>
      <c r="LX380" s="9"/>
    </row>
    <row r="381" spans="1:336" s="15" customFormat="1" ht="102" x14ac:dyDescent="0.25">
      <c r="A381" s="662" t="str">
        <f>CONCATENATE(MUEBLES[[#This Row],[CODIGO DE LA PARTIDA ESPECIFICA ]],"-",MUEBLES[[#This Row],[NO. EDIFICIO ]],"-",MUEBLES[[#This Row],[NO. ÁREA ]],"-",MUEBLES[[#This Row],[NÚM. DE BIEN ]],"-",MUEBLES[[#This Row],[CONSECUTIVO DEL BIEN ]],"-",MUEBLES[[#This Row],[CONSECUTIVO GENERAL DE INVENTARIO]])</f>
        <v>511-01-18-271-037-0376</v>
      </c>
      <c r="B381" s="584">
        <v>511</v>
      </c>
      <c r="C381" s="584" t="s">
        <v>6096</v>
      </c>
      <c r="D381" s="584" t="s">
        <v>6500</v>
      </c>
      <c r="E381" s="585" t="s">
        <v>4060</v>
      </c>
      <c r="F381" s="584" t="str">
        <f>VLOOKUP(MUEBLES[[#This Row],[NO. EDIFICIO ]],EDIFICIOS[],2,FALSE)</f>
        <v>PALACIO MUNICIPAL</v>
      </c>
      <c r="G381" s="584" t="str">
        <f>VLOOKUP(MUEBLES[[#This Row],[NO. EDIFICIO ]],EDIFICIOS[],3,FALSE)</f>
        <v>PALACIO MUNICIPAL, S/N, COLONIA CENTRO</v>
      </c>
      <c r="H381" s="606" t="s">
        <v>4263</v>
      </c>
      <c r="I381" s="587" t="str">
        <f>VLOOKUP(MUEBLES[[#This Row],[NO. ÁREA ]],AREAS[],2,FALSE)</f>
        <v>OBRAS PÚBLICAS Y ORDENAMIENTO URBANO</v>
      </c>
      <c r="J381" s="586" t="str">
        <f>VLOOKUP(MUEBLES[[#This Row],[NO. ÁREA ]],AREAS[],5,FALSE)</f>
        <v>ING. ZOILA PÉREZ MEJÍA</v>
      </c>
      <c r="K381" s="586">
        <v>164</v>
      </c>
      <c r="L381" s="587" t="str">
        <f>VLOOKUP(MUEBLES[[#This Row],[NÚM. DE NOMINA ]],PERSONAL[],2,FALSE)</f>
        <v>ING. ZOILA PÉREZ MEJÍA</v>
      </c>
      <c r="M381" s="586" t="str">
        <f>VLOOKUP(MUEBLES[[#This Row],[NÚM. DE NOMINA ]],PERSONAL[],3,FALSE)</f>
        <v>TITULAR</v>
      </c>
      <c r="N381" s="585" t="s">
        <v>4904</v>
      </c>
      <c r="O381" s="586" t="s">
        <v>4728</v>
      </c>
      <c r="P381" s="588" t="str">
        <f>VLOOKUP(MUEBLES[[#This Row],[NÚM. DE BIEN ]],BIENES[],2,FALSE)</f>
        <v xml:space="preserve">SILLA AJUSTABLE </v>
      </c>
      <c r="Q381" s="589" t="s">
        <v>54</v>
      </c>
      <c r="R381" s="606" t="s">
        <v>5318</v>
      </c>
      <c r="S381" s="585" t="s">
        <v>39</v>
      </c>
      <c r="T381" s="585" t="s">
        <v>39</v>
      </c>
      <c r="U381" s="585" t="s">
        <v>39</v>
      </c>
      <c r="V381" s="585">
        <v>81</v>
      </c>
      <c r="W381" s="590">
        <v>42734</v>
      </c>
      <c r="X381" s="591">
        <v>1250</v>
      </c>
      <c r="Y381" s="619">
        <v>0</v>
      </c>
      <c r="Z381" s="592">
        <v>1250</v>
      </c>
      <c r="AA381" s="585" t="s">
        <v>6088</v>
      </c>
      <c r="AB381" s="19"/>
      <c r="AC381" s="576"/>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c r="DA381" s="9"/>
      <c r="DB381" s="9"/>
      <c r="DC381" s="9"/>
      <c r="DD381" s="9"/>
      <c r="DE381" s="9"/>
      <c r="DF381" s="9"/>
      <c r="DG381" s="9"/>
      <c r="DH381" s="9"/>
      <c r="DI381" s="9"/>
      <c r="DJ381" s="9"/>
      <c r="DK381" s="9"/>
      <c r="DL381" s="9"/>
      <c r="DM381" s="9"/>
      <c r="DN381" s="9"/>
      <c r="DO381" s="9"/>
      <c r="DP381" s="9"/>
      <c r="DQ381" s="9"/>
      <c r="DR381" s="9"/>
      <c r="DS381" s="9"/>
      <c r="DT381" s="9"/>
      <c r="DU381" s="9"/>
      <c r="DV381" s="9"/>
      <c r="DW381" s="9"/>
      <c r="DX381" s="9"/>
      <c r="DY381" s="9"/>
      <c r="DZ381" s="9"/>
      <c r="EA381" s="9"/>
      <c r="EB381" s="9"/>
      <c r="EC381" s="9"/>
      <c r="ED381" s="9"/>
      <c r="EE381" s="9"/>
      <c r="EF381" s="9"/>
      <c r="EG381" s="9"/>
      <c r="EH381" s="9"/>
      <c r="EI381" s="9"/>
      <c r="EJ381" s="9"/>
      <c r="EK381" s="9"/>
      <c r="EL381" s="9"/>
      <c r="EM381" s="9"/>
      <c r="EN381" s="9"/>
      <c r="EO381" s="9"/>
      <c r="EP381" s="9"/>
      <c r="EQ381" s="9"/>
      <c r="ER381" s="9"/>
      <c r="ES381" s="9"/>
      <c r="ET381" s="9"/>
      <c r="EU381" s="9"/>
      <c r="EV381" s="9"/>
      <c r="EW381" s="9"/>
      <c r="EX381" s="9"/>
      <c r="EY381" s="9"/>
      <c r="EZ381" s="9"/>
      <c r="FA381" s="9"/>
      <c r="FB381" s="9"/>
      <c r="FC381" s="9"/>
      <c r="FD381" s="9"/>
      <c r="FE381" s="9"/>
      <c r="FF381" s="9"/>
      <c r="FG381" s="9"/>
      <c r="FH381" s="9"/>
      <c r="FI381" s="9"/>
      <c r="FJ381" s="9"/>
      <c r="FK381" s="9"/>
      <c r="FL381" s="9"/>
      <c r="FM381" s="9"/>
      <c r="FN381" s="9"/>
      <c r="FO381" s="9"/>
      <c r="FP381" s="9"/>
      <c r="FQ381" s="9"/>
      <c r="FR381" s="9"/>
      <c r="FS381" s="9"/>
      <c r="FT381" s="9"/>
      <c r="FU381" s="9"/>
      <c r="FV381" s="9"/>
      <c r="FW381" s="9"/>
      <c r="FX381" s="9"/>
      <c r="FY381" s="9"/>
      <c r="FZ381" s="9"/>
      <c r="GA381" s="9"/>
      <c r="GB381" s="9"/>
      <c r="GC381" s="9"/>
      <c r="GD381" s="9"/>
      <c r="GE381" s="9"/>
      <c r="GF381" s="9"/>
      <c r="GG381" s="9"/>
      <c r="GH381" s="9"/>
      <c r="GI381" s="9"/>
      <c r="GJ381" s="9"/>
      <c r="GK381" s="9"/>
      <c r="GL381" s="9"/>
      <c r="GM381" s="9"/>
      <c r="GN381" s="9"/>
      <c r="GO381" s="9"/>
      <c r="GP381" s="9"/>
      <c r="GQ381" s="9"/>
      <c r="GR381" s="9"/>
      <c r="GS381" s="9"/>
      <c r="GT381" s="9"/>
      <c r="GU381" s="9"/>
      <c r="GV381" s="9"/>
      <c r="GW381" s="9"/>
      <c r="GX381" s="9"/>
      <c r="GY381" s="9"/>
      <c r="GZ381" s="9"/>
      <c r="HA381" s="9"/>
      <c r="HB381" s="9"/>
      <c r="HC381" s="9"/>
      <c r="HD381" s="9"/>
      <c r="HE381" s="9"/>
      <c r="HF381" s="9"/>
      <c r="HG381" s="9"/>
      <c r="HH381" s="9"/>
      <c r="HI381" s="9"/>
      <c r="HJ381" s="9"/>
      <c r="HK381" s="9"/>
      <c r="HL381" s="9"/>
      <c r="HM381" s="9"/>
      <c r="HN381" s="9"/>
      <c r="HO381" s="9"/>
      <c r="HP381" s="9"/>
      <c r="HQ381" s="9"/>
      <c r="HR381" s="9"/>
      <c r="HS381" s="9"/>
      <c r="HT381" s="9"/>
      <c r="HU381" s="9"/>
      <c r="HV381" s="9"/>
      <c r="HW381" s="9"/>
      <c r="HX381" s="9"/>
      <c r="HY381" s="9"/>
      <c r="HZ381" s="9"/>
      <c r="IA381" s="9"/>
      <c r="IB381" s="9"/>
      <c r="IC381" s="9"/>
      <c r="ID381" s="9"/>
      <c r="IE381" s="9"/>
      <c r="IF381" s="9"/>
      <c r="IG381" s="9"/>
      <c r="IH381" s="9"/>
      <c r="II381" s="9"/>
      <c r="IJ381" s="9"/>
      <c r="IK381" s="9"/>
      <c r="IL381" s="9"/>
      <c r="IM381" s="9"/>
      <c r="IN381" s="9"/>
      <c r="IO381" s="9"/>
      <c r="IP381" s="9"/>
      <c r="IQ381" s="9"/>
      <c r="IR381" s="9"/>
      <c r="IS381" s="9"/>
      <c r="IT381" s="9"/>
      <c r="IU381" s="9"/>
      <c r="IV381" s="9"/>
      <c r="IW381" s="9"/>
      <c r="IX381" s="9"/>
      <c r="IY381" s="9"/>
      <c r="IZ381" s="9"/>
      <c r="JA381" s="9"/>
      <c r="JB381" s="9"/>
      <c r="JC381" s="9"/>
      <c r="JD381" s="9"/>
      <c r="JE381" s="9"/>
      <c r="JF381" s="9"/>
      <c r="JG381" s="9"/>
      <c r="JH381" s="9"/>
      <c r="JI381" s="9"/>
      <c r="JJ381" s="9"/>
      <c r="JK381" s="9"/>
      <c r="JL381" s="9"/>
      <c r="JM381" s="9"/>
      <c r="JN381" s="9"/>
      <c r="JO381" s="9"/>
      <c r="JP381" s="9"/>
      <c r="JQ381" s="9"/>
      <c r="JR381" s="9"/>
      <c r="JS381" s="9"/>
      <c r="JT381" s="9"/>
      <c r="JU381" s="9"/>
      <c r="JV381" s="9"/>
      <c r="JW381" s="9"/>
      <c r="JX381" s="9"/>
      <c r="JY381" s="9"/>
      <c r="JZ381" s="9"/>
      <c r="KA381" s="9"/>
      <c r="KB381" s="9"/>
      <c r="KC381" s="9"/>
      <c r="KD381" s="9"/>
      <c r="KE381" s="9"/>
      <c r="KF381" s="9"/>
      <c r="KG381" s="9"/>
      <c r="KH381" s="9"/>
      <c r="KI381" s="9"/>
      <c r="KJ381" s="9"/>
      <c r="KK381" s="9"/>
      <c r="KL381" s="9"/>
      <c r="KM381" s="9"/>
      <c r="KN381" s="9"/>
      <c r="KO381" s="9"/>
      <c r="KP381" s="9"/>
      <c r="KQ381" s="9"/>
      <c r="KR381" s="9"/>
      <c r="KS381" s="9"/>
      <c r="KT381" s="9"/>
      <c r="KU381" s="9"/>
      <c r="KV381" s="9"/>
      <c r="KW381" s="9"/>
      <c r="KX381" s="9"/>
      <c r="KY381" s="9"/>
      <c r="KZ381" s="9"/>
      <c r="LA381" s="9"/>
      <c r="LB381" s="9"/>
      <c r="LC381" s="9"/>
      <c r="LD381" s="9"/>
      <c r="LE381" s="9"/>
      <c r="LF381" s="9"/>
      <c r="LG381" s="9"/>
      <c r="LH381" s="9"/>
      <c r="LI381" s="9"/>
      <c r="LJ381" s="9"/>
      <c r="LK381" s="9"/>
      <c r="LL381" s="9"/>
      <c r="LM381" s="9"/>
      <c r="LN381" s="9"/>
      <c r="LO381" s="9"/>
      <c r="LP381" s="9"/>
      <c r="LQ381" s="9"/>
      <c r="LR381" s="9"/>
      <c r="LS381" s="9"/>
      <c r="LT381" s="9"/>
      <c r="LU381" s="9"/>
      <c r="LV381" s="9"/>
      <c r="LW381" s="9"/>
      <c r="LX381" s="9"/>
    </row>
    <row r="382" spans="1:336" s="15" customFormat="1" ht="102" x14ac:dyDescent="0.25">
      <c r="A382" s="662" t="str">
        <f>CONCATENATE(MUEBLES[[#This Row],[CODIGO DE LA PARTIDA ESPECIFICA ]],"-",MUEBLES[[#This Row],[NO. EDIFICIO ]],"-",MUEBLES[[#This Row],[NO. ÁREA ]],"-",MUEBLES[[#This Row],[NÚM. DE BIEN ]],"-",MUEBLES[[#This Row],[CONSECUTIVO DEL BIEN ]],"-",MUEBLES[[#This Row],[CONSECUTIVO GENERAL DE INVENTARIO]])</f>
        <v>511-01-24-271-038-0377</v>
      </c>
      <c r="B382" s="584">
        <v>511</v>
      </c>
      <c r="C382" s="584" t="s">
        <v>6096</v>
      </c>
      <c r="D382" s="584" t="s">
        <v>6501</v>
      </c>
      <c r="E382" s="585" t="s">
        <v>4060</v>
      </c>
      <c r="F382" s="584" t="str">
        <f>VLOOKUP(MUEBLES[[#This Row],[NO. EDIFICIO ]],EDIFICIOS[],2,FALSE)</f>
        <v>PALACIO MUNICIPAL</v>
      </c>
      <c r="G382" s="584" t="str">
        <f>VLOOKUP(MUEBLES[[#This Row],[NO. EDIFICIO ]],EDIFICIOS[],3,FALSE)</f>
        <v>PALACIO MUNICIPAL, S/N, COLONIA CENTRO</v>
      </c>
      <c r="H382" s="606" t="s">
        <v>4269</v>
      </c>
      <c r="I382" s="587" t="str">
        <f>VLOOKUP(MUEBLES[[#This Row],[NO. ÁREA ]],AREAS[],2,FALSE)</f>
        <v>TESORERÍA MUNICIPAL</v>
      </c>
      <c r="J382" s="586" t="str">
        <f>VLOOKUP(MUEBLES[[#This Row],[NO. ÁREA ]],AREAS[],5,FALSE)</f>
        <v>C. P. NOHEMI VIRIDIANA CORTEZ MONTER</v>
      </c>
      <c r="K382" s="586">
        <v>138</v>
      </c>
      <c r="L382" s="587" t="str">
        <f>VLOOKUP(MUEBLES[[#This Row],[NÚM. DE NOMINA ]],PERSONAL[],2,FALSE)</f>
        <v>C. P. NOHEMI VIRIDIANA CORTEZ MONTER</v>
      </c>
      <c r="M382" s="586" t="str">
        <f>VLOOKUP(MUEBLES[[#This Row],[NÚM. DE NOMINA ]],PERSONAL[],3,FALSE)</f>
        <v>TITULAR</v>
      </c>
      <c r="N382" s="585" t="s">
        <v>4904</v>
      </c>
      <c r="O382" s="586" t="s">
        <v>4729</v>
      </c>
      <c r="P382" s="588" t="str">
        <f>VLOOKUP(MUEBLES[[#This Row],[NÚM. DE BIEN ]],BIENES[],2,FALSE)</f>
        <v xml:space="preserve">SILLA AJUSTABLE </v>
      </c>
      <c r="Q382" s="589" t="s">
        <v>54</v>
      </c>
      <c r="R382" s="606" t="s">
        <v>5319</v>
      </c>
      <c r="S382" s="585" t="s">
        <v>39</v>
      </c>
      <c r="T382" s="585" t="s">
        <v>39</v>
      </c>
      <c r="U382" s="585" t="s">
        <v>39</v>
      </c>
      <c r="V382" s="585">
        <v>81</v>
      </c>
      <c r="W382" s="590">
        <v>42734</v>
      </c>
      <c r="X382" s="591">
        <v>1250</v>
      </c>
      <c r="Y382" s="619">
        <v>0</v>
      </c>
      <c r="Z382" s="592">
        <v>1250</v>
      </c>
      <c r="AA382" s="585" t="s">
        <v>6089</v>
      </c>
      <c r="AB382" s="19" t="s">
        <v>7876</v>
      </c>
      <c r="AC382" s="576" t="s">
        <v>7824</v>
      </c>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c r="DA382" s="9"/>
      <c r="DB382" s="9"/>
      <c r="DC382" s="9"/>
      <c r="DD382" s="9"/>
      <c r="DE382" s="9"/>
      <c r="DF382" s="9"/>
      <c r="DG382" s="9"/>
      <c r="DH382" s="9"/>
      <c r="DI382" s="9"/>
      <c r="DJ382" s="9"/>
      <c r="DK382" s="9"/>
      <c r="DL382" s="9"/>
      <c r="DM382" s="9"/>
      <c r="DN382" s="9"/>
      <c r="DO382" s="9"/>
      <c r="DP382" s="9"/>
      <c r="DQ382" s="9"/>
      <c r="DR382" s="9"/>
      <c r="DS382" s="9"/>
      <c r="DT382" s="9"/>
      <c r="DU382" s="9"/>
      <c r="DV382" s="9"/>
      <c r="DW382" s="9"/>
      <c r="DX382" s="9"/>
      <c r="DY382" s="9"/>
      <c r="DZ382" s="9"/>
      <c r="EA382" s="9"/>
      <c r="EB382" s="9"/>
      <c r="EC382" s="9"/>
      <c r="ED382" s="9"/>
      <c r="EE382" s="9"/>
      <c r="EF382" s="9"/>
      <c r="EG382" s="9"/>
      <c r="EH382" s="9"/>
      <c r="EI382" s="9"/>
      <c r="EJ382" s="9"/>
      <c r="EK382" s="9"/>
      <c r="EL382" s="9"/>
      <c r="EM382" s="9"/>
      <c r="EN382" s="9"/>
      <c r="EO382" s="9"/>
      <c r="EP382" s="9"/>
      <c r="EQ382" s="9"/>
      <c r="ER382" s="9"/>
      <c r="ES382" s="9"/>
      <c r="ET382" s="9"/>
      <c r="EU382" s="9"/>
      <c r="EV382" s="9"/>
      <c r="EW382" s="9"/>
      <c r="EX382" s="9"/>
      <c r="EY382" s="9"/>
      <c r="EZ382" s="9"/>
      <c r="FA382" s="9"/>
      <c r="FB382" s="9"/>
      <c r="FC382" s="9"/>
      <c r="FD382" s="9"/>
      <c r="FE382" s="9"/>
      <c r="FF382" s="9"/>
      <c r="FG382" s="9"/>
      <c r="FH382" s="9"/>
      <c r="FI382" s="9"/>
      <c r="FJ382" s="9"/>
      <c r="FK382" s="9"/>
      <c r="FL382" s="9"/>
      <c r="FM382" s="9"/>
      <c r="FN382" s="9"/>
      <c r="FO382" s="9"/>
      <c r="FP382" s="9"/>
      <c r="FQ382" s="9"/>
      <c r="FR382" s="9"/>
      <c r="FS382" s="9"/>
      <c r="FT382" s="9"/>
      <c r="FU382" s="9"/>
      <c r="FV382" s="9"/>
      <c r="FW382" s="9"/>
      <c r="FX382" s="9"/>
      <c r="FY382" s="9"/>
      <c r="FZ382" s="9"/>
      <c r="GA382" s="9"/>
      <c r="GB382" s="9"/>
      <c r="GC382" s="9"/>
      <c r="GD382" s="9"/>
      <c r="GE382" s="9"/>
      <c r="GF382" s="9"/>
      <c r="GG382" s="9"/>
      <c r="GH382" s="9"/>
      <c r="GI382" s="9"/>
      <c r="GJ382" s="9"/>
      <c r="GK382" s="9"/>
      <c r="GL382" s="9"/>
      <c r="GM382" s="9"/>
      <c r="GN382" s="9"/>
      <c r="GO382" s="9"/>
      <c r="GP382" s="9"/>
      <c r="GQ382" s="9"/>
      <c r="GR382" s="9"/>
      <c r="GS382" s="9"/>
      <c r="GT382" s="9"/>
      <c r="GU382" s="9"/>
      <c r="GV382" s="9"/>
      <c r="GW382" s="9"/>
      <c r="GX382" s="9"/>
      <c r="GY382" s="9"/>
      <c r="GZ382" s="9"/>
      <c r="HA382" s="9"/>
      <c r="HB382" s="9"/>
      <c r="HC382" s="9"/>
      <c r="HD382" s="9"/>
      <c r="HE382" s="9"/>
      <c r="HF382" s="9"/>
      <c r="HG382" s="9"/>
      <c r="HH382" s="9"/>
      <c r="HI382" s="9"/>
      <c r="HJ382" s="9"/>
      <c r="HK382" s="9"/>
      <c r="HL382" s="9"/>
      <c r="HM382" s="9"/>
      <c r="HN382" s="9"/>
      <c r="HO382" s="9"/>
      <c r="HP382" s="9"/>
      <c r="HQ382" s="9"/>
      <c r="HR382" s="9"/>
      <c r="HS382" s="9"/>
      <c r="HT382" s="9"/>
      <c r="HU382" s="9"/>
      <c r="HV382" s="9"/>
      <c r="HW382" s="9"/>
      <c r="HX382" s="9"/>
      <c r="HY382" s="9"/>
      <c r="HZ382" s="9"/>
      <c r="IA382" s="9"/>
      <c r="IB382" s="9"/>
      <c r="IC382" s="9"/>
      <c r="ID382" s="9"/>
      <c r="IE382" s="9"/>
      <c r="IF382" s="9"/>
      <c r="IG382" s="9"/>
      <c r="IH382" s="9"/>
      <c r="II382" s="9"/>
      <c r="IJ382" s="9"/>
      <c r="IK382" s="9"/>
      <c r="IL382" s="9"/>
      <c r="IM382" s="9"/>
      <c r="IN382" s="9"/>
      <c r="IO382" s="9"/>
      <c r="IP382" s="9"/>
      <c r="IQ382" s="9"/>
      <c r="IR382" s="9"/>
      <c r="IS382" s="9"/>
      <c r="IT382" s="9"/>
      <c r="IU382" s="9"/>
      <c r="IV382" s="9"/>
      <c r="IW382" s="9"/>
      <c r="IX382" s="9"/>
      <c r="IY382" s="9"/>
      <c r="IZ382" s="9"/>
      <c r="JA382" s="9"/>
      <c r="JB382" s="9"/>
      <c r="JC382" s="9"/>
      <c r="JD382" s="9"/>
      <c r="JE382" s="9"/>
      <c r="JF382" s="9"/>
      <c r="JG382" s="9"/>
      <c r="JH382" s="9"/>
      <c r="JI382" s="9"/>
      <c r="JJ382" s="9"/>
      <c r="JK382" s="9"/>
      <c r="JL382" s="9"/>
      <c r="JM382" s="9"/>
      <c r="JN382" s="9"/>
      <c r="JO382" s="9"/>
      <c r="JP382" s="9"/>
      <c r="JQ382" s="9"/>
      <c r="JR382" s="9"/>
      <c r="JS382" s="9"/>
      <c r="JT382" s="9"/>
      <c r="JU382" s="9"/>
      <c r="JV382" s="9"/>
      <c r="JW382" s="9"/>
      <c r="JX382" s="9"/>
      <c r="JY382" s="9"/>
      <c r="JZ382" s="9"/>
      <c r="KA382" s="9"/>
      <c r="KB382" s="9"/>
      <c r="KC382" s="9"/>
      <c r="KD382" s="9"/>
      <c r="KE382" s="9"/>
      <c r="KF382" s="9"/>
      <c r="KG382" s="9"/>
      <c r="KH382" s="9"/>
      <c r="KI382" s="9"/>
      <c r="KJ382" s="9"/>
      <c r="KK382" s="9"/>
      <c r="KL382" s="9"/>
      <c r="KM382" s="9"/>
      <c r="KN382" s="9"/>
      <c r="KO382" s="9"/>
      <c r="KP382" s="9"/>
      <c r="KQ382" s="9"/>
      <c r="KR382" s="9"/>
      <c r="KS382" s="9"/>
      <c r="KT382" s="9"/>
      <c r="KU382" s="9"/>
      <c r="KV382" s="9"/>
      <c r="KW382" s="9"/>
      <c r="KX382" s="9"/>
      <c r="KY382" s="9"/>
      <c r="KZ382" s="9"/>
      <c r="LA382" s="9"/>
      <c r="LB382" s="9"/>
      <c r="LC382" s="9"/>
      <c r="LD382" s="9"/>
      <c r="LE382" s="9"/>
      <c r="LF382" s="9"/>
      <c r="LG382" s="9"/>
      <c r="LH382" s="9"/>
      <c r="LI382" s="9"/>
      <c r="LJ382" s="9"/>
      <c r="LK382" s="9"/>
      <c r="LL382" s="9"/>
      <c r="LM382" s="9"/>
      <c r="LN382" s="9"/>
      <c r="LO382" s="9"/>
      <c r="LP382" s="9"/>
      <c r="LQ382" s="9"/>
      <c r="LR382" s="9"/>
      <c r="LS382" s="9"/>
      <c r="LT382" s="9"/>
      <c r="LU382" s="9"/>
      <c r="LV382" s="9"/>
      <c r="LW382" s="9"/>
      <c r="LX382" s="9"/>
    </row>
    <row r="383" spans="1:336" s="15" customFormat="1" ht="102" x14ac:dyDescent="0.25">
      <c r="A383" s="662" t="str">
        <f>CONCATENATE(MUEBLES[[#This Row],[CODIGO DE LA PARTIDA ESPECIFICA ]],"-",MUEBLES[[#This Row],[NO. EDIFICIO ]],"-",MUEBLES[[#This Row],[NO. ÁREA ]],"-",MUEBLES[[#This Row],[NÚM. DE BIEN ]],"-",MUEBLES[[#This Row],[CONSECUTIVO DEL BIEN ]],"-",MUEBLES[[#This Row],[CONSECUTIVO GENERAL DE INVENTARIO]])</f>
        <v>511-01-24-271-039-0378</v>
      </c>
      <c r="B383" s="584">
        <v>511</v>
      </c>
      <c r="C383" s="584" t="s">
        <v>6096</v>
      </c>
      <c r="D383" s="584" t="s">
        <v>6502</v>
      </c>
      <c r="E383" s="585" t="s">
        <v>4060</v>
      </c>
      <c r="F383" s="584" t="str">
        <f>VLOOKUP(MUEBLES[[#This Row],[NO. EDIFICIO ]],EDIFICIOS[],2,FALSE)</f>
        <v>PALACIO MUNICIPAL</v>
      </c>
      <c r="G383" s="584" t="str">
        <f>VLOOKUP(MUEBLES[[#This Row],[NO. EDIFICIO ]],EDIFICIOS[],3,FALSE)</f>
        <v>PALACIO MUNICIPAL, S/N, COLONIA CENTRO</v>
      </c>
      <c r="H383" s="606" t="s">
        <v>4269</v>
      </c>
      <c r="I383" s="587" t="str">
        <f>VLOOKUP(MUEBLES[[#This Row],[NO. ÁREA ]],AREAS[],2,FALSE)</f>
        <v>TESORERÍA MUNICIPAL</v>
      </c>
      <c r="J383" s="586" t="str">
        <f>VLOOKUP(MUEBLES[[#This Row],[NO. ÁREA ]],AREAS[],5,FALSE)</f>
        <v>C. P. NOHEMI VIRIDIANA CORTEZ MONTER</v>
      </c>
      <c r="K383" s="586">
        <v>406</v>
      </c>
      <c r="L383" s="587" t="str">
        <f>VLOOKUP(MUEBLES[[#This Row],[NÚM. DE NOMINA ]],PERSONAL[],2,FALSE)</f>
        <v>C. GLORIA PÉREZ GARCÍA</v>
      </c>
      <c r="M383" s="586" t="str">
        <f>VLOOKUP(MUEBLES[[#This Row],[NÚM. DE NOMINA ]],PERSONAL[],3,FALSE)</f>
        <v>AUXILIAR ADMINISTRATIVO</v>
      </c>
      <c r="N383" s="585" t="s">
        <v>4904</v>
      </c>
      <c r="O383" s="586" t="s">
        <v>4730</v>
      </c>
      <c r="P383" s="588" t="str">
        <f>VLOOKUP(MUEBLES[[#This Row],[NÚM. DE BIEN ]],BIENES[],2,FALSE)</f>
        <v xml:space="preserve">SILLA AJUSTABLE </v>
      </c>
      <c r="Q383" s="589" t="s">
        <v>54</v>
      </c>
      <c r="R383" s="606" t="s">
        <v>5320</v>
      </c>
      <c r="S383" s="585" t="s">
        <v>39</v>
      </c>
      <c r="T383" s="585" t="s">
        <v>39</v>
      </c>
      <c r="U383" s="585" t="s">
        <v>39</v>
      </c>
      <c r="V383" s="585">
        <v>81</v>
      </c>
      <c r="W383" s="590">
        <v>42734</v>
      </c>
      <c r="X383" s="591">
        <v>1250</v>
      </c>
      <c r="Y383" s="619">
        <v>0</v>
      </c>
      <c r="Z383" s="592">
        <v>1250</v>
      </c>
      <c r="AA383" s="585" t="s">
        <v>6089</v>
      </c>
      <c r="AB383" s="19"/>
      <c r="AC383" s="576"/>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c r="DA383" s="9"/>
      <c r="DB383" s="9"/>
      <c r="DC383" s="9"/>
      <c r="DD383" s="9"/>
      <c r="DE383" s="9"/>
      <c r="DF383" s="9"/>
      <c r="DG383" s="9"/>
      <c r="DH383" s="9"/>
      <c r="DI383" s="9"/>
      <c r="DJ383" s="9"/>
      <c r="DK383" s="9"/>
      <c r="DL383" s="9"/>
      <c r="DM383" s="9"/>
      <c r="DN383" s="9"/>
      <c r="DO383" s="9"/>
      <c r="DP383" s="9"/>
      <c r="DQ383" s="9"/>
      <c r="DR383" s="9"/>
      <c r="DS383" s="9"/>
      <c r="DT383" s="9"/>
      <c r="DU383" s="9"/>
      <c r="DV383" s="9"/>
      <c r="DW383" s="9"/>
      <c r="DX383" s="9"/>
      <c r="DY383" s="9"/>
      <c r="DZ383" s="9"/>
      <c r="EA383" s="9"/>
      <c r="EB383" s="9"/>
      <c r="EC383" s="9"/>
      <c r="ED383" s="9"/>
      <c r="EE383" s="9"/>
      <c r="EF383" s="9"/>
      <c r="EG383" s="9"/>
      <c r="EH383" s="9"/>
      <c r="EI383" s="9"/>
      <c r="EJ383" s="9"/>
      <c r="EK383" s="9"/>
      <c r="EL383" s="9"/>
      <c r="EM383" s="9"/>
      <c r="EN383" s="9"/>
      <c r="EO383" s="9"/>
      <c r="EP383" s="9"/>
      <c r="EQ383" s="9"/>
      <c r="ER383" s="9"/>
      <c r="ES383" s="9"/>
      <c r="ET383" s="9"/>
      <c r="EU383" s="9"/>
      <c r="EV383" s="9"/>
      <c r="EW383" s="9"/>
      <c r="EX383" s="9"/>
      <c r="EY383" s="9"/>
      <c r="EZ383" s="9"/>
      <c r="FA383" s="9"/>
      <c r="FB383" s="9"/>
      <c r="FC383" s="9"/>
      <c r="FD383" s="9"/>
      <c r="FE383" s="9"/>
      <c r="FF383" s="9"/>
      <c r="FG383" s="9"/>
      <c r="FH383" s="9"/>
      <c r="FI383" s="9"/>
      <c r="FJ383" s="9"/>
      <c r="FK383" s="9"/>
      <c r="FL383" s="9"/>
      <c r="FM383" s="9"/>
      <c r="FN383" s="9"/>
      <c r="FO383" s="9"/>
      <c r="FP383" s="9"/>
      <c r="FQ383" s="9"/>
      <c r="FR383" s="9"/>
      <c r="FS383" s="9"/>
      <c r="FT383" s="9"/>
      <c r="FU383" s="9"/>
      <c r="FV383" s="9"/>
      <c r="FW383" s="9"/>
      <c r="FX383" s="9"/>
      <c r="FY383" s="9"/>
      <c r="FZ383" s="9"/>
      <c r="GA383" s="9"/>
      <c r="GB383" s="9"/>
      <c r="GC383" s="9"/>
      <c r="GD383" s="9"/>
      <c r="GE383" s="9"/>
      <c r="GF383" s="9"/>
      <c r="GG383" s="9"/>
      <c r="GH383" s="9"/>
      <c r="GI383" s="9"/>
      <c r="GJ383" s="9"/>
      <c r="GK383" s="9"/>
      <c r="GL383" s="9"/>
      <c r="GM383" s="9"/>
      <c r="GN383" s="9"/>
      <c r="GO383" s="9"/>
      <c r="GP383" s="9"/>
      <c r="GQ383" s="9"/>
      <c r="GR383" s="9"/>
      <c r="GS383" s="9"/>
      <c r="GT383" s="9"/>
      <c r="GU383" s="9"/>
      <c r="GV383" s="9"/>
      <c r="GW383" s="9"/>
      <c r="GX383" s="9"/>
      <c r="GY383" s="9"/>
      <c r="GZ383" s="9"/>
      <c r="HA383" s="9"/>
      <c r="HB383" s="9"/>
      <c r="HC383" s="9"/>
      <c r="HD383" s="9"/>
      <c r="HE383" s="9"/>
      <c r="HF383" s="9"/>
      <c r="HG383" s="9"/>
      <c r="HH383" s="9"/>
      <c r="HI383" s="9"/>
      <c r="HJ383" s="9"/>
      <c r="HK383" s="9"/>
      <c r="HL383" s="9"/>
      <c r="HM383" s="9"/>
      <c r="HN383" s="9"/>
      <c r="HO383" s="9"/>
      <c r="HP383" s="9"/>
      <c r="HQ383" s="9"/>
      <c r="HR383" s="9"/>
      <c r="HS383" s="9"/>
      <c r="HT383" s="9"/>
      <c r="HU383" s="9"/>
      <c r="HV383" s="9"/>
      <c r="HW383" s="9"/>
      <c r="HX383" s="9"/>
      <c r="HY383" s="9"/>
      <c r="HZ383" s="9"/>
      <c r="IA383" s="9"/>
      <c r="IB383" s="9"/>
      <c r="IC383" s="9"/>
      <c r="ID383" s="9"/>
      <c r="IE383" s="9"/>
      <c r="IF383" s="9"/>
      <c r="IG383" s="9"/>
      <c r="IH383" s="9"/>
      <c r="II383" s="9"/>
      <c r="IJ383" s="9"/>
      <c r="IK383" s="9"/>
      <c r="IL383" s="9"/>
      <c r="IM383" s="9"/>
      <c r="IN383" s="9"/>
      <c r="IO383" s="9"/>
      <c r="IP383" s="9"/>
      <c r="IQ383" s="9"/>
      <c r="IR383" s="9"/>
      <c r="IS383" s="9"/>
      <c r="IT383" s="9"/>
      <c r="IU383" s="9"/>
      <c r="IV383" s="9"/>
      <c r="IW383" s="9"/>
      <c r="IX383" s="9"/>
      <c r="IY383" s="9"/>
      <c r="IZ383" s="9"/>
      <c r="JA383" s="9"/>
      <c r="JB383" s="9"/>
      <c r="JC383" s="9"/>
      <c r="JD383" s="9"/>
      <c r="JE383" s="9"/>
      <c r="JF383" s="9"/>
      <c r="JG383" s="9"/>
      <c r="JH383" s="9"/>
      <c r="JI383" s="9"/>
      <c r="JJ383" s="9"/>
      <c r="JK383" s="9"/>
      <c r="JL383" s="9"/>
      <c r="JM383" s="9"/>
      <c r="JN383" s="9"/>
      <c r="JO383" s="9"/>
      <c r="JP383" s="9"/>
      <c r="JQ383" s="9"/>
      <c r="JR383" s="9"/>
      <c r="JS383" s="9"/>
      <c r="JT383" s="9"/>
      <c r="JU383" s="9"/>
      <c r="JV383" s="9"/>
      <c r="JW383" s="9"/>
      <c r="JX383" s="9"/>
      <c r="JY383" s="9"/>
      <c r="JZ383" s="9"/>
      <c r="KA383" s="9"/>
      <c r="KB383" s="9"/>
      <c r="KC383" s="9"/>
      <c r="KD383" s="9"/>
      <c r="KE383" s="9"/>
      <c r="KF383" s="9"/>
      <c r="KG383" s="9"/>
      <c r="KH383" s="9"/>
      <c r="KI383" s="9"/>
      <c r="KJ383" s="9"/>
      <c r="KK383" s="9"/>
      <c r="KL383" s="9"/>
      <c r="KM383" s="9"/>
      <c r="KN383" s="9"/>
      <c r="KO383" s="9"/>
      <c r="KP383" s="9"/>
      <c r="KQ383" s="9"/>
      <c r="KR383" s="9"/>
      <c r="KS383" s="9"/>
      <c r="KT383" s="9"/>
      <c r="KU383" s="9"/>
      <c r="KV383" s="9"/>
      <c r="KW383" s="9"/>
      <c r="KX383" s="9"/>
      <c r="KY383" s="9"/>
      <c r="KZ383" s="9"/>
      <c r="LA383" s="9"/>
      <c r="LB383" s="9"/>
      <c r="LC383" s="9"/>
      <c r="LD383" s="9"/>
      <c r="LE383" s="9"/>
      <c r="LF383" s="9"/>
      <c r="LG383" s="9"/>
      <c r="LH383" s="9"/>
      <c r="LI383" s="9"/>
      <c r="LJ383" s="9"/>
      <c r="LK383" s="9"/>
      <c r="LL383" s="9"/>
      <c r="LM383" s="9"/>
      <c r="LN383" s="9"/>
      <c r="LO383" s="9"/>
      <c r="LP383" s="9"/>
      <c r="LQ383" s="9"/>
      <c r="LR383" s="9"/>
      <c r="LS383" s="9"/>
      <c r="LT383" s="9"/>
      <c r="LU383" s="9"/>
      <c r="LV383" s="9"/>
      <c r="LW383" s="9"/>
      <c r="LX383" s="9"/>
    </row>
    <row r="384" spans="1:336" s="15" customFormat="1" ht="102" x14ac:dyDescent="0.25">
      <c r="A384" s="662" t="str">
        <f>CONCATENATE(MUEBLES[[#This Row],[CODIGO DE LA PARTIDA ESPECIFICA ]],"-",MUEBLES[[#This Row],[NO. EDIFICIO ]],"-",MUEBLES[[#This Row],[NO. ÁREA ]],"-",MUEBLES[[#This Row],[NÚM. DE BIEN ]],"-",MUEBLES[[#This Row],[CONSECUTIVO DEL BIEN ]],"-",MUEBLES[[#This Row],[CONSECUTIVO GENERAL DE INVENTARIO]])</f>
        <v>511-01-24-271-040-0379</v>
      </c>
      <c r="B384" s="584">
        <v>511</v>
      </c>
      <c r="C384" s="584" t="s">
        <v>6096</v>
      </c>
      <c r="D384" s="584" t="s">
        <v>6503</v>
      </c>
      <c r="E384" s="585" t="s">
        <v>4060</v>
      </c>
      <c r="F384" s="584" t="str">
        <f>VLOOKUP(MUEBLES[[#This Row],[NO. EDIFICIO ]],EDIFICIOS[],2,FALSE)</f>
        <v>PALACIO MUNICIPAL</v>
      </c>
      <c r="G384" s="584" t="str">
        <f>VLOOKUP(MUEBLES[[#This Row],[NO. EDIFICIO ]],EDIFICIOS[],3,FALSE)</f>
        <v>PALACIO MUNICIPAL, S/N, COLONIA CENTRO</v>
      </c>
      <c r="H384" s="606" t="s">
        <v>4269</v>
      </c>
      <c r="I384" s="587" t="str">
        <f>VLOOKUP(MUEBLES[[#This Row],[NO. ÁREA ]],AREAS[],2,FALSE)</f>
        <v>TESORERÍA MUNICIPAL</v>
      </c>
      <c r="J384" s="586" t="str">
        <f>VLOOKUP(MUEBLES[[#This Row],[NO. ÁREA ]],AREAS[],5,FALSE)</f>
        <v>C. P. NOHEMI VIRIDIANA CORTEZ MONTER</v>
      </c>
      <c r="K384" s="586">
        <v>138</v>
      </c>
      <c r="L384" s="587" t="str">
        <f>VLOOKUP(MUEBLES[[#This Row],[NÚM. DE NOMINA ]],PERSONAL[],2,FALSE)</f>
        <v>C. P. NOHEMI VIRIDIANA CORTEZ MONTER</v>
      </c>
      <c r="M384" s="586" t="str">
        <f>VLOOKUP(MUEBLES[[#This Row],[NÚM. DE NOMINA ]],PERSONAL[],3,FALSE)</f>
        <v>TITULAR</v>
      </c>
      <c r="N384" s="585" t="s">
        <v>4904</v>
      </c>
      <c r="O384" s="586" t="s">
        <v>4731</v>
      </c>
      <c r="P384" s="588" t="str">
        <f>VLOOKUP(MUEBLES[[#This Row],[NÚM. DE BIEN ]],BIENES[],2,FALSE)</f>
        <v xml:space="preserve">SILLA AJUSTABLE </v>
      </c>
      <c r="Q384" s="589" t="s">
        <v>54</v>
      </c>
      <c r="R384" s="606" t="s">
        <v>5321</v>
      </c>
      <c r="S384" s="585" t="s">
        <v>39</v>
      </c>
      <c r="T384" s="585" t="s">
        <v>39</v>
      </c>
      <c r="U384" s="585" t="s">
        <v>39</v>
      </c>
      <c r="V384" s="585">
        <v>81</v>
      </c>
      <c r="W384" s="590">
        <v>42734</v>
      </c>
      <c r="X384" s="591">
        <v>1250</v>
      </c>
      <c r="Y384" s="619">
        <v>0</v>
      </c>
      <c r="Z384" s="592">
        <v>1250</v>
      </c>
      <c r="AA384" s="585" t="s">
        <v>6089</v>
      </c>
      <c r="AB384" s="19" t="s">
        <v>7877</v>
      </c>
      <c r="AC384" s="576" t="s">
        <v>7825</v>
      </c>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c r="DA384" s="9"/>
      <c r="DB384" s="9"/>
      <c r="DC384" s="9"/>
      <c r="DD384" s="9"/>
      <c r="DE384" s="9"/>
      <c r="DF384" s="9"/>
      <c r="DG384" s="9"/>
      <c r="DH384" s="9"/>
      <c r="DI384" s="9"/>
      <c r="DJ384" s="9"/>
      <c r="DK384" s="9"/>
      <c r="DL384" s="9"/>
      <c r="DM384" s="9"/>
      <c r="DN384" s="9"/>
      <c r="DO384" s="9"/>
      <c r="DP384" s="9"/>
      <c r="DQ384" s="9"/>
      <c r="DR384" s="9"/>
      <c r="DS384" s="9"/>
      <c r="DT384" s="9"/>
      <c r="DU384" s="9"/>
      <c r="DV384" s="9"/>
      <c r="DW384" s="9"/>
      <c r="DX384" s="9"/>
      <c r="DY384" s="9"/>
      <c r="DZ384" s="9"/>
      <c r="EA384" s="9"/>
      <c r="EB384" s="9"/>
      <c r="EC384" s="9"/>
      <c r="ED384" s="9"/>
      <c r="EE384" s="9"/>
      <c r="EF384" s="9"/>
      <c r="EG384" s="9"/>
      <c r="EH384" s="9"/>
      <c r="EI384" s="9"/>
      <c r="EJ384" s="9"/>
      <c r="EK384" s="9"/>
      <c r="EL384" s="9"/>
      <c r="EM384" s="9"/>
      <c r="EN384" s="9"/>
      <c r="EO384" s="9"/>
      <c r="EP384" s="9"/>
      <c r="EQ384" s="9"/>
      <c r="ER384" s="9"/>
      <c r="ES384" s="9"/>
      <c r="ET384" s="9"/>
      <c r="EU384" s="9"/>
      <c r="EV384" s="9"/>
      <c r="EW384" s="9"/>
      <c r="EX384" s="9"/>
      <c r="EY384" s="9"/>
      <c r="EZ384" s="9"/>
      <c r="FA384" s="9"/>
      <c r="FB384" s="9"/>
      <c r="FC384" s="9"/>
      <c r="FD384" s="9"/>
      <c r="FE384" s="9"/>
      <c r="FF384" s="9"/>
      <c r="FG384" s="9"/>
      <c r="FH384" s="9"/>
      <c r="FI384" s="9"/>
      <c r="FJ384" s="9"/>
      <c r="FK384" s="9"/>
      <c r="FL384" s="9"/>
      <c r="FM384" s="9"/>
      <c r="FN384" s="9"/>
      <c r="FO384" s="9"/>
      <c r="FP384" s="9"/>
      <c r="FQ384" s="9"/>
      <c r="FR384" s="9"/>
      <c r="FS384" s="9"/>
      <c r="FT384" s="9"/>
      <c r="FU384" s="9"/>
      <c r="FV384" s="9"/>
      <c r="FW384" s="9"/>
      <c r="FX384" s="9"/>
      <c r="FY384" s="9"/>
      <c r="FZ384" s="9"/>
      <c r="GA384" s="9"/>
      <c r="GB384" s="9"/>
      <c r="GC384" s="9"/>
      <c r="GD384" s="9"/>
      <c r="GE384" s="9"/>
      <c r="GF384" s="9"/>
      <c r="GG384" s="9"/>
      <c r="GH384" s="9"/>
      <c r="GI384" s="9"/>
      <c r="GJ384" s="9"/>
      <c r="GK384" s="9"/>
      <c r="GL384" s="9"/>
      <c r="GM384" s="9"/>
      <c r="GN384" s="9"/>
      <c r="GO384" s="9"/>
      <c r="GP384" s="9"/>
      <c r="GQ384" s="9"/>
      <c r="GR384" s="9"/>
      <c r="GS384" s="9"/>
      <c r="GT384" s="9"/>
      <c r="GU384" s="9"/>
      <c r="GV384" s="9"/>
      <c r="GW384" s="9"/>
      <c r="GX384" s="9"/>
      <c r="GY384" s="9"/>
      <c r="GZ384" s="9"/>
      <c r="HA384" s="9"/>
      <c r="HB384" s="9"/>
      <c r="HC384" s="9"/>
      <c r="HD384" s="9"/>
      <c r="HE384" s="9"/>
      <c r="HF384" s="9"/>
      <c r="HG384" s="9"/>
      <c r="HH384" s="9"/>
      <c r="HI384" s="9"/>
      <c r="HJ384" s="9"/>
      <c r="HK384" s="9"/>
      <c r="HL384" s="9"/>
      <c r="HM384" s="9"/>
      <c r="HN384" s="9"/>
      <c r="HO384" s="9"/>
      <c r="HP384" s="9"/>
      <c r="HQ384" s="9"/>
      <c r="HR384" s="9"/>
      <c r="HS384" s="9"/>
      <c r="HT384" s="9"/>
      <c r="HU384" s="9"/>
      <c r="HV384" s="9"/>
      <c r="HW384" s="9"/>
      <c r="HX384" s="9"/>
      <c r="HY384" s="9"/>
      <c r="HZ384" s="9"/>
      <c r="IA384" s="9"/>
      <c r="IB384" s="9"/>
      <c r="IC384" s="9"/>
      <c r="ID384" s="9"/>
      <c r="IE384" s="9"/>
      <c r="IF384" s="9"/>
      <c r="IG384" s="9"/>
      <c r="IH384" s="9"/>
      <c r="II384" s="9"/>
      <c r="IJ384" s="9"/>
      <c r="IK384" s="9"/>
      <c r="IL384" s="9"/>
      <c r="IM384" s="9"/>
      <c r="IN384" s="9"/>
      <c r="IO384" s="9"/>
      <c r="IP384" s="9"/>
      <c r="IQ384" s="9"/>
      <c r="IR384" s="9"/>
      <c r="IS384" s="9"/>
      <c r="IT384" s="9"/>
      <c r="IU384" s="9"/>
      <c r="IV384" s="9"/>
      <c r="IW384" s="9"/>
      <c r="IX384" s="9"/>
      <c r="IY384" s="9"/>
      <c r="IZ384" s="9"/>
      <c r="JA384" s="9"/>
      <c r="JB384" s="9"/>
      <c r="JC384" s="9"/>
      <c r="JD384" s="9"/>
      <c r="JE384" s="9"/>
      <c r="JF384" s="9"/>
      <c r="JG384" s="9"/>
      <c r="JH384" s="9"/>
      <c r="JI384" s="9"/>
      <c r="JJ384" s="9"/>
      <c r="JK384" s="9"/>
      <c r="JL384" s="9"/>
      <c r="JM384" s="9"/>
      <c r="JN384" s="9"/>
      <c r="JO384" s="9"/>
      <c r="JP384" s="9"/>
      <c r="JQ384" s="9"/>
      <c r="JR384" s="9"/>
      <c r="JS384" s="9"/>
      <c r="JT384" s="9"/>
      <c r="JU384" s="9"/>
      <c r="JV384" s="9"/>
      <c r="JW384" s="9"/>
      <c r="JX384" s="9"/>
      <c r="JY384" s="9"/>
      <c r="JZ384" s="9"/>
      <c r="KA384" s="9"/>
      <c r="KB384" s="9"/>
      <c r="KC384" s="9"/>
      <c r="KD384" s="9"/>
      <c r="KE384" s="9"/>
      <c r="KF384" s="9"/>
      <c r="KG384" s="9"/>
      <c r="KH384" s="9"/>
      <c r="KI384" s="9"/>
      <c r="KJ384" s="9"/>
      <c r="KK384" s="9"/>
      <c r="KL384" s="9"/>
      <c r="KM384" s="9"/>
      <c r="KN384" s="9"/>
      <c r="KO384" s="9"/>
      <c r="KP384" s="9"/>
      <c r="KQ384" s="9"/>
      <c r="KR384" s="9"/>
      <c r="KS384" s="9"/>
      <c r="KT384" s="9"/>
      <c r="KU384" s="9"/>
      <c r="KV384" s="9"/>
      <c r="KW384" s="9"/>
      <c r="KX384" s="9"/>
      <c r="KY384" s="9"/>
      <c r="KZ384" s="9"/>
      <c r="LA384" s="9"/>
      <c r="LB384" s="9"/>
      <c r="LC384" s="9"/>
      <c r="LD384" s="9"/>
      <c r="LE384" s="9"/>
      <c r="LF384" s="9"/>
      <c r="LG384" s="9"/>
      <c r="LH384" s="9"/>
      <c r="LI384" s="9"/>
      <c r="LJ384" s="9"/>
      <c r="LK384" s="9"/>
      <c r="LL384" s="9"/>
      <c r="LM384" s="9"/>
      <c r="LN384" s="9"/>
      <c r="LO384" s="9"/>
      <c r="LP384" s="9"/>
      <c r="LQ384" s="9"/>
      <c r="LR384" s="9"/>
      <c r="LS384" s="9"/>
      <c r="LT384" s="9"/>
      <c r="LU384" s="9"/>
      <c r="LV384" s="9"/>
      <c r="LW384" s="9"/>
      <c r="LX384" s="9"/>
    </row>
    <row r="385" spans="1:336" s="15" customFormat="1" ht="102" x14ac:dyDescent="0.25">
      <c r="A385" s="662" t="str">
        <f>CONCATENATE(MUEBLES[[#This Row],[CODIGO DE LA PARTIDA ESPECIFICA ]],"-",MUEBLES[[#This Row],[NO. EDIFICIO ]],"-",MUEBLES[[#This Row],[NO. ÁREA ]],"-",MUEBLES[[#This Row],[NÚM. DE BIEN ]],"-",MUEBLES[[#This Row],[CONSECUTIVO DEL BIEN ]],"-",MUEBLES[[#This Row],[CONSECUTIVO GENERAL DE INVENTARIO]])</f>
        <v>511-01-24-271-041-0380</v>
      </c>
      <c r="B385" s="584">
        <v>511</v>
      </c>
      <c r="C385" s="584" t="s">
        <v>6096</v>
      </c>
      <c r="D385" s="584" t="s">
        <v>6504</v>
      </c>
      <c r="E385" s="585" t="s">
        <v>4060</v>
      </c>
      <c r="F385" s="584" t="str">
        <f>VLOOKUP(MUEBLES[[#This Row],[NO. EDIFICIO ]],EDIFICIOS[],2,FALSE)</f>
        <v>PALACIO MUNICIPAL</v>
      </c>
      <c r="G385" s="584" t="str">
        <f>VLOOKUP(MUEBLES[[#This Row],[NO. EDIFICIO ]],EDIFICIOS[],3,FALSE)</f>
        <v>PALACIO MUNICIPAL, S/N, COLONIA CENTRO</v>
      </c>
      <c r="H385" s="606" t="s">
        <v>4269</v>
      </c>
      <c r="I385" s="587" t="str">
        <f>VLOOKUP(MUEBLES[[#This Row],[NO. ÁREA ]],AREAS[],2,FALSE)</f>
        <v>TESORERÍA MUNICIPAL</v>
      </c>
      <c r="J385" s="586" t="str">
        <f>VLOOKUP(MUEBLES[[#This Row],[NO. ÁREA ]],AREAS[],5,FALSE)</f>
        <v>C. P. NOHEMI VIRIDIANA CORTEZ MONTER</v>
      </c>
      <c r="K385" s="586">
        <v>222</v>
      </c>
      <c r="L385" s="587" t="str">
        <f>VLOOKUP(MUEBLES[[#This Row],[NÚM. DE NOMINA ]],PERSONAL[],2,FALSE)</f>
        <v>C. FABIOLA HERNÁNDEZ HERNÁNDEZ</v>
      </c>
      <c r="M385" s="586" t="str">
        <f>VLOOKUP(MUEBLES[[#This Row],[NÚM. DE NOMINA ]],PERSONAL[],3,FALSE)</f>
        <v>SECRETARIA</v>
      </c>
      <c r="N385" s="585" t="s">
        <v>4904</v>
      </c>
      <c r="O385" s="586" t="s">
        <v>4732</v>
      </c>
      <c r="P385" s="588" t="str">
        <f>VLOOKUP(MUEBLES[[#This Row],[NÚM. DE BIEN ]],BIENES[],2,FALSE)</f>
        <v xml:space="preserve">SILLA AJUSTABLE </v>
      </c>
      <c r="Q385" s="589" t="s">
        <v>54</v>
      </c>
      <c r="R385" s="606" t="s">
        <v>5322</v>
      </c>
      <c r="S385" s="585" t="s">
        <v>39</v>
      </c>
      <c r="T385" s="585" t="s">
        <v>39</v>
      </c>
      <c r="U385" s="585" t="s">
        <v>39</v>
      </c>
      <c r="V385" s="585">
        <v>81</v>
      </c>
      <c r="W385" s="590">
        <v>42734</v>
      </c>
      <c r="X385" s="591">
        <v>1250</v>
      </c>
      <c r="Y385" s="619">
        <v>0</v>
      </c>
      <c r="Z385" s="592">
        <v>1250</v>
      </c>
      <c r="AA385" s="585" t="s">
        <v>6089</v>
      </c>
      <c r="AB385" s="19" t="s">
        <v>7877</v>
      </c>
      <c r="AC385" s="576" t="s">
        <v>7826</v>
      </c>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c r="DA385" s="9"/>
      <c r="DB385" s="9"/>
      <c r="DC385" s="9"/>
      <c r="DD385" s="9"/>
      <c r="DE385" s="9"/>
      <c r="DF385" s="9"/>
      <c r="DG385" s="9"/>
      <c r="DH385" s="9"/>
      <c r="DI385" s="9"/>
      <c r="DJ385" s="9"/>
      <c r="DK385" s="9"/>
      <c r="DL385" s="9"/>
      <c r="DM385" s="9"/>
      <c r="DN385" s="9"/>
      <c r="DO385" s="9"/>
      <c r="DP385" s="9"/>
      <c r="DQ385" s="9"/>
      <c r="DR385" s="9"/>
      <c r="DS385" s="9"/>
      <c r="DT385" s="9"/>
      <c r="DU385" s="9"/>
      <c r="DV385" s="9"/>
      <c r="DW385" s="9"/>
      <c r="DX385" s="9"/>
      <c r="DY385" s="9"/>
      <c r="DZ385" s="9"/>
      <c r="EA385" s="9"/>
      <c r="EB385" s="9"/>
      <c r="EC385" s="9"/>
      <c r="ED385" s="9"/>
      <c r="EE385" s="9"/>
      <c r="EF385" s="9"/>
      <c r="EG385" s="9"/>
      <c r="EH385" s="9"/>
      <c r="EI385" s="9"/>
      <c r="EJ385" s="9"/>
      <c r="EK385" s="9"/>
      <c r="EL385" s="9"/>
      <c r="EM385" s="9"/>
      <c r="EN385" s="9"/>
      <c r="EO385" s="9"/>
      <c r="EP385" s="9"/>
      <c r="EQ385" s="9"/>
      <c r="ER385" s="9"/>
      <c r="ES385" s="9"/>
      <c r="ET385" s="9"/>
      <c r="EU385" s="9"/>
      <c r="EV385" s="9"/>
      <c r="EW385" s="9"/>
      <c r="EX385" s="9"/>
      <c r="EY385" s="9"/>
      <c r="EZ385" s="9"/>
      <c r="FA385" s="9"/>
      <c r="FB385" s="9"/>
      <c r="FC385" s="9"/>
      <c r="FD385" s="9"/>
      <c r="FE385" s="9"/>
      <c r="FF385" s="9"/>
      <c r="FG385" s="9"/>
      <c r="FH385" s="9"/>
      <c r="FI385" s="9"/>
      <c r="FJ385" s="9"/>
      <c r="FK385" s="9"/>
      <c r="FL385" s="9"/>
      <c r="FM385" s="9"/>
      <c r="FN385" s="9"/>
      <c r="FO385" s="9"/>
      <c r="FP385" s="9"/>
      <c r="FQ385" s="9"/>
      <c r="FR385" s="9"/>
      <c r="FS385" s="9"/>
      <c r="FT385" s="9"/>
      <c r="FU385" s="9"/>
      <c r="FV385" s="9"/>
      <c r="FW385" s="9"/>
      <c r="FX385" s="9"/>
      <c r="FY385" s="9"/>
      <c r="FZ385" s="9"/>
      <c r="GA385" s="9"/>
      <c r="GB385" s="9"/>
      <c r="GC385" s="9"/>
      <c r="GD385" s="9"/>
      <c r="GE385" s="9"/>
      <c r="GF385" s="9"/>
      <c r="GG385" s="9"/>
      <c r="GH385" s="9"/>
      <c r="GI385" s="9"/>
      <c r="GJ385" s="9"/>
      <c r="GK385" s="9"/>
      <c r="GL385" s="9"/>
      <c r="GM385" s="9"/>
      <c r="GN385" s="9"/>
      <c r="GO385" s="9"/>
      <c r="GP385" s="9"/>
      <c r="GQ385" s="9"/>
      <c r="GR385" s="9"/>
      <c r="GS385" s="9"/>
      <c r="GT385" s="9"/>
      <c r="GU385" s="9"/>
      <c r="GV385" s="9"/>
      <c r="GW385" s="9"/>
      <c r="GX385" s="9"/>
      <c r="GY385" s="9"/>
      <c r="GZ385" s="9"/>
      <c r="HA385" s="9"/>
      <c r="HB385" s="9"/>
      <c r="HC385" s="9"/>
      <c r="HD385" s="9"/>
      <c r="HE385" s="9"/>
      <c r="HF385" s="9"/>
      <c r="HG385" s="9"/>
      <c r="HH385" s="9"/>
      <c r="HI385" s="9"/>
      <c r="HJ385" s="9"/>
      <c r="HK385" s="9"/>
      <c r="HL385" s="9"/>
      <c r="HM385" s="9"/>
      <c r="HN385" s="9"/>
      <c r="HO385" s="9"/>
      <c r="HP385" s="9"/>
      <c r="HQ385" s="9"/>
      <c r="HR385" s="9"/>
      <c r="HS385" s="9"/>
      <c r="HT385" s="9"/>
      <c r="HU385" s="9"/>
      <c r="HV385" s="9"/>
      <c r="HW385" s="9"/>
      <c r="HX385" s="9"/>
      <c r="HY385" s="9"/>
      <c r="HZ385" s="9"/>
      <c r="IA385" s="9"/>
      <c r="IB385" s="9"/>
      <c r="IC385" s="9"/>
      <c r="ID385" s="9"/>
      <c r="IE385" s="9"/>
      <c r="IF385" s="9"/>
      <c r="IG385" s="9"/>
      <c r="IH385" s="9"/>
      <c r="II385" s="9"/>
      <c r="IJ385" s="9"/>
      <c r="IK385" s="9"/>
      <c r="IL385" s="9"/>
      <c r="IM385" s="9"/>
      <c r="IN385" s="9"/>
      <c r="IO385" s="9"/>
      <c r="IP385" s="9"/>
      <c r="IQ385" s="9"/>
      <c r="IR385" s="9"/>
      <c r="IS385" s="9"/>
      <c r="IT385" s="9"/>
      <c r="IU385" s="9"/>
      <c r="IV385" s="9"/>
      <c r="IW385" s="9"/>
      <c r="IX385" s="9"/>
      <c r="IY385" s="9"/>
      <c r="IZ385" s="9"/>
      <c r="JA385" s="9"/>
      <c r="JB385" s="9"/>
      <c r="JC385" s="9"/>
      <c r="JD385" s="9"/>
      <c r="JE385" s="9"/>
      <c r="JF385" s="9"/>
      <c r="JG385" s="9"/>
      <c r="JH385" s="9"/>
      <c r="JI385" s="9"/>
      <c r="JJ385" s="9"/>
      <c r="JK385" s="9"/>
      <c r="JL385" s="9"/>
      <c r="JM385" s="9"/>
      <c r="JN385" s="9"/>
      <c r="JO385" s="9"/>
      <c r="JP385" s="9"/>
      <c r="JQ385" s="9"/>
      <c r="JR385" s="9"/>
      <c r="JS385" s="9"/>
      <c r="JT385" s="9"/>
      <c r="JU385" s="9"/>
      <c r="JV385" s="9"/>
      <c r="JW385" s="9"/>
      <c r="JX385" s="9"/>
      <c r="JY385" s="9"/>
      <c r="JZ385" s="9"/>
      <c r="KA385" s="9"/>
      <c r="KB385" s="9"/>
      <c r="KC385" s="9"/>
      <c r="KD385" s="9"/>
      <c r="KE385" s="9"/>
      <c r="KF385" s="9"/>
      <c r="KG385" s="9"/>
      <c r="KH385" s="9"/>
      <c r="KI385" s="9"/>
      <c r="KJ385" s="9"/>
      <c r="KK385" s="9"/>
      <c r="KL385" s="9"/>
      <c r="KM385" s="9"/>
      <c r="KN385" s="9"/>
      <c r="KO385" s="9"/>
      <c r="KP385" s="9"/>
      <c r="KQ385" s="9"/>
      <c r="KR385" s="9"/>
      <c r="KS385" s="9"/>
      <c r="KT385" s="9"/>
      <c r="KU385" s="9"/>
      <c r="KV385" s="9"/>
      <c r="KW385" s="9"/>
      <c r="KX385" s="9"/>
      <c r="KY385" s="9"/>
      <c r="KZ385" s="9"/>
      <c r="LA385" s="9"/>
      <c r="LB385" s="9"/>
      <c r="LC385" s="9"/>
      <c r="LD385" s="9"/>
      <c r="LE385" s="9"/>
      <c r="LF385" s="9"/>
      <c r="LG385" s="9"/>
      <c r="LH385" s="9"/>
      <c r="LI385" s="9"/>
      <c r="LJ385" s="9"/>
      <c r="LK385" s="9"/>
      <c r="LL385" s="9"/>
      <c r="LM385" s="9"/>
      <c r="LN385" s="9"/>
      <c r="LO385" s="9"/>
      <c r="LP385" s="9"/>
      <c r="LQ385" s="9"/>
      <c r="LR385" s="9"/>
      <c r="LS385" s="9"/>
      <c r="LT385" s="9"/>
      <c r="LU385" s="9"/>
      <c r="LV385" s="9"/>
      <c r="LW385" s="9"/>
      <c r="LX385" s="9"/>
    </row>
    <row r="386" spans="1:336" s="15" customFormat="1" ht="102" x14ac:dyDescent="0.25">
      <c r="A386" s="661" t="str">
        <f>CONCATENATE(MUEBLES[[#This Row],[CODIGO DE LA PARTIDA ESPECIFICA ]],"-",MUEBLES[[#This Row],[NO. EDIFICIO ]],"-",MUEBLES[[#This Row],[NO. ÁREA ]],"-",MUEBLES[[#This Row],[NÚM. DE BIEN ]],"-",MUEBLES[[#This Row],[CONSECUTIVO DEL BIEN ]],"-",MUEBLES[[#This Row],[CONSECUTIVO GENERAL DE INVENTARIO]])</f>
        <v>511-02-38-271-042-0381</v>
      </c>
      <c r="B386" s="605">
        <v>511</v>
      </c>
      <c r="C386" s="584" t="s">
        <v>6096</v>
      </c>
      <c r="D386" s="605" t="s">
        <v>6505</v>
      </c>
      <c r="E386" s="585" t="s">
        <v>4061</v>
      </c>
      <c r="F386" s="584" t="str">
        <f>VLOOKUP(MUEBLES[[#This Row],[NO. EDIFICIO ]],EDIFICIOS[],2,FALSE)</f>
        <v>CENTRO CULTURAL</v>
      </c>
      <c r="G386" s="584" t="str">
        <f>VLOOKUP(MUEBLES[[#This Row],[NO. EDIFICIO ]],EDIFICIOS[],3,FALSE)</f>
        <v xml:space="preserve">AV. REFORMA S/N, SECCIÓN SUR, 1RA MANZANA, SANTIAGO DE ANAYA, HIDALGO </v>
      </c>
      <c r="H386" s="606" t="s">
        <v>4283</v>
      </c>
      <c r="I386" s="587" t="str">
        <f>VLOOKUP(MUEBLES[[#This Row],[NO. ÁREA ]],AREAS[],2,FALSE)</f>
        <v xml:space="preserve">EDUCACIÓN, CULTURA, DEPORTE Y TURISMO </v>
      </c>
      <c r="J386" s="586" t="str">
        <f>VLOOKUP(MUEBLES[[#This Row],[NO. ÁREA ]],AREAS[],5,FALSE)</f>
        <v>LIC. MARÍA DEL CARMEN AGUILAR CAMACHO</v>
      </c>
      <c r="K386" s="586">
        <v>51</v>
      </c>
      <c r="L386" s="587" t="str">
        <f>VLOOKUP(MUEBLES[[#This Row],[NÚM. DE NOMINA ]],PERSONAL[],2,FALSE)</f>
        <v>LIC. MARÍA DEL CARMEN AGUILAR CAMACHO</v>
      </c>
      <c r="M386" s="606" t="str">
        <f>VLOOKUP(MUEBLES[[#This Row],[NÚM. DE NOMINA ]],PERSONAL[],3,FALSE)</f>
        <v>TITULAR</v>
      </c>
      <c r="N386" s="585" t="s">
        <v>4904</v>
      </c>
      <c r="O386" s="606" t="s">
        <v>4733</v>
      </c>
      <c r="P386" s="588" t="str">
        <f>VLOOKUP(MUEBLES[[#This Row],[NÚM. DE BIEN ]],BIENES[],2,FALSE)</f>
        <v xml:space="preserve">SILLA AJUSTABLE </v>
      </c>
      <c r="Q386" s="620" t="s">
        <v>6085</v>
      </c>
      <c r="R386" s="606" t="s">
        <v>5323</v>
      </c>
      <c r="S386" s="587" t="s">
        <v>39</v>
      </c>
      <c r="T386" s="587" t="s">
        <v>39</v>
      </c>
      <c r="U386" s="587" t="s">
        <v>39</v>
      </c>
      <c r="V386" s="587">
        <v>81</v>
      </c>
      <c r="W386" s="621">
        <v>42734</v>
      </c>
      <c r="X386" s="622">
        <v>1250</v>
      </c>
      <c r="Y386" s="592">
        <v>0</v>
      </c>
      <c r="Z386" s="623">
        <v>1250</v>
      </c>
      <c r="AA386" s="585" t="s">
        <v>6089</v>
      </c>
      <c r="AB386" s="19" t="s">
        <v>7877</v>
      </c>
      <c r="AC386" s="576" t="s">
        <v>7826</v>
      </c>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c r="DA386" s="9"/>
      <c r="DB386" s="9"/>
      <c r="DC386" s="9"/>
      <c r="DD386" s="9"/>
      <c r="DE386" s="9"/>
      <c r="DF386" s="9"/>
      <c r="DG386" s="9"/>
      <c r="DH386" s="9"/>
      <c r="DI386" s="9"/>
      <c r="DJ386" s="9"/>
      <c r="DK386" s="9"/>
      <c r="DL386" s="9"/>
      <c r="DM386" s="9"/>
      <c r="DN386" s="9"/>
      <c r="DO386" s="9"/>
      <c r="DP386" s="9"/>
      <c r="DQ386" s="9"/>
      <c r="DR386" s="9"/>
      <c r="DS386" s="9"/>
      <c r="DT386" s="9"/>
      <c r="DU386" s="9"/>
      <c r="DV386" s="9"/>
      <c r="DW386" s="9"/>
      <c r="DX386" s="9"/>
      <c r="DY386" s="9"/>
      <c r="DZ386" s="9"/>
      <c r="EA386" s="9"/>
      <c r="EB386" s="9"/>
      <c r="EC386" s="9"/>
      <c r="ED386" s="9"/>
      <c r="EE386" s="9"/>
      <c r="EF386" s="9"/>
      <c r="EG386" s="9"/>
      <c r="EH386" s="9"/>
      <c r="EI386" s="9"/>
      <c r="EJ386" s="9"/>
      <c r="EK386" s="9"/>
      <c r="EL386" s="9"/>
      <c r="EM386" s="9"/>
      <c r="EN386" s="9"/>
      <c r="EO386" s="9"/>
      <c r="EP386" s="9"/>
      <c r="EQ386" s="9"/>
      <c r="ER386" s="9"/>
      <c r="ES386" s="9"/>
      <c r="ET386" s="9"/>
      <c r="EU386" s="9"/>
      <c r="EV386" s="9"/>
      <c r="EW386" s="9"/>
      <c r="EX386" s="9"/>
      <c r="EY386" s="9"/>
      <c r="EZ386" s="9"/>
      <c r="FA386" s="9"/>
      <c r="FB386" s="9"/>
      <c r="FC386" s="9"/>
      <c r="FD386" s="9"/>
      <c r="FE386" s="9"/>
      <c r="FF386" s="9"/>
      <c r="FG386" s="9"/>
      <c r="FH386" s="9"/>
      <c r="FI386" s="9"/>
      <c r="FJ386" s="9"/>
      <c r="FK386" s="9"/>
      <c r="FL386" s="9"/>
      <c r="FM386" s="9"/>
      <c r="FN386" s="9"/>
      <c r="FO386" s="9"/>
      <c r="FP386" s="9"/>
      <c r="FQ386" s="9"/>
      <c r="FR386" s="9"/>
      <c r="FS386" s="9"/>
      <c r="FT386" s="9"/>
      <c r="FU386" s="9"/>
      <c r="FV386" s="9"/>
      <c r="FW386" s="9"/>
      <c r="FX386" s="9"/>
      <c r="FY386" s="9"/>
      <c r="FZ386" s="9"/>
      <c r="GA386" s="9"/>
      <c r="GB386" s="9"/>
      <c r="GC386" s="9"/>
      <c r="GD386" s="9"/>
      <c r="GE386" s="9"/>
      <c r="GF386" s="9"/>
      <c r="GG386" s="9"/>
      <c r="GH386" s="9"/>
      <c r="GI386" s="9"/>
      <c r="GJ386" s="9"/>
      <c r="GK386" s="9"/>
      <c r="GL386" s="9"/>
      <c r="GM386" s="9"/>
      <c r="GN386" s="9"/>
      <c r="GO386" s="9"/>
      <c r="GP386" s="9"/>
      <c r="GQ386" s="9"/>
      <c r="GR386" s="9"/>
      <c r="GS386" s="9"/>
      <c r="GT386" s="9"/>
      <c r="GU386" s="9"/>
      <c r="GV386" s="9"/>
      <c r="GW386" s="9"/>
      <c r="GX386" s="9"/>
      <c r="GY386" s="9"/>
      <c r="GZ386" s="9"/>
      <c r="HA386" s="9"/>
      <c r="HB386" s="9"/>
      <c r="HC386" s="9"/>
      <c r="HD386" s="9"/>
      <c r="HE386" s="9"/>
      <c r="HF386" s="9"/>
      <c r="HG386" s="9"/>
      <c r="HH386" s="9"/>
      <c r="HI386" s="9"/>
      <c r="HJ386" s="9"/>
      <c r="HK386" s="9"/>
      <c r="HL386" s="9"/>
      <c r="HM386" s="9"/>
      <c r="HN386" s="9"/>
      <c r="HO386" s="9"/>
      <c r="HP386" s="9"/>
      <c r="HQ386" s="9"/>
      <c r="HR386" s="9"/>
      <c r="HS386" s="9"/>
      <c r="HT386" s="9"/>
      <c r="HU386" s="9"/>
      <c r="HV386" s="9"/>
      <c r="HW386" s="9"/>
      <c r="HX386" s="9"/>
      <c r="HY386" s="9"/>
      <c r="HZ386" s="9"/>
      <c r="IA386" s="9"/>
      <c r="IB386" s="9"/>
      <c r="IC386" s="9"/>
      <c r="ID386" s="9"/>
      <c r="IE386" s="9"/>
      <c r="IF386" s="9"/>
      <c r="IG386" s="9"/>
      <c r="IH386" s="9"/>
      <c r="II386" s="9"/>
      <c r="IJ386" s="9"/>
      <c r="IK386" s="9"/>
      <c r="IL386" s="9"/>
      <c r="IM386" s="9"/>
      <c r="IN386" s="9"/>
      <c r="IO386" s="9"/>
      <c r="IP386" s="9"/>
      <c r="IQ386" s="9"/>
      <c r="IR386" s="9"/>
      <c r="IS386" s="9"/>
      <c r="IT386" s="9"/>
      <c r="IU386" s="9"/>
      <c r="IV386" s="9"/>
      <c r="IW386" s="9"/>
      <c r="IX386" s="9"/>
      <c r="IY386" s="9"/>
      <c r="IZ386" s="9"/>
      <c r="JA386" s="9"/>
      <c r="JB386" s="9"/>
      <c r="JC386" s="9"/>
      <c r="JD386" s="9"/>
      <c r="JE386" s="9"/>
      <c r="JF386" s="9"/>
      <c r="JG386" s="9"/>
      <c r="JH386" s="9"/>
      <c r="JI386" s="9"/>
      <c r="JJ386" s="9"/>
      <c r="JK386" s="9"/>
      <c r="JL386" s="9"/>
      <c r="JM386" s="9"/>
      <c r="JN386" s="9"/>
      <c r="JO386" s="9"/>
      <c r="JP386" s="9"/>
      <c r="JQ386" s="9"/>
      <c r="JR386" s="9"/>
      <c r="JS386" s="9"/>
      <c r="JT386" s="9"/>
      <c r="JU386" s="9"/>
      <c r="JV386" s="9"/>
      <c r="JW386" s="9"/>
      <c r="JX386" s="9"/>
      <c r="JY386" s="9"/>
      <c r="JZ386" s="9"/>
      <c r="KA386" s="9"/>
      <c r="KB386" s="9"/>
      <c r="KC386" s="9"/>
      <c r="KD386" s="9"/>
      <c r="KE386" s="9"/>
      <c r="KF386" s="9"/>
      <c r="KG386" s="9"/>
      <c r="KH386" s="9"/>
      <c r="KI386" s="9"/>
      <c r="KJ386" s="9"/>
      <c r="KK386" s="9"/>
      <c r="KL386" s="9"/>
      <c r="KM386" s="9"/>
      <c r="KN386" s="9"/>
      <c r="KO386" s="9"/>
      <c r="KP386" s="9"/>
      <c r="KQ386" s="9"/>
      <c r="KR386" s="9"/>
      <c r="KS386" s="9"/>
      <c r="KT386" s="9"/>
      <c r="KU386" s="9"/>
      <c r="KV386" s="9"/>
      <c r="KW386" s="9"/>
      <c r="KX386" s="9"/>
      <c r="KY386" s="9"/>
      <c r="KZ386" s="9"/>
      <c r="LA386" s="9"/>
      <c r="LB386" s="9"/>
      <c r="LC386" s="9"/>
      <c r="LD386" s="9"/>
      <c r="LE386" s="9"/>
      <c r="LF386" s="9"/>
      <c r="LG386" s="9"/>
      <c r="LH386" s="9"/>
      <c r="LI386" s="9"/>
      <c r="LJ386" s="9"/>
      <c r="LK386" s="9"/>
      <c r="LL386" s="9"/>
      <c r="LM386" s="9"/>
      <c r="LN386" s="9"/>
      <c r="LO386" s="9"/>
      <c r="LP386" s="9"/>
      <c r="LQ386" s="9"/>
      <c r="LR386" s="9"/>
      <c r="LS386" s="9"/>
      <c r="LT386" s="9"/>
      <c r="LU386" s="9"/>
      <c r="LV386" s="9"/>
      <c r="LW386" s="9"/>
      <c r="LX386" s="9"/>
    </row>
    <row r="387" spans="1:336" s="15" customFormat="1" ht="140.25" x14ac:dyDescent="0.25">
      <c r="A387" s="662" t="str">
        <f>CONCATENATE(MUEBLES[[#This Row],[CODIGO DE LA PARTIDA ESPECIFICA ]],"-",MUEBLES[[#This Row],[NO. EDIFICIO ]],"-",MUEBLES[[#This Row],[NO. ÁREA ]],"-",MUEBLES[[#This Row],[NÚM. DE BIEN ]],"-",MUEBLES[[#This Row],[CONSECUTIVO DEL BIEN ]],"-",MUEBLES[[#This Row],[CONSECUTIVO GENERAL DE INVENTARIO]])</f>
        <v>566-01-12-271-043-0382</v>
      </c>
      <c r="B387" s="584">
        <v>566</v>
      </c>
      <c r="C387" s="584" t="s">
        <v>6107</v>
      </c>
      <c r="D387" s="584" t="s">
        <v>6506</v>
      </c>
      <c r="E387" s="585" t="s">
        <v>4060</v>
      </c>
      <c r="F387" s="584" t="str">
        <f>VLOOKUP(MUEBLES[[#This Row],[NO. EDIFICIO ]],EDIFICIOS[],2,FALSE)</f>
        <v>PALACIO MUNICIPAL</v>
      </c>
      <c r="G387" s="584" t="str">
        <f>VLOOKUP(MUEBLES[[#This Row],[NO. EDIFICIO ]],EDIFICIOS[],3,FALSE)</f>
        <v>PALACIO MUNICIPAL, S/N, COLONIA CENTRO</v>
      </c>
      <c r="H387" s="606" t="s">
        <v>4257</v>
      </c>
      <c r="I387" s="587" t="str">
        <f>VLOOKUP(MUEBLES[[#This Row],[NO. ÁREA ]],AREAS[],2,FALSE)</f>
        <v>ARCHIVO</v>
      </c>
      <c r="J387" s="586" t="str">
        <f>VLOOKUP(MUEBLES[[#This Row],[NO. ÁREA ]],AREAS[],5,FALSE)</f>
        <v>LIC. BLANCA MALDONADO GÓMEZ</v>
      </c>
      <c r="K387" s="586">
        <v>101</v>
      </c>
      <c r="L387" s="587" t="str">
        <f>VLOOKUP(MUEBLES[[#This Row],[NÚM. DE NOMINA ]],PERSONAL[],2,FALSE)</f>
        <v>LIC. BLANCA MALDONADO GÓMEZ</v>
      </c>
      <c r="M387" s="586" t="str">
        <f>VLOOKUP(MUEBLES[[#This Row],[NÚM. DE NOMINA ]],PERSONAL[],3,FALSE)</f>
        <v>SECRETARIA</v>
      </c>
      <c r="N387" s="585" t="s">
        <v>4904</v>
      </c>
      <c r="O387" s="586" t="s">
        <v>4734</v>
      </c>
      <c r="P387" s="588" t="str">
        <f>VLOOKUP(MUEBLES[[#This Row],[NÚM. DE BIEN ]],BIENES[],2,FALSE)</f>
        <v xml:space="preserve">SILLA AJUSTABLE </v>
      </c>
      <c r="Q387" s="589" t="s">
        <v>1953</v>
      </c>
      <c r="R387" s="606" t="s">
        <v>5324</v>
      </c>
      <c r="S387" s="585" t="s">
        <v>557</v>
      </c>
      <c r="T387" s="585" t="s">
        <v>1954</v>
      </c>
      <c r="U387" s="585" t="s">
        <v>557</v>
      </c>
      <c r="V387" s="585">
        <v>5294</v>
      </c>
      <c r="W387" s="590">
        <v>44543</v>
      </c>
      <c r="X387" s="591">
        <v>2088</v>
      </c>
      <c r="Y387" s="592"/>
      <c r="Z387" s="592">
        <v>2088</v>
      </c>
      <c r="AA387" s="585" t="s">
        <v>6089</v>
      </c>
      <c r="AB387" s="19"/>
      <c r="AC387" s="576"/>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c r="DA387" s="9"/>
      <c r="DB387" s="9"/>
      <c r="DC387" s="9"/>
      <c r="DD387" s="9"/>
      <c r="DE387" s="9"/>
      <c r="DF387" s="9"/>
      <c r="DG387" s="9"/>
      <c r="DH387" s="9"/>
      <c r="DI387" s="9"/>
      <c r="DJ387" s="9"/>
      <c r="DK387" s="9"/>
      <c r="DL387" s="9"/>
      <c r="DM387" s="9"/>
      <c r="DN387" s="9"/>
      <c r="DO387" s="9"/>
      <c r="DP387" s="9"/>
      <c r="DQ387" s="9"/>
      <c r="DR387" s="9"/>
      <c r="DS387" s="9"/>
      <c r="DT387" s="9"/>
      <c r="DU387" s="9"/>
      <c r="DV387" s="9"/>
      <c r="DW387" s="9"/>
      <c r="DX387" s="9"/>
      <c r="DY387" s="9"/>
      <c r="DZ387" s="9"/>
      <c r="EA387" s="9"/>
      <c r="EB387" s="9"/>
      <c r="EC387" s="9"/>
      <c r="ED387" s="9"/>
      <c r="EE387" s="9"/>
      <c r="EF387" s="9"/>
      <c r="EG387" s="9"/>
      <c r="EH387" s="9"/>
      <c r="EI387" s="9"/>
      <c r="EJ387" s="9"/>
      <c r="EK387" s="9"/>
      <c r="EL387" s="9"/>
      <c r="EM387" s="9"/>
      <c r="EN387" s="9"/>
      <c r="EO387" s="9"/>
      <c r="EP387" s="9"/>
      <c r="EQ387" s="9"/>
      <c r="ER387" s="9"/>
      <c r="ES387" s="9"/>
      <c r="ET387" s="9"/>
      <c r="EU387" s="9"/>
      <c r="EV387" s="9"/>
      <c r="EW387" s="9"/>
      <c r="EX387" s="9"/>
      <c r="EY387" s="9"/>
      <c r="EZ387" s="9"/>
      <c r="FA387" s="9"/>
      <c r="FB387" s="9"/>
      <c r="FC387" s="9"/>
      <c r="FD387" s="9"/>
      <c r="FE387" s="9"/>
      <c r="FF387" s="9"/>
      <c r="FG387" s="9"/>
      <c r="FH387" s="9"/>
      <c r="FI387" s="9"/>
      <c r="FJ387" s="9"/>
      <c r="FK387" s="9"/>
      <c r="FL387" s="9"/>
      <c r="FM387" s="9"/>
      <c r="FN387" s="9"/>
      <c r="FO387" s="9"/>
      <c r="FP387" s="9"/>
      <c r="FQ387" s="9"/>
      <c r="FR387" s="9"/>
      <c r="FS387" s="9"/>
      <c r="FT387" s="9"/>
      <c r="FU387" s="9"/>
      <c r="FV387" s="9"/>
      <c r="FW387" s="9"/>
      <c r="FX387" s="9"/>
      <c r="FY387" s="9"/>
      <c r="FZ387" s="9"/>
      <c r="GA387" s="9"/>
      <c r="GB387" s="9"/>
      <c r="GC387" s="9"/>
      <c r="GD387" s="9"/>
      <c r="GE387" s="9"/>
      <c r="GF387" s="9"/>
      <c r="GG387" s="9"/>
      <c r="GH387" s="9"/>
      <c r="GI387" s="9"/>
      <c r="GJ387" s="9"/>
      <c r="GK387" s="9"/>
      <c r="GL387" s="9"/>
      <c r="GM387" s="9"/>
      <c r="GN387" s="9"/>
      <c r="GO387" s="9"/>
      <c r="GP387" s="9"/>
      <c r="GQ387" s="9"/>
      <c r="GR387" s="9"/>
      <c r="GS387" s="9"/>
      <c r="GT387" s="9"/>
      <c r="GU387" s="9"/>
      <c r="GV387" s="9"/>
      <c r="GW387" s="9"/>
      <c r="GX387" s="9"/>
      <c r="GY387" s="9"/>
      <c r="GZ387" s="9"/>
      <c r="HA387" s="9"/>
      <c r="HB387" s="9"/>
      <c r="HC387" s="9"/>
      <c r="HD387" s="9"/>
      <c r="HE387" s="9"/>
      <c r="HF387" s="9"/>
      <c r="HG387" s="9"/>
      <c r="HH387" s="9"/>
      <c r="HI387" s="9"/>
      <c r="HJ387" s="9"/>
      <c r="HK387" s="9"/>
      <c r="HL387" s="9"/>
      <c r="HM387" s="9"/>
      <c r="HN387" s="9"/>
      <c r="HO387" s="9"/>
      <c r="HP387" s="9"/>
      <c r="HQ387" s="9"/>
      <c r="HR387" s="9"/>
      <c r="HS387" s="9"/>
      <c r="HT387" s="9"/>
      <c r="HU387" s="9"/>
      <c r="HV387" s="9"/>
      <c r="HW387" s="9"/>
      <c r="HX387" s="9"/>
      <c r="HY387" s="9"/>
      <c r="HZ387" s="9"/>
      <c r="IA387" s="9"/>
      <c r="IB387" s="9"/>
      <c r="IC387" s="9"/>
      <c r="ID387" s="9"/>
      <c r="IE387" s="9"/>
      <c r="IF387" s="9"/>
      <c r="IG387" s="9"/>
      <c r="IH387" s="9"/>
      <c r="II387" s="9"/>
      <c r="IJ387" s="9"/>
      <c r="IK387" s="9"/>
      <c r="IL387" s="9"/>
      <c r="IM387" s="9"/>
      <c r="IN387" s="9"/>
      <c r="IO387" s="9"/>
      <c r="IP387" s="9"/>
      <c r="IQ387" s="9"/>
      <c r="IR387" s="9"/>
      <c r="IS387" s="9"/>
      <c r="IT387" s="9"/>
      <c r="IU387" s="9"/>
      <c r="IV387" s="9"/>
      <c r="IW387" s="9"/>
      <c r="IX387" s="9"/>
      <c r="IY387" s="9"/>
      <c r="IZ387" s="9"/>
      <c r="JA387" s="9"/>
      <c r="JB387" s="9"/>
      <c r="JC387" s="9"/>
      <c r="JD387" s="9"/>
      <c r="JE387" s="9"/>
      <c r="JF387" s="9"/>
      <c r="JG387" s="9"/>
      <c r="JH387" s="9"/>
      <c r="JI387" s="9"/>
      <c r="JJ387" s="9"/>
      <c r="JK387" s="9"/>
      <c r="JL387" s="9"/>
      <c r="JM387" s="9"/>
      <c r="JN387" s="9"/>
      <c r="JO387" s="9"/>
      <c r="JP387" s="9"/>
      <c r="JQ387" s="9"/>
      <c r="JR387" s="9"/>
      <c r="JS387" s="9"/>
      <c r="JT387" s="9"/>
      <c r="JU387" s="9"/>
      <c r="JV387" s="9"/>
      <c r="JW387" s="9"/>
      <c r="JX387" s="9"/>
      <c r="JY387" s="9"/>
      <c r="JZ387" s="9"/>
      <c r="KA387" s="9"/>
      <c r="KB387" s="9"/>
      <c r="KC387" s="9"/>
      <c r="KD387" s="9"/>
      <c r="KE387" s="9"/>
      <c r="KF387" s="9"/>
      <c r="KG387" s="9"/>
      <c r="KH387" s="9"/>
      <c r="KI387" s="9"/>
      <c r="KJ387" s="9"/>
      <c r="KK387" s="9"/>
      <c r="KL387" s="9"/>
      <c r="KM387" s="9"/>
      <c r="KN387" s="9"/>
      <c r="KO387" s="9"/>
      <c r="KP387" s="9"/>
      <c r="KQ387" s="9"/>
      <c r="KR387" s="9"/>
      <c r="KS387" s="9"/>
      <c r="KT387" s="9"/>
      <c r="KU387" s="9"/>
      <c r="KV387" s="9"/>
      <c r="KW387" s="9"/>
      <c r="KX387" s="9"/>
      <c r="KY387" s="9"/>
      <c r="KZ387" s="9"/>
      <c r="LA387" s="9"/>
      <c r="LB387" s="9"/>
      <c r="LC387" s="9"/>
      <c r="LD387" s="9"/>
      <c r="LE387" s="9"/>
      <c r="LF387" s="9"/>
      <c r="LG387" s="9"/>
      <c r="LH387" s="9"/>
      <c r="LI387" s="9"/>
      <c r="LJ387" s="9"/>
      <c r="LK387" s="9"/>
      <c r="LL387" s="9"/>
      <c r="LM387" s="9"/>
      <c r="LN387" s="9"/>
      <c r="LO387" s="9"/>
      <c r="LP387" s="9"/>
      <c r="LQ387" s="9"/>
      <c r="LR387" s="9"/>
      <c r="LS387" s="9"/>
      <c r="LT387" s="9"/>
      <c r="LU387" s="9"/>
      <c r="LV387" s="9"/>
      <c r="LW387" s="9"/>
      <c r="LX387" s="9"/>
    </row>
    <row r="388" spans="1:336" s="15" customFormat="1" ht="140.25" x14ac:dyDescent="0.25">
      <c r="A388" s="662" t="str">
        <f>CONCATENATE(MUEBLES[[#This Row],[CODIGO DE LA PARTIDA ESPECIFICA ]],"-",MUEBLES[[#This Row],[NO. EDIFICIO ]],"-",MUEBLES[[#This Row],[NO. ÁREA ]],"-",MUEBLES[[#This Row],[NÚM. DE BIEN ]],"-",MUEBLES[[#This Row],[CONSECUTIVO DEL BIEN ]],"-",MUEBLES[[#This Row],[CONSECUTIVO GENERAL DE INVENTARIO]])</f>
        <v>566-01-07-271-044-0383</v>
      </c>
      <c r="B388" s="584">
        <v>566</v>
      </c>
      <c r="C388" s="584" t="s">
        <v>6107</v>
      </c>
      <c r="D388" s="584" t="s">
        <v>6507</v>
      </c>
      <c r="E388" s="585" t="s">
        <v>4060</v>
      </c>
      <c r="F388" s="584" t="str">
        <f>VLOOKUP(MUEBLES[[#This Row],[NO. EDIFICIO ]],EDIFICIOS[],2,FALSE)</f>
        <v>PALACIO MUNICIPAL</v>
      </c>
      <c r="G388" s="584" t="str">
        <f>VLOOKUP(MUEBLES[[#This Row],[NO. EDIFICIO ]],EDIFICIOS[],3,FALSE)</f>
        <v>PALACIO MUNICIPAL, S/N, COLONIA CENTRO</v>
      </c>
      <c r="H388" s="606" t="s">
        <v>4065</v>
      </c>
      <c r="I388" s="587" t="str">
        <f>VLOOKUP(MUEBLES[[#This Row],[NO. ÁREA ]],AREAS[],2,FALSE)</f>
        <v xml:space="preserve">OFICIALÍA DEL REGISTRO DEL ESTADO FAMILIAR </v>
      </c>
      <c r="J388" s="586" t="str">
        <f>VLOOKUP(MUEBLES[[#This Row],[NO. ÁREA ]],AREAS[],5,FALSE)</f>
        <v>LIC. LUIS FERNANDO MONTIEL PANTOJA</v>
      </c>
      <c r="K388" s="586">
        <v>46</v>
      </c>
      <c r="L388" s="587" t="str">
        <f>VLOOKUP(MUEBLES[[#This Row],[NÚM. DE NOMINA ]],PERSONAL[],2,FALSE)</f>
        <v>LIC. LUIS FERNANDO MONTIEL PANTOJA</v>
      </c>
      <c r="M388" s="586" t="str">
        <f>VLOOKUP(MUEBLES[[#This Row],[NÚM. DE NOMINA ]],PERSONAL[],3,FALSE)</f>
        <v xml:space="preserve">TITULAR </v>
      </c>
      <c r="N388" s="585" t="s">
        <v>4904</v>
      </c>
      <c r="O388" s="586" t="s">
        <v>4735</v>
      </c>
      <c r="P388" s="588" t="str">
        <f>VLOOKUP(MUEBLES[[#This Row],[NÚM. DE BIEN ]],BIENES[],2,FALSE)</f>
        <v xml:space="preserve">SILLA AJUSTABLE </v>
      </c>
      <c r="Q388" s="589" t="s">
        <v>1953</v>
      </c>
      <c r="R388" s="606" t="s">
        <v>5325</v>
      </c>
      <c r="S388" s="585" t="s">
        <v>557</v>
      </c>
      <c r="T388" s="585" t="s">
        <v>1954</v>
      </c>
      <c r="U388" s="585" t="s">
        <v>557</v>
      </c>
      <c r="V388" s="585">
        <v>5294</v>
      </c>
      <c r="W388" s="590">
        <v>44543</v>
      </c>
      <c r="X388" s="591">
        <v>2088</v>
      </c>
      <c r="Y388" s="592"/>
      <c r="Z388" s="592">
        <v>2088</v>
      </c>
      <c r="AA388" s="585" t="s">
        <v>6089</v>
      </c>
      <c r="AB388" s="19"/>
      <c r="AC388" s="576"/>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c r="DA388" s="9"/>
      <c r="DB388" s="9"/>
      <c r="DC388" s="9"/>
      <c r="DD388" s="9"/>
      <c r="DE388" s="9"/>
      <c r="DF388" s="9"/>
      <c r="DG388" s="9"/>
      <c r="DH388" s="9"/>
      <c r="DI388" s="9"/>
      <c r="DJ388" s="9"/>
      <c r="DK388" s="9"/>
      <c r="DL388" s="9"/>
      <c r="DM388" s="9"/>
      <c r="DN388" s="9"/>
      <c r="DO388" s="9"/>
      <c r="DP388" s="9"/>
      <c r="DQ388" s="9"/>
      <c r="DR388" s="9"/>
      <c r="DS388" s="9"/>
      <c r="DT388" s="9"/>
      <c r="DU388" s="9"/>
      <c r="DV388" s="9"/>
      <c r="DW388" s="9"/>
      <c r="DX388" s="9"/>
      <c r="DY388" s="9"/>
      <c r="DZ388" s="9"/>
      <c r="EA388" s="9"/>
      <c r="EB388" s="9"/>
      <c r="EC388" s="9"/>
      <c r="ED388" s="9"/>
      <c r="EE388" s="9"/>
      <c r="EF388" s="9"/>
      <c r="EG388" s="9"/>
      <c r="EH388" s="9"/>
      <c r="EI388" s="9"/>
      <c r="EJ388" s="9"/>
      <c r="EK388" s="9"/>
      <c r="EL388" s="9"/>
      <c r="EM388" s="9"/>
      <c r="EN388" s="9"/>
      <c r="EO388" s="9"/>
      <c r="EP388" s="9"/>
      <c r="EQ388" s="9"/>
      <c r="ER388" s="9"/>
      <c r="ES388" s="9"/>
      <c r="ET388" s="9"/>
      <c r="EU388" s="9"/>
      <c r="EV388" s="9"/>
      <c r="EW388" s="9"/>
      <c r="EX388" s="9"/>
      <c r="EY388" s="9"/>
      <c r="EZ388" s="9"/>
      <c r="FA388" s="9"/>
      <c r="FB388" s="9"/>
      <c r="FC388" s="9"/>
      <c r="FD388" s="9"/>
      <c r="FE388" s="9"/>
      <c r="FF388" s="9"/>
      <c r="FG388" s="9"/>
      <c r="FH388" s="9"/>
      <c r="FI388" s="9"/>
      <c r="FJ388" s="9"/>
      <c r="FK388" s="9"/>
      <c r="FL388" s="9"/>
      <c r="FM388" s="9"/>
      <c r="FN388" s="9"/>
      <c r="FO388" s="9"/>
      <c r="FP388" s="9"/>
      <c r="FQ388" s="9"/>
      <c r="FR388" s="9"/>
      <c r="FS388" s="9"/>
      <c r="FT388" s="9"/>
      <c r="FU388" s="9"/>
      <c r="FV388" s="9"/>
      <c r="FW388" s="9"/>
      <c r="FX388" s="9"/>
      <c r="FY388" s="9"/>
      <c r="FZ388" s="9"/>
      <c r="GA388" s="9"/>
      <c r="GB388" s="9"/>
      <c r="GC388" s="9"/>
      <c r="GD388" s="9"/>
      <c r="GE388" s="9"/>
      <c r="GF388" s="9"/>
      <c r="GG388" s="9"/>
      <c r="GH388" s="9"/>
      <c r="GI388" s="9"/>
      <c r="GJ388" s="9"/>
      <c r="GK388" s="9"/>
      <c r="GL388" s="9"/>
      <c r="GM388" s="9"/>
      <c r="GN388" s="9"/>
      <c r="GO388" s="9"/>
      <c r="GP388" s="9"/>
      <c r="GQ388" s="9"/>
      <c r="GR388" s="9"/>
      <c r="GS388" s="9"/>
      <c r="GT388" s="9"/>
      <c r="GU388" s="9"/>
      <c r="GV388" s="9"/>
      <c r="GW388" s="9"/>
      <c r="GX388" s="9"/>
      <c r="GY388" s="9"/>
      <c r="GZ388" s="9"/>
      <c r="HA388" s="9"/>
      <c r="HB388" s="9"/>
      <c r="HC388" s="9"/>
      <c r="HD388" s="9"/>
      <c r="HE388" s="9"/>
      <c r="HF388" s="9"/>
      <c r="HG388" s="9"/>
      <c r="HH388" s="9"/>
      <c r="HI388" s="9"/>
      <c r="HJ388" s="9"/>
      <c r="HK388" s="9"/>
      <c r="HL388" s="9"/>
      <c r="HM388" s="9"/>
      <c r="HN388" s="9"/>
      <c r="HO388" s="9"/>
      <c r="HP388" s="9"/>
      <c r="HQ388" s="9"/>
      <c r="HR388" s="9"/>
      <c r="HS388" s="9"/>
      <c r="HT388" s="9"/>
      <c r="HU388" s="9"/>
      <c r="HV388" s="9"/>
      <c r="HW388" s="9"/>
      <c r="HX388" s="9"/>
      <c r="HY388" s="9"/>
      <c r="HZ388" s="9"/>
      <c r="IA388" s="9"/>
      <c r="IB388" s="9"/>
      <c r="IC388" s="9"/>
      <c r="ID388" s="9"/>
      <c r="IE388" s="9"/>
      <c r="IF388" s="9"/>
      <c r="IG388" s="9"/>
      <c r="IH388" s="9"/>
      <c r="II388" s="9"/>
      <c r="IJ388" s="9"/>
      <c r="IK388" s="9"/>
      <c r="IL388" s="9"/>
      <c r="IM388" s="9"/>
      <c r="IN388" s="9"/>
      <c r="IO388" s="9"/>
      <c r="IP388" s="9"/>
      <c r="IQ388" s="9"/>
      <c r="IR388" s="9"/>
      <c r="IS388" s="9"/>
      <c r="IT388" s="9"/>
      <c r="IU388" s="9"/>
      <c r="IV388" s="9"/>
      <c r="IW388" s="9"/>
      <c r="IX388" s="9"/>
      <c r="IY388" s="9"/>
      <c r="IZ388" s="9"/>
      <c r="JA388" s="9"/>
      <c r="JB388" s="9"/>
      <c r="JC388" s="9"/>
      <c r="JD388" s="9"/>
      <c r="JE388" s="9"/>
      <c r="JF388" s="9"/>
      <c r="JG388" s="9"/>
      <c r="JH388" s="9"/>
      <c r="JI388" s="9"/>
      <c r="JJ388" s="9"/>
      <c r="JK388" s="9"/>
      <c r="JL388" s="9"/>
      <c r="JM388" s="9"/>
      <c r="JN388" s="9"/>
      <c r="JO388" s="9"/>
      <c r="JP388" s="9"/>
      <c r="JQ388" s="9"/>
      <c r="JR388" s="9"/>
      <c r="JS388" s="9"/>
      <c r="JT388" s="9"/>
      <c r="JU388" s="9"/>
      <c r="JV388" s="9"/>
      <c r="JW388" s="9"/>
      <c r="JX388" s="9"/>
      <c r="JY388" s="9"/>
      <c r="JZ388" s="9"/>
      <c r="KA388" s="9"/>
      <c r="KB388" s="9"/>
      <c r="KC388" s="9"/>
      <c r="KD388" s="9"/>
      <c r="KE388" s="9"/>
      <c r="KF388" s="9"/>
      <c r="KG388" s="9"/>
      <c r="KH388" s="9"/>
      <c r="KI388" s="9"/>
      <c r="KJ388" s="9"/>
      <c r="KK388" s="9"/>
      <c r="KL388" s="9"/>
      <c r="KM388" s="9"/>
      <c r="KN388" s="9"/>
      <c r="KO388" s="9"/>
      <c r="KP388" s="9"/>
      <c r="KQ388" s="9"/>
      <c r="KR388" s="9"/>
      <c r="KS388" s="9"/>
      <c r="KT388" s="9"/>
      <c r="KU388" s="9"/>
      <c r="KV388" s="9"/>
      <c r="KW388" s="9"/>
      <c r="KX388" s="9"/>
      <c r="KY388" s="9"/>
      <c r="KZ388" s="9"/>
      <c r="LA388" s="9"/>
      <c r="LB388" s="9"/>
      <c r="LC388" s="9"/>
      <c r="LD388" s="9"/>
      <c r="LE388" s="9"/>
      <c r="LF388" s="9"/>
      <c r="LG388" s="9"/>
      <c r="LH388" s="9"/>
      <c r="LI388" s="9"/>
      <c r="LJ388" s="9"/>
      <c r="LK388" s="9"/>
      <c r="LL388" s="9"/>
      <c r="LM388" s="9"/>
      <c r="LN388" s="9"/>
      <c r="LO388" s="9"/>
      <c r="LP388" s="9"/>
      <c r="LQ388" s="9"/>
      <c r="LR388" s="9"/>
      <c r="LS388" s="9"/>
      <c r="LT388" s="9"/>
      <c r="LU388" s="9"/>
      <c r="LV388" s="9"/>
      <c r="LW388" s="9"/>
      <c r="LX388" s="9"/>
    </row>
    <row r="389" spans="1:336" s="15" customFormat="1" ht="140.25" x14ac:dyDescent="0.25">
      <c r="A389" s="662" t="str">
        <f>CONCATENATE(MUEBLES[[#This Row],[CODIGO DE LA PARTIDA ESPECIFICA ]],"-",MUEBLES[[#This Row],[NO. EDIFICIO ]],"-",MUEBLES[[#This Row],[NO. ÁREA ]],"-",MUEBLES[[#This Row],[NÚM. DE BIEN ]],"-",MUEBLES[[#This Row],[CONSECUTIVO DEL BIEN ]],"-",MUEBLES[[#This Row],[CONSECUTIVO GENERAL DE INVENTARIO]])</f>
        <v>566-01-11-271-045-0384</v>
      </c>
      <c r="B389" s="584">
        <v>566</v>
      </c>
      <c r="C389" s="584" t="s">
        <v>6107</v>
      </c>
      <c r="D389" s="584" t="s">
        <v>6508</v>
      </c>
      <c r="E389" s="585" t="s">
        <v>4060</v>
      </c>
      <c r="F389" s="584" t="str">
        <f>VLOOKUP(MUEBLES[[#This Row],[NO. EDIFICIO ]],EDIFICIOS[],2,FALSE)</f>
        <v>PALACIO MUNICIPAL</v>
      </c>
      <c r="G389" s="584" t="str">
        <f>VLOOKUP(MUEBLES[[#This Row],[NO. EDIFICIO ]],EDIFICIOS[],3,FALSE)</f>
        <v>PALACIO MUNICIPAL, S/N, COLONIA CENTRO</v>
      </c>
      <c r="H389" s="606" t="s">
        <v>4256</v>
      </c>
      <c r="I389" s="587" t="str">
        <f>VLOOKUP(MUEBLES[[#This Row],[NO. ÁREA ]],AREAS[],2,FALSE)</f>
        <v>COMUNICACIÓN SOCIAL</v>
      </c>
      <c r="J389" s="586" t="str">
        <f>VLOOKUP(MUEBLES[[#This Row],[NO. ÁREA ]],AREAS[],5,FALSE)</f>
        <v>LIC. ADRIANA ISLAS GARCÍA</v>
      </c>
      <c r="K389" s="586">
        <v>170</v>
      </c>
      <c r="L389" s="587" t="str">
        <f>VLOOKUP(MUEBLES[[#This Row],[NÚM. DE NOMINA ]],PERSONAL[],2,FALSE)</f>
        <v>LIC. ADRIANA ISLAS GARCÍA</v>
      </c>
      <c r="M389" s="586" t="str">
        <f>VLOOKUP(MUEBLES[[#This Row],[NÚM. DE NOMINA ]],PERSONAL[],3,FALSE)</f>
        <v xml:space="preserve">TITULAR </v>
      </c>
      <c r="N389" s="585" t="s">
        <v>4904</v>
      </c>
      <c r="O389" s="586" t="s">
        <v>4736</v>
      </c>
      <c r="P389" s="588" t="str">
        <f>VLOOKUP(MUEBLES[[#This Row],[NÚM. DE BIEN ]],BIENES[],2,FALSE)</f>
        <v xml:space="preserve">SILLA AJUSTABLE </v>
      </c>
      <c r="Q389" s="589" t="s">
        <v>1953</v>
      </c>
      <c r="R389" s="606" t="s">
        <v>5326</v>
      </c>
      <c r="S389" s="585" t="s">
        <v>557</v>
      </c>
      <c r="T389" s="585" t="s">
        <v>1954</v>
      </c>
      <c r="U389" s="585" t="s">
        <v>557</v>
      </c>
      <c r="V389" s="585">
        <v>5294</v>
      </c>
      <c r="W389" s="590">
        <v>44543</v>
      </c>
      <c r="X389" s="591">
        <v>2088</v>
      </c>
      <c r="Y389" s="592"/>
      <c r="Z389" s="592">
        <v>2088</v>
      </c>
      <c r="AA389" s="585" t="s">
        <v>6089</v>
      </c>
      <c r="AB389" s="19"/>
      <c r="AC389" s="576"/>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c r="DA389" s="9"/>
      <c r="DB389" s="9"/>
      <c r="DC389" s="9"/>
      <c r="DD389" s="9"/>
      <c r="DE389" s="9"/>
      <c r="DF389" s="9"/>
      <c r="DG389" s="9"/>
      <c r="DH389" s="9"/>
      <c r="DI389" s="9"/>
      <c r="DJ389" s="9"/>
      <c r="DK389" s="9"/>
      <c r="DL389" s="9"/>
      <c r="DM389" s="9"/>
      <c r="DN389" s="9"/>
      <c r="DO389" s="9"/>
      <c r="DP389" s="9"/>
      <c r="DQ389" s="9"/>
      <c r="DR389" s="9"/>
      <c r="DS389" s="9"/>
      <c r="DT389" s="9"/>
      <c r="DU389" s="9"/>
      <c r="DV389" s="9"/>
      <c r="DW389" s="9"/>
      <c r="DX389" s="9"/>
      <c r="DY389" s="9"/>
      <c r="DZ389" s="9"/>
      <c r="EA389" s="9"/>
      <c r="EB389" s="9"/>
      <c r="EC389" s="9"/>
      <c r="ED389" s="9"/>
      <c r="EE389" s="9"/>
      <c r="EF389" s="9"/>
      <c r="EG389" s="9"/>
      <c r="EH389" s="9"/>
      <c r="EI389" s="9"/>
      <c r="EJ389" s="9"/>
      <c r="EK389" s="9"/>
      <c r="EL389" s="9"/>
      <c r="EM389" s="9"/>
      <c r="EN389" s="9"/>
      <c r="EO389" s="9"/>
      <c r="EP389" s="9"/>
      <c r="EQ389" s="9"/>
      <c r="ER389" s="9"/>
      <c r="ES389" s="9"/>
      <c r="ET389" s="9"/>
      <c r="EU389" s="9"/>
      <c r="EV389" s="9"/>
      <c r="EW389" s="9"/>
      <c r="EX389" s="9"/>
      <c r="EY389" s="9"/>
      <c r="EZ389" s="9"/>
      <c r="FA389" s="9"/>
      <c r="FB389" s="9"/>
      <c r="FC389" s="9"/>
      <c r="FD389" s="9"/>
      <c r="FE389" s="9"/>
      <c r="FF389" s="9"/>
      <c r="FG389" s="9"/>
      <c r="FH389" s="9"/>
      <c r="FI389" s="9"/>
      <c r="FJ389" s="9"/>
      <c r="FK389" s="9"/>
      <c r="FL389" s="9"/>
      <c r="FM389" s="9"/>
      <c r="FN389" s="9"/>
      <c r="FO389" s="9"/>
      <c r="FP389" s="9"/>
      <c r="FQ389" s="9"/>
      <c r="FR389" s="9"/>
      <c r="FS389" s="9"/>
      <c r="FT389" s="9"/>
      <c r="FU389" s="9"/>
      <c r="FV389" s="9"/>
      <c r="FW389" s="9"/>
      <c r="FX389" s="9"/>
      <c r="FY389" s="9"/>
      <c r="FZ389" s="9"/>
      <c r="GA389" s="9"/>
      <c r="GB389" s="9"/>
      <c r="GC389" s="9"/>
      <c r="GD389" s="9"/>
      <c r="GE389" s="9"/>
      <c r="GF389" s="9"/>
      <c r="GG389" s="9"/>
      <c r="GH389" s="9"/>
      <c r="GI389" s="9"/>
      <c r="GJ389" s="9"/>
      <c r="GK389" s="9"/>
      <c r="GL389" s="9"/>
      <c r="GM389" s="9"/>
      <c r="GN389" s="9"/>
      <c r="GO389" s="9"/>
      <c r="GP389" s="9"/>
      <c r="GQ389" s="9"/>
      <c r="GR389" s="9"/>
      <c r="GS389" s="9"/>
      <c r="GT389" s="9"/>
      <c r="GU389" s="9"/>
      <c r="GV389" s="9"/>
      <c r="GW389" s="9"/>
      <c r="GX389" s="9"/>
      <c r="GY389" s="9"/>
      <c r="GZ389" s="9"/>
      <c r="HA389" s="9"/>
      <c r="HB389" s="9"/>
      <c r="HC389" s="9"/>
      <c r="HD389" s="9"/>
      <c r="HE389" s="9"/>
      <c r="HF389" s="9"/>
      <c r="HG389" s="9"/>
      <c r="HH389" s="9"/>
      <c r="HI389" s="9"/>
      <c r="HJ389" s="9"/>
      <c r="HK389" s="9"/>
      <c r="HL389" s="9"/>
      <c r="HM389" s="9"/>
      <c r="HN389" s="9"/>
      <c r="HO389" s="9"/>
      <c r="HP389" s="9"/>
      <c r="HQ389" s="9"/>
      <c r="HR389" s="9"/>
      <c r="HS389" s="9"/>
      <c r="HT389" s="9"/>
      <c r="HU389" s="9"/>
      <c r="HV389" s="9"/>
      <c r="HW389" s="9"/>
      <c r="HX389" s="9"/>
      <c r="HY389" s="9"/>
      <c r="HZ389" s="9"/>
      <c r="IA389" s="9"/>
      <c r="IB389" s="9"/>
      <c r="IC389" s="9"/>
      <c r="ID389" s="9"/>
      <c r="IE389" s="9"/>
      <c r="IF389" s="9"/>
      <c r="IG389" s="9"/>
      <c r="IH389" s="9"/>
      <c r="II389" s="9"/>
      <c r="IJ389" s="9"/>
      <c r="IK389" s="9"/>
      <c r="IL389" s="9"/>
      <c r="IM389" s="9"/>
      <c r="IN389" s="9"/>
      <c r="IO389" s="9"/>
      <c r="IP389" s="9"/>
      <c r="IQ389" s="9"/>
      <c r="IR389" s="9"/>
      <c r="IS389" s="9"/>
      <c r="IT389" s="9"/>
      <c r="IU389" s="9"/>
      <c r="IV389" s="9"/>
      <c r="IW389" s="9"/>
      <c r="IX389" s="9"/>
      <c r="IY389" s="9"/>
      <c r="IZ389" s="9"/>
      <c r="JA389" s="9"/>
      <c r="JB389" s="9"/>
      <c r="JC389" s="9"/>
      <c r="JD389" s="9"/>
      <c r="JE389" s="9"/>
      <c r="JF389" s="9"/>
      <c r="JG389" s="9"/>
      <c r="JH389" s="9"/>
      <c r="JI389" s="9"/>
      <c r="JJ389" s="9"/>
      <c r="JK389" s="9"/>
      <c r="JL389" s="9"/>
      <c r="JM389" s="9"/>
      <c r="JN389" s="9"/>
      <c r="JO389" s="9"/>
      <c r="JP389" s="9"/>
      <c r="JQ389" s="9"/>
      <c r="JR389" s="9"/>
      <c r="JS389" s="9"/>
      <c r="JT389" s="9"/>
      <c r="JU389" s="9"/>
      <c r="JV389" s="9"/>
      <c r="JW389" s="9"/>
      <c r="JX389" s="9"/>
      <c r="JY389" s="9"/>
      <c r="JZ389" s="9"/>
      <c r="KA389" s="9"/>
      <c r="KB389" s="9"/>
      <c r="KC389" s="9"/>
      <c r="KD389" s="9"/>
      <c r="KE389" s="9"/>
      <c r="KF389" s="9"/>
      <c r="KG389" s="9"/>
      <c r="KH389" s="9"/>
      <c r="KI389" s="9"/>
      <c r="KJ389" s="9"/>
      <c r="KK389" s="9"/>
      <c r="KL389" s="9"/>
      <c r="KM389" s="9"/>
      <c r="KN389" s="9"/>
      <c r="KO389" s="9"/>
      <c r="KP389" s="9"/>
      <c r="KQ389" s="9"/>
      <c r="KR389" s="9"/>
      <c r="KS389" s="9"/>
      <c r="KT389" s="9"/>
      <c r="KU389" s="9"/>
      <c r="KV389" s="9"/>
      <c r="KW389" s="9"/>
      <c r="KX389" s="9"/>
      <c r="KY389" s="9"/>
      <c r="KZ389" s="9"/>
      <c r="LA389" s="9"/>
      <c r="LB389" s="9"/>
      <c r="LC389" s="9"/>
      <c r="LD389" s="9"/>
      <c r="LE389" s="9"/>
      <c r="LF389" s="9"/>
      <c r="LG389" s="9"/>
      <c r="LH389" s="9"/>
      <c r="LI389" s="9"/>
      <c r="LJ389" s="9"/>
      <c r="LK389" s="9"/>
      <c r="LL389" s="9"/>
      <c r="LM389" s="9"/>
      <c r="LN389" s="9"/>
      <c r="LO389" s="9"/>
      <c r="LP389" s="9"/>
      <c r="LQ389" s="9"/>
      <c r="LR389" s="9"/>
      <c r="LS389" s="9"/>
      <c r="LT389" s="9"/>
      <c r="LU389" s="9"/>
      <c r="LV389" s="9"/>
      <c r="LW389" s="9"/>
      <c r="LX389" s="9"/>
    </row>
    <row r="390" spans="1:336" s="15" customFormat="1" ht="140.25" x14ac:dyDescent="0.25">
      <c r="A390" s="662" t="str">
        <f>CONCATENATE(MUEBLES[[#This Row],[CODIGO DE LA PARTIDA ESPECIFICA ]],"-",MUEBLES[[#This Row],[NO. EDIFICIO ]],"-",MUEBLES[[#This Row],[NO. ÁREA ]],"-",MUEBLES[[#This Row],[NÚM. DE BIEN ]],"-",MUEBLES[[#This Row],[CONSECUTIVO DEL BIEN ]],"-",MUEBLES[[#This Row],[CONSECUTIVO GENERAL DE INVENTARIO]])</f>
        <v>566-01-16-271-046-0385</v>
      </c>
      <c r="B390" s="584">
        <v>566</v>
      </c>
      <c r="C390" s="584" t="s">
        <v>6107</v>
      </c>
      <c r="D390" s="584" t="s">
        <v>6509</v>
      </c>
      <c r="E390" s="585" t="s">
        <v>4060</v>
      </c>
      <c r="F390" s="584" t="str">
        <f>VLOOKUP(MUEBLES[[#This Row],[NO. EDIFICIO ]],EDIFICIOS[],2,FALSE)</f>
        <v>PALACIO MUNICIPAL</v>
      </c>
      <c r="G390" s="584" t="str">
        <f>VLOOKUP(MUEBLES[[#This Row],[NO. EDIFICIO ]],EDIFICIOS[],3,FALSE)</f>
        <v>PALACIO MUNICIPAL, S/N, COLONIA CENTRO</v>
      </c>
      <c r="H390" s="606" t="s">
        <v>4261</v>
      </c>
      <c r="I390" s="587" t="str">
        <f>VLOOKUP(MUEBLES[[#This Row],[NO. ÁREA ]],AREAS[],2,FALSE)</f>
        <v xml:space="preserve">REGLAMENTOS Y ESPECTÁCULOS </v>
      </c>
      <c r="J390" s="586" t="str">
        <f>VLOOKUP(MUEBLES[[#This Row],[NO. ÁREA ]],AREAS[],5,FALSE)</f>
        <v>LIC. ETZAEL MORENO SALVADOR</v>
      </c>
      <c r="K390" s="586">
        <v>41</v>
      </c>
      <c r="L390" s="587" t="str">
        <f>VLOOKUP(MUEBLES[[#This Row],[NÚM. DE NOMINA ]],PERSONAL[],2,FALSE)</f>
        <v>LIC. ETZAEL MORENO SALVADOR</v>
      </c>
      <c r="M390" s="586" t="str">
        <f>VLOOKUP(MUEBLES[[#This Row],[NÚM. DE NOMINA ]],PERSONAL[],3,FALSE)</f>
        <v xml:space="preserve">TITULAR </v>
      </c>
      <c r="N390" s="585" t="s">
        <v>4904</v>
      </c>
      <c r="O390" s="586" t="s">
        <v>4737</v>
      </c>
      <c r="P390" s="588" t="str">
        <f>VLOOKUP(MUEBLES[[#This Row],[NÚM. DE BIEN ]],BIENES[],2,FALSE)</f>
        <v xml:space="preserve">SILLA AJUSTABLE </v>
      </c>
      <c r="Q390" s="589" t="s">
        <v>1953</v>
      </c>
      <c r="R390" s="606" t="s">
        <v>5327</v>
      </c>
      <c r="S390" s="585" t="s">
        <v>557</v>
      </c>
      <c r="T390" s="585" t="s">
        <v>1954</v>
      </c>
      <c r="U390" s="585" t="s">
        <v>557</v>
      </c>
      <c r="V390" s="585">
        <v>5294</v>
      </c>
      <c r="W390" s="590">
        <v>44543</v>
      </c>
      <c r="X390" s="591">
        <v>2088</v>
      </c>
      <c r="Y390" s="592"/>
      <c r="Z390" s="592">
        <v>2088</v>
      </c>
      <c r="AA390" s="585" t="s">
        <v>6089</v>
      </c>
      <c r="AB390" s="19"/>
      <c r="AC390" s="576"/>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9"/>
      <c r="FL390" s="9"/>
      <c r="FM390" s="9"/>
      <c r="FN390" s="9"/>
      <c r="FO390" s="9"/>
      <c r="FP390" s="9"/>
      <c r="FQ390" s="9"/>
      <c r="FR390" s="9"/>
      <c r="FS390" s="9"/>
      <c r="FT390" s="9"/>
      <c r="FU390" s="9"/>
      <c r="FV390" s="9"/>
      <c r="FW390" s="9"/>
      <c r="FX390" s="9"/>
      <c r="FY390" s="9"/>
      <c r="FZ390" s="9"/>
      <c r="GA390" s="9"/>
      <c r="GB390" s="9"/>
      <c r="GC390" s="9"/>
      <c r="GD390" s="9"/>
      <c r="GE390" s="9"/>
      <c r="GF390" s="9"/>
      <c r="GG390" s="9"/>
      <c r="GH390" s="9"/>
      <c r="GI390" s="9"/>
      <c r="GJ390" s="9"/>
      <c r="GK390" s="9"/>
      <c r="GL390" s="9"/>
      <c r="GM390" s="9"/>
      <c r="GN390" s="9"/>
      <c r="GO390" s="9"/>
      <c r="GP390" s="9"/>
      <c r="GQ390" s="9"/>
      <c r="GR390" s="9"/>
      <c r="GS390" s="9"/>
      <c r="GT390" s="9"/>
      <c r="GU390" s="9"/>
      <c r="GV390" s="9"/>
      <c r="GW390" s="9"/>
      <c r="GX390" s="9"/>
      <c r="GY390" s="9"/>
      <c r="GZ390" s="9"/>
      <c r="HA390" s="9"/>
      <c r="HB390" s="9"/>
      <c r="HC390" s="9"/>
      <c r="HD390" s="9"/>
      <c r="HE390" s="9"/>
      <c r="HF390" s="9"/>
      <c r="HG390" s="9"/>
      <c r="HH390" s="9"/>
      <c r="HI390" s="9"/>
      <c r="HJ390" s="9"/>
      <c r="HK390" s="9"/>
      <c r="HL390" s="9"/>
      <c r="HM390" s="9"/>
      <c r="HN390" s="9"/>
      <c r="HO390" s="9"/>
      <c r="HP390" s="9"/>
      <c r="HQ390" s="9"/>
      <c r="HR390" s="9"/>
      <c r="HS390" s="9"/>
      <c r="HT390" s="9"/>
      <c r="HU390" s="9"/>
      <c r="HV390" s="9"/>
      <c r="HW390" s="9"/>
      <c r="HX390" s="9"/>
      <c r="HY390" s="9"/>
      <c r="HZ390" s="9"/>
      <c r="IA390" s="9"/>
      <c r="IB390" s="9"/>
      <c r="IC390" s="9"/>
      <c r="ID390" s="9"/>
      <c r="IE390" s="9"/>
      <c r="IF390" s="9"/>
      <c r="IG390" s="9"/>
      <c r="IH390" s="9"/>
      <c r="II390" s="9"/>
      <c r="IJ390" s="9"/>
      <c r="IK390" s="9"/>
      <c r="IL390" s="9"/>
      <c r="IM390" s="9"/>
      <c r="IN390" s="9"/>
      <c r="IO390" s="9"/>
      <c r="IP390" s="9"/>
      <c r="IQ390" s="9"/>
      <c r="IR390" s="9"/>
      <c r="IS390" s="9"/>
      <c r="IT390" s="9"/>
      <c r="IU390" s="9"/>
      <c r="IV390" s="9"/>
      <c r="IW390" s="9"/>
      <c r="IX390" s="9"/>
      <c r="IY390" s="9"/>
      <c r="IZ390" s="9"/>
      <c r="JA390" s="9"/>
      <c r="JB390" s="9"/>
      <c r="JC390" s="9"/>
      <c r="JD390" s="9"/>
      <c r="JE390" s="9"/>
      <c r="JF390" s="9"/>
      <c r="JG390" s="9"/>
      <c r="JH390" s="9"/>
      <c r="JI390" s="9"/>
      <c r="JJ390" s="9"/>
      <c r="JK390" s="9"/>
      <c r="JL390" s="9"/>
      <c r="JM390" s="9"/>
      <c r="JN390" s="9"/>
      <c r="JO390" s="9"/>
      <c r="JP390" s="9"/>
      <c r="JQ390" s="9"/>
      <c r="JR390" s="9"/>
      <c r="JS390" s="9"/>
      <c r="JT390" s="9"/>
      <c r="JU390" s="9"/>
      <c r="JV390" s="9"/>
      <c r="JW390" s="9"/>
      <c r="JX390" s="9"/>
      <c r="JY390" s="9"/>
      <c r="JZ390" s="9"/>
      <c r="KA390" s="9"/>
      <c r="KB390" s="9"/>
      <c r="KC390" s="9"/>
      <c r="KD390" s="9"/>
      <c r="KE390" s="9"/>
      <c r="KF390" s="9"/>
      <c r="KG390" s="9"/>
      <c r="KH390" s="9"/>
      <c r="KI390" s="9"/>
      <c r="KJ390" s="9"/>
      <c r="KK390" s="9"/>
      <c r="KL390" s="9"/>
      <c r="KM390" s="9"/>
      <c r="KN390" s="9"/>
      <c r="KO390" s="9"/>
      <c r="KP390" s="9"/>
      <c r="KQ390" s="9"/>
      <c r="KR390" s="9"/>
      <c r="KS390" s="9"/>
      <c r="KT390" s="9"/>
      <c r="KU390" s="9"/>
      <c r="KV390" s="9"/>
      <c r="KW390" s="9"/>
      <c r="KX390" s="9"/>
      <c r="KY390" s="9"/>
      <c r="KZ390" s="9"/>
      <c r="LA390" s="9"/>
      <c r="LB390" s="9"/>
      <c r="LC390" s="9"/>
      <c r="LD390" s="9"/>
      <c r="LE390" s="9"/>
      <c r="LF390" s="9"/>
      <c r="LG390" s="9"/>
      <c r="LH390" s="9"/>
      <c r="LI390" s="9"/>
      <c r="LJ390" s="9"/>
      <c r="LK390" s="9"/>
      <c r="LL390" s="9"/>
      <c r="LM390" s="9"/>
      <c r="LN390" s="9"/>
      <c r="LO390" s="9"/>
      <c r="LP390" s="9"/>
      <c r="LQ390" s="9"/>
      <c r="LR390" s="9"/>
      <c r="LS390" s="9"/>
      <c r="LT390" s="9"/>
      <c r="LU390" s="9"/>
      <c r="LV390" s="9"/>
      <c r="LW390" s="9"/>
      <c r="LX390" s="9"/>
    </row>
    <row r="391" spans="1:336" s="15" customFormat="1" ht="140.25" x14ac:dyDescent="0.25">
      <c r="A391" s="662" t="str">
        <f>CONCATENATE(MUEBLES[[#This Row],[CODIGO DE LA PARTIDA ESPECIFICA ]],"-",MUEBLES[[#This Row],[NO. EDIFICIO ]],"-",MUEBLES[[#This Row],[NO. ÁREA ]],"-",MUEBLES[[#This Row],[NÚM. DE BIEN ]],"-",MUEBLES[[#This Row],[CONSECUTIVO DEL BIEN ]],"-",MUEBLES[[#This Row],[CONSECUTIVO GENERAL DE INVENTARIO]])</f>
        <v>566-01-23-271-047-0386</v>
      </c>
      <c r="B391" s="584">
        <v>566</v>
      </c>
      <c r="C391" s="584" t="s">
        <v>6107</v>
      </c>
      <c r="D391" s="584" t="s">
        <v>6510</v>
      </c>
      <c r="E391" s="585" t="s">
        <v>4060</v>
      </c>
      <c r="F391" s="584" t="str">
        <f>VLOOKUP(MUEBLES[[#This Row],[NO. EDIFICIO ]],EDIFICIOS[],2,FALSE)</f>
        <v>PALACIO MUNICIPAL</v>
      </c>
      <c r="G391" s="584" t="str">
        <f>VLOOKUP(MUEBLES[[#This Row],[NO. EDIFICIO ]],EDIFICIOS[],3,FALSE)</f>
        <v>PALACIO MUNICIPAL, S/N, COLONIA CENTRO</v>
      </c>
      <c r="H391" s="606" t="s">
        <v>4268</v>
      </c>
      <c r="I391" s="587" t="str">
        <f>VLOOKUP(MUEBLES[[#This Row],[NO. ÁREA ]],AREAS[],2,FALSE)</f>
        <v>CATASTRO</v>
      </c>
      <c r="J391" s="586" t="str">
        <f>VLOOKUP(MUEBLES[[#This Row],[NO. ÁREA ]],AREAS[],5,FALSE)</f>
        <v>ING. LEONEL GARCÍA CADENA</v>
      </c>
      <c r="K391" s="586">
        <v>38</v>
      </c>
      <c r="L391" s="587" t="str">
        <f>VLOOKUP(MUEBLES[[#This Row],[NÚM. DE NOMINA ]],PERSONAL[],2,FALSE)</f>
        <v>ING. LEONEL GARCÍA CADENA</v>
      </c>
      <c r="M391" s="586" t="str">
        <f>VLOOKUP(MUEBLES[[#This Row],[NÚM. DE NOMINA ]],PERSONAL[],3,FALSE)</f>
        <v>TITULAR</v>
      </c>
      <c r="N391" s="585" t="s">
        <v>4904</v>
      </c>
      <c r="O391" s="586" t="s">
        <v>4738</v>
      </c>
      <c r="P391" s="588" t="str">
        <f>VLOOKUP(MUEBLES[[#This Row],[NÚM. DE BIEN ]],BIENES[],2,FALSE)</f>
        <v xml:space="preserve">SILLA AJUSTABLE </v>
      </c>
      <c r="Q391" s="589" t="s">
        <v>1953</v>
      </c>
      <c r="R391" s="606" t="s">
        <v>5328</v>
      </c>
      <c r="S391" s="585" t="s">
        <v>557</v>
      </c>
      <c r="T391" s="585" t="s">
        <v>1954</v>
      </c>
      <c r="U391" s="585" t="s">
        <v>557</v>
      </c>
      <c r="V391" s="585">
        <v>5294</v>
      </c>
      <c r="W391" s="590">
        <v>44543</v>
      </c>
      <c r="X391" s="591">
        <v>2088</v>
      </c>
      <c r="Y391" s="592"/>
      <c r="Z391" s="592">
        <v>2088</v>
      </c>
      <c r="AA391" s="585" t="s">
        <v>6089</v>
      </c>
      <c r="AB391" s="19"/>
      <c r="AC391" s="576"/>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c r="DA391" s="9"/>
      <c r="DB391" s="9"/>
      <c r="DC391" s="9"/>
      <c r="DD391" s="9"/>
      <c r="DE391" s="9"/>
      <c r="DF391" s="9"/>
      <c r="DG391" s="9"/>
      <c r="DH391" s="9"/>
      <c r="DI391" s="9"/>
      <c r="DJ391" s="9"/>
      <c r="DK391" s="9"/>
      <c r="DL391" s="9"/>
      <c r="DM391" s="9"/>
      <c r="DN391" s="9"/>
      <c r="DO391" s="9"/>
      <c r="DP391" s="9"/>
      <c r="DQ391" s="9"/>
      <c r="DR391" s="9"/>
      <c r="DS391" s="9"/>
      <c r="DT391" s="9"/>
      <c r="DU391" s="9"/>
      <c r="DV391" s="9"/>
      <c r="DW391" s="9"/>
      <c r="DX391" s="9"/>
      <c r="DY391" s="9"/>
      <c r="DZ391" s="9"/>
      <c r="EA391" s="9"/>
      <c r="EB391" s="9"/>
      <c r="EC391" s="9"/>
      <c r="ED391" s="9"/>
      <c r="EE391" s="9"/>
      <c r="EF391" s="9"/>
      <c r="EG391" s="9"/>
      <c r="EH391" s="9"/>
      <c r="EI391" s="9"/>
      <c r="EJ391" s="9"/>
      <c r="EK391" s="9"/>
      <c r="EL391" s="9"/>
      <c r="EM391" s="9"/>
      <c r="EN391" s="9"/>
      <c r="EO391" s="9"/>
      <c r="EP391" s="9"/>
      <c r="EQ391" s="9"/>
      <c r="ER391" s="9"/>
      <c r="ES391" s="9"/>
      <c r="ET391" s="9"/>
      <c r="EU391" s="9"/>
      <c r="EV391" s="9"/>
      <c r="EW391" s="9"/>
      <c r="EX391" s="9"/>
      <c r="EY391" s="9"/>
      <c r="EZ391" s="9"/>
      <c r="FA391" s="9"/>
      <c r="FB391" s="9"/>
      <c r="FC391" s="9"/>
      <c r="FD391" s="9"/>
      <c r="FE391" s="9"/>
      <c r="FF391" s="9"/>
      <c r="FG391" s="9"/>
      <c r="FH391" s="9"/>
      <c r="FI391" s="9"/>
      <c r="FJ391" s="9"/>
      <c r="FK391" s="9"/>
      <c r="FL391" s="9"/>
      <c r="FM391" s="9"/>
      <c r="FN391" s="9"/>
      <c r="FO391" s="9"/>
      <c r="FP391" s="9"/>
      <c r="FQ391" s="9"/>
      <c r="FR391" s="9"/>
      <c r="FS391" s="9"/>
      <c r="FT391" s="9"/>
      <c r="FU391" s="9"/>
      <c r="FV391" s="9"/>
      <c r="FW391" s="9"/>
      <c r="FX391" s="9"/>
      <c r="FY391" s="9"/>
      <c r="FZ391" s="9"/>
      <c r="GA391" s="9"/>
      <c r="GB391" s="9"/>
      <c r="GC391" s="9"/>
      <c r="GD391" s="9"/>
      <c r="GE391" s="9"/>
      <c r="GF391" s="9"/>
      <c r="GG391" s="9"/>
      <c r="GH391" s="9"/>
      <c r="GI391" s="9"/>
      <c r="GJ391" s="9"/>
      <c r="GK391" s="9"/>
      <c r="GL391" s="9"/>
      <c r="GM391" s="9"/>
      <c r="GN391" s="9"/>
      <c r="GO391" s="9"/>
      <c r="GP391" s="9"/>
      <c r="GQ391" s="9"/>
      <c r="GR391" s="9"/>
      <c r="GS391" s="9"/>
      <c r="GT391" s="9"/>
      <c r="GU391" s="9"/>
      <c r="GV391" s="9"/>
      <c r="GW391" s="9"/>
      <c r="GX391" s="9"/>
      <c r="GY391" s="9"/>
      <c r="GZ391" s="9"/>
      <c r="HA391" s="9"/>
      <c r="HB391" s="9"/>
      <c r="HC391" s="9"/>
      <c r="HD391" s="9"/>
      <c r="HE391" s="9"/>
      <c r="HF391" s="9"/>
      <c r="HG391" s="9"/>
      <c r="HH391" s="9"/>
      <c r="HI391" s="9"/>
      <c r="HJ391" s="9"/>
      <c r="HK391" s="9"/>
      <c r="HL391" s="9"/>
      <c r="HM391" s="9"/>
      <c r="HN391" s="9"/>
      <c r="HO391" s="9"/>
      <c r="HP391" s="9"/>
      <c r="HQ391" s="9"/>
      <c r="HR391" s="9"/>
      <c r="HS391" s="9"/>
      <c r="HT391" s="9"/>
      <c r="HU391" s="9"/>
      <c r="HV391" s="9"/>
      <c r="HW391" s="9"/>
      <c r="HX391" s="9"/>
      <c r="HY391" s="9"/>
      <c r="HZ391" s="9"/>
      <c r="IA391" s="9"/>
      <c r="IB391" s="9"/>
      <c r="IC391" s="9"/>
      <c r="ID391" s="9"/>
      <c r="IE391" s="9"/>
      <c r="IF391" s="9"/>
      <c r="IG391" s="9"/>
      <c r="IH391" s="9"/>
      <c r="II391" s="9"/>
      <c r="IJ391" s="9"/>
      <c r="IK391" s="9"/>
      <c r="IL391" s="9"/>
      <c r="IM391" s="9"/>
      <c r="IN391" s="9"/>
      <c r="IO391" s="9"/>
      <c r="IP391" s="9"/>
      <c r="IQ391" s="9"/>
      <c r="IR391" s="9"/>
      <c r="IS391" s="9"/>
      <c r="IT391" s="9"/>
      <c r="IU391" s="9"/>
      <c r="IV391" s="9"/>
      <c r="IW391" s="9"/>
      <c r="IX391" s="9"/>
      <c r="IY391" s="9"/>
      <c r="IZ391" s="9"/>
      <c r="JA391" s="9"/>
      <c r="JB391" s="9"/>
      <c r="JC391" s="9"/>
      <c r="JD391" s="9"/>
      <c r="JE391" s="9"/>
      <c r="JF391" s="9"/>
      <c r="JG391" s="9"/>
      <c r="JH391" s="9"/>
      <c r="JI391" s="9"/>
      <c r="JJ391" s="9"/>
      <c r="JK391" s="9"/>
      <c r="JL391" s="9"/>
      <c r="JM391" s="9"/>
      <c r="JN391" s="9"/>
      <c r="JO391" s="9"/>
      <c r="JP391" s="9"/>
      <c r="JQ391" s="9"/>
      <c r="JR391" s="9"/>
      <c r="JS391" s="9"/>
      <c r="JT391" s="9"/>
      <c r="JU391" s="9"/>
      <c r="JV391" s="9"/>
      <c r="JW391" s="9"/>
      <c r="JX391" s="9"/>
      <c r="JY391" s="9"/>
      <c r="JZ391" s="9"/>
      <c r="KA391" s="9"/>
      <c r="KB391" s="9"/>
      <c r="KC391" s="9"/>
      <c r="KD391" s="9"/>
      <c r="KE391" s="9"/>
      <c r="KF391" s="9"/>
      <c r="KG391" s="9"/>
      <c r="KH391" s="9"/>
      <c r="KI391" s="9"/>
      <c r="KJ391" s="9"/>
      <c r="KK391" s="9"/>
      <c r="KL391" s="9"/>
      <c r="KM391" s="9"/>
      <c r="KN391" s="9"/>
      <c r="KO391" s="9"/>
      <c r="KP391" s="9"/>
      <c r="KQ391" s="9"/>
      <c r="KR391" s="9"/>
      <c r="KS391" s="9"/>
      <c r="KT391" s="9"/>
      <c r="KU391" s="9"/>
      <c r="KV391" s="9"/>
      <c r="KW391" s="9"/>
      <c r="KX391" s="9"/>
      <c r="KY391" s="9"/>
      <c r="KZ391" s="9"/>
      <c r="LA391" s="9"/>
      <c r="LB391" s="9"/>
      <c r="LC391" s="9"/>
      <c r="LD391" s="9"/>
      <c r="LE391" s="9"/>
      <c r="LF391" s="9"/>
      <c r="LG391" s="9"/>
      <c r="LH391" s="9"/>
      <c r="LI391" s="9"/>
      <c r="LJ391" s="9"/>
      <c r="LK391" s="9"/>
      <c r="LL391" s="9"/>
      <c r="LM391" s="9"/>
      <c r="LN391" s="9"/>
      <c r="LO391" s="9"/>
      <c r="LP391" s="9"/>
      <c r="LQ391" s="9"/>
      <c r="LR391" s="9"/>
      <c r="LS391" s="9"/>
      <c r="LT391" s="9"/>
      <c r="LU391" s="9"/>
      <c r="LV391" s="9"/>
      <c r="LW391" s="9"/>
      <c r="LX391" s="9"/>
    </row>
    <row r="392" spans="1:336" s="15" customFormat="1" ht="140.25" x14ac:dyDescent="0.25">
      <c r="A392" s="662" t="str">
        <f>CONCATENATE(MUEBLES[[#This Row],[CODIGO DE LA PARTIDA ESPECIFICA ]],"-",MUEBLES[[#This Row],[NO. EDIFICIO ]],"-",MUEBLES[[#This Row],[NO. ÁREA ]],"-",MUEBLES[[#This Row],[NÚM. DE BIEN ]],"-",MUEBLES[[#This Row],[CONSECUTIVO DEL BIEN ]],"-",MUEBLES[[#This Row],[CONSECUTIVO GENERAL DE INVENTARIO]])</f>
        <v>566-01-57-271-048-0387</v>
      </c>
      <c r="B392" s="584">
        <v>566</v>
      </c>
      <c r="C392" s="584" t="s">
        <v>6107</v>
      </c>
      <c r="D392" s="584" t="s">
        <v>6511</v>
      </c>
      <c r="E392" s="585" t="s">
        <v>4060</v>
      </c>
      <c r="F392" s="584" t="str">
        <f>VLOOKUP(MUEBLES[[#This Row],[NO. EDIFICIO ]],EDIFICIOS[],2,FALSE)</f>
        <v>PALACIO MUNICIPAL</v>
      </c>
      <c r="G392" s="584" t="str">
        <f>VLOOKUP(MUEBLES[[#This Row],[NO. EDIFICIO ]],EDIFICIOS[],3,FALSE)</f>
        <v>PALACIO MUNICIPAL, S/N, COLONIA CENTRO</v>
      </c>
      <c r="H392" s="606" t="s">
        <v>4302</v>
      </c>
      <c r="I392" s="587" t="str">
        <f>VLOOKUP(MUEBLES[[#This Row],[NO. ÁREA ]],AREAS[],2,FALSE)</f>
        <v xml:space="preserve">ÓRGANO INTERNO DE CONTROL </v>
      </c>
      <c r="J392" s="586" t="str">
        <f>VLOOKUP(MUEBLES[[#This Row],[NO. ÁREA ]],AREAS[],5,FALSE)</f>
        <v>LIC. ELSY ODETTE GONZÁLEZ MOLINA</v>
      </c>
      <c r="K392" s="586">
        <v>109</v>
      </c>
      <c r="L392" s="587" t="str">
        <f>VLOOKUP(MUEBLES[[#This Row],[NÚM. DE NOMINA ]],PERSONAL[],2,FALSE)</f>
        <v>LIC. ELSY ODETTE GONZÁLEZ MOLINA</v>
      </c>
      <c r="M392" s="586" t="str">
        <f>VLOOKUP(MUEBLES[[#This Row],[NÚM. DE NOMINA ]],PERSONAL[],3,FALSE)</f>
        <v>TITULAR</v>
      </c>
      <c r="N392" s="585" t="s">
        <v>4904</v>
      </c>
      <c r="O392" s="586" t="s">
        <v>4739</v>
      </c>
      <c r="P392" s="588" t="str">
        <f>VLOOKUP(MUEBLES[[#This Row],[NÚM. DE BIEN ]],BIENES[],2,FALSE)</f>
        <v xml:space="preserve">SILLA AJUSTABLE </v>
      </c>
      <c r="Q392" s="589" t="s">
        <v>1953</v>
      </c>
      <c r="R392" s="606" t="s">
        <v>5329</v>
      </c>
      <c r="S392" s="585" t="s">
        <v>557</v>
      </c>
      <c r="T392" s="585" t="s">
        <v>1954</v>
      </c>
      <c r="U392" s="585" t="s">
        <v>557</v>
      </c>
      <c r="V392" s="585">
        <v>5294</v>
      </c>
      <c r="W392" s="590">
        <v>44543</v>
      </c>
      <c r="X392" s="591">
        <v>2088</v>
      </c>
      <c r="Y392" s="592"/>
      <c r="Z392" s="592">
        <v>2088</v>
      </c>
      <c r="AA392" s="585" t="s">
        <v>6089</v>
      </c>
      <c r="AB392" s="19"/>
      <c r="AC392" s="576"/>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c r="DA392" s="9"/>
      <c r="DB392" s="9"/>
      <c r="DC392" s="9"/>
      <c r="DD392" s="9"/>
      <c r="DE392" s="9"/>
      <c r="DF392" s="9"/>
      <c r="DG392" s="9"/>
      <c r="DH392" s="9"/>
      <c r="DI392" s="9"/>
      <c r="DJ392" s="9"/>
      <c r="DK392" s="9"/>
      <c r="DL392" s="9"/>
      <c r="DM392" s="9"/>
      <c r="DN392" s="9"/>
      <c r="DO392" s="9"/>
      <c r="DP392" s="9"/>
      <c r="DQ392" s="9"/>
      <c r="DR392" s="9"/>
      <c r="DS392" s="9"/>
      <c r="DT392" s="9"/>
      <c r="DU392" s="9"/>
      <c r="DV392" s="9"/>
      <c r="DW392" s="9"/>
      <c r="DX392" s="9"/>
      <c r="DY392" s="9"/>
      <c r="DZ392" s="9"/>
      <c r="EA392" s="9"/>
      <c r="EB392" s="9"/>
      <c r="EC392" s="9"/>
      <c r="ED392" s="9"/>
      <c r="EE392" s="9"/>
      <c r="EF392" s="9"/>
      <c r="EG392" s="9"/>
      <c r="EH392" s="9"/>
      <c r="EI392" s="9"/>
      <c r="EJ392" s="9"/>
      <c r="EK392" s="9"/>
      <c r="EL392" s="9"/>
      <c r="EM392" s="9"/>
      <c r="EN392" s="9"/>
      <c r="EO392" s="9"/>
      <c r="EP392" s="9"/>
      <c r="EQ392" s="9"/>
      <c r="ER392" s="9"/>
      <c r="ES392" s="9"/>
      <c r="ET392" s="9"/>
      <c r="EU392" s="9"/>
      <c r="EV392" s="9"/>
      <c r="EW392" s="9"/>
      <c r="EX392" s="9"/>
      <c r="EY392" s="9"/>
      <c r="EZ392" s="9"/>
      <c r="FA392" s="9"/>
      <c r="FB392" s="9"/>
      <c r="FC392" s="9"/>
      <c r="FD392" s="9"/>
      <c r="FE392" s="9"/>
      <c r="FF392" s="9"/>
      <c r="FG392" s="9"/>
      <c r="FH392" s="9"/>
      <c r="FI392" s="9"/>
      <c r="FJ392" s="9"/>
      <c r="FK392" s="9"/>
      <c r="FL392" s="9"/>
      <c r="FM392" s="9"/>
      <c r="FN392" s="9"/>
      <c r="FO392" s="9"/>
      <c r="FP392" s="9"/>
      <c r="FQ392" s="9"/>
      <c r="FR392" s="9"/>
      <c r="FS392" s="9"/>
      <c r="FT392" s="9"/>
      <c r="FU392" s="9"/>
      <c r="FV392" s="9"/>
      <c r="FW392" s="9"/>
      <c r="FX392" s="9"/>
      <c r="FY392" s="9"/>
      <c r="FZ392" s="9"/>
      <c r="GA392" s="9"/>
      <c r="GB392" s="9"/>
      <c r="GC392" s="9"/>
      <c r="GD392" s="9"/>
      <c r="GE392" s="9"/>
      <c r="GF392" s="9"/>
      <c r="GG392" s="9"/>
      <c r="GH392" s="9"/>
      <c r="GI392" s="9"/>
      <c r="GJ392" s="9"/>
      <c r="GK392" s="9"/>
      <c r="GL392" s="9"/>
      <c r="GM392" s="9"/>
      <c r="GN392" s="9"/>
      <c r="GO392" s="9"/>
      <c r="GP392" s="9"/>
      <c r="GQ392" s="9"/>
      <c r="GR392" s="9"/>
      <c r="GS392" s="9"/>
      <c r="GT392" s="9"/>
      <c r="GU392" s="9"/>
      <c r="GV392" s="9"/>
      <c r="GW392" s="9"/>
      <c r="GX392" s="9"/>
      <c r="GY392" s="9"/>
      <c r="GZ392" s="9"/>
      <c r="HA392" s="9"/>
      <c r="HB392" s="9"/>
      <c r="HC392" s="9"/>
      <c r="HD392" s="9"/>
      <c r="HE392" s="9"/>
      <c r="HF392" s="9"/>
      <c r="HG392" s="9"/>
      <c r="HH392" s="9"/>
      <c r="HI392" s="9"/>
      <c r="HJ392" s="9"/>
      <c r="HK392" s="9"/>
      <c r="HL392" s="9"/>
      <c r="HM392" s="9"/>
      <c r="HN392" s="9"/>
      <c r="HO392" s="9"/>
      <c r="HP392" s="9"/>
      <c r="HQ392" s="9"/>
      <c r="HR392" s="9"/>
      <c r="HS392" s="9"/>
      <c r="HT392" s="9"/>
      <c r="HU392" s="9"/>
      <c r="HV392" s="9"/>
      <c r="HW392" s="9"/>
      <c r="HX392" s="9"/>
      <c r="HY392" s="9"/>
      <c r="HZ392" s="9"/>
      <c r="IA392" s="9"/>
      <c r="IB392" s="9"/>
      <c r="IC392" s="9"/>
      <c r="ID392" s="9"/>
      <c r="IE392" s="9"/>
      <c r="IF392" s="9"/>
      <c r="IG392" s="9"/>
      <c r="IH392" s="9"/>
      <c r="II392" s="9"/>
      <c r="IJ392" s="9"/>
      <c r="IK392" s="9"/>
      <c r="IL392" s="9"/>
      <c r="IM392" s="9"/>
      <c r="IN392" s="9"/>
      <c r="IO392" s="9"/>
      <c r="IP392" s="9"/>
      <c r="IQ392" s="9"/>
      <c r="IR392" s="9"/>
      <c r="IS392" s="9"/>
      <c r="IT392" s="9"/>
      <c r="IU392" s="9"/>
      <c r="IV392" s="9"/>
      <c r="IW392" s="9"/>
      <c r="IX392" s="9"/>
      <c r="IY392" s="9"/>
      <c r="IZ392" s="9"/>
      <c r="JA392" s="9"/>
      <c r="JB392" s="9"/>
      <c r="JC392" s="9"/>
      <c r="JD392" s="9"/>
      <c r="JE392" s="9"/>
      <c r="JF392" s="9"/>
      <c r="JG392" s="9"/>
      <c r="JH392" s="9"/>
      <c r="JI392" s="9"/>
      <c r="JJ392" s="9"/>
      <c r="JK392" s="9"/>
      <c r="JL392" s="9"/>
      <c r="JM392" s="9"/>
      <c r="JN392" s="9"/>
      <c r="JO392" s="9"/>
      <c r="JP392" s="9"/>
      <c r="JQ392" s="9"/>
      <c r="JR392" s="9"/>
      <c r="JS392" s="9"/>
      <c r="JT392" s="9"/>
      <c r="JU392" s="9"/>
      <c r="JV392" s="9"/>
      <c r="JW392" s="9"/>
      <c r="JX392" s="9"/>
      <c r="JY392" s="9"/>
      <c r="JZ392" s="9"/>
      <c r="KA392" s="9"/>
      <c r="KB392" s="9"/>
      <c r="KC392" s="9"/>
      <c r="KD392" s="9"/>
      <c r="KE392" s="9"/>
      <c r="KF392" s="9"/>
      <c r="KG392" s="9"/>
      <c r="KH392" s="9"/>
      <c r="KI392" s="9"/>
      <c r="KJ392" s="9"/>
      <c r="KK392" s="9"/>
      <c r="KL392" s="9"/>
      <c r="KM392" s="9"/>
      <c r="KN392" s="9"/>
      <c r="KO392" s="9"/>
      <c r="KP392" s="9"/>
      <c r="KQ392" s="9"/>
      <c r="KR392" s="9"/>
      <c r="KS392" s="9"/>
      <c r="KT392" s="9"/>
      <c r="KU392" s="9"/>
      <c r="KV392" s="9"/>
      <c r="KW392" s="9"/>
      <c r="KX392" s="9"/>
      <c r="KY392" s="9"/>
      <c r="KZ392" s="9"/>
      <c r="LA392" s="9"/>
      <c r="LB392" s="9"/>
      <c r="LC392" s="9"/>
      <c r="LD392" s="9"/>
      <c r="LE392" s="9"/>
      <c r="LF392" s="9"/>
      <c r="LG392" s="9"/>
      <c r="LH392" s="9"/>
      <c r="LI392" s="9"/>
      <c r="LJ392" s="9"/>
      <c r="LK392" s="9"/>
      <c r="LL392" s="9"/>
      <c r="LM392" s="9"/>
      <c r="LN392" s="9"/>
      <c r="LO392" s="9"/>
      <c r="LP392" s="9"/>
      <c r="LQ392" s="9"/>
      <c r="LR392" s="9"/>
      <c r="LS392" s="9"/>
      <c r="LT392" s="9"/>
      <c r="LU392" s="9"/>
      <c r="LV392" s="9"/>
      <c r="LW392" s="9"/>
      <c r="LX392" s="9"/>
    </row>
    <row r="393" spans="1:336" s="15" customFormat="1" ht="140.25" x14ac:dyDescent="0.25">
      <c r="A393" s="662" t="str">
        <f>CONCATENATE(MUEBLES[[#This Row],[CODIGO DE LA PARTIDA ESPECIFICA ]],"-",MUEBLES[[#This Row],[NO. EDIFICIO ]],"-",MUEBLES[[#This Row],[NO. ÁREA ]],"-",MUEBLES[[#This Row],[NÚM. DE BIEN ]],"-",MUEBLES[[#This Row],[CONSECUTIVO DEL BIEN ]],"-",MUEBLES[[#This Row],[CONSECUTIVO GENERAL DE INVENTARIO]])</f>
        <v>566-01-18-271-049-0388</v>
      </c>
      <c r="B393" s="584">
        <v>566</v>
      </c>
      <c r="C393" s="584" t="s">
        <v>6107</v>
      </c>
      <c r="D393" s="584" t="s">
        <v>6512</v>
      </c>
      <c r="E393" s="585" t="s">
        <v>4060</v>
      </c>
      <c r="F393" s="584" t="str">
        <f>VLOOKUP(MUEBLES[[#This Row],[NO. EDIFICIO ]],EDIFICIOS[],2,FALSE)</f>
        <v>PALACIO MUNICIPAL</v>
      </c>
      <c r="G393" s="584" t="str">
        <f>VLOOKUP(MUEBLES[[#This Row],[NO. EDIFICIO ]],EDIFICIOS[],3,FALSE)</f>
        <v>PALACIO MUNICIPAL, S/N, COLONIA CENTRO</v>
      </c>
      <c r="H393" s="606" t="s">
        <v>4263</v>
      </c>
      <c r="I393" s="587" t="str">
        <f>VLOOKUP(MUEBLES[[#This Row],[NO. ÁREA ]],AREAS[],2,FALSE)</f>
        <v>OBRAS PÚBLICAS Y ORDENAMIENTO URBANO</v>
      </c>
      <c r="J393" s="586" t="str">
        <f>VLOOKUP(MUEBLES[[#This Row],[NO. ÁREA ]],AREAS[],5,FALSE)</f>
        <v>ING. ZOILA PÉREZ MEJÍA</v>
      </c>
      <c r="K393" s="586">
        <v>164</v>
      </c>
      <c r="L393" s="587" t="str">
        <f>VLOOKUP(MUEBLES[[#This Row],[NÚM. DE NOMINA ]],PERSONAL[],2,FALSE)</f>
        <v>ING. ZOILA PÉREZ MEJÍA</v>
      </c>
      <c r="M393" s="586" t="str">
        <f>VLOOKUP(MUEBLES[[#This Row],[NÚM. DE NOMINA ]],PERSONAL[],3,FALSE)</f>
        <v>TITULAR</v>
      </c>
      <c r="N393" s="585" t="s">
        <v>4904</v>
      </c>
      <c r="O393" s="586" t="s">
        <v>4740</v>
      </c>
      <c r="P393" s="588" t="str">
        <f>VLOOKUP(MUEBLES[[#This Row],[NÚM. DE BIEN ]],BIENES[],2,FALSE)</f>
        <v xml:space="preserve">SILLA AJUSTABLE </v>
      </c>
      <c r="Q393" s="589" t="s">
        <v>1953</v>
      </c>
      <c r="R393" s="606" t="s">
        <v>5330</v>
      </c>
      <c r="S393" s="585" t="s">
        <v>557</v>
      </c>
      <c r="T393" s="585" t="s">
        <v>1954</v>
      </c>
      <c r="U393" s="585" t="s">
        <v>557</v>
      </c>
      <c r="V393" s="585">
        <v>5294</v>
      </c>
      <c r="W393" s="590">
        <v>44543</v>
      </c>
      <c r="X393" s="591">
        <v>2088</v>
      </c>
      <c r="Y393" s="592"/>
      <c r="Z393" s="592">
        <v>2088</v>
      </c>
      <c r="AA393" s="585" t="s">
        <v>6089</v>
      </c>
      <c r="AB393" s="19"/>
      <c r="AC393" s="576"/>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c r="DA393" s="9"/>
      <c r="DB393" s="9"/>
      <c r="DC393" s="9"/>
      <c r="DD393" s="9"/>
      <c r="DE393" s="9"/>
      <c r="DF393" s="9"/>
      <c r="DG393" s="9"/>
      <c r="DH393" s="9"/>
      <c r="DI393" s="9"/>
      <c r="DJ393" s="9"/>
      <c r="DK393" s="9"/>
      <c r="DL393" s="9"/>
      <c r="DM393" s="9"/>
      <c r="DN393" s="9"/>
      <c r="DO393" s="9"/>
      <c r="DP393" s="9"/>
      <c r="DQ393" s="9"/>
      <c r="DR393" s="9"/>
      <c r="DS393" s="9"/>
      <c r="DT393" s="9"/>
      <c r="DU393" s="9"/>
      <c r="DV393" s="9"/>
      <c r="DW393" s="9"/>
      <c r="DX393" s="9"/>
      <c r="DY393" s="9"/>
      <c r="DZ393" s="9"/>
      <c r="EA393" s="9"/>
      <c r="EB393" s="9"/>
      <c r="EC393" s="9"/>
      <c r="ED393" s="9"/>
      <c r="EE393" s="9"/>
      <c r="EF393" s="9"/>
      <c r="EG393" s="9"/>
      <c r="EH393" s="9"/>
      <c r="EI393" s="9"/>
      <c r="EJ393" s="9"/>
      <c r="EK393" s="9"/>
      <c r="EL393" s="9"/>
      <c r="EM393" s="9"/>
      <c r="EN393" s="9"/>
      <c r="EO393" s="9"/>
      <c r="EP393" s="9"/>
      <c r="EQ393" s="9"/>
      <c r="ER393" s="9"/>
      <c r="ES393" s="9"/>
      <c r="ET393" s="9"/>
      <c r="EU393" s="9"/>
      <c r="EV393" s="9"/>
      <c r="EW393" s="9"/>
      <c r="EX393" s="9"/>
      <c r="EY393" s="9"/>
      <c r="EZ393" s="9"/>
      <c r="FA393" s="9"/>
      <c r="FB393" s="9"/>
      <c r="FC393" s="9"/>
      <c r="FD393" s="9"/>
      <c r="FE393" s="9"/>
      <c r="FF393" s="9"/>
      <c r="FG393" s="9"/>
      <c r="FH393" s="9"/>
      <c r="FI393" s="9"/>
      <c r="FJ393" s="9"/>
      <c r="FK393" s="9"/>
      <c r="FL393" s="9"/>
      <c r="FM393" s="9"/>
      <c r="FN393" s="9"/>
      <c r="FO393" s="9"/>
      <c r="FP393" s="9"/>
      <c r="FQ393" s="9"/>
      <c r="FR393" s="9"/>
      <c r="FS393" s="9"/>
      <c r="FT393" s="9"/>
      <c r="FU393" s="9"/>
      <c r="FV393" s="9"/>
      <c r="FW393" s="9"/>
      <c r="FX393" s="9"/>
      <c r="FY393" s="9"/>
      <c r="FZ393" s="9"/>
      <c r="GA393" s="9"/>
      <c r="GB393" s="9"/>
      <c r="GC393" s="9"/>
      <c r="GD393" s="9"/>
      <c r="GE393" s="9"/>
      <c r="GF393" s="9"/>
      <c r="GG393" s="9"/>
      <c r="GH393" s="9"/>
      <c r="GI393" s="9"/>
      <c r="GJ393" s="9"/>
      <c r="GK393" s="9"/>
      <c r="GL393" s="9"/>
      <c r="GM393" s="9"/>
      <c r="GN393" s="9"/>
      <c r="GO393" s="9"/>
      <c r="GP393" s="9"/>
      <c r="GQ393" s="9"/>
      <c r="GR393" s="9"/>
      <c r="GS393" s="9"/>
      <c r="GT393" s="9"/>
      <c r="GU393" s="9"/>
      <c r="GV393" s="9"/>
      <c r="GW393" s="9"/>
      <c r="GX393" s="9"/>
      <c r="GY393" s="9"/>
      <c r="GZ393" s="9"/>
      <c r="HA393" s="9"/>
      <c r="HB393" s="9"/>
      <c r="HC393" s="9"/>
      <c r="HD393" s="9"/>
      <c r="HE393" s="9"/>
      <c r="HF393" s="9"/>
      <c r="HG393" s="9"/>
      <c r="HH393" s="9"/>
      <c r="HI393" s="9"/>
      <c r="HJ393" s="9"/>
      <c r="HK393" s="9"/>
      <c r="HL393" s="9"/>
      <c r="HM393" s="9"/>
      <c r="HN393" s="9"/>
      <c r="HO393" s="9"/>
      <c r="HP393" s="9"/>
      <c r="HQ393" s="9"/>
      <c r="HR393" s="9"/>
      <c r="HS393" s="9"/>
      <c r="HT393" s="9"/>
      <c r="HU393" s="9"/>
      <c r="HV393" s="9"/>
      <c r="HW393" s="9"/>
      <c r="HX393" s="9"/>
      <c r="HY393" s="9"/>
      <c r="HZ393" s="9"/>
      <c r="IA393" s="9"/>
      <c r="IB393" s="9"/>
      <c r="IC393" s="9"/>
      <c r="ID393" s="9"/>
      <c r="IE393" s="9"/>
      <c r="IF393" s="9"/>
      <c r="IG393" s="9"/>
      <c r="IH393" s="9"/>
      <c r="II393" s="9"/>
      <c r="IJ393" s="9"/>
      <c r="IK393" s="9"/>
      <c r="IL393" s="9"/>
      <c r="IM393" s="9"/>
      <c r="IN393" s="9"/>
      <c r="IO393" s="9"/>
      <c r="IP393" s="9"/>
      <c r="IQ393" s="9"/>
      <c r="IR393" s="9"/>
      <c r="IS393" s="9"/>
      <c r="IT393" s="9"/>
      <c r="IU393" s="9"/>
      <c r="IV393" s="9"/>
      <c r="IW393" s="9"/>
      <c r="IX393" s="9"/>
      <c r="IY393" s="9"/>
      <c r="IZ393" s="9"/>
      <c r="JA393" s="9"/>
      <c r="JB393" s="9"/>
      <c r="JC393" s="9"/>
      <c r="JD393" s="9"/>
      <c r="JE393" s="9"/>
      <c r="JF393" s="9"/>
      <c r="JG393" s="9"/>
      <c r="JH393" s="9"/>
      <c r="JI393" s="9"/>
      <c r="JJ393" s="9"/>
      <c r="JK393" s="9"/>
      <c r="JL393" s="9"/>
      <c r="JM393" s="9"/>
      <c r="JN393" s="9"/>
      <c r="JO393" s="9"/>
      <c r="JP393" s="9"/>
      <c r="JQ393" s="9"/>
      <c r="JR393" s="9"/>
      <c r="JS393" s="9"/>
      <c r="JT393" s="9"/>
      <c r="JU393" s="9"/>
      <c r="JV393" s="9"/>
      <c r="JW393" s="9"/>
      <c r="JX393" s="9"/>
      <c r="JY393" s="9"/>
      <c r="JZ393" s="9"/>
      <c r="KA393" s="9"/>
      <c r="KB393" s="9"/>
      <c r="KC393" s="9"/>
      <c r="KD393" s="9"/>
      <c r="KE393" s="9"/>
      <c r="KF393" s="9"/>
      <c r="KG393" s="9"/>
      <c r="KH393" s="9"/>
      <c r="KI393" s="9"/>
      <c r="KJ393" s="9"/>
      <c r="KK393" s="9"/>
      <c r="KL393" s="9"/>
      <c r="KM393" s="9"/>
      <c r="KN393" s="9"/>
      <c r="KO393" s="9"/>
      <c r="KP393" s="9"/>
      <c r="KQ393" s="9"/>
      <c r="KR393" s="9"/>
      <c r="KS393" s="9"/>
      <c r="KT393" s="9"/>
      <c r="KU393" s="9"/>
      <c r="KV393" s="9"/>
      <c r="KW393" s="9"/>
      <c r="KX393" s="9"/>
      <c r="KY393" s="9"/>
      <c r="KZ393" s="9"/>
      <c r="LA393" s="9"/>
      <c r="LB393" s="9"/>
      <c r="LC393" s="9"/>
      <c r="LD393" s="9"/>
      <c r="LE393" s="9"/>
      <c r="LF393" s="9"/>
      <c r="LG393" s="9"/>
      <c r="LH393" s="9"/>
      <c r="LI393" s="9"/>
      <c r="LJ393" s="9"/>
      <c r="LK393" s="9"/>
      <c r="LL393" s="9"/>
      <c r="LM393" s="9"/>
      <c r="LN393" s="9"/>
      <c r="LO393" s="9"/>
      <c r="LP393" s="9"/>
      <c r="LQ393" s="9"/>
      <c r="LR393" s="9"/>
      <c r="LS393" s="9"/>
      <c r="LT393" s="9"/>
      <c r="LU393" s="9"/>
      <c r="LV393" s="9"/>
      <c r="LW393" s="9"/>
      <c r="LX393" s="9"/>
    </row>
    <row r="394" spans="1:336" s="15" customFormat="1" ht="140.25" x14ac:dyDescent="0.25">
      <c r="A394" s="662" t="str">
        <f>CONCATENATE(MUEBLES[[#This Row],[CODIGO DE LA PARTIDA ESPECIFICA ]],"-",MUEBLES[[#This Row],[NO. EDIFICIO ]],"-",MUEBLES[[#This Row],[NO. ÁREA ]],"-",MUEBLES[[#This Row],[NÚM. DE BIEN ]],"-",MUEBLES[[#This Row],[CONSECUTIVO DEL BIEN ]],"-",MUEBLES[[#This Row],[CONSECUTIVO GENERAL DE INVENTARIO]])</f>
        <v>566-01-31-271-050-0389</v>
      </c>
      <c r="B394" s="584">
        <v>566</v>
      </c>
      <c r="C394" s="584" t="s">
        <v>6107</v>
      </c>
      <c r="D394" s="584" t="s">
        <v>6513</v>
      </c>
      <c r="E394" s="585" t="s">
        <v>4060</v>
      </c>
      <c r="F394" s="584" t="str">
        <f>VLOOKUP(MUEBLES[[#This Row],[NO. EDIFICIO ]],EDIFICIOS[],2,FALSE)</f>
        <v>PALACIO MUNICIPAL</v>
      </c>
      <c r="G394" s="584" t="str">
        <f>VLOOKUP(MUEBLES[[#This Row],[NO. EDIFICIO ]],EDIFICIOS[],3,FALSE)</f>
        <v>PALACIO MUNICIPAL, S/N, COLONIA CENTRO</v>
      </c>
      <c r="H394" s="606" t="s">
        <v>4276</v>
      </c>
      <c r="I394" s="587" t="str">
        <f>VLOOKUP(MUEBLES[[#This Row],[NO. ÁREA ]],AREAS[],2,FALSE)</f>
        <v>DESARROLLO SOCIAL Y ECONÓMICO</v>
      </c>
      <c r="J394" s="586" t="str">
        <f>VLOOKUP(MUEBLES[[#This Row],[NO. ÁREA ]],AREAS[],5,FALSE)</f>
        <v>C. GILBERTO ÁNGELES CORTÉS</v>
      </c>
      <c r="K394" s="586">
        <v>71</v>
      </c>
      <c r="L394" s="587" t="str">
        <f>VLOOKUP(MUEBLES[[#This Row],[NÚM. DE NOMINA ]],PERSONAL[],2,FALSE)</f>
        <v>C. GILBERTO ÁNGELES CORTÉS</v>
      </c>
      <c r="M394" s="586" t="str">
        <f>VLOOKUP(MUEBLES[[#This Row],[NÚM. DE NOMINA ]],PERSONAL[],3,FALSE)</f>
        <v xml:space="preserve">TITULAR </v>
      </c>
      <c r="N394" s="585" t="s">
        <v>4904</v>
      </c>
      <c r="O394" s="586" t="s">
        <v>4741</v>
      </c>
      <c r="P394" s="588" t="str">
        <f>VLOOKUP(MUEBLES[[#This Row],[NÚM. DE BIEN ]],BIENES[],2,FALSE)</f>
        <v xml:space="preserve">SILLA AJUSTABLE </v>
      </c>
      <c r="Q394" s="589" t="s">
        <v>1953</v>
      </c>
      <c r="R394" s="606" t="s">
        <v>5331</v>
      </c>
      <c r="S394" s="585" t="s">
        <v>557</v>
      </c>
      <c r="T394" s="585" t="s">
        <v>1954</v>
      </c>
      <c r="U394" s="585" t="s">
        <v>557</v>
      </c>
      <c r="V394" s="585">
        <v>5294</v>
      </c>
      <c r="W394" s="590">
        <v>44543</v>
      </c>
      <c r="X394" s="591">
        <v>2088</v>
      </c>
      <c r="Y394" s="592"/>
      <c r="Z394" s="592">
        <v>2088</v>
      </c>
      <c r="AA394" s="585" t="s">
        <v>6089</v>
      </c>
      <c r="AB394" s="19"/>
      <c r="AC394" s="576"/>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c r="DA394" s="9"/>
      <c r="DB394" s="9"/>
      <c r="DC394" s="9"/>
      <c r="DD394" s="9"/>
      <c r="DE394" s="9"/>
      <c r="DF394" s="9"/>
      <c r="DG394" s="9"/>
      <c r="DH394" s="9"/>
      <c r="DI394" s="9"/>
      <c r="DJ394" s="9"/>
      <c r="DK394" s="9"/>
      <c r="DL394" s="9"/>
      <c r="DM394" s="9"/>
      <c r="DN394" s="9"/>
      <c r="DO394" s="9"/>
      <c r="DP394" s="9"/>
      <c r="DQ394" s="9"/>
      <c r="DR394" s="9"/>
      <c r="DS394" s="9"/>
      <c r="DT394" s="9"/>
      <c r="DU394" s="9"/>
      <c r="DV394" s="9"/>
      <c r="DW394" s="9"/>
      <c r="DX394" s="9"/>
      <c r="DY394" s="9"/>
      <c r="DZ394" s="9"/>
      <c r="EA394" s="9"/>
      <c r="EB394" s="9"/>
      <c r="EC394" s="9"/>
      <c r="ED394" s="9"/>
      <c r="EE394" s="9"/>
      <c r="EF394" s="9"/>
      <c r="EG394" s="9"/>
      <c r="EH394" s="9"/>
      <c r="EI394" s="9"/>
      <c r="EJ394" s="9"/>
      <c r="EK394" s="9"/>
      <c r="EL394" s="9"/>
      <c r="EM394" s="9"/>
      <c r="EN394" s="9"/>
      <c r="EO394" s="9"/>
      <c r="EP394" s="9"/>
      <c r="EQ394" s="9"/>
      <c r="ER394" s="9"/>
      <c r="ES394" s="9"/>
      <c r="ET394" s="9"/>
      <c r="EU394" s="9"/>
      <c r="EV394" s="9"/>
      <c r="EW394" s="9"/>
      <c r="EX394" s="9"/>
      <c r="EY394" s="9"/>
      <c r="EZ394" s="9"/>
      <c r="FA394" s="9"/>
      <c r="FB394" s="9"/>
      <c r="FC394" s="9"/>
      <c r="FD394" s="9"/>
      <c r="FE394" s="9"/>
      <c r="FF394" s="9"/>
      <c r="FG394" s="9"/>
      <c r="FH394" s="9"/>
      <c r="FI394" s="9"/>
      <c r="FJ394" s="9"/>
      <c r="FK394" s="9"/>
      <c r="FL394" s="9"/>
      <c r="FM394" s="9"/>
      <c r="FN394" s="9"/>
      <c r="FO394" s="9"/>
      <c r="FP394" s="9"/>
      <c r="FQ394" s="9"/>
      <c r="FR394" s="9"/>
      <c r="FS394" s="9"/>
      <c r="FT394" s="9"/>
      <c r="FU394" s="9"/>
      <c r="FV394" s="9"/>
      <c r="FW394" s="9"/>
      <c r="FX394" s="9"/>
      <c r="FY394" s="9"/>
      <c r="FZ394" s="9"/>
      <c r="GA394" s="9"/>
      <c r="GB394" s="9"/>
      <c r="GC394" s="9"/>
      <c r="GD394" s="9"/>
      <c r="GE394" s="9"/>
      <c r="GF394" s="9"/>
      <c r="GG394" s="9"/>
      <c r="GH394" s="9"/>
      <c r="GI394" s="9"/>
      <c r="GJ394" s="9"/>
      <c r="GK394" s="9"/>
      <c r="GL394" s="9"/>
      <c r="GM394" s="9"/>
      <c r="GN394" s="9"/>
      <c r="GO394" s="9"/>
      <c r="GP394" s="9"/>
      <c r="GQ394" s="9"/>
      <c r="GR394" s="9"/>
      <c r="GS394" s="9"/>
      <c r="GT394" s="9"/>
      <c r="GU394" s="9"/>
      <c r="GV394" s="9"/>
      <c r="GW394" s="9"/>
      <c r="GX394" s="9"/>
      <c r="GY394" s="9"/>
      <c r="GZ394" s="9"/>
      <c r="HA394" s="9"/>
      <c r="HB394" s="9"/>
      <c r="HC394" s="9"/>
      <c r="HD394" s="9"/>
      <c r="HE394" s="9"/>
      <c r="HF394" s="9"/>
      <c r="HG394" s="9"/>
      <c r="HH394" s="9"/>
      <c r="HI394" s="9"/>
      <c r="HJ394" s="9"/>
      <c r="HK394" s="9"/>
      <c r="HL394" s="9"/>
      <c r="HM394" s="9"/>
      <c r="HN394" s="9"/>
      <c r="HO394" s="9"/>
      <c r="HP394" s="9"/>
      <c r="HQ394" s="9"/>
      <c r="HR394" s="9"/>
      <c r="HS394" s="9"/>
      <c r="HT394" s="9"/>
      <c r="HU394" s="9"/>
      <c r="HV394" s="9"/>
      <c r="HW394" s="9"/>
      <c r="HX394" s="9"/>
      <c r="HY394" s="9"/>
      <c r="HZ394" s="9"/>
      <c r="IA394" s="9"/>
      <c r="IB394" s="9"/>
      <c r="IC394" s="9"/>
      <c r="ID394" s="9"/>
      <c r="IE394" s="9"/>
      <c r="IF394" s="9"/>
      <c r="IG394" s="9"/>
      <c r="IH394" s="9"/>
      <c r="II394" s="9"/>
      <c r="IJ394" s="9"/>
      <c r="IK394" s="9"/>
      <c r="IL394" s="9"/>
      <c r="IM394" s="9"/>
      <c r="IN394" s="9"/>
      <c r="IO394" s="9"/>
      <c r="IP394" s="9"/>
      <c r="IQ394" s="9"/>
      <c r="IR394" s="9"/>
      <c r="IS394" s="9"/>
      <c r="IT394" s="9"/>
      <c r="IU394" s="9"/>
      <c r="IV394" s="9"/>
      <c r="IW394" s="9"/>
      <c r="IX394" s="9"/>
      <c r="IY394" s="9"/>
      <c r="IZ394" s="9"/>
      <c r="JA394" s="9"/>
      <c r="JB394" s="9"/>
      <c r="JC394" s="9"/>
      <c r="JD394" s="9"/>
      <c r="JE394" s="9"/>
      <c r="JF394" s="9"/>
      <c r="JG394" s="9"/>
      <c r="JH394" s="9"/>
      <c r="JI394" s="9"/>
      <c r="JJ394" s="9"/>
      <c r="JK394" s="9"/>
      <c r="JL394" s="9"/>
      <c r="JM394" s="9"/>
      <c r="JN394" s="9"/>
      <c r="JO394" s="9"/>
      <c r="JP394" s="9"/>
      <c r="JQ394" s="9"/>
      <c r="JR394" s="9"/>
      <c r="JS394" s="9"/>
      <c r="JT394" s="9"/>
      <c r="JU394" s="9"/>
      <c r="JV394" s="9"/>
      <c r="JW394" s="9"/>
      <c r="JX394" s="9"/>
      <c r="JY394" s="9"/>
      <c r="JZ394" s="9"/>
      <c r="KA394" s="9"/>
      <c r="KB394" s="9"/>
      <c r="KC394" s="9"/>
      <c r="KD394" s="9"/>
      <c r="KE394" s="9"/>
      <c r="KF394" s="9"/>
      <c r="KG394" s="9"/>
      <c r="KH394" s="9"/>
      <c r="KI394" s="9"/>
      <c r="KJ394" s="9"/>
      <c r="KK394" s="9"/>
      <c r="KL394" s="9"/>
      <c r="KM394" s="9"/>
      <c r="KN394" s="9"/>
      <c r="KO394" s="9"/>
      <c r="KP394" s="9"/>
      <c r="KQ394" s="9"/>
      <c r="KR394" s="9"/>
      <c r="KS394" s="9"/>
      <c r="KT394" s="9"/>
      <c r="KU394" s="9"/>
      <c r="KV394" s="9"/>
      <c r="KW394" s="9"/>
      <c r="KX394" s="9"/>
      <c r="KY394" s="9"/>
      <c r="KZ394" s="9"/>
      <c r="LA394" s="9"/>
      <c r="LB394" s="9"/>
      <c r="LC394" s="9"/>
      <c r="LD394" s="9"/>
      <c r="LE394" s="9"/>
      <c r="LF394" s="9"/>
      <c r="LG394" s="9"/>
      <c r="LH394" s="9"/>
      <c r="LI394" s="9"/>
      <c r="LJ394" s="9"/>
      <c r="LK394" s="9"/>
      <c r="LL394" s="9"/>
      <c r="LM394" s="9"/>
      <c r="LN394" s="9"/>
      <c r="LO394" s="9"/>
      <c r="LP394" s="9"/>
      <c r="LQ394" s="9"/>
      <c r="LR394" s="9"/>
      <c r="LS394" s="9"/>
      <c r="LT394" s="9"/>
      <c r="LU394" s="9"/>
      <c r="LV394" s="9"/>
      <c r="LW394" s="9"/>
      <c r="LX394" s="9"/>
    </row>
    <row r="395" spans="1:336" s="15" customFormat="1" ht="140.25" x14ac:dyDescent="0.25">
      <c r="A395" s="662" t="str">
        <f>CONCATENATE(MUEBLES[[#This Row],[CODIGO DE LA PARTIDA ESPECIFICA ]],"-",MUEBLES[[#This Row],[NO. EDIFICIO ]],"-",MUEBLES[[#This Row],[NO. ÁREA ]],"-",MUEBLES[[#This Row],[NÚM. DE BIEN ]],"-",MUEBLES[[#This Row],[CONSECUTIVO DEL BIEN ]],"-",MUEBLES[[#This Row],[CONSECUTIVO GENERAL DE INVENTARIO]])</f>
        <v>566-01-33-271-051-0390</v>
      </c>
      <c r="B395" s="584">
        <v>566</v>
      </c>
      <c r="C395" s="584" t="s">
        <v>6107</v>
      </c>
      <c r="D395" s="584" t="s">
        <v>6514</v>
      </c>
      <c r="E395" s="585" t="s">
        <v>4060</v>
      </c>
      <c r="F395" s="584" t="str">
        <f>VLOOKUP(MUEBLES[[#This Row],[NO. EDIFICIO ]],EDIFICIOS[],2,FALSE)</f>
        <v>PALACIO MUNICIPAL</v>
      </c>
      <c r="G395" s="584" t="str">
        <f>VLOOKUP(MUEBLES[[#This Row],[NO. EDIFICIO ]],EDIFICIOS[],3,FALSE)</f>
        <v>PALACIO MUNICIPAL, S/N, COLONIA CENTRO</v>
      </c>
      <c r="H395" s="606" t="s">
        <v>4278</v>
      </c>
      <c r="I395" s="587" t="str">
        <f>VLOOKUP(MUEBLES[[#This Row],[NO. ÁREA ]],AREAS[],2,FALSE)</f>
        <v xml:space="preserve">ATENCION A PERSONAS MIGRANTES </v>
      </c>
      <c r="J395" s="586" t="str">
        <f>VLOOKUP(MUEBLES[[#This Row],[NO. ÁREA ]],AREAS[],5,FALSE)</f>
        <v>C. EMMA AGUILAR MARTÍNEZ</v>
      </c>
      <c r="K395" s="586">
        <v>94</v>
      </c>
      <c r="L395" s="587" t="str">
        <f>VLOOKUP(MUEBLES[[#This Row],[NÚM. DE NOMINA ]],PERSONAL[],2,FALSE)</f>
        <v>C. EMMA AGUILAR MARTÍNEZ</v>
      </c>
      <c r="M395" s="586" t="str">
        <f>VLOOKUP(MUEBLES[[#This Row],[NÚM. DE NOMINA ]],PERSONAL[],3,FALSE)</f>
        <v>TITULAR</v>
      </c>
      <c r="N395" s="585" t="s">
        <v>4904</v>
      </c>
      <c r="O395" s="586" t="s">
        <v>4742</v>
      </c>
      <c r="P395" s="588" t="str">
        <f>VLOOKUP(MUEBLES[[#This Row],[NÚM. DE BIEN ]],BIENES[],2,FALSE)</f>
        <v xml:space="preserve">SILLA AJUSTABLE </v>
      </c>
      <c r="Q395" s="589" t="s">
        <v>1953</v>
      </c>
      <c r="R395" s="606" t="s">
        <v>5332</v>
      </c>
      <c r="S395" s="585" t="s">
        <v>557</v>
      </c>
      <c r="T395" s="585" t="s">
        <v>1954</v>
      </c>
      <c r="U395" s="585" t="s">
        <v>557</v>
      </c>
      <c r="V395" s="585">
        <v>5294</v>
      </c>
      <c r="W395" s="590">
        <v>44543</v>
      </c>
      <c r="X395" s="591">
        <v>2088</v>
      </c>
      <c r="Y395" s="592"/>
      <c r="Z395" s="592">
        <v>2088</v>
      </c>
      <c r="AA395" s="585" t="s">
        <v>6089</v>
      </c>
      <c r="AB395" s="19"/>
      <c r="AC395" s="576"/>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c r="DA395" s="9"/>
      <c r="DB395" s="9"/>
      <c r="DC395" s="9"/>
      <c r="DD395" s="9"/>
      <c r="DE395" s="9"/>
      <c r="DF395" s="9"/>
      <c r="DG395" s="9"/>
      <c r="DH395" s="9"/>
      <c r="DI395" s="9"/>
      <c r="DJ395" s="9"/>
      <c r="DK395" s="9"/>
      <c r="DL395" s="9"/>
      <c r="DM395" s="9"/>
      <c r="DN395" s="9"/>
      <c r="DO395" s="9"/>
      <c r="DP395" s="9"/>
      <c r="DQ395" s="9"/>
      <c r="DR395" s="9"/>
      <c r="DS395" s="9"/>
      <c r="DT395" s="9"/>
      <c r="DU395" s="9"/>
      <c r="DV395" s="9"/>
      <c r="DW395" s="9"/>
      <c r="DX395" s="9"/>
      <c r="DY395" s="9"/>
      <c r="DZ395" s="9"/>
      <c r="EA395" s="9"/>
      <c r="EB395" s="9"/>
      <c r="EC395" s="9"/>
      <c r="ED395" s="9"/>
      <c r="EE395" s="9"/>
      <c r="EF395" s="9"/>
      <c r="EG395" s="9"/>
      <c r="EH395" s="9"/>
      <c r="EI395" s="9"/>
      <c r="EJ395" s="9"/>
      <c r="EK395" s="9"/>
      <c r="EL395" s="9"/>
      <c r="EM395" s="9"/>
      <c r="EN395" s="9"/>
      <c r="EO395" s="9"/>
      <c r="EP395" s="9"/>
      <c r="EQ395" s="9"/>
      <c r="ER395" s="9"/>
      <c r="ES395" s="9"/>
      <c r="ET395" s="9"/>
      <c r="EU395" s="9"/>
      <c r="EV395" s="9"/>
      <c r="EW395" s="9"/>
      <c r="EX395" s="9"/>
      <c r="EY395" s="9"/>
      <c r="EZ395" s="9"/>
      <c r="FA395" s="9"/>
      <c r="FB395" s="9"/>
      <c r="FC395" s="9"/>
      <c r="FD395" s="9"/>
      <c r="FE395" s="9"/>
      <c r="FF395" s="9"/>
      <c r="FG395" s="9"/>
      <c r="FH395" s="9"/>
      <c r="FI395" s="9"/>
      <c r="FJ395" s="9"/>
      <c r="FK395" s="9"/>
      <c r="FL395" s="9"/>
      <c r="FM395" s="9"/>
      <c r="FN395" s="9"/>
      <c r="FO395" s="9"/>
      <c r="FP395" s="9"/>
      <c r="FQ395" s="9"/>
      <c r="FR395" s="9"/>
      <c r="FS395" s="9"/>
      <c r="FT395" s="9"/>
      <c r="FU395" s="9"/>
      <c r="FV395" s="9"/>
      <c r="FW395" s="9"/>
      <c r="FX395" s="9"/>
      <c r="FY395" s="9"/>
      <c r="FZ395" s="9"/>
      <c r="GA395" s="9"/>
      <c r="GB395" s="9"/>
      <c r="GC395" s="9"/>
      <c r="GD395" s="9"/>
      <c r="GE395" s="9"/>
      <c r="GF395" s="9"/>
      <c r="GG395" s="9"/>
      <c r="GH395" s="9"/>
      <c r="GI395" s="9"/>
      <c r="GJ395" s="9"/>
      <c r="GK395" s="9"/>
      <c r="GL395" s="9"/>
      <c r="GM395" s="9"/>
      <c r="GN395" s="9"/>
      <c r="GO395" s="9"/>
      <c r="GP395" s="9"/>
      <c r="GQ395" s="9"/>
      <c r="GR395" s="9"/>
      <c r="GS395" s="9"/>
      <c r="GT395" s="9"/>
      <c r="GU395" s="9"/>
      <c r="GV395" s="9"/>
      <c r="GW395" s="9"/>
      <c r="GX395" s="9"/>
      <c r="GY395" s="9"/>
      <c r="GZ395" s="9"/>
      <c r="HA395" s="9"/>
      <c r="HB395" s="9"/>
      <c r="HC395" s="9"/>
      <c r="HD395" s="9"/>
      <c r="HE395" s="9"/>
      <c r="HF395" s="9"/>
      <c r="HG395" s="9"/>
      <c r="HH395" s="9"/>
      <c r="HI395" s="9"/>
      <c r="HJ395" s="9"/>
      <c r="HK395" s="9"/>
      <c r="HL395" s="9"/>
      <c r="HM395" s="9"/>
      <c r="HN395" s="9"/>
      <c r="HO395" s="9"/>
      <c r="HP395" s="9"/>
      <c r="HQ395" s="9"/>
      <c r="HR395" s="9"/>
      <c r="HS395" s="9"/>
      <c r="HT395" s="9"/>
      <c r="HU395" s="9"/>
      <c r="HV395" s="9"/>
      <c r="HW395" s="9"/>
      <c r="HX395" s="9"/>
      <c r="HY395" s="9"/>
      <c r="HZ395" s="9"/>
      <c r="IA395" s="9"/>
      <c r="IB395" s="9"/>
      <c r="IC395" s="9"/>
      <c r="ID395" s="9"/>
      <c r="IE395" s="9"/>
      <c r="IF395" s="9"/>
      <c r="IG395" s="9"/>
      <c r="IH395" s="9"/>
      <c r="II395" s="9"/>
      <c r="IJ395" s="9"/>
      <c r="IK395" s="9"/>
      <c r="IL395" s="9"/>
      <c r="IM395" s="9"/>
      <c r="IN395" s="9"/>
      <c r="IO395" s="9"/>
      <c r="IP395" s="9"/>
      <c r="IQ395" s="9"/>
      <c r="IR395" s="9"/>
      <c r="IS395" s="9"/>
      <c r="IT395" s="9"/>
      <c r="IU395" s="9"/>
      <c r="IV395" s="9"/>
      <c r="IW395" s="9"/>
      <c r="IX395" s="9"/>
      <c r="IY395" s="9"/>
      <c r="IZ395" s="9"/>
      <c r="JA395" s="9"/>
      <c r="JB395" s="9"/>
      <c r="JC395" s="9"/>
      <c r="JD395" s="9"/>
      <c r="JE395" s="9"/>
      <c r="JF395" s="9"/>
      <c r="JG395" s="9"/>
      <c r="JH395" s="9"/>
      <c r="JI395" s="9"/>
      <c r="JJ395" s="9"/>
      <c r="JK395" s="9"/>
      <c r="JL395" s="9"/>
      <c r="JM395" s="9"/>
      <c r="JN395" s="9"/>
      <c r="JO395" s="9"/>
      <c r="JP395" s="9"/>
      <c r="JQ395" s="9"/>
      <c r="JR395" s="9"/>
      <c r="JS395" s="9"/>
      <c r="JT395" s="9"/>
      <c r="JU395" s="9"/>
      <c r="JV395" s="9"/>
      <c r="JW395" s="9"/>
      <c r="JX395" s="9"/>
      <c r="JY395" s="9"/>
      <c r="JZ395" s="9"/>
      <c r="KA395" s="9"/>
      <c r="KB395" s="9"/>
      <c r="KC395" s="9"/>
      <c r="KD395" s="9"/>
      <c r="KE395" s="9"/>
      <c r="KF395" s="9"/>
      <c r="KG395" s="9"/>
      <c r="KH395" s="9"/>
      <c r="KI395" s="9"/>
      <c r="KJ395" s="9"/>
      <c r="KK395" s="9"/>
      <c r="KL395" s="9"/>
      <c r="KM395" s="9"/>
      <c r="KN395" s="9"/>
      <c r="KO395" s="9"/>
      <c r="KP395" s="9"/>
      <c r="KQ395" s="9"/>
      <c r="KR395" s="9"/>
      <c r="KS395" s="9"/>
      <c r="KT395" s="9"/>
      <c r="KU395" s="9"/>
      <c r="KV395" s="9"/>
      <c r="KW395" s="9"/>
      <c r="KX395" s="9"/>
      <c r="KY395" s="9"/>
      <c r="KZ395" s="9"/>
      <c r="LA395" s="9"/>
      <c r="LB395" s="9"/>
      <c r="LC395" s="9"/>
      <c r="LD395" s="9"/>
      <c r="LE395" s="9"/>
      <c r="LF395" s="9"/>
      <c r="LG395" s="9"/>
      <c r="LH395" s="9"/>
      <c r="LI395" s="9"/>
      <c r="LJ395" s="9"/>
      <c r="LK395" s="9"/>
      <c r="LL395" s="9"/>
      <c r="LM395" s="9"/>
      <c r="LN395" s="9"/>
      <c r="LO395" s="9"/>
      <c r="LP395" s="9"/>
      <c r="LQ395" s="9"/>
      <c r="LR395" s="9"/>
      <c r="LS395" s="9"/>
      <c r="LT395" s="9"/>
      <c r="LU395" s="9"/>
      <c r="LV395" s="9"/>
      <c r="LW395" s="9"/>
      <c r="LX395" s="9"/>
    </row>
    <row r="396" spans="1:336" s="15" customFormat="1" ht="140.25" x14ac:dyDescent="0.25">
      <c r="A396" s="662" t="str">
        <f>CONCATENATE(MUEBLES[[#This Row],[CODIGO DE LA PARTIDA ESPECIFICA ]],"-",MUEBLES[[#This Row],[NO. EDIFICIO ]],"-",MUEBLES[[#This Row],[NO. ÁREA ]],"-",MUEBLES[[#This Row],[NÚM. DE BIEN ]],"-",MUEBLES[[#This Row],[CONSECUTIVO DEL BIEN ]],"-",MUEBLES[[#This Row],[CONSECUTIVO GENERAL DE INVENTARIO]])</f>
        <v>566-01-36-271-052-0391</v>
      </c>
      <c r="B396" s="584">
        <v>566</v>
      </c>
      <c r="C396" s="584" t="s">
        <v>6107</v>
      </c>
      <c r="D396" s="584" t="s">
        <v>6515</v>
      </c>
      <c r="E396" s="585" t="s">
        <v>4060</v>
      </c>
      <c r="F396" s="584" t="str">
        <f>VLOOKUP(MUEBLES[[#This Row],[NO. EDIFICIO ]],EDIFICIOS[],2,FALSE)</f>
        <v>PALACIO MUNICIPAL</v>
      </c>
      <c r="G396" s="584" t="str">
        <f>VLOOKUP(MUEBLES[[#This Row],[NO. EDIFICIO ]],EDIFICIOS[],3,FALSE)</f>
        <v>PALACIO MUNICIPAL, S/N, COLONIA CENTRO</v>
      </c>
      <c r="H396" s="606" t="s">
        <v>4281</v>
      </c>
      <c r="I396" s="587" t="str">
        <f>VLOOKUP(MUEBLES[[#This Row],[NO. ÁREA ]],AREAS[],2,FALSE)</f>
        <v>DESARROLLO AGROPECUARIO Y ECOLOGÍA</v>
      </c>
      <c r="J396" s="586" t="str">
        <f>VLOOKUP(MUEBLES[[#This Row],[NO. ÁREA ]],AREAS[],5,FALSE)</f>
        <v>MVZ. FRANCISCO JAVIER GÓMEZ REYES</v>
      </c>
      <c r="K396" s="586">
        <v>58</v>
      </c>
      <c r="L396" s="587" t="str">
        <f>VLOOKUP(MUEBLES[[#This Row],[NÚM. DE NOMINA ]],PERSONAL[],2,FALSE)</f>
        <v>MVZ. FRANCISCO JAVIER GÓMEZ REYES</v>
      </c>
      <c r="M396" s="586" t="str">
        <f>VLOOKUP(MUEBLES[[#This Row],[NÚM. DE NOMINA ]],PERSONAL[],3,FALSE)</f>
        <v>AUXILIAR</v>
      </c>
      <c r="N396" s="585" t="s">
        <v>4904</v>
      </c>
      <c r="O396" s="586" t="s">
        <v>4743</v>
      </c>
      <c r="P396" s="588" t="str">
        <f>VLOOKUP(MUEBLES[[#This Row],[NÚM. DE BIEN ]],BIENES[],2,FALSE)</f>
        <v xml:space="preserve">SILLA AJUSTABLE </v>
      </c>
      <c r="Q396" s="589" t="s">
        <v>1953</v>
      </c>
      <c r="R396" s="606" t="s">
        <v>5333</v>
      </c>
      <c r="S396" s="585" t="s">
        <v>557</v>
      </c>
      <c r="T396" s="585" t="s">
        <v>1954</v>
      </c>
      <c r="U396" s="585" t="s">
        <v>557</v>
      </c>
      <c r="V396" s="585">
        <v>5294</v>
      </c>
      <c r="W396" s="590">
        <v>44543</v>
      </c>
      <c r="X396" s="591">
        <v>2088</v>
      </c>
      <c r="Y396" s="592"/>
      <c r="Z396" s="592">
        <v>2088</v>
      </c>
      <c r="AA396" s="585" t="s">
        <v>6089</v>
      </c>
      <c r="AB396" s="19"/>
      <c r="AC396" s="576"/>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c r="DA396" s="9"/>
      <c r="DB396" s="9"/>
      <c r="DC396" s="9"/>
      <c r="DD396" s="9"/>
      <c r="DE396" s="9"/>
      <c r="DF396" s="9"/>
      <c r="DG396" s="9"/>
      <c r="DH396" s="9"/>
      <c r="DI396" s="9"/>
      <c r="DJ396" s="9"/>
      <c r="DK396" s="9"/>
      <c r="DL396" s="9"/>
      <c r="DM396" s="9"/>
      <c r="DN396" s="9"/>
      <c r="DO396" s="9"/>
      <c r="DP396" s="9"/>
      <c r="DQ396" s="9"/>
      <c r="DR396" s="9"/>
      <c r="DS396" s="9"/>
      <c r="DT396" s="9"/>
      <c r="DU396" s="9"/>
      <c r="DV396" s="9"/>
      <c r="DW396" s="9"/>
      <c r="DX396" s="9"/>
      <c r="DY396" s="9"/>
      <c r="DZ396" s="9"/>
      <c r="EA396" s="9"/>
      <c r="EB396" s="9"/>
      <c r="EC396" s="9"/>
      <c r="ED396" s="9"/>
      <c r="EE396" s="9"/>
      <c r="EF396" s="9"/>
      <c r="EG396" s="9"/>
      <c r="EH396" s="9"/>
      <c r="EI396" s="9"/>
      <c r="EJ396" s="9"/>
      <c r="EK396" s="9"/>
      <c r="EL396" s="9"/>
      <c r="EM396" s="9"/>
      <c r="EN396" s="9"/>
      <c r="EO396" s="9"/>
      <c r="EP396" s="9"/>
      <c r="EQ396" s="9"/>
      <c r="ER396" s="9"/>
      <c r="ES396" s="9"/>
      <c r="ET396" s="9"/>
      <c r="EU396" s="9"/>
      <c r="EV396" s="9"/>
      <c r="EW396" s="9"/>
      <c r="EX396" s="9"/>
      <c r="EY396" s="9"/>
      <c r="EZ396" s="9"/>
      <c r="FA396" s="9"/>
      <c r="FB396" s="9"/>
      <c r="FC396" s="9"/>
      <c r="FD396" s="9"/>
      <c r="FE396" s="9"/>
      <c r="FF396" s="9"/>
      <c r="FG396" s="9"/>
      <c r="FH396" s="9"/>
      <c r="FI396" s="9"/>
      <c r="FJ396" s="9"/>
      <c r="FK396" s="9"/>
      <c r="FL396" s="9"/>
      <c r="FM396" s="9"/>
      <c r="FN396" s="9"/>
      <c r="FO396" s="9"/>
      <c r="FP396" s="9"/>
      <c r="FQ396" s="9"/>
      <c r="FR396" s="9"/>
      <c r="FS396" s="9"/>
      <c r="FT396" s="9"/>
      <c r="FU396" s="9"/>
      <c r="FV396" s="9"/>
      <c r="FW396" s="9"/>
      <c r="FX396" s="9"/>
      <c r="FY396" s="9"/>
      <c r="FZ396" s="9"/>
      <c r="GA396" s="9"/>
      <c r="GB396" s="9"/>
      <c r="GC396" s="9"/>
      <c r="GD396" s="9"/>
      <c r="GE396" s="9"/>
      <c r="GF396" s="9"/>
      <c r="GG396" s="9"/>
      <c r="GH396" s="9"/>
      <c r="GI396" s="9"/>
      <c r="GJ396" s="9"/>
      <c r="GK396" s="9"/>
      <c r="GL396" s="9"/>
      <c r="GM396" s="9"/>
      <c r="GN396" s="9"/>
      <c r="GO396" s="9"/>
      <c r="GP396" s="9"/>
      <c r="GQ396" s="9"/>
      <c r="GR396" s="9"/>
      <c r="GS396" s="9"/>
      <c r="GT396" s="9"/>
      <c r="GU396" s="9"/>
      <c r="GV396" s="9"/>
      <c r="GW396" s="9"/>
      <c r="GX396" s="9"/>
      <c r="GY396" s="9"/>
      <c r="GZ396" s="9"/>
      <c r="HA396" s="9"/>
      <c r="HB396" s="9"/>
      <c r="HC396" s="9"/>
      <c r="HD396" s="9"/>
      <c r="HE396" s="9"/>
      <c r="HF396" s="9"/>
      <c r="HG396" s="9"/>
      <c r="HH396" s="9"/>
      <c r="HI396" s="9"/>
      <c r="HJ396" s="9"/>
      <c r="HK396" s="9"/>
      <c r="HL396" s="9"/>
      <c r="HM396" s="9"/>
      <c r="HN396" s="9"/>
      <c r="HO396" s="9"/>
      <c r="HP396" s="9"/>
      <c r="HQ396" s="9"/>
      <c r="HR396" s="9"/>
      <c r="HS396" s="9"/>
      <c r="HT396" s="9"/>
      <c r="HU396" s="9"/>
      <c r="HV396" s="9"/>
      <c r="HW396" s="9"/>
      <c r="HX396" s="9"/>
      <c r="HY396" s="9"/>
      <c r="HZ396" s="9"/>
      <c r="IA396" s="9"/>
      <c r="IB396" s="9"/>
      <c r="IC396" s="9"/>
      <c r="ID396" s="9"/>
      <c r="IE396" s="9"/>
      <c r="IF396" s="9"/>
      <c r="IG396" s="9"/>
      <c r="IH396" s="9"/>
      <c r="II396" s="9"/>
      <c r="IJ396" s="9"/>
      <c r="IK396" s="9"/>
      <c r="IL396" s="9"/>
      <c r="IM396" s="9"/>
      <c r="IN396" s="9"/>
      <c r="IO396" s="9"/>
      <c r="IP396" s="9"/>
      <c r="IQ396" s="9"/>
      <c r="IR396" s="9"/>
      <c r="IS396" s="9"/>
      <c r="IT396" s="9"/>
      <c r="IU396" s="9"/>
      <c r="IV396" s="9"/>
      <c r="IW396" s="9"/>
      <c r="IX396" s="9"/>
      <c r="IY396" s="9"/>
      <c r="IZ396" s="9"/>
      <c r="JA396" s="9"/>
      <c r="JB396" s="9"/>
      <c r="JC396" s="9"/>
      <c r="JD396" s="9"/>
      <c r="JE396" s="9"/>
      <c r="JF396" s="9"/>
      <c r="JG396" s="9"/>
      <c r="JH396" s="9"/>
      <c r="JI396" s="9"/>
      <c r="JJ396" s="9"/>
      <c r="JK396" s="9"/>
      <c r="JL396" s="9"/>
      <c r="JM396" s="9"/>
      <c r="JN396" s="9"/>
      <c r="JO396" s="9"/>
      <c r="JP396" s="9"/>
      <c r="JQ396" s="9"/>
      <c r="JR396" s="9"/>
      <c r="JS396" s="9"/>
      <c r="JT396" s="9"/>
      <c r="JU396" s="9"/>
      <c r="JV396" s="9"/>
      <c r="JW396" s="9"/>
      <c r="JX396" s="9"/>
      <c r="JY396" s="9"/>
      <c r="JZ396" s="9"/>
      <c r="KA396" s="9"/>
      <c r="KB396" s="9"/>
      <c r="KC396" s="9"/>
      <c r="KD396" s="9"/>
      <c r="KE396" s="9"/>
      <c r="KF396" s="9"/>
      <c r="KG396" s="9"/>
      <c r="KH396" s="9"/>
      <c r="KI396" s="9"/>
      <c r="KJ396" s="9"/>
      <c r="KK396" s="9"/>
      <c r="KL396" s="9"/>
      <c r="KM396" s="9"/>
      <c r="KN396" s="9"/>
      <c r="KO396" s="9"/>
      <c r="KP396" s="9"/>
      <c r="KQ396" s="9"/>
      <c r="KR396" s="9"/>
      <c r="KS396" s="9"/>
      <c r="KT396" s="9"/>
      <c r="KU396" s="9"/>
      <c r="KV396" s="9"/>
      <c r="KW396" s="9"/>
      <c r="KX396" s="9"/>
      <c r="KY396" s="9"/>
      <c r="KZ396" s="9"/>
      <c r="LA396" s="9"/>
      <c r="LB396" s="9"/>
      <c r="LC396" s="9"/>
      <c r="LD396" s="9"/>
      <c r="LE396" s="9"/>
      <c r="LF396" s="9"/>
      <c r="LG396" s="9"/>
      <c r="LH396" s="9"/>
      <c r="LI396" s="9"/>
      <c r="LJ396" s="9"/>
      <c r="LK396" s="9"/>
      <c r="LL396" s="9"/>
      <c r="LM396" s="9"/>
      <c r="LN396" s="9"/>
      <c r="LO396" s="9"/>
      <c r="LP396" s="9"/>
      <c r="LQ396" s="9"/>
      <c r="LR396" s="9"/>
      <c r="LS396" s="9"/>
      <c r="LT396" s="9"/>
      <c r="LU396" s="9"/>
      <c r="LV396" s="9"/>
      <c r="LW396" s="9"/>
      <c r="LX396" s="9"/>
    </row>
    <row r="397" spans="1:336" s="31" customFormat="1" ht="140.25" x14ac:dyDescent="0.25">
      <c r="A397" s="662" t="str">
        <f>CONCATENATE(MUEBLES[[#This Row],[CODIGO DE LA PARTIDA ESPECIFICA ]],"-",MUEBLES[[#This Row],[NO. EDIFICIO ]],"-",MUEBLES[[#This Row],[NO. ÁREA ]],"-",MUEBLES[[#This Row],[NÚM. DE BIEN ]],"-",MUEBLES[[#This Row],[CONSECUTIVO DEL BIEN ]],"-",MUEBLES[[#This Row],[CONSECUTIVO GENERAL DE INVENTARIO]])</f>
        <v>566-01-36-271-053-0392</v>
      </c>
      <c r="B397" s="584">
        <v>566</v>
      </c>
      <c r="C397" s="584" t="s">
        <v>6107</v>
      </c>
      <c r="D397" s="584" t="s">
        <v>6516</v>
      </c>
      <c r="E397" s="585" t="s">
        <v>4060</v>
      </c>
      <c r="F397" s="584" t="str">
        <f>VLOOKUP(MUEBLES[[#This Row],[NO. EDIFICIO ]],EDIFICIOS[],2,FALSE)</f>
        <v>PALACIO MUNICIPAL</v>
      </c>
      <c r="G397" s="584" t="str">
        <f>VLOOKUP(MUEBLES[[#This Row],[NO. EDIFICIO ]],EDIFICIOS[],3,FALSE)</f>
        <v>PALACIO MUNICIPAL, S/N, COLONIA CENTRO</v>
      </c>
      <c r="H397" s="606" t="s">
        <v>4281</v>
      </c>
      <c r="I397" s="587" t="str">
        <f>VLOOKUP(MUEBLES[[#This Row],[NO. ÁREA ]],AREAS[],2,FALSE)</f>
        <v>DESARROLLO AGROPECUARIO Y ECOLOGÍA</v>
      </c>
      <c r="J397" s="586" t="str">
        <f>VLOOKUP(MUEBLES[[#This Row],[NO. ÁREA ]],AREAS[],5,FALSE)</f>
        <v>MVZ. FRANCISCO JAVIER GÓMEZ REYES</v>
      </c>
      <c r="K397" s="586">
        <v>58</v>
      </c>
      <c r="L397" s="587" t="str">
        <f>VLOOKUP(MUEBLES[[#This Row],[NÚM. DE NOMINA ]],PERSONAL[],2,FALSE)</f>
        <v>MVZ. FRANCISCO JAVIER GÓMEZ REYES</v>
      </c>
      <c r="M397" s="586" t="str">
        <f>VLOOKUP(MUEBLES[[#This Row],[NÚM. DE NOMINA ]],PERSONAL[],3,FALSE)</f>
        <v>AUXILIAR</v>
      </c>
      <c r="N397" s="585" t="s">
        <v>4904</v>
      </c>
      <c r="O397" s="586" t="s">
        <v>4744</v>
      </c>
      <c r="P397" s="588" t="str">
        <f>VLOOKUP(MUEBLES[[#This Row],[NÚM. DE BIEN ]],BIENES[],2,FALSE)</f>
        <v xml:space="preserve">SILLA AJUSTABLE </v>
      </c>
      <c r="Q397" s="589" t="s">
        <v>1953</v>
      </c>
      <c r="R397" s="606" t="s">
        <v>5334</v>
      </c>
      <c r="S397" s="585" t="s">
        <v>557</v>
      </c>
      <c r="T397" s="585" t="s">
        <v>1954</v>
      </c>
      <c r="U397" s="585" t="s">
        <v>557</v>
      </c>
      <c r="V397" s="585">
        <v>5294</v>
      </c>
      <c r="W397" s="590">
        <v>44543</v>
      </c>
      <c r="X397" s="591">
        <v>2088</v>
      </c>
      <c r="Y397" s="619"/>
      <c r="Z397" s="592">
        <v>2088</v>
      </c>
      <c r="AA397" s="585" t="s">
        <v>6089</v>
      </c>
      <c r="AB397" s="19"/>
      <c r="AC397" s="576"/>
      <c r="AD397" s="30"/>
      <c r="AE397" s="30"/>
      <c r="AF397" s="30"/>
      <c r="AG397" s="30"/>
      <c r="AH397" s="30"/>
      <c r="AI397" s="30"/>
      <c r="AJ397" s="30"/>
      <c r="AK397" s="30"/>
      <c r="AL397" s="30"/>
      <c r="AM397" s="30"/>
      <c r="AN397" s="30"/>
      <c r="AO397" s="30"/>
      <c r="AP397" s="30"/>
      <c r="AQ397" s="30"/>
      <c r="AR397" s="30"/>
      <c r="AS397" s="30"/>
      <c r="AT397" s="30"/>
      <c r="AU397" s="30"/>
      <c r="AV397" s="30"/>
      <c r="AW397" s="30"/>
      <c r="AX397" s="30"/>
      <c r="AY397" s="30"/>
      <c r="AZ397" s="30"/>
      <c r="BA397" s="30"/>
      <c r="BB397" s="30"/>
      <c r="BC397" s="30"/>
      <c r="BD397" s="30"/>
      <c r="BE397" s="30"/>
      <c r="BF397" s="30"/>
      <c r="BG397" s="30"/>
      <c r="BH397" s="30"/>
      <c r="BI397" s="30"/>
      <c r="BJ397" s="30"/>
      <c r="BK397" s="30"/>
      <c r="BL397" s="30"/>
      <c r="BM397" s="30"/>
      <c r="BN397" s="30"/>
      <c r="BO397" s="30"/>
      <c r="BP397" s="30"/>
      <c r="BQ397" s="30"/>
      <c r="BR397" s="30"/>
      <c r="BS397" s="30"/>
      <c r="BT397" s="30"/>
      <c r="BU397" s="30"/>
      <c r="BV397" s="30"/>
      <c r="BW397" s="30"/>
      <c r="BX397" s="30"/>
      <c r="BY397" s="30"/>
      <c r="BZ397" s="30"/>
      <c r="CA397" s="30"/>
      <c r="CB397" s="30"/>
      <c r="CC397" s="30"/>
      <c r="CD397" s="30"/>
      <c r="CE397" s="30"/>
      <c r="CF397" s="30"/>
      <c r="CG397" s="30"/>
      <c r="CH397" s="30"/>
      <c r="CI397" s="30"/>
      <c r="CJ397" s="30"/>
      <c r="CK397" s="30"/>
      <c r="CL397" s="30"/>
      <c r="CM397" s="30"/>
      <c r="CN397" s="30"/>
      <c r="CO397" s="30"/>
      <c r="CP397" s="30"/>
      <c r="CQ397" s="30"/>
      <c r="CR397" s="30"/>
      <c r="CS397" s="30"/>
      <c r="CT397" s="30"/>
      <c r="CU397" s="30"/>
      <c r="CV397" s="30"/>
      <c r="CW397" s="30"/>
      <c r="CX397" s="30"/>
      <c r="CY397" s="30"/>
      <c r="CZ397" s="30"/>
      <c r="DA397" s="30"/>
      <c r="DB397" s="30"/>
      <c r="DC397" s="30"/>
      <c r="DD397" s="30"/>
      <c r="DE397" s="30"/>
      <c r="DF397" s="30"/>
      <c r="DG397" s="30"/>
      <c r="DH397" s="30"/>
      <c r="DI397" s="30"/>
      <c r="DJ397" s="30"/>
      <c r="DK397" s="30"/>
      <c r="DL397" s="30"/>
      <c r="DM397" s="30"/>
      <c r="DN397" s="30"/>
      <c r="DO397" s="30"/>
      <c r="DP397" s="30"/>
      <c r="DQ397" s="30"/>
      <c r="DR397" s="30"/>
      <c r="DS397" s="30"/>
      <c r="DT397" s="30"/>
      <c r="DU397" s="30"/>
      <c r="DV397" s="30"/>
      <c r="DW397" s="30"/>
      <c r="DX397" s="30"/>
      <c r="DY397" s="30"/>
      <c r="DZ397" s="30"/>
      <c r="EA397" s="30"/>
      <c r="EB397" s="30"/>
      <c r="EC397" s="30"/>
      <c r="ED397" s="30"/>
      <c r="EE397" s="30"/>
      <c r="EF397" s="30"/>
      <c r="EG397" s="30"/>
      <c r="EH397" s="30"/>
      <c r="EI397" s="30"/>
      <c r="EJ397" s="30"/>
      <c r="EK397" s="30"/>
      <c r="EL397" s="30"/>
      <c r="EM397" s="30"/>
      <c r="EN397" s="30"/>
      <c r="EO397" s="30"/>
      <c r="EP397" s="30"/>
      <c r="EQ397" s="30"/>
      <c r="ER397" s="30"/>
      <c r="ES397" s="30"/>
      <c r="ET397" s="30"/>
      <c r="EU397" s="30"/>
      <c r="EV397" s="30"/>
      <c r="EW397" s="30"/>
      <c r="EX397" s="30"/>
      <c r="EY397" s="30"/>
      <c r="EZ397" s="30"/>
      <c r="FA397" s="30"/>
      <c r="FB397" s="30"/>
      <c r="FC397" s="30"/>
      <c r="FD397" s="30"/>
      <c r="FE397" s="30"/>
      <c r="FF397" s="30"/>
      <c r="FG397" s="30"/>
      <c r="FH397" s="30"/>
      <c r="FI397" s="30"/>
      <c r="FJ397" s="30"/>
      <c r="FK397" s="30"/>
      <c r="FL397" s="30"/>
      <c r="FM397" s="30"/>
      <c r="FN397" s="30"/>
      <c r="FO397" s="30"/>
      <c r="FP397" s="30"/>
      <c r="FQ397" s="30"/>
      <c r="FR397" s="30"/>
      <c r="FS397" s="30"/>
      <c r="FT397" s="30"/>
      <c r="FU397" s="30"/>
      <c r="FV397" s="30"/>
      <c r="FW397" s="30"/>
      <c r="FX397" s="30"/>
      <c r="FY397" s="30"/>
      <c r="FZ397" s="30"/>
      <c r="GA397" s="30"/>
      <c r="GB397" s="30"/>
      <c r="GC397" s="30"/>
      <c r="GD397" s="30"/>
      <c r="GE397" s="30"/>
      <c r="GF397" s="30"/>
      <c r="GG397" s="30"/>
      <c r="GH397" s="30"/>
      <c r="GI397" s="30"/>
      <c r="GJ397" s="30"/>
      <c r="GK397" s="30"/>
      <c r="GL397" s="30"/>
      <c r="GM397" s="30"/>
      <c r="GN397" s="30"/>
      <c r="GO397" s="30"/>
      <c r="GP397" s="30"/>
      <c r="GQ397" s="30"/>
      <c r="GR397" s="30"/>
      <c r="GS397" s="30"/>
      <c r="GT397" s="30"/>
      <c r="GU397" s="30"/>
      <c r="GV397" s="30"/>
      <c r="GW397" s="30"/>
      <c r="GX397" s="30"/>
      <c r="GY397" s="30"/>
      <c r="GZ397" s="30"/>
      <c r="HA397" s="30"/>
      <c r="HB397" s="30"/>
      <c r="HC397" s="30"/>
      <c r="HD397" s="30"/>
      <c r="HE397" s="30"/>
      <c r="HF397" s="30"/>
      <c r="HG397" s="30"/>
      <c r="HH397" s="30"/>
      <c r="HI397" s="30"/>
      <c r="HJ397" s="30"/>
      <c r="HK397" s="30"/>
      <c r="HL397" s="30"/>
      <c r="HM397" s="30"/>
      <c r="HN397" s="30"/>
      <c r="HO397" s="30"/>
      <c r="HP397" s="30"/>
      <c r="HQ397" s="30"/>
      <c r="HR397" s="30"/>
      <c r="HS397" s="30"/>
      <c r="HT397" s="30"/>
      <c r="HU397" s="30"/>
      <c r="HV397" s="30"/>
      <c r="HW397" s="30"/>
      <c r="HX397" s="30"/>
      <c r="HY397" s="30"/>
      <c r="HZ397" s="30"/>
      <c r="IA397" s="30"/>
      <c r="IB397" s="30"/>
      <c r="IC397" s="30"/>
      <c r="ID397" s="30"/>
      <c r="IE397" s="30"/>
      <c r="IF397" s="30"/>
      <c r="IG397" s="30"/>
      <c r="IH397" s="30"/>
      <c r="II397" s="30"/>
      <c r="IJ397" s="30"/>
      <c r="IK397" s="30"/>
      <c r="IL397" s="30"/>
      <c r="IM397" s="30"/>
      <c r="IN397" s="30"/>
      <c r="IO397" s="30"/>
      <c r="IP397" s="30"/>
      <c r="IQ397" s="30"/>
      <c r="IR397" s="30"/>
      <c r="IS397" s="30"/>
      <c r="IT397" s="30"/>
      <c r="IU397" s="30"/>
      <c r="IV397" s="30"/>
      <c r="IW397" s="30"/>
      <c r="IX397" s="30"/>
      <c r="IY397" s="30"/>
      <c r="IZ397" s="30"/>
      <c r="JA397" s="30"/>
      <c r="JB397" s="30"/>
      <c r="JC397" s="30"/>
      <c r="JD397" s="30"/>
      <c r="JE397" s="30"/>
      <c r="JF397" s="30"/>
      <c r="JG397" s="30"/>
      <c r="JH397" s="30"/>
      <c r="JI397" s="30"/>
      <c r="JJ397" s="30"/>
      <c r="JK397" s="30"/>
      <c r="JL397" s="30"/>
      <c r="JM397" s="30"/>
      <c r="JN397" s="30"/>
      <c r="JO397" s="30"/>
      <c r="JP397" s="30"/>
      <c r="JQ397" s="30"/>
      <c r="JR397" s="30"/>
      <c r="JS397" s="30"/>
      <c r="JT397" s="30"/>
      <c r="JU397" s="30"/>
      <c r="JV397" s="30"/>
      <c r="JW397" s="30"/>
      <c r="JX397" s="30"/>
      <c r="JY397" s="30"/>
      <c r="JZ397" s="30"/>
      <c r="KA397" s="30"/>
      <c r="KB397" s="30"/>
      <c r="KC397" s="30"/>
      <c r="KD397" s="30"/>
      <c r="KE397" s="30"/>
      <c r="KF397" s="30"/>
      <c r="KG397" s="30"/>
      <c r="KH397" s="30"/>
      <c r="KI397" s="30"/>
      <c r="KJ397" s="30"/>
      <c r="KK397" s="30"/>
      <c r="KL397" s="30"/>
      <c r="KM397" s="30"/>
      <c r="KN397" s="30"/>
      <c r="KO397" s="30"/>
      <c r="KP397" s="30"/>
      <c r="KQ397" s="30"/>
      <c r="KR397" s="30"/>
      <c r="KS397" s="30"/>
      <c r="KT397" s="30"/>
      <c r="KU397" s="30"/>
      <c r="KV397" s="30"/>
      <c r="KW397" s="30"/>
      <c r="KX397" s="30"/>
      <c r="KY397" s="30"/>
      <c r="KZ397" s="30"/>
      <c r="LA397" s="30"/>
      <c r="LB397" s="30"/>
      <c r="LC397" s="30"/>
      <c r="LD397" s="30"/>
      <c r="LE397" s="30"/>
      <c r="LF397" s="30"/>
      <c r="LG397" s="30"/>
      <c r="LH397" s="30"/>
      <c r="LI397" s="30"/>
      <c r="LJ397" s="30"/>
      <c r="LK397" s="30"/>
      <c r="LL397" s="30"/>
      <c r="LM397" s="30"/>
      <c r="LN397" s="30"/>
      <c r="LO397" s="30"/>
      <c r="LP397" s="30"/>
      <c r="LQ397" s="30"/>
      <c r="LR397" s="30"/>
      <c r="LS397" s="30"/>
      <c r="LT397" s="30"/>
      <c r="LU397" s="30"/>
      <c r="LV397" s="30"/>
      <c r="LW397" s="30"/>
      <c r="LX397" s="30"/>
    </row>
    <row r="398" spans="1:336" s="31" customFormat="1" ht="140.25" x14ac:dyDescent="0.25">
      <c r="A398" s="661" t="str">
        <f>CONCATENATE(MUEBLES[[#This Row],[CODIGO DE LA PARTIDA ESPECIFICA ]],"-",MUEBLES[[#This Row],[NO. EDIFICIO ]],"-",MUEBLES[[#This Row],[NO. ÁREA ]],"-",MUEBLES[[#This Row],[NÚM. DE BIEN ]],"-",MUEBLES[[#This Row],[CONSECUTIVO DEL BIEN ]],"-",MUEBLES[[#This Row],[CONSECUTIVO GENERAL DE INVENTARIO]])</f>
        <v>566-01-31-271-054-0393</v>
      </c>
      <c r="B398" s="605">
        <v>566</v>
      </c>
      <c r="C398" s="584" t="s">
        <v>6107</v>
      </c>
      <c r="D398" s="605" t="s">
        <v>6517</v>
      </c>
      <c r="E398" s="585" t="s">
        <v>4060</v>
      </c>
      <c r="F398" s="584" t="str">
        <f>VLOOKUP(MUEBLES[[#This Row],[NO. EDIFICIO ]],EDIFICIOS[],2,FALSE)</f>
        <v>PALACIO MUNICIPAL</v>
      </c>
      <c r="G398" s="584" t="str">
        <f>VLOOKUP(MUEBLES[[#This Row],[NO. EDIFICIO ]],EDIFICIOS[],3,FALSE)</f>
        <v>PALACIO MUNICIPAL, S/N, COLONIA CENTRO</v>
      </c>
      <c r="H398" s="606" t="s">
        <v>4276</v>
      </c>
      <c r="I398" s="587" t="str">
        <f>VLOOKUP(MUEBLES[[#This Row],[NO. ÁREA ]],AREAS[],2,FALSE)</f>
        <v>DESARROLLO SOCIAL Y ECONÓMICO</v>
      </c>
      <c r="J398" s="586" t="str">
        <f>VLOOKUP(MUEBLES[[#This Row],[NO. ÁREA ]],AREAS[],5,FALSE)</f>
        <v>C. GILBERTO ÁNGELES CORTÉS</v>
      </c>
      <c r="K398" s="586">
        <v>71</v>
      </c>
      <c r="L398" s="587" t="str">
        <f>VLOOKUP(MUEBLES[[#This Row],[NÚM. DE NOMINA ]],PERSONAL[],2,FALSE)</f>
        <v>C. GILBERTO ÁNGELES CORTÉS</v>
      </c>
      <c r="M398" s="606" t="str">
        <f>VLOOKUP(MUEBLES[[#This Row],[NÚM. DE NOMINA ]],PERSONAL[],3,FALSE)</f>
        <v xml:space="preserve">TITULAR </v>
      </c>
      <c r="N398" s="585" t="s">
        <v>4904</v>
      </c>
      <c r="O398" s="606" t="s">
        <v>4745</v>
      </c>
      <c r="P398" s="588" t="str">
        <f>VLOOKUP(MUEBLES[[#This Row],[NÚM. DE BIEN ]],BIENES[],2,FALSE)</f>
        <v xml:space="preserve">SILLA AJUSTABLE </v>
      </c>
      <c r="Q398" s="620" t="s">
        <v>1953</v>
      </c>
      <c r="R398" s="606" t="s">
        <v>5335</v>
      </c>
      <c r="S398" s="587" t="s">
        <v>557</v>
      </c>
      <c r="T398" s="587" t="s">
        <v>1954</v>
      </c>
      <c r="U398" s="587" t="s">
        <v>557</v>
      </c>
      <c r="V398" s="587">
        <v>5294</v>
      </c>
      <c r="W398" s="621">
        <v>44543</v>
      </c>
      <c r="X398" s="622">
        <v>2088</v>
      </c>
      <c r="Y398" s="592"/>
      <c r="Z398" s="623">
        <v>2088</v>
      </c>
      <c r="AA398" s="585" t="s">
        <v>6089</v>
      </c>
      <c r="AB398" s="19"/>
      <c r="AC398" s="576"/>
      <c r="AD398" s="30"/>
      <c r="AE398" s="30"/>
      <c r="AF398" s="30"/>
      <c r="AG398" s="30"/>
      <c r="AH398" s="30"/>
      <c r="AI398" s="30"/>
      <c r="AJ398" s="30"/>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0"/>
      <c r="CU398" s="30"/>
      <c r="CV398" s="30"/>
      <c r="CW398" s="30"/>
      <c r="CX398" s="30"/>
      <c r="CY398" s="30"/>
      <c r="CZ398" s="30"/>
      <c r="DA398" s="30"/>
      <c r="DB398" s="30"/>
      <c r="DC398" s="30"/>
      <c r="DD398" s="30"/>
      <c r="DE398" s="30"/>
      <c r="DF398" s="30"/>
      <c r="DG398" s="30"/>
      <c r="DH398" s="30"/>
      <c r="DI398" s="30"/>
      <c r="DJ398" s="30"/>
      <c r="DK398" s="30"/>
      <c r="DL398" s="30"/>
      <c r="DM398" s="30"/>
      <c r="DN398" s="30"/>
      <c r="DO398" s="30"/>
      <c r="DP398" s="30"/>
      <c r="DQ398" s="30"/>
      <c r="DR398" s="30"/>
      <c r="DS398" s="30"/>
      <c r="DT398" s="30"/>
      <c r="DU398" s="30"/>
      <c r="DV398" s="30"/>
      <c r="DW398" s="30"/>
      <c r="DX398" s="30"/>
      <c r="DY398" s="30"/>
      <c r="DZ398" s="30"/>
      <c r="EA398" s="30"/>
      <c r="EB398" s="30"/>
      <c r="EC398" s="30"/>
      <c r="ED398" s="30"/>
      <c r="EE398" s="30"/>
      <c r="EF398" s="30"/>
      <c r="EG398" s="30"/>
      <c r="EH398" s="30"/>
      <c r="EI398" s="30"/>
      <c r="EJ398" s="30"/>
      <c r="EK398" s="30"/>
      <c r="EL398" s="30"/>
      <c r="EM398" s="30"/>
      <c r="EN398" s="30"/>
      <c r="EO398" s="30"/>
      <c r="EP398" s="30"/>
      <c r="EQ398" s="30"/>
      <c r="ER398" s="30"/>
      <c r="ES398" s="30"/>
      <c r="ET398" s="30"/>
      <c r="EU398" s="30"/>
      <c r="EV398" s="30"/>
      <c r="EW398" s="30"/>
      <c r="EX398" s="30"/>
      <c r="EY398" s="30"/>
      <c r="EZ398" s="30"/>
      <c r="FA398" s="30"/>
      <c r="FB398" s="30"/>
      <c r="FC398" s="30"/>
      <c r="FD398" s="30"/>
      <c r="FE398" s="30"/>
      <c r="FF398" s="30"/>
      <c r="FG398" s="30"/>
      <c r="FH398" s="30"/>
      <c r="FI398" s="30"/>
      <c r="FJ398" s="30"/>
      <c r="FK398" s="30"/>
      <c r="FL398" s="30"/>
      <c r="FM398" s="30"/>
      <c r="FN398" s="30"/>
      <c r="FO398" s="30"/>
      <c r="FP398" s="30"/>
      <c r="FQ398" s="30"/>
      <c r="FR398" s="30"/>
      <c r="FS398" s="30"/>
      <c r="FT398" s="30"/>
      <c r="FU398" s="30"/>
      <c r="FV398" s="30"/>
      <c r="FW398" s="30"/>
      <c r="FX398" s="30"/>
      <c r="FY398" s="30"/>
      <c r="FZ398" s="30"/>
      <c r="GA398" s="30"/>
      <c r="GB398" s="30"/>
      <c r="GC398" s="30"/>
      <c r="GD398" s="30"/>
      <c r="GE398" s="30"/>
      <c r="GF398" s="30"/>
      <c r="GG398" s="30"/>
      <c r="GH398" s="30"/>
      <c r="GI398" s="30"/>
      <c r="GJ398" s="30"/>
      <c r="GK398" s="30"/>
      <c r="GL398" s="30"/>
      <c r="GM398" s="30"/>
      <c r="GN398" s="30"/>
      <c r="GO398" s="30"/>
      <c r="GP398" s="30"/>
      <c r="GQ398" s="30"/>
      <c r="GR398" s="30"/>
      <c r="GS398" s="30"/>
      <c r="GT398" s="30"/>
      <c r="GU398" s="30"/>
      <c r="GV398" s="30"/>
      <c r="GW398" s="30"/>
      <c r="GX398" s="30"/>
      <c r="GY398" s="30"/>
      <c r="GZ398" s="30"/>
      <c r="HA398" s="30"/>
      <c r="HB398" s="30"/>
      <c r="HC398" s="30"/>
      <c r="HD398" s="30"/>
      <c r="HE398" s="30"/>
      <c r="HF398" s="30"/>
      <c r="HG398" s="30"/>
      <c r="HH398" s="30"/>
      <c r="HI398" s="30"/>
      <c r="HJ398" s="30"/>
      <c r="HK398" s="30"/>
      <c r="HL398" s="30"/>
      <c r="HM398" s="30"/>
      <c r="HN398" s="30"/>
      <c r="HO398" s="30"/>
      <c r="HP398" s="30"/>
      <c r="HQ398" s="30"/>
      <c r="HR398" s="30"/>
      <c r="HS398" s="30"/>
      <c r="HT398" s="30"/>
      <c r="HU398" s="30"/>
      <c r="HV398" s="30"/>
      <c r="HW398" s="30"/>
      <c r="HX398" s="30"/>
      <c r="HY398" s="30"/>
      <c r="HZ398" s="30"/>
      <c r="IA398" s="30"/>
      <c r="IB398" s="30"/>
      <c r="IC398" s="30"/>
      <c r="ID398" s="30"/>
      <c r="IE398" s="30"/>
      <c r="IF398" s="30"/>
      <c r="IG398" s="30"/>
      <c r="IH398" s="30"/>
      <c r="II398" s="30"/>
      <c r="IJ398" s="30"/>
      <c r="IK398" s="30"/>
      <c r="IL398" s="30"/>
      <c r="IM398" s="30"/>
      <c r="IN398" s="30"/>
      <c r="IO398" s="30"/>
      <c r="IP398" s="30"/>
      <c r="IQ398" s="30"/>
      <c r="IR398" s="30"/>
      <c r="IS398" s="30"/>
      <c r="IT398" s="30"/>
      <c r="IU398" s="30"/>
      <c r="IV398" s="30"/>
      <c r="IW398" s="30"/>
      <c r="IX398" s="30"/>
      <c r="IY398" s="30"/>
      <c r="IZ398" s="30"/>
      <c r="JA398" s="30"/>
      <c r="JB398" s="30"/>
      <c r="JC398" s="30"/>
      <c r="JD398" s="30"/>
      <c r="JE398" s="30"/>
      <c r="JF398" s="30"/>
      <c r="JG398" s="30"/>
      <c r="JH398" s="30"/>
      <c r="JI398" s="30"/>
      <c r="JJ398" s="30"/>
      <c r="JK398" s="30"/>
      <c r="JL398" s="30"/>
      <c r="JM398" s="30"/>
      <c r="JN398" s="30"/>
      <c r="JO398" s="30"/>
      <c r="JP398" s="30"/>
      <c r="JQ398" s="30"/>
      <c r="JR398" s="30"/>
      <c r="JS398" s="30"/>
      <c r="JT398" s="30"/>
      <c r="JU398" s="30"/>
      <c r="JV398" s="30"/>
      <c r="JW398" s="30"/>
      <c r="JX398" s="30"/>
      <c r="JY398" s="30"/>
      <c r="JZ398" s="30"/>
      <c r="KA398" s="30"/>
      <c r="KB398" s="30"/>
      <c r="KC398" s="30"/>
      <c r="KD398" s="30"/>
      <c r="KE398" s="30"/>
      <c r="KF398" s="30"/>
      <c r="KG398" s="30"/>
      <c r="KH398" s="30"/>
      <c r="KI398" s="30"/>
      <c r="KJ398" s="30"/>
      <c r="KK398" s="30"/>
      <c r="KL398" s="30"/>
      <c r="KM398" s="30"/>
      <c r="KN398" s="30"/>
      <c r="KO398" s="30"/>
      <c r="KP398" s="30"/>
      <c r="KQ398" s="30"/>
      <c r="KR398" s="30"/>
      <c r="KS398" s="30"/>
      <c r="KT398" s="30"/>
      <c r="KU398" s="30"/>
      <c r="KV398" s="30"/>
      <c r="KW398" s="30"/>
      <c r="KX398" s="30"/>
      <c r="KY398" s="30"/>
      <c r="KZ398" s="30"/>
      <c r="LA398" s="30"/>
      <c r="LB398" s="30"/>
      <c r="LC398" s="30"/>
      <c r="LD398" s="30"/>
      <c r="LE398" s="30"/>
      <c r="LF398" s="30"/>
      <c r="LG398" s="30"/>
      <c r="LH398" s="30"/>
      <c r="LI398" s="30"/>
      <c r="LJ398" s="30"/>
      <c r="LK398" s="30"/>
      <c r="LL398" s="30"/>
      <c r="LM398" s="30"/>
      <c r="LN398" s="30"/>
      <c r="LO398" s="30"/>
      <c r="LP398" s="30"/>
      <c r="LQ398" s="30"/>
      <c r="LR398" s="30"/>
      <c r="LS398" s="30"/>
      <c r="LT398" s="30"/>
      <c r="LU398" s="30"/>
      <c r="LV398" s="30"/>
      <c r="LW398" s="30"/>
      <c r="LX398" s="30"/>
    </row>
    <row r="399" spans="1:336" s="31" customFormat="1" ht="90" x14ac:dyDescent="0.25">
      <c r="A399" s="662" t="str">
        <f>CONCATENATE(MUEBLES[[#This Row],[CODIGO DE LA PARTIDA ESPECIFICA ]],"-",MUEBLES[[#This Row],[NO. EDIFICIO ]],"-",MUEBLES[[#This Row],[NO. ÁREA ]],"-",MUEBLES[[#This Row],[NÚM. DE BIEN ]],"-",MUEBLES[[#This Row],[CONSECUTIVO DEL BIEN ]],"-",MUEBLES[[#This Row],[CONSECUTIVO GENERAL DE INVENTARIO]])</f>
        <v>566-01-47-271-055-0394</v>
      </c>
      <c r="B399" s="584">
        <v>566</v>
      </c>
      <c r="C399" s="584" t="s">
        <v>6107</v>
      </c>
      <c r="D399" s="584" t="s">
        <v>6518</v>
      </c>
      <c r="E399" s="585" t="s">
        <v>4060</v>
      </c>
      <c r="F399" s="584" t="str">
        <f>VLOOKUP(MUEBLES[[#This Row],[NO. EDIFICIO ]],EDIFICIOS[],2,FALSE)</f>
        <v>PALACIO MUNICIPAL</v>
      </c>
      <c r="G399" s="584" t="str">
        <f>VLOOKUP(MUEBLES[[#This Row],[NO. EDIFICIO ]],EDIFICIOS[],3,FALSE)</f>
        <v>PALACIO MUNICIPAL, S/N, COLONIA CENTRO</v>
      </c>
      <c r="H399" s="606" t="s">
        <v>4292</v>
      </c>
      <c r="I399" s="587" t="str">
        <f>VLOOKUP(MUEBLES[[#This Row],[NO. ÁREA ]],AREAS[],2,FALSE)</f>
        <v>COMUNIDADES INDIGENAS</v>
      </c>
      <c r="J399" s="586" t="str">
        <f>VLOOKUP(MUEBLES[[#This Row],[NO. ÁREA ]],AREAS[],5,FALSE)</f>
        <v>C. CHRISTIAN RESENDIZ CANO</v>
      </c>
      <c r="K399" s="586">
        <v>14</v>
      </c>
      <c r="L399" s="587" t="str">
        <f>VLOOKUP(MUEBLES[[#This Row],[NÚM. DE NOMINA ]],PERSONAL[],2,FALSE)</f>
        <v>C. CHRISTIAN RESENDIZ CANO</v>
      </c>
      <c r="M399" s="586" t="str">
        <f>VLOOKUP(MUEBLES[[#This Row],[NÚM. DE NOMINA ]],PERSONAL[],3,FALSE)</f>
        <v>TITULAR</v>
      </c>
      <c r="N399" s="585" t="s">
        <v>4904</v>
      </c>
      <c r="O399" s="586" t="s">
        <v>4746</v>
      </c>
      <c r="P399" s="588" t="str">
        <f>VLOOKUP(MUEBLES[[#This Row],[NÚM. DE BIEN ]],BIENES[],2,FALSE)</f>
        <v xml:space="preserve">SILLA AJUSTABLE </v>
      </c>
      <c r="Q399" s="644" t="s">
        <v>7848</v>
      </c>
      <c r="R399" s="606" t="s">
        <v>5336</v>
      </c>
      <c r="S399" s="585" t="s">
        <v>557</v>
      </c>
      <c r="T399" s="585" t="s">
        <v>1954</v>
      </c>
      <c r="U399" s="585" t="s">
        <v>557</v>
      </c>
      <c r="V399" s="585">
        <v>5294</v>
      </c>
      <c r="W399" s="590">
        <v>44543</v>
      </c>
      <c r="X399" s="591">
        <v>2088</v>
      </c>
      <c r="Y399" s="592"/>
      <c r="Z399" s="592">
        <v>2088</v>
      </c>
      <c r="AA399" s="585" t="s">
        <v>6089</v>
      </c>
      <c r="AB399" s="19"/>
      <c r="AC399" s="576"/>
      <c r="AD399" s="30"/>
      <c r="AE399" s="30"/>
      <c r="AF399" s="30"/>
      <c r="AG399" s="30"/>
      <c r="AH399" s="30"/>
      <c r="AI399" s="30"/>
      <c r="AJ399" s="30"/>
      <c r="AK399" s="30"/>
      <c r="AL399" s="30"/>
      <c r="AM399" s="30"/>
      <c r="AN399" s="30"/>
      <c r="AO399" s="30"/>
      <c r="AP399" s="30"/>
      <c r="AQ399" s="30"/>
      <c r="AR399" s="30"/>
      <c r="AS399" s="30"/>
      <c r="AT399" s="30"/>
      <c r="AU399" s="30"/>
      <c r="AV399" s="30"/>
      <c r="AW399" s="30"/>
      <c r="AX399" s="30"/>
      <c r="AY399" s="30"/>
      <c r="AZ399" s="30"/>
      <c r="BA399" s="30"/>
      <c r="BB399" s="30"/>
      <c r="BC399" s="30"/>
      <c r="BD399" s="30"/>
      <c r="BE399" s="30"/>
      <c r="BF399" s="30"/>
      <c r="BG399" s="30"/>
      <c r="BH399" s="30"/>
      <c r="BI399" s="30"/>
      <c r="BJ399" s="30"/>
      <c r="BK399" s="30"/>
      <c r="BL399" s="30"/>
      <c r="BM399" s="30"/>
      <c r="BN399" s="30"/>
      <c r="BO399" s="30"/>
      <c r="BP399" s="30"/>
      <c r="BQ399" s="30"/>
      <c r="BR399" s="30"/>
      <c r="BS399" s="30"/>
      <c r="BT399" s="30"/>
      <c r="BU399" s="30"/>
      <c r="BV399" s="30"/>
      <c r="BW399" s="30"/>
      <c r="BX399" s="30"/>
      <c r="BY399" s="30"/>
      <c r="BZ399" s="30"/>
      <c r="CA399" s="30"/>
      <c r="CB399" s="30"/>
      <c r="CC399" s="30"/>
      <c r="CD399" s="30"/>
      <c r="CE399" s="30"/>
      <c r="CF399" s="30"/>
      <c r="CG399" s="30"/>
      <c r="CH399" s="30"/>
      <c r="CI399" s="30"/>
      <c r="CJ399" s="30"/>
      <c r="CK399" s="30"/>
      <c r="CL399" s="30"/>
      <c r="CM399" s="30"/>
      <c r="CN399" s="30"/>
      <c r="CO399" s="30"/>
      <c r="CP399" s="30"/>
      <c r="CQ399" s="30"/>
      <c r="CR399" s="30"/>
      <c r="CS399" s="30"/>
      <c r="CT399" s="30"/>
      <c r="CU399" s="30"/>
      <c r="CV399" s="30"/>
      <c r="CW399" s="30"/>
      <c r="CX399" s="30"/>
      <c r="CY399" s="30"/>
      <c r="CZ399" s="30"/>
      <c r="DA399" s="30"/>
      <c r="DB399" s="30"/>
      <c r="DC399" s="30"/>
      <c r="DD399" s="30"/>
      <c r="DE399" s="30"/>
      <c r="DF399" s="30"/>
      <c r="DG399" s="30"/>
      <c r="DH399" s="30"/>
      <c r="DI399" s="30"/>
      <c r="DJ399" s="30"/>
      <c r="DK399" s="30"/>
      <c r="DL399" s="30"/>
      <c r="DM399" s="30"/>
      <c r="DN399" s="30"/>
      <c r="DO399" s="30"/>
      <c r="DP399" s="30"/>
      <c r="DQ399" s="30"/>
      <c r="DR399" s="30"/>
      <c r="DS399" s="30"/>
      <c r="DT399" s="30"/>
      <c r="DU399" s="30"/>
      <c r="DV399" s="30"/>
      <c r="DW399" s="30"/>
      <c r="DX399" s="30"/>
      <c r="DY399" s="30"/>
      <c r="DZ399" s="30"/>
      <c r="EA399" s="30"/>
      <c r="EB399" s="30"/>
      <c r="EC399" s="30"/>
      <c r="ED399" s="30"/>
      <c r="EE399" s="30"/>
      <c r="EF399" s="30"/>
      <c r="EG399" s="30"/>
      <c r="EH399" s="30"/>
      <c r="EI399" s="30"/>
      <c r="EJ399" s="30"/>
      <c r="EK399" s="30"/>
      <c r="EL399" s="30"/>
      <c r="EM399" s="30"/>
      <c r="EN399" s="30"/>
      <c r="EO399" s="30"/>
      <c r="EP399" s="30"/>
      <c r="EQ399" s="30"/>
      <c r="ER399" s="30"/>
      <c r="ES399" s="30"/>
      <c r="ET399" s="30"/>
      <c r="EU399" s="30"/>
      <c r="EV399" s="30"/>
      <c r="EW399" s="30"/>
      <c r="EX399" s="30"/>
      <c r="EY399" s="30"/>
      <c r="EZ399" s="30"/>
      <c r="FA399" s="30"/>
      <c r="FB399" s="30"/>
      <c r="FC399" s="30"/>
      <c r="FD399" s="30"/>
      <c r="FE399" s="30"/>
      <c r="FF399" s="30"/>
      <c r="FG399" s="30"/>
      <c r="FH399" s="30"/>
      <c r="FI399" s="30"/>
      <c r="FJ399" s="30"/>
      <c r="FK399" s="30"/>
      <c r="FL399" s="30"/>
      <c r="FM399" s="30"/>
      <c r="FN399" s="30"/>
      <c r="FO399" s="30"/>
      <c r="FP399" s="30"/>
      <c r="FQ399" s="30"/>
      <c r="FR399" s="30"/>
      <c r="FS399" s="30"/>
      <c r="FT399" s="30"/>
      <c r="FU399" s="30"/>
      <c r="FV399" s="30"/>
      <c r="FW399" s="30"/>
      <c r="FX399" s="30"/>
      <c r="FY399" s="30"/>
      <c r="FZ399" s="30"/>
      <c r="GA399" s="30"/>
      <c r="GB399" s="30"/>
      <c r="GC399" s="30"/>
      <c r="GD399" s="30"/>
      <c r="GE399" s="30"/>
      <c r="GF399" s="30"/>
      <c r="GG399" s="30"/>
      <c r="GH399" s="30"/>
      <c r="GI399" s="30"/>
      <c r="GJ399" s="30"/>
      <c r="GK399" s="30"/>
      <c r="GL399" s="30"/>
      <c r="GM399" s="30"/>
      <c r="GN399" s="30"/>
      <c r="GO399" s="30"/>
      <c r="GP399" s="30"/>
      <c r="GQ399" s="30"/>
      <c r="GR399" s="30"/>
      <c r="GS399" s="30"/>
      <c r="GT399" s="30"/>
      <c r="GU399" s="30"/>
      <c r="GV399" s="30"/>
      <c r="GW399" s="30"/>
      <c r="GX399" s="30"/>
      <c r="GY399" s="30"/>
      <c r="GZ399" s="30"/>
      <c r="HA399" s="30"/>
      <c r="HB399" s="30"/>
      <c r="HC399" s="30"/>
      <c r="HD399" s="30"/>
      <c r="HE399" s="30"/>
      <c r="HF399" s="30"/>
      <c r="HG399" s="30"/>
      <c r="HH399" s="30"/>
      <c r="HI399" s="30"/>
      <c r="HJ399" s="30"/>
      <c r="HK399" s="30"/>
      <c r="HL399" s="30"/>
      <c r="HM399" s="30"/>
      <c r="HN399" s="30"/>
      <c r="HO399" s="30"/>
      <c r="HP399" s="30"/>
      <c r="HQ399" s="30"/>
      <c r="HR399" s="30"/>
      <c r="HS399" s="30"/>
      <c r="HT399" s="30"/>
      <c r="HU399" s="30"/>
      <c r="HV399" s="30"/>
      <c r="HW399" s="30"/>
      <c r="HX399" s="30"/>
      <c r="HY399" s="30"/>
      <c r="HZ399" s="30"/>
      <c r="IA399" s="30"/>
      <c r="IB399" s="30"/>
      <c r="IC399" s="30"/>
      <c r="ID399" s="30"/>
      <c r="IE399" s="30"/>
      <c r="IF399" s="30"/>
      <c r="IG399" s="30"/>
      <c r="IH399" s="30"/>
      <c r="II399" s="30"/>
      <c r="IJ399" s="30"/>
      <c r="IK399" s="30"/>
      <c r="IL399" s="30"/>
      <c r="IM399" s="30"/>
      <c r="IN399" s="30"/>
      <c r="IO399" s="30"/>
      <c r="IP399" s="30"/>
      <c r="IQ399" s="30"/>
      <c r="IR399" s="30"/>
      <c r="IS399" s="30"/>
      <c r="IT399" s="30"/>
      <c r="IU399" s="30"/>
      <c r="IV399" s="30"/>
      <c r="IW399" s="30"/>
      <c r="IX399" s="30"/>
      <c r="IY399" s="30"/>
      <c r="IZ399" s="30"/>
      <c r="JA399" s="30"/>
      <c r="JB399" s="30"/>
      <c r="JC399" s="30"/>
      <c r="JD399" s="30"/>
      <c r="JE399" s="30"/>
      <c r="JF399" s="30"/>
      <c r="JG399" s="30"/>
      <c r="JH399" s="30"/>
      <c r="JI399" s="30"/>
      <c r="JJ399" s="30"/>
      <c r="JK399" s="30"/>
      <c r="JL399" s="30"/>
      <c r="JM399" s="30"/>
      <c r="JN399" s="30"/>
      <c r="JO399" s="30"/>
      <c r="JP399" s="30"/>
      <c r="JQ399" s="30"/>
      <c r="JR399" s="30"/>
      <c r="JS399" s="30"/>
      <c r="JT399" s="30"/>
      <c r="JU399" s="30"/>
      <c r="JV399" s="30"/>
      <c r="JW399" s="30"/>
      <c r="JX399" s="30"/>
      <c r="JY399" s="30"/>
      <c r="JZ399" s="30"/>
      <c r="KA399" s="30"/>
      <c r="KB399" s="30"/>
      <c r="KC399" s="30"/>
      <c r="KD399" s="30"/>
      <c r="KE399" s="30"/>
      <c r="KF399" s="30"/>
      <c r="KG399" s="30"/>
      <c r="KH399" s="30"/>
      <c r="KI399" s="30"/>
      <c r="KJ399" s="30"/>
      <c r="KK399" s="30"/>
      <c r="KL399" s="30"/>
      <c r="KM399" s="30"/>
      <c r="KN399" s="30"/>
      <c r="KO399" s="30"/>
      <c r="KP399" s="30"/>
      <c r="KQ399" s="30"/>
      <c r="KR399" s="30"/>
      <c r="KS399" s="30"/>
      <c r="KT399" s="30"/>
      <c r="KU399" s="30"/>
      <c r="KV399" s="30"/>
      <c r="KW399" s="30"/>
      <c r="KX399" s="30"/>
      <c r="KY399" s="30"/>
      <c r="KZ399" s="30"/>
      <c r="LA399" s="30"/>
      <c r="LB399" s="30"/>
      <c r="LC399" s="30"/>
      <c r="LD399" s="30"/>
      <c r="LE399" s="30"/>
      <c r="LF399" s="30"/>
      <c r="LG399" s="30"/>
      <c r="LH399" s="30"/>
      <c r="LI399" s="30"/>
      <c r="LJ399" s="30"/>
      <c r="LK399" s="30"/>
      <c r="LL399" s="30"/>
      <c r="LM399" s="30"/>
      <c r="LN399" s="30"/>
      <c r="LO399" s="30"/>
      <c r="LP399" s="30"/>
      <c r="LQ399" s="30"/>
      <c r="LR399" s="30"/>
      <c r="LS399" s="30"/>
      <c r="LT399" s="30"/>
      <c r="LU399" s="30"/>
      <c r="LV399" s="30"/>
      <c r="LW399" s="30"/>
      <c r="LX399" s="30"/>
    </row>
    <row r="400" spans="1:336" s="229" customFormat="1" ht="141" thickBot="1" x14ac:dyDescent="0.3">
      <c r="A400" s="672" t="str">
        <f>CONCATENATE(MUEBLES[[#This Row],[CODIGO DE LA PARTIDA ESPECIFICA ]],"-",MUEBLES[[#This Row],[NO. EDIFICIO ]],"-",MUEBLES[[#This Row],[NO. ÁREA ]],"-",MUEBLES[[#This Row],[NÚM. DE BIEN ]],"-",MUEBLES[[#This Row],[CONSECUTIVO DEL BIEN ]],"-",MUEBLES[[#This Row],[CONSECUTIVO GENERAL DE INVENTARIO]])</f>
        <v>566-01-34-271-056-0395</v>
      </c>
      <c r="B400" s="610">
        <v>566</v>
      </c>
      <c r="C400" s="584" t="s">
        <v>6107</v>
      </c>
      <c r="D400" s="610" t="s">
        <v>6519</v>
      </c>
      <c r="E400" s="585" t="s">
        <v>4060</v>
      </c>
      <c r="F400" s="584" t="str">
        <f>VLOOKUP(MUEBLES[[#This Row],[NO. EDIFICIO ]],EDIFICIOS[],2,FALSE)</f>
        <v>PALACIO MUNICIPAL</v>
      </c>
      <c r="G400" s="584" t="str">
        <f>VLOOKUP(MUEBLES[[#This Row],[NO. EDIFICIO ]],EDIFICIOS[],3,FALSE)</f>
        <v>PALACIO MUNICIPAL, S/N, COLONIA CENTRO</v>
      </c>
      <c r="H400" s="606" t="s">
        <v>4279</v>
      </c>
      <c r="I400" s="587" t="str">
        <f>VLOOKUP(MUEBLES[[#This Row],[NO. ÁREA ]],AREAS[],2,FALSE)</f>
        <v xml:space="preserve">ENLACE MUNICIPAL PARA LA ATENCION DE LAS PERSONAS ADULTAS MAYORES </v>
      </c>
      <c r="J400" s="586" t="str">
        <f>VLOOKUP(MUEBLES[[#This Row],[NO. ÁREA ]],AREAS[],5,FALSE)</f>
        <v>C. RUBEN MARTÍNEZ ALONSO</v>
      </c>
      <c r="K400" s="586">
        <v>93</v>
      </c>
      <c r="L400" s="587" t="str">
        <f>VLOOKUP(MUEBLES[[#This Row],[NÚM. DE NOMINA ]],PERSONAL[],2,FALSE)</f>
        <v>C. RUBEN MARTÍNEZ ALONSO</v>
      </c>
      <c r="M400" s="611" t="str">
        <f>VLOOKUP(MUEBLES[[#This Row],[NÚM. DE NOMINA ]],PERSONAL[],3,FALSE)</f>
        <v>TITULAR</v>
      </c>
      <c r="N400" s="585" t="s">
        <v>4904</v>
      </c>
      <c r="O400" s="611" t="s">
        <v>4747</v>
      </c>
      <c r="P400" s="588" t="str">
        <f>VLOOKUP(MUEBLES[[#This Row],[NÚM. DE BIEN ]],BIENES[],2,FALSE)</f>
        <v xml:space="preserve">SILLA AJUSTABLE </v>
      </c>
      <c r="Q400" s="612" t="s">
        <v>1953</v>
      </c>
      <c r="R400" s="606" t="s">
        <v>5337</v>
      </c>
      <c r="S400" s="613" t="s">
        <v>557</v>
      </c>
      <c r="T400" s="613" t="s">
        <v>1954</v>
      </c>
      <c r="U400" s="613" t="s">
        <v>557</v>
      </c>
      <c r="V400" s="613">
        <v>5294</v>
      </c>
      <c r="W400" s="614">
        <v>44543</v>
      </c>
      <c r="X400" s="615">
        <v>2088</v>
      </c>
      <c r="Y400" s="645"/>
      <c r="Z400" s="616">
        <v>2088</v>
      </c>
      <c r="AA400" s="646" t="s">
        <v>6089</v>
      </c>
      <c r="AB400" s="647"/>
      <c r="AC400" s="577"/>
      <c r="AD400" s="228"/>
      <c r="AE400" s="228"/>
      <c r="AF400" s="228"/>
      <c r="AG400" s="228"/>
      <c r="AH400" s="228"/>
      <c r="AI400" s="228"/>
      <c r="AJ400" s="228"/>
      <c r="AK400" s="228"/>
      <c r="AL400" s="228"/>
      <c r="AM400" s="228"/>
      <c r="AN400" s="228"/>
      <c r="AO400" s="228"/>
      <c r="AP400" s="228"/>
      <c r="AQ400" s="228"/>
      <c r="AR400" s="228"/>
      <c r="AS400" s="228"/>
      <c r="AT400" s="228"/>
      <c r="AU400" s="228"/>
      <c r="AV400" s="228"/>
      <c r="AW400" s="228"/>
      <c r="AX400" s="228"/>
      <c r="AY400" s="228"/>
      <c r="AZ400" s="228"/>
      <c r="BA400" s="228"/>
      <c r="BB400" s="228"/>
      <c r="BC400" s="228"/>
      <c r="BD400" s="228"/>
      <c r="BE400" s="228"/>
      <c r="BF400" s="228"/>
      <c r="BG400" s="228"/>
      <c r="BH400" s="228"/>
      <c r="BI400" s="228"/>
      <c r="BJ400" s="228"/>
      <c r="BK400" s="228"/>
      <c r="BL400" s="228"/>
      <c r="BM400" s="228"/>
      <c r="BN400" s="228"/>
      <c r="BO400" s="228"/>
      <c r="BP400" s="228"/>
      <c r="BQ400" s="228"/>
      <c r="BR400" s="228"/>
      <c r="BS400" s="228"/>
      <c r="BT400" s="228"/>
      <c r="BU400" s="228"/>
      <c r="BV400" s="228"/>
      <c r="BW400" s="228"/>
      <c r="BX400" s="228"/>
      <c r="BY400" s="228"/>
      <c r="BZ400" s="228"/>
      <c r="CA400" s="228"/>
      <c r="CB400" s="228"/>
      <c r="CC400" s="228"/>
      <c r="CD400" s="228"/>
      <c r="CE400" s="228"/>
      <c r="CF400" s="228"/>
      <c r="CG400" s="228"/>
      <c r="CH400" s="228"/>
      <c r="CI400" s="228"/>
      <c r="CJ400" s="228"/>
      <c r="CK400" s="228"/>
      <c r="CL400" s="228"/>
      <c r="CM400" s="228"/>
      <c r="CN400" s="228"/>
      <c r="CO400" s="228"/>
      <c r="CP400" s="228"/>
      <c r="CQ400" s="228"/>
      <c r="CR400" s="228"/>
      <c r="CS400" s="228"/>
      <c r="CT400" s="228"/>
      <c r="CU400" s="228"/>
      <c r="CV400" s="228"/>
      <c r="CW400" s="228"/>
      <c r="CX400" s="228"/>
      <c r="CY400" s="228"/>
      <c r="CZ400" s="228"/>
      <c r="DA400" s="228"/>
      <c r="DB400" s="228"/>
      <c r="DC400" s="228"/>
      <c r="DD400" s="228"/>
      <c r="DE400" s="228"/>
      <c r="DF400" s="228"/>
      <c r="DG400" s="228"/>
      <c r="DH400" s="228"/>
      <c r="DI400" s="228"/>
      <c r="DJ400" s="228"/>
      <c r="DK400" s="228"/>
      <c r="DL400" s="228"/>
      <c r="DM400" s="228"/>
      <c r="DN400" s="228"/>
      <c r="DO400" s="228"/>
      <c r="DP400" s="228"/>
      <c r="DQ400" s="228"/>
      <c r="DR400" s="228"/>
      <c r="DS400" s="228"/>
      <c r="DT400" s="228"/>
      <c r="DU400" s="228"/>
      <c r="DV400" s="228"/>
      <c r="DW400" s="228"/>
      <c r="DX400" s="228"/>
      <c r="DY400" s="228"/>
      <c r="DZ400" s="228"/>
      <c r="EA400" s="228"/>
      <c r="EB400" s="228"/>
      <c r="EC400" s="228"/>
      <c r="ED400" s="228"/>
      <c r="EE400" s="228"/>
      <c r="EF400" s="228"/>
      <c r="EG400" s="228"/>
      <c r="EH400" s="228"/>
      <c r="EI400" s="228"/>
      <c r="EJ400" s="228"/>
      <c r="EK400" s="228"/>
      <c r="EL400" s="228"/>
      <c r="EM400" s="228"/>
      <c r="EN400" s="228"/>
      <c r="EO400" s="228"/>
      <c r="EP400" s="228"/>
      <c r="EQ400" s="228"/>
      <c r="ER400" s="228"/>
      <c r="ES400" s="228"/>
      <c r="ET400" s="228"/>
      <c r="EU400" s="228"/>
      <c r="EV400" s="228"/>
      <c r="EW400" s="228"/>
      <c r="EX400" s="228"/>
      <c r="EY400" s="228"/>
      <c r="EZ400" s="228"/>
      <c r="FA400" s="228"/>
      <c r="FB400" s="228"/>
      <c r="FC400" s="228"/>
      <c r="FD400" s="228"/>
      <c r="FE400" s="228"/>
      <c r="FF400" s="228"/>
      <c r="FG400" s="228"/>
      <c r="FH400" s="228"/>
      <c r="FI400" s="228"/>
      <c r="FJ400" s="228"/>
      <c r="FK400" s="228"/>
      <c r="FL400" s="228"/>
      <c r="FM400" s="228"/>
      <c r="FN400" s="228"/>
      <c r="FO400" s="228"/>
      <c r="FP400" s="228"/>
      <c r="FQ400" s="228"/>
      <c r="FR400" s="228"/>
      <c r="FS400" s="228"/>
      <c r="FT400" s="228"/>
      <c r="FU400" s="228"/>
      <c r="FV400" s="228"/>
      <c r="FW400" s="228"/>
      <c r="FX400" s="228"/>
      <c r="FY400" s="228"/>
      <c r="FZ400" s="228"/>
      <c r="GA400" s="228"/>
      <c r="GB400" s="228"/>
      <c r="GC400" s="228"/>
      <c r="GD400" s="228"/>
      <c r="GE400" s="228"/>
      <c r="GF400" s="228"/>
      <c r="GG400" s="228"/>
      <c r="GH400" s="228"/>
      <c r="GI400" s="228"/>
      <c r="GJ400" s="228"/>
      <c r="GK400" s="228"/>
      <c r="GL400" s="228"/>
      <c r="GM400" s="228"/>
      <c r="GN400" s="228"/>
      <c r="GO400" s="228"/>
      <c r="GP400" s="228"/>
      <c r="GQ400" s="228"/>
      <c r="GR400" s="228"/>
      <c r="GS400" s="228"/>
      <c r="GT400" s="228"/>
      <c r="GU400" s="228"/>
      <c r="GV400" s="228"/>
      <c r="GW400" s="228"/>
      <c r="GX400" s="228"/>
      <c r="GY400" s="228"/>
      <c r="GZ400" s="228"/>
      <c r="HA400" s="228"/>
      <c r="HB400" s="228"/>
      <c r="HC400" s="228"/>
      <c r="HD400" s="228"/>
      <c r="HE400" s="228"/>
      <c r="HF400" s="228"/>
      <c r="HG400" s="228"/>
      <c r="HH400" s="228"/>
      <c r="HI400" s="228"/>
      <c r="HJ400" s="228"/>
      <c r="HK400" s="228"/>
      <c r="HL400" s="228"/>
      <c r="HM400" s="228"/>
      <c r="HN400" s="228"/>
      <c r="HO400" s="228"/>
      <c r="HP400" s="228"/>
      <c r="HQ400" s="228"/>
      <c r="HR400" s="228"/>
      <c r="HS400" s="228"/>
      <c r="HT400" s="228"/>
      <c r="HU400" s="228"/>
      <c r="HV400" s="228"/>
      <c r="HW400" s="228"/>
      <c r="HX400" s="228"/>
      <c r="HY400" s="228"/>
      <c r="HZ400" s="228"/>
      <c r="IA400" s="228"/>
      <c r="IB400" s="228"/>
      <c r="IC400" s="228"/>
      <c r="ID400" s="228"/>
      <c r="IE400" s="228"/>
      <c r="IF400" s="228"/>
      <c r="IG400" s="228"/>
      <c r="IH400" s="228"/>
      <c r="II400" s="228"/>
      <c r="IJ400" s="228"/>
      <c r="IK400" s="228"/>
      <c r="IL400" s="228"/>
      <c r="IM400" s="228"/>
      <c r="IN400" s="228"/>
      <c r="IO400" s="228"/>
      <c r="IP400" s="228"/>
      <c r="IQ400" s="228"/>
      <c r="IR400" s="228"/>
      <c r="IS400" s="228"/>
      <c r="IT400" s="228"/>
      <c r="IU400" s="228"/>
      <c r="IV400" s="228"/>
      <c r="IW400" s="228"/>
      <c r="IX400" s="228"/>
      <c r="IY400" s="228"/>
      <c r="IZ400" s="228"/>
      <c r="JA400" s="228"/>
      <c r="JB400" s="228"/>
      <c r="JC400" s="228"/>
      <c r="JD400" s="228"/>
      <c r="JE400" s="228"/>
      <c r="JF400" s="228"/>
      <c r="JG400" s="228"/>
      <c r="JH400" s="228"/>
      <c r="JI400" s="228"/>
      <c r="JJ400" s="228"/>
      <c r="JK400" s="228"/>
      <c r="JL400" s="228"/>
      <c r="JM400" s="228"/>
      <c r="JN400" s="228"/>
      <c r="JO400" s="228"/>
      <c r="JP400" s="228"/>
      <c r="JQ400" s="228"/>
      <c r="JR400" s="228"/>
      <c r="JS400" s="228"/>
      <c r="JT400" s="228"/>
      <c r="JU400" s="228"/>
      <c r="JV400" s="228"/>
      <c r="JW400" s="228"/>
      <c r="JX400" s="228"/>
      <c r="JY400" s="228"/>
      <c r="JZ400" s="228"/>
      <c r="KA400" s="228"/>
      <c r="KB400" s="228"/>
      <c r="KC400" s="228"/>
      <c r="KD400" s="228"/>
      <c r="KE400" s="228"/>
      <c r="KF400" s="228"/>
      <c r="KG400" s="228"/>
      <c r="KH400" s="228"/>
      <c r="KI400" s="228"/>
      <c r="KJ400" s="228"/>
      <c r="KK400" s="228"/>
      <c r="KL400" s="228"/>
      <c r="KM400" s="228"/>
      <c r="KN400" s="228"/>
      <c r="KO400" s="228"/>
      <c r="KP400" s="228"/>
      <c r="KQ400" s="228"/>
      <c r="KR400" s="228"/>
      <c r="KS400" s="228"/>
      <c r="KT400" s="228"/>
      <c r="KU400" s="228"/>
      <c r="KV400" s="228"/>
      <c r="KW400" s="228"/>
      <c r="KX400" s="228"/>
      <c r="KY400" s="228"/>
      <c r="KZ400" s="228"/>
      <c r="LA400" s="228"/>
      <c r="LB400" s="228"/>
      <c r="LC400" s="228"/>
      <c r="LD400" s="228"/>
      <c r="LE400" s="228"/>
      <c r="LF400" s="228"/>
      <c r="LG400" s="228"/>
      <c r="LH400" s="228"/>
      <c r="LI400" s="228"/>
      <c r="LJ400" s="228"/>
      <c r="LK400" s="228"/>
      <c r="LL400" s="228"/>
      <c r="LM400" s="228"/>
      <c r="LN400" s="228"/>
      <c r="LO400" s="228"/>
      <c r="LP400" s="228"/>
      <c r="LQ400" s="228"/>
      <c r="LR400" s="228"/>
      <c r="LS400" s="228"/>
      <c r="LT400" s="228"/>
      <c r="LU400" s="228"/>
      <c r="LV400" s="228"/>
      <c r="LW400" s="228"/>
      <c r="LX400" s="228"/>
    </row>
    <row r="401" spans="1:336" s="31" customFormat="1" ht="140.25" x14ac:dyDescent="0.25">
      <c r="A401" s="662" t="str">
        <f>CONCATENATE(MUEBLES[[#This Row],[CODIGO DE LA PARTIDA ESPECIFICA ]],"-",MUEBLES[[#This Row],[NO. EDIFICIO ]],"-",MUEBLES[[#This Row],[NO. ÁREA ]],"-",MUEBLES[[#This Row],[NÚM. DE BIEN ]],"-",MUEBLES[[#This Row],[CONSECUTIVO DEL BIEN ]],"-",MUEBLES[[#This Row],[CONSECUTIVO GENERAL DE INVENTARIO]])</f>
        <v>566-01-31-271-057-0396</v>
      </c>
      <c r="B401" s="584">
        <v>566</v>
      </c>
      <c r="C401" s="584" t="s">
        <v>6107</v>
      </c>
      <c r="D401" s="584" t="s">
        <v>6520</v>
      </c>
      <c r="E401" s="585" t="s">
        <v>4060</v>
      </c>
      <c r="F401" s="584" t="str">
        <f>VLOOKUP(MUEBLES[[#This Row],[NO. EDIFICIO ]],EDIFICIOS[],2,FALSE)</f>
        <v>PALACIO MUNICIPAL</v>
      </c>
      <c r="G401" s="584" t="str">
        <f>VLOOKUP(MUEBLES[[#This Row],[NO. EDIFICIO ]],EDIFICIOS[],3,FALSE)</f>
        <v>PALACIO MUNICIPAL, S/N, COLONIA CENTRO</v>
      </c>
      <c r="H401" s="606" t="s">
        <v>4276</v>
      </c>
      <c r="I401" s="587" t="str">
        <f>VLOOKUP(MUEBLES[[#This Row],[NO. ÁREA ]],AREAS[],2,FALSE)</f>
        <v>DESARROLLO SOCIAL Y ECONÓMICO</v>
      </c>
      <c r="J401" s="586" t="str">
        <f>VLOOKUP(MUEBLES[[#This Row],[NO. ÁREA ]],AREAS[],5,FALSE)</f>
        <v>C. GILBERTO ÁNGELES CORTÉS</v>
      </c>
      <c r="K401" s="586">
        <v>71</v>
      </c>
      <c r="L401" s="587" t="str">
        <f>VLOOKUP(MUEBLES[[#This Row],[NÚM. DE NOMINA ]],PERSONAL[],2,FALSE)</f>
        <v>C. GILBERTO ÁNGELES CORTÉS</v>
      </c>
      <c r="M401" s="586" t="str">
        <f>VLOOKUP(MUEBLES[[#This Row],[NÚM. DE NOMINA ]],PERSONAL[],3,FALSE)</f>
        <v xml:space="preserve">TITULAR </v>
      </c>
      <c r="N401" s="585" t="s">
        <v>4904</v>
      </c>
      <c r="O401" s="586" t="s">
        <v>4748</v>
      </c>
      <c r="P401" s="588" t="str">
        <f>VLOOKUP(MUEBLES[[#This Row],[NÚM. DE BIEN ]],BIENES[],2,FALSE)</f>
        <v xml:space="preserve">SILLA AJUSTABLE </v>
      </c>
      <c r="Q401" s="589" t="s">
        <v>1953</v>
      </c>
      <c r="R401" s="606" t="s">
        <v>5338</v>
      </c>
      <c r="S401" s="585" t="s">
        <v>557</v>
      </c>
      <c r="T401" s="585" t="s">
        <v>1954</v>
      </c>
      <c r="U401" s="585" t="s">
        <v>557</v>
      </c>
      <c r="V401" s="585">
        <v>5294</v>
      </c>
      <c r="W401" s="590">
        <v>44543</v>
      </c>
      <c r="X401" s="591">
        <v>2088</v>
      </c>
      <c r="Y401" s="623"/>
      <c r="Z401" s="592">
        <v>2088</v>
      </c>
      <c r="AA401" s="587" t="s">
        <v>6089</v>
      </c>
      <c r="AB401" s="19"/>
      <c r="AC401" s="576"/>
      <c r="AD401" s="30"/>
      <c r="AE401" s="30"/>
      <c r="AF401" s="30"/>
      <c r="AG401" s="30"/>
      <c r="AH401" s="30"/>
      <c r="AI401" s="30"/>
      <c r="AJ401" s="30"/>
      <c r="AK401" s="30"/>
      <c r="AL401" s="30"/>
      <c r="AM401" s="30"/>
      <c r="AN401" s="30"/>
      <c r="AO401" s="30"/>
      <c r="AP401" s="30"/>
      <c r="AQ401" s="30"/>
      <c r="AR401" s="30"/>
      <c r="AS401" s="30"/>
      <c r="AT401" s="30"/>
      <c r="AU401" s="30"/>
      <c r="AV401" s="30"/>
      <c r="AW401" s="30"/>
      <c r="AX401" s="30"/>
      <c r="AY401" s="30"/>
      <c r="AZ401" s="30"/>
      <c r="BA401" s="30"/>
      <c r="BB401" s="30"/>
      <c r="BC401" s="30"/>
      <c r="BD401" s="30"/>
      <c r="BE401" s="30"/>
      <c r="BF401" s="30"/>
      <c r="BG401" s="30"/>
      <c r="BH401" s="30"/>
      <c r="BI401" s="30"/>
      <c r="BJ401" s="30"/>
      <c r="BK401" s="30"/>
      <c r="BL401" s="30"/>
      <c r="BM401" s="30"/>
      <c r="BN401" s="30"/>
      <c r="BO401" s="30"/>
      <c r="BP401" s="30"/>
      <c r="BQ401" s="30"/>
      <c r="BR401" s="30"/>
      <c r="BS401" s="30"/>
      <c r="BT401" s="30"/>
      <c r="BU401" s="30"/>
      <c r="BV401" s="30"/>
      <c r="BW401" s="30"/>
      <c r="BX401" s="30"/>
      <c r="BY401" s="30"/>
      <c r="BZ401" s="30"/>
      <c r="CA401" s="30"/>
      <c r="CB401" s="30"/>
      <c r="CC401" s="30"/>
      <c r="CD401" s="30"/>
      <c r="CE401" s="30"/>
      <c r="CF401" s="30"/>
      <c r="CG401" s="30"/>
      <c r="CH401" s="30"/>
      <c r="CI401" s="30"/>
      <c r="CJ401" s="30"/>
      <c r="CK401" s="30"/>
      <c r="CL401" s="30"/>
      <c r="CM401" s="30"/>
      <c r="CN401" s="30"/>
      <c r="CO401" s="30"/>
      <c r="CP401" s="30"/>
      <c r="CQ401" s="30"/>
      <c r="CR401" s="30"/>
      <c r="CS401" s="30"/>
      <c r="CT401" s="30"/>
      <c r="CU401" s="30"/>
      <c r="CV401" s="30"/>
      <c r="CW401" s="30"/>
      <c r="CX401" s="30"/>
      <c r="CY401" s="30"/>
      <c r="CZ401" s="30"/>
      <c r="DA401" s="30"/>
      <c r="DB401" s="30"/>
      <c r="DC401" s="30"/>
      <c r="DD401" s="30"/>
      <c r="DE401" s="30"/>
      <c r="DF401" s="30"/>
      <c r="DG401" s="30"/>
      <c r="DH401" s="30"/>
      <c r="DI401" s="30"/>
      <c r="DJ401" s="30"/>
      <c r="DK401" s="30"/>
      <c r="DL401" s="30"/>
      <c r="DM401" s="30"/>
      <c r="DN401" s="30"/>
      <c r="DO401" s="30"/>
      <c r="DP401" s="30"/>
      <c r="DQ401" s="30"/>
      <c r="DR401" s="30"/>
      <c r="DS401" s="30"/>
      <c r="DT401" s="30"/>
      <c r="DU401" s="30"/>
      <c r="DV401" s="30"/>
      <c r="DW401" s="30"/>
      <c r="DX401" s="30"/>
      <c r="DY401" s="30"/>
      <c r="DZ401" s="30"/>
      <c r="EA401" s="30"/>
      <c r="EB401" s="30"/>
      <c r="EC401" s="30"/>
      <c r="ED401" s="30"/>
      <c r="EE401" s="30"/>
      <c r="EF401" s="30"/>
      <c r="EG401" s="30"/>
      <c r="EH401" s="30"/>
      <c r="EI401" s="30"/>
      <c r="EJ401" s="30"/>
      <c r="EK401" s="30"/>
      <c r="EL401" s="30"/>
      <c r="EM401" s="30"/>
      <c r="EN401" s="30"/>
      <c r="EO401" s="30"/>
      <c r="EP401" s="30"/>
      <c r="EQ401" s="30"/>
      <c r="ER401" s="30"/>
      <c r="ES401" s="30"/>
      <c r="ET401" s="30"/>
      <c r="EU401" s="30"/>
      <c r="EV401" s="30"/>
      <c r="EW401" s="30"/>
      <c r="EX401" s="30"/>
      <c r="EY401" s="30"/>
      <c r="EZ401" s="30"/>
      <c r="FA401" s="30"/>
      <c r="FB401" s="30"/>
      <c r="FC401" s="30"/>
      <c r="FD401" s="30"/>
      <c r="FE401" s="30"/>
      <c r="FF401" s="30"/>
      <c r="FG401" s="30"/>
      <c r="FH401" s="30"/>
      <c r="FI401" s="30"/>
      <c r="FJ401" s="30"/>
      <c r="FK401" s="30"/>
      <c r="FL401" s="30"/>
      <c r="FM401" s="30"/>
      <c r="FN401" s="30"/>
      <c r="FO401" s="30"/>
      <c r="FP401" s="30"/>
      <c r="FQ401" s="30"/>
      <c r="FR401" s="30"/>
      <c r="FS401" s="30"/>
      <c r="FT401" s="30"/>
      <c r="FU401" s="30"/>
      <c r="FV401" s="30"/>
      <c r="FW401" s="30"/>
      <c r="FX401" s="30"/>
      <c r="FY401" s="30"/>
      <c r="FZ401" s="30"/>
      <c r="GA401" s="30"/>
      <c r="GB401" s="30"/>
      <c r="GC401" s="30"/>
      <c r="GD401" s="30"/>
      <c r="GE401" s="30"/>
      <c r="GF401" s="30"/>
      <c r="GG401" s="30"/>
      <c r="GH401" s="30"/>
      <c r="GI401" s="30"/>
      <c r="GJ401" s="30"/>
      <c r="GK401" s="30"/>
      <c r="GL401" s="30"/>
      <c r="GM401" s="30"/>
      <c r="GN401" s="30"/>
      <c r="GO401" s="30"/>
      <c r="GP401" s="30"/>
      <c r="GQ401" s="30"/>
      <c r="GR401" s="30"/>
      <c r="GS401" s="30"/>
      <c r="GT401" s="30"/>
      <c r="GU401" s="30"/>
      <c r="GV401" s="30"/>
      <c r="GW401" s="30"/>
      <c r="GX401" s="30"/>
      <c r="GY401" s="30"/>
      <c r="GZ401" s="30"/>
      <c r="HA401" s="30"/>
      <c r="HB401" s="30"/>
      <c r="HC401" s="30"/>
      <c r="HD401" s="30"/>
      <c r="HE401" s="30"/>
      <c r="HF401" s="30"/>
      <c r="HG401" s="30"/>
      <c r="HH401" s="30"/>
      <c r="HI401" s="30"/>
      <c r="HJ401" s="30"/>
      <c r="HK401" s="30"/>
      <c r="HL401" s="30"/>
      <c r="HM401" s="30"/>
      <c r="HN401" s="30"/>
      <c r="HO401" s="30"/>
      <c r="HP401" s="30"/>
      <c r="HQ401" s="30"/>
      <c r="HR401" s="30"/>
      <c r="HS401" s="30"/>
      <c r="HT401" s="30"/>
      <c r="HU401" s="30"/>
      <c r="HV401" s="30"/>
      <c r="HW401" s="30"/>
      <c r="HX401" s="30"/>
      <c r="HY401" s="30"/>
      <c r="HZ401" s="30"/>
      <c r="IA401" s="30"/>
      <c r="IB401" s="30"/>
      <c r="IC401" s="30"/>
      <c r="ID401" s="30"/>
      <c r="IE401" s="30"/>
      <c r="IF401" s="30"/>
      <c r="IG401" s="30"/>
      <c r="IH401" s="30"/>
      <c r="II401" s="30"/>
      <c r="IJ401" s="30"/>
      <c r="IK401" s="30"/>
      <c r="IL401" s="30"/>
      <c r="IM401" s="30"/>
      <c r="IN401" s="30"/>
      <c r="IO401" s="30"/>
      <c r="IP401" s="30"/>
      <c r="IQ401" s="30"/>
      <c r="IR401" s="30"/>
      <c r="IS401" s="30"/>
      <c r="IT401" s="30"/>
      <c r="IU401" s="30"/>
      <c r="IV401" s="30"/>
      <c r="IW401" s="30"/>
      <c r="IX401" s="30"/>
      <c r="IY401" s="30"/>
      <c r="IZ401" s="30"/>
      <c r="JA401" s="30"/>
      <c r="JB401" s="30"/>
      <c r="JC401" s="30"/>
      <c r="JD401" s="30"/>
      <c r="JE401" s="30"/>
      <c r="JF401" s="30"/>
      <c r="JG401" s="30"/>
      <c r="JH401" s="30"/>
      <c r="JI401" s="30"/>
      <c r="JJ401" s="30"/>
      <c r="JK401" s="30"/>
      <c r="JL401" s="30"/>
      <c r="JM401" s="30"/>
      <c r="JN401" s="30"/>
      <c r="JO401" s="30"/>
      <c r="JP401" s="30"/>
      <c r="JQ401" s="30"/>
      <c r="JR401" s="30"/>
      <c r="JS401" s="30"/>
      <c r="JT401" s="30"/>
      <c r="JU401" s="30"/>
      <c r="JV401" s="30"/>
      <c r="JW401" s="30"/>
      <c r="JX401" s="30"/>
      <c r="JY401" s="30"/>
      <c r="JZ401" s="30"/>
      <c r="KA401" s="30"/>
      <c r="KB401" s="30"/>
      <c r="KC401" s="30"/>
      <c r="KD401" s="30"/>
      <c r="KE401" s="30"/>
      <c r="KF401" s="30"/>
      <c r="KG401" s="30"/>
      <c r="KH401" s="30"/>
      <c r="KI401" s="30"/>
      <c r="KJ401" s="30"/>
      <c r="KK401" s="30"/>
      <c r="KL401" s="30"/>
      <c r="KM401" s="30"/>
      <c r="KN401" s="30"/>
      <c r="KO401" s="30"/>
      <c r="KP401" s="30"/>
      <c r="KQ401" s="30"/>
      <c r="KR401" s="30"/>
      <c r="KS401" s="30"/>
      <c r="KT401" s="30"/>
      <c r="KU401" s="30"/>
      <c r="KV401" s="30"/>
      <c r="KW401" s="30"/>
      <c r="KX401" s="30"/>
      <c r="KY401" s="30"/>
      <c r="KZ401" s="30"/>
      <c r="LA401" s="30"/>
      <c r="LB401" s="30"/>
      <c r="LC401" s="30"/>
      <c r="LD401" s="30"/>
      <c r="LE401" s="30"/>
      <c r="LF401" s="30"/>
      <c r="LG401" s="30"/>
      <c r="LH401" s="30"/>
      <c r="LI401" s="30"/>
      <c r="LJ401" s="30"/>
      <c r="LK401" s="30"/>
      <c r="LL401" s="30"/>
      <c r="LM401" s="30"/>
      <c r="LN401" s="30"/>
      <c r="LO401" s="30"/>
      <c r="LP401" s="30"/>
      <c r="LQ401" s="30"/>
      <c r="LR401" s="30"/>
      <c r="LS401" s="30"/>
      <c r="LT401" s="30"/>
      <c r="LU401" s="30"/>
      <c r="LV401" s="30"/>
      <c r="LW401" s="30"/>
      <c r="LX401" s="30"/>
    </row>
    <row r="402" spans="1:336" s="31" customFormat="1" ht="140.25" x14ac:dyDescent="0.25">
      <c r="A402" s="662" t="str">
        <f>CONCATENATE(MUEBLES[[#This Row],[CODIGO DE LA PARTIDA ESPECIFICA ]],"-",MUEBLES[[#This Row],[NO. EDIFICIO ]],"-",MUEBLES[[#This Row],[NO. ÁREA ]],"-",MUEBLES[[#This Row],[NÚM. DE BIEN ]],"-",MUEBLES[[#This Row],[CONSECUTIVO DEL BIEN ]],"-",MUEBLES[[#This Row],[CONSECUTIVO GENERAL DE INVENTARIO]])</f>
        <v>566-02-38-271-058-0397</v>
      </c>
      <c r="B402" s="584">
        <v>566</v>
      </c>
      <c r="C402" s="584" t="s">
        <v>6107</v>
      </c>
      <c r="D402" s="584" t="s">
        <v>6521</v>
      </c>
      <c r="E402" s="585" t="s">
        <v>4061</v>
      </c>
      <c r="F402" s="584" t="str">
        <f>VLOOKUP(MUEBLES[[#This Row],[NO. EDIFICIO ]],EDIFICIOS[],2,FALSE)</f>
        <v>CENTRO CULTURAL</v>
      </c>
      <c r="G402" s="584" t="str">
        <f>VLOOKUP(MUEBLES[[#This Row],[NO. EDIFICIO ]],EDIFICIOS[],3,FALSE)</f>
        <v xml:space="preserve">AV. REFORMA S/N, SECCIÓN SUR, 1RA MANZANA, SANTIAGO DE ANAYA, HIDALGO </v>
      </c>
      <c r="H402" s="606" t="s">
        <v>4283</v>
      </c>
      <c r="I402" s="587" t="str">
        <f>VLOOKUP(MUEBLES[[#This Row],[NO. ÁREA ]],AREAS[],2,FALSE)</f>
        <v xml:space="preserve">EDUCACIÓN, CULTURA, DEPORTE Y TURISMO </v>
      </c>
      <c r="J402" s="586" t="str">
        <f>VLOOKUP(MUEBLES[[#This Row],[NO. ÁREA ]],AREAS[],5,FALSE)</f>
        <v>LIC. MARÍA DEL CARMEN AGUILAR CAMACHO</v>
      </c>
      <c r="K402" s="586">
        <v>195</v>
      </c>
      <c r="L402" s="587" t="str">
        <f>VLOOKUP(MUEBLES[[#This Row],[NÚM. DE NOMINA ]],PERSONAL[],2,FALSE)</f>
        <v>P. DE ING. EN G. E. DIANA GUADALUPE GACHUZ MEJÍA</v>
      </c>
      <c r="M402" s="586" t="str">
        <f>VLOOKUP(MUEBLES[[#This Row],[NÚM. DE NOMINA ]],PERSONAL[],3,FALSE)</f>
        <v xml:space="preserve">TITULAR </v>
      </c>
      <c r="N402" s="585" t="s">
        <v>4904</v>
      </c>
      <c r="O402" s="586" t="s">
        <v>4749</v>
      </c>
      <c r="P402" s="588" t="str">
        <f>VLOOKUP(MUEBLES[[#This Row],[NÚM. DE BIEN ]],BIENES[],2,FALSE)</f>
        <v xml:space="preserve">SILLA AJUSTABLE </v>
      </c>
      <c r="Q402" s="589" t="s">
        <v>1953</v>
      </c>
      <c r="R402" s="606" t="s">
        <v>5339</v>
      </c>
      <c r="S402" s="585" t="s">
        <v>557</v>
      </c>
      <c r="T402" s="585" t="s">
        <v>1954</v>
      </c>
      <c r="U402" s="585" t="s">
        <v>557</v>
      </c>
      <c r="V402" s="585">
        <v>5294</v>
      </c>
      <c r="W402" s="590">
        <v>44543</v>
      </c>
      <c r="X402" s="591">
        <v>2088</v>
      </c>
      <c r="Y402" s="619"/>
      <c r="Z402" s="592">
        <v>2088</v>
      </c>
      <c r="AA402" s="585" t="s">
        <v>6089</v>
      </c>
      <c r="AB402" s="19"/>
      <c r="AC402" s="576"/>
      <c r="AD402" s="30"/>
      <c r="AE402" s="30"/>
      <c r="AF402" s="30"/>
      <c r="AG402" s="30"/>
      <c r="AH402" s="30"/>
      <c r="AI402" s="30"/>
      <c r="AJ402" s="30"/>
      <c r="AK402" s="30"/>
      <c r="AL402" s="30"/>
      <c r="AM402" s="30"/>
      <c r="AN402" s="30"/>
      <c r="AO402" s="30"/>
      <c r="AP402" s="30"/>
      <c r="AQ402" s="30"/>
      <c r="AR402" s="30"/>
      <c r="AS402" s="30"/>
      <c r="AT402" s="30"/>
      <c r="AU402" s="30"/>
      <c r="AV402" s="30"/>
      <c r="AW402" s="30"/>
      <c r="AX402" s="30"/>
      <c r="AY402" s="30"/>
      <c r="AZ402" s="30"/>
      <c r="BA402" s="30"/>
      <c r="BB402" s="30"/>
      <c r="BC402" s="30"/>
      <c r="BD402" s="30"/>
      <c r="BE402" s="30"/>
      <c r="BF402" s="30"/>
      <c r="BG402" s="30"/>
      <c r="BH402" s="30"/>
      <c r="BI402" s="30"/>
      <c r="BJ402" s="30"/>
      <c r="BK402" s="30"/>
      <c r="BL402" s="30"/>
      <c r="BM402" s="30"/>
      <c r="BN402" s="30"/>
      <c r="BO402" s="30"/>
      <c r="BP402" s="30"/>
      <c r="BQ402" s="30"/>
      <c r="BR402" s="30"/>
      <c r="BS402" s="30"/>
      <c r="BT402" s="30"/>
      <c r="BU402" s="30"/>
      <c r="BV402" s="30"/>
      <c r="BW402" s="30"/>
      <c r="BX402" s="30"/>
      <c r="BY402" s="30"/>
      <c r="BZ402" s="30"/>
      <c r="CA402" s="30"/>
      <c r="CB402" s="30"/>
      <c r="CC402" s="30"/>
      <c r="CD402" s="30"/>
      <c r="CE402" s="30"/>
      <c r="CF402" s="30"/>
      <c r="CG402" s="30"/>
      <c r="CH402" s="30"/>
      <c r="CI402" s="30"/>
      <c r="CJ402" s="30"/>
      <c r="CK402" s="30"/>
      <c r="CL402" s="30"/>
      <c r="CM402" s="30"/>
      <c r="CN402" s="30"/>
      <c r="CO402" s="30"/>
      <c r="CP402" s="30"/>
      <c r="CQ402" s="30"/>
      <c r="CR402" s="30"/>
      <c r="CS402" s="30"/>
      <c r="CT402" s="30"/>
      <c r="CU402" s="30"/>
      <c r="CV402" s="30"/>
      <c r="CW402" s="30"/>
      <c r="CX402" s="30"/>
      <c r="CY402" s="30"/>
      <c r="CZ402" s="30"/>
      <c r="DA402" s="30"/>
      <c r="DB402" s="30"/>
      <c r="DC402" s="30"/>
      <c r="DD402" s="30"/>
      <c r="DE402" s="30"/>
      <c r="DF402" s="30"/>
      <c r="DG402" s="30"/>
      <c r="DH402" s="30"/>
      <c r="DI402" s="30"/>
      <c r="DJ402" s="30"/>
      <c r="DK402" s="30"/>
      <c r="DL402" s="30"/>
      <c r="DM402" s="30"/>
      <c r="DN402" s="30"/>
      <c r="DO402" s="30"/>
      <c r="DP402" s="30"/>
      <c r="DQ402" s="30"/>
      <c r="DR402" s="30"/>
      <c r="DS402" s="30"/>
      <c r="DT402" s="30"/>
      <c r="DU402" s="30"/>
      <c r="DV402" s="30"/>
      <c r="DW402" s="30"/>
      <c r="DX402" s="30"/>
      <c r="DY402" s="30"/>
      <c r="DZ402" s="30"/>
      <c r="EA402" s="30"/>
      <c r="EB402" s="30"/>
      <c r="EC402" s="30"/>
      <c r="ED402" s="30"/>
      <c r="EE402" s="30"/>
      <c r="EF402" s="30"/>
      <c r="EG402" s="30"/>
      <c r="EH402" s="30"/>
      <c r="EI402" s="30"/>
      <c r="EJ402" s="30"/>
      <c r="EK402" s="30"/>
      <c r="EL402" s="30"/>
      <c r="EM402" s="30"/>
      <c r="EN402" s="30"/>
      <c r="EO402" s="30"/>
      <c r="EP402" s="30"/>
      <c r="EQ402" s="30"/>
      <c r="ER402" s="30"/>
      <c r="ES402" s="30"/>
      <c r="ET402" s="30"/>
      <c r="EU402" s="30"/>
      <c r="EV402" s="30"/>
      <c r="EW402" s="30"/>
      <c r="EX402" s="30"/>
      <c r="EY402" s="30"/>
      <c r="EZ402" s="30"/>
      <c r="FA402" s="30"/>
      <c r="FB402" s="30"/>
      <c r="FC402" s="30"/>
      <c r="FD402" s="30"/>
      <c r="FE402" s="30"/>
      <c r="FF402" s="30"/>
      <c r="FG402" s="30"/>
      <c r="FH402" s="30"/>
      <c r="FI402" s="30"/>
      <c r="FJ402" s="30"/>
      <c r="FK402" s="30"/>
      <c r="FL402" s="30"/>
      <c r="FM402" s="30"/>
      <c r="FN402" s="30"/>
      <c r="FO402" s="30"/>
      <c r="FP402" s="30"/>
      <c r="FQ402" s="30"/>
      <c r="FR402" s="30"/>
      <c r="FS402" s="30"/>
      <c r="FT402" s="30"/>
      <c r="FU402" s="30"/>
      <c r="FV402" s="30"/>
      <c r="FW402" s="30"/>
      <c r="FX402" s="30"/>
      <c r="FY402" s="30"/>
      <c r="FZ402" s="30"/>
      <c r="GA402" s="30"/>
      <c r="GB402" s="30"/>
      <c r="GC402" s="30"/>
      <c r="GD402" s="30"/>
      <c r="GE402" s="30"/>
      <c r="GF402" s="30"/>
      <c r="GG402" s="30"/>
      <c r="GH402" s="30"/>
      <c r="GI402" s="30"/>
      <c r="GJ402" s="30"/>
      <c r="GK402" s="30"/>
      <c r="GL402" s="30"/>
      <c r="GM402" s="30"/>
      <c r="GN402" s="30"/>
      <c r="GO402" s="30"/>
      <c r="GP402" s="30"/>
      <c r="GQ402" s="30"/>
      <c r="GR402" s="30"/>
      <c r="GS402" s="30"/>
      <c r="GT402" s="30"/>
      <c r="GU402" s="30"/>
      <c r="GV402" s="30"/>
      <c r="GW402" s="30"/>
      <c r="GX402" s="30"/>
      <c r="GY402" s="30"/>
      <c r="GZ402" s="30"/>
      <c r="HA402" s="30"/>
      <c r="HB402" s="30"/>
      <c r="HC402" s="30"/>
      <c r="HD402" s="30"/>
      <c r="HE402" s="30"/>
      <c r="HF402" s="30"/>
      <c r="HG402" s="30"/>
      <c r="HH402" s="30"/>
      <c r="HI402" s="30"/>
      <c r="HJ402" s="30"/>
      <c r="HK402" s="30"/>
      <c r="HL402" s="30"/>
      <c r="HM402" s="30"/>
      <c r="HN402" s="30"/>
      <c r="HO402" s="30"/>
      <c r="HP402" s="30"/>
      <c r="HQ402" s="30"/>
      <c r="HR402" s="30"/>
      <c r="HS402" s="30"/>
      <c r="HT402" s="30"/>
      <c r="HU402" s="30"/>
      <c r="HV402" s="30"/>
      <c r="HW402" s="30"/>
      <c r="HX402" s="30"/>
      <c r="HY402" s="30"/>
      <c r="HZ402" s="30"/>
      <c r="IA402" s="30"/>
      <c r="IB402" s="30"/>
      <c r="IC402" s="30"/>
      <c r="ID402" s="30"/>
      <c r="IE402" s="30"/>
      <c r="IF402" s="30"/>
      <c r="IG402" s="30"/>
      <c r="IH402" s="30"/>
      <c r="II402" s="30"/>
      <c r="IJ402" s="30"/>
      <c r="IK402" s="30"/>
      <c r="IL402" s="30"/>
      <c r="IM402" s="30"/>
      <c r="IN402" s="30"/>
      <c r="IO402" s="30"/>
      <c r="IP402" s="30"/>
      <c r="IQ402" s="30"/>
      <c r="IR402" s="30"/>
      <c r="IS402" s="30"/>
      <c r="IT402" s="30"/>
      <c r="IU402" s="30"/>
      <c r="IV402" s="30"/>
      <c r="IW402" s="30"/>
      <c r="IX402" s="30"/>
      <c r="IY402" s="30"/>
      <c r="IZ402" s="30"/>
      <c r="JA402" s="30"/>
      <c r="JB402" s="30"/>
      <c r="JC402" s="30"/>
      <c r="JD402" s="30"/>
      <c r="JE402" s="30"/>
      <c r="JF402" s="30"/>
      <c r="JG402" s="30"/>
      <c r="JH402" s="30"/>
      <c r="JI402" s="30"/>
      <c r="JJ402" s="30"/>
      <c r="JK402" s="30"/>
      <c r="JL402" s="30"/>
      <c r="JM402" s="30"/>
      <c r="JN402" s="30"/>
      <c r="JO402" s="30"/>
      <c r="JP402" s="30"/>
      <c r="JQ402" s="30"/>
      <c r="JR402" s="30"/>
      <c r="JS402" s="30"/>
      <c r="JT402" s="30"/>
      <c r="JU402" s="30"/>
      <c r="JV402" s="30"/>
      <c r="JW402" s="30"/>
      <c r="JX402" s="30"/>
      <c r="JY402" s="30"/>
      <c r="JZ402" s="30"/>
      <c r="KA402" s="30"/>
      <c r="KB402" s="30"/>
      <c r="KC402" s="30"/>
      <c r="KD402" s="30"/>
      <c r="KE402" s="30"/>
      <c r="KF402" s="30"/>
      <c r="KG402" s="30"/>
      <c r="KH402" s="30"/>
      <c r="KI402" s="30"/>
      <c r="KJ402" s="30"/>
      <c r="KK402" s="30"/>
      <c r="KL402" s="30"/>
      <c r="KM402" s="30"/>
      <c r="KN402" s="30"/>
      <c r="KO402" s="30"/>
      <c r="KP402" s="30"/>
      <c r="KQ402" s="30"/>
      <c r="KR402" s="30"/>
      <c r="KS402" s="30"/>
      <c r="KT402" s="30"/>
      <c r="KU402" s="30"/>
      <c r="KV402" s="30"/>
      <c r="KW402" s="30"/>
      <c r="KX402" s="30"/>
      <c r="KY402" s="30"/>
      <c r="KZ402" s="30"/>
      <c r="LA402" s="30"/>
      <c r="LB402" s="30"/>
      <c r="LC402" s="30"/>
      <c r="LD402" s="30"/>
      <c r="LE402" s="30"/>
      <c r="LF402" s="30"/>
      <c r="LG402" s="30"/>
      <c r="LH402" s="30"/>
      <c r="LI402" s="30"/>
      <c r="LJ402" s="30"/>
      <c r="LK402" s="30"/>
      <c r="LL402" s="30"/>
      <c r="LM402" s="30"/>
      <c r="LN402" s="30"/>
      <c r="LO402" s="30"/>
      <c r="LP402" s="30"/>
      <c r="LQ402" s="30"/>
      <c r="LR402" s="30"/>
      <c r="LS402" s="30"/>
      <c r="LT402" s="30"/>
      <c r="LU402" s="30"/>
      <c r="LV402" s="30"/>
      <c r="LW402" s="30"/>
      <c r="LX402" s="30"/>
    </row>
    <row r="403" spans="1:336" s="31" customFormat="1" ht="140.25" x14ac:dyDescent="0.25">
      <c r="A403" s="662" t="str">
        <f>CONCATENATE(MUEBLES[[#This Row],[CODIGO DE LA PARTIDA ESPECIFICA ]],"-",MUEBLES[[#This Row],[NO. EDIFICIO ]],"-",MUEBLES[[#This Row],[NO. ÁREA ]],"-",MUEBLES[[#This Row],[NÚM. DE BIEN ]],"-",MUEBLES[[#This Row],[CONSECUTIVO DEL BIEN ]],"-",MUEBLES[[#This Row],[CONSECUTIVO GENERAL DE INVENTARIO]])</f>
        <v>566-01-36-271-059-0398</v>
      </c>
      <c r="B403" s="584">
        <v>566</v>
      </c>
      <c r="C403" s="584" t="s">
        <v>6107</v>
      </c>
      <c r="D403" s="584" t="s">
        <v>6522</v>
      </c>
      <c r="E403" s="585" t="s">
        <v>4060</v>
      </c>
      <c r="F403" s="584" t="str">
        <f>VLOOKUP(MUEBLES[[#This Row],[NO. EDIFICIO ]],EDIFICIOS[],2,FALSE)</f>
        <v>PALACIO MUNICIPAL</v>
      </c>
      <c r="G403" s="584" t="str">
        <f>VLOOKUP(MUEBLES[[#This Row],[NO. EDIFICIO ]],EDIFICIOS[],3,FALSE)</f>
        <v>PALACIO MUNICIPAL, S/N, COLONIA CENTRO</v>
      </c>
      <c r="H403" s="606" t="s">
        <v>4281</v>
      </c>
      <c r="I403" s="587" t="str">
        <f>VLOOKUP(MUEBLES[[#This Row],[NO. ÁREA ]],AREAS[],2,FALSE)</f>
        <v>DESARROLLO AGROPECUARIO Y ECOLOGÍA</v>
      </c>
      <c r="J403" s="586" t="str">
        <f>VLOOKUP(MUEBLES[[#This Row],[NO. ÁREA ]],AREAS[],5,FALSE)</f>
        <v>MVZ. FRANCISCO JAVIER GÓMEZ REYES</v>
      </c>
      <c r="K403" s="586">
        <v>58</v>
      </c>
      <c r="L403" s="587" t="str">
        <f>VLOOKUP(MUEBLES[[#This Row],[NÚM. DE NOMINA ]],PERSONAL[],2,FALSE)</f>
        <v>MVZ. FRANCISCO JAVIER GÓMEZ REYES</v>
      </c>
      <c r="M403" s="586" t="str">
        <f>VLOOKUP(MUEBLES[[#This Row],[NÚM. DE NOMINA ]],PERSONAL[],3,FALSE)</f>
        <v>AUXILIAR</v>
      </c>
      <c r="N403" s="585" t="s">
        <v>4904</v>
      </c>
      <c r="O403" s="586" t="s">
        <v>4750</v>
      </c>
      <c r="P403" s="588" t="str">
        <f>VLOOKUP(MUEBLES[[#This Row],[NÚM. DE BIEN ]],BIENES[],2,FALSE)</f>
        <v xml:space="preserve">SILLA AJUSTABLE </v>
      </c>
      <c r="Q403" s="589" t="s">
        <v>1953</v>
      </c>
      <c r="R403" s="606" t="s">
        <v>5340</v>
      </c>
      <c r="S403" s="585" t="s">
        <v>557</v>
      </c>
      <c r="T403" s="585" t="s">
        <v>1954</v>
      </c>
      <c r="U403" s="585" t="s">
        <v>557</v>
      </c>
      <c r="V403" s="585">
        <v>5294</v>
      </c>
      <c r="W403" s="590">
        <v>44543</v>
      </c>
      <c r="X403" s="591">
        <v>2088</v>
      </c>
      <c r="Y403" s="592"/>
      <c r="Z403" s="592">
        <v>2088</v>
      </c>
      <c r="AA403" s="585" t="s">
        <v>6089</v>
      </c>
      <c r="AB403" s="19"/>
      <c r="AC403" s="576"/>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c r="BC403" s="30"/>
      <c r="BD403" s="30"/>
      <c r="BE403" s="30"/>
      <c r="BF403" s="30"/>
      <c r="BG403" s="30"/>
      <c r="BH403" s="30"/>
      <c r="BI403" s="30"/>
      <c r="BJ403" s="30"/>
      <c r="BK403" s="30"/>
      <c r="BL403" s="30"/>
      <c r="BM403" s="30"/>
      <c r="BN403" s="30"/>
      <c r="BO403" s="30"/>
      <c r="BP403" s="30"/>
      <c r="BQ403" s="30"/>
      <c r="BR403" s="30"/>
      <c r="BS403" s="30"/>
      <c r="BT403" s="30"/>
      <c r="BU403" s="30"/>
      <c r="BV403" s="30"/>
      <c r="BW403" s="30"/>
      <c r="BX403" s="30"/>
      <c r="BY403" s="30"/>
      <c r="BZ403" s="30"/>
      <c r="CA403" s="30"/>
      <c r="CB403" s="30"/>
      <c r="CC403" s="30"/>
      <c r="CD403" s="30"/>
      <c r="CE403" s="30"/>
      <c r="CF403" s="30"/>
      <c r="CG403" s="30"/>
      <c r="CH403" s="30"/>
      <c r="CI403" s="30"/>
      <c r="CJ403" s="30"/>
      <c r="CK403" s="30"/>
      <c r="CL403" s="30"/>
      <c r="CM403" s="30"/>
      <c r="CN403" s="30"/>
      <c r="CO403" s="30"/>
      <c r="CP403" s="30"/>
      <c r="CQ403" s="30"/>
      <c r="CR403" s="30"/>
      <c r="CS403" s="30"/>
      <c r="CT403" s="30"/>
      <c r="CU403" s="30"/>
      <c r="CV403" s="30"/>
      <c r="CW403" s="30"/>
      <c r="CX403" s="30"/>
      <c r="CY403" s="30"/>
      <c r="CZ403" s="30"/>
      <c r="DA403" s="30"/>
      <c r="DB403" s="30"/>
      <c r="DC403" s="30"/>
      <c r="DD403" s="30"/>
      <c r="DE403" s="30"/>
      <c r="DF403" s="30"/>
      <c r="DG403" s="30"/>
      <c r="DH403" s="30"/>
      <c r="DI403" s="30"/>
      <c r="DJ403" s="30"/>
      <c r="DK403" s="30"/>
      <c r="DL403" s="30"/>
      <c r="DM403" s="30"/>
      <c r="DN403" s="30"/>
      <c r="DO403" s="30"/>
      <c r="DP403" s="30"/>
      <c r="DQ403" s="30"/>
      <c r="DR403" s="30"/>
      <c r="DS403" s="30"/>
      <c r="DT403" s="30"/>
      <c r="DU403" s="30"/>
      <c r="DV403" s="30"/>
      <c r="DW403" s="30"/>
      <c r="DX403" s="30"/>
      <c r="DY403" s="30"/>
      <c r="DZ403" s="30"/>
      <c r="EA403" s="30"/>
      <c r="EB403" s="30"/>
      <c r="EC403" s="30"/>
      <c r="ED403" s="30"/>
      <c r="EE403" s="30"/>
      <c r="EF403" s="30"/>
      <c r="EG403" s="30"/>
      <c r="EH403" s="30"/>
      <c r="EI403" s="30"/>
      <c r="EJ403" s="30"/>
      <c r="EK403" s="30"/>
      <c r="EL403" s="30"/>
      <c r="EM403" s="30"/>
      <c r="EN403" s="30"/>
      <c r="EO403" s="30"/>
      <c r="EP403" s="30"/>
      <c r="EQ403" s="30"/>
      <c r="ER403" s="30"/>
      <c r="ES403" s="30"/>
      <c r="ET403" s="30"/>
      <c r="EU403" s="30"/>
      <c r="EV403" s="30"/>
      <c r="EW403" s="30"/>
      <c r="EX403" s="30"/>
      <c r="EY403" s="30"/>
      <c r="EZ403" s="30"/>
      <c r="FA403" s="30"/>
      <c r="FB403" s="30"/>
      <c r="FC403" s="30"/>
      <c r="FD403" s="30"/>
      <c r="FE403" s="30"/>
      <c r="FF403" s="30"/>
      <c r="FG403" s="30"/>
      <c r="FH403" s="30"/>
      <c r="FI403" s="30"/>
      <c r="FJ403" s="30"/>
      <c r="FK403" s="30"/>
      <c r="FL403" s="30"/>
      <c r="FM403" s="30"/>
      <c r="FN403" s="30"/>
      <c r="FO403" s="30"/>
      <c r="FP403" s="30"/>
      <c r="FQ403" s="30"/>
      <c r="FR403" s="30"/>
      <c r="FS403" s="30"/>
      <c r="FT403" s="30"/>
      <c r="FU403" s="30"/>
      <c r="FV403" s="30"/>
      <c r="FW403" s="30"/>
      <c r="FX403" s="30"/>
      <c r="FY403" s="30"/>
      <c r="FZ403" s="30"/>
      <c r="GA403" s="30"/>
      <c r="GB403" s="30"/>
      <c r="GC403" s="30"/>
      <c r="GD403" s="30"/>
      <c r="GE403" s="30"/>
      <c r="GF403" s="30"/>
      <c r="GG403" s="30"/>
      <c r="GH403" s="30"/>
      <c r="GI403" s="30"/>
      <c r="GJ403" s="30"/>
      <c r="GK403" s="30"/>
      <c r="GL403" s="30"/>
      <c r="GM403" s="30"/>
      <c r="GN403" s="30"/>
      <c r="GO403" s="30"/>
      <c r="GP403" s="30"/>
      <c r="GQ403" s="30"/>
      <c r="GR403" s="30"/>
      <c r="GS403" s="30"/>
      <c r="GT403" s="30"/>
      <c r="GU403" s="30"/>
      <c r="GV403" s="30"/>
      <c r="GW403" s="30"/>
      <c r="GX403" s="30"/>
      <c r="GY403" s="30"/>
      <c r="GZ403" s="30"/>
      <c r="HA403" s="30"/>
      <c r="HB403" s="30"/>
      <c r="HC403" s="30"/>
      <c r="HD403" s="30"/>
      <c r="HE403" s="30"/>
      <c r="HF403" s="30"/>
      <c r="HG403" s="30"/>
      <c r="HH403" s="30"/>
      <c r="HI403" s="30"/>
      <c r="HJ403" s="30"/>
      <c r="HK403" s="30"/>
      <c r="HL403" s="30"/>
      <c r="HM403" s="30"/>
      <c r="HN403" s="30"/>
      <c r="HO403" s="30"/>
      <c r="HP403" s="30"/>
      <c r="HQ403" s="30"/>
      <c r="HR403" s="30"/>
      <c r="HS403" s="30"/>
      <c r="HT403" s="30"/>
      <c r="HU403" s="30"/>
      <c r="HV403" s="30"/>
      <c r="HW403" s="30"/>
      <c r="HX403" s="30"/>
      <c r="HY403" s="30"/>
      <c r="HZ403" s="30"/>
      <c r="IA403" s="30"/>
      <c r="IB403" s="30"/>
      <c r="IC403" s="30"/>
      <c r="ID403" s="30"/>
      <c r="IE403" s="30"/>
      <c r="IF403" s="30"/>
      <c r="IG403" s="30"/>
      <c r="IH403" s="30"/>
      <c r="II403" s="30"/>
      <c r="IJ403" s="30"/>
      <c r="IK403" s="30"/>
      <c r="IL403" s="30"/>
      <c r="IM403" s="30"/>
      <c r="IN403" s="30"/>
      <c r="IO403" s="30"/>
      <c r="IP403" s="30"/>
      <c r="IQ403" s="30"/>
      <c r="IR403" s="30"/>
      <c r="IS403" s="30"/>
      <c r="IT403" s="30"/>
      <c r="IU403" s="30"/>
      <c r="IV403" s="30"/>
      <c r="IW403" s="30"/>
      <c r="IX403" s="30"/>
      <c r="IY403" s="30"/>
      <c r="IZ403" s="30"/>
      <c r="JA403" s="30"/>
      <c r="JB403" s="30"/>
      <c r="JC403" s="30"/>
      <c r="JD403" s="30"/>
      <c r="JE403" s="30"/>
      <c r="JF403" s="30"/>
      <c r="JG403" s="30"/>
      <c r="JH403" s="30"/>
      <c r="JI403" s="30"/>
      <c r="JJ403" s="30"/>
      <c r="JK403" s="30"/>
      <c r="JL403" s="30"/>
      <c r="JM403" s="30"/>
      <c r="JN403" s="30"/>
      <c r="JO403" s="30"/>
      <c r="JP403" s="30"/>
      <c r="JQ403" s="30"/>
      <c r="JR403" s="30"/>
      <c r="JS403" s="30"/>
      <c r="JT403" s="30"/>
      <c r="JU403" s="30"/>
      <c r="JV403" s="30"/>
      <c r="JW403" s="30"/>
      <c r="JX403" s="30"/>
      <c r="JY403" s="30"/>
      <c r="JZ403" s="30"/>
      <c r="KA403" s="30"/>
      <c r="KB403" s="30"/>
      <c r="KC403" s="30"/>
      <c r="KD403" s="30"/>
      <c r="KE403" s="30"/>
      <c r="KF403" s="30"/>
      <c r="KG403" s="30"/>
      <c r="KH403" s="30"/>
      <c r="KI403" s="30"/>
      <c r="KJ403" s="30"/>
      <c r="KK403" s="30"/>
      <c r="KL403" s="30"/>
      <c r="KM403" s="30"/>
      <c r="KN403" s="30"/>
      <c r="KO403" s="30"/>
      <c r="KP403" s="30"/>
      <c r="KQ403" s="30"/>
      <c r="KR403" s="30"/>
      <c r="KS403" s="30"/>
      <c r="KT403" s="30"/>
      <c r="KU403" s="30"/>
      <c r="KV403" s="30"/>
      <c r="KW403" s="30"/>
      <c r="KX403" s="30"/>
      <c r="KY403" s="30"/>
      <c r="KZ403" s="30"/>
      <c r="LA403" s="30"/>
      <c r="LB403" s="30"/>
      <c r="LC403" s="30"/>
      <c r="LD403" s="30"/>
      <c r="LE403" s="30"/>
      <c r="LF403" s="30"/>
      <c r="LG403" s="30"/>
      <c r="LH403" s="30"/>
      <c r="LI403" s="30"/>
      <c r="LJ403" s="30"/>
      <c r="LK403" s="30"/>
      <c r="LL403" s="30"/>
      <c r="LM403" s="30"/>
      <c r="LN403" s="30"/>
      <c r="LO403" s="30"/>
      <c r="LP403" s="30"/>
      <c r="LQ403" s="30"/>
      <c r="LR403" s="30"/>
      <c r="LS403" s="30"/>
      <c r="LT403" s="30"/>
      <c r="LU403" s="30"/>
      <c r="LV403" s="30"/>
      <c r="LW403" s="30"/>
      <c r="LX403" s="30"/>
    </row>
    <row r="404" spans="1:336" s="31" customFormat="1" ht="140.25" x14ac:dyDescent="0.25">
      <c r="A404" s="662" t="str">
        <f>CONCATENATE(MUEBLES[[#This Row],[CODIGO DE LA PARTIDA ESPECIFICA ]],"-",MUEBLES[[#This Row],[NO. EDIFICIO ]],"-",MUEBLES[[#This Row],[NO. ÁREA ]],"-",MUEBLES[[#This Row],[NÚM. DE BIEN ]],"-",MUEBLES[[#This Row],[CONSECUTIVO DEL BIEN ]],"-",MUEBLES[[#This Row],[CONSECUTIVO GENERAL DE INVENTARIO]])</f>
        <v>566-01-14-271-060-0399</v>
      </c>
      <c r="B404" s="584">
        <v>566</v>
      </c>
      <c r="C404" s="584" t="s">
        <v>6107</v>
      </c>
      <c r="D404" s="584" t="s">
        <v>6523</v>
      </c>
      <c r="E404" s="585" t="s">
        <v>4060</v>
      </c>
      <c r="F404" s="584" t="str">
        <f>VLOOKUP(MUEBLES[[#This Row],[NO. EDIFICIO ]],EDIFICIOS[],2,FALSE)</f>
        <v>PALACIO MUNICIPAL</v>
      </c>
      <c r="G404" s="584" t="str">
        <f>VLOOKUP(MUEBLES[[#This Row],[NO. EDIFICIO ]],EDIFICIOS[],3,FALSE)</f>
        <v>PALACIO MUNICIPAL, S/N, COLONIA CENTRO</v>
      </c>
      <c r="H404" s="606" t="s">
        <v>4259</v>
      </c>
      <c r="I404" s="587" t="str">
        <f>VLOOKUP(MUEBLES[[#This Row],[NO. ÁREA ]],AREAS[],2,FALSE)</f>
        <v>ADMINISTRACIÓN MUNICIPAL</v>
      </c>
      <c r="J404" s="586" t="str">
        <f>VLOOKUP(MUEBLES[[#This Row],[NO. ÁREA ]],AREAS[],5,FALSE)</f>
        <v>C. DAVID PÉREZ ALONSO</v>
      </c>
      <c r="K404" s="586">
        <v>151</v>
      </c>
      <c r="L404" s="587" t="str">
        <f>VLOOKUP(MUEBLES[[#This Row],[NÚM. DE NOMINA ]],PERSONAL[],2,FALSE)</f>
        <v>C. DAVID PÉREZ ALONSO</v>
      </c>
      <c r="M404" s="586" t="str">
        <f>VLOOKUP(MUEBLES[[#This Row],[NÚM. DE NOMINA ]],PERSONAL[],3,FALSE)</f>
        <v xml:space="preserve">TITULAR </v>
      </c>
      <c r="N404" s="585" t="s">
        <v>4904</v>
      </c>
      <c r="O404" s="586" t="s">
        <v>4751</v>
      </c>
      <c r="P404" s="588" t="str">
        <f>VLOOKUP(MUEBLES[[#This Row],[NÚM. DE BIEN ]],BIENES[],2,FALSE)</f>
        <v xml:space="preserve">SILLA AJUSTABLE </v>
      </c>
      <c r="Q404" s="589" t="s">
        <v>1953</v>
      </c>
      <c r="R404" s="606" t="s">
        <v>5341</v>
      </c>
      <c r="S404" s="585" t="s">
        <v>557</v>
      </c>
      <c r="T404" s="585" t="s">
        <v>1954</v>
      </c>
      <c r="U404" s="585" t="s">
        <v>557</v>
      </c>
      <c r="V404" s="585">
        <v>5294</v>
      </c>
      <c r="W404" s="590">
        <v>44543</v>
      </c>
      <c r="X404" s="591">
        <v>2088</v>
      </c>
      <c r="Y404" s="592"/>
      <c r="Z404" s="592">
        <v>2088</v>
      </c>
      <c r="AA404" s="585" t="s">
        <v>6089</v>
      </c>
      <c r="AB404" s="19"/>
      <c r="AC404" s="576"/>
      <c r="AD404" s="30"/>
      <c r="AE404" s="30"/>
      <c r="AF404" s="30"/>
      <c r="AG404" s="30"/>
      <c r="AH404" s="30"/>
      <c r="AI404" s="30"/>
      <c r="AJ404" s="30"/>
      <c r="AK404" s="30"/>
      <c r="AL404" s="30"/>
      <c r="AM404" s="30"/>
      <c r="AN404" s="30"/>
      <c r="AO404" s="30"/>
      <c r="AP404" s="30"/>
      <c r="AQ404" s="30"/>
      <c r="AR404" s="30"/>
      <c r="AS404" s="30"/>
      <c r="AT404" s="30"/>
      <c r="AU404" s="30"/>
      <c r="AV404" s="30"/>
      <c r="AW404" s="30"/>
      <c r="AX404" s="30"/>
      <c r="AY404" s="30"/>
      <c r="AZ404" s="30"/>
      <c r="BA404" s="30"/>
      <c r="BB404" s="30"/>
      <c r="BC404" s="30"/>
      <c r="BD404" s="30"/>
      <c r="BE404" s="30"/>
      <c r="BF404" s="30"/>
      <c r="BG404" s="30"/>
      <c r="BH404" s="30"/>
      <c r="BI404" s="30"/>
      <c r="BJ404" s="30"/>
      <c r="BK404" s="30"/>
      <c r="BL404" s="30"/>
      <c r="BM404" s="30"/>
      <c r="BN404" s="30"/>
      <c r="BO404" s="30"/>
      <c r="BP404" s="30"/>
      <c r="BQ404" s="30"/>
      <c r="BR404" s="30"/>
      <c r="BS404" s="30"/>
      <c r="BT404" s="30"/>
      <c r="BU404" s="30"/>
      <c r="BV404" s="30"/>
      <c r="BW404" s="30"/>
      <c r="BX404" s="30"/>
      <c r="BY404" s="30"/>
      <c r="BZ404" s="30"/>
      <c r="CA404" s="30"/>
      <c r="CB404" s="30"/>
      <c r="CC404" s="30"/>
      <c r="CD404" s="30"/>
      <c r="CE404" s="30"/>
      <c r="CF404" s="30"/>
      <c r="CG404" s="30"/>
      <c r="CH404" s="30"/>
      <c r="CI404" s="30"/>
      <c r="CJ404" s="30"/>
      <c r="CK404" s="30"/>
      <c r="CL404" s="30"/>
      <c r="CM404" s="30"/>
      <c r="CN404" s="30"/>
      <c r="CO404" s="30"/>
      <c r="CP404" s="30"/>
      <c r="CQ404" s="30"/>
      <c r="CR404" s="30"/>
      <c r="CS404" s="30"/>
      <c r="CT404" s="30"/>
      <c r="CU404" s="30"/>
      <c r="CV404" s="30"/>
      <c r="CW404" s="30"/>
      <c r="CX404" s="30"/>
      <c r="CY404" s="30"/>
      <c r="CZ404" s="30"/>
      <c r="DA404" s="30"/>
      <c r="DB404" s="30"/>
      <c r="DC404" s="30"/>
      <c r="DD404" s="30"/>
      <c r="DE404" s="30"/>
      <c r="DF404" s="30"/>
      <c r="DG404" s="30"/>
      <c r="DH404" s="30"/>
      <c r="DI404" s="30"/>
      <c r="DJ404" s="30"/>
      <c r="DK404" s="30"/>
      <c r="DL404" s="30"/>
      <c r="DM404" s="30"/>
      <c r="DN404" s="30"/>
      <c r="DO404" s="30"/>
      <c r="DP404" s="30"/>
      <c r="DQ404" s="30"/>
      <c r="DR404" s="30"/>
      <c r="DS404" s="30"/>
      <c r="DT404" s="30"/>
      <c r="DU404" s="30"/>
      <c r="DV404" s="30"/>
      <c r="DW404" s="30"/>
      <c r="DX404" s="30"/>
      <c r="DY404" s="30"/>
      <c r="DZ404" s="30"/>
      <c r="EA404" s="30"/>
      <c r="EB404" s="30"/>
      <c r="EC404" s="30"/>
      <c r="ED404" s="30"/>
      <c r="EE404" s="30"/>
      <c r="EF404" s="30"/>
      <c r="EG404" s="30"/>
      <c r="EH404" s="30"/>
      <c r="EI404" s="30"/>
      <c r="EJ404" s="30"/>
      <c r="EK404" s="30"/>
      <c r="EL404" s="30"/>
      <c r="EM404" s="30"/>
      <c r="EN404" s="30"/>
      <c r="EO404" s="30"/>
      <c r="EP404" s="30"/>
      <c r="EQ404" s="30"/>
      <c r="ER404" s="30"/>
      <c r="ES404" s="30"/>
      <c r="ET404" s="30"/>
      <c r="EU404" s="30"/>
      <c r="EV404" s="30"/>
      <c r="EW404" s="30"/>
      <c r="EX404" s="30"/>
      <c r="EY404" s="30"/>
      <c r="EZ404" s="30"/>
      <c r="FA404" s="30"/>
      <c r="FB404" s="30"/>
      <c r="FC404" s="30"/>
      <c r="FD404" s="30"/>
      <c r="FE404" s="30"/>
      <c r="FF404" s="30"/>
      <c r="FG404" s="30"/>
      <c r="FH404" s="30"/>
      <c r="FI404" s="30"/>
      <c r="FJ404" s="30"/>
      <c r="FK404" s="30"/>
      <c r="FL404" s="30"/>
      <c r="FM404" s="30"/>
      <c r="FN404" s="30"/>
      <c r="FO404" s="30"/>
      <c r="FP404" s="30"/>
      <c r="FQ404" s="30"/>
      <c r="FR404" s="30"/>
      <c r="FS404" s="30"/>
      <c r="FT404" s="30"/>
      <c r="FU404" s="30"/>
      <c r="FV404" s="30"/>
      <c r="FW404" s="30"/>
      <c r="FX404" s="30"/>
      <c r="FY404" s="30"/>
      <c r="FZ404" s="30"/>
      <c r="GA404" s="30"/>
      <c r="GB404" s="30"/>
      <c r="GC404" s="30"/>
      <c r="GD404" s="30"/>
      <c r="GE404" s="30"/>
      <c r="GF404" s="30"/>
      <c r="GG404" s="30"/>
      <c r="GH404" s="30"/>
      <c r="GI404" s="30"/>
      <c r="GJ404" s="30"/>
      <c r="GK404" s="30"/>
      <c r="GL404" s="30"/>
      <c r="GM404" s="30"/>
      <c r="GN404" s="30"/>
      <c r="GO404" s="30"/>
      <c r="GP404" s="30"/>
      <c r="GQ404" s="30"/>
      <c r="GR404" s="30"/>
      <c r="GS404" s="30"/>
      <c r="GT404" s="30"/>
      <c r="GU404" s="30"/>
      <c r="GV404" s="30"/>
      <c r="GW404" s="30"/>
      <c r="GX404" s="30"/>
      <c r="GY404" s="30"/>
      <c r="GZ404" s="30"/>
      <c r="HA404" s="30"/>
      <c r="HB404" s="30"/>
      <c r="HC404" s="30"/>
      <c r="HD404" s="30"/>
      <c r="HE404" s="30"/>
      <c r="HF404" s="30"/>
      <c r="HG404" s="30"/>
      <c r="HH404" s="30"/>
      <c r="HI404" s="30"/>
      <c r="HJ404" s="30"/>
      <c r="HK404" s="30"/>
      <c r="HL404" s="30"/>
      <c r="HM404" s="30"/>
      <c r="HN404" s="30"/>
      <c r="HO404" s="30"/>
      <c r="HP404" s="30"/>
      <c r="HQ404" s="30"/>
      <c r="HR404" s="30"/>
      <c r="HS404" s="30"/>
      <c r="HT404" s="30"/>
      <c r="HU404" s="30"/>
      <c r="HV404" s="30"/>
      <c r="HW404" s="30"/>
      <c r="HX404" s="30"/>
      <c r="HY404" s="30"/>
      <c r="HZ404" s="30"/>
      <c r="IA404" s="30"/>
      <c r="IB404" s="30"/>
      <c r="IC404" s="30"/>
      <c r="ID404" s="30"/>
      <c r="IE404" s="30"/>
      <c r="IF404" s="30"/>
      <c r="IG404" s="30"/>
      <c r="IH404" s="30"/>
      <c r="II404" s="30"/>
      <c r="IJ404" s="30"/>
      <c r="IK404" s="30"/>
      <c r="IL404" s="30"/>
      <c r="IM404" s="30"/>
      <c r="IN404" s="30"/>
      <c r="IO404" s="30"/>
      <c r="IP404" s="30"/>
      <c r="IQ404" s="30"/>
      <c r="IR404" s="30"/>
      <c r="IS404" s="30"/>
      <c r="IT404" s="30"/>
      <c r="IU404" s="30"/>
      <c r="IV404" s="30"/>
      <c r="IW404" s="30"/>
      <c r="IX404" s="30"/>
      <c r="IY404" s="30"/>
      <c r="IZ404" s="30"/>
      <c r="JA404" s="30"/>
      <c r="JB404" s="30"/>
      <c r="JC404" s="30"/>
      <c r="JD404" s="30"/>
      <c r="JE404" s="30"/>
      <c r="JF404" s="30"/>
      <c r="JG404" s="30"/>
      <c r="JH404" s="30"/>
      <c r="JI404" s="30"/>
      <c r="JJ404" s="30"/>
      <c r="JK404" s="30"/>
      <c r="JL404" s="30"/>
      <c r="JM404" s="30"/>
      <c r="JN404" s="30"/>
      <c r="JO404" s="30"/>
      <c r="JP404" s="30"/>
      <c r="JQ404" s="30"/>
      <c r="JR404" s="30"/>
      <c r="JS404" s="30"/>
      <c r="JT404" s="30"/>
      <c r="JU404" s="30"/>
      <c r="JV404" s="30"/>
      <c r="JW404" s="30"/>
      <c r="JX404" s="30"/>
      <c r="JY404" s="30"/>
      <c r="JZ404" s="30"/>
      <c r="KA404" s="30"/>
      <c r="KB404" s="30"/>
      <c r="KC404" s="30"/>
      <c r="KD404" s="30"/>
      <c r="KE404" s="30"/>
      <c r="KF404" s="30"/>
      <c r="KG404" s="30"/>
      <c r="KH404" s="30"/>
      <c r="KI404" s="30"/>
      <c r="KJ404" s="30"/>
      <c r="KK404" s="30"/>
      <c r="KL404" s="30"/>
      <c r="KM404" s="30"/>
      <c r="KN404" s="30"/>
      <c r="KO404" s="30"/>
      <c r="KP404" s="30"/>
      <c r="KQ404" s="30"/>
      <c r="KR404" s="30"/>
      <c r="KS404" s="30"/>
      <c r="KT404" s="30"/>
      <c r="KU404" s="30"/>
      <c r="KV404" s="30"/>
      <c r="KW404" s="30"/>
      <c r="KX404" s="30"/>
      <c r="KY404" s="30"/>
      <c r="KZ404" s="30"/>
      <c r="LA404" s="30"/>
      <c r="LB404" s="30"/>
      <c r="LC404" s="30"/>
      <c r="LD404" s="30"/>
      <c r="LE404" s="30"/>
      <c r="LF404" s="30"/>
      <c r="LG404" s="30"/>
      <c r="LH404" s="30"/>
      <c r="LI404" s="30"/>
      <c r="LJ404" s="30"/>
      <c r="LK404" s="30"/>
      <c r="LL404" s="30"/>
      <c r="LM404" s="30"/>
      <c r="LN404" s="30"/>
      <c r="LO404" s="30"/>
      <c r="LP404" s="30"/>
      <c r="LQ404" s="30"/>
      <c r="LR404" s="30"/>
      <c r="LS404" s="30"/>
      <c r="LT404" s="30"/>
      <c r="LU404" s="30"/>
      <c r="LV404" s="30"/>
      <c r="LW404" s="30"/>
      <c r="LX404" s="30"/>
    </row>
    <row r="405" spans="1:336" s="31" customFormat="1" ht="140.25" x14ac:dyDescent="0.25">
      <c r="A405" s="662" t="str">
        <f>CONCATENATE(MUEBLES[[#This Row],[CODIGO DE LA PARTIDA ESPECIFICA ]],"-",MUEBLES[[#This Row],[NO. EDIFICIO ]],"-",MUEBLES[[#This Row],[NO. ÁREA ]],"-",MUEBLES[[#This Row],[NÚM. DE BIEN ]],"-",MUEBLES[[#This Row],[CONSECUTIVO DEL BIEN ]],"-",MUEBLES[[#This Row],[CONSECUTIVO GENERAL DE INVENTARIO]])</f>
        <v>566-01-15-271-061-0400</v>
      </c>
      <c r="B405" s="584">
        <v>566</v>
      </c>
      <c r="C405" s="584" t="s">
        <v>6107</v>
      </c>
      <c r="D405" s="584" t="s">
        <v>6710</v>
      </c>
      <c r="E405" s="585" t="s">
        <v>4060</v>
      </c>
      <c r="F405" s="584" t="str">
        <f>VLOOKUP(MUEBLES[[#This Row],[NO. EDIFICIO ]],EDIFICIOS[],2,FALSE)</f>
        <v>PALACIO MUNICIPAL</v>
      </c>
      <c r="G405" s="584" t="str">
        <f>VLOOKUP(MUEBLES[[#This Row],[NO. EDIFICIO ]],EDIFICIOS[],3,FALSE)</f>
        <v>PALACIO MUNICIPAL, S/N, COLONIA CENTRO</v>
      </c>
      <c r="H405" s="606" t="s">
        <v>4260</v>
      </c>
      <c r="I405" s="587" t="str">
        <f>VLOOKUP(MUEBLES[[#This Row],[NO. ÁREA ]],AREAS[],2,FALSE)</f>
        <v>RECURSOS HUMANOS</v>
      </c>
      <c r="J405" s="586" t="str">
        <f>VLOOKUP(MUEBLES[[#This Row],[NO. ÁREA ]],AREAS[],5,FALSE)</f>
        <v>LIC. CHRISTEL MORENO MARTÍNEZ</v>
      </c>
      <c r="K405" s="586">
        <v>158</v>
      </c>
      <c r="L405" s="587" t="str">
        <f>VLOOKUP(MUEBLES[[#This Row],[NÚM. DE NOMINA ]],PERSONAL[],2,FALSE)</f>
        <v>LIC. CHRISTEL MORENO MARTÍNEZ</v>
      </c>
      <c r="M405" s="586" t="str">
        <f>VLOOKUP(MUEBLES[[#This Row],[NÚM. DE NOMINA ]],PERSONAL[],3,FALSE)</f>
        <v>TITULAR</v>
      </c>
      <c r="N405" s="585" t="s">
        <v>4904</v>
      </c>
      <c r="O405" s="586" t="s">
        <v>4752</v>
      </c>
      <c r="P405" s="588" t="str">
        <f>VLOOKUP(MUEBLES[[#This Row],[NÚM. DE BIEN ]],BIENES[],2,FALSE)</f>
        <v xml:space="preserve">SILLA AJUSTABLE </v>
      </c>
      <c r="Q405" s="589" t="s">
        <v>1953</v>
      </c>
      <c r="R405" s="606" t="s">
        <v>5342</v>
      </c>
      <c r="S405" s="585" t="s">
        <v>557</v>
      </c>
      <c r="T405" s="585" t="s">
        <v>1954</v>
      </c>
      <c r="U405" s="585" t="s">
        <v>557</v>
      </c>
      <c r="V405" s="585">
        <v>5294</v>
      </c>
      <c r="W405" s="590">
        <v>44543</v>
      </c>
      <c r="X405" s="591">
        <v>2088</v>
      </c>
      <c r="Y405" s="592"/>
      <c r="Z405" s="592">
        <v>2088</v>
      </c>
      <c r="AA405" s="585" t="s">
        <v>6089</v>
      </c>
      <c r="AB405" s="19"/>
      <c r="AC405" s="576"/>
      <c r="AD405" s="30"/>
      <c r="AE405" s="30"/>
      <c r="AF405" s="30"/>
      <c r="AG405" s="30"/>
      <c r="AH405" s="30"/>
      <c r="AI405" s="30"/>
      <c r="AJ405" s="30"/>
      <c r="AK405" s="30"/>
      <c r="AL405" s="30"/>
      <c r="AM405" s="30"/>
      <c r="AN405" s="30"/>
      <c r="AO405" s="30"/>
      <c r="AP405" s="30"/>
      <c r="AQ405" s="30"/>
      <c r="AR405" s="30"/>
      <c r="AS405" s="30"/>
      <c r="AT405" s="30"/>
      <c r="AU405" s="30"/>
      <c r="AV405" s="30"/>
      <c r="AW405" s="30"/>
      <c r="AX405" s="30"/>
      <c r="AY405" s="30"/>
      <c r="AZ405" s="30"/>
      <c r="BA405" s="30"/>
      <c r="BB405" s="30"/>
      <c r="BC405" s="30"/>
      <c r="BD405" s="30"/>
      <c r="BE405" s="30"/>
      <c r="BF405" s="30"/>
      <c r="BG405" s="30"/>
      <c r="BH405" s="30"/>
      <c r="BI405" s="30"/>
      <c r="BJ405" s="30"/>
      <c r="BK405" s="30"/>
      <c r="BL405" s="30"/>
      <c r="BM405" s="30"/>
      <c r="BN405" s="30"/>
      <c r="BO405" s="30"/>
      <c r="BP405" s="30"/>
      <c r="BQ405" s="30"/>
      <c r="BR405" s="30"/>
      <c r="BS405" s="30"/>
      <c r="BT405" s="30"/>
      <c r="BU405" s="30"/>
      <c r="BV405" s="30"/>
      <c r="BW405" s="30"/>
      <c r="BX405" s="30"/>
      <c r="BY405" s="30"/>
      <c r="BZ405" s="30"/>
      <c r="CA405" s="30"/>
      <c r="CB405" s="30"/>
      <c r="CC405" s="30"/>
      <c r="CD405" s="30"/>
      <c r="CE405" s="30"/>
      <c r="CF405" s="30"/>
      <c r="CG405" s="30"/>
      <c r="CH405" s="30"/>
      <c r="CI405" s="30"/>
      <c r="CJ405" s="30"/>
      <c r="CK405" s="30"/>
      <c r="CL405" s="30"/>
      <c r="CM405" s="30"/>
      <c r="CN405" s="30"/>
      <c r="CO405" s="30"/>
      <c r="CP405" s="30"/>
      <c r="CQ405" s="30"/>
      <c r="CR405" s="30"/>
      <c r="CS405" s="30"/>
      <c r="CT405" s="30"/>
      <c r="CU405" s="30"/>
      <c r="CV405" s="30"/>
      <c r="CW405" s="30"/>
      <c r="CX405" s="30"/>
      <c r="CY405" s="30"/>
      <c r="CZ405" s="30"/>
      <c r="DA405" s="30"/>
      <c r="DB405" s="30"/>
      <c r="DC405" s="30"/>
      <c r="DD405" s="30"/>
      <c r="DE405" s="30"/>
      <c r="DF405" s="30"/>
      <c r="DG405" s="30"/>
      <c r="DH405" s="30"/>
      <c r="DI405" s="30"/>
      <c r="DJ405" s="30"/>
      <c r="DK405" s="30"/>
      <c r="DL405" s="30"/>
      <c r="DM405" s="30"/>
      <c r="DN405" s="30"/>
      <c r="DO405" s="30"/>
      <c r="DP405" s="30"/>
      <c r="DQ405" s="30"/>
      <c r="DR405" s="30"/>
      <c r="DS405" s="30"/>
      <c r="DT405" s="30"/>
      <c r="DU405" s="30"/>
      <c r="DV405" s="30"/>
      <c r="DW405" s="30"/>
      <c r="DX405" s="30"/>
      <c r="DY405" s="30"/>
      <c r="DZ405" s="30"/>
      <c r="EA405" s="30"/>
      <c r="EB405" s="30"/>
      <c r="EC405" s="30"/>
      <c r="ED405" s="30"/>
      <c r="EE405" s="30"/>
      <c r="EF405" s="30"/>
      <c r="EG405" s="30"/>
      <c r="EH405" s="30"/>
      <c r="EI405" s="30"/>
      <c r="EJ405" s="30"/>
      <c r="EK405" s="30"/>
      <c r="EL405" s="30"/>
      <c r="EM405" s="30"/>
      <c r="EN405" s="30"/>
      <c r="EO405" s="30"/>
      <c r="EP405" s="30"/>
      <c r="EQ405" s="30"/>
      <c r="ER405" s="30"/>
      <c r="ES405" s="30"/>
      <c r="ET405" s="30"/>
      <c r="EU405" s="30"/>
      <c r="EV405" s="30"/>
      <c r="EW405" s="30"/>
      <c r="EX405" s="30"/>
      <c r="EY405" s="30"/>
      <c r="EZ405" s="30"/>
      <c r="FA405" s="30"/>
      <c r="FB405" s="30"/>
      <c r="FC405" s="30"/>
      <c r="FD405" s="30"/>
      <c r="FE405" s="30"/>
      <c r="FF405" s="30"/>
      <c r="FG405" s="30"/>
      <c r="FH405" s="30"/>
      <c r="FI405" s="30"/>
      <c r="FJ405" s="30"/>
      <c r="FK405" s="30"/>
      <c r="FL405" s="30"/>
      <c r="FM405" s="30"/>
      <c r="FN405" s="30"/>
      <c r="FO405" s="30"/>
      <c r="FP405" s="30"/>
      <c r="FQ405" s="30"/>
      <c r="FR405" s="30"/>
      <c r="FS405" s="30"/>
      <c r="FT405" s="30"/>
      <c r="FU405" s="30"/>
      <c r="FV405" s="30"/>
      <c r="FW405" s="30"/>
      <c r="FX405" s="30"/>
      <c r="FY405" s="30"/>
      <c r="FZ405" s="30"/>
      <c r="GA405" s="30"/>
      <c r="GB405" s="30"/>
      <c r="GC405" s="30"/>
      <c r="GD405" s="30"/>
      <c r="GE405" s="30"/>
      <c r="GF405" s="30"/>
      <c r="GG405" s="30"/>
      <c r="GH405" s="30"/>
      <c r="GI405" s="30"/>
      <c r="GJ405" s="30"/>
      <c r="GK405" s="30"/>
      <c r="GL405" s="30"/>
      <c r="GM405" s="30"/>
      <c r="GN405" s="30"/>
      <c r="GO405" s="30"/>
      <c r="GP405" s="30"/>
      <c r="GQ405" s="30"/>
      <c r="GR405" s="30"/>
      <c r="GS405" s="30"/>
      <c r="GT405" s="30"/>
      <c r="GU405" s="30"/>
      <c r="GV405" s="30"/>
      <c r="GW405" s="30"/>
      <c r="GX405" s="30"/>
      <c r="GY405" s="30"/>
      <c r="GZ405" s="30"/>
      <c r="HA405" s="30"/>
      <c r="HB405" s="30"/>
      <c r="HC405" s="30"/>
      <c r="HD405" s="30"/>
      <c r="HE405" s="30"/>
      <c r="HF405" s="30"/>
      <c r="HG405" s="30"/>
      <c r="HH405" s="30"/>
      <c r="HI405" s="30"/>
      <c r="HJ405" s="30"/>
      <c r="HK405" s="30"/>
      <c r="HL405" s="30"/>
      <c r="HM405" s="30"/>
      <c r="HN405" s="30"/>
      <c r="HO405" s="30"/>
      <c r="HP405" s="30"/>
      <c r="HQ405" s="30"/>
      <c r="HR405" s="30"/>
      <c r="HS405" s="30"/>
      <c r="HT405" s="30"/>
      <c r="HU405" s="30"/>
      <c r="HV405" s="30"/>
      <c r="HW405" s="30"/>
      <c r="HX405" s="30"/>
      <c r="HY405" s="30"/>
      <c r="HZ405" s="30"/>
      <c r="IA405" s="30"/>
      <c r="IB405" s="30"/>
      <c r="IC405" s="30"/>
      <c r="ID405" s="30"/>
      <c r="IE405" s="30"/>
      <c r="IF405" s="30"/>
      <c r="IG405" s="30"/>
      <c r="IH405" s="30"/>
      <c r="II405" s="30"/>
      <c r="IJ405" s="30"/>
      <c r="IK405" s="30"/>
      <c r="IL405" s="30"/>
      <c r="IM405" s="30"/>
      <c r="IN405" s="30"/>
      <c r="IO405" s="30"/>
      <c r="IP405" s="30"/>
      <c r="IQ405" s="30"/>
      <c r="IR405" s="30"/>
      <c r="IS405" s="30"/>
      <c r="IT405" s="30"/>
      <c r="IU405" s="30"/>
      <c r="IV405" s="30"/>
      <c r="IW405" s="30"/>
      <c r="IX405" s="30"/>
      <c r="IY405" s="30"/>
      <c r="IZ405" s="30"/>
      <c r="JA405" s="30"/>
      <c r="JB405" s="30"/>
      <c r="JC405" s="30"/>
      <c r="JD405" s="30"/>
      <c r="JE405" s="30"/>
      <c r="JF405" s="30"/>
      <c r="JG405" s="30"/>
      <c r="JH405" s="30"/>
      <c r="JI405" s="30"/>
      <c r="JJ405" s="30"/>
      <c r="JK405" s="30"/>
      <c r="JL405" s="30"/>
      <c r="JM405" s="30"/>
      <c r="JN405" s="30"/>
      <c r="JO405" s="30"/>
      <c r="JP405" s="30"/>
      <c r="JQ405" s="30"/>
      <c r="JR405" s="30"/>
      <c r="JS405" s="30"/>
      <c r="JT405" s="30"/>
      <c r="JU405" s="30"/>
      <c r="JV405" s="30"/>
      <c r="JW405" s="30"/>
      <c r="JX405" s="30"/>
      <c r="JY405" s="30"/>
      <c r="JZ405" s="30"/>
      <c r="KA405" s="30"/>
      <c r="KB405" s="30"/>
      <c r="KC405" s="30"/>
      <c r="KD405" s="30"/>
      <c r="KE405" s="30"/>
      <c r="KF405" s="30"/>
      <c r="KG405" s="30"/>
      <c r="KH405" s="30"/>
      <c r="KI405" s="30"/>
      <c r="KJ405" s="30"/>
      <c r="KK405" s="30"/>
      <c r="KL405" s="30"/>
      <c r="KM405" s="30"/>
      <c r="KN405" s="30"/>
      <c r="KO405" s="30"/>
      <c r="KP405" s="30"/>
      <c r="KQ405" s="30"/>
      <c r="KR405" s="30"/>
      <c r="KS405" s="30"/>
      <c r="KT405" s="30"/>
      <c r="KU405" s="30"/>
      <c r="KV405" s="30"/>
      <c r="KW405" s="30"/>
      <c r="KX405" s="30"/>
      <c r="KY405" s="30"/>
      <c r="KZ405" s="30"/>
      <c r="LA405" s="30"/>
      <c r="LB405" s="30"/>
      <c r="LC405" s="30"/>
      <c r="LD405" s="30"/>
      <c r="LE405" s="30"/>
      <c r="LF405" s="30"/>
      <c r="LG405" s="30"/>
      <c r="LH405" s="30"/>
      <c r="LI405" s="30"/>
      <c r="LJ405" s="30"/>
      <c r="LK405" s="30"/>
      <c r="LL405" s="30"/>
      <c r="LM405" s="30"/>
      <c r="LN405" s="30"/>
      <c r="LO405" s="30"/>
      <c r="LP405" s="30"/>
      <c r="LQ405" s="30"/>
      <c r="LR405" s="30"/>
      <c r="LS405" s="30"/>
      <c r="LT405" s="30"/>
      <c r="LU405" s="30"/>
      <c r="LV405" s="30"/>
      <c r="LW405" s="30"/>
      <c r="LX405" s="30"/>
    </row>
    <row r="406" spans="1:336" s="31" customFormat="1" ht="140.25" x14ac:dyDescent="0.25">
      <c r="A406" s="662" t="str">
        <f>CONCATENATE(MUEBLES[[#This Row],[CODIGO DE LA PARTIDA ESPECIFICA ]],"-",MUEBLES[[#This Row],[NO. EDIFICIO ]],"-",MUEBLES[[#This Row],[NO. ÁREA ]],"-",MUEBLES[[#This Row],[NÚM. DE BIEN ]],"-",MUEBLES[[#This Row],[CONSECUTIVO DEL BIEN ]],"-",MUEBLES[[#This Row],[CONSECUTIVO GENERAL DE INVENTARIO]])</f>
        <v>566-01-14-271-062-0401</v>
      </c>
      <c r="B406" s="584">
        <v>566</v>
      </c>
      <c r="C406" s="584" t="s">
        <v>6107</v>
      </c>
      <c r="D406" s="584" t="s">
        <v>6524</v>
      </c>
      <c r="E406" s="585" t="s">
        <v>4060</v>
      </c>
      <c r="F406" s="584" t="str">
        <f>VLOOKUP(MUEBLES[[#This Row],[NO. EDIFICIO ]],EDIFICIOS[],2,FALSE)</f>
        <v>PALACIO MUNICIPAL</v>
      </c>
      <c r="G406" s="584" t="str">
        <f>VLOOKUP(MUEBLES[[#This Row],[NO. EDIFICIO ]],EDIFICIOS[],3,FALSE)</f>
        <v>PALACIO MUNICIPAL, S/N, COLONIA CENTRO</v>
      </c>
      <c r="H406" s="606" t="s">
        <v>4259</v>
      </c>
      <c r="I406" s="587" t="str">
        <f>VLOOKUP(MUEBLES[[#This Row],[NO. ÁREA ]],AREAS[],2,FALSE)</f>
        <v>ADMINISTRACIÓN MUNICIPAL</v>
      </c>
      <c r="J406" s="586" t="str">
        <f>VLOOKUP(MUEBLES[[#This Row],[NO. ÁREA ]],AREAS[],5,FALSE)</f>
        <v>C. DAVID PÉREZ ALONSO</v>
      </c>
      <c r="K406" s="586">
        <v>122</v>
      </c>
      <c r="L406" s="587" t="str">
        <f>VLOOKUP(MUEBLES[[#This Row],[NÚM. DE NOMINA ]],PERSONAL[],2,FALSE)</f>
        <v>ING. CARLOS MEJÍA LEÓN</v>
      </c>
      <c r="M406" s="586" t="str">
        <f>VLOOKUP(MUEBLES[[#This Row],[NÚM. DE NOMINA ]],PERSONAL[],3,FALSE)</f>
        <v>AUXILIAR TÉCNICO</v>
      </c>
      <c r="N406" s="585" t="s">
        <v>4904</v>
      </c>
      <c r="O406" s="586" t="s">
        <v>4753</v>
      </c>
      <c r="P406" s="588" t="str">
        <f>VLOOKUP(MUEBLES[[#This Row],[NÚM. DE BIEN ]],BIENES[],2,FALSE)</f>
        <v xml:space="preserve">SILLA AJUSTABLE </v>
      </c>
      <c r="Q406" s="589" t="s">
        <v>1953</v>
      </c>
      <c r="R406" s="606" t="s">
        <v>5343</v>
      </c>
      <c r="S406" s="585" t="s">
        <v>557</v>
      </c>
      <c r="T406" s="585" t="s">
        <v>1954</v>
      </c>
      <c r="U406" s="585" t="s">
        <v>557</v>
      </c>
      <c r="V406" s="585">
        <v>5294</v>
      </c>
      <c r="W406" s="590">
        <v>44543</v>
      </c>
      <c r="X406" s="591">
        <v>2088</v>
      </c>
      <c r="Y406" s="592"/>
      <c r="Z406" s="592">
        <v>2088</v>
      </c>
      <c r="AA406" s="585" t="s">
        <v>6089</v>
      </c>
      <c r="AB406" s="19"/>
      <c r="AC406" s="576"/>
      <c r="AD406" s="30"/>
      <c r="AE406" s="30"/>
      <c r="AF406" s="30"/>
      <c r="AG406" s="30"/>
      <c r="AH406" s="30"/>
      <c r="AI406" s="30"/>
      <c r="AJ406" s="30"/>
      <c r="AK406" s="30"/>
      <c r="AL406" s="30"/>
      <c r="AM406" s="30"/>
      <c r="AN406" s="30"/>
      <c r="AO406" s="30"/>
      <c r="AP406" s="30"/>
      <c r="AQ406" s="30"/>
      <c r="AR406" s="30"/>
      <c r="AS406" s="30"/>
      <c r="AT406" s="30"/>
      <c r="AU406" s="30"/>
      <c r="AV406" s="30"/>
      <c r="AW406" s="30"/>
      <c r="AX406" s="30"/>
      <c r="AY406" s="30"/>
      <c r="AZ406" s="30"/>
      <c r="BA406" s="30"/>
      <c r="BB406" s="30"/>
      <c r="BC406" s="30"/>
      <c r="BD406" s="30"/>
      <c r="BE406" s="30"/>
      <c r="BF406" s="30"/>
      <c r="BG406" s="30"/>
      <c r="BH406" s="30"/>
      <c r="BI406" s="30"/>
      <c r="BJ406" s="30"/>
      <c r="BK406" s="30"/>
      <c r="BL406" s="30"/>
      <c r="BM406" s="30"/>
      <c r="BN406" s="30"/>
      <c r="BO406" s="30"/>
      <c r="BP406" s="30"/>
      <c r="BQ406" s="30"/>
      <c r="BR406" s="30"/>
      <c r="BS406" s="30"/>
      <c r="BT406" s="30"/>
      <c r="BU406" s="30"/>
      <c r="BV406" s="30"/>
      <c r="BW406" s="30"/>
      <c r="BX406" s="30"/>
      <c r="BY406" s="30"/>
      <c r="BZ406" s="30"/>
      <c r="CA406" s="30"/>
      <c r="CB406" s="30"/>
      <c r="CC406" s="30"/>
      <c r="CD406" s="30"/>
      <c r="CE406" s="30"/>
      <c r="CF406" s="30"/>
      <c r="CG406" s="30"/>
      <c r="CH406" s="30"/>
      <c r="CI406" s="30"/>
      <c r="CJ406" s="30"/>
      <c r="CK406" s="30"/>
      <c r="CL406" s="30"/>
      <c r="CM406" s="30"/>
      <c r="CN406" s="30"/>
      <c r="CO406" s="30"/>
      <c r="CP406" s="30"/>
      <c r="CQ406" s="30"/>
      <c r="CR406" s="30"/>
      <c r="CS406" s="30"/>
      <c r="CT406" s="30"/>
      <c r="CU406" s="30"/>
      <c r="CV406" s="30"/>
      <c r="CW406" s="30"/>
      <c r="CX406" s="30"/>
      <c r="CY406" s="30"/>
      <c r="CZ406" s="30"/>
      <c r="DA406" s="30"/>
      <c r="DB406" s="30"/>
      <c r="DC406" s="30"/>
      <c r="DD406" s="30"/>
      <c r="DE406" s="30"/>
      <c r="DF406" s="30"/>
      <c r="DG406" s="30"/>
      <c r="DH406" s="30"/>
      <c r="DI406" s="30"/>
      <c r="DJ406" s="30"/>
      <c r="DK406" s="30"/>
      <c r="DL406" s="30"/>
      <c r="DM406" s="30"/>
      <c r="DN406" s="30"/>
      <c r="DO406" s="30"/>
      <c r="DP406" s="30"/>
      <c r="DQ406" s="30"/>
      <c r="DR406" s="30"/>
      <c r="DS406" s="30"/>
      <c r="DT406" s="30"/>
      <c r="DU406" s="30"/>
      <c r="DV406" s="30"/>
      <c r="DW406" s="30"/>
      <c r="DX406" s="30"/>
      <c r="DY406" s="30"/>
      <c r="DZ406" s="30"/>
      <c r="EA406" s="30"/>
      <c r="EB406" s="30"/>
      <c r="EC406" s="30"/>
      <c r="ED406" s="30"/>
      <c r="EE406" s="30"/>
      <c r="EF406" s="30"/>
      <c r="EG406" s="30"/>
      <c r="EH406" s="30"/>
      <c r="EI406" s="30"/>
      <c r="EJ406" s="30"/>
      <c r="EK406" s="30"/>
      <c r="EL406" s="30"/>
      <c r="EM406" s="30"/>
      <c r="EN406" s="30"/>
      <c r="EO406" s="30"/>
      <c r="EP406" s="30"/>
      <c r="EQ406" s="30"/>
      <c r="ER406" s="30"/>
      <c r="ES406" s="30"/>
      <c r="ET406" s="30"/>
      <c r="EU406" s="30"/>
      <c r="EV406" s="30"/>
      <c r="EW406" s="30"/>
      <c r="EX406" s="30"/>
      <c r="EY406" s="30"/>
      <c r="EZ406" s="30"/>
      <c r="FA406" s="30"/>
      <c r="FB406" s="30"/>
      <c r="FC406" s="30"/>
      <c r="FD406" s="30"/>
      <c r="FE406" s="30"/>
      <c r="FF406" s="30"/>
      <c r="FG406" s="30"/>
      <c r="FH406" s="30"/>
      <c r="FI406" s="30"/>
      <c r="FJ406" s="30"/>
      <c r="FK406" s="30"/>
      <c r="FL406" s="30"/>
      <c r="FM406" s="30"/>
      <c r="FN406" s="30"/>
      <c r="FO406" s="30"/>
      <c r="FP406" s="30"/>
      <c r="FQ406" s="30"/>
      <c r="FR406" s="30"/>
      <c r="FS406" s="30"/>
      <c r="FT406" s="30"/>
      <c r="FU406" s="30"/>
      <c r="FV406" s="30"/>
      <c r="FW406" s="30"/>
      <c r="FX406" s="30"/>
      <c r="FY406" s="30"/>
      <c r="FZ406" s="30"/>
      <c r="GA406" s="30"/>
      <c r="GB406" s="30"/>
      <c r="GC406" s="30"/>
      <c r="GD406" s="30"/>
      <c r="GE406" s="30"/>
      <c r="GF406" s="30"/>
      <c r="GG406" s="30"/>
      <c r="GH406" s="30"/>
      <c r="GI406" s="30"/>
      <c r="GJ406" s="30"/>
      <c r="GK406" s="30"/>
      <c r="GL406" s="30"/>
      <c r="GM406" s="30"/>
      <c r="GN406" s="30"/>
      <c r="GO406" s="30"/>
      <c r="GP406" s="30"/>
      <c r="GQ406" s="30"/>
      <c r="GR406" s="30"/>
      <c r="GS406" s="30"/>
      <c r="GT406" s="30"/>
      <c r="GU406" s="30"/>
      <c r="GV406" s="30"/>
      <c r="GW406" s="30"/>
      <c r="GX406" s="30"/>
      <c r="GY406" s="30"/>
      <c r="GZ406" s="30"/>
      <c r="HA406" s="30"/>
      <c r="HB406" s="30"/>
      <c r="HC406" s="30"/>
      <c r="HD406" s="30"/>
      <c r="HE406" s="30"/>
      <c r="HF406" s="30"/>
      <c r="HG406" s="30"/>
      <c r="HH406" s="30"/>
      <c r="HI406" s="30"/>
      <c r="HJ406" s="30"/>
      <c r="HK406" s="30"/>
      <c r="HL406" s="30"/>
      <c r="HM406" s="30"/>
      <c r="HN406" s="30"/>
      <c r="HO406" s="30"/>
      <c r="HP406" s="30"/>
      <c r="HQ406" s="30"/>
      <c r="HR406" s="30"/>
      <c r="HS406" s="30"/>
      <c r="HT406" s="30"/>
      <c r="HU406" s="30"/>
      <c r="HV406" s="30"/>
      <c r="HW406" s="30"/>
      <c r="HX406" s="30"/>
      <c r="HY406" s="30"/>
      <c r="HZ406" s="30"/>
      <c r="IA406" s="30"/>
      <c r="IB406" s="30"/>
      <c r="IC406" s="30"/>
      <c r="ID406" s="30"/>
      <c r="IE406" s="30"/>
      <c r="IF406" s="30"/>
      <c r="IG406" s="30"/>
      <c r="IH406" s="30"/>
      <c r="II406" s="30"/>
      <c r="IJ406" s="30"/>
      <c r="IK406" s="30"/>
      <c r="IL406" s="30"/>
      <c r="IM406" s="30"/>
      <c r="IN406" s="30"/>
      <c r="IO406" s="30"/>
      <c r="IP406" s="30"/>
      <c r="IQ406" s="30"/>
      <c r="IR406" s="30"/>
      <c r="IS406" s="30"/>
      <c r="IT406" s="30"/>
      <c r="IU406" s="30"/>
      <c r="IV406" s="30"/>
      <c r="IW406" s="30"/>
      <c r="IX406" s="30"/>
      <c r="IY406" s="30"/>
      <c r="IZ406" s="30"/>
      <c r="JA406" s="30"/>
      <c r="JB406" s="30"/>
      <c r="JC406" s="30"/>
      <c r="JD406" s="30"/>
      <c r="JE406" s="30"/>
      <c r="JF406" s="30"/>
      <c r="JG406" s="30"/>
      <c r="JH406" s="30"/>
      <c r="JI406" s="30"/>
      <c r="JJ406" s="30"/>
      <c r="JK406" s="30"/>
      <c r="JL406" s="30"/>
      <c r="JM406" s="30"/>
      <c r="JN406" s="30"/>
      <c r="JO406" s="30"/>
      <c r="JP406" s="30"/>
      <c r="JQ406" s="30"/>
      <c r="JR406" s="30"/>
      <c r="JS406" s="30"/>
      <c r="JT406" s="30"/>
      <c r="JU406" s="30"/>
      <c r="JV406" s="30"/>
      <c r="JW406" s="30"/>
      <c r="JX406" s="30"/>
      <c r="JY406" s="30"/>
      <c r="JZ406" s="30"/>
      <c r="KA406" s="30"/>
      <c r="KB406" s="30"/>
      <c r="KC406" s="30"/>
      <c r="KD406" s="30"/>
      <c r="KE406" s="30"/>
      <c r="KF406" s="30"/>
      <c r="KG406" s="30"/>
      <c r="KH406" s="30"/>
      <c r="KI406" s="30"/>
      <c r="KJ406" s="30"/>
      <c r="KK406" s="30"/>
      <c r="KL406" s="30"/>
      <c r="KM406" s="30"/>
      <c r="KN406" s="30"/>
      <c r="KO406" s="30"/>
      <c r="KP406" s="30"/>
      <c r="KQ406" s="30"/>
      <c r="KR406" s="30"/>
      <c r="KS406" s="30"/>
      <c r="KT406" s="30"/>
      <c r="KU406" s="30"/>
      <c r="KV406" s="30"/>
      <c r="KW406" s="30"/>
      <c r="KX406" s="30"/>
      <c r="KY406" s="30"/>
      <c r="KZ406" s="30"/>
      <c r="LA406" s="30"/>
      <c r="LB406" s="30"/>
      <c r="LC406" s="30"/>
      <c r="LD406" s="30"/>
      <c r="LE406" s="30"/>
      <c r="LF406" s="30"/>
      <c r="LG406" s="30"/>
      <c r="LH406" s="30"/>
      <c r="LI406" s="30"/>
      <c r="LJ406" s="30"/>
      <c r="LK406" s="30"/>
      <c r="LL406" s="30"/>
      <c r="LM406" s="30"/>
      <c r="LN406" s="30"/>
      <c r="LO406" s="30"/>
      <c r="LP406" s="30"/>
      <c r="LQ406" s="30"/>
      <c r="LR406" s="30"/>
      <c r="LS406" s="30"/>
      <c r="LT406" s="30"/>
      <c r="LU406" s="30"/>
      <c r="LV406" s="30"/>
      <c r="LW406" s="30"/>
      <c r="LX406" s="30"/>
    </row>
    <row r="407" spans="1:336" s="31" customFormat="1" ht="140.25" x14ac:dyDescent="0.25">
      <c r="A407" s="662" t="str">
        <f>CONCATENATE(MUEBLES[[#This Row],[CODIGO DE LA PARTIDA ESPECIFICA ]],"-",MUEBLES[[#This Row],[NO. EDIFICIO ]],"-",MUEBLES[[#This Row],[NO. ÁREA ]],"-",MUEBLES[[#This Row],[NÚM. DE BIEN ]],"-",MUEBLES[[#This Row],[CONSECUTIVO DEL BIEN ]],"-",MUEBLES[[#This Row],[CONSECUTIVO GENERAL DE INVENTARIO]])</f>
        <v>566-01-03-271-063-0402</v>
      </c>
      <c r="B407" s="584">
        <v>566</v>
      </c>
      <c r="C407" s="584" t="s">
        <v>6107</v>
      </c>
      <c r="D407" s="584" t="s">
        <v>6525</v>
      </c>
      <c r="E407" s="585" t="s">
        <v>4060</v>
      </c>
      <c r="F407" s="584" t="str">
        <f>VLOOKUP(MUEBLES[[#This Row],[NO. EDIFICIO ]],EDIFICIOS[],2,FALSE)</f>
        <v>PALACIO MUNICIPAL</v>
      </c>
      <c r="G407" s="584" t="str">
        <f>VLOOKUP(MUEBLES[[#This Row],[NO. EDIFICIO ]],EDIFICIOS[],3,FALSE)</f>
        <v>PALACIO MUNICIPAL, S/N, COLONIA CENTRO</v>
      </c>
      <c r="H407" s="606" t="s">
        <v>4062</v>
      </c>
      <c r="I407" s="587" t="str">
        <f>VLOOKUP(MUEBLES[[#This Row],[NO. ÁREA ]],AREAS[],2,FALSE)</f>
        <v xml:space="preserve">UNIDAD DE ASUNTOS JURIDICOS </v>
      </c>
      <c r="J407" s="586" t="str">
        <f>VLOOKUP(MUEBLES[[#This Row],[NO. ÁREA ]],AREAS[],5,FALSE)</f>
        <v>LIC. SERGIO DE LA CRUZ HERNÁNDEZ CRUZ</v>
      </c>
      <c r="K407" s="586">
        <v>67</v>
      </c>
      <c r="L407" s="587" t="str">
        <f>VLOOKUP(MUEBLES[[#This Row],[NÚM. DE NOMINA ]],PERSONAL[],2,FALSE)</f>
        <v>LIC. SERGIO DE LA CRUZ HERNÁNDEZ CRUZ</v>
      </c>
      <c r="M407" s="586" t="str">
        <f>VLOOKUP(MUEBLES[[#This Row],[NÚM. DE NOMINA ]],PERSONAL[],3,FALSE)</f>
        <v xml:space="preserve">TITULAR </v>
      </c>
      <c r="N407" s="585" t="s">
        <v>4904</v>
      </c>
      <c r="O407" s="586" t="s">
        <v>4754</v>
      </c>
      <c r="P407" s="588" t="str">
        <f>VLOOKUP(MUEBLES[[#This Row],[NÚM. DE BIEN ]],BIENES[],2,FALSE)</f>
        <v xml:space="preserve">SILLA AJUSTABLE </v>
      </c>
      <c r="Q407" s="589" t="s">
        <v>1953</v>
      </c>
      <c r="R407" s="606" t="s">
        <v>5344</v>
      </c>
      <c r="S407" s="585" t="s">
        <v>557</v>
      </c>
      <c r="T407" s="585" t="s">
        <v>1954</v>
      </c>
      <c r="U407" s="585" t="s">
        <v>557</v>
      </c>
      <c r="V407" s="585">
        <v>5294</v>
      </c>
      <c r="W407" s="590">
        <v>44543</v>
      </c>
      <c r="X407" s="591">
        <v>2088</v>
      </c>
      <c r="Y407" s="592"/>
      <c r="Z407" s="592">
        <v>2088</v>
      </c>
      <c r="AA407" s="585" t="s">
        <v>6089</v>
      </c>
      <c r="AB407" s="19"/>
      <c r="AC407" s="576"/>
      <c r="AD407" s="30"/>
      <c r="AE407" s="30"/>
      <c r="AF407" s="30"/>
      <c r="AG407" s="30"/>
      <c r="AH407" s="30"/>
      <c r="AI407" s="30"/>
      <c r="AJ407" s="30"/>
      <c r="AK407" s="30"/>
      <c r="AL407" s="30"/>
      <c r="AM407" s="30"/>
      <c r="AN407" s="30"/>
      <c r="AO407" s="30"/>
      <c r="AP407" s="30"/>
      <c r="AQ407" s="30"/>
      <c r="AR407" s="30"/>
      <c r="AS407" s="30"/>
      <c r="AT407" s="30"/>
      <c r="AU407" s="30"/>
      <c r="AV407" s="30"/>
      <c r="AW407" s="30"/>
      <c r="AX407" s="30"/>
      <c r="AY407" s="30"/>
      <c r="AZ407" s="30"/>
      <c r="BA407" s="30"/>
      <c r="BB407" s="30"/>
      <c r="BC407" s="30"/>
      <c r="BD407" s="30"/>
      <c r="BE407" s="30"/>
      <c r="BF407" s="30"/>
      <c r="BG407" s="30"/>
      <c r="BH407" s="30"/>
      <c r="BI407" s="30"/>
      <c r="BJ407" s="30"/>
      <c r="BK407" s="30"/>
      <c r="BL407" s="30"/>
      <c r="BM407" s="30"/>
      <c r="BN407" s="30"/>
      <c r="BO407" s="30"/>
      <c r="BP407" s="30"/>
      <c r="BQ407" s="30"/>
      <c r="BR407" s="30"/>
      <c r="BS407" s="30"/>
      <c r="BT407" s="30"/>
      <c r="BU407" s="30"/>
      <c r="BV407" s="30"/>
      <c r="BW407" s="30"/>
      <c r="BX407" s="30"/>
      <c r="BY407" s="30"/>
      <c r="BZ407" s="30"/>
      <c r="CA407" s="30"/>
      <c r="CB407" s="30"/>
      <c r="CC407" s="30"/>
      <c r="CD407" s="30"/>
      <c r="CE407" s="30"/>
      <c r="CF407" s="30"/>
      <c r="CG407" s="30"/>
      <c r="CH407" s="30"/>
      <c r="CI407" s="30"/>
      <c r="CJ407" s="30"/>
      <c r="CK407" s="30"/>
      <c r="CL407" s="30"/>
      <c r="CM407" s="30"/>
      <c r="CN407" s="30"/>
      <c r="CO407" s="30"/>
      <c r="CP407" s="30"/>
      <c r="CQ407" s="30"/>
      <c r="CR407" s="30"/>
      <c r="CS407" s="30"/>
      <c r="CT407" s="30"/>
      <c r="CU407" s="30"/>
      <c r="CV407" s="30"/>
      <c r="CW407" s="30"/>
      <c r="CX407" s="30"/>
      <c r="CY407" s="30"/>
      <c r="CZ407" s="30"/>
      <c r="DA407" s="30"/>
      <c r="DB407" s="30"/>
      <c r="DC407" s="30"/>
      <c r="DD407" s="30"/>
      <c r="DE407" s="30"/>
      <c r="DF407" s="30"/>
      <c r="DG407" s="30"/>
      <c r="DH407" s="30"/>
      <c r="DI407" s="30"/>
      <c r="DJ407" s="30"/>
      <c r="DK407" s="30"/>
      <c r="DL407" s="30"/>
      <c r="DM407" s="30"/>
      <c r="DN407" s="30"/>
      <c r="DO407" s="30"/>
      <c r="DP407" s="30"/>
      <c r="DQ407" s="30"/>
      <c r="DR407" s="30"/>
      <c r="DS407" s="30"/>
      <c r="DT407" s="30"/>
      <c r="DU407" s="30"/>
      <c r="DV407" s="30"/>
      <c r="DW407" s="30"/>
      <c r="DX407" s="30"/>
      <c r="DY407" s="30"/>
      <c r="DZ407" s="30"/>
      <c r="EA407" s="30"/>
      <c r="EB407" s="30"/>
      <c r="EC407" s="30"/>
      <c r="ED407" s="30"/>
      <c r="EE407" s="30"/>
      <c r="EF407" s="30"/>
      <c r="EG407" s="30"/>
      <c r="EH407" s="30"/>
      <c r="EI407" s="30"/>
      <c r="EJ407" s="30"/>
      <c r="EK407" s="30"/>
      <c r="EL407" s="30"/>
      <c r="EM407" s="30"/>
      <c r="EN407" s="30"/>
      <c r="EO407" s="30"/>
      <c r="EP407" s="30"/>
      <c r="EQ407" s="30"/>
      <c r="ER407" s="30"/>
      <c r="ES407" s="30"/>
      <c r="ET407" s="30"/>
      <c r="EU407" s="30"/>
      <c r="EV407" s="30"/>
      <c r="EW407" s="30"/>
      <c r="EX407" s="30"/>
      <c r="EY407" s="30"/>
      <c r="EZ407" s="30"/>
      <c r="FA407" s="30"/>
      <c r="FB407" s="30"/>
      <c r="FC407" s="30"/>
      <c r="FD407" s="30"/>
      <c r="FE407" s="30"/>
      <c r="FF407" s="30"/>
      <c r="FG407" s="30"/>
      <c r="FH407" s="30"/>
      <c r="FI407" s="30"/>
      <c r="FJ407" s="30"/>
      <c r="FK407" s="30"/>
      <c r="FL407" s="30"/>
      <c r="FM407" s="30"/>
      <c r="FN407" s="30"/>
      <c r="FO407" s="30"/>
      <c r="FP407" s="30"/>
      <c r="FQ407" s="30"/>
      <c r="FR407" s="30"/>
      <c r="FS407" s="30"/>
      <c r="FT407" s="30"/>
      <c r="FU407" s="30"/>
      <c r="FV407" s="30"/>
      <c r="FW407" s="30"/>
      <c r="FX407" s="30"/>
      <c r="FY407" s="30"/>
      <c r="FZ407" s="30"/>
      <c r="GA407" s="30"/>
      <c r="GB407" s="30"/>
      <c r="GC407" s="30"/>
      <c r="GD407" s="30"/>
      <c r="GE407" s="30"/>
      <c r="GF407" s="30"/>
      <c r="GG407" s="30"/>
      <c r="GH407" s="30"/>
      <c r="GI407" s="30"/>
      <c r="GJ407" s="30"/>
      <c r="GK407" s="30"/>
      <c r="GL407" s="30"/>
      <c r="GM407" s="30"/>
      <c r="GN407" s="30"/>
      <c r="GO407" s="30"/>
      <c r="GP407" s="30"/>
      <c r="GQ407" s="30"/>
      <c r="GR407" s="30"/>
      <c r="GS407" s="30"/>
      <c r="GT407" s="30"/>
      <c r="GU407" s="30"/>
      <c r="GV407" s="30"/>
      <c r="GW407" s="30"/>
      <c r="GX407" s="30"/>
      <c r="GY407" s="30"/>
      <c r="GZ407" s="30"/>
      <c r="HA407" s="30"/>
      <c r="HB407" s="30"/>
      <c r="HC407" s="30"/>
      <c r="HD407" s="30"/>
      <c r="HE407" s="30"/>
      <c r="HF407" s="30"/>
      <c r="HG407" s="30"/>
      <c r="HH407" s="30"/>
      <c r="HI407" s="30"/>
      <c r="HJ407" s="30"/>
      <c r="HK407" s="30"/>
      <c r="HL407" s="30"/>
      <c r="HM407" s="30"/>
      <c r="HN407" s="30"/>
      <c r="HO407" s="30"/>
      <c r="HP407" s="30"/>
      <c r="HQ407" s="30"/>
      <c r="HR407" s="30"/>
      <c r="HS407" s="30"/>
      <c r="HT407" s="30"/>
      <c r="HU407" s="30"/>
      <c r="HV407" s="30"/>
      <c r="HW407" s="30"/>
      <c r="HX407" s="30"/>
      <c r="HY407" s="30"/>
      <c r="HZ407" s="30"/>
      <c r="IA407" s="30"/>
      <c r="IB407" s="30"/>
      <c r="IC407" s="30"/>
      <c r="ID407" s="30"/>
      <c r="IE407" s="30"/>
      <c r="IF407" s="30"/>
      <c r="IG407" s="30"/>
      <c r="IH407" s="30"/>
      <c r="II407" s="30"/>
      <c r="IJ407" s="30"/>
      <c r="IK407" s="30"/>
      <c r="IL407" s="30"/>
      <c r="IM407" s="30"/>
      <c r="IN407" s="30"/>
      <c r="IO407" s="30"/>
      <c r="IP407" s="30"/>
      <c r="IQ407" s="30"/>
      <c r="IR407" s="30"/>
      <c r="IS407" s="30"/>
      <c r="IT407" s="30"/>
      <c r="IU407" s="30"/>
      <c r="IV407" s="30"/>
      <c r="IW407" s="30"/>
      <c r="IX407" s="30"/>
      <c r="IY407" s="30"/>
      <c r="IZ407" s="30"/>
      <c r="JA407" s="30"/>
      <c r="JB407" s="30"/>
      <c r="JC407" s="30"/>
      <c r="JD407" s="30"/>
      <c r="JE407" s="30"/>
      <c r="JF407" s="30"/>
      <c r="JG407" s="30"/>
      <c r="JH407" s="30"/>
      <c r="JI407" s="30"/>
      <c r="JJ407" s="30"/>
      <c r="JK407" s="30"/>
      <c r="JL407" s="30"/>
      <c r="JM407" s="30"/>
      <c r="JN407" s="30"/>
      <c r="JO407" s="30"/>
      <c r="JP407" s="30"/>
      <c r="JQ407" s="30"/>
      <c r="JR407" s="30"/>
      <c r="JS407" s="30"/>
      <c r="JT407" s="30"/>
      <c r="JU407" s="30"/>
      <c r="JV407" s="30"/>
      <c r="JW407" s="30"/>
      <c r="JX407" s="30"/>
      <c r="JY407" s="30"/>
      <c r="JZ407" s="30"/>
      <c r="KA407" s="30"/>
      <c r="KB407" s="30"/>
      <c r="KC407" s="30"/>
      <c r="KD407" s="30"/>
      <c r="KE407" s="30"/>
      <c r="KF407" s="30"/>
      <c r="KG407" s="30"/>
      <c r="KH407" s="30"/>
      <c r="KI407" s="30"/>
      <c r="KJ407" s="30"/>
      <c r="KK407" s="30"/>
      <c r="KL407" s="30"/>
      <c r="KM407" s="30"/>
      <c r="KN407" s="30"/>
      <c r="KO407" s="30"/>
      <c r="KP407" s="30"/>
      <c r="KQ407" s="30"/>
      <c r="KR407" s="30"/>
      <c r="KS407" s="30"/>
      <c r="KT407" s="30"/>
      <c r="KU407" s="30"/>
      <c r="KV407" s="30"/>
      <c r="KW407" s="30"/>
      <c r="KX407" s="30"/>
      <c r="KY407" s="30"/>
      <c r="KZ407" s="30"/>
      <c r="LA407" s="30"/>
      <c r="LB407" s="30"/>
      <c r="LC407" s="30"/>
      <c r="LD407" s="30"/>
      <c r="LE407" s="30"/>
      <c r="LF407" s="30"/>
      <c r="LG407" s="30"/>
      <c r="LH407" s="30"/>
      <c r="LI407" s="30"/>
      <c r="LJ407" s="30"/>
      <c r="LK407" s="30"/>
      <c r="LL407" s="30"/>
      <c r="LM407" s="30"/>
      <c r="LN407" s="30"/>
      <c r="LO407" s="30"/>
      <c r="LP407" s="30"/>
      <c r="LQ407" s="30"/>
      <c r="LR407" s="30"/>
      <c r="LS407" s="30"/>
      <c r="LT407" s="30"/>
      <c r="LU407" s="30"/>
      <c r="LV407" s="30"/>
      <c r="LW407" s="30"/>
      <c r="LX407" s="30"/>
    </row>
    <row r="408" spans="1:336" s="31" customFormat="1" ht="140.25" x14ac:dyDescent="0.25">
      <c r="A408" s="662" t="str">
        <f>CONCATENATE(MUEBLES[[#This Row],[CODIGO DE LA PARTIDA ESPECIFICA ]],"-",MUEBLES[[#This Row],[NO. EDIFICIO ]],"-",MUEBLES[[#This Row],[NO. ÁREA ]],"-",MUEBLES[[#This Row],[NÚM. DE BIEN ]],"-",MUEBLES[[#This Row],[CONSECUTIVO DEL BIEN ]],"-",MUEBLES[[#This Row],[CONSECUTIVO GENERAL DE INVENTARIO]])</f>
        <v>566-01-10-271-064-0403</v>
      </c>
      <c r="B408" s="584">
        <v>566</v>
      </c>
      <c r="C408" s="584" t="s">
        <v>6107</v>
      </c>
      <c r="D408" s="584" t="s">
        <v>6526</v>
      </c>
      <c r="E408" s="585" t="s">
        <v>4060</v>
      </c>
      <c r="F408" s="584" t="str">
        <f>VLOOKUP(MUEBLES[[#This Row],[NO. EDIFICIO ]],EDIFICIOS[],2,FALSE)</f>
        <v>PALACIO MUNICIPAL</v>
      </c>
      <c r="G408" s="584" t="str">
        <f>VLOOKUP(MUEBLES[[#This Row],[NO. EDIFICIO ]],EDIFICIOS[],3,FALSE)</f>
        <v>PALACIO MUNICIPAL, S/N, COLONIA CENTRO</v>
      </c>
      <c r="H408" s="606" t="s">
        <v>4255</v>
      </c>
      <c r="I408" s="587" t="str">
        <f>VLOOKUP(MUEBLES[[#This Row],[NO. ÁREA ]],AREAS[],2,FALSE)</f>
        <v>CONCILIACIÓN MUNICIPAL</v>
      </c>
      <c r="J408" s="586" t="str">
        <f>VLOOKUP(MUEBLES[[#This Row],[NO. ÁREA ]],AREAS[],5,FALSE)</f>
        <v>LIC. MARTHA GARAY PÉREZ</v>
      </c>
      <c r="K408" s="586">
        <v>139</v>
      </c>
      <c r="L408" s="587" t="str">
        <f>VLOOKUP(MUEBLES[[#This Row],[NÚM. DE NOMINA ]],PERSONAL[],2,FALSE)</f>
        <v>LIC. MARTHA GARAY PÉREZ</v>
      </c>
      <c r="M408" s="586" t="str">
        <f>VLOOKUP(MUEBLES[[#This Row],[NÚM. DE NOMINA ]],PERSONAL[],3,FALSE)</f>
        <v xml:space="preserve">TITULAR </v>
      </c>
      <c r="N408" s="585" t="s">
        <v>4904</v>
      </c>
      <c r="O408" s="586" t="s">
        <v>4755</v>
      </c>
      <c r="P408" s="588" t="str">
        <f>VLOOKUP(MUEBLES[[#This Row],[NÚM. DE BIEN ]],BIENES[],2,FALSE)</f>
        <v xml:space="preserve">SILLA AJUSTABLE </v>
      </c>
      <c r="Q408" s="589" t="s">
        <v>1953</v>
      </c>
      <c r="R408" s="606" t="s">
        <v>5345</v>
      </c>
      <c r="S408" s="585" t="s">
        <v>557</v>
      </c>
      <c r="T408" s="585" t="s">
        <v>1954</v>
      </c>
      <c r="U408" s="585" t="s">
        <v>557</v>
      </c>
      <c r="V408" s="585">
        <v>5294</v>
      </c>
      <c r="W408" s="590">
        <v>44543</v>
      </c>
      <c r="X408" s="591">
        <v>2088</v>
      </c>
      <c r="Y408" s="592"/>
      <c r="Z408" s="592">
        <v>2088</v>
      </c>
      <c r="AA408" s="585" t="s">
        <v>6089</v>
      </c>
      <c r="AB408" s="19"/>
      <c r="AC408" s="576"/>
      <c r="AD408" s="30"/>
      <c r="AE408" s="30"/>
      <c r="AF408" s="30"/>
      <c r="AG408" s="30"/>
      <c r="AH408" s="30"/>
      <c r="AI408" s="30"/>
      <c r="AJ408" s="30"/>
      <c r="AK408" s="30"/>
      <c r="AL408" s="30"/>
      <c r="AM408" s="30"/>
      <c r="AN408" s="30"/>
      <c r="AO408" s="30"/>
      <c r="AP408" s="30"/>
      <c r="AQ408" s="30"/>
      <c r="AR408" s="30"/>
      <c r="AS408" s="30"/>
      <c r="AT408" s="30"/>
      <c r="AU408" s="30"/>
      <c r="AV408" s="30"/>
      <c r="AW408" s="30"/>
      <c r="AX408" s="30"/>
      <c r="AY408" s="30"/>
      <c r="AZ408" s="30"/>
      <c r="BA408" s="30"/>
      <c r="BB408" s="30"/>
      <c r="BC408" s="30"/>
      <c r="BD408" s="30"/>
      <c r="BE408" s="30"/>
      <c r="BF408" s="30"/>
      <c r="BG408" s="30"/>
      <c r="BH408" s="30"/>
      <c r="BI408" s="30"/>
      <c r="BJ408" s="30"/>
      <c r="BK408" s="30"/>
      <c r="BL408" s="30"/>
      <c r="BM408" s="30"/>
      <c r="BN408" s="30"/>
      <c r="BO408" s="30"/>
      <c r="BP408" s="30"/>
      <c r="BQ408" s="30"/>
      <c r="BR408" s="30"/>
      <c r="BS408" s="30"/>
      <c r="BT408" s="30"/>
      <c r="BU408" s="30"/>
      <c r="BV408" s="30"/>
      <c r="BW408" s="30"/>
      <c r="BX408" s="30"/>
      <c r="BY408" s="30"/>
      <c r="BZ408" s="30"/>
      <c r="CA408" s="30"/>
      <c r="CB408" s="30"/>
      <c r="CC408" s="30"/>
      <c r="CD408" s="30"/>
      <c r="CE408" s="30"/>
      <c r="CF408" s="30"/>
      <c r="CG408" s="30"/>
      <c r="CH408" s="30"/>
      <c r="CI408" s="30"/>
      <c r="CJ408" s="30"/>
      <c r="CK408" s="30"/>
      <c r="CL408" s="30"/>
      <c r="CM408" s="30"/>
      <c r="CN408" s="30"/>
      <c r="CO408" s="30"/>
      <c r="CP408" s="30"/>
      <c r="CQ408" s="30"/>
      <c r="CR408" s="30"/>
      <c r="CS408" s="30"/>
      <c r="CT408" s="30"/>
      <c r="CU408" s="30"/>
      <c r="CV408" s="30"/>
      <c r="CW408" s="30"/>
      <c r="CX408" s="30"/>
      <c r="CY408" s="30"/>
      <c r="CZ408" s="30"/>
      <c r="DA408" s="30"/>
      <c r="DB408" s="30"/>
      <c r="DC408" s="30"/>
      <c r="DD408" s="30"/>
      <c r="DE408" s="30"/>
      <c r="DF408" s="30"/>
      <c r="DG408" s="30"/>
      <c r="DH408" s="30"/>
      <c r="DI408" s="30"/>
      <c r="DJ408" s="30"/>
      <c r="DK408" s="30"/>
      <c r="DL408" s="30"/>
      <c r="DM408" s="30"/>
      <c r="DN408" s="30"/>
      <c r="DO408" s="30"/>
      <c r="DP408" s="30"/>
      <c r="DQ408" s="30"/>
      <c r="DR408" s="30"/>
      <c r="DS408" s="30"/>
      <c r="DT408" s="30"/>
      <c r="DU408" s="30"/>
      <c r="DV408" s="30"/>
      <c r="DW408" s="30"/>
      <c r="DX408" s="30"/>
      <c r="DY408" s="30"/>
      <c r="DZ408" s="30"/>
      <c r="EA408" s="30"/>
      <c r="EB408" s="30"/>
      <c r="EC408" s="30"/>
      <c r="ED408" s="30"/>
      <c r="EE408" s="30"/>
      <c r="EF408" s="30"/>
      <c r="EG408" s="30"/>
      <c r="EH408" s="30"/>
      <c r="EI408" s="30"/>
      <c r="EJ408" s="30"/>
      <c r="EK408" s="30"/>
      <c r="EL408" s="30"/>
      <c r="EM408" s="30"/>
      <c r="EN408" s="30"/>
      <c r="EO408" s="30"/>
      <c r="EP408" s="30"/>
      <c r="EQ408" s="30"/>
      <c r="ER408" s="30"/>
      <c r="ES408" s="30"/>
      <c r="ET408" s="30"/>
      <c r="EU408" s="30"/>
      <c r="EV408" s="30"/>
      <c r="EW408" s="30"/>
      <c r="EX408" s="30"/>
      <c r="EY408" s="30"/>
      <c r="EZ408" s="30"/>
      <c r="FA408" s="30"/>
      <c r="FB408" s="30"/>
      <c r="FC408" s="30"/>
      <c r="FD408" s="30"/>
      <c r="FE408" s="30"/>
      <c r="FF408" s="30"/>
      <c r="FG408" s="30"/>
      <c r="FH408" s="30"/>
      <c r="FI408" s="30"/>
      <c r="FJ408" s="30"/>
      <c r="FK408" s="30"/>
      <c r="FL408" s="30"/>
      <c r="FM408" s="30"/>
      <c r="FN408" s="30"/>
      <c r="FO408" s="30"/>
      <c r="FP408" s="30"/>
      <c r="FQ408" s="30"/>
      <c r="FR408" s="30"/>
      <c r="FS408" s="30"/>
      <c r="FT408" s="30"/>
      <c r="FU408" s="30"/>
      <c r="FV408" s="30"/>
      <c r="FW408" s="30"/>
      <c r="FX408" s="30"/>
      <c r="FY408" s="30"/>
      <c r="FZ408" s="30"/>
      <c r="GA408" s="30"/>
      <c r="GB408" s="30"/>
      <c r="GC408" s="30"/>
      <c r="GD408" s="30"/>
      <c r="GE408" s="30"/>
      <c r="GF408" s="30"/>
      <c r="GG408" s="30"/>
      <c r="GH408" s="30"/>
      <c r="GI408" s="30"/>
      <c r="GJ408" s="30"/>
      <c r="GK408" s="30"/>
      <c r="GL408" s="30"/>
      <c r="GM408" s="30"/>
      <c r="GN408" s="30"/>
      <c r="GO408" s="30"/>
      <c r="GP408" s="30"/>
      <c r="GQ408" s="30"/>
      <c r="GR408" s="30"/>
      <c r="GS408" s="30"/>
      <c r="GT408" s="30"/>
      <c r="GU408" s="30"/>
      <c r="GV408" s="30"/>
      <c r="GW408" s="30"/>
      <c r="GX408" s="30"/>
      <c r="GY408" s="30"/>
      <c r="GZ408" s="30"/>
      <c r="HA408" s="30"/>
      <c r="HB408" s="30"/>
      <c r="HC408" s="30"/>
      <c r="HD408" s="30"/>
      <c r="HE408" s="30"/>
      <c r="HF408" s="30"/>
      <c r="HG408" s="30"/>
      <c r="HH408" s="30"/>
      <c r="HI408" s="30"/>
      <c r="HJ408" s="30"/>
      <c r="HK408" s="30"/>
      <c r="HL408" s="30"/>
      <c r="HM408" s="30"/>
      <c r="HN408" s="30"/>
      <c r="HO408" s="30"/>
      <c r="HP408" s="30"/>
      <c r="HQ408" s="30"/>
      <c r="HR408" s="30"/>
      <c r="HS408" s="30"/>
      <c r="HT408" s="30"/>
      <c r="HU408" s="30"/>
      <c r="HV408" s="30"/>
      <c r="HW408" s="30"/>
      <c r="HX408" s="30"/>
      <c r="HY408" s="30"/>
      <c r="HZ408" s="30"/>
      <c r="IA408" s="30"/>
      <c r="IB408" s="30"/>
      <c r="IC408" s="30"/>
      <c r="ID408" s="30"/>
      <c r="IE408" s="30"/>
      <c r="IF408" s="30"/>
      <c r="IG408" s="30"/>
      <c r="IH408" s="30"/>
      <c r="II408" s="30"/>
      <c r="IJ408" s="30"/>
      <c r="IK408" s="30"/>
      <c r="IL408" s="30"/>
      <c r="IM408" s="30"/>
      <c r="IN408" s="30"/>
      <c r="IO408" s="30"/>
      <c r="IP408" s="30"/>
      <c r="IQ408" s="30"/>
      <c r="IR408" s="30"/>
      <c r="IS408" s="30"/>
      <c r="IT408" s="30"/>
      <c r="IU408" s="30"/>
      <c r="IV408" s="30"/>
      <c r="IW408" s="30"/>
      <c r="IX408" s="30"/>
      <c r="IY408" s="30"/>
      <c r="IZ408" s="30"/>
      <c r="JA408" s="30"/>
      <c r="JB408" s="30"/>
      <c r="JC408" s="30"/>
      <c r="JD408" s="30"/>
      <c r="JE408" s="30"/>
      <c r="JF408" s="30"/>
      <c r="JG408" s="30"/>
      <c r="JH408" s="30"/>
      <c r="JI408" s="30"/>
      <c r="JJ408" s="30"/>
      <c r="JK408" s="30"/>
      <c r="JL408" s="30"/>
      <c r="JM408" s="30"/>
      <c r="JN408" s="30"/>
      <c r="JO408" s="30"/>
      <c r="JP408" s="30"/>
      <c r="JQ408" s="30"/>
      <c r="JR408" s="30"/>
      <c r="JS408" s="30"/>
      <c r="JT408" s="30"/>
      <c r="JU408" s="30"/>
      <c r="JV408" s="30"/>
      <c r="JW408" s="30"/>
      <c r="JX408" s="30"/>
      <c r="JY408" s="30"/>
      <c r="JZ408" s="30"/>
      <c r="KA408" s="30"/>
      <c r="KB408" s="30"/>
      <c r="KC408" s="30"/>
      <c r="KD408" s="30"/>
      <c r="KE408" s="30"/>
      <c r="KF408" s="30"/>
      <c r="KG408" s="30"/>
      <c r="KH408" s="30"/>
      <c r="KI408" s="30"/>
      <c r="KJ408" s="30"/>
      <c r="KK408" s="30"/>
      <c r="KL408" s="30"/>
      <c r="KM408" s="30"/>
      <c r="KN408" s="30"/>
      <c r="KO408" s="30"/>
      <c r="KP408" s="30"/>
      <c r="KQ408" s="30"/>
      <c r="KR408" s="30"/>
      <c r="KS408" s="30"/>
      <c r="KT408" s="30"/>
      <c r="KU408" s="30"/>
      <c r="KV408" s="30"/>
      <c r="KW408" s="30"/>
      <c r="KX408" s="30"/>
      <c r="KY408" s="30"/>
      <c r="KZ408" s="30"/>
      <c r="LA408" s="30"/>
      <c r="LB408" s="30"/>
      <c r="LC408" s="30"/>
      <c r="LD408" s="30"/>
      <c r="LE408" s="30"/>
      <c r="LF408" s="30"/>
      <c r="LG408" s="30"/>
      <c r="LH408" s="30"/>
      <c r="LI408" s="30"/>
      <c r="LJ408" s="30"/>
      <c r="LK408" s="30"/>
      <c r="LL408" s="30"/>
      <c r="LM408" s="30"/>
      <c r="LN408" s="30"/>
      <c r="LO408" s="30"/>
      <c r="LP408" s="30"/>
      <c r="LQ408" s="30"/>
      <c r="LR408" s="30"/>
      <c r="LS408" s="30"/>
      <c r="LT408" s="30"/>
      <c r="LU408" s="30"/>
      <c r="LV408" s="30"/>
      <c r="LW408" s="30"/>
      <c r="LX408" s="30"/>
    </row>
    <row r="409" spans="1:336" s="31" customFormat="1" ht="140.25" x14ac:dyDescent="0.25">
      <c r="A409" s="663" t="str">
        <f>CONCATENATE(MUEBLES[[#This Row],[CODIGO DE LA PARTIDA ESPECIFICA ]],"-",MUEBLES[[#This Row],[NO. EDIFICIO ]],"-",MUEBLES[[#This Row],[NO. ÁREA ]],"-",MUEBLES[[#This Row],[NÚM. DE BIEN ]],"-",MUEBLES[[#This Row],[CONSECUTIVO DEL BIEN ]],"-",MUEBLES[[#This Row],[CONSECUTIVO GENERAL DE INVENTARIO]])</f>
        <v>566-01-37-271-065-0404</v>
      </c>
      <c r="B409" s="610">
        <v>566</v>
      </c>
      <c r="C409" s="584" t="s">
        <v>6107</v>
      </c>
      <c r="D409" s="610" t="s">
        <v>6527</v>
      </c>
      <c r="E409" s="585" t="s">
        <v>4060</v>
      </c>
      <c r="F409" s="584" t="str">
        <f>VLOOKUP(MUEBLES[[#This Row],[NO. EDIFICIO ]],EDIFICIOS[],2,FALSE)</f>
        <v>PALACIO MUNICIPAL</v>
      </c>
      <c r="G409" s="584" t="str">
        <f>VLOOKUP(MUEBLES[[#This Row],[NO. EDIFICIO ]],EDIFICIOS[],3,FALSE)</f>
        <v>PALACIO MUNICIPAL, S/N, COLONIA CENTRO</v>
      </c>
      <c r="H409" s="606" t="s">
        <v>4282</v>
      </c>
      <c r="I409" s="587" t="str">
        <f>VLOOKUP(MUEBLES[[#This Row],[NO. ÁREA ]],AREAS[],2,FALSE)</f>
        <v>PLANEACIÓN</v>
      </c>
      <c r="J409" s="586" t="str">
        <f>VLOOKUP(MUEBLES[[#This Row],[NO. ÁREA ]],AREAS[],5,FALSE)</f>
        <v xml:space="preserve">ING. ANTONIO GÓMEZ GÓMEZ </v>
      </c>
      <c r="K409" s="586">
        <v>26</v>
      </c>
      <c r="L409" s="587" t="str">
        <f>VLOOKUP(MUEBLES[[#This Row],[NÚM. DE NOMINA ]],PERSONAL[],2,FALSE)</f>
        <v xml:space="preserve">ING. ANTONIO GÓMEZ GÓMEZ </v>
      </c>
      <c r="M409" s="611" t="str">
        <f>VLOOKUP(MUEBLES[[#This Row],[NÚM. DE NOMINA ]],PERSONAL[],3,FALSE)</f>
        <v xml:space="preserve">TITULAR </v>
      </c>
      <c r="N409" s="585" t="s">
        <v>4904</v>
      </c>
      <c r="O409" s="611" t="s">
        <v>4756</v>
      </c>
      <c r="P409" s="588" t="str">
        <f>VLOOKUP(MUEBLES[[#This Row],[NÚM. DE BIEN ]],BIENES[],2,FALSE)</f>
        <v xml:space="preserve">SILLA AJUSTABLE </v>
      </c>
      <c r="Q409" s="612" t="s">
        <v>1953</v>
      </c>
      <c r="R409" s="606" t="s">
        <v>5346</v>
      </c>
      <c r="S409" s="613" t="s">
        <v>557</v>
      </c>
      <c r="T409" s="613" t="s">
        <v>1954</v>
      </c>
      <c r="U409" s="613" t="s">
        <v>557</v>
      </c>
      <c r="V409" s="613">
        <v>5294</v>
      </c>
      <c r="W409" s="614">
        <v>44543</v>
      </c>
      <c r="X409" s="615">
        <v>2088</v>
      </c>
      <c r="Y409" s="592"/>
      <c r="Z409" s="616">
        <v>2088</v>
      </c>
      <c r="AA409" s="585" t="s">
        <v>6089</v>
      </c>
      <c r="AB409" s="19"/>
      <c r="AC409" s="576"/>
      <c r="AD409" s="30"/>
      <c r="AE409" s="30"/>
      <c r="AF409" s="30"/>
      <c r="AG409" s="30"/>
      <c r="AH409" s="30"/>
      <c r="AI409" s="30"/>
      <c r="AJ409" s="30"/>
      <c r="AK409" s="30"/>
      <c r="AL409" s="30"/>
      <c r="AM409" s="30"/>
      <c r="AN409" s="30"/>
      <c r="AO409" s="30"/>
      <c r="AP409" s="30"/>
      <c r="AQ409" s="30"/>
      <c r="AR409" s="30"/>
      <c r="AS409" s="30"/>
      <c r="AT409" s="30"/>
      <c r="AU409" s="30"/>
      <c r="AV409" s="30"/>
      <c r="AW409" s="30"/>
      <c r="AX409" s="30"/>
      <c r="AY409" s="30"/>
      <c r="AZ409" s="30"/>
      <c r="BA409" s="30"/>
      <c r="BB409" s="30"/>
      <c r="BC409" s="30"/>
      <c r="BD409" s="30"/>
      <c r="BE409" s="30"/>
      <c r="BF409" s="30"/>
      <c r="BG409" s="30"/>
      <c r="BH409" s="30"/>
      <c r="BI409" s="30"/>
      <c r="BJ409" s="30"/>
      <c r="BK409" s="30"/>
      <c r="BL409" s="30"/>
      <c r="BM409" s="30"/>
      <c r="BN409" s="30"/>
      <c r="BO409" s="30"/>
      <c r="BP409" s="30"/>
      <c r="BQ409" s="30"/>
      <c r="BR409" s="30"/>
      <c r="BS409" s="30"/>
      <c r="BT409" s="30"/>
      <c r="BU409" s="30"/>
      <c r="BV409" s="30"/>
      <c r="BW409" s="30"/>
      <c r="BX409" s="30"/>
      <c r="BY409" s="30"/>
      <c r="BZ409" s="30"/>
      <c r="CA409" s="30"/>
      <c r="CB409" s="30"/>
      <c r="CC409" s="30"/>
      <c r="CD409" s="30"/>
      <c r="CE409" s="30"/>
      <c r="CF409" s="30"/>
      <c r="CG409" s="30"/>
      <c r="CH409" s="30"/>
      <c r="CI409" s="30"/>
      <c r="CJ409" s="30"/>
      <c r="CK409" s="30"/>
      <c r="CL409" s="30"/>
      <c r="CM409" s="30"/>
      <c r="CN409" s="30"/>
      <c r="CO409" s="30"/>
      <c r="CP409" s="30"/>
      <c r="CQ409" s="30"/>
      <c r="CR409" s="30"/>
      <c r="CS409" s="30"/>
      <c r="CT409" s="30"/>
      <c r="CU409" s="30"/>
      <c r="CV409" s="30"/>
      <c r="CW409" s="30"/>
      <c r="CX409" s="30"/>
      <c r="CY409" s="30"/>
      <c r="CZ409" s="30"/>
      <c r="DA409" s="30"/>
      <c r="DB409" s="30"/>
      <c r="DC409" s="30"/>
      <c r="DD409" s="30"/>
      <c r="DE409" s="30"/>
      <c r="DF409" s="30"/>
      <c r="DG409" s="30"/>
      <c r="DH409" s="30"/>
      <c r="DI409" s="30"/>
      <c r="DJ409" s="30"/>
      <c r="DK409" s="30"/>
      <c r="DL409" s="30"/>
      <c r="DM409" s="30"/>
      <c r="DN409" s="30"/>
      <c r="DO409" s="30"/>
      <c r="DP409" s="30"/>
      <c r="DQ409" s="30"/>
      <c r="DR409" s="30"/>
      <c r="DS409" s="30"/>
      <c r="DT409" s="30"/>
      <c r="DU409" s="30"/>
      <c r="DV409" s="30"/>
      <c r="DW409" s="30"/>
      <c r="DX409" s="30"/>
      <c r="DY409" s="30"/>
      <c r="DZ409" s="30"/>
      <c r="EA409" s="30"/>
      <c r="EB409" s="30"/>
      <c r="EC409" s="30"/>
      <c r="ED409" s="30"/>
      <c r="EE409" s="30"/>
      <c r="EF409" s="30"/>
      <c r="EG409" s="30"/>
      <c r="EH409" s="30"/>
      <c r="EI409" s="30"/>
      <c r="EJ409" s="30"/>
      <c r="EK409" s="30"/>
      <c r="EL409" s="30"/>
      <c r="EM409" s="30"/>
      <c r="EN409" s="30"/>
      <c r="EO409" s="30"/>
      <c r="EP409" s="30"/>
      <c r="EQ409" s="30"/>
      <c r="ER409" s="30"/>
      <c r="ES409" s="30"/>
      <c r="ET409" s="30"/>
      <c r="EU409" s="30"/>
      <c r="EV409" s="30"/>
      <c r="EW409" s="30"/>
      <c r="EX409" s="30"/>
      <c r="EY409" s="30"/>
      <c r="EZ409" s="30"/>
      <c r="FA409" s="30"/>
      <c r="FB409" s="30"/>
      <c r="FC409" s="30"/>
      <c r="FD409" s="30"/>
      <c r="FE409" s="30"/>
      <c r="FF409" s="30"/>
      <c r="FG409" s="30"/>
      <c r="FH409" s="30"/>
      <c r="FI409" s="30"/>
      <c r="FJ409" s="30"/>
      <c r="FK409" s="30"/>
      <c r="FL409" s="30"/>
      <c r="FM409" s="30"/>
      <c r="FN409" s="30"/>
      <c r="FO409" s="30"/>
      <c r="FP409" s="30"/>
      <c r="FQ409" s="30"/>
      <c r="FR409" s="30"/>
      <c r="FS409" s="30"/>
      <c r="FT409" s="30"/>
      <c r="FU409" s="30"/>
      <c r="FV409" s="30"/>
      <c r="FW409" s="30"/>
      <c r="FX409" s="30"/>
      <c r="FY409" s="30"/>
      <c r="FZ409" s="30"/>
      <c r="GA409" s="30"/>
      <c r="GB409" s="30"/>
      <c r="GC409" s="30"/>
      <c r="GD409" s="30"/>
      <c r="GE409" s="30"/>
      <c r="GF409" s="30"/>
      <c r="GG409" s="30"/>
      <c r="GH409" s="30"/>
      <c r="GI409" s="30"/>
      <c r="GJ409" s="30"/>
      <c r="GK409" s="30"/>
      <c r="GL409" s="30"/>
      <c r="GM409" s="30"/>
      <c r="GN409" s="30"/>
      <c r="GO409" s="30"/>
      <c r="GP409" s="30"/>
      <c r="GQ409" s="30"/>
      <c r="GR409" s="30"/>
      <c r="GS409" s="30"/>
      <c r="GT409" s="30"/>
      <c r="GU409" s="30"/>
      <c r="GV409" s="30"/>
      <c r="GW409" s="30"/>
      <c r="GX409" s="30"/>
      <c r="GY409" s="30"/>
      <c r="GZ409" s="30"/>
      <c r="HA409" s="30"/>
      <c r="HB409" s="30"/>
      <c r="HC409" s="30"/>
      <c r="HD409" s="30"/>
      <c r="HE409" s="30"/>
      <c r="HF409" s="30"/>
      <c r="HG409" s="30"/>
      <c r="HH409" s="30"/>
      <c r="HI409" s="30"/>
      <c r="HJ409" s="30"/>
      <c r="HK409" s="30"/>
      <c r="HL409" s="30"/>
      <c r="HM409" s="30"/>
      <c r="HN409" s="30"/>
      <c r="HO409" s="30"/>
      <c r="HP409" s="30"/>
      <c r="HQ409" s="30"/>
      <c r="HR409" s="30"/>
      <c r="HS409" s="30"/>
      <c r="HT409" s="30"/>
      <c r="HU409" s="30"/>
      <c r="HV409" s="30"/>
      <c r="HW409" s="30"/>
      <c r="HX409" s="30"/>
      <c r="HY409" s="30"/>
      <c r="HZ409" s="30"/>
      <c r="IA409" s="30"/>
      <c r="IB409" s="30"/>
      <c r="IC409" s="30"/>
      <c r="ID409" s="30"/>
      <c r="IE409" s="30"/>
      <c r="IF409" s="30"/>
      <c r="IG409" s="30"/>
      <c r="IH409" s="30"/>
      <c r="II409" s="30"/>
      <c r="IJ409" s="30"/>
      <c r="IK409" s="30"/>
      <c r="IL409" s="30"/>
      <c r="IM409" s="30"/>
      <c r="IN409" s="30"/>
      <c r="IO409" s="30"/>
      <c r="IP409" s="30"/>
      <c r="IQ409" s="30"/>
      <c r="IR409" s="30"/>
      <c r="IS409" s="30"/>
      <c r="IT409" s="30"/>
      <c r="IU409" s="30"/>
      <c r="IV409" s="30"/>
      <c r="IW409" s="30"/>
      <c r="IX409" s="30"/>
      <c r="IY409" s="30"/>
      <c r="IZ409" s="30"/>
      <c r="JA409" s="30"/>
      <c r="JB409" s="30"/>
      <c r="JC409" s="30"/>
      <c r="JD409" s="30"/>
      <c r="JE409" s="30"/>
      <c r="JF409" s="30"/>
      <c r="JG409" s="30"/>
      <c r="JH409" s="30"/>
      <c r="JI409" s="30"/>
      <c r="JJ409" s="30"/>
      <c r="JK409" s="30"/>
      <c r="JL409" s="30"/>
      <c r="JM409" s="30"/>
      <c r="JN409" s="30"/>
      <c r="JO409" s="30"/>
      <c r="JP409" s="30"/>
      <c r="JQ409" s="30"/>
      <c r="JR409" s="30"/>
      <c r="JS409" s="30"/>
      <c r="JT409" s="30"/>
      <c r="JU409" s="30"/>
      <c r="JV409" s="30"/>
      <c r="JW409" s="30"/>
      <c r="JX409" s="30"/>
      <c r="JY409" s="30"/>
      <c r="JZ409" s="30"/>
      <c r="KA409" s="30"/>
      <c r="KB409" s="30"/>
      <c r="KC409" s="30"/>
      <c r="KD409" s="30"/>
      <c r="KE409" s="30"/>
      <c r="KF409" s="30"/>
      <c r="KG409" s="30"/>
      <c r="KH409" s="30"/>
      <c r="KI409" s="30"/>
      <c r="KJ409" s="30"/>
      <c r="KK409" s="30"/>
      <c r="KL409" s="30"/>
      <c r="KM409" s="30"/>
      <c r="KN409" s="30"/>
      <c r="KO409" s="30"/>
      <c r="KP409" s="30"/>
      <c r="KQ409" s="30"/>
      <c r="KR409" s="30"/>
      <c r="KS409" s="30"/>
      <c r="KT409" s="30"/>
      <c r="KU409" s="30"/>
      <c r="KV409" s="30"/>
      <c r="KW409" s="30"/>
      <c r="KX409" s="30"/>
      <c r="KY409" s="30"/>
      <c r="KZ409" s="30"/>
      <c r="LA409" s="30"/>
      <c r="LB409" s="30"/>
      <c r="LC409" s="30"/>
      <c r="LD409" s="30"/>
      <c r="LE409" s="30"/>
      <c r="LF409" s="30"/>
      <c r="LG409" s="30"/>
      <c r="LH409" s="30"/>
      <c r="LI409" s="30"/>
      <c r="LJ409" s="30"/>
      <c r="LK409" s="30"/>
      <c r="LL409" s="30"/>
      <c r="LM409" s="30"/>
      <c r="LN409" s="30"/>
      <c r="LO409" s="30"/>
      <c r="LP409" s="30"/>
      <c r="LQ409" s="30"/>
      <c r="LR409" s="30"/>
      <c r="LS409" s="30"/>
      <c r="LT409" s="30"/>
      <c r="LU409" s="30"/>
      <c r="LV409" s="30"/>
      <c r="LW409" s="30"/>
      <c r="LX409" s="30"/>
    </row>
    <row r="410" spans="1:336" s="31" customFormat="1" ht="140.25" x14ac:dyDescent="0.25">
      <c r="A410" s="663" t="str">
        <f>CONCATENATE(MUEBLES[[#This Row],[CODIGO DE LA PARTIDA ESPECIFICA ]],"-",MUEBLES[[#This Row],[NO. EDIFICIO ]],"-",MUEBLES[[#This Row],[NO. ÁREA ]],"-",MUEBLES[[#This Row],[NÚM. DE BIEN ]],"-",MUEBLES[[#This Row],[CONSECUTIVO DEL BIEN ]],"-",MUEBLES[[#This Row],[CONSECUTIVO GENERAL DE INVENTARIO]])</f>
        <v>566-01-24-271-066-0405</v>
      </c>
      <c r="B410" s="610">
        <v>566</v>
      </c>
      <c r="C410" s="584" t="s">
        <v>6107</v>
      </c>
      <c r="D410" s="610" t="s">
        <v>6528</v>
      </c>
      <c r="E410" s="585" t="s">
        <v>4060</v>
      </c>
      <c r="F410" s="584" t="str">
        <f>VLOOKUP(MUEBLES[[#This Row],[NO. EDIFICIO ]],EDIFICIOS[],2,FALSE)</f>
        <v>PALACIO MUNICIPAL</v>
      </c>
      <c r="G410" s="584" t="str">
        <f>VLOOKUP(MUEBLES[[#This Row],[NO. EDIFICIO ]],EDIFICIOS[],3,FALSE)</f>
        <v>PALACIO MUNICIPAL, S/N, COLONIA CENTRO</v>
      </c>
      <c r="H410" s="606" t="s">
        <v>4269</v>
      </c>
      <c r="I410" s="587" t="str">
        <f>VLOOKUP(MUEBLES[[#This Row],[NO. ÁREA ]],AREAS[],2,FALSE)</f>
        <v>TESORERÍA MUNICIPAL</v>
      </c>
      <c r="J410" s="586" t="str">
        <f>VLOOKUP(MUEBLES[[#This Row],[NO. ÁREA ]],AREAS[],5,FALSE)</f>
        <v>C. P. NOHEMI VIRIDIANA CORTEZ MONTER</v>
      </c>
      <c r="K410" s="586">
        <v>138</v>
      </c>
      <c r="L410" s="587" t="str">
        <f>VLOOKUP(MUEBLES[[#This Row],[NÚM. DE NOMINA ]],PERSONAL[],2,FALSE)</f>
        <v>C. P. NOHEMI VIRIDIANA CORTEZ MONTER</v>
      </c>
      <c r="M410" s="611" t="str">
        <f>VLOOKUP(MUEBLES[[#This Row],[NÚM. DE NOMINA ]],PERSONAL[],3,FALSE)</f>
        <v>TITULAR</v>
      </c>
      <c r="N410" s="585" t="s">
        <v>4904</v>
      </c>
      <c r="O410" s="611" t="s">
        <v>4757</v>
      </c>
      <c r="P410" s="588" t="str">
        <f>VLOOKUP(MUEBLES[[#This Row],[NÚM. DE BIEN ]],BIENES[],2,FALSE)</f>
        <v xml:space="preserve">SILLA AJUSTABLE </v>
      </c>
      <c r="Q410" s="612" t="s">
        <v>1953</v>
      </c>
      <c r="R410" s="606" t="s">
        <v>5347</v>
      </c>
      <c r="S410" s="613" t="s">
        <v>557</v>
      </c>
      <c r="T410" s="613" t="s">
        <v>1954</v>
      </c>
      <c r="U410" s="613" t="s">
        <v>557</v>
      </c>
      <c r="V410" s="613">
        <v>5294</v>
      </c>
      <c r="W410" s="614">
        <v>44543</v>
      </c>
      <c r="X410" s="615">
        <v>2088</v>
      </c>
      <c r="Y410" s="619"/>
      <c r="Z410" s="616">
        <v>2088</v>
      </c>
      <c r="AA410" s="585" t="s">
        <v>6089</v>
      </c>
      <c r="AB410" s="19"/>
      <c r="AC410" s="576"/>
      <c r="AD410" s="30"/>
      <c r="AE410" s="30"/>
      <c r="AF410" s="30"/>
      <c r="AG410" s="30"/>
      <c r="AH410" s="30"/>
      <c r="AI410" s="30"/>
      <c r="AJ410" s="30"/>
      <c r="AK410" s="30"/>
      <c r="AL410" s="30"/>
      <c r="AM410" s="30"/>
      <c r="AN410" s="30"/>
      <c r="AO410" s="30"/>
      <c r="AP410" s="30"/>
      <c r="AQ410" s="30"/>
      <c r="AR410" s="30"/>
      <c r="AS410" s="30"/>
      <c r="AT410" s="30"/>
      <c r="AU410" s="30"/>
      <c r="AV410" s="30"/>
      <c r="AW410" s="30"/>
      <c r="AX410" s="30"/>
      <c r="AY410" s="30"/>
      <c r="AZ410" s="30"/>
      <c r="BA410" s="30"/>
      <c r="BB410" s="30"/>
      <c r="BC410" s="30"/>
      <c r="BD410" s="30"/>
      <c r="BE410" s="30"/>
      <c r="BF410" s="30"/>
      <c r="BG410" s="30"/>
      <c r="BH410" s="30"/>
      <c r="BI410" s="30"/>
      <c r="BJ410" s="30"/>
      <c r="BK410" s="30"/>
      <c r="BL410" s="30"/>
      <c r="BM410" s="30"/>
      <c r="BN410" s="30"/>
      <c r="BO410" s="30"/>
      <c r="BP410" s="30"/>
      <c r="BQ410" s="30"/>
      <c r="BR410" s="30"/>
      <c r="BS410" s="30"/>
      <c r="BT410" s="30"/>
      <c r="BU410" s="30"/>
      <c r="BV410" s="30"/>
      <c r="BW410" s="30"/>
      <c r="BX410" s="30"/>
      <c r="BY410" s="30"/>
      <c r="BZ410" s="30"/>
      <c r="CA410" s="30"/>
      <c r="CB410" s="30"/>
      <c r="CC410" s="30"/>
      <c r="CD410" s="30"/>
      <c r="CE410" s="30"/>
      <c r="CF410" s="30"/>
      <c r="CG410" s="30"/>
      <c r="CH410" s="30"/>
      <c r="CI410" s="30"/>
      <c r="CJ410" s="30"/>
      <c r="CK410" s="30"/>
      <c r="CL410" s="30"/>
      <c r="CM410" s="30"/>
      <c r="CN410" s="30"/>
      <c r="CO410" s="30"/>
      <c r="CP410" s="30"/>
      <c r="CQ410" s="30"/>
      <c r="CR410" s="30"/>
      <c r="CS410" s="30"/>
      <c r="CT410" s="30"/>
      <c r="CU410" s="30"/>
      <c r="CV410" s="30"/>
      <c r="CW410" s="30"/>
      <c r="CX410" s="30"/>
      <c r="CY410" s="30"/>
      <c r="CZ410" s="30"/>
      <c r="DA410" s="30"/>
      <c r="DB410" s="30"/>
      <c r="DC410" s="30"/>
      <c r="DD410" s="30"/>
      <c r="DE410" s="30"/>
      <c r="DF410" s="30"/>
      <c r="DG410" s="30"/>
      <c r="DH410" s="30"/>
      <c r="DI410" s="30"/>
      <c r="DJ410" s="30"/>
      <c r="DK410" s="30"/>
      <c r="DL410" s="30"/>
      <c r="DM410" s="30"/>
      <c r="DN410" s="30"/>
      <c r="DO410" s="30"/>
      <c r="DP410" s="30"/>
      <c r="DQ410" s="30"/>
      <c r="DR410" s="30"/>
      <c r="DS410" s="30"/>
      <c r="DT410" s="30"/>
      <c r="DU410" s="30"/>
      <c r="DV410" s="30"/>
      <c r="DW410" s="30"/>
      <c r="DX410" s="30"/>
      <c r="DY410" s="30"/>
      <c r="DZ410" s="30"/>
      <c r="EA410" s="30"/>
      <c r="EB410" s="30"/>
      <c r="EC410" s="30"/>
      <c r="ED410" s="30"/>
      <c r="EE410" s="30"/>
      <c r="EF410" s="30"/>
      <c r="EG410" s="30"/>
      <c r="EH410" s="30"/>
      <c r="EI410" s="30"/>
      <c r="EJ410" s="30"/>
      <c r="EK410" s="30"/>
      <c r="EL410" s="30"/>
      <c r="EM410" s="30"/>
      <c r="EN410" s="30"/>
      <c r="EO410" s="30"/>
      <c r="EP410" s="30"/>
      <c r="EQ410" s="30"/>
      <c r="ER410" s="30"/>
      <c r="ES410" s="30"/>
      <c r="ET410" s="30"/>
      <c r="EU410" s="30"/>
      <c r="EV410" s="30"/>
      <c r="EW410" s="30"/>
      <c r="EX410" s="30"/>
      <c r="EY410" s="30"/>
      <c r="EZ410" s="30"/>
      <c r="FA410" s="30"/>
      <c r="FB410" s="30"/>
      <c r="FC410" s="30"/>
      <c r="FD410" s="30"/>
      <c r="FE410" s="30"/>
      <c r="FF410" s="30"/>
      <c r="FG410" s="30"/>
      <c r="FH410" s="30"/>
      <c r="FI410" s="30"/>
      <c r="FJ410" s="30"/>
      <c r="FK410" s="30"/>
      <c r="FL410" s="30"/>
      <c r="FM410" s="30"/>
      <c r="FN410" s="30"/>
      <c r="FO410" s="30"/>
      <c r="FP410" s="30"/>
      <c r="FQ410" s="30"/>
      <c r="FR410" s="30"/>
      <c r="FS410" s="30"/>
      <c r="FT410" s="30"/>
      <c r="FU410" s="30"/>
      <c r="FV410" s="30"/>
      <c r="FW410" s="30"/>
      <c r="FX410" s="30"/>
      <c r="FY410" s="30"/>
      <c r="FZ410" s="30"/>
      <c r="GA410" s="30"/>
      <c r="GB410" s="30"/>
      <c r="GC410" s="30"/>
      <c r="GD410" s="30"/>
      <c r="GE410" s="30"/>
      <c r="GF410" s="30"/>
      <c r="GG410" s="30"/>
      <c r="GH410" s="30"/>
      <c r="GI410" s="30"/>
      <c r="GJ410" s="30"/>
      <c r="GK410" s="30"/>
      <c r="GL410" s="30"/>
      <c r="GM410" s="30"/>
      <c r="GN410" s="30"/>
      <c r="GO410" s="30"/>
      <c r="GP410" s="30"/>
      <c r="GQ410" s="30"/>
      <c r="GR410" s="30"/>
      <c r="GS410" s="30"/>
      <c r="GT410" s="30"/>
      <c r="GU410" s="30"/>
      <c r="GV410" s="30"/>
      <c r="GW410" s="30"/>
      <c r="GX410" s="30"/>
      <c r="GY410" s="30"/>
      <c r="GZ410" s="30"/>
      <c r="HA410" s="30"/>
      <c r="HB410" s="30"/>
      <c r="HC410" s="30"/>
      <c r="HD410" s="30"/>
      <c r="HE410" s="30"/>
      <c r="HF410" s="30"/>
      <c r="HG410" s="30"/>
      <c r="HH410" s="30"/>
      <c r="HI410" s="30"/>
      <c r="HJ410" s="30"/>
      <c r="HK410" s="30"/>
      <c r="HL410" s="30"/>
      <c r="HM410" s="30"/>
      <c r="HN410" s="30"/>
      <c r="HO410" s="30"/>
      <c r="HP410" s="30"/>
      <c r="HQ410" s="30"/>
      <c r="HR410" s="30"/>
      <c r="HS410" s="30"/>
      <c r="HT410" s="30"/>
      <c r="HU410" s="30"/>
      <c r="HV410" s="30"/>
      <c r="HW410" s="30"/>
      <c r="HX410" s="30"/>
      <c r="HY410" s="30"/>
      <c r="HZ410" s="30"/>
      <c r="IA410" s="30"/>
      <c r="IB410" s="30"/>
      <c r="IC410" s="30"/>
      <c r="ID410" s="30"/>
      <c r="IE410" s="30"/>
      <c r="IF410" s="30"/>
      <c r="IG410" s="30"/>
      <c r="IH410" s="30"/>
      <c r="II410" s="30"/>
      <c r="IJ410" s="30"/>
      <c r="IK410" s="30"/>
      <c r="IL410" s="30"/>
      <c r="IM410" s="30"/>
      <c r="IN410" s="30"/>
      <c r="IO410" s="30"/>
      <c r="IP410" s="30"/>
      <c r="IQ410" s="30"/>
      <c r="IR410" s="30"/>
      <c r="IS410" s="30"/>
      <c r="IT410" s="30"/>
      <c r="IU410" s="30"/>
      <c r="IV410" s="30"/>
      <c r="IW410" s="30"/>
      <c r="IX410" s="30"/>
      <c r="IY410" s="30"/>
      <c r="IZ410" s="30"/>
      <c r="JA410" s="30"/>
      <c r="JB410" s="30"/>
      <c r="JC410" s="30"/>
      <c r="JD410" s="30"/>
      <c r="JE410" s="30"/>
      <c r="JF410" s="30"/>
      <c r="JG410" s="30"/>
      <c r="JH410" s="30"/>
      <c r="JI410" s="30"/>
      <c r="JJ410" s="30"/>
      <c r="JK410" s="30"/>
      <c r="JL410" s="30"/>
      <c r="JM410" s="30"/>
      <c r="JN410" s="30"/>
      <c r="JO410" s="30"/>
      <c r="JP410" s="30"/>
      <c r="JQ410" s="30"/>
      <c r="JR410" s="30"/>
      <c r="JS410" s="30"/>
      <c r="JT410" s="30"/>
      <c r="JU410" s="30"/>
      <c r="JV410" s="30"/>
      <c r="JW410" s="30"/>
      <c r="JX410" s="30"/>
      <c r="JY410" s="30"/>
      <c r="JZ410" s="30"/>
      <c r="KA410" s="30"/>
      <c r="KB410" s="30"/>
      <c r="KC410" s="30"/>
      <c r="KD410" s="30"/>
      <c r="KE410" s="30"/>
      <c r="KF410" s="30"/>
      <c r="KG410" s="30"/>
      <c r="KH410" s="30"/>
      <c r="KI410" s="30"/>
      <c r="KJ410" s="30"/>
      <c r="KK410" s="30"/>
      <c r="KL410" s="30"/>
      <c r="KM410" s="30"/>
      <c r="KN410" s="30"/>
      <c r="KO410" s="30"/>
      <c r="KP410" s="30"/>
      <c r="KQ410" s="30"/>
      <c r="KR410" s="30"/>
      <c r="KS410" s="30"/>
      <c r="KT410" s="30"/>
      <c r="KU410" s="30"/>
      <c r="KV410" s="30"/>
      <c r="KW410" s="30"/>
      <c r="KX410" s="30"/>
      <c r="KY410" s="30"/>
      <c r="KZ410" s="30"/>
      <c r="LA410" s="30"/>
      <c r="LB410" s="30"/>
      <c r="LC410" s="30"/>
      <c r="LD410" s="30"/>
      <c r="LE410" s="30"/>
      <c r="LF410" s="30"/>
      <c r="LG410" s="30"/>
      <c r="LH410" s="30"/>
      <c r="LI410" s="30"/>
      <c r="LJ410" s="30"/>
      <c r="LK410" s="30"/>
      <c r="LL410" s="30"/>
      <c r="LM410" s="30"/>
      <c r="LN410" s="30"/>
      <c r="LO410" s="30"/>
      <c r="LP410" s="30"/>
      <c r="LQ410" s="30"/>
      <c r="LR410" s="30"/>
      <c r="LS410" s="30"/>
      <c r="LT410" s="30"/>
      <c r="LU410" s="30"/>
      <c r="LV410" s="30"/>
      <c r="LW410" s="30"/>
      <c r="LX410" s="30"/>
    </row>
    <row r="411" spans="1:336" s="31" customFormat="1" ht="140.25" x14ac:dyDescent="0.25">
      <c r="A411" s="662" t="str">
        <f>CONCATENATE(MUEBLES[[#This Row],[CODIGO DE LA PARTIDA ESPECIFICA ]],"-",MUEBLES[[#This Row],[NO. EDIFICIO ]],"-",MUEBLES[[#This Row],[NO. ÁREA ]],"-",MUEBLES[[#This Row],[NÚM. DE BIEN ]],"-",MUEBLES[[#This Row],[CONSECUTIVO DEL BIEN ]],"-",MUEBLES[[#This Row],[CONSECUTIVO GENERAL DE INVENTARIO]])</f>
        <v>566-02-38-271-067-0406</v>
      </c>
      <c r="B411" s="584">
        <v>566</v>
      </c>
      <c r="C411" s="584" t="s">
        <v>6107</v>
      </c>
      <c r="D411" s="584" t="s">
        <v>6529</v>
      </c>
      <c r="E411" s="585" t="s">
        <v>4061</v>
      </c>
      <c r="F411" s="584" t="str">
        <f>VLOOKUP(MUEBLES[[#This Row],[NO. EDIFICIO ]],EDIFICIOS[],2,FALSE)</f>
        <v>CENTRO CULTURAL</v>
      </c>
      <c r="G411" s="584" t="str">
        <f>VLOOKUP(MUEBLES[[#This Row],[NO. EDIFICIO ]],EDIFICIOS[],3,FALSE)</f>
        <v xml:space="preserve">AV. REFORMA S/N, SECCIÓN SUR, 1RA MANZANA, SANTIAGO DE ANAYA, HIDALGO </v>
      </c>
      <c r="H411" s="606" t="s">
        <v>4283</v>
      </c>
      <c r="I411" s="587" t="str">
        <f>VLOOKUP(MUEBLES[[#This Row],[NO. ÁREA ]],AREAS[],2,FALSE)</f>
        <v xml:space="preserve">EDUCACIÓN, CULTURA, DEPORTE Y TURISMO </v>
      </c>
      <c r="J411" s="586" t="str">
        <f>VLOOKUP(MUEBLES[[#This Row],[NO. ÁREA ]],AREAS[],5,FALSE)</f>
        <v>LIC. MARÍA DEL CARMEN AGUILAR CAMACHO</v>
      </c>
      <c r="K411" s="586">
        <v>51</v>
      </c>
      <c r="L411" s="587" t="str">
        <f>VLOOKUP(MUEBLES[[#This Row],[NÚM. DE NOMINA ]],PERSONAL[],2,FALSE)</f>
        <v>LIC. MARÍA DEL CARMEN AGUILAR CAMACHO</v>
      </c>
      <c r="M411" s="586" t="str">
        <f>VLOOKUP(MUEBLES[[#This Row],[NÚM. DE NOMINA ]],PERSONAL[],3,FALSE)</f>
        <v>TITULAR</v>
      </c>
      <c r="N411" s="585" t="s">
        <v>4904</v>
      </c>
      <c r="O411" s="586" t="s">
        <v>4758</v>
      </c>
      <c r="P411" s="588" t="str">
        <f>VLOOKUP(MUEBLES[[#This Row],[NÚM. DE BIEN ]],BIENES[],2,FALSE)</f>
        <v xml:space="preserve">SILLA AJUSTABLE </v>
      </c>
      <c r="Q411" s="589" t="s">
        <v>1953</v>
      </c>
      <c r="R411" s="606" t="s">
        <v>5348</v>
      </c>
      <c r="S411" s="585" t="s">
        <v>557</v>
      </c>
      <c r="T411" s="585" t="s">
        <v>1954</v>
      </c>
      <c r="U411" s="585" t="s">
        <v>557</v>
      </c>
      <c r="V411" s="585">
        <v>5294</v>
      </c>
      <c r="W411" s="590">
        <v>44543</v>
      </c>
      <c r="X411" s="591">
        <v>2088</v>
      </c>
      <c r="Y411" s="619"/>
      <c r="Z411" s="592">
        <v>2088</v>
      </c>
      <c r="AA411" s="585" t="s">
        <v>6089</v>
      </c>
      <c r="AB411" s="19"/>
      <c r="AC411" s="576"/>
      <c r="AD411" s="30"/>
      <c r="AE411" s="30"/>
      <c r="AF411" s="30"/>
      <c r="AG411" s="30"/>
      <c r="AH411" s="30"/>
      <c r="AI411" s="30"/>
      <c r="AJ411" s="30"/>
      <c r="AK411" s="30"/>
      <c r="AL411" s="30"/>
      <c r="AM411" s="30"/>
      <c r="AN411" s="30"/>
      <c r="AO411" s="30"/>
      <c r="AP411" s="30"/>
      <c r="AQ411" s="30"/>
      <c r="AR411" s="30"/>
      <c r="AS411" s="30"/>
      <c r="AT411" s="30"/>
      <c r="AU411" s="30"/>
      <c r="AV411" s="30"/>
      <c r="AW411" s="30"/>
      <c r="AX411" s="30"/>
      <c r="AY411" s="30"/>
      <c r="AZ411" s="30"/>
      <c r="BA411" s="30"/>
      <c r="BB411" s="30"/>
      <c r="BC411" s="30"/>
      <c r="BD411" s="30"/>
      <c r="BE411" s="30"/>
      <c r="BF411" s="30"/>
      <c r="BG411" s="30"/>
      <c r="BH411" s="30"/>
      <c r="BI411" s="30"/>
      <c r="BJ411" s="30"/>
      <c r="BK411" s="30"/>
      <c r="BL411" s="30"/>
      <c r="BM411" s="30"/>
      <c r="BN411" s="30"/>
      <c r="BO411" s="30"/>
      <c r="BP411" s="30"/>
      <c r="BQ411" s="30"/>
      <c r="BR411" s="30"/>
      <c r="BS411" s="30"/>
      <c r="BT411" s="30"/>
      <c r="BU411" s="30"/>
      <c r="BV411" s="30"/>
      <c r="BW411" s="30"/>
      <c r="BX411" s="30"/>
      <c r="BY411" s="30"/>
      <c r="BZ411" s="30"/>
      <c r="CA411" s="30"/>
      <c r="CB411" s="30"/>
      <c r="CC411" s="30"/>
      <c r="CD411" s="30"/>
      <c r="CE411" s="30"/>
      <c r="CF411" s="30"/>
      <c r="CG411" s="30"/>
      <c r="CH411" s="30"/>
      <c r="CI411" s="30"/>
      <c r="CJ411" s="30"/>
      <c r="CK411" s="30"/>
      <c r="CL411" s="30"/>
      <c r="CM411" s="30"/>
      <c r="CN411" s="30"/>
      <c r="CO411" s="30"/>
      <c r="CP411" s="30"/>
      <c r="CQ411" s="30"/>
      <c r="CR411" s="30"/>
      <c r="CS411" s="30"/>
      <c r="CT411" s="30"/>
      <c r="CU411" s="30"/>
      <c r="CV411" s="30"/>
      <c r="CW411" s="30"/>
      <c r="CX411" s="30"/>
      <c r="CY411" s="30"/>
      <c r="CZ411" s="30"/>
      <c r="DA411" s="30"/>
      <c r="DB411" s="30"/>
      <c r="DC411" s="30"/>
      <c r="DD411" s="30"/>
      <c r="DE411" s="30"/>
      <c r="DF411" s="30"/>
      <c r="DG411" s="30"/>
      <c r="DH411" s="30"/>
      <c r="DI411" s="30"/>
      <c r="DJ411" s="30"/>
      <c r="DK411" s="30"/>
      <c r="DL411" s="30"/>
      <c r="DM411" s="30"/>
      <c r="DN411" s="30"/>
      <c r="DO411" s="30"/>
      <c r="DP411" s="30"/>
      <c r="DQ411" s="30"/>
      <c r="DR411" s="30"/>
      <c r="DS411" s="30"/>
      <c r="DT411" s="30"/>
      <c r="DU411" s="30"/>
      <c r="DV411" s="30"/>
      <c r="DW411" s="30"/>
      <c r="DX411" s="30"/>
      <c r="DY411" s="30"/>
      <c r="DZ411" s="30"/>
      <c r="EA411" s="30"/>
      <c r="EB411" s="30"/>
      <c r="EC411" s="30"/>
      <c r="ED411" s="30"/>
      <c r="EE411" s="30"/>
      <c r="EF411" s="30"/>
      <c r="EG411" s="30"/>
      <c r="EH411" s="30"/>
      <c r="EI411" s="30"/>
      <c r="EJ411" s="30"/>
      <c r="EK411" s="30"/>
      <c r="EL411" s="30"/>
      <c r="EM411" s="30"/>
      <c r="EN411" s="30"/>
      <c r="EO411" s="30"/>
      <c r="EP411" s="30"/>
      <c r="EQ411" s="30"/>
      <c r="ER411" s="30"/>
      <c r="ES411" s="30"/>
      <c r="ET411" s="30"/>
      <c r="EU411" s="30"/>
      <c r="EV411" s="30"/>
      <c r="EW411" s="30"/>
      <c r="EX411" s="30"/>
      <c r="EY411" s="30"/>
      <c r="EZ411" s="30"/>
      <c r="FA411" s="30"/>
      <c r="FB411" s="30"/>
      <c r="FC411" s="30"/>
      <c r="FD411" s="30"/>
      <c r="FE411" s="30"/>
      <c r="FF411" s="30"/>
      <c r="FG411" s="30"/>
      <c r="FH411" s="30"/>
      <c r="FI411" s="30"/>
      <c r="FJ411" s="30"/>
      <c r="FK411" s="30"/>
      <c r="FL411" s="30"/>
      <c r="FM411" s="30"/>
      <c r="FN411" s="30"/>
      <c r="FO411" s="30"/>
      <c r="FP411" s="30"/>
      <c r="FQ411" s="30"/>
      <c r="FR411" s="30"/>
      <c r="FS411" s="30"/>
      <c r="FT411" s="30"/>
      <c r="FU411" s="30"/>
      <c r="FV411" s="30"/>
      <c r="FW411" s="30"/>
      <c r="FX411" s="30"/>
      <c r="FY411" s="30"/>
      <c r="FZ411" s="30"/>
      <c r="GA411" s="30"/>
      <c r="GB411" s="30"/>
      <c r="GC411" s="30"/>
      <c r="GD411" s="30"/>
      <c r="GE411" s="30"/>
      <c r="GF411" s="30"/>
      <c r="GG411" s="30"/>
      <c r="GH411" s="30"/>
      <c r="GI411" s="30"/>
      <c r="GJ411" s="30"/>
      <c r="GK411" s="30"/>
      <c r="GL411" s="30"/>
      <c r="GM411" s="30"/>
      <c r="GN411" s="30"/>
      <c r="GO411" s="30"/>
      <c r="GP411" s="30"/>
      <c r="GQ411" s="30"/>
      <c r="GR411" s="30"/>
      <c r="GS411" s="30"/>
      <c r="GT411" s="30"/>
      <c r="GU411" s="30"/>
      <c r="GV411" s="30"/>
      <c r="GW411" s="30"/>
      <c r="GX411" s="30"/>
      <c r="GY411" s="30"/>
      <c r="GZ411" s="30"/>
      <c r="HA411" s="30"/>
      <c r="HB411" s="30"/>
      <c r="HC411" s="30"/>
      <c r="HD411" s="30"/>
      <c r="HE411" s="30"/>
      <c r="HF411" s="30"/>
      <c r="HG411" s="30"/>
      <c r="HH411" s="30"/>
      <c r="HI411" s="30"/>
      <c r="HJ411" s="30"/>
      <c r="HK411" s="30"/>
      <c r="HL411" s="30"/>
      <c r="HM411" s="30"/>
      <c r="HN411" s="30"/>
      <c r="HO411" s="30"/>
      <c r="HP411" s="30"/>
      <c r="HQ411" s="30"/>
      <c r="HR411" s="30"/>
      <c r="HS411" s="30"/>
      <c r="HT411" s="30"/>
      <c r="HU411" s="30"/>
      <c r="HV411" s="30"/>
      <c r="HW411" s="30"/>
      <c r="HX411" s="30"/>
      <c r="HY411" s="30"/>
      <c r="HZ411" s="30"/>
      <c r="IA411" s="30"/>
      <c r="IB411" s="30"/>
      <c r="IC411" s="30"/>
      <c r="ID411" s="30"/>
      <c r="IE411" s="30"/>
      <c r="IF411" s="30"/>
      <c r="IG411" s="30"/>
      <c r="IH411" s="30"/>
      <c r="II411" s="30"/>
      <c r="IJ411" s="30"/>
      <c r="IK411" s="30"/>
      <c r="IL411" s="30"/>
      <c r="IM411" s="30"/>
      <c r="IN411" s="30"/>
      <c r="IO411" s="30"/>
      <c r="IP411" s="30"/>
      <c r="IQ411" s="30"/>
      <c r="IR411" s="30"/>
      <c r="IS411" s="30"/>
      <c r="IT411" s="30"/>
      <c r="IU411" s="30"/>
      <c r="IV411" s="30"/>
      <c r="IW411" s="30"/>
      <c r="IX411" s="30"/>
      <c r="IY411" s="30"/>
      <c r="IZ411" s="30"/>
      <c r="JA411" s="30"/>
      <c r="JB411" s="30"/>
      <c r="JC411" s="30"/>
      <c r="JD411" s="30"/>
      <c r="JE411" s="30"/>
      <c r="JF411" s="30"/>
      <c r="JG411" s="30"/>
      <c r="JH411" s="30"/>
      <c r="JI411" s="30"/>
      <c r="JJ411" s="30"/>
      <c r="JK411" s="30"/>
      <c r="JL411" s="30"/>
      <c r="JM411" s="30"/>
      <c r="JN411" s="30"/>
      <c r="JO411" s="30"/>
      <c r="JP411" s="30"/>
      <c r="JQ411" s="30"/>
      <c r="JR411" s="30"/>
      <c r="JS411" s="30"/>
      <c r="JT411" s="30"/>
      <c r="JU411" s="30"/>
      <c r="JV411" s="30"/>
      <c r="JW411" s="30"/>
      <c r="JX411" s="30"/>
      <c r="JY411" s="30"/>
      <c r="JZ411" s="30"/>
      <c r="KA411" s="30"/>
      <c r="KB411" s="30"/>
      <c r="KC411" s="30"/>
      <c r="KD411" s="30"/>
      <c r="KE411" s="30"/>
      <c r="KF411" s="30"/>
      <c r="KG411" s="30"/>
      <c r="KH411" s="30"/>
      <c r="KI411" s="30"/>
      <c r="KJ411" s="30"/>
      <c r="KK411" s="30"/>
      <c r="KL411" s="30"/>
      <c r="KM411" s="30"/>
      <c r="KN411" s="30"/>
      <c r="KO411" s="30"/>
      <c r="KP411" s="30"/>
      <c r="KQ411" s="30"/>
      <c r="KR411" s="30"/>
      <c r="KS411" s="30"/>
      <c r="KT411" s="30"/>
      <c r="KU411" s="30"/>
      <c r="KV411" s="30"/>
      <c r="KW411" s="30"/>
      <c r="KX411" s="30"/>
      <c r="KY411" s="30"/>
      <c r="KZ411" s="30"/>
      <c r="LA411" s="30"/>
      <c r="LB411" s="30"/>
      <c r="LC411" s="30"/>
      <c r="LD411" s="30"/>
      <c r="LE411" s="30"/>
      <c r="LF411" s="30"/>
      <c r="LG411" s="30"/>
      <c r="LH411" s="30"/>
      <c r="LI411" s="30"/>
      <c r="LJ411" s="30"/>
      <c r="LK411" s="30"/>
      <c r="LL411" s="30"/>
      <c r="LM411" s="30"/>
      <c r="LN411" s="30"/>
      <c r="LO411" s="30"/>
      <c r="LP411" s="30"/>
      <c r="LQ411" s="30"/>
      <c r="LR411" s="30"/>
      <c r="LS411" s="30"/>
      <c r="LT411" s="30"/>
      <c r="LU411" s="30"/>
      <c r="LV411" s="30"/>
      <c r="LW411" s="30"/>
      <c r="LX411" s="30"/>
    </row>
    <row r="412" spans="1:336" s="31" customFormat="1" ht="140.25" x14ac:dyDescent="0.25">
      <c r="A412" s="661" t="str">
        <f>CONCATENATE(MUEBLES[[#This Row],[CODIGO DE LA PARTIDA ESPECIFICA ]],"-",MUEBLES[[#This Row],[NO. EDIFICIO ]],"-",MUEBLES[[#This Row],[NO. ÁREA ]],"-",MUEBLES[[#This Row],[NÚM. DE BIEN ]],"-",MUEBLES[[#This Row],[CONSECUTIVO DEL BIEN ]],"-",MUEBLES[[#This Row],[CONSECUTIVO GENERAL DE INVENTARIO]])</f>
        <v>566-02-38-271-068-0407</v>
      </c>
      <c r="B412" s="605">
        <v>566</v>
      </c>
      <c r="C412" s="584" t="s">
        <v>6107</v>
      </c>
      <c r="D412" s="605" t="s">
        <v>6530</v>
      </c>
      <c r="E412" s="585" t="s">
        <v>4061</v>
      </c>
      <c r="F412" s="584" t="str">
        <f>VLOOKUP(MUEBLES[[#This Row],[NO. EDIFICIO ]],EDIFICIOS[],2,FALSE)</f>
        <v>CENTRO CULTURAL</v>
      </c>
      <c r="G412" s="584" t="str">
        <f>VLOOKUP(MUEBLES[[#This Row],[NO. EDIFICIO ]],EDIFICIOS[],3,FALSE)</f>
        <v xml:space="preserve">AV. REFORMA S/N, SECCIÓN SUR, 1RA MANZANA, SANTIAGO DE ANAYA, HIDALGO </v>
      </c>
      <c r="H412" s="606" t="s">
        <v>4283</v>
      </c>
      <c r="I412" s="587" t="str">
        <f>VLOOKUP(MUEBLES[[#This Row],[NO. ÁREA ]],AREAS[],2,FALSE)</f>
        <v xml:space="preserve">EDUCACIÓN, CULTURA, DEPORTE Y TURISMO </v>
      </c>
      <c r="J412" s="586" t="str">
        <f>VLOOKUP(MUEBLES[[#This Row],[NO. ÁREA ]],AREAS[],5,FALSE)</f>
        <v>LIC. MARÍA DEL CARMEN AGUILAR CAMACHO</v>
      </c>
      <c r="K412" s="586">
        <v>195</v>
      </c>
      <c r="L412" s="587" t="str">
        <f>VLOOKUP(MUEBLES[[#This Row],[NÚM. DE NOMINA ]],PERSONAL[],2,FALSE)</f>
        <v>P. DE ING. EN G. E. DIANA GUADALUPE GACHUZ MEJÍA</v>
      </c>
      <c r="M412" s="606" t="str">
        <f>VLOOKUP(MUEBLES[[#This Row],[NÚM. DE NOMINA ]],PERSONAL[],3,FALSE)</f>
        <v xml:space="preserve">TITULAR </v>
      </c>
      <c r="N412" s="585" t="s">
        <v>4904</v>
      </c>
      <c r="O412" s="606" t="s">
        <v>4759</v>
      </c>
      <c r="P412" s="588" t="str">
        <f>VLOOKUP(MUEBLES[[#This Row],[NÚM. DE BIEN ]],BIENES[],2,FALSE)</f>
        <v xml:space="preserve">SILLA AJUSTABLE </v>
      </c>
      <c r="Q412" s="620" t="s">
        <v>1953</v>
      </c>
      <c r="R412" s="606" t="s">
        <v>5349</v>
      </c>
      <c r="S412" s="587" t="s">
        <v>557</v>
      </c>
      <c r="T412" s="587" t="s">
        <v>1954</v>
      </c>
      <c r="U412" s="587" t="s">
        <v>557</v>
      </c>
      <c r="V412" s="587">
        <v>5294</v>
      </c>
      <c r="W412" s="621">
        <v>44543</v>
      </c>
      <c r="X412" s="622">
        <v>2088</v>
      </c>
      <c r="Y412" s="592"/>
      <c r="Z412" s="623">
        <v>2088</v>
      </c>
      <c r="AA412" s="585" t="s">
        <v>6089</v>
      </c>
      <c r="AB412" s="19"/>
      <c r="AC412" s="576"/>
      <c r="AD412" s="30"/>
      <c r="AE412" s="30"/>
      <c r="AF412" s="30"/>
      <c r="AG412" s="30"/>
      <c r="AH412" s="30"/>
      <c r="AI412" s="30"/>
      <c r="AJ412" s="30"/>
      <c r="AK412" s="30"/>
      <c r="AL412" s="30"/>
      <c r="AM412" s="30"/>
      <c r="AN412" s="30"/>
      <c r="AO412" s="30"/>
      <c r="AP412" s="30"/>
      <c r="AQ412" s="30"/>
      <c r="AR412" s="30"/>
      <c r="AS412" s="30"/>
      <c r="AT412" s="30"/>
      <c r="AU412" s="30"/>
      <c r="AV412" s="30"/>
      <c r="AW412" s="30"/>
      <c r="AX412" s="30"/>
      <c r="AY412" s="30"/>
      <c r="AZ412" s="30"/>
      <c r="BA412" s="30"/>
      <c r="BB412" s="30"/>
      <c r="BC412" s="30"/>
      <c r="BD412" s="30"/>
      <c r="BE412" s="30"/>
      <c r="BF412" s="30"/>
      <c r="BG412" s="30"/>
      <c r="BH412" s="30"/>
      <c r="BI412" s="30"/>
      <c r="BJ412" s="30"/>
      <c r="BK412" s="30"/>
      <c r="BL412" s="30"/>
      <c r="BM412" s="30"/>
      <c r="BN412" s="30"/>
      <c r="BO412" s="30"/>
      <c r="BP412" s="30"/>
      <c r="BQ412" s="30"/>
      <c r="BR412" s="30"/>
      <c r="BS412" s="30"/>
      <c r="BT412" s="30"/>
      <c r="BU412" s="30"/>
      <c r="BV412" s="30"/>
      <c r="BW412" s="30"/>
      <c r="BX412" s="30"/>
      <c r="BY412" s="30"/>
      <c r="BZ412" s="30"/>
      <c r="CA412" s="30"/>
      <c r="CB412" s="30"/>
      <c r="CC412" s="30"/>
      <c r="CD412" s="30"/>
      <c r="CE412" s="30"/>
      <c r="CF412" s="30"/>
      <c r="CG412" s="30"/>
      <c r="CH412" s="30"/>
      <c r="CI412" s="30"/>
      <c r="CJ412" s="30"/>
      <c r="CK412" s="30"/>
      <c r="CL412" s="30"/>
      <c r="CM412" s="30"/>
      <c r="CN412" s="30"/>
      <c r="CO412" s="30"/>
      <c r="CP412" s="30"/>
      <c r="CQ412" s="30"/>
      <c r="CR412" s="30"/>
      <c r="CS412" s="30"/>
      <c r="CT412" s="30"/>
      <c r="CU412" s="30"/>
      <c r="CV412" s="30"/>
      <c r="CW412" s="30"/>
      <c r="CX412" s="30"/>
      <c r="CY412" s="30"/>
      <c r="CZ412" s="30"/>
      <c r="DA412" s="30"/>
      <c r="DB412" s="30"/>
      <c r="DC412" s="30"/>
      <c r="DD412" s="30"/>
      <c r="DE412" s="30"/>
      <c r="DF412" s="30"/>
      <c r="DG412" s="30"/>
      <c r="DH412" s="30"/>
      <c r="DI412" s="30"/>
      <c r="DJ412" s="30"/>
      <c r="DK412" s="30"/>
      <c r="DL412" s="30"/>
      <c r="DM412" s="30"/>
      <c r="DN412" s="30"/>
      <c r="DO412" s="30"/>
      <c r="DP412" s="30"/>
      <c r="DQ412" s="30"/>
      <c r="DR412" s="30"/>
      <c r="DS412" s="30"/>
      <c r="DT412" s="30"/>
      <c r="DU412" s="30"/>
      <c r="DV412" s="30"/>
      <c r="DW412" s="30"/>
      <c r="DX412" s="30"/>
      <c r="DY412" s="30"/>
      <c r="DZ412" s="30"/>
      <c r="EA412" s="30"/>
      <c r="EB412" s="30"/>
      <c r="EC412" s="30"/>
      <c r="ED412" s="30"/>
      <c r="EE412" s="30"/>
      <c r="EF412" s="30"/>
      <c r="EG412" s="30"/>
      <c r="EH412" s="30"/>
      <c r="EI412" s="30"/>
      <c r="EJ412" s="30"/>
      <c r="EK412" s="30"/>
      <c r="EL412" s="30"/>
      <c r="EM412" s="30"/>
      <c r="EN412" s="30"/>
      <c r="EO412" s="30"/>
      <c r="EP412" s="30"/>
      <c r="EQ412" s="30"/>
      <c r="ER412" s="30"/>
      <c r="ES412" s="30"/>
      <c r="ET412" s="30"/>
      <c r="EU412" s="30"/>
      <c r="EV412" s="30"/>
      <c r="EW412" s="30"/>
      <c r="EX412" s="30"/>
      <c r="EY412" s="30"/>
      <c r="EZ412" s="30"/>
      <c r="FA412" s="30"/>
      <c r="FB412" s="30"/>
      <c r="FC412" s="30"/>
      <c r="FD412" s="30"/>
      <c r="FE412" s="30"/>
      <c r="FF412" s="30"/>
      <c r="FG412" s="30"/>
      <c r="FH412" s="30"/>
      <c r="FI412" s="30"/>
      <c r="FJ412" s="30"/>
      <c r="FK412" s="30"/>
      <c r="FL412" s="30"/>
      <c r="FM412" s="30"/>
      <c r="FN412" s="30"/>
      <c r="FO412" s="30"/>
      <c r="FP412" s="30"/>
      <c r="FQ412" s="30"/>
      <c r="FR412" s="30"/>
      <c r="FS412" s="30"/>
      <c r="FT412" s="30"/>
      <c r="FU412" s="30"/>
      <c r="FV412" s="30"/>
      <c r="FW412" s="30"/>
      <c r="FX412" s="30"/>
      <c r="FY412" s="30"/>
      <c r="FZ412" s="30"/>
      <c r="GA412" s="30"/>
      <c r="GB412" s="30"/>
      <c r="GC412" s="30"/>
      <c r="GD412" s="30"/>
      <c r="GE412" s="30"/>
      <c r="GF412" s="30"/>
      <c r="GG412" s="30"/>
      <c r="GH412" s="30"/>
      <c r="GI412" s="30"/>
      <c r="GJ412" s="30"/>
      <c r="GK412" s="30"/>
      <c r="GL412" s="30"/>
      <c r="GM412" s="30"/>
      <c r="GN412" s="30"/>
      <c r="GO412" s="30"/>
      <c r="GP412" s="30"/>
      <c r="GQ412" s="30"/>
      <c r="GR412" s="30"/>
      <c r="GS412" s="30"/>
      <c r="GT412" s="30"/>
      <c r="GU412" s="30"/>
      <c r="GV412" s="30"/>
      <c r="GW412" s="30"/>
      <c r="GX412" s="30"/>
      <c r="GY412" s="30"/>
      <c r="GZ412" s="30"/>
      <c r="HA412" s="30"/>
      <c r="HB412" s="30"/>
      <c r="HC412" s="30"/>
      <c r="HD412" s="30"/>
      <c r="HE412" s="30"/>
      <c r="HF412" s="30"/>
      <c r="HG412" s="30"/>
      <c r="HH412" s="30"/>
      <c r="HI412" s="30"/>
      <c r="HJ412" s="30"/>
      <c r="HK412" s="30"/>
      <c r="HL412" s="30"/>
      <c r="HM412" s="30"/>
      <c r="HN412" s="30"/>
      <c r="HO412" s="30"/>
      <c r="HP412" s="30"/>
      <c r="HQ412" s="30"/>
      <c r="HR412" s="30"/>
      <c r="HS412" s="30"/>
      <c r="HT412" s="30"/>
      <c r="HU412" s="30"/>
      <c r="HV412" s="30"/>
      <c r="HW412" s="30"/>
      <c r="HX412" s="30"/>
      <c r="HY412" s="30"/>
      <c r="HZ412" s="30"/>
      <c r="IA412" s="30"/>
      <c r="IB412" s="30"/>
      <c r="IC412" s="30"/>
      <c r="ID412" s="30"/>
      <c r="IE412" s="30"/>
      <c r="IF412" s="30"/>
      <c r="IG412" s="30"/>
      <c r="IH412" s="30"/>
      <c r="II412" s="30"/>
      <c r="IJ412" s="30"/>
      <c r="IK412" s="30"/>
      <c r="IL412" s="30"/>
      <c r="IM412" s="30"/>
      <c r="IN412" s="30"/>
      <c r="IO412" s="30"/>
      <c r="IP412" s="30"/>
      <c r="IQ412" s="30"/>
      <c r="IR412" s="30"/>
      <c r="IS412" s="30"/>
      <c r="IT412" s="30"/>
      <c r="IU412" s="30"/>
      <c r="IV412" s="30"/>
      <c r="IW412" s="30"/>
      <c r="IX412" s="30"/>
      <c r="IY412" s="30"/>
      <c r="IZ412" s="30"/>
      <c r="JA412" s="30"/>
      <c r="JB412" s="30"/>
      <c r="JC412" s="30"/>
      <c r="JD412" s="30"/>
      <c r="JE412" s="30"/>
      <c r="JF412" s="30"/>
      <c r="JG412" s="30"/>
      <c r="JH412" s="30"/>
      <c r="JI412" s="30"/>
      <c r="JJ412" s="30"/>
      <c r="JK412" s="30"/>
      <c r="JL412" s="30"/>
      <c r="JM412" s="30"/>
      <c r="JN412" s="30"/>
      <c r="JO412" s="30"/>
      <c r="JP412" s="30"/>
      <c r="JQ412" s="30"/>
      <c r="JR412" s="30"/>
      <c r="JS412" s="30"/>
      <c r="JT412" s="30"/>
      <c r="JU412" s="30"/>
      <c r="JV412" s="30"/>
      <c r="JW412" s="30"/>
      <c r="JX412" s="30"/>
      <c r="JY412" s="30"/>
      <c r="JZ412" s="30"/>
      <c r="KA412" s="30"/>
      <c r="KB412" s="30"/>
      <c r="KC412" s="30"/>
      <c r="KD412" s="30"/>
      <c r="KE412" s="30"/>
      <c r="KF412" s="30"/>
      <c r="KG412" s="30"/>
      <c r="KH412" s="30"/>
      <c r="KI412" s="30"/>
      <c r="KJ412" s="30"/>
      <c r="KK412" s="30"/>
      <c r="KL412" s="30"/>
      <c r="KM412" s="30"/>
      <c r="KN412" s="30"/>
      <c r="KO412" s="30"/>
      <c r="KP412" s="30"/>
      <c r="KQ412" s="30"/>
      <c r="KR412" s="30"/>
      <c r="KS412" s="30"/>
      <c r="KT412" s="30"/>
      <c r="KU412" s="30"/>
      <c r="KV412" s="30"/>
      <c r="KW412" s="30"/>
      <c r="KX412" s="30"/>
      <c r="KY412" s="30"/>
      <c r="KZ412" s="30"/>
      <c r="LA412" s="30"/>
      <c r="LB412" s="30"/>
      <c r="LC412" s="30"/>
      <c r="LD412" s="30"/>
      <c r="LE412" s="30"/>
      <c r="LF412" s="30"/>
      <c r="LG412" s="30"/>
      <c r="LH412" s="30"/>
      <c r="LI412" s="30"/>
      <c r="LJ412" s="30"/>
      <c r="LK412" s="30"/>
      <c r="LL412" s="30"/>
      <c r="LM412" s="30"/>
      <c r="LN412" s="30"/>
      <c r="LO412" s="30"/>
      <c r="LP412" s="30"/>
      <c r="LQ412" s="30"/>
      <c r="LR412" s="30"/>
      <c r="LS412" s="30"/>
      <c r="LT412" s="30"/>
      <c r="LU412" s="30"/>
      <c r="LV412" s="30"/>
      <c r="LW412" s="30"/>
      <c r="LX412" s="30"/>
    </row>
    <row r="413" spans="1:336" s="31" customFormat="1" ht="140.25" x14ac:dyDescent="0.25">
      <c r="A413" s="661" t="str">
        <f>CONCATENATE(MUEBLES[[#This Row],[CODIGO DE LA PARTIDA ESPECIFICA ]],"-",MUEBLES[[#This Row],[NO. EDIFICIO ]],"-",MUEBLES[[#This Row],[NO. ÁREA ]],"-",MUEBLES[[#This Row],[NÚM. DE BIEN ]],"-",MUEBLES[[#This Row],[CONSECUTIVO DEL BIEN ]],"-",MUEBLES[[#This Row],[CONSECUTIVO GENERAL DE INVENTARIO]])</f>
        <v>566-02-39-271-069-0408</v>
      </c>
      <c r="B413" s="584">
        <v>566</v>
      </c>
      <c r="C413" s="584" t="s">
        <v>6107</v>
      </c>
      <c r="D413" s="584" t="s">
        <v>6531</v>
      </c>
      <c r="E413" s="585" t="s">
        <v>4061</v>
      </c>
      <c r="F413" s="584" t="str">
        <f>VLOOKUP(MUEBLES[[#This Row],[NO. EDIFICIO ]],EDIFICIOS[],2,FALSE)</f>
        <v>CENTRO CULTURAL</v>
      </c>
      <c r="G413" s="584" t="str">
        <f>VLOOKUP(MUEBLES[[#This Row],[NO. EDIFICIO ]],EDIFICIOS[],3,FALSE)</f>
        <v xml:space="preserve">AV. REFORMA S/N, SECCIÓN SUR, 1RA MANZANA, SANTIAGO DE ANAYA, HIDALGO </v>
      </c>
      <c r="H413" s="606" t="s">
        <v>4284</v>
      </c>
      <c r="I413" s="587" t="str">
        <f>VLOOKUP(MUEBLES[[#This Row],[NO. ÁREA ]],AREAS[],2,FALSE)</f>
        <v xml:space="preserve">INSTANCIA MUNICIPAL DE LA JUVENTUD Y EL DEPORTE </v>
      </c>
      <c r="J413" s="586">
        <f>VLOOKUP(MUEBLES[[#This Row],[NO. ÁREA ]],AREAS[],5,FALSE)</f>
        <v>0</v>
      </c>
      <c r="K413" s="586">
        <v>51</v>
      </c>
      <c r="L413" s="587" t="str">
        <f>VLOOKUP(MUEBLES[[#This Row],[NÚM. DE NOMINA ]],PERSONAL[],2,FALSE)</f>
        <v>LIC. MARÍA DEL CARMEN AGUILAR CAMACHO</v>
      </c>
      <c r="M413" s="586" t="str">
        <f>VLOOKUP(MUEBLES[[#This Row],[NÚM. DE NOMINA ]],PERSONAL[],3,FALSE)</f>
        <v>TITULAR</v>
      </c>
      <c r="N413" s="585" t="s">
        <v>4904</v>
      </c>
      <c r="O413" s="586" t="s">
        <v>4760</v>
      </c>
      <c r="P413" s="588" t="str">
        <f>VLOOKUP(MUEBLES[[#This Row],[NÚM. DE BIEN ]],BIENES[],2,FALSE)</f>
        <v xml:space="preserve">SILLA AJUSTABLE </v>
      </c>
      <c r="Q413" s="589" t="s">
        <v>1953</v>
      </c>
      <c r="R413" s="606" t="s">
        <v>5350</v>
      </c>
      <c r="S413" s="585" t="s">
        <v>557</v>
      </c>
      <c r="T413" s="585" t="s">
        <v>1954</v>
      </c>
      <c r="U413" s="585" t="s">
        <v>557</v>
      </c>
      <c r="V413" s="585">
        <v>5294</v>
      </c>
      <c r="W413" s="590">
        <v>44543</v>
      </c>
      <c r="X413" s="591">
        <v>2088</v>
      </c>
      <c r="Y413" s="592"/>
      <c r="Z413" s="592">
        <v>2088</v>
      </c>
      <c r="AA413" s="585" t="s">
        <v>6089</v>
      </c>
      <c r="AB413" s="19"/>
      <c r="AC413" s="576"/>
      <c r="AD413" s="30"/>
      <c r="AE413" s="30"/>
      <c r="AF413" s="30"/>
      <c r="AG413" s="30"/>
      <c r="AH413" s="30"/>
      <c r="AI413" s="30"/>
      <c r="AJ413" s="30"/>
      <c r="AK413" s="30"/>
      <c r="AL413" s="30"/>
      <c r="AM413" s="30"/>
      <c r="AN413" s="30"/>
      <c r="AO413" s="30"/>
      <c r="AP413" s="30"/>
      <c r="AQ413" s="30"/>
      <c r="AR413" s="30"/>
      <c r="AS413" s="30"/>
      <c r="AT413" s="30"/>
      <c r="AU413" s="30"/>
      <c r="AV413" s="30"/>
      <c r="AW413" s="30"/>
      <c r="AX413" s="30"/>
      <c r="AY413" s="30"/>
      <c r="AZ413" s="30"/>
      <c r="BA413" s="30"/>
      <c r="BB413" s="30"/>
      <c r="BC413" s="30"/>
      <c r="BD413" s="30"/>
      <c r="BE413" s="30"/>
      <c r="BF413" s="30"/>
      <c r="BG413" s="30"/>
      <c r="BH413" s="30"/>
      <c r="BI413" s="30"/>
      <c r="BJ413" s="30"/>
      <c r="BK413" s="30"/>
      <c r="BL413" s="30"/>
      <c r="BM413" s="30"/>
      <c r="BN413" s="30"/>
      <c r="BO413" s="30"/>
      <c r="BP413" s="30"/>
      <c r="BQ413" s="30"/>
      <c r="BR413" s="30"/>
      <c r="BS413" s="30"/>
      <c r="BT413" s="30"/>
      <c r="BU413" s="30"/>
      <c r="BV413" s="30"/>
      <c r="BW413" s="30"/>
      <c r="BX413" s="30"/>
      <c r="BY413" s="30"/>
      <c r="BZ413" s="30"/>
      <c r="CA413" s="30"/>
      <c r="CB413" s="30"/>
      <c r="CC413" s="30"/>
      <c r="CD413" s="30"/>
      <c r="CE413" s="30"/>
      <c r="CF413" s="30"/>
      <c r="CG413" s="30"/>
      <c r="CH413" s="30"/>
      <c r="CI413" s="30"/>
      <c r="CJ413" s="30"/>
      <c r="CK413" s="30"/>
      <c r="CL413" s="30"/>
      <c r="CM413" s="30"/>
      <c r="CN413" s="30"/>
      <c r="CO413" s="30"/>
      <c r="CP413" s="30"/>
      <c r="CQ413" s="30"/>
      <c r="CR413" s="30"/>
      <c r="CS413" s="30"/>
      <c r="CT413" s="30"/>
      <c r="CU413" s="30"/>
      <c r="CV413" s="30"/>
      <c r="CW413" s="30"/>
      <c r="CX413" s="30"/>
      <c r="CY413" s="30"/>
      <c r="CZ413" s="30"/>
      <c r="DA413" s="30"/>
      <c r="DB413" s="30"/>
      <c r="DC413" s="30"/>
      <c r="DD413" s="30"/>
      <c r="DE413" s="30"/>
      <c r="DF413" s="30"/>
      <c r="DG413" s="30"/>
      <c r="DH413" s="30"/>
      <c r="DI413" s="30"/>
      <c r="DJ413" s="30"/>
      <c r="DK413" s="30"/>
      <c r="DL413" s="30"/>
      <c r="DM413" s="30"/>
      <c r="DN413" s="30"/>
      <c r="DO413" s="30"/>
      <c r="DP413" s="30"/>
      <c r="DQ413" s="30"/>
      <c r="DR413" s="30"/>
      <c r="DS413" s="30"/>
      <c r="DT413" s="30"/>
      <c r="DU413" s="30"/>
      <c r="DV413" s="30"/>
      <c r="DW413" s="30"/>
      <c r="DX413" s="30"/>
      <c r="DY413" s="30"/>
      <c r="DZ413" s="30"/>
      <c r="EA413" s="30"/>
      <c r="EB413" s="30"/>
      <c r="EC413" s="30"/>
      <c r="ED413" s="30"/>
      <c r="EE413" s="30"/>
      <c r="EF413" s="30"/>
      <c r="EG413" s="30"/>
      <c r="EH413" s="30"/>
      <c r="EI413" s="30"/>
      <c r="EJ413" s="30"/>
      <c r="EK413" s="30"/>
      <c r="EL413" s="30"/>
      <c r="EM413" s="30"/>
      <c r="EN413" s="30"/>
      <c r="EO413" s="30"/>
      <c r="EP413" s="30"/>
      <c r="EQ413" s="30"/>
      <c r="ER413" s="30"/>
      <c r="ES413" s="30"/>
      <c r="ET413" s="30"/>
      <c r="EU413" s="30"/>
      <c r="EV413" s="30"/>
      <c r="EW413" s="30"/>
      <c r="EX413" s="30"/>
      <c r="EY413" s="30"/>
      <c r="EZ413" s="30"/>
      <c r="FA413" s="30"/>
      <c r="FB413" s="30"/>
      <c r="FC413" s="30"/>
      <c r="FD413" s="30"/>
      <c r="FE413" s="30"/>
      <c r="FF413" s="30"/>
      <c r="FG413" s="30"/>
      <c r="FH413" s="30"/>
      <c r="FI413" s="30"/>
      <c r="FJ413" s="30"/>
      <c r="FK413" s="30"/>
      <c r="FL413" s="30"/>
      <c r="FM413" s="30"/>
      <c r="FN413" s="30"/>
      <c r="FO413" s="30"/>
      <c r="FP413" s="30"/>
      <c r="FQ413" s="30"/>
      <c r="FR413" s="30"/>
      <c r="FS413" s="30"/>
      <c r="FT413" s="30"/>
      <c r="FU413" s="30"/>
      <c r="FV413" s="30"/>
      <c r="FW413" s="30"/>
      <c r="FX413" s="30"/>
      <c r="FY413" s="30"/>
      <c r="FZ413" s="30"/>
      <c r="GA413" s="30"/>
      <c r="GB413" s="30"/>
      <c r="GC413" s="30"/>
      <c r="GD413" s="30"/>
      <c r="GE413" s="30"/>
      <c r="GF413" s="30"/>
      <c r="GG413" s="30"/>
      <c r="GH413" s="30"/>
      <c r="GI413" s="30"/>
      <c r="GJ413" s="30"/>
      <c r="GK413" s="30"/>
      <c r="GL413" s="30"/>
      <c r="GM413" s="30"/>
      <c r="GN413" s="30"/>
      <c r="GO413" s="30"/>
      <c r="GP413" s="30"/>
      <c r="GQ413" s="30"/>
      <c r="GR413" s="30"/>
      <c r="GS413" s="30"/>
      <c r="GT413" s="30"/>
      <c r="GU413" s="30"/>
      <c r="GV413" s="30"/>
      <c r="GW413" s="30"/>
      <c r="GX413" s="30"/>
      <c r="GY413" s="30"/>
      <c r="GZ413" s="30"/>
      <c r="HA413" s="30"/>
      <c r="HB413" s="30"/>
      <c r="HC413" s="30"/>
      <c r="HD413" s="30"/>
      <c r="HE413" s="30"/>
      <c r="HF413" s="30"/>
      <c r="HG413" s="30"/>
      <c r="HH413" s="30"/>
      <c r="HI413" s="30"/>
      <c r="HJ413" s="30"/>
      <c r="HK413" s="30"/>
      <c r="HL413" s="30"/>
      <c r="HM413" s="30"/>
      <c r="HN413" s="30"/>
      <c r="HO413" s="30"/>
      <c r="HP413" s="30"/>
      <c r="HQ413" s="30"/>
      <c r="HR413" s="30"/>
      <c r="HS413" s="30"/>
      <c r="HT413" s="30"/>
      <c r="HU413" s="30"/>
      <c r="HV413" s="30"/>
      <c r="HW413" s="30"/>
      <c r="HX413" s="30"/>
      <c r="HY413" s="30"/>
      <c r="HZ413" s="30"/>
      <c r="IA413" s="30"/>
      <c r="IB413" s="30"/>
      <c r="IC413" s="30"/>
      <c r="ID413" s="30"/>
      <c r="IE413" s="30"/>
      <c r="IF413" s="30"/>
      <c r="IG413" s="30"/>
      <c r="IH413" s="30"/>
      <c r="II413" s="30"/>
      <c r="IJ413" s="30"/>
      <c r="IK413" s="30"/>
      <c r="IL413" s="30"/>
      <c r="IM413" s="30"/>
      <c r="IN413" s="30"/>
      <c r="IO413" s="30"/>
      <c r="IP413" s="30"/>
      <c r="IQ413" s="30"/>
      <c r="IR413" s="30"/>
      <c r="IS413" s="30"/>
      <c r="IT413" s="30"/>
      <c r="IU413" s="30"/>
      <c r="IV413" s="30"/>
      <c r="IW413" s="30"/>
      <c r="IX413" s="30"/>
      <c r="IY413" s="30"/>
      <c r="IZ413" s="30"/>
      <c r="JA413" s="30"/>
      <c r="JB413" s="30"/>
      <c r="JC413" s="30"/>
      <c r="JD413" s="30"/>
      <c r="JE413" s="30"/>
      <c r="JF413" s="30"/>
      <c r="JG413" s="30"/>
      <c r="JH413" s="30"/>
      <c r="JI413" s="30"/>
      <c r="JJ413" s="30"/>
      <c r="JK413" s="30"/>
      <c r="JL413" s="30"/>
      <c r="JM413" s="30"/>
      <c r="JN413" s="30"/>
      <c r="JO413" s="30"/>
      <c r="JP413" s="30"/>
      <c r="JQ413" s="30"/>
      <c r="JR413" s="30"/>
      <c r="JS413" s="30"/>
      <c r="JT413" s="30"/>
      <c r="JU413" s="30"/>
      <c r="JV413" s="30"/>
      <c r="JW413" s="30"/>
      <c r="JX413" s="30"/>
      <c r="JY413" s="30"/>
      <c r="JZ413" s="30"/>
      <c r="KA413" s="30"/>
      <c r="KB413" s="30"/>
      <c r="KC413" s="30"/>
      <c r="KD413" s="30"/>
      <c r="KE413" s="30"/>
      <c r="KF413" s="30"/>
      <c r="KG413" s="30"/>
      <c r="KH413" s="30"/>
      <c r="KI413" s="30"/>
      <c r="KJ413" s="30"/>
      <c r="KK413" s="30"/>
      <c r="KL413" s="30"/>
      <c r="KM413" s="30"/>
      <c r="KN413" s="30"/>
      <c r="KO413" s="30"/>
      <c r="KP413" s="30"/>
      <c r="KQ413" s="30"/>
      <c r="KR413" s="30"/>
      <c r="KS413" s="30"/>
      <c r="KT413" s="30"/>
      <c r="KU413" s="30"/>
      <c r="KV413" s="30"/>
      <c r="KW413" s="30"/>
      <c r="KX413" s="30"/>
      <c r="KY413" s="30"/>
      <c r="KZ413" s="30"/>
      <c r="LA413" s="30"/>
      <c r="LB413" s="30"/>
      <c r="LC413" s="30"/>
      <c r="LD413" s="30"/>
      <c r="LE413" s="30"/>
      <c r="LF413" s="30"/>
      <c r="LG413" s="30"/>
      <c r="LH413" s="30"/>
      <c r="LI413" s="30"/>
      <c r="LJ413" s="30"/>
      <c r="LK413" s="30"/>
      <c r="LL413" s="30"/>
      <c r="LM413" s="30"/>
      <c r="LN413" s="30"/>
      <c r="LO413" s="30"/>
      <c r="LP413" s="30"/>
      <c r="LQ413" s="30"/>
      <c r="LR413" s="30"/>
      <c r="LS413" s="30"/>
      <c r="LT413" s="30"/>
      <c r="LU413" s="30"/>
      <c r="LV413" s="30"/>
      <c r="LW413" s="30"/>
      <c r="LX413" s="30"/>
    </row>
    <row r="414" spans="1:336" s="31" customFormat="1" ht="140.25" x14ac:dyDescent="0.25">
      <c r="A414" s="663" t="str">
        <f>CONCATENATE(MUEBLES[[#This Row],[CODIGO DE LA PARTIDA ESPECIFICA ]],"-",MUEBLES[[#This Row],[NO. EDIFICIO ]],"-",MUEBLES[[#This Row],[NO. ÁREA ]],"-",MUEBLES[[#This Row],[NÚM. DE BIEN ]],"-",MUEBLES[[#This Row],[CONSECUTIVO DEL BIEN ]],"-",MUEBLES[[#This Row],[CONSECUTIVO GENERAL DE INVENTARIO]])</f>
        <v>566-01-24-271-070-0409</v>
      </c>
      <c r="B414" s="584">
        <v>566</v>
      </c>
      <c r="C414" s="584" t="s">
        <v>6107</v>
      </c>
      <c r="D414" s="584" t="s">
        <v>6532</v>
      </c>
      <c r="E414" s="585" t="s">
        <v>4060</v>
      </c>
      <c r="F414" s="584" t="str">
        <f>VLOOKUP(MUEBLES[[#This Row],[NO. EDIFICIO ]],EDIFICIOS[],2,FALSE)</f>
        <v>PALACIO MUNICIPAL</v>
      </c>
      <c r="G414" s="584" t="str">
        <f>VLOOKUP(MUEBLES[[#This Row],[NO. EDIFICIO ]],EDIFICIOS[],3,FALSE)</f>
        <v>PALACIO MUNICIPAL, S/N, COLONIA CENTRO</v>
      </c>
      <c r="H414" s="606" t="s">
        <v>4269</v>
      </c>
      <c r="I414" s="587" t="str">
        <f>VLOOKUP(MUEBLES[[#This Row],[NO. ÁREA ]],AREAS[],2,FALSE)</f>
        <v>TESORERÍA MUNICIPAL</v>
      </c>
      <c r="J414" s="586" t="str">
        <f>VLOOKUP(MUEBLES[[#This Row],[NO. ÁREA ]],AREAS[],5,FALSE)</f>
        <v>C. P. NOHEMI VIRIDIANA CORTEZ MONTER</v>
      </c>
      <c r="K414" s="586">
        <v>138</v>
      </c>
      <c r="L414" s="587" t="str">
        <f>VLOOKUP(MUEBLES[[#This Row],[NÚM. DE NOMINA ]],PERSONAL[],2,FALSE)</f>
        <v>C. P. NOHEMI VIRIDIANA CORTEZ MONTER</v>
      </c>
      <c r="M414" s="586" t="str">
        <f>VLOOKUP(MUEBLES[[#This Row],[NÚM. DE NOMINA ]],PERSONAL[],3,FALSE)</f>
        <v>TITULAR</v>
      </c>
      <c r="N414" s="585" t="s">
        <v>4904</v>
      </c>
      <c r="O414" s="586" t="s">
        <v>4761</v>
      </c>
      <c r="P414" s="588" t="str">
        <f>VLOOKUP(MUEBLES[[#This Row],[NÚM. DE BIEN ]],BIENES[],2,FALSE)</f>
        <v xml:space="preserve">SILLA AJUSTABLE </v>
      </c>
      <c r="Q414" s="589" t="s">
        <v>1953</v>
      </c>
      <c r="R414" s="606" t="s">
        <v>5351</v>
      </c>
      <c r="S414" s="585" t="s">
        <v>557</v>
      </c>
      <c r="T414" s="585" t="s">
        <v>1954</v>
      </c>
      <c r="U414" s="585" t="s">
        <v>557</v>
      </c>
      <c r="V414" s="585">
        <v>5294</v>
      </c>
      <c r="W414" s="590">
        <v>44543</v>
      </c>
      <c r="X414" s="591">
        <v>2088</v>
      </c>
      <c r="Y414" s="592"/>
      <c r="Z414" s="592">
        <v>2088</v>
      </c>
      <c r="AA414" s="585" t="s">
        <v>6089</v>
      </c>
      <c r="AB414" s="19"/>
      <c r="AC414" s="576"/>
      <c r="AD414" s="30"/>
      <c r="AE414" s="30"/>
      <c r="AF414" s="30"/>
      <c r="AG414" s="30"/>
      <c r="AH414" s="30"/>
      <c r="AI414" s="30"/>
      <c r="AJ414" s="30"/>
      <c r="AK414" s="30"/>
      <c r="AL414" s="30"/>
      <c r="AM414" s="30"/>
      <c r="AN414" s="30"/>
      <c r="AO414" s="30"/>
      <c r="AP414" s="30"/>
      <c r="AQ414" s="30"/>
      <c r="AR414" s="30"/>
      <c r="AS414" s="30"/>
      <c r="AT414" s="30"/>
      <c r="AU414" s="30"/>
      <c r="AV414" s="30"/>
      <c r="AW414" s="30"/>
      <c r="AX414" s="30"/>
      <c r="AY414" s="30"/>
      <c r="AZ414" s="30"/>
      <c r="BA414" s="30"/>
      <c r="BB414" s="30"/>
      <c r="BC414" s="30"/>
      <c r="BD414" s="30"/>
      <c r="BE414" s="30"/>
      <c r="BF414" s="30"/>
      <c r="BG414" s="30"/>
      <c r="BH414" s="30"/>
      <c r="BI414" s="30"/>
      <c r="BJ414" s="30"/>
      <c r="BK414" s="30"/>
      <c r="BL414" s="30"/>
      <c r="BM414" s="30"/>
      <c r="BN414" s="30"/>
      <c r="BO414" s="30"/>
      <c r="BP414" s="30"/>
      <c r="BQ414" s="30"/>
      <c r="BR414" s="30"/>
      <c r="BS414" s="30"/>
      <c r="BT414" s="30"/>
      <c r="BU414" s="30"/>
      <c r="BV414" s="30"/>
      <c r="BW414" s="30"/>
      <c r="BX414" s="30"/>
      <c r="BY414" s="30"/>
      <c r="BZ414" s="30"/>
      <c r="CA414" s="30"/>
      <c r="CB414" s="30"/>
      <c r="CC414" s="30"/>
      <c r="CD414" s="30"/>
      <c r="CE414" s="30"/>
      <c r="CF414" s="30"/>
      <c r="CG414" s="30"/>
      <c r="CH414" s="30"/>
      <c r="CI414" s="30"/>
      <c r="CJ414" s="30"/>
      <c r="CK414" s="30"/>
      <c r="CL414" s="30"/>
      <c r="CM414" s="30"/>
      <c r="CN414" s="30"/>
      <c r="CO414" s="30"/>
      <c r="CP414" s="30"/>
      <c r="CQ414" s="30"/>
      <c r="CR414" s="30"/>
      <c r="CS414" s="30"/>
      <c r="CT414" s="30"/>
      <c r="CU414" s="30"/>
      <c r="CV414" s="30"/>
      <c r="CW414" s="30"/>
      <c r="CX414" s="30"/>
      <c r="CY414" s="30"/>
      <c r="CZ414" s="30"/>
      <c r="DA414" s="30"/>
      <c r="DB414" s="30"/>
      <c r="DC414" s="30"/>
      <c r="DD414" s="30"/>
      <c r="DE414" s="30"/>
      <c r="DF414" s="30"/>
      <c r="DG414" s="30"/>
      <c r="DH414" s="30"/>
      <c r="DI414" s="30"/>
      <c r="DJ414" s="30"/>
      <c r="DK414" s="30"/>
      <c r="DL414" s="30"/>
      <c r="DM414" s="30"/>
      <c r="DN414" s="30"/>
      <c r="DO414" s="30"/>
      <c r="DP414" s="30"/>
      <c r="DQ414" s="30"/>
      <c r="DR414" s="30"/>
      <c r="DS414" s="30"/>
      <c r="DT414" s="30"/>
      <c r="DU414" s="30"/>
      <c r="DV414" s="30"/>
      <c r="DW414" s="30"/>
      <c r="DX414" s="30"/>
      <c r="DY414" s="30"/>
      <c r="DZ414" s="30"/>
      <c r="EA414" s="30"/>
      <c r="EB414" s="30"/>
      <c r="EC414" s="30"/>
      <c r="ED414" s="30"/>
      <c r="EE414" s="30"/>
      <c r="EF414" s="30"/>
      <c r="EG414" s="30"/>
      <c r="EH414" s="30"/>
      <c r="EI414" s="30"/>
      <c r="EJ414" s="30"/>
      <c r="EK414" s="30"/>
      <c r="EL414" s="30"/>
      <c r="EM414" s="30"/>
      <c r="EN414" s="30"/>
      <c r="EO414" s="30"/>
      <c r="EP414" s="30"/>
      <c r="EQ414" s="30"/>
      <c r="ER414" s="30"/>
      <c r="ES414" s="30"/>
      <c r="ET414" s="30"/>
      <c r="EU414" s="30"/>
      <c r="EV414" s="30"/>
      <c r="EW414" s="30"/>
      <c r="EX414" s="30"/>
      <c r="EY414" s="30"/>
      <c r="EZ414" s="30"/>
      <c r="FA414" s="30"/>
      <c r="FB414" s="30"/>
      <c r="FC414" s="30"/>
      <c r="FD414" s="30"/>
      <c r="FE414" s="30"/>
      <c r="FF414" s="30"/>
      <c r="FG414" s="30"/>
      <c r="FH414" s="30"/>
      <c r="FI414" s="30"/>
      <c r="FJ414" s="30"/>
      <c r="FK414" s="30"/>
      <c r="FL414" s="30"/>
      <c r="FM414" s="30"/>
      <c r="FN414" s="30"/>
      <c r="FO414" s="30"/>
      <c r="FP414" s="30"/>
      <c r="FQ414" s="30"/>
      <c r="FR414" s="30"/>
      <c r="FS414" s="30"/>
      <c r="FT414" s="30"/>
      <c r="FU414" s="30"/>
      <c r="FV414" s="30"/>
      <c r="FW414" s="30"/>
      <c r="FX414" s="30"/>
      <c r="FY414" s="30"/>
      <c r="FZ414" s="30"/>
      <c r="GA414" s="30"/>
      <c r="GB414" s="30"/>
      <c r="GC414" s="30"/>
      <c r="GD414" s="30"/>
      <c r="GE414" s="30"/>
      <c r="GF414" s="30"/>
      <c r="GG414" s="30"/>
      <c r="GH414" s="30"/>
      <c r="GI414" s="30"/>
      <c r="GJ414" s="30"/>
      <c r="GK414" s="30"/>
      <c r="GL414" s="30"/>
      <c r="GM414" s="30"/>
      <c r="GN414" s="30"/>
      <c r="GO414" s="30"/>
      <c r="GP414" s="30"/>
      <c r="GQ414" s="30"/>
      <c r="GR414" s="30"/>
      <c r="GS414" s="30"/>
      <c r="GT414" s="30"/>
      <c r="GU414" s="30"/>
      <c r="GV414" s="30"/>
      <c r="GW414" s="30"/>
      <c r="GX414" s="30"/>
      <c r="GY414" s="30"/>
      <c r="GZ414" s="30"/>
      <c r="HA414" s="30"/>
      <c r="HB414" s="30"/>
      <c r="HC414" s="30"/>
      <c r="HD414" s="30"/>
      <c r="HE414" s="30"/>
      <c r="HF414" s="30"/>
      <c r="HG414" s="30"/>
      <c r="HH414" s="30"/>
      <c r="HI414" s="30"/>
      <c r="HJ414" s="30"/>
      <c r="HK414" s="30"/>
      <c r="HL414" s="30"/>
      <c r="HM414" s="30"/>
      <c r="HN414" s="30"/>
      <c r="HO414" s="30"/>
      <c r="HP414" s="30"/>
      <c r="HQ414" s="30"/>
      <c r="HR414" s="30"/>
      <c r="HS414" s="30"/>
      <c r="HT414" s="30"/>
      <c r="HU414" s="30"/>
      <c r="HV414" s="30"/>
      <c r="HW414" s="30"/>
      <c r="HX414" s="30"/>
      <c r="HY414" s="30"/>
      <c r="HZ414" s="30"/>
      <c r="IA414" s="30"/>
      <c r="IB414" s="30"/>
      <c r="IC414" s="30"/>
      <c r="ID414" s="30"/>
      <c r="IE414" s="30"/>
      <c r="IF414" s="30"/>
      <c r="IG414" s="30"/>
      <c r="IH414" s="30"/>
      <c r="II414" s="30"/>
      <c r="IJ414" s="30"/>
      <c r="IK414" s="30"/>
      <c r="IL414" s="30"/>
      <c r="IM414" s="30"/>
      <c r="IN414" s="30"/>
      <c r="IO414" s="30"/>
      <c r="IP414" s="30"/>
      <c r="IQ414" s="30"/>
      <c r="IR414" s="30"/>
      <c r="IS414" s="30"/>
      <c r="IT414" s="30"/>
      <c r="IU414" s="30"/>
      <c r="IV414" s="30"/>
      <c r="IW414" s="30"/>
      <c r="IX414" s="30"/>
      <c r="IY414" s="30"/>
      <c r="IZ414" s="30"/>
      <c r="JA414" s="30"/>
      <c r="JB414" s="30"/>
      <c r="JC414" s="30"/>
      <c r="JD414" s="30"/>
      <c r="JE414" s="30"/>
      <c r="JF414" s="30"/>
      <c r="JG414" s="30"/>
      <c r="JH414" s="30"/>
      <c r="JI414" s="30"/>
      <c r="JJ414" s="30"/>
      <c r="JK414" s="30"/>
      <c r="JL414" s="30"/>
      <c r="JM414" s="30"/>
      <c r="JN414" s="30"/>
      <c r="JO414" s="30"/>
      <c r="JP414" s="30"/>
      <c r="JQ414" s="30"/>
      <c r="JR414" s="30"/>
      <c r="JS414" s="30"/>
      <c r="JT414" s="30"/>
      <c r="JU414" s="30"/>
      <c r="JV414" s="30"/>
      <c r="JW414" s="30"/>
      <c r="JX414" s="30"/>
      <c r="JY414" s="30"/>
      <c r="JZ414" s="30"/>
      <c r="KA414" s="30"/>
      <c r="KB414" s="30"/>
      <c r="KC414" s="30"/>
      <c r="KD414" s="30"/>
      <c r="KE414" s="30"/>
      <c r="KF414" s="30"/>
      <c r="KG414" s="30"/>
      <c r="KH414" s="30"/>
      <c r="KI414" s="30"/>
      <c r="KJ414" s="30"/>
      <c r="KK414" s="30"/>
      <c r="KL414" s="30"/>
      <c r="KM414" s="30"/>
      <c r="KN414" s="30"/>
      <c r="KO414" s="30"/>
      <c r="KP414" s="30"/>
      <c r="KQ414" s="30"/>
      <c r="KR414" s="30"/>
      <c r="KS414" s="30"/>
      <c r="KT414" s="30"/>
      <c r="KU414" s="30"/>
      <c r="KV414" s="30"/>
      <c r="KW414" s="30"/>
      <c r="KX414" s="30"/>
      <c r="KY414" s="30"/>
      <c r="KZ414" s="30"/>
      <c r="LA414" s="30"/>
      <c r="LB414" s="30"/>
      <c r="LC414" s="30"/>
      <c r="LD414" s="30"/>
      <c r="LE414" s="30"/>
      <c r="LF414" s="30"/>
      <c r="LG414" s="30"/>
      <c r="LH414" s="30"/>
      <c r="LI414" s="30"/>
      <c r="LJ414" s="30"/>
      <c r="LK414" s="30"/>
      <c r="LL414" s="30"/>
      <c r="LM414" s="30"/>
      <c r="LN414" s="30"/>
      <c r="LO414" s="30"/>
      <c r="LP414" s="30"/>
      <c r="LQ414" s="30"/>
      <c r="LR414" s="30"/>
      <c r="LS414" s="30"/>
      <c r="LT414" s="30"/>
      <c r="LU414" s="30"/>
      <c r="LV414" s="30"/>
      <c r="LW414" s="30"/>
      <c r="LX414" s="30"/>
    </row>
    <row r="415" spans="1:336" s="31" customFormat="1" ht="140.25" x14ac:dyDescent="0.25">
      <c r="A415" s="662" t="str">
        <f>CONCATENATE(MUEBLES[[#This Row],[CODIGO DE LA PARTIDA ESPECIFICA ]],"-",MUEBLES[[#This Row],[NO. EDIFICIO ]],"-",MUEBLES[[#This Row],[NO. ÁREA ]],"-",MUEBLES[[#This Row],[NÚM. DE BIEN ]],"-",MUEBLES[[#This Row],[CONSECUTIVO DEL BIEN ]],"-",MUEBLES[[#This Row],[CONSECUTIVO GENERAL DE INVENTARIO]])</f>
        <v>566-04-46-271-071-0410</v>
      </c>
      <c r="B415" s="584">
        <v>566</v>
      </c>
      <c r="C415" s="584" t="s">
        <v>6107</v>
      </c>
      <c r="D415" s="584" t="s">
        <v>6533</v>
      </c>
      <c r="E415" s="585" t="s">
        <v>2074</v>
      </c>
      <c r="F415" s="584" t="str">
        <f>VLOOKUP(MUEBLES[[#This Row],[NO. EDIFICIO ]],EDIFICIOS[],2,FALSE)</f>
        <v xml:space="preserve">PROTECCION CIVIL </v>
      </c>
      <c r="G415" s="584" t="str">
        <f>VLOOKUP(MUEBLES[[#This Row],[NO. EDIFICIO ]],EDIFICIOS[],3,FALSE)</f>
        <v>AV. REFORMA S/N, SECCIÓN NORTE, MANZANA 2, SANTIAGO DE ANAYA, HIDALGO</v>
      </c>
      <c r="H415" s="606" t="s">
        <v>4291</v>
      </c>
      <c r="I415" s="587" t="str">
        <f>VLOOKUP(MUEBLES[[#This Row],[NO. ÁREA ]],AREAS[],2,FALSE)</f>
        <v>PROTECCIÓN CÍVIL, BOMBEROS Y GESTIÓN DE RIESGOS</v>
      </c>
      <c r="J415" s="586" t="str">
        <f>VLOOKUP(MUEBLES[[#This Row],[NO. ÁREA ]],AREAS[],5,FALSE)</f>
        <v>CMDTE. JOSÉ JUAN GARCÍA CORTES</v>
      </c>
      <c r="K415" s="586" t="s">
        <v>4062</v>
      </c>
      <c r="L415" s="587" t="str">
        <f>VLOOKUP(MUEBLES[[#This Row],[NÚM. DE NOMINA ]],PERSONAL[],2,FALSE)</f>
        <v>CMDTE. JOSÉ JUAN GARCÍA CORTES</v>
      </c>
      <c r="M415" s="586" t="str">
        <f>VLOOKUP(MUEBLES[[#This Row],[NÚM. DE NOMINA ]],PERSONAL[],3,FALSE)</f>
        <v>TITULAR</v>
      </c>
      <c r="N415" s="585" t="s">
        <v>4904</v>
      </c>
      <c r="O415" s="586" t="s">
        <v>4762</v>
      </c>
      <c r="P415" s="588" t="str">
        <f>VLOOKUP(MUEBLES[[#This Row],[NÚM. DE BIEN ]],BIENES[],2,FALSE)</f>
        <v xml:space="preserve">SILLA AJUSTABLE </v>
      </c>
      <c r="Q415" s="589" t="s">
        <v>1953</v>
      </c>
      <c r="R415" s="606" t="s">
        <v>5352</v>
      </c>
      <c r="S415" s="585" t="s">
        <v>557</v>
      </c>
      <c r="T415" s="585" t="s">
        <v>1954</v>
      </c>
      <c r="U415" s="585" t="s">
        <v>557</v>
      </c>
      <c r="V415" s="585">
        <v>5294</v>
      </c>
      <c r="W415" s="590">
        <v>44543</v>
      </c>
      <c r="X415" s="591">
        <v>2088</v>
      </c>
      <c r="Y415" s="619"/>
      <c r="Z415" s="592">
        <v>2088</v>
      </c>
      <c r="AA415" s="585" t="s">
        <v>6089</v>
      </c>
      <c r="AB415" s="19"/>
      <c r="AC415" s="576"/>
      <c r="AD415" s="30"/>
      <c r="AE415" s="30"/>
      <c r="AF415" s="30"/>
      <c r="AG415" s="30"/>
      <c r="AH415" s="30"/>
      <c r="AI415" s="30"/>
      <c r="AJ415" s="30"/>
      <c r="AK415" s="30"/>
      <c r="AL415" s="30"/>
      <c r="AM415" s="30"/>
      <c r="AN415" s="30"/>
      <c r="AO415" s="30"/>
      <c r="AP415" s="30"/>
      <c r="AQ415" s="30"/>
      <c r="AR415" s="30"/>
      <c r="AS415" s="30"/>
      <c r="AT415" s="30"/>
      <c r="AU415" s="30"/>
      <c r="AV415" s="30"/>
      <c r="AW415" s="30"/>
      <c r="AX415" s="30"/>
      <c r="AY415" s="30"/>
      <c r="AZ415" s="30"/>
      <c r="BA415" s="30"/>
      <c r="BB415" s="30"/>
      <c r="BC415" s="30"/>
      <c r="BD415" s="30"/>
      <c r="BE415" s="30"/>
      <c r="BF415" s="30"/>
      <c r="BG415" s="30"/>
      <c r="BH415" s="30"/>
      <c r="BI415" s="30"/>
      <c r="BJ415" s="30"/>
      <c r="BK415" s="30"/>
      <c r="BL415" s="30"/>
      <c r="BM415" s="30"/>
      <c r="BN415" s="30"/>
      <c r="BO415" s="30"/>
      <c r="BP415" s="30"/>
      <c r="BQ415" s="30"/>
      <c r="BR415" s="30"/>
      <c r="BS415" s="30"/>
      <c r="BT415" s="30"/>
      <c r="BU415" s="30"/>
      <c r="BV415" s="30"/>
      <c r="BW415" s="30"/>
      <c r="BX415" s="30"/>
      <c r="BY415" s="30"/>
      <c r="BZ415" s="30"/>
      <c r="CA415" s="30"/>
      <c r="CB415" s="30"/>
      <c r="CC415" s="30"/>
      <c r="CD415" s="30"/>
      <c r="CE415" s="30"/>
      <c r="CF415" s="30"/>
      <c r="CG415" s="30"/>
      <c r="CH415" s="30"/>
      <c r="CI415" s="30"/>
      <c r="CJ415" s="30"/>
      <c r="CK415" s="30"/>
      <c r="CL415" s="30"/>
      <c r="CM415" s="30"/>
      <c r="CN415" s="30"/>
      <c r="CO415" s="30"/>
      <c r="CP415" s="30"/>
      <c r="CQ415" s="30"/>
      <c r="CR415" s="30"/>
      <c r="CS415" s="30"/>
      <c r="CT415" s="30"/>
      <c r="CU415" s="30"/>
      <c r="CV415" s="30"/>
      <c r="CW415" s="30"/>
      <c r="CX415" s="30"/>
      <c r="CY415" s="30"/>
      <c r="CZ415" s="30"/>
      <c r="DA415" s="30"/>
      <c r="DB415" s="30"/>
      <c r="DC415" s="30"/>
      <c r="DD415" s="30"/>
      <c r="DE415" s="30"/>
      <c r="DF415" s="30"/>
      <c r="DG415" s="30"/>
      <c r="DH415" s="30"/>
      <c r="DI415" s="30"/>
      <c r="DJ415" s="30"/>
      <c r="DK415" s="30"/>
      <c r="DL415" s="30"/>
      <c r="DM415" s="30"/>
      <c r="DN415" s="30"/>
      <c r="DO415" s="30"/>
      <c r="DP415" s="30"/>
      <c r="DQ415" s="30"/>
      <c r="DR415" s="30"/>
      <c r="DS415" s="30"/>
      <c r="DT415" s="30"/>
      <c r="DU415" s="30"/>
      <c r="DV415" s="30"/>
      <c r="DW415" s="30"/>
      <c r="DX415" s="30"/>
      <c r="DY415" s="30"/>
      <c r="DZ415" s="30"/>
      <c r="EA415" s="30"/>
      <c r="EB415" s="30"/>
      <c r="EC415" s="30"/>
      <c r="ED415" s="30"/>
      <c r="EE415" s="30"/>
      <c r="EF415" s="30"/>
      <c r="EG415" s="30"/>
      <c r="EH415" s="30"/>
      <c r="EI415" s="30"/>
      <c r="EJ415" s="30"/>
      <c r="EK415" s="30"/>
      <c r="EL415" s="30"/>
      <c r="EM415" s="30"/>
      <c r="EN415" s="30"/>
      <c r="EO415" s="30"/>
      <c r="EP415" s="30"/>
      <c r="EQ415" s="30"/>
      <c r="ER415" s="30"/>
      <c r="ES415" s="30"/>
      <c r="ET415" s="30"/>
      <c r="EU415" s="30"/>
      <c r="EV415" s="30"/>
      <c r="EW415" s="30"/>
      <c r="EX415" s="30"/>
      <c r="EY415" s="30"/>
      <c r="EZ415" s="30"/>
      <c r="FA415" s="30"/>
      <c r="FB415" s="30"/>
      <c r="FC415" s="30"/>
      <c r="FD415" s="30"/>
      <c r="FE415" s="30"/>
      <c r="FF415" s="30"/>
      <c r="FG415" s="30"/>
      <c r="FH415" s="30"/>
      <c r="FI415" s="30"/>
      <c r="FJ415" s="30"/>
      <c r="FK415" s="30"/>
      <c r="FL415" s="30"/>
      <c r="FM415" s="30"/>
      <c r="FN415" s="30"/>
      <c r="FO415" s="30"/>
      <c r="FP415" s="30"/>
      <c r="FQ415" s="30"/>
      <c r="FR415" s="30"/>
      <c r="FS415" s="30"/>
      <c r="FT415" s="30"/>
      <c r="FU415" s="30"/>
      <c r="FV415" s="30"/>
      <c r="FW415" s="30"/>
      <c r="FX415" s="30"/>
      <c r="FY415" s="30"/>
      <c r="FZ415" s="30"/>
      <c r="GA415" s="30"/>
      <c r="GB415" s="30"/>
      <c r="GC415" s="30"/>
      <c r="GD415" s="30"/>
      <c r="GE415" s="30"/>
      <c r="GF415" s="30"/>
      <c r="GG415" s="30"/>
      <c r="GH415" s="30"/>
      <c r="GI415" s="30"/>
      <c r="GJ415" s="30"/>
      <c r="GK415" s="30"/>
      <c r="GL415" s="30"/>
      <c r="GM415" s="30"/>
      <c r="GN415" s="30"/>
      <c r="GO415" s="30"/>
      <c r="GP415" s="30"/>
      <c r="GQ415" s="30"/>
      <c r="GR415" s="30"/>
      <c r="GS415" s="30"/>
      <c r="GT415" s="30"/>
      <c r="GU415" s="30"/>
      <c r="GV415" s="30"/>
      <c r="GW415" s="30"/>
      <c r="GX415" s="30"/>
      <c r="GY415" s="30"/>
      <c r="GZ415" s="30"/>
      <c r="HA415" s="30"/>
      <c r="HB415" s="30"/>
      <c r="HC415" s="30"/>
      <c r="HD415" s="30"/>
      <c r="HE415" s="30"/>
      <c r="HF415" s="30"/>
      <c r="HG415" s="30"/>
      <c r="HH415" s="30"/>
      <c r="HI415" s="30"/>
      <c r="HJ415" s="30"/>
      <c r="HK415" s="30"/>
      <c r="HL415" s="30"/>
      <c r="HM415" s="30"/>
      <c r="HN415" s="30"/>
      <c r="HO415" s="30"/>
      <c r="HP415" s="30"/>
      <c r="HQ415" s="30"/>
      <c r="HR415" s="30"/>
      <c r="HS415" s="30"/>
      <c r="HT415" s="30"/>
      <c r="HU415" s="30"/>
      <c r="HV415" s="30"/>
      <c r="HW415" s="30"/>
      <c r="HX415" s="30"/>
      <c r="HY415" s="30"/>
      <c r="HZ415" s="30"/>
      <c r="IA415" s="30"/>
      <c r="IB415" s="30"/>
      <c r="IC415" s="30"/>
      <c r="ID415" s="30"/>
      <c r="IE415" s="30"/>
      <c r="IF415" s="30"/>
      <c r="IG415" s="30"/>
      <c r="IH415" s="30"/>
      <c r="II415" s="30"/>
      <c r="IJ415" s="30"/>
      <c r="IK415" s="30"/>
      <c r="IL415" s="30"/>
      <c r="IM415" s="30"/>
      <c r="IN415" s="30"/>
      <c r="IO415" s="30"/>
      <c r="IP415" s="30"/>
      <c r="IQ415" s="30"/>
      <c r="IR415" s="30"/>
      <c r="IS415" s="30"/>
      <c r="IT415" s="30"/>
      <c r="IU415" s="30"/>
      <c r="IV415" s="30"/>
      <c r="IW415" s="30"/>
      <c r="IX415" s="30"/>
      <c r="IY415" s="30"/>
      <c r="IZ415" s="30"/>
      <c r="JA415" s="30"/>
      <c r="JB415" s="30"/>
      <c r="JC415" s="30"/>
      <c r="JD415" s="30"/>
      <c r="JE415" s="30"/>
      <c r="JF415" s="30"/>
      <c r="JG415" s="30"/>
      <c r="JH415" s="30"/>
      <c r="JI415" s="30"/>
      <c r="JJ415" s="30"/>
      <c r="JK415" s="30"/>
      <c r="JL415" s="30"/>
      <c r="JM415" s="30"/>
      <c r="JN415" s="30"/>
      <c r="JO415" s="30"/>
      <c r="JP415" s="30"/>
      <c r="JQ415" s="30"/>
      <c r="JR415" s="30"/>
      <c r="JS415" s="30"/>
      <c r="JT415" s="30"/>
      <c r="JU415" s="30"/>
      <c r="JV415" s="30"/>
      <c r="JW415" s="30"/>
      <c r="JX415" s="30"/>
      <c r="JY415" s="30"/>
      <c r="JZ415" s="30"/>
      <c r="KA415" s="30"/>
      <c r="KB415" s="30"/>
      <c r="KC415" s="30"/>
      <c r="KD415" s="30"/>
      <c r="KE415" s="30"/>
      <c r="KF415" s="30"/>
      <c r="KG415" s="30"/>
      <c r="KH415" s="30"/>
      <c r="KI415" s="30"/>
      <c r="KJ415" s="30"/>
      <c r="KK415" s="30"/>
      <c r="KL415" s="30"/>
      <c r="KM415" s="30"/>
      <c r="KN415" s="30"/>
      <c r="KO415" s="30"/>
      <c r="KP415" s="30"/>
      <c r="KQ415" s="30"/>
      <c r="KR415" s="30"/>
      <c r="KS415" s="30"/>
      <c r="KT415" s="30"/>
      <c r="KU415" s="30"/>
      <c r="KV415" s="30"/>
      <c r="KW415" s="30"/>
      <c r="KX415" s="30"/>
      <c r="KY415" s="30"/>
      <c r="KZ415" s="30"/>
      <c r="LA415" s="30"/>
      <c r="LB415" s="30"/>
      <c r="LC415" s="30"/>
      <c r="LD415" s="30"/>
      <c r="LE415" s="30"/>
      <c r="LF415" s="30"/>
      <c r="LG415" s="30"/>
      <c r="LH415" s="30"/>
      <c r="LI415" s="30"/>
      <c r="LJ415" s="30"/>
      <c r="LK415" s="30"/>
      <c r="LL415" s="30"/>
      <c r="LM415" s="30"/>
      <c r="LN415" s="30"/>
      <c r="LO415" s="30"/>
      <c r="LP415" s="30"/>
      <c r="LQ415" s="30"/>
      <c r="LR415" s="30"/>
      <c r="LS415" s="30"/>
      <c r="LT415" s="30"/>
      <c r="LU415" s="30"/>
      <c r="LV415" s="30"/>
      <c r="LW415" s="30"/>
      <c r="LX415" s="30"/>
    </row>
    <row r="416" spans="1:336" s="31" customFormat="1" ht="140.25" x14ac:dyDescent="0.25">
      <c r="A416" s="661" t="str">
        <f>CONCATENATE(MUEBLES[[#This Row],[CODIGO DE LA PARTIDA ESPECIFICA ]],"-",MUEBLES[[#This Row],[NO. EDIFICIO ]],"-",MUEBLES[[#This Row],[NO. ÁREA ]],"-",MUEBLES[[#This Row],[NÚM. DE BIEN ]],"-",MUEBLES[[#This Row],[CONSECUTIVO DEL BIEN ]],"-",MUEBLES[[#This Row],[CONSECUTIVO GENERAL DE INVENTARIO]])</f>
        <v>566-01-05-271-072-0411</v>
      </c>
      <c r="B416" s="605">
        <v>566</v>
      </c>
      <c r="C416" s="584" t="s">
        <v>6107</v>
      </c>
      <c r="D416" s="605" t="s">
        <v>6534</v>
      </c>
      <c r="E416" s="585" t="s">
        <v>4060</v>
      </c>
      <c r="F416" s="584" t="str">
        <f>VLOOKUP(MUEBLES[[#This Row],[NO. EDIFICIO ]],EDIFICIOS[],2,FALSE)</f>
        <v>PALACIO MUNICIPAL</v>
      </c>
      <c r="G416" s="584" t="str">
        <f>VLOOKUP(MUEBLES[[#This Row],[NO. EDIFICIO ]],EDIFICIOS[],3,FALSE)</f>
        <v>PALACIO MUNICIPAL, S/N, COLONIA CENTRO</v>
      </c>
      <c r="H416" s="606" t="s">
        <v>4063</v>
      </c>
      <c r="I416" s="587" t="str">
        <f>VLOOKUP(MUEBLES[[#This Row],[NO. ÁREA ]],AREAS[],2,FALSE)</f>
        <v xml:space="preserve">H ASAMBLEA </v>
      </c>
      <c r="J416" s="586" t="str">
        <f>VLOOKUP(MUEBLES[[#This Row],[NO. ÁREA ]],AREAS[],5,FALSE)</f>
        <v>LIC. BLANCA GARCÍA LÓPEZ</v>
      </c>
      <c r="K416" s="586">
        <v>85</v>
      </c>
      <c r="L416" s="587" t="str">
        <f>VLOOKUP(MUEBLES[[#This Row],[NÚM. DE NOMINA ]],PERSONAL[],2,FALSE)</f>
        <v>LIC. ITZEL GONZÁLEZ PÉREZ</v>
      </c>
      <c r="M416" s="606" t="str">
        <f>VLOOKUP(MUEBLES[[#This Row],[NÚM. DE NOMINA ]],PERSONAL[],3,FALSE)</f>
        <v>SINDICO PROCURADOR</v>
      </c>
      <c r="N416" s="585" t="s">
        <v>4904</v>
      </c>
      <c r="O416" s="606" t="s">
        <v>4763</v>
      </c>
      <c r="P416" s="588" t="str">
        <f>VLOOKUP(MUEBLES[[#This Row],[NÚM. DE BIEN ]],BIENES[],2,FALSE)</f>
        <v xml:space="preserve">SILLA AJUSTABLE </v>
      </c>
      <c r="Q416" s="620" t="s">
        <v>1953</v>
      </c>
      <c r="R416" s="606" t="s">
        <v>5353</v>
      </c>
      <c r="S416" s="587" t="s">
        <v>557</v>
      </c>
      <c r="T416" s="587" t="s">
        <v>1954</v>
      </c>
      <c r="U416" s="587" t="s">
        <v>557</v>
      </c>
      <c r="V416" s="587">
        <v>5294</v>
      </c>
      <c r="W416" s="621">
        <v>44543</v>
      </c>
      <c r="X416" s="622">
        <v>2088</v>
      </c>
      <c r="Y416" s="619"/>
      <c r="Z416" s="623">
        <v>2088</v>
      </c>
      <c r="AA416" s="585" t="s">
        <v>6090</v>
      </c>
      <c r="AB416" s="19"/>
      <c r="AC416" s="576"/>
      <c r="AD416" s="30"/>
      <c r="AE416" s="30"/>
      <c r="AF416" s="30"/>
      <c r="AG416" s="30"/>
      <c r="AH416" s="30"/>
      <c r="AI416" s="30"/>
      <c r="AJ416" s="30"/>
      <c r="AK416" s="30"/>
      <c r="AL416" s="30"/>
      <c r="AM416" s="30"/>
      <c r="AN416" s="30"/>
      <c r="AO416" s="30"/>
      <c r="AP416" s="30"/>
      <c r="AQ416" s="30"/>
      <c r="AR416" s="30"/>
      <c r="AS416" s="30"/>
      <c r="AT416" s="30"/>
      <c r="AU416" s="30"/>
      <c r="AV416" s="30"/>
      <c r="AW416" s="30"/>
      <c r="AX416" s="30"/>
      <c r="AY416" s="30"/>
      <c r="AZ416" s="30"/>
      <c r="BA416" s="30"/>
      <c r="BB416" s="30"/>
      <c r="BC416" s="30"/>
      <c r="BD416" s="30"/>
      <c r="BE416" s="30"/>
      <c r="BF416" s="30"/>
      <c r="BG416" s="30"/>
      <c r="BH416" s="30"/>
      <c r="BI416" s="30"/>
      <c r="BJ416" s="30"/>
      <c r="BK416" s="30"/>
      <c r="BL416" s="30"/>
      <c r="BM416" s="30"/>
      <c r="BN416" s="30"/>
      <c r="BO416" s="30"/>
      <c r="BP416" s="30"/>
      <c r="BQ416" s="30"/>
      <c r="BR416" s="30"/>
      <c r="BS416" s="30"/>
      <c r="BT416" s="30"/>
      <c r="BU416" s="30"/>
      <c r="BV416" s="30"/>
      <c r="BW416" s="30"/>
      <c r="BX416" s="30"/>
      <c r="BY416" s="30"/>
      <c r="BZ416" s="30"/>
      <c r="CA416" s="30"/>
      <c r="CB416" s="30"/>
      <c r="CC416" s="30"/>
      <c r="CD416" s="30"/>
      <c r="CE416" s="30"/>
      <c r="CF416" s="30"/>
      <c r="CG416" s="30"/>
      <c r="CH416" s="30"/>
      <c r="CI416" s="30"/>
      <c r="CJ416" s="30"/>
      <c r="CK416" s="30"/>
      <c r="CL416" s="30"/>
      <c r="CM416" s="30"/>
      <c r="CN416" s="30"/>
      <c r="CO416" s="30"/>
      <c r="CP416" s="30"/>
      <c r="CQ416" s="30"/>
      <c r="CR416" s="30"/>
      <c r="CS416" s="30"/>
      <c r="CT416" s="30"/>
      <c r="CU416" s="30"/>
      <c r="CV416" s="30"/>
      <c r="CW416" s="30"/>
      <c r="CX416" s="30"/>
      <c r="CY416" s="30"/>
      <c r="CZ416" s="30"/>
      <c r="DA416" s="30"/>
      <c r="DB416" s="30"/>
      <c r="DC416" s="30"/>
      <c r="DD416" s="30"/>
      <c r="DE416" s="30"/>
      <c r="DF416" s="30"/>
      <c r="DG416" s="30"/>
      <c r="DH416" s="30"/>
      <c r="DI416" s="30"/>
      <c r="DJ416" s="30"/>
      <c r="DK416" s="30"/>
      <c r="DL416" s="30"/>
      <c r="DM416" s="30"/>
      <c r="DN416" s="30"/>
      <c r="DO416" s="30"/>
      <c r="DP416" s="30"/>
      <c r="DQ416" s="30"/>
      <c r="DR416" s="30"/>
      <c r="DS416" s="30"/>
      <c r="DT416" s="30"/>
      <c r="DU416" s="30"/>
      <c r="DV416" s="30"/>
      <c r="DW416" s="30"/>
      <c r="DX416" s="30"/>
      <c r="DY416" s="30"/>
      <c r="DZ416" s="30"/>
      <c r="EA416" s="30"/>
      <c r="EB416" s="30"/>
      <c r="EC416" s="30"/>
      <c r="ED416" s="30"/>
      <c r="EE416" s="30"/>
      <c r="EF416" s="30"/>
      <c r="EG416" s="30"/>
      <c r="EH416" s="30"/>
      <c r="EI416" s="30"/>
      <c r="EJ416" s="30"/>
      <c r="EK416" s="30"/>
      <c r="EL416" s="30"/>
      <c r="EM416" s="30"/>
      <c r="EN416" s="30"/>
      <c r="EO416" s="30"/>
      <c r="EP416" s="30"/>
      <c r="EQ416" s="30"/>
      <c r="ER416" s="30"/>
      <c r="ES416" s="30"/>
      <c r="ET416" s="30"/>
      <c r="EU416" s="30"/>
      <c r="EV416" s="30"/>
      <c r="EW416" s="30"/>
      <c r="EX416" s="30"/>
      <c r="EY416" s="30"/>
      <c r="EZ416" s="30"/>
      <c r="FA416" s="30"/>
      <c r="FB416" s="30"/>
      <c r="FC416" s="30"/>
      <c r="FD416" s="30"/>
      <c r="FE416" s="30"/>
      <c r="FF416" s="30"/>
      <c r="FG416" s="30"/>
      <c r="FH416" s="30"/>
      <c r="FI416" s="30"/>
      <c r="FJ416" s="30"/>
      <c r="FK416" s="30"/>
      <c r="FL416" s="30"/>
      <c r="FM416" s="30"/>
      <c r="FN416" s="30"/>
      <c r="FO416" s="30"/>
      <c r="FP416" s="30"/>
      <c r="FQ416" s="30"/>
      <c r="FR416" s="30"/>
      <c r="FS416" s="30"/>
      <c r="FT416" s="30"/>
      <c r="FU416" s="30"/>
      <c r="FV416" s="30"/>
      <c r="FW416" s="30"/>
      <c r="FX416" s="30"/>
      <c r="FY416" s="30"/>
      <c r="FZ416" s="30"/>
      <c r="GA416" s="30"/>
      <c r="GB416" s="30"/>
      <c r="GC416" s="30"/>
      <c r="GD416" s="30"/>
      <c r="GE416" s="30"/>
      <c r="GF416" s="30"/>
      <c r="GG416" s="30"/>
      <c r="GH416" s="30"/>
      <c r="GI416" s="30"/>
      <c r="GJ416" s="30"/>
      <c r="GK416" s="30"/>
      <c r="GL416" s="30"/>
      <c r="GM416" s="30"/>
      <c r="GN416" s="30"/>
      <c r="GO416" s="30"/>
      <c r="GP416" s="30"/>
      <c r="GQ416" s="30"/>
      <c r="GR416" s="30"/>
      <c r="GS416" s="30"/>
      <c r="GT416" s="30"/>
      <c r="GU416" s="30"/>
      <c r="GV416" s="30"/>
      <c r="GW416" s="30"/>
      <c r="GX416" s="30"/>
      <c r="GY416" s="30"/>
      <c r="GZ416" s="30"/>
      <c r="HA416" s="30"/>
      <c r="HB416" s="30"/>
      <c r="HC416" s="30"/>
      <c r="HD416" s="30"/>
      <c r="HE416" s="30"/>
      <c r="HF416" s="30"/>
      <c r="HG416" s="30"/>
      <c r="HH416" s="30"/>
      <c r="HI416" s="30"/>
      <c r="HJ416" s="30"/>
      <c r="HK416" s="30"/>
      <c r="HL416" s="30"/>
      <c r="HM416" s="30"/>
      <c r="HN416" s="30"/>
      <c r="HO416" s="30"/>
      <c r="HP416" s="30"/>
      <c r="HQ416" s="30"/>
      <c r="HR416" s="30"/>
      <c r="HS416" s="30"/>
      <c r="HT416" s="30"/>
      <c r="HU416" s="30"/>
      <c r="HV416" s="30"/>
      <c r="HW416" s="30"/>
      <c r="HX416" s="30"/>
      <c r="HY416" s="30"/>
      <c r="HZ416" s="30"/>
      <c r="IA416" s="30"/>
      <c r="IB416" s="30"/>
      <c r="IC416" s="30"/>
      <c r="ID416" s="30"/>
      <c r="IE416" s="30"/>
      <c r="IF416" s="30"/>
      <c r="IG416" s="30"/>
      <c r="IH416" s="30"/>
      <c r="II416" s="30"/>
      <c r="IJ416" s="30"/>
      <c r="IK416" s="30"/>
      <c r="IL416" s="30"/>
      <c r="IM416" s="30"/>
      <c r="IN416" s="30"/>
      <c r="IO416" s="30"/>
      <c r="IP416" s="30"/>
      <c r="IQ416" s="30"/>
      <c r="IR416" s="30"/>
      <c r="IS416" s="30"/>
      <c r="IT416" s="30"/>
      <c r="IU416" s="30"/>
      <c r="IV416" s="30"/>
      <c r="IW416" s="30"/>
      <c r="IX416" s="30"/>
      <c r="IY416" s="30"/>
      <c r="IZ416" s="30"/>
      <c r="JA416" s="30"/>
      <c r="JB416" s="30"/>
      <c r="JC416" s="30"/>
      <c r="JD416" s="30"/>
      <c r="JE416" s="30"/>
      <c r="JF416" s="30"/>
      <c r="JG416" s="30"/>
      <c r="JH416" s="30"/>
      <c r="JI416" s="30"/>
      <c r="JJ416" s="30"/>
      <c r="JK416" s="30"/>
      <c r="JL416" s="30"/>
      <c r="JM416" s="30"/>
      <c r="JN416" s="30"/>
      <c r="JO416" s="30"/>
      <c r="JP416" s="30"/>
      <c r="JQ416" s="30"/>
      <c r="JR416" s="30"/>
      <c r="JS416" s="30"/>
      <c r="JT416" s="30"/>
      <c r="JU416" s="30"/>
      <c r="JV416" s="30"/>
      <c r="JW416" s="30"/>
      <c r="JX416" s="30"/>
      <c r="JY416" s="30"/>
      <c r="JZ416" s="30"/>
      <c r="KA416" s="30"/>
      <c r="KB416" s="30"/>
      <c r="KC416" s="30"/>
      <c r="KD416" s="30"/>
      <c r="KE416" s="30"/>
      <c r="KF416" s="30"/>
      <c r="KG416" s="30"/>
      <c r="KH416" s="30"/>
      <c r="KI416" s="30"/>
      <c r="KJ416" s="30"/>
      <c r="KK416" s="30"/>
      <c r="KL416" s="30"/>
      <c r="KM416" s="30"/>
      <c r="KN416" s="30"/>
      <c r="KO416" s="30"/>
      <c r="KP416" s="30"/>
      <c r="KQ416" s="30"/>
      <c r="KR416" s="30"/>
      <c r="KS416" s="30"/>
      <c r="KT416" s="30"/>
      <c r="KU416" s="30"/>
      <c r="KV416" s="30"/>
      <c r="KW416" s="30"/>
      <c r="KX416" s="30"/>
      <c r="KY416" s="30"/>
      <c r="KZ416" s="30"/>
      <c r="LA416" s="30"/>
      <c r="LB416" s="30"/>
      <c r="LC416" s="30"/>
      <c r="LD416" s="30"/>
      <c r="LE416" s="30"/>
      <c r="LF416" s="30"/>
      <c r="LG416" s="30"/>
      <c r="LH416" s="30"/>
      <c r="LI416" s="30"/>
      <c r="LJ416" s="30"/>
      <c r="LK416" s="30"/>
      <c r="LL416" s="30"/>
      <c r="LM416" s="30"/>
      <c r="LN416" s="30"/>
      <c r="LO416" s="30"/>
      <c r="LP416" s="30"/>
      <c r="LQ416" s="30"/>
      <c r="LR416" s="30"/>
      <c r="LS416" s="30"/>
      <c r="LT416" s="30"/>
      <c r="LU416" s="30"/>
      <c r="LV416" s="30"/>
      <c r="LW416" s="30"/>
      <c r="LX416" s="30"/>
    </row>
    <row r="417" spans="1:336" s="31" customFormat="1" ht="102" x14ac:dyDescent="0.25">
      <c r="A417" s="665" t="str">
        <f>CONCATENATE(MUEBLES[[#This Row],[CODIGO DE LA PARTIDA ESPECIFICA ]],"-",MUEBLES[[#This Row],[NO. EDIFICIO ]],"-",MUEBLES[[#This Row],[NO. ÁREA ]],"-",MUEBLES[[#This Row],[NÚM. DE BIEN ]],"-",MUEBLES[[#This Row],[CONSECUTIVO DEL BIEN ]],"-",MUEBLES[[#This Row],[CONSECUTIVO GENERAL DE INVENTARIO]])</f>
        <v>511-01-37-271-073-0412</v>
      </c>
      <c r="B417" s="648">
        <v>511</v>
      </c>
      <c r="C417" s="584" t="s">
        <v>6096</v>
      </c>
      <c r="D417" s="648" t="s">
        <v>6535</v>
      </c>
      <c r="E417" s="585" t="s">
        <v>4060</v>
      </c>
      <c r="F417" s="584" t="str">
        <f>VLOOKUP(MUEBLES[[#This Row],[NO. EDIFICIO ]],EDIFICIOS[],2,FALSE)</f>
        <v>PALACIO MUNICIPAL</v>
      </c>
      <c r="G417" s="584" t="str">
        <f>VLOOKUP(MUEBLES[[#This Row],[NO. EDIFICIO ]],EDIFICIOS[],3,FALSE)</f>
        <v>PALACIO MUNICIPAL, S/N, COLONIA CENTRO</v>
      </c>
      <c r="H417" s="606" t="s">
        <v>4282</v>
      </c>
      <c r="I417" s="587" t="str">
        <f>VLOOKUP(MUEBLES[[#This Row],[NO. ÁREA ]],AREAS[],2,FALSE)</f>
        <v>PLANEACIÓN</v>
      </c>
      <c r="J417" s="586" t="str">
        <f>VLOOKUP(MUEBLES[[#This Row],[NO. ÁREA ]],AREAS[],5,FALSE)</f>
        <v xml:space="preserve">ING. ANTONIO GÓMEZ GÓMEZ </v>
      </c>
      <c r="K417" s="586">
        <v>26</v>
      </c>
      <c r="L417" s="587" t="str">
        <f>VLOOKUP(MUEBLES[[#This Row],[NÚM. DE NOMINA ]],PERSONAL[],2,FALSE)</f>
        <v xml:space="preserve">ING. ANTONIO GÓMEZ GÓMEZ </v>
      </c>
      <c r="M417" s="649" t="str">
        <f>VLOOKUP(MUEBLES[[#This Row],[NÚM. DE NOMINA ]],PERSONAL[],3,FALSE)</f>
        <v xml:space="preserve">TITULAR </v>
      </c>
      <c r="N417" s="585" t="s">
        <v>4904</v>
      </c>
      <c r="O417" s="649" t="s">
        <v>4764</v>
      </c>
      <c r="P417" s="588" t="str">
        <f>VLOOKUP(MUEBLES[[#This Row],[NÚM. DE BIEN ]],BIENES[],2,FALSE)</f>
        <v xml:space="preserve">SILLA AJUSTABLE </v>
      </c>
      <c r="Q417" s="650" t="s">
        <v>315</v>
      </c>
      <c r="R417" s="606" t="s">
        <v>5354</v>
      </c>
      <c r="S417" s="651" t="s">
        <v>316</v>
      </c>
      <c r="T417" s="651" t="s">
        <v>39</v>
      </c>
      <c r="U417" s="651" t="s">
        <v>39</v>
      </c>
      <c r="V417" s="651" t="s">
        <v>145</v>
      </c>
      <c r="W417" s="652">
        <v>43504</v>
      </c>
      <c r="X417" s="653">
        <v>999</v>
      </c>
      <c r="Y417" s="592">
        <v>0</v>
      </c>
      <c r="Z417" s="654">
        <v>999</v>
      </c>
      <c r="AA417" s="585" t="s">
        <v>6089</v>
      </c>
      <c r="AB417" s="19"/>
      <c r="AC417" s="576"/>
      <c r="AD417" s="30"/>
      <c r="AE417" s="30"/>
      <c r="AF417" s="30"/>
      <c r="AG417" s="30"/>
      <c r="AH417" s="30"/>
      <c r="AI417" s="30"/>
      <c r="AJ417" s="30"/>
      <c r="AK417" s="30"/>
      <c r="AL417" s="30"/>
      <c r="AM417" s="30"/>
      <c r="AN417" s="30"/>
      <c r="AO417" s="30"/>
      <c r="AP417" s="30"/>
      <c r="AQ417" s="30"/>
      <c r="AR417" s="30"/>
      <c r="AS417" s="30"/>
      <c r="AT417" s="30"/>
      <c r="AU417" s="30"/>
      <c r="AV417" s="30"/>
      <c r="AW417" s="30"/>
      <c r="AX417" s="30"/>
      <c r="AY417" s="30"/>
      <c r="AZ417" s="30"/>
      <c r="BA417" s="30"/>
      <c r="BB417" s="30"/>
      <c r="BC417" s="30"/>
      <c r="BD417" s="30"/>
      <c r="BE417" s="30"/>
      <c r="BF417" s="30"/>
      <c r="BG417" s="30"/>
      <c r="BH417" s="30"/>
      <c r="BI417" s="30"/>
      <c r="BJ417" s="30"/>
      <c r="BK417" s="30"/>
      <c r="BL417" s="30"/>
      <c r="BM417" s="30"/>
      <c r="BN417" s="30"/>
      <c r="BO417" s="30"/>
      <c r="BP417" s="30"/>
      <c r="BQ417" s="30"/>
      <c r="BR417" s="30"/>
      <c r="BS417" s="30"/>
      <c r="BT417" s="30"/>
      <c r="BU417" s="30"/>
      <c r="BV417" s="30"/>
      <c r="BW417" s="30"/>
      <c r="BX417" s="30"/>
      <c r="BY417" s="30"/>
      <c r="BZ417" s="30"/>
      <c r="CA417" s="30"/>
      <c r="CB417" s="30"/>
      <c r="CC417" s="30"/>
      <c r="CD417" s="30"/>
      <c r="CE417" s="30"/>
      <c r="CF417" s="30"/>
      <c r="CG417" s="30"/>
      <c r="CH417" s="30"/>
      <c r="CI417" s="30"/>
      <c r="CJ417" s="30"/>
      <c r="CK417" s="30"/>
      <c r="CL417" s="30"/>
      <c r="CM417" s="30"/>
      <c r="CN417" s="30"/>
      <c r="CO417" s="30"/>
      <c r="CP417" s="30"/>
      <c r="CQ417" s="30"/>
      <c r="CR417" s="30"/>
      <c r="CS417" s="30"/>
      <c r="CT417" s="30"/>
      <c r="CU417" s="30"/>
      <c r="CV417" s="30"/>
      <c r="CW417" s="30"/>
      <c r="CX417" s="30"/>
      <c r="CY417" s="30"/>
      <c r="CZ417" s="30"/>
      <c r="DA417" s="30"/>
      <c r="DB417" s="30"/>
      <c r="DC417" s="30"/>
      <c r="DD417" s="30"/>
      <c r="DE417" s="30"/>
      <c r="DF417" s="30"/>
      <c r="DG417" s="30"/>
      <c r="DH417" s="30"/>
      <c r="DI417" s="30"/>
      <c r="DJ417" s="30"/>
      <c r="DK417" s="30"/>
      <c r="DL417" s="30"/>
      <c r="DM417" s="30"/>
      <c r="DN417" s="30"/>
      <c r="DO417" s="30"/>
      <c r="DP417" s="30"/>
      <c r="DQ417" s="30"/>
      <c r="DR417" s="30"/>
      <c r="DS417" s="30"/>
      <c r="DT417" s="30"/>
      <c r="DU417" s="30"/>
      <c r="DV417" s="30"/>
      <c r="DW417" s="30"/>
      <c r="DX417" s="30"/>
      <c r="DY417" s="30"/>
      <c r="DZ417" s="30"/>
      <c r="EA417" s="30"/>
      <c r="EB417" s="30"/>
      <c r="EC417" s="30"/>
      <c r="ED417" s="30"/>
      <c r="EE417" s="30"/>
      <c r="EF417" s="30"/>
      <c r="EG417" s="30"/>
      <c r="EH417" s="30"/>
      <c r="EI417" s="30"/>
      <c r="EJ417" s="30"/>
      <c r="EK417" s="30"/>
      <c r="EL417" s="30"/>
      <c r="EM417" s="30"/>
      <c r="EN417" s="30"/>
      <c r="EO417" s="30"/>
      <c r="EP417" s="30"/>
      <c r="EQ417" s="30"/>
      <c r="ER417" s="30"/>
      <c r="ES417" s="30"/>
      <c r="ET417" s="30"/>
      <c r="EU417" s="30"/>
      <c r="EV417" s="30"/>
      <c r="EW417" s="30"/>
      <c r="EX417" s="30"/>
      <c r="EY417" s="30"/>
      <c r="EZ417" s="30"/>
      <c r="FA417" s="30"/>
      <c r="FB417" s="30"/>
      <c r="FC417" s="30"/>
      <c r="FD417" s="30"/>
      <c r="FE417" s="30"/>
      <c r="FF417" s="30"/>
      <c r="FG417" s="30"/>
      <c r="FH417" s="30"/>
      <c r="FI417" s="30"/>
      <c r="FJ417" s="30"/>
      <c r="FK417" s="30"/>
      <c r="FL417" s="30"/>
      <c r="FM417" s="30"/>
      <c r="FN417" s="30"/>
      <c r="FO417" s="30"/>
      <c r="FP417" s="30"/>
      <c r="FQ417" s="30"/>
      <c r="FR417" s="30"/>
      <c r="FS417" s="30"/>
      <c r="FT417" s="30"/>
      <c r="FU417" s="30"/>
      <c r="FV417" s="30"/>
      <c r="FW417" s="30"/>
      <c r="FX417" s="30"/>
      <c r="FY417" s="30"/>
      <c r="FZ417" s="30"/>
      <c r="GA417" s="30"/>
      <c r="GB417" s="30"/>
      <c r="GC417" s="30"/>
      <c r="GD417" s="30"/>
      <c r="GE417" s="30"/>
      <c r="GF417" s="30"/>
      <c r="GG417" s="30"/>
      <c r="GH417" s="30"/>
      <c r="GI417" s="30"/>
      <c r="GJ417" s="30"/>
      <c r="GK417" s="30"/>
      <c r="GL417" s="30"/>
      <c r="GM417" s="30"/>
      <c r="GN417" s="30"/>
      <c r="GO417" s="30"/>
      <c r="GP417" s="30"/>
      <c r="GQ417" s="30"/>
      <c r="GR417" s="30"/>
      <c r="GS417" s="30"/>
      <c r="GT417" s="30"/>
      <c r="GU417" s="30"/>
      <c r="GV417" s="30"/>
      <c r="GW417" s="30"/>
      <c r="GX417" s="30"/>
      <c r="GY417" s="30"/>
      <c r="GZ417" s="30"/>
      <c r="HA417" s="30"/>
      <c r="HB417" s="30"/>
      <c r="HC417" s="30"/>
      <c r="HD417" s="30"/>
      <c r="HE417" s="30"/>
      <c r="HF417" s="30"/>
      <c r="HG417" s="30"/>
      <c r="HH417" s="30"/>
      <c r="HI417" s="30"/>
      <c r="HJ417" s="30"/>
      <c r="HK417" s="30"/>
      <c r="HL417" s="30"/>
      <c r="HM417" s="30"/>
      <c r="HN417" s="30"/>
      <c r="HO417" s="30"/>
      <c r="HP417" s="30"/>
      <c r="HQ417" s="30"/>
      <c r="HR417" s="30"/>
      <c r="HS417" s="30"/>
      <c r="HT417" s="30"/>
      <c r="HU417" s="30"/>
      <c r="HV417" s="30"/>
      <c r="HW417" s="30"/>
      <c r="HX417" s="30"/>
      <c r="HY417" s="30"/>
      <c r="HZ417" s="30"/>
      <c r="IA417" s="30"/>
      <c r="IB417" s="30"/>
      <c r="IC417" s="30"/>
      <c r="ID417" s="30"/>
      <c r="IE417" s="30"/>
      <c r="IF417" s="30"/>
      <c r="IG417" s="30"/>
      <c r="IH417" s="30"/>
      <c r="II417" s="30"/>
      <c r="IJ417" s="30"/>
      <c r="IK417" s="30"/>
      <c r="IL417" s="30"/>
      <c r="IM417" s="30"/>
      <c r="IN417" s="30"/>
      <c r="IO417" s="30"/>
      <c r="IP417" s="30"/>
      <c r="IQ417" s="30"/>
      <c r="IR417" s="30"/>
      <c r="IS417" s="30"/>
      <c r="IT417" s="30"/>
      <c r="IU417" s="30"/>
      <c r="IV417" s="30"/>
      <c r="IW417" s="30"/>
      <c r="IX417" s="30"/>
      <c r="IY417" s="30"/>
      <c r="IZ417" s="30"/>
      <c r="JA417" s="30"/>
      <c r="JB417" s="30"/>
      <c r="JC417" s="30"/>
      <c r="JD417" s="30"/>
      <c r="JE417" s="30"/>
      <c r="JF417" s="30"/>
      <c r="JG417" s="30"/>
      <c r="JH417" s="30"/>
      <c r="JI417" s="30"/>
      <c r="JJ417" s="30"/>
      <c r="JK417" s="30"/>
      <c r="JL417" s="30"/>
      <c r="JM417" s="30"/>
      <c r="JN417" s="30"/>
      <c r="JO417" s="30"/>
      <c r="JP417" s="30"/>
      <c r="JQ417" s="30"/>
      <c r="JR417" s="30"/>
      <c r="JS417" s="30"/>
      <c r="JT417" s="30"/>
      <c r="JU417" s="30"/>
      <c r="JV417" s="30"/>
      <c r="JW417" s="30"/>
      <c r="JX417" s="30"/>
      <c r="JY417" s="30"/>
      <c r="JZ417" s="30"/>
      <c r="KA417" s="30"/>
      <c r="KB417" s="30"/>
      <c r="KC417" s="30"/>
      <c r="KD417" s="30"/>
      <c r="KE417" s="30"/>
      <c r="KF417" s="30"/>
      <c r="KG417" s="30"/>
      <c r="KH417" s="30"/>
      <c r="KI417" s="30"/>
      <c r="KJ417" s="30"/>
      <c r="KK417" s="30"/>
      <c r="KL417" s="30"/>
      <c r="KM417" s="30"/>
      <c r="KN417" s="30"/>
      <c r="KO417" s="30"/>
      <c r="KP417" s="30"/>
      <c r="KQ417" s="30"/>
      <c r="KR417" s="30"/>
      <c r="KS417" s="30"/>
      <c r="KT417" s="30"/>
      <c r="KU417" s="30"/>
      <c r="KV417" s="30"/>
      <c r="KW417" s="30"/>
      <c r="KX417" s="30"/>
      <c r="KY417" s="30"/>
      <c r="KZ417" s="30"/>
      <c r="LA417" s="30"/>
      <c r="LB417" s="30"/>
      <c r="LC417" s="30"/>
      <c r="LD417" s="30"/>
      <c r="LE417" s="30"/>
      <c r="LF417" s="30"/>
      <c r="LG417" s="30"/>
      <c r="LH417" s="30"/>
      <c r="LI417" s="30"/>
      <c r="LJ417" s="30"/>
      <c r="LK417" s="30"/>
      <c r="LL417" s="30"/>
      <c r="LM417" s="30"/>
      <c r="LN417" s="30"/>
      <c r="LO417" s="30"/>
      <c r="LP417" s="30"/>
      <c r="LQ417" s="30"/>
      <c r="LR417" s="30"/>
      <c r="LS417" s="30"/>
      <c r="LT417" s="30"/>
      <c r="LU417" s="30"/>
      <c r="LV417" s="30"/>
      <c r="LW417" s="30"/>
      <c r="LX417" s="30"/>
    </row>
    <row r="418" spans="1:336" s="31" customFormat="1" ht="102" x14ac:dyDescent="0.25">
      <c r="A418" s="662" t="str">
        <f>CONCATENATE(MUEBLES[[#This Row],[CODIGO DE LA PARTIDA ESPECIFICA ]],"-",MUEBLES[[#This Row],[NO. EDIFICIO ]],"-",MUEBLES[[#This Row],[NO. ÁREA ]],"-",MUEBLES[[#This Row],[NÚM. DE BIEN ]],"-",MUEBLES[[#This Row],[CONSECUTIVO DEL BIEN ]],"-",MUEBLES[[#This Row],[CONSECUTIVO GENERAL DE INVENTARIO]])</f>
        <v>511-01-36-271-074-0413</v>
      </c>
      <c r="B418" s="584">
        <v>511</v>
      </c>
      <c r="C418" s="584" t="s">
        <v>6096</v>
      </c>
      <c r="D418" s="584" t="s">
        <v>6536</v>
      </c>
      <c r="E418" s="585" t="s">
        <v>4060</v>
      </c>
      <c r="F418" s="584" t="str">
        <f>VLOOKUP(MUEBLES[[#This Row],[NO. EDIFICIO ]],EDIFICIOS[],2,FALSE)</f>
        <v>PALACIO MUNICIPAL</v>
      </c>
      <c r="G418" s="584" t="str">
        <f>VLOOKUP(MUEBLES[[#This Row],[NO. EDIFICIO ]],EDIFICIOS[],3,FALSE)</f>
        <v>PALACIO MUNICIPAL, S/N, COLONIA CENTRO</v>
      </c>
      <c r="H418" s="606" t="s">
        <v>4281</v>
      </c>
      <c r="I418" s="587" t="str">
        <f>VLOOKUP(MUEBLES[[#This Row],[NO. ÁREA ]],AREAS[],2,FALSE)</f>
        <v>DESARROLLO AGROPECUARIO Y ECOLOGÍA</v>
      </c>
      <c r="J418" s="586" t="str">
        <f>VLOOKUP(MUEBLES[[#This Row],[NO. ÁREA ]],AREAS[],5,FALSE)</f>
        <v>MVZ. FRANCISCO JAVIER GÓMEZ REYES</v>
      </c>
      <c r="K418" s="586">
        <v>58</v>
      </c>
      <c r="L418" s="587" t="str">
        <f>VLOOKUP(MUEBLES[[#This Row],[NÚM. DE NOMINA ]],PERSONAL[],2,FALSE)</f>
        <v>MVZ. FRANCISCO JAVIER GÓMEZ REYES</v>
      </c>
      <c r="M418" s="586" t="str">
        <f>VLOOKUP(MUEBLES[[#This Row],[NÚM. DE NOMINA ]],PERSONAL[],3,FALSE)</f>
        <v>AUXILIAR</v>
      </c>
      <c r="N418" s="585" t="s">
        <v>4904</v>
      </c>
      <c r="O418" s="586" t="s">
        <v>4765</v>
      </c>
      <c r="P418" s="588" t="str">
        <f>VLOOKUP(MUEBLES[[#This Row],[NÚM. DE BIEN ]],BIENES[],2,FALSE)</f>
        <v xml:space="preserve">SILLA AJUSTABLE </v>
      </c>
      <c r="Q418" s="589" t="s">
        <v>315</v>
      </c>
      <c r="R418" s="606" t="s">
        <v>5355</v>
      </c>
      <c r="S418" s="585" t="s">
        <v>316</v>
      </c>
      <c r="T418" s="585" t="s">
        <v>39</v>
      </c>
      <c r="U418" s="585" t="s">
        <v>39</v>
      </c>
      <c r="V418" s="585" t="s">
        <v>145</v>
      </c>
      <c r="W418" s="590">
        <v>43504</v>
      </c>
      <c r="X418" s="591">
        <v>999</v>
      </c>
      <c r="Y418" s="619">
        <v>0</v>
      </c>
      <c r="Z418" s="592">
        <v>999</v>
      </c>
      <c r="AA418" s="585" t="s">
        <v>6089</v>
      </c>
      <c r="AB418" s="19"/>
      <c r="AC418" s="576"/>
      <c r="AD418" s="30"/>
      <c r="AE418" s="30"/>
      <c r="AF418" s="30"/>
      <c r="AG418" s="30"/>
      <c r="AH418" s="30"/>
      <c r="AI418" s="30"/>
      <c r="AJ418" s="30"/>
      <c r="AK418" s="30"/>
      <c r="AL418" s="30"/>
      <c r="AM418" s="30"/>
      <c r="AN418" s="30"/>
      <c r="AO418" s="30"/>
      <c r="AP418" s="30"/>
      <c r="AQ418" s="30"/>
      <c r="AR418" s="30"/>
      <c r="AS418" s="30"/>
      <c r="AT418" s="30"/>
      <c r="AU418" s="30"/>
      <c r="AV418" s="30"/>
      <c r="AW418" s="30"/>
      <c r="AX418" s="30"/>
      <c r="AY418" s="30"/>
      <c r="AZ418" s="30"/>
      <c r="BA418" s="30"/>
      <c r="BB418" s="30"/>
      <c r="BC418" s="30"/>
      <c r="BD418" s="30"/>
      <c r="BE418" s="30"/>
      <c r="BF418" s="30"/>
      <c r="BG418" s="30"/>
      <c r="BH418" s="30"/>
      <c r="BI418" s="30"/>
      <c r="BJ418" s="30"/>
      <c r="BK418" s="30"/>
      <c r="BL418" s="30"/>
      <c r="BM418" s="30"/>
      <c r="BN418" s="30"/>
      <c r="BO418" s="30"/>
      <c r="BP418" s="30"/>
      <c r="BQ418" s="30"/>
      <c r="BR418" s="30"/>
      <c r="BS418" s="30"/>
      <c r="BT418" s="30"/>
      <c r="BU418" s="30"/>
      <c r="BV418" s="30"/>
      <c r="BW418" s="30"/>
      <c r="BX418" s="30"/>
      <c r="BY418" s="30"/>
      <c r="BZ418" s="30"/>
      <c r="CA418" s="30"/>
      <c r="CB418" s="30"/>
      <c r="CC418" s="30"/>
      <c r="CD418" s="30"/>
      <c r="CE418" s="30"/>
      <c r="CF418" s="30"/>
      <c r="CG418" s="30"/>
      <c r="CH418" s="30"/>
      <c r="CI418" s="30"/>
      <c r="CJ418" s="30"/>
      <c r="CK418" s="30"/>
      <c r="CL418" s="30"/>
      <c r="CM418" s="30"/>
      <c r="CN418" s="30"/>
      <c r="CO418" s="30"/>
      <c r="CP418" s="30"/>
      <c r="CQ418" s="30"/>
      <c r="CR418" s="30"/>
      <c r="CS418" s="30"/>
      <c r="CT418" s="30"/>
      <c r="CU418" s="30"/>
      <c r="CV418" s="30"/>
      <c r="CW418" s="30"/>
      <c r="CX418" s="30"/>
      <c r="CY418" s="30"/>
      <c r="CZ418" s="30"/>
      <c r="DA418" s="30"/>
      <c r="DB418" s="30"/>
      <c r="DC418" s="30"/>
      <c r="DD418" s="30"/>
      <c r="DE418" s="30"/>
      <c r="DF418" s="30"/>
      <c r="DG418" s="30"/>
      <c r="DH418" s="30"/>
      <c r="DI418" s="30"/>
      <c r="DJ418" s="30"/>
      <c r="DK418" s="30"/>
      <c r="DL418" s="30"/>
      <c r="DM418" s="30"/>
      <c r="DN418" s="30"/>
      <c r="DO418" s="30"/>
      <c r="DP418" s="30"/>
      <c r="DQ418" s="30"/>
      <c r="DR418" s="30"/>
      <c r="DS418" s="30"/>
      <c r="DT418" s="30"/>
      <c r="DU418" s="30"/>
      <c r="DV418" s="30"/>
      <c r="DW418" s="30"/>
      <c r="DX418" s="30"/>
      <c r="DY418" s="30"/>
      <c r="DZ418" s="30"/>
      <c r="EA418" s="30"/>
      <c r="EB418" s="30"/>
      <c r="EC418" s="30"/>
      <c r="ED418" s="30"/>
      <c r="EE418" s="30"/>
      <c r="EF418" s="30"/>
      <c r="EG418" s="30"/>
      <c r="EH418" s="30"/>
      <c r="EI418" s="30"/>
      <c r="EJ418" s="30"/>
      <c r="EK418" s="30"/>
      <c r="EL418" s="30"/>
      <c r="EM418" s="30"/>
      <c r="EN418" s="30"/>
      <c r="EO418" s="30"/>
      <c r="EP418" s="30"/>
      <c r="EQ418" s="30"/>
      <c r="ER418" s="30"/>
      <c r="ES418" s="30"/>
      <c r="ET418" s="30"/>
      <c r="EU418" s="30"/>
      <c r="EV418" s="30"/>
      <c r="EW418" s="30"/>
      <c r="EX418" s="30"/>
      <c r="EY418" s="30"/>
      <c r="EZ418" s="30"/>
      <c r="FA418" s="30"/>
      <c r="FB418" s="30"/>
      <c r="FC418" s="30"/>
      <c r="FD418" s="30"/>
      <c r="FE418" s="30"/>
      <c r="FF418" s="30"/>
      <c r="FG418" s="30"/>
      <c r="FH418" s="30"/>
      <c r="FI418" s="30"/>
      <c r="FJ418" s="30"/>
      <c r="FK418" s="30"/>
      <c r="FL418" s="30"/>
      <c r="FM418" s="30"/>
      <c r="FN418" s="30"/>
      <c r="FO418" s="30"/>
      <c r="FP418" s="30"/>
      <c r="FQ418" s="30"/>
      <c r="FR418" s="30"/>
      <c r="FS418" s="30"/>
      <c r="FT418" s="30"/>
      <c r="FU418" s="30"/>
      <c r="FV418" s="30"/>
      <c r="FW418" s="30"/>
      <c r="FX418" s="30"/>
      <c r="FY418" s="30"/>
      <c r="FZ418" s="30"/>
      <c r="GA418" s="30"/>
      <c r="GB418" s="30"/>
      <c r="GC418" s="30"/>
      <c r="GD418" s="30"/>
      <c r="GE418" s="30"/>
      <c r="GF418" s="30"/>
      <c r="GG418" s="30"/>
      <c r="GH418" s="30"/>
      <c r="GI418" s="30"/>
      <c r="GJ418" s="30"/>
      <c r="GK418" s="30"/>
      <c r="GL418" s="30"/>
      <c r="GM418" s="30"/>
      <c r="GN418" s="30"/>
      <c r="GO418" s="30"/>
      <c r="GP418" s="30"/>
      <c r="GQ418" s="30"/>
      <c r="GR418" s="30"/>
      <c r="GS418" s="30"/>
      <c r="GT418" s="30"/>
      <c r="GU418" s="30"/>
      <c r="GV418" s="30"/>
      <c r="GW418" s="30"/>
      <c r="GX418" s="30"/>
      <c r="GY418" s="30"/>
      <c r="GZ418" s="30"/>
      <c r="HA418" s="30"/>
      <c r="HB418" s="30"/>
      <c r="HC418" s="30"/>
      <c r="HD418" s="30"/>
      <c r="HE418" s="30"/>
      <c r="HF418" s="30"/>
      <c r="HG418" s="30"/>
      <c r="HH418" s="30"/>
      <c r="HI418" s="30"/>
      <c r="HJ418" s="30"/>
      <c r="HK418" s="30"/>
      <c r="HL418" s="30"/>
      <c r="HM418" s="30"/>
      <c r="HN418" s="30"/>
      <c r="HO418" s="30"/>
      <c r="HP418" s="30"/>
      <c r="HQ418" s="30"/>
      <c r="HR418" s="30"/>
      <c r="HS418" s="30"/>
      <c r="HT418" s="30"/>
      <c r="HU418" s="30"/>
      <c r="HV418" s="30"/>
      <c r="HW418" s="30"/>
      <c r="HX418" s="30"/>
      <c r="HY418" s="30"/>
      <c r="HZ418" s="30"/>
      <c r="IA418" s="30"/>
      <c r="IB418" s="30"/>
      <c r="IC418" s="30"/>
      <c r="ID418" s="30"/>
      <c r="IE418" s="30"/>
      <c r="IF418" s="30"/>
      <c r="IG418" s="30"/>
      <c r="IH418" s="30"/>
      <c r="II418" s="30"/>
      <c r="IJ418" s="30"/>
      <c r="IK418" s="30"/>
      <c r="IL418" s="30"/>
      <c r="IM418" s="30"/>
      <c r="IN418" s="30"/>
      <c r="IO418" s="30"/>
      <c r="IP418" s="30"/>
      <c r="IQ418" s="30"/>
      <c r="IR418" s="30"/>
      <c r="IS418" s="30"/>
      <c r="IT418" s="30"/>
      <c r="IU418" s="30"/>
      <c r="IV418" s="30"/>
      <c r="IW418" s="30"/>
      <c r="IX418" s="30"/>
      <c r="IY418" s="30"/>
      <c r="IZ418" s="30"/>
      <c r="JA418" s="30"/>
      <c r="JB418" s="30"/>
      <c r="JC418" s="30"/>
      <c r="JD418" s="30"/>
      <c r="JE418" s="30"/>
      <c r="JF418" s="30"/>
      <c r="JG418" s="30"/>
      <c r="JH418" s="30"/>
      <c r="JI418" s="30"/>
      <c r="JJ418" s="30"/>
      <c r="JK418" s="30"/>
      <c r="JL418" s="30"/>
      <c r="JM418" s="30"/>
      <c r="JN418" s="30"/>
      <c r="JO418" s="30"/>
      <c r="JP418" s="30"/>
      <c r="JQ418" s="30"/>
      <c r="JR418" s="30"/>
      <c r="JS418" s="30"/>
      <c r="JT418" s="30"/>
      <c r="JU418" s="30"/>
      <c r="JV418" s="30"/>
      <c r="JW418" s="30"/>
      <c r="JX418" s="30"/>
      <c r="JY418" s="30"/>
      <c r="JZ418" s="30"/>
      <c r="KA418" s="30"/>
      <c r="KB418" s="30"/>
      <c r="KC418" s="30"/>
      <c r="KD418" s="30"/>
      <c r="KE418" s="30"/>
      <c r="KF418" s="30"/>
      <c r="KG418" s="30"/>
      <c r="KH418" s="30"/>
      <c r="KI418" s="30"/>
      <c r="KJ418" s="30"/>
      <c r="KK418" s="30"/>
      <c r="KL418" s="30"/>
      <c r="KM418" s="30"/>
      <c r="KN418" s="30"/>
      <c r="KO418" s="30"/>
      <c r="KP418" s="30"/>
      <c r="KQ418" s="30"/>
      <c r="KR418" s="30"/>
      <c r="KS418" s="30"/>
      <c r="KT418" s="30"/>
      <c r="KU418" s="30"/>
      <c r="KV418" s="30"/>
      <c r="KW418" s="30"/>
      <c r="KX418" s="30"/>
      <c r="KY418" s="30"/>
      <c r="KZ418" s="30"/>
      <c r="LA418" s="30"/>
      <c r="LB418" s="30"/>
      <c r="LC418" s="30"/>
      <c r="LD418" s="30"/>
      <c r="LE418" s="30"/>
      <c r="LF418" s="30"/>
      <c r="LG418" s="30"/>
      <c r="LH418" s="30"/>
      <c r="LI418" s="30"/>
      <c r="LJ418" s="30"/>
      <c r="LK418" s="30"/>
      <c r="LL418" s="30"/>
      <c r="LM418" s="30"/>
      <c r="LN418" s="30"/>
      <c r="LO418" s="30"/>
      <c r="LP418" s="30"/>
      <c r="LQ418" s="30"/>
      <c r="LR418" s="30"/>
      <c r="LS418" s="30"/>
      <c r="LT418" s="30"/>
      <c r="LU418" s="30"/>
      <c r="LV418" s="30"/>
      <c r="LW418" s="30"/>
      <c r="LX418" s="30"/>
    </row>
    <row r="419" spans="1:336" s="31" customFormat="1" ht="102" x14ac:dyDescent="0.25">
      <c r="A419" s="661" t="str">
        <f>CONCATENATE(MUEBLES[[#This Row],[CODIGO DE LA PARTIDA ESPECIFICA ]],"-",MUEBLES[[#This Row],[NO. EDIFICIO ]],"-",MUEBLES[[#This Row],[NO. ÁREA ]],"-",MUEBLES[[#This Row],[NÚM. DE BIEN ]],"-",MUEBLES[[#This Row],[CONSECUTIVO DEL BIEN ]],"-",MUEBLES[[#This Row],[CONSECUTIVO GENERAL DE INVENTARIO]])</f>
        <v>511-01-14-271-075-0414</v>
      </c>
      <c r="B419" s="605">
        <v>511</v>
      </c>
      <c r="C419" s="584" t="s">
        <v>6096</v>
      </c>
      <c r="D419" s="605" t="s">
        <v>6537</v>
      </c>
      <c r="E419" s="585" t="s">
        <v>4060</v>
      </c>
      <c r="F419" s="584" t="str">
        <f>VLOOKUP(MUEBLES[[#This Row],[NO. EDIFICIO ]],EDIFICIOS[],2,FALSE)</f>
        <v>PALACIO MUNICIPAL</v>
      </c>
      <c r="G419" s="584" t="str">
        <f>VLOOKUP(MUEBLES[[#This Row],[NO. EDIFICIO ]],EDIFICIOS[],3,FALSE)</f>
        <v>PALACIO MUNICIPAL, S/N, COLONIA CENTRO</v>
      </c>
      <c r="H419" s="606" t="s">
        <v>4259</v>
      </c>
      <c r="I419" s="587" t="str">
        <f>VLOOKUP(MUEBLES[[#This Row],[NO. ÁREA ]],AREAS[],2,FALSE)</f>
        <v>ADMINISTRACIÓN MUNICIPAL</v>
      </c>
      <c r="J419" s="586" t="str">
        <f>VLOOKUP(MUEBLES[[#This Row],[NO. ÁREA ]],AREAS[],5,FALSE)</f>
        <v>C. DAVID PÉREZ ALONSO</v>
      </c>
      <c r="K419" s="586" t="s">
        <v>4382</v>
      </c>
      <c r="L419" s="587" t="str">
        <f>VLOOKUP(MUEBLES[[#This Row],[NÚM. DE NOMINA ]],PERSONAL[],2,FALSE)</f>
        <v>P. ING. VÍCTOR MANUEL MECALCO MORENO</v>
      </c>
      <c r="M419" s="606" t="str">
        <f>VLOOKUP(MUEBLES[[#This Row],[NÚM. DE NOMINA ]],PERSONAL[],3,FALSE)</f>
        <v>AUXILIAR ADMINISTRATIVO</v>
      </c>
      <c r="N419" s="585" t="s">
        <v>4904</v>
      </c>
      <c r="O419" s="606" t="s">
        <v>4766</v>
      </c>
      <c r="P419" s="588" t="str">
        <f>VLOOKUP(MUEBLES[[#This Row],[NÚM. DE BIEN ]],BIENES[],2,FALSE)</f>
        <v xml:space="preserve">SILLA AJUSTABLE </v>
      </c>
      <c r="Q419" s="620" t="s">
        <v>315</v>
      </c>
      <c r="R419" s="606" t="s">
        <v>5356</v>
      </c>
      <c r="S419" s="587" t="s">
        <v>316</v>
      </c>
      <c r="T419" s="587" t="s">
        <v>39</v>
      </c>
      <c r="U419" s="587" t="s">
        <v>39</v>
      </c>
      <c r="V419" s="587" t="s">
        <v>145</v>
      </c>
      <c r="W419" s="621">
        <v>43504</v>
      </c>
      <c r="X419" s="622">
        <v>999</v>
      </c>
      <c r="Y419" s="619">
        <v>0</v>
      </c>
      <c r="Z419" s="623">
        <v>999</v>
      </c>
      <c r="AA419" s="585" t="s">
        <v>6089</v>
      </c>
      <c r="AB419" s="19"/>
      <c r="AC419" s="576"/>
      <c r="AD419" s="30"/>
      <c r="AE419" s="30"/>
      <c r="AF419" s="30"/>
      <c r="AG419" s="30"/>
      <c r="AH419" s="30"/>
      <c r="AI419" s="30"/>
      <c r="AJ419" s="30"/>
      <c r="AK419" s="30"/>
      <c r="AL419" s="30"/>
      <c r="AM419" s="30"/>
      <c r="AN419" s="30"/>
      <c r="AO419" s="30"/>
      <c r="AP419" s="30"/>
      <c r="AQ419" s="30"/>
      <c r="AR419" s="30"/>
      <c r="AS419" s="30"/>
      <c r="AT419" s="30"/>
      <c r="AU419" s="30"/>
      <c r="AV419" s="30"/>
      <c r="AW419" s="30"/>
      <c r="AX419" s="30"/>
      <c r="AY419" s="30"/>
      <c r="AZ419" s="30"/>
      <c r="BA419" s="30"/>
      <c r="BB419" s="30"/>
      <c r="BC419" s="30"/>
      <c r="BD419" s="30"/>
      <c r="BE419" s="30"/>
      <c r="BF419" s="30"/>
      <c r="BG419" s="30"/>
      <c r="BH419" s="30"/>
      <c r="BI419" s="30"/>
      <c r="BJ419" s="30"/>
      <c r="BK419" s="30"/>
      <c r="BL419" s="30"/>
      <c r="BM419" s="30"/>
      <c r="BN419" s="30"/>
      <c r="BO419" s="30"/>
      <c r="BP419" s="30"/>
      <c r="BQ419" s="30"/>
      <c r="BR419" s="30"/>
      <c r="BS419" s="30"/>
      <c r="BT419" s="30"/>
      <c r="BU419" s="30"/>
      <c r="BV419" s="30"/>
      <c r="BW419" s="30"/>
      <c r="BX419" s="30"/>
      <c r="BY419" s="30"/>
      <c r="BZ419" s="30"/>
      <c r="CA419" s="30"/>
      <c r="CB419" s="30"/>
      <c r="CC419" s="30"/>
      <c r="CD419" s="30"/>
      <c r="CE419" s="30"/>
      <c r="CF419" s="30"/>
      <c r="CG419" s="30"/>
      <c r="CH419" s="30"/>
      <c r="CI419" s="30"/>
      <c r="CJ419" s="30"/>
      <c r="CK419" s="30"/>
      <c r="CL419" s="30"/>
      <c r="CM419" s="30"/>
      <c r="CN419" s="30"/>
      <c r="CO419" s="30"/>
      <c r="CP419" s="30"/>
      <c r="CQ419" s="30"/>
      <c r="CR419" s="30"/>
      <c r="CS419" s="30"/>
      <c r="CT419" s="30"/>
      <c r="CU419" s="30"/>
      <c r="CV419" s="30"/>
      <c r="CW419" s="30"/>
      <c r="CX419" s="30"/>
      <c r="CY419" s="30"/>
      <c r="CZ419" s="30"/>
      <c r="DA419" s="30"/>
      <c r="DB419" s="30"/>
      <c r="DC419" s="30"/>
      <c r="DD419" s="30"/>
      <c r="DE419" s="30"/>
      <c r="DF419" s="30"/>
      <c r="DG419" s="30"/>
      <c r="DH419" s="30"/>
      <c r="DI419" s="30"/>
      <c r="DJ419" s="30"/>
      <c r="DK419" s="30"/>
      <c r="DL419" s="30"/>
      <c r="DM419" s="30"/>
      <c r="DN419" s="30"/>
      <c r="DO419" s="30"/>
      <c r="DP419" s="30"/>
      <c r="DQ419" s="30"/>
      <c r="DR419" s="30"/>
      <c r="DS419" s="30"/>
      <c r="DT419" s="30"/>
      <c r="DU419" s="30"/>
      <c r="DV419" s="30"/>
      <c r="DW419" s="30"/>
      <c r="DX419" s="30"/>
      <c r="DY419" s="30"/>
      <c r="DZ419" s="30"/>
      <c r="EA419" s="30"/>
      <c r="EB419" s="30"/>
      <c r="EC419" s="30"/>
      <c r="ED419" s="30"/>
      <c r="EE419" s="30"/>
      <c r="EF419" s="30"/>
      <c r="EG419" s="30"/>
      <c r="EH419" s="30"/>
      <c r="EI419" s="30"/>
      <c r="EJ419" s="30"/>
      <c r="EK419" s="30"/>
      <c r="EL419" s="30"/>
      <c r="EM419" s="30"/>
      <c r="EN419" s="30"/>
      <c r="EO419" s="30"/>
      <c r="EP419" s="30"/>
      <c r="EQ419" s="30"/>
      <c r="ER419" s="30"/>
      <c r="ES419" s="30"/>
      <c r="ET419" s="30"/>
      <c r="EU419" s="30"/>
      <c r="EV419" s="30"/>
      <c r="EW419" s="30"/>
      <c r="EX419" s="30"/>
      <c r="EY419" s="30"/>
      <c r="EZ419" s="30"/>
      <c r="FA419" s="30"/>
      <c r="FB419" s="30"/>
      <c r="FC419" s="30"/>
      <c r="FD419" s="30"/>
      <c r="FE419" s="30"/>
      <c r="FF419" s="30"/>
      <c r="FG419" s="30"/>
      <c r="FH419" s="30"/>
      <c r="FI419" s="30"/>
      <c r="FJ419" s="30"/>
      <c r="FK419" s="30"/>
      <c r="FL419" s="30"/>
      <c r="FM419" s="30"/>
      <c r="FN419" s="30"/>
      <c r="FO419" s="30"/>
      <c r="FP419" s="30"/>
      <c r="FQ419" s="30"/>
      <c r="FR419" s="30"/>
      <c r="FS419" s="30"/>
      <c r="FT419" s="30"/>
      <c r="FU419" s="30"/>
      <c r="FV419" s="30"/>
      <c r="FW419" s="30"/>
      <c r="FX419" s="30"/>
      <c r="FY419" s="30"/>
      <c r="FZ419" s="30"/>
      <c r="GA419" s="30"/>
      <c r="GB419" s="30"/>
      <c r="GC419" s="30"/>
      <c r="GD419" s="30"/>
      <c r="GE419" s="30"/>
      <c r="GF419" s="30"/>
      <c r="GG419" s="30"/>
      <c r="GH419" s="30"/>
      <c r="GI419" s="30"/>
      <c r="GJ419" s="30"/>
      <c r="GK419" s="30"/>
      <c r="GL419" s="30"/>
      <c r="GM419" s="30"/>
      <c r="GN419" s="30"/>
      <c r="GO419" s="30"/>
      <c r="GP419" s="30"/>
      <c r="GQ419" s="30"/>
      <c r="GR419" s="30"/>
      <c r="GS419" s="30"/>
      <c r="GT419" s="30"/>
      <c r="GU419" s="30"/>
      <c r="GV419" s="30"/>
      <c r="GW419" s="30"/>
      <c r="GX419" s="30"/>
      <c r="GY419" s="30"/>
      <c r="GZ419" s="30"/>
      <c r="HA419" s="30"/>
      <c r="HB419" s="30"/>
      <c r="HC419" s="30"/>
      <c r="HD419" s="30"/>
      <c r="HE419" s="30"/>
      <c r="HF419" s="30"/>
      <c r="HG419" s="30"/>
      <c r="HH419" s="30"/>
      <c r="HI419" s="30"/>
      <c r="HJ419" s="30"/>
      <c r="HK419" s="30"/>
      <c r="HL419" s="30"/>
      <c r="HM419" s="30"/>
      <c r="HN419" s="30"/>
      <c r="HO419" s="30"/>
      <c r="HP419" s="30"/>
      <c r="HQ419" s="30"/>
      <c r="HR419" s="30"/>
      <c r="HS419" s="30"/>
      <c r="HT419" s="30"/>
      <c r="HU419" s="30"/>
      <c r="HV419" s="30"/>
      <c r="HW419" s="30"/>
      <c r="HX419" s="30"/>
      <c r="HY419" s="30"/>
      <c r="HZ419" s="30"/>
      <c r="IA419" s="30"/>
      <c r="IB419" s="30"/>
      <c r="IC419" s="30"/>
      <c r="ID419" s="30"/>
      <c r="IE419" s="30"/>
      <c r="IF419" s="30"/>
      <c r="IG419" s="30"/>
      <c r="IH419" s="30"/>
      <c r="II419" s="30"/>
      <c r="IJ419" s="30"/>
      <c r="IK419" s="30"/>
      <c r="IL419" s="30"/>
      <c r="IM419" s="30"/>
      <c r="IN419" s="30"/>
      <c r="IO419" s="30"/>
      <c r="IP419" s="30"/>
      <c r="IQ419" s="30"/>
      <c r="IR419" s="30"/>
      <c r="IS419" s="30"/>
      <c r="IT419" s="30"/>
      <c r="IU419" s="30"/>
      <c r="IV419" s="30"/>
      <c r="IW419" s="30"/>
      <c r="IX419" s="30"/>
      <c r="IY419" s="30"/>
      <c r="IZ419" s="30"/>
      <c r="JA419" s="30"/>
      <c r="JB419" s="30"/>
      <c r="JC419" s="30"/>
      <c r="JD419" s="30"/>
      <c r="JE419" s="30"/>
      <c r="JF419" s="30"/>
      <c r="JG419" s="30"/>
      <c r="JH419" s="30"/>
      <c r="JI419" s="30"/>
      <c r="JJ419" s="30"/>
      <c r="JK419" s="30"/>
      <c r="JL419" s="30"/>
      <c r="JM419" s="30"/>
      <c r="JN419" s="30"/>
      <c r="JO419" s="30"/>
      <c r="JP419" s="30"/>
      <c r="JQ419" s="30"/>
      <c r="JR419" s="30"/>
      <c r="JS419" s="30"/>
      <c r="JT419" s="30"/>
      <c r="JU419" s="30"/>
      <c r="JV419" s="30"/>
      <c r="JW419" s="30"/>
      <c r="JX419" s="30"/>
      <c r="JY419" s="30"/>
      <c r="JZ419" s="30"/>
      <c r="KA419" s="30"/>
      <c r="KB419" s="30"/>
      <c r="KC419" s="30"/>
      <c r="KD419" s="30"/>
      <c r="KE419" s="30"/>
      <c r="KF419" s="30"/>
      <c r="KG419" s="30"/>
      <c r="KH419" s="30"/>
      <c r="KI419" s="30"/>
      <c r="KJ419" s="30"/>
      <c r="KK419" s="30"/>
      <c r="KL419" s="30"/>
      <c r="KM419" s="30"/>
      <c r="KN419" s="30"/>
      <c r="KO419" s="30"/>
      <c r="KP419" s="30"/>
      <c r="KQ419" s="30"/>
      <c r="KR419" s="30"/>
      <c r="KS419" s="30"/>
      <c r="KT419" s="30"/>
      <c r="KU419" s="30"/>
      <c r="KV419" s="30"/>
      <c r="KW419" s="30"/>
      <c r="KX419" s="30"/>
      <c r="KY419" s="30"/>
      <c r="KZ419" s="30"/>
      <c r="LA419" s="30"/>
      <c r="LB419" s="30"/>
      <c r="LC419" s="30"/>
      <c r="LD419" s="30"/>
      <c r="LE419" s="30"/>
      <c r="LF419" s="30"/>
      <c r="LG419" s="30"/>
      <c r="LH419" s="30"/>
      <c r="LI419" s="30"/>
      <c r="LJ419" s="30"/>
      <c r="LK419" s="30"/>
      <c r="LL419" s="30"/>
      <c r="LM419" s="30"/>
      <c r="LN419" s="30"/>
      <c r="LO419" s="30"/>
      <c r="LP419" s="30"/>
      <c r="LQ419" s="30"/>
      <c r="LR419" s="30"/>
      <c r="LS419" s="30"/>
      <c r="LT419" s="30"/>
      <c r="LU419" s="30"/>
      <c r="LV419" s="30"/>
      <c r="LW419" s="30"/>
      <c r="LX419" s="30"/>
    </row>
    <row r="420" spans="1:336" s="31" customFormat="1" ht="89.25" x14ac:dyDescent="0.25">
      <c r="A420" s="665" t="str">
        <f>CONCATENATE(MUEBLES[[#This Row],[CODIGO DE LA PARTIDA ESPECIFICA ]],"-",MUEBLES[[#This Row],[NO. EDIFICIO ]],"-",MUEBLES[[#This Row],[NO. ÁREA ]],"-",MUEBLES[[#This Row],[NÚM. DE BIEN ]],"-",MUEBLES[[#This Row],[CONSECUTIVO DEL BIEN ]],"-",MUEBLES[[#This Row],[CONSECUTIVO GENERAL DE INVENTARIO]])</f>
        <v>511-01-06-276-001-0415</v>
      </c>
      <c r="B420" s="648">
        <v>511</v>
      </c>
      <c r="C420" s="584" t="s">
        <v>6096</v>
      </c>
      <c r="D420" s="648" t="s">
        <v>6538</v>
      </c>
      <c r="E420" s="585" t="s">
        <v>4060</v>
      </c>
      <c r="F420" s="584" t="str">
        <f>VLOOKUP(MUEBLES[[#This Row],[NO. EDIFICIO ]],EDIFICIOS[],2,FALSE)</f>
        <v>PALACIO MUNICIPAL</v>
      </c>
      <c r="G420" s="584" t="str">
        <f>VLOOKUP(MUEBLES[[#This Row],[NO. EDIFICIO ]],EDIFICIOS[],3,FALSE)</f>
        <v>PALACIO MUNICIPAL, S/N, COLONIA CENTRO</v>
      </c>
      <c r="H420" s="606" t="s">
        <v>4064</v>
      </c>
      <c r="I420" s="587" t="str">
        <f>VLOOKUP(MUEBLES[[#This Row],[NO. ÁREA ]],AREAS[],2,FALSE)</f>
        <v xml:space="preserve">SECRETARÍA GENERAL MUNICIPAL </v>
      </c>
      <c r="J420" s="586" t="str">
        <f>VLOOKUP(MUEBLES[[#This Row],[NO. ÁREA ]],AREAS[],5,FALSE)</f>
        <v>C. CLEMENTE HERNÁNDEZ ESPINOZA</v>
      </c>
      <c r="K420" s="586">
        <v>113</v>
      </c>
      <c r="L420" s="587" t="str">
        <f>VLOOKUP(MUEBLES[[#This Row],[NÚM. DE NOMINA ]],PERSONAL[],2,FALSE)</f>
        <v>C. CLEMENTE HERNÁNDEZ ESPINOZA</v>
      </c>
      <c r="M420" s="649" t="str">
        <f>VLOOKUP(MUEBLES[[#This Row],[NÚM. DE NOMINA ]],PERSONAL[],3,FALSE)</f>
        <v>SECRETARIO GENERAL MUNICIPAL</v>
      </c>
      <c r="N420" s="585" t="s">
        <v>4909</v>
      </c>
      <c r="O420" s="649" t="s">
        <v>4692</v>
      </c>
      <c r="P420" s="588" t="str">
        <f>VLOOKUP(MUEBLES[[#This Row],[NÚM. DE BIEN ]],BIENES[],2,FALSE)</f>
        <v xml:space="preserve">SILLON EJECUTIVO </v>
      </c>
      <c r="Q420" s="650" t="s">
        <v>154</v>
      </c>
      <c r="R420" s="606" t="s">
        <v>5357</v>
      </c>
      <c r="S420" s="651" t="s">
        <v>39</v>
      </c>
      <c r="T420" s="651" t="s">
        <v>39</v>
      </c>
      <c r="U420" s="651" t="s">
        <v>39</v>
      </c>
      <c r="V420" s="651">
        <v>81</v>
      </c>
      <c r="W420" s="652">
        <v>42734</v>
      </c>
      <c r="X420" s="653">
        <v>3250</v>
      </c>
      <c r="Y420" s="592">
        <v>0</v>
      </c>
      <c r="Z420" s="654">
        <v>3250</v>
      </c>
      <c r="AA420" s="585" t="s">
        <v>6089</v>
      </c>
      <c r="AB420" s="19"/>
      <c r="AC420" s="576"/>
      <c r="AD420" s="30"/>
      <c r="AE420" s="30"/>
      <c r="AF420" s="30"/>
      <c r="AG420" s="30"/>
      <c r="AH420" s="30"/>
      <c r="AI420" s="30"/>
      <c r="AJ420" s="30"/>
      <c r="AK420" s="30"/>
      <c r="AL420" s="30"/>
      <c r="AM420" s="30"/>
      <c r="AN420" s="30"/>
      <c r="AO420" s="30"/>
      <c r="AP420" s="30"/>
      <c r="AQ420" s="30"/>
      <c r="AR420" s="30"/>
      <c r="AS420" s="30"/>
      <c r="AT420" s="30"/>
      <c r="AU420" s="30"/>
      <c r="AV420" s="30"/>
      <c r="AW420" s="30"/>
      <c r="AX420" s="30"/>
      <c r="AY420" s="30"/>
      <c r="AZ420" s="30"/>
      <c r="BA420" s="30"/>
      <c r="BB420" s="30"/>
      <c r="BC420" s="30"/>
      <c r="BD420" s="30"/>
      <c r="BE420" s="30"/>
      <c r="BF420" s="30"/>
      <c r="BG420" s="30"/>
      <c r="BH420" s="30"/>
      <c r="BI420" s="30"/>
      <c r="BJ420" s="30"/>
      <c r="BK420" s="30"/>
      <c r="BL420" s="30"/>
      <c r="BM420" s="30"/>
      <c r="BN420" s="30"/>
      <c r="BO420" s="30"/>
      <c r="BP420" s="30"/>
      <c r="BQ420" s="30"/>
      <c r="BR420" s="30"/>
      <c r="BS420" s="30"/>
      <c r="BT420" s="30"/>
      <c r="BU420" s="30"/>
      <c r="BV420" s="30"/>
      <c r="BW420" s="30"/>
      <c r="BX420" s="30"/>
      <c r="BY420" s="30"/>
      <c r="BZ420" s="30"/>
      <c r="CA420" s="30"/>
      <c r="CB420" s="30"/>
      <c r="CC420" s="30"/>
      <c r="CD420" s="30"/>
      <c r="CE420" s="30"/>
      <c r="CF420" s="30"/>
      <c r="CG420" s="30"/>
      <c r="CH420" s="30"/>
      <c r="CI420" s="30"/>
      <c r="CJ420" s="30"/>
      <c r="CK420" s="30"/>
      <c r="CL420" s="30"/>
      <c r="CM420" s="30"/>
      <c r="CN420" s="30"/>
      <c r="CO420" s="30"/>
      <c r="CP420" s="30"/>
      <c r="CQ420" s="30"/>
      <c r="CR420" s="30"/>
      <c r="CS420" s="30"/>
      <c r="CT420" s="30"/>
      <c r="CU420" s="30"/>
      <c r="CV420" s="30"/>
      <c r="CW420" s="30"/>
      <c r="CX420" s="30"/>
      <c r="CY420" s="30"/>
      <c r="CZ420" s="30"/>
      <c r="DA420" s="30"/>
      <c r="DB420" s="30"/>
      <c r="DC420" s="30"/>
      <c r="DD420" s="30"/>
      <c r="DE420" s="30"/>
      <c r="DF420" s="30"/>
      <c r="DG420" s="30"/>
      <c r="DH420" s="30"/>
      <c r="DI420" s="30"/>
      <c r="DJ420" s="30"/>
      <c r="DK420" s="30"/>
      <c r="DL420" s="30"/>
      <c r="DM420" s="30"/>
      <c r="DN420" s="30"/>
      <c r="DO420" s="30"/>
      <c r="DP420" s="30"/>
      <c r="DQ420" s="30"/>
      <c r="DR420" s="30"/>
      <c r="DS420" s="30"/>
      <c r="DT420" s="30"/>
      <c r="DU420" s="30"/>
      <c r="DV420" s="30"/>
      <c r="DW420" s="30"/>
      <c r="DX420" s="30"/>
      <c r="DY420" s="30"/>
      <c r="DZ420" s="30"/>
      <c r="EA420" s="30"/>
      <c r="EB420" s="30"/>
      <c r="EC420" s="30"/>
      <c r="ED420" s="30"/>
      <c r="EE420" s="30"/>
      <c r="EF420" s="30"/>
      <c r="EG420" s="30"/>
      <c r="EH420" s="30"/>
      <c r="EI420" s="30"/>
      <c r="EJ420" s="30"/>
      <c r="EK420" s="30"/>
      <c r="EL420" s="30"/>
      <c r="EM420" s="30"/>
      <c r="EN420" s="30"/>
      <c r="EO420" s="30"/>
      <c r="EP420" s="30"/>
      <c r="EQ420" s="30"/>
      <c r="ER420" s="30"/>
      <c r="ES420" s="30"/>
      <c r="ET420" s="30"/>
      <c r="EU420" s="30"/>
      <c r="EV420" s="30"/>
      <c r="EW420" s="30"/>
      <c r="EX420" s="30"/>
      <c r="EY420" s="30"/>
      <c r="EZ420" s="30"/>
      <c r="FA420" s="30"/>
      <c r="FB420" s="30"/>
      <c r="FC420" s="30"/>
      <c r="FD420" s="30"/>
      <c r="FE420" s="30"/>
      <c r="FF420" s="30"/>
      <c r="FG420" s="30"/>
      <c r="FH420" s="30"/>
      <c r="FI420" s="30"/>
      <c r="FJ420" s="30"/>
      <c r="FK420" s="30"/>
      <c r="FL420" s="30"/>
      <c r="FM420" s="30"/>
      <c r="FN420" s="30"/>
      <c r="FO420" s="30"/>
      <c r="FP420" s="30"/>
      <c r="FQ420" s="30"/>
      <c r="FR420" s="30"/>
      <c r="FS420" s="30"/>
      <c r="FT420" s="30"/>
      <c r="FU420" s="30"/>
      <c r="FV420" s="30"/>
      <c r="FW420" s="30"/>
      <c r="FX420" s="30"/>
      <c r="FY420" s="30"/>
      <c r="FZ420" s="30"/>
      <c r="GA420" s="30"/>
      <c r="GB420" s="30"/>
      <c r="GC420" s="30"/>
      <c r="GD420" s="30"/>
      <c r="GE420" s="30"/>
      <c r="GF420" s="30"/>
      <c r="GG420" s="30"/>
      <c r="GH420" s="30"/>
      <c r="GI420" s="30"/>
      <c r="GJ420" s="30"/>
      <c r="GK420" s="30"/>
      <c r="GL420" s="30"/>
      <c r="GM420" s="30"/>
      <c r="GN420" s="30"/>
      <c r="GO420" s="30"/>
      <c r="GP420" s="30"/>
      <c r="GQ420" s="30"/>
      <c r="GR420" s="30"/>
      <c r="GS420" s="30"/>
      <c r="GT420" s="30"/>
      <c r="GU420" s="30"/>
      <c r="GV420" s="30"/>
      <c r="GW420" s="30"/>
      <c r="GX420" s="30"/>
      <c r="GY420" s="30"/>
      <c r="GZ420" s="30"/>
      <c r="HA420" s="30"/>
      <c r="HB420" s="30"/>
      <c r="HC420" s="30"/>
      <c r="HD420" s="30"/>
      <c r="HE420" s="30"/>
      <c r="HF420" s="30"/>
      <c r="HG420" s="30"/>
      <c r="HH420" s="30"/>
      <c r="HI420" s="30"/>
      <c r="HJ420" s="30"/>
      <c r="HK420" s="30"/>
      <c r="HL420" s="30"/>
      <c r="HM420" s="30"/>
      <c r="HN420" s="30"/>
      <c r="HO420" s="30"/>
      <c r="HP420" s="30"/>
      <c r="HQ420" s="30"/>
      <c r="HR420" s="30"/>
      <c r="HS420" s="30"/>
      <c r="HT420" s="30"/>
      <c r="HU420" s="30"/>
      <c r="HV420" s="30"/>
      <c r="HW420" s="30"/>
      <c r="HX420" s="30"/>
      <c r="HY420" s="30"/>
      <c r="HZ420" s="30"/>
      <c r="IA420" s="30"/>
      <c r="IB420" s="30"/>
      <c r="IC420" s="30"/>
      <c r="ID420" s="30"/>
      <c r="IE420" s="30"/>
      <c r="IF420" s="30"/>
      <c r="IG420" s="30"/>
      <c r="IH420" s="30"/>
      <c r="II420" s="30"/>
      <c r="IJ420" s="30"/>
      <c r="IK420" s="30"/>
      <c r="IL420" s="30"/>
      <c r="IM420" s="30"/>
      <c r="IN420" s="30"/>
      <c r="IO420" s="30"/>
      <c r="IP420" s="30"/>
      <c r="IQ420" s="30"/>
      <c r="IR420" s="30"/>
      <c r="IS420" s="30"/>
      <c r="IT420" s="30"/>
      <c r="IU420" s="30"/>
      <c r="IV420" s="30"/>
      <c r="IW420" s="30"/>
      <c r="IX420" s="30"/>
      <c r="IY420" s="30"/>
      <c r="IZ420" s="30"/>
      <c r="JA420" s="30"/>
      <c r="JB420" s="30"/>
      <c r="JC420" s="30"/>
      <c r="JD420" s="30"/>
      <c r="JE420" s="30"/>
      <c r="JF420" s="30"/>
      <c r="JG420" s="30"/>
      <c r="JH420" s="30"/>
      <c r="JI420" s="30"/>
      <c r="JJ420" s="30"/>
      <c r="JK420" s="30"/>
      <c r="JL420" s="30"/>
      <c r="JM420" s="30"/>
      <c r="JN420" s="30"/>
      <c r="JO420" s="30"/>
      <c r="JP420" s="30"/>
      <c r="JQ420" s="30"/>
      <c r="JR420" s="30"/>
      <c r="JS420" s="30"/>
      <c r="JT420" s="30"/>
      <c r="JU420" s="30"/>
      <c r="JV420" s="30"/>
      <c r="JW420" s="30"/>
      <c r="JX420" s="30"/>
      <c r="JY420" s="30"/>
      <c r="JZ420" s="30"/>
      <c r="KA420" s="30"/>
      <c r="KB420" s="30"/>
      <c r="KC420" s="30"/>
      <c r="KD420" s="30"/>
      <c r="KE420" s="30"/>
      <c r="KF420" s="30"/>
      <c r="KG420" s="30"/>
      <c r="KH420" s="30"/>
      <c r="KI420" s="30"/>
      <c r="KJ420" s="30"/>
      <c r="KK420" s="30"/>
      <c r="KL420" s="30"/>
      <c r="KM420" s="30"/>
      <c r="KN420" s="30"/>
      <c r="KO420" s="30"/>
      <c r="KP420" s="30"/>
      <c r="KQ420" s="30"/>
      <c r="KR420" s="30"/>
      <c r="KS420" s="30"/>
      <c r="KT420" s="30"/>
      <c r="KU420" s="30"/>
      <c r="KV420" s="30"/>
      <c r="KW420" s="30"/>
      <c r="KX420" s="30"/>
      <c r="KY420" s="30"/>
      <c r="KZ420" s="30"/>
      <c r="LA420" s="30"/>
      <c r="LB420" s="30"/>
      <c r="LC420" s="30"/>
      <c r="LD420" s="30"/>
      <c r="LE420" s="30"/>
      <c r="LF420" s="30"/>
      <c r="LG420" s="30"/>
      <c r="LH420" s="30"/>
      <c r="LI420" s="30"/>
      <c r="LJ420" s="30"/>
      <c r="LK420" s="30"/>
      <c r="LL420" s="30"/>
      <c r="LM420" s="30"/>
      <c r="LN420" s="30"/>
      <c r="LO420" s="30"/>
      <c r="LP420" s="30"/>
      <c r="LQ420" s="30"/>
      <c r="LR420" s="30"/>
      <c r="LS420" s="30"/>
      <c r="LT420" s="30"/>
      <c r="LU420" s="30"/>
      <c r="LV420" s="30"/>
      <c r="LW420" s="30"/>
      <c r="LX420" s="30"/>
    </row>
    <row r="421" spans="1:336" s="31" customFormat="1" ht="127.5" x14ac:dyDescent="0.25">
      <c r="A421" s="662" t="str">
        <f>CONCATENATE(MUEBLES[[#This Row],[CODIGO DE LA PARTIDA ESPECIFICA ]],"-",MUEBLES[[#This Row],[NO. EDIFICIO ]],"-",MUEBLES[[#This Row],[NO. ÁREA ]],"-",MUEBLES[[#This Row],[NÚM. DE BIEN ]],"-",MUEBLES[[#This Row],[CONSECUTIVO DEL BIEN ]],"-",MUEBLES[[#This Row],[CONSECUTIVO GENERAL DE INVENTARIO]])</f>
        <v>511-01-10-276-002-0416</v>
      </c>
      <c r="B421" s="584">
        <v>511</v>
      </c>
      <c r="C421" s="584" t="s">
        <v>6096</v>
      </c>
      <c r="D421" s="584" t="s">
        <v>6539</v>
      </c>
      <c r="E421" s="585" t="s">
        <v>4060</v>
      </c>
      <c r="F421" s="584" t="str">
        <f>VLOOKUP(MUEBLES[[#This Row],[NO. EDIFICIO ]],EDIFICIOS[],2,FALSE)</f>
        <v>PALACIO MUNICIPAL</v>
      </c>
      <c r="G421" s="584" t="str">
        <f>VLOOKUP(MUEBLES[[#This Row],[NO. EDIFICIO ]],EDIFICIOS[],3,FALSE)</f>
        <v>PALACIO MUNICIPAL, S/N, COLONIA CENTRO</v>
      </c>
      <c r="H421" s="606" t="s">
        <v>4255</v>
      </c>
      <c r="I421" s="587" t="str">
        <f>VLOOKUP(MUEBLES[[#This Row],[NO. ÁREA ]],AREAS[],2,FALSE)</f>
        <v>CONCILIACIÓN MUNICIPAL</v>
      </c>
      <c r="J421" s="586" t="str">
        <f>VLOOKUP(MUEBLES[[#This Row],[NO. ÁREA ]],AREAS[],5,FALSE)</f>
        <v>LIC. MARTHA GARAY PÉREZ</v>
      </c>
      <c r="K421" s="586">
        <v>64</v>
      </c>
      <c r="L421" s="587" t="str">
        <f>VLOOKUP(MUEBLES[[#This Row],[NÚM. DE NOMINA ]],PERSONAL[],2,FALSE)</f>
        <v>P. LIC.BRAYAN ALEXIS PÉREZ HERRERA</v>
      </c>
      <c r="M421" s="649" t="str">
        <f>VLOOKUP(MUEBLES[[#This Row],[NÚM. DE NOMINA ]],PERSONAL[],3,FALSE)</f>
        <v>AUXILIAR ADMINISTRATIVO</v>
      </c>
      <c r="N421" s="585" t="s">
        <v>4909</v>
      </c>
      <c r="O421" s="649" t="s">
        <v>4693</v>
      </c>
      <c r="P421" s="588" t="str">
        <f>VLOOKUP(MUEBLES[[#This Row],[NÚM. DE BIEN ]],BIENES[],2,FALSE)</f>
        <v xml:space="preserve">SILLON EJECUTIVO </v>
      </c>
      <c r="Q421" s="589" t="s">
        <v>80</v>
      </c>
      <c r="R421" s="606" t="s">
        <v>5358</v>
      </c>
      <c r="S421" s="585" t="s">
        <v>39</v>
      </c>
      <c r="T421" s="585" t="s">
        <v>39</v>
      </c>
      <c r="U421" s="585" t="s">
        <v>39</v>
      </c>
      <c r="V421" s="585" t="s">
        <v>81</v>
      </c>
      <c r="W421" s="590">
        <v>43362</v>
      </c>
      <c r="X421" s="591">
        <v>1850</v>
      </c>
      <c r="Y421" s="619">
        <v>0</v>
      </c>
      <c r="Z421" s="592">
        <v>1850</v>
      </c>
      <c r="AA421" s="585" t="s">
        <v>6089</v>
      </c>
      <c r="AB421" s="19"/>
      <c r="AC421" s="576"/>
      <c r="AD421" s="30"/>
      <c r="AE421" s="30"/>
      <c r="AF421" s="30"/>
      <c r="AG421" s="30"/>
      <c r="AH421" s="30"/>
      <c r="AI421" s="30"/>
      <c r="AJ421" s="30"/>
      <c r="AK421" s="30"/>
      <c r="AL421" s="30"/>
      <c r="AM421" s="30"/>
      <c r="AN421" s="30"/>
      <c r="AO421" s="30"/>
      <c r="AP421" s="30"/>
      <c r="AQ421" s="30"/>
      <c r="AR421" s="30"/>
      <c r="AS421" s="30"/>
      <c r="AT421" s="30"/>
      <c r="AU421" s="30"/>
      <c r="AV421" s="30"/>
      <c r="AW421" s="30"/>
      <c r="AX421" s="30"/>
      <c r="AY421" s="30"/>
      <c r="AZ421" s="30"/>
      <c r="BA421" s="30"/>
      <c r="BB421" s="30"/>
      <c r="BC421" s="30"/>
      <c r="BD421" s="30"/>
      <c r="BE421" s="30"/>
      <c r="BF421" s="30"/>
      <c r="BG421" s="30"/>
      <c r="BH421" s="30"/>
      <c r="BI421" s="30"/>
      <c r="BJ421" s="30"/>
      <c r="BK421" s="30"/>
      <c r="BL421" s="30"/>
      <c r="BM421" s="30"/>
      <c r="BN421" s="30"/>
      <c r="BO421" s="30"/>
      <c r="BP421" s="30"/>
      <c r="BQ421" s="30"/>
      <c r="BR421" s="30"/>
      <c r="BS421" s="30"/>
      <c r="BT421" s="30"/>
      <c r="BU421" s="30"/>
      <c r="BV421" s="30"/>
      <c r="BW421" s="30"/>
      <c r="BX421" s="30"/>
      <c r="BY421" s="30"/>
      <c r="BZ421" s="30"/>
      <c r="CA421" s="30"/>
      <c r="CB421" s="30"/>
      <c r="CC421" s="30"/>
      <c r="CD421" s="30"/>
      <c r="CE421" s="30"/>
      <c r="CF421" s="30"/>
      <c r="CG421" s="30"/>
      <c r="CH421" s="30"/>
      <c r="CI421" s="30"/>
      <c r="CJ421" s="30"/>
      <c r="CK421" s="30"/>
      <c r="CL421" s="30"/>
      <c r="CM421" s="30"/>
      <c r="CN421" s="30"/>
      <c r="CO421" s="30"/>
      <c r="CP421" s="30"/>
      <c r="CQ421" s="30"/>
      <c r="CR421" s="30"/>
      <c r="CS421" s="30"/>
      <c r="CT421" s="30"/>
      <c r="CU421" s="30"/>
      <c r="CV421" s="30"/>
      <c r="CW421" s="30"/>
      <c r="CX421" s="30"/>
      <c r="CY421" s="30"/>
      <c r="CZ421" s="30"/>
      <c r="DA421" s="30"/>
      <c r="DB421" s="30"/>
      <c r="DC421" s="30"/>
      <c r="DD421" s="30"/>
      <c r="DE421" s="30"/>
      <c r="DF421" s="30"/>
      <c r="DG421" s="30"/>
      <c r="DH421" s="30"/>
      <c r="DI421" s="30"/>
      <c r="DJ421" s="30"/>
      <c r="DK421" s="30"/>
      <c r="DL421" s="30"/>
      <c r="DM421" s="30"/>
      <c r="DN421" s="30"/>
      <c r="DO421" s="30"/>
      <c r="DP421" s="30"/>
      <c r="DQ421" s="30"/>
      <c r="DR421" s="30"/>
      <c r="DS421" s="30"/>
      <c r="DT421" s="30"/>
      <c r="DU421" s="30"/>
      <c r="DV421" s="30"/>
      <c r="DW421" s="30"/>
      <c r="DX421" s="30"/>
      <c r="DY421" s="30"/>
      <c r="DZ421" s="30"/>
      <c r="EA421" s="30"/>
      <c r="EB421" s="30"/>
      <c r="EC421" s="30"/>
      <c r="ED421" s="30"/>
      <c r="EE421" s="30"/>
      <c r="EF421" s="30"/>
      <c r="EG421" s="30"/>
      <c r="EH421" s="30"/>
      <c r="EI421" s="30"/>
      <c r="EJ421" s="30"/>
      <c r="EK421" s="30"/>
      <c r="EL421" s="30"/>
      <c r="EM421" s="30"/>
      <c r="EN421" s="30"/>
      <c r="EO421" s="30"/>
      <c r="EP421" s="30"/>
      <c r="EQ421" s="30"/>
      <c r="ER421" s="30"/>
      <c r="ES421" s="30"/>
      <c r="ET421" s="30"/>
      <c r="EU421" s="30"/>
      <c r="EV421" s="30"/>
      <c r="EW421" s="30"/>
      <c r="EX421" s="30"/>
      <c r="EY421" s="30"/>
      <c r="EZ421" s="30"/>
      <c r="FA421" s="30"/>
      <c r="FB421" s="30"/>
      <c r="FC421" s="30"/>
      <c r="FD421" s="30"/>
      <c r="FE421" s="30"/>
      <c r="FF421" s="30"/>
      <c r="FG421" s="30"/>
      <c r="FH421" s="30"/>
      <c r="FI421" s="30"/>
      <c r="FJ421" s="30"/>
      <c r="FK421" s="30"/>
      <c r="FL421" s="30"/>
      <c r="FM421" s="30"/>
      <c r="FN421" s="30"/>
      <c r="FO421" s="30"/>
      <c r="FP421" s="30"/>
      <c r="FQ421" s="30"/>
      <c r="FR421" s="30"/>
      <c r="FS421" s="30"/>
      <c r="FT421" s="30"/>
      <c r="FU421" s="30"/>
      <c r="FV421" s="30"/>
      <c r="FW421" s="30"/>
      <c r="FX421" s="30"/>
      <c r="FY421" s="30"/>
      <c r="FZ421" s="30"/>
      <c r="GA421" s="30"/>
      <c r="GB421" s="30"/>
      <c r="GC421" s="30"/>
      <c r="GD421" s="30"/>
      <c r="GE421" s="30"/>
      <c r="GF421" s="30"/>
      <c r="GG421" s="30"/>
      <c r="GH421" s="30"/>
      <c r="GI421" s="30"/>
      <c r="GJ421" s="30"/>
      <c r="GK421" s="30"/>
      <c r="GL421" s="30"/>
      <c r="GM421" s="30"/>
      <c r="GN421" s="30"/>
      <c r="GO421" s="30"/>
      <c r="GP421" s="30"/>
      <c r="GQ421" s="30"/>
      <c r="GR421" s="30"/>
      <c r="GS421" s="30"/>
      <c r="GT421" s="30"/>
      <c r="GU421" s="30"/>
      <c r="GV421" s="30"/>
      <c r="GW421" s="30"/>
      <c r="GX421" s="30"/>
      <c r="GY421" s="30"/>
      <c r="GZ421" s="30"/>
      <c r="HA421" s="30"/>
      <c r="HB421" s="30"/>
      <c r="HC421" s="30"/>
      <c r="HD421" s="30"/>
      <c r="HE421" s="30"/>
      <c r="HF421" s="30"/>
      <c r="HG421" s="30"/>
      <c r="HH421" s="30"/>
      <c r="HI421" s="30"/>
      <c r="HJ421" s="30"/>
      <c r="HK421" s="30"/>
      <c r="HL421" s="30"/>
      <c r="HM421" s="30"/>
      <c r="HN421" s="30"/>
      <c r="HO421" s="30"/>
      <c r="HP421" s="30"/>
      <c r="HQ421" s="30"/>
      <c r="HR421" s="30"/>
      <c r="HS421" s="30"/>
      <c r="HT421" s="30"/>
      <c r="HU421" s="30"/>
      <c r="HV421" s="30"/>
      <c r="HW421" s="30"/>
      <c r="HX421" s="30"/>
      <c r="HY421" s="30"/>
      <c r="HZ421" s="30"/>
      <c r="IA421" s="30"/>
      <c r="IB421" s="30"/>
      <c r="IC421" s="30"/>
      <c r="ID421" s="30"/>
      <c r="IE421" s="30"/>
      <c r="IF421" s="30"/>
      <c r="IG421" s="30"/>
      <c r="IH421" s="30"/>
      <c r="II421" s="30"/>
      <c r="IJ421" s="30"/>
      <c r="IK421" s="30"/>
      <c r="IL421" s="30"/>
      <c r="IM421" s="30"/>
      <c r="IN421" s="30"/>
      <c r="IO421" s="30"/>
      <c r="IP421" s="30"/>
      <c r="IQ421" s="30"/>
      <c r="IR421" s="30"/>
      <c r="IS421" s="30"/>
      <c r="IT421" s="30"/>
      <c r="IU421" s="30"/>
      <c r="IV421" s="30"/>
      <c r="IW421" s="30"/>
      <c r="IX421" s="30"/>
      <c r="IY421" s="30"/>
      <c r="IZ421" s="30"/>
      <c r="JA421" s="30"/>
      <c r="JB421" s="30"/>
      <c r="JC421" s="30"/>
      <c r="JD421" s="30"/>
      <c r="JE421" s="30"/>
      <c r="JF421" s="30"/>
      <c r="JG421" s="30"/>
      <c r="JH421" s="30"/>
      <c r="JI421" s="30"/>
      <c r="JJ421" s="30"/>
      <c r="JK421" s="30"/>
      <c r="JL421" s="30"/>
      <c r="JM421" s="30"/>
      <c r="JN421" s="30"/>
      <c r="JO421" s="30"/>
      <c r="JP421" s="30"/>
      <c r="JQ421" s="30"/>
      <c r="JR421" s="30"/>
      <c r="JS421" s="30"/>
      <c r="JT421" s="30"/>
      <c r="JU421" s="30"/>
      <c r="JV421" s="30"/>
      <c r="JW421" s="30"/>
      <c r="JX421" s="30"/>
      <c r="JY421" s="30"/>
      <c r="JZ421" s="30"/>
      <c r="KA421" s="30"/>
      <c r="KB421" s="30"/>
      <c r="KC421" s="30"/>
      <c r="KD421" s="30"/>
      <c r="KE421" s="30"/>
      <c r="KF421" s="30"/>
      <c r="KG421" s="30"/>
      <c r="KH421" s="30"/>
      <c r="KI421" s="30"/>
      <c r="KJ421" s="30"/>
      <c r="KK421" s="30"/>
      <c r="KL421" s="30"/>
      <c r="KM421" s="30"/>
      <c r="KN421" s="30"/>
      <c r="KO421" s="30"/>
      <c r="KP421" s="30"/>
      <c r="KQ421" s="30"/>
      <c r="KR421" s="30"/>
      <c r="KS421" s="30"/>
      <c r="KT421" s="30"/>
      <c r="KU421" s="30"/>
      <c r="KV421" s="30"/>
      <c r="KW421" s="30"/>
      <c r="KX421" s="30"/>
      <c r="KY421" s="30"/>
      <c r="KZ421" s="30"/>
      <c r="LA421" s="30"/>
      <c r="LB421" s="30"/>
      <c r="LC421" s="30"/>
      <c r="LD421" s="30"/>
      <c r="LE421" s="30"/>
      <c r="LF421" s="30"/>
      <c r="LG421" s="30"/>
      <c r="LH421" s="30"/>
      <c r="LI421" s="30"/>
      <c r="LJ421" s="30"/>
      <c r="LK421" s="30"/>
      <c r="LL421" s="30"/>
      <c r="LM421" s="30"/>
      <c r="LN421" s="30"/>
      <c r="LO421" s="30"/>
      <c r="LP421" s="30"/>
      <c r="LQ421" s="30"/>
      <c r="LR421" s="30"/>
      <c r="LS421" s="30"/>
      <c r="LT421" s="30"/>
      <c r="LU421" s="30"/>
      <c r="LV421" s="30"/>
      <c r="LW421" s="30"/>
      <c r="LX421" s="30"/>
    </row>
    <row r="422" spans="1:336" s="31" customFormat="1" ht="102" x14ac:dyDescent="0.25">
      <c r="A422" s="663" t="str">
        <f>CONCATENATE(MUEBLES[[#This Row],[CODIGO DE LA PARTIDA ESPECIFICA ]],"-",MUEBLES[[#This Row],[NO. EDIFICIO ]],"-",MUEBLES[[#This Row],[NO. ÁREA ]],"-",MUEBLES[[#This Row],[NÚM. DE BIEN ]],"-",MUEBLES[[#This Row],[CONSECUTIVO DEL BIEN ]],"-",MUEBLES[[#This Row],[CONSECUTIVO GENERAL DE INVENTARIO]])</f>
        <v>511-01-44-276-003-0417</v>
      </c>
      <c r="B422" s="648">
        <v>511</v>
      </c>
      <c r="C422" s="584" t="s">
        <v>6096</v>
      </c>
      <c r="D422" s="648" t="s">
        <v>6540</v>
      </c>
      <c r="E422" s="585" t="s">
        <v>4060</v>
      </c>
      <c r="F422" s="584" t="str">
        <f>VLOOKUP(MUEBLES[[#This Row],[NO. EDIFICIO ]],EDIFICIOS[],2,FALSE)</f>
        <v>PALACIO MUNICIPAL</v>
      </c>
      <c r="G422" s="584" t="str">
        <f>VLOOKUP(MUEBLES[[#This Row],[NO. EDIFICIO ]],EDIFICIOS[],3,FALSE)</f>
        <v>PALACIO MUNICIPAL, S/N, COLONIA CENTRO</v>
      </c>
      <c r="H422" s="606" t="s">
        <v>4289</v>
      </c>
      <c r="I422" s="587" t="str">
        <f>VLOOKUP(MUEBLES[[#This Row],[NO. ÁREA ]],AREAS[],2,FALSE)</f>
        <v>SEGURIDAD PÚBLICA Y TRÁNSITO MUNICIPAL</v>
      </c>
      <c r="J422" s="586" t="str">
        <f>VLOOKUP(MUEBLES[[#This Row],[NO. ÁREA ]],AREAS[],5,FALSE)</f>
        <v>LIC. MIGUEL ÁNGEL ALDANA  CANO</v>
      </c>
      <c r="K422" s="586" t="s">
        <v>4060</v>
      </c>
      <c r="L422" s="587" t="str">
        <f>VLOOKUP(MUEBLES[[#This Row],[NÚM. DE NOMINA ]],PERSONAL[],2,FALSE)</f>
        <v>LIC. MIGUEL ÁNGEL ALDANA  CANO</v>
      </c>
      <c r="M422" s="649" t="str">
        <f>VLOOKUP(MUEBLES[[#This Row],[NÚM. DE NOMINA ]],PERSONAL[],3,FALSE)</f>
        <v xml:space="preserve">TITULAR </v>
      </c>
      <c r="N422" s="585" t="s">
        <v>4909</v>
      </c>
      <c r="O422" s="649" t="s">
        <v>4694</v>
      </c>
      <c r="P422" s="588" t="str">
        <f>VLOOKUP(MUEBLES[[#This Row],[NÚM. DE BIEN ]],BIENES[],2,FALSE)</f>
        <v xml:space="preserve">SILLON EJECUTIVO </v>
      </c>
      <c r="Q422" s="650" t="s">
        <v>378</v>
      </c>
      <c r="R422" s="606" t="s">
        <v>5359</v>
      </c>
      <c r="S422" s="613" t="s">
        <v>379</v>
      </c>
      <c r="T422" s="613" t="s">
        <v>39</v>
      </c>
      <c r="U422" s="613" t="s">
        <v>39</v>
      </c>
      <c r="V422" s="651">
        <v>33</v>
      </c>
      <c r="W422" s="652">
        <v>43100</v>
      </c>
      <c r="X422" s="653">
        <v>2333.46</v>
      </c>
      <c r="Y422" s="592">
        <v>0</v>
      </c>
      <c r="Z422" s="654">
        <v>2333.46</v>
      </c>
      <c r="AA422" s="585" t="s">
        <v>6089</v>
      </c>
      <c r="AB422" s="19"/>
      <c r="AC422" s="576"/>
      <c r="AD422" s="30"/>
      <c r="AE422" s="30"/>
      <c r="AF422" s="30"/>
      <c r="AG422" s="30"/>
      <c r="AH422" s="30"/>
      <c r="AI422" s="30"/>
      <c r="AJ422" s="30"/>
      <c r="AK422" s="30"/>
      <c r="AL422" s="30"/>
      <c r="AM422" s="30"/>
      <c r="AN422" s="30"/>
      <c r="AO422" s="30"/>
      <c r="AP422" s="30"/>
      <c r="AQ422" s="30"/>
      <c r="AR422" s="30"/>
      <c r="AS422" s="30"/>
      <c r="AT422" s="30"/>
      <c r="AU422" s="30"/>
      <c r="AV422" s="30"/>
      <c r="AW422" s="30"/>
      <c r="AX422" s="30"/>
      <c r="AY422" s="30"/>
      <c r="AZ422" s="30"/>
      <c r="BA422" s="30"/>
      <c r="BB422" s="30"/>
      <c r="BC422" s="30"/>
      <c r="BD422" s="30"/>
      <c r="BE422" s="30"/>
      <c r="BF422" s="30"/>
      <c r="BG422" s="30"/>
      <c r="BH422" s="30"/>
      <c r="BI422" s="30"/>
      <c r="BJ422" s="30"/>
      <c r="BK422" s="30"/>
      <c r="BL422" s="30"/>
      <c r="BM422" s="30"/>
      <c r="BN422" s="30"/>
      <c r="BO422" s="30"/>
      <c r="BP422" s="30"/>
      <c r="BQ422" s="30"/>
      <c r="BR422" s="30"/>
      <c r="BS422" s="30"/>
      <c r="BT422" s="30"/>
      <c r="BU422" s="30"/>
      <c r="BV422" s="30"/>
      <c r="BW422" s="30"/>
      <c r="BX422" s="30"/>
      <c r="BY422" s="30"/>
      <c r="BZ422" s="30"/>
      <c r="CA422" s="30"/>
      <c r="CB422" s="30"/>
      <c r="CC422" s="30"/>
      <c r="CD422" s="30"/>
      <c r="CE422" s="30"/>
      <c r="CF422" s="30"/>
      <c r="CG422" s="30"/>
      <c r="CH422" s="30"/>
      <c r="CI422" s="30"/>
      <c r="CJ422" s="30"/>
      <c r="CK422" s="30"/>
      <c r="CL422" s="30"/>
      <c r="CM422" s="30"/>
      <c r="CN422" s="30"/>
      <c r="CO422" s="30"/>
      <c r="CP422" s="30"/>
      <c r="CQ422" s="30"/>
      <c r="CR422" s="30"/>
      <c r="CS422" s="30"/>
      <c r="CT422" s="30"/>
      <c r="CU422" s="30"/>
      <c r="CV422" s="30"/>
      <c r="CW422" s="30"/>
      <c r="CX422" s="30"/>
      <c r="CY422" s="30"/>
      <c r="CZ422" s="30"/>
      <c r="DA422" s="30"/>
      <c r="DB422" s="30"/>
      <c r="DC422" s="30"/>
      <c r="DD422" s="30"/>
      <c r="DE422" s="30"/>
      <c r="DF422" s="30"/>
      <c r="DG422" s="30"/>
      <c r="DH422" s="30"/>
      <c r="DI422" s="30"/>
      <c r="DJ422" s="30"/>
      <c r="DK422" s="30"/>
      <c r="DL422" s="30"/>
      <c r="DM422" s="30"/>
      <c r="DN422" s="30"/>
      <c r="DO422" s="30"/>
      <c r="DP422" s="30"/>
      <c r="DQ422" s="30"/>
      <c r="DR422" s="30"/>
      <c r="DS422" s="30"/>
      <c r="DT422" s="30"/>
      <c r="DU422" s="30"/>
      <c r="DV422" s="30"/>
      <c r="DW422" s="30"/>
      <c r="DX422" s="30"/>
      <c r="DY422" s="30"/>
      <c r="DZ422" s="30"/>
      <c r="EA422" s="30"/>
      <c r="EB422" s="30"/>
      <c r="EC422" s="30"/>
      <c r="ED422" s="30"/>
      <c r="EE422" s="30"/>
      <c r="EF422" s="30"/>
      <c r="EG422" s="30"/>
      <c r="EH422" s="30"/>
      <c r="EI422" s="30"/>
      <c r="EJ422" s="30"/>
      <c r="EK422" s="30"/>
      <c r="EL422" s="30"/>
      <c r="EM422" s="30"/>
      <c r="EN422" s="30"/>
      <c r="EO422" s="30"/>
      <c r="EP422" s="30"/>
      <c r="EQ422" s="30"/>
      <c r="ER422" s="30"/>
      <c r="ES422" s="30"/>
      <c r="ET422" s="30"/>
      <c r="EU422" s="30"/>
      <c r="EV422" s="30"/>
      <c r="EW422" s="30"/>
      <c r="EX422" s="30"/>
      <c r="EY422" s="30"/>
      <c r="EZ422" s="30"/>
      <c r="FA422" s="30"/>
      <c r="FB422" s="30"/>
      <c r="FC422" s="30"/>
      <c r="FD422" s="30"/>
      <c r="FE422" s="30"/>
      <c r="FF422" s="30"/>
      <c r="FG422" s="30"/>
      <c r="FH422" s="30"/>
      <c r="FI422" s="30"/>
      <c r="FJ422" s="30"/>
      <c r="FK422" s="30"/>
      <c r="FL422" s="30"/>
      <c r="FM422" s="30"/>
      <c r="FN422" s="30"/>
      <c r="FO422" s="30"/>
      <c r="FP422" s="30"/>
      <c r="FQ422" s="30"/>
      <c r="FR422" s="30"/>
      <c r="FS422" s="30"/>
      <c r="FT422" s="30"/>
      <c r="FU422" s="30"/>
      <c r="FV422" s="30"/>
      <c r="FW422" s="30"/>
      <c r="FX422" s="30"/>
      <c r="FY422" s="30"/>
      <c r="FZ422" s="30"/>
      <c r="GA422" s="30"/>
      <c r="GB422" s="30"/>
      <c r="GC422" s="30"/>
      <c r="GD422" s="30"/>
      <c r="GE422" s="30"/>
      <c r="GF422" s="30"/>
      <c r="GG422" s="30"/>
      <c r="GH422" s="30"/>
      <c r="GI422" s="30"/>
      <c r="GJ422" s="30"/>
      <c r="GK422" s="30"/>
      <c r="GL422" s="30"/>
      <c r="GM422" s="30"/>
      <c r="GN422" s="30"/>
      <c r="GO422" s="30"/>
      <c r="GP422" s="30"/>
      <c r="GQ422" s="30"/>
      <c r="GR422" s="30"/>
      <c r="GS422" s="30"/>
      <c r="GT422" s="30"/>
      <c r="GU422" s="30"/>
      <c r="GV422" s="30"/>
      <c r="GW422" s="30"/>
      <c r="GX422" s="30"/>
      <c r="GY422" s="30"/>
      <c r="GZ422" s="30"/>
      <c r="HA422" s="30"/>
      <c r="HB422" s="30"/>
      <c r="HC422" s="30"/>
      <c r="HD422" s="30"/>
      <c r="HE422" s="30"/>
      <c r="HF422" s="30"/>
      <c r="HG422" s="30"/>
      <c r="HH422" s="30"/>
      <c r="HI422" s="30"/>
      <c r="HJ422" s="30"/>
      <c r="HK422" s="30"/>
      <c r="HL422" s="30"/>
      <c r="HM422" s="30"/>
      <c r="HN422" s="30"/>
      <c r="HO422" s="30"/>
      <c r="HP422" s="30"/>
      <c r="HQ422" s="30"/>
      <c r="HR422" s="30"/>
      <c r="HS422" s="30"/>
      <c r="HT422" s="30"/>
      <c r="HU422" s="30"/>
      <c r="HV422" s="30"/>
      <c r="HW422" s="30"/>
      <c r="HX422" s="30"/>
      <c r="HY422" s="30"/>
      <c r="HZ422" s="30"/>
      <c r="IA422" s="30"/>
      <c r="IB422" s="30"/>
      <c r="IC422" s="30"/>
      <c r="ID422" s="30"/>
      <c r="IE422" s="30"/>
      <c r="IF422" s="30"/>
      <c r="IG422" s="30"/>
      <c r="IH422" s="30"/>
      <c r="II422" s="30"/>
      <c r="IJ422" s="30"/>
      <c r="IK422" s="30"/>
      <c r="IL422" s="30"/>
      <c r="IM422" s="30"/>
      <c r="IN422" s="30"/>
      <c r="IO422" s="30"/>
      <c r="IP422" s="30"/>
      <c r="IQ422" s="30"/>
      <c r="IR422" s="30"/>
      <c r="IS422" s="30"/>
      <c r="IT422" s="30"/>
      <c r="IU422" s="30"/>
      <c r="IV422" s="30"/>
      <c r="IW422" s="30"/>
      <c r="IX422" s="30"/>
      <c r="IY422" s="30"/>
      <c r="IZ422" s="30"/>
      <c r="JA422" s="30"/>
      <c r="JB422" s="30"/>
      <c r="JC422" s="30"/>
      <c r="JD422" s="30"/>
      <c r="JE422" s="30"/>
      <c r="JF422" s="30"/>
      <c r="JG422" s="30"/>
      <c r="JH422" s="30"/>
      <c r="JI422" s="30"/>
      <c r="JJ422" s="30"/>
      <c r="JK422" s="30"/>
      <c r="JL422" s="30"/>
      <c r="JM422" s="30"/>
      <c r="JN422" s="30"/>
      <c r="JO422" s="30"/>
      <c r="JP422" s="30"/>
      <c r="JQ422" s="30"/>
      <c r="JR422" s="30"/>
      <c r="JS422" s="30"/>
      <c r="JT422" s="30"/>
      <c r="JU422" s="30"/>
      <c r="JV422" s="30"/>
      <c r="JW422" s="30"/>
      <c r="JX422" s="30"/>
      <c r="JY422" s="30"/>
      <c r="JZ422" s="30"/>
      <c r="KA422" s="30"/>
      <c r="KB422" s="30"/>
      <c r="KC422" s="30"/>
      <c r="KD422" s="30"/>
      <c r="KE422" s="30"/>
      <c r="KF422" s="30"/>
      <c r="KG422" s="30"/>
      <c r="KH422" s="30"/>
      <c r="KI422" s="30"/>
      <c r="KJ422" s="30"/>
      <c r="KK422" s="30"/>
      <c r="KL422" s="30"/>
      <c r="KM422" s="30"/>
      <c r="KN422" s="30"/>
      <c r="KO422" s="30"/>
      <c r="KP422" s="30"/>
      <c r="KQ422" s="30"/>
      <c r="KR422" s="30"/>
      <c r="KS422" s="30"/>
      <c r="KT422" s="30"/>
      <c r="KU422" s="30"/>
      <c r="KV422" s="30"/>
      <c r="KW422" s="30"/>
      <c r="KX422" s="30"/>
      <c r="KY422" s="30"/>
      <c r="KZ422" s="30"/>
      <c r="LA422" s="30"/>
      <c r="LB422" s="30"/>
      <c r="LC422" s="30"/>
      <c r="LD422" s="30"/>
      <c r="LE422" s="30"/>
      <c r="LF422" s="30"/>
      <c r="LG422" s="30"/>
      <c r="LH422" s="30"/>
      <c r="LI422" s="30"/>
      <c r="LJ422" s="30"/>
      <c r="LK422" s="30"/>
      <c r="LL422" s="30"/>
      <c r="LM422" s="30"/>
      <c r="LN422" s="30"/>
      <c r="LO422" s="30"/>
      <c r="LP422" s="30"/>
      <c r="LQ422" s="30"/>
      <c r="LR422" s="30"/>
      <c r="LS422" s="30"/>
      <c r="LT422" s="30"/>
      <c r="LU422" s="30"/>
      <c r="LV422" s="30"/>
      <c r="LW422" s="30"/>
      <c r="LX422" s="30"/>
    </row>
    <row r="423" spans="1:336" s="31" customFormat="1" ht="102" x14ac:dyDescent="0.25">
      <c r="A423" s="662" t="str">
        <f>CONCATENATE(MUEBLES[[#This Row],[CODIGO DE LA PARTIDA ESPECIFICA ]],"-",MUEBLES[[#This Row],[NO. EDIFICIO ]],"-",MUEBLES[[#This Row],[NO. ÁREA ]],"-",MUEBLES[[#This Row],[NÚM. DE BIEN ]],"-",MUEBLES[[#This Row],[CONSECUTIVO DEL BIEN ]],"-",MUEBLES[[#This Row],[CONSECUTIVO GENERAL DE INVENTARIO]])</f>
        <v>512-01-09-276-004-0418</v>
      </c>
      <c r="B423" s="584">
        <v>512</v>
      </c>
      <c r="C423" s="584" t="s">
        <v>6097</v>
      </c>
      <c r="D423" s="584" t="s">
        <v>6541</v>
      </c>
      <c r="E423" s="585" t="s">
        <v>4060</v>
      </c>
      <c r="F423" s="584" t="str">
        <f>VLOOKUP(MUEBLES[[#This Row],[NO. EDIFICIO ]],EDIFICIOS[],2,FALSE)</f>
        <v>PALACIO MUNICIPAL</v>
      </c>
      <c r="G423" s="584" t="str">
        <f>VLOOKUP(MUEBLES[[#This Row],[NO. EDIFICIO ]],EDIFICIOS[],3,FALSE)</f>
        <v>PALACIO MUNICIPAL, S/N, COLONIA CENTRO</v>
      </c>
      <c r="H423" s="606" t="s">
        <v>4072</v>
      </c>
      <c r="I423" s="587" t="str">
        <f>VLOOKUP(MUEBLES[[#This Row],[NO. ÁREA ]],AREAS[],2,FALSE)</f>
        <v xml:space="preserve">INSTANCIA MUNICIPAL PARA EL DESARROLLO DE LAS MUJERES </v>
      </c>
      <c r="J423" s="586" t="str">
        <f>VLOOKUP(MUEBLES[[#This Row],[NO. ÁREA ]],AREAS[],5,FALSE)</f>
        <v>C. ELVIA GÓMEZ TINO</v>
      </c>
      <c r="K423" s="586">
        <v>117</v>
      </c>
      <c r="L423" s="587" t="str">
        <f>VLOOKUP(MUEBLES[[#This Row],[NÚM. DE NOMINA ]],PERSONAL[],2,FALSE)</f>
        <v>C. ELVIA GÓMEZ TINO</v>
      </c>
      <c r="M423" s="649" t="str">
        <f>VLOOKUP(MUEBLES[[#This Row],[NÚM. DE NOMINA ]],PERSONAL[],3,FALSE)</f>
        <v>TITULAR</v>
      </c>
      <c r="N423" s="585" t="s">
        <v>4909</v>
      </c>
      <c r="O423" s="649" t="s">
        <v>4695</v>
      </c>
      <c r="P423" s="588" t="str">
        <f>VLOOKUP(MUEBLES[[#This Row],[NÚM. DE BIEN ]],BIENES[],2,FALSE)</f>
        <v xml:space="preserve">SILLON EJECUTIVO </v>
      </c>
      <c r="Q423" s="589" t="s">
        <v>288</v>
      </c>
      <c r="R423" s="606" t="s">
        <v>5360</v>
      </c>
      <c r="S423" s="585" t="s">
        <v>39</v>
      </c>
      <c r="T423" s="585" t="s">
        <v>289</v>
      </c>
      <c r="U423" s="585" t="s">
        <v>39</v>
      </c>
      <c r="V423" s="585" t="s">
        <v>287</v>
      </c>
      <c r="W423" s="590">
        <v>42915</v>
      </c>
      <c r="X423" s="591">
        <v>2441.8000000000002</v>
      </c>
      <c r="Y423" s="619">
        <v>0</v>
      </c>
      <c r="Z423" s="592">
        <v>2441.8000000000002</v>
      </c>
      <c r="AA423" s="585" t="s">
        <v>6089</v>
      </c>
      <c r="AB423" s="19"/>
      <c r="AC423" s="576"/>
      <c r="AD423" s="30"/>
      <c r="AE423" s="30"/>
      <c r="AF423" s="30"/>
      <c r="AG423" s="30"/>
      <c r="AH423" s="30"/>
      <c r="AI423" s="30"/>
      <c r="AJ423" s="30"/>
      <c r="AK423" s="30"/>
      <c r="AL423" s="30"/>
      <c r="AM423" s="30"/>
      <c r="AN423" s="30"/>
      <c r="AO423" s="30"/>
      <c r="AP423" s="30"/>
      <c r="AQ423" s="30"/>
      <c r="AR423" s="30"/>
      <c r="AS423" s="30"/>
      <c r="AT423" s="30"/>
      <c r="AU423" s="30"/>
      <c r="AV423" s="30"/>
      <c r="AW423" s="30"/>
      <c r="AX423" s="30"/>
      <c r="AY423" s="30"/>
      <c r="AZ423" s="30"/>
      <c r="BA423" s="30"/>
      <c r="BB423" s="30"/>
      <c r="BC423" s="30"/>
      <c r="BD423" s="30"/>
      <c r="BE423" s="30"/>
      <c r="BF423" s="30"/>
      <c r="BG423" s="30"/>
      <c r="BH423" s="30"/>
      <c r="BI423" s="30"/>
      <c r="BJ423" s="30"/>
      <c r="BK423" s="30"/>
      <c r="BL423" s="30"/>
      <c r="BM423" s="30"/>
      <c r="BN423" s="30"/>
      <c r="BO423" s="30"/>
      <c r="BP423" s="30"/>
      <c r="BQ423" s="30"/>
      <c r="BR423" s="30"/>
      <c r="BS423" s="30"/>
      <c r="BT423" s="30"/>
      <c r="BU423" s="30"/>
      <c r="BV423" s="30"/>
      <c r="BW423" s="30"/>
      <c r="BX423" s="30"/>
      <c r="BY423" s="30"/>
      <c r="BZ423" s="30"/>
      <c r="CA423" s="30"/>
      <c r="CB423" s="30"/>
      <c r="CC423" s="30"/>
      <c r="CD423" s="30"/>
      <c r="CE423" s="30"/>
      <c r="CF423" s="30"/>
      <c r="CG423" s="30"/>
      <c r="CH423" s="30"/>
      <c r="CI423" s="30"/>
      <c r="CJ423" s="30"/>
      <c r="CK423" s="30"/>
      <c r="CL423" s="30"/>
      <c r="CM423" s="30"/>
      <c r="CN423" s="30"/>
      <c r="CO423" s="30"/>
      <c r="CP423" s="30"/>
      <c r="CQ423" s="30"/>
      <c r="CR423" s="30"/>
      <c r="CS423" s="30"/>
      <c r="CT423" s="30"/>
      <c r="CU423" s="30"/>
      <c r="CV423" s="30"/>
      <c r="CW423" s="30"/>
      <c r="CX423" s="30"/>
      <c r="CY423" s="30"/>
      <c r="CZ423" s="30"/>
      <c r="DA423" s="30"/>
      <c r="DB423" s="30"/>
      <c r="DC423" s="30"/>
      <c r="DD423" s="30"/>
      <c r="DE423" s="30"/>
      <c r="DF423" s="30"/>
      <c r="DG423" s="30"/>
      <c r="DH423" s="30"/>
      <c r="DI423" s="30"/>
      <c r="DJ423" s="30"/>
      <c r="DK423" s="30"/>
      <c r="DL423" s="30"/>
      <c r="DM423" s="30"/>
      <c r="DN423" s="30"/>
      <c r="DO423" s="30"/>
      <c r="DP423" s="30"/>
      <c r="DQ423" s="30"/>
      <c r="DR423" s="30"/>
      <c r="DS423" s="30"/>
      <c r="DT423" s="30"/>
      <c r="DU423" s="30"/>
      <c r="DV423" s="30"/>
      <c r="DW423" s="30"/>
      <c r="DX423" s="30"/>
      <c r="DY423" s="30"/>
      <c r="DZ423" s="30"/>
      <c r="EA423" s="30"/>
      <c r="EB423" s="30"/>
      <c r="EC423" s="30"/>
      <c r="ED423" s="30"/>
      <c r="EE423" s="30"/>
      <c r="EF423" s="30"/>
      <c r="EG423" s="30"/>
      <c r="EH423" s="30"/>
      <c r="EI423" s="30"/>
      <c r="EJ423" s="30"/>
      <c r="EK423" s="30"/>
      <c r="EL423" s="30"/>
      <c r="EM423" s="30"/>
      <c r="EN423" s="30"/>
      <c r="EO423" s="30"/>
      <c r="EP423" s="30"/>
      <c r="EQ423" s="30"/>
      <c r="ER423" s="30"/>
      <c r="ES423" s="30"/>
      <c r="ET423" s="30"/>
      <c r="EU423" s="30"/>
      <c r="EV423" s="30"/>
      <c r="EW423" s="30"/>
      <c r="EX423" s="30"/>
      <c r="EY423" s="30"/>
      <c r="EZ423" s="30"/>
      <c r="FA423" s="30"/>
      <c r="FB423" s="30"/>
      <c r="FC423" s="30"/>
      <c r="FD423" s="30"/>
      <c r="FE423" s="30"/>
      <c r="FF423" s="30"/>
      <c r="FG423" s="30"/>
      <c r="FH423" s="30"/>
      <c r="FI423" s="30"/>
      <c r="FJ423" s="30"/>
      <c r="FK423" s="30"/>
      <c r="FL423" s="30"/>
      <c r="FM423" s="30"/>
      <c r="FN423" s="30"/>
      <c r="FO423" s="30"/>
      <c r="FP423" s="30"/>
      <c r="FQ423" s="30"/>
      <c r="FR423" s="30"/>
      <c r="FS423" s="30"/>
      <c r="FT423" s="30"/>
      <c r="FU423" s="30"/>
      <c r="FV423" s="30"/>
      <c r="FW423" s="30"/>
      <c r="FX423" s="30"/>
      <c r="FY423" s="30"/>
      <c r="FZ423" s="30"/>
      <c r="GA423" s="30"/>
      <c r="GB423" s="30"/>
      <c r="GC423" s="30"/>
      <c r="GD423" s="30"/>
      <c r="GE423" s="30"/>
      <c r="GF423" s="30"/>
      <c r="GG423" s="30"/>
      <c r="GH423" s="30"/>
      <c r="GI423" s="30"/>
      <c r="GJ423" s="30"/>
      <c r="GK423" s="30"/>
      <c r="GL423" s="30"/>
      <c r="GM423" s="30"/>
      <c r="GN423" s="30"/>
      <c r="GO423" s="30"/>
      <c r="GP423" s="30"/>
      <c r="GQ423" s="30"/>
      <c r="GR423" s="30"/>
      <c r="GS423" s="30"/>
      <c r="GT423" s="30"/>
      <c r="GU423" s="30"/>
      <c r="GV423" s="30"/>
      <c r="GW423" s="30"/>
      <c r="GX423" s="30"/>
      <c r="GY423" s="30"/>
      <c r="GZ423" s="30"/>
      <c r="HA423" s="30"/>
      <c r="HB423" s="30"/>
      <c r="HC423" s="30"/>
      <c r="HD423" s="30"/>
      <c r="HE423" s="30"/>
      <c r="HF423" s="30"/>
      <c r="HG423" s="30"/>
      <c r="HH423" s="30"/>
      <c r="HI423" s="30"/>
      <c r="HJ423" s="30"/>
      <c r="HK423" s="30"/>
      <c r="HL423" s="30"/>
      <c r="HM423" s="30"/>
      <c r="HN423" s="30"/>
      <c r="HO423" s="30"/>
      <c r="HP423" s="30"/>
      <c r="HQ423" s="30"/>
      <c r="HR423" s="30"/>
      <c r="HS423" s="30"/>
      <c r="HT423" s="30"/>
      <c r="HU423" s="30"/>
      <c r="HV423" s="30"/>
      <c r="HW423" s="30"/>
      <c r="HX423" s="30"/>
      <c r="HY423" s="30"/>
      <c r="HZ423" s="30"/>
      <c r="IA423" s="30"/>
      <c r="IB423" s="30"/>
      <c r="IC423" s="30"/>
      <c r="ID423" s="30"/>
      <c r="IE423" s="30"/>
      <c r="IF423" s="30"/>
      <c r="IG423" s="30"/>
      <c r="IH423" s="30"/>
      <c r="II423" s="30"/>
      <c r="IJ423" s="30"/>
      <c r="IK423" s="30"/>
      <c r="IL423" s="30"/>
      <c r="IM423" s="30"/>
      <c r="IN423" s="30"/>
      <c r="IO423" s="30"/>
      <c r="IP423" s="30"/>
      <c r="IQ423" s="30"/>
      <c r="IR423" s="30"/>
      <c r="IS423" s="30"/>
      <c r="IT423" s="30"/>
      <c r="IU423" s="30"/>
      <c r="IV423" s="30"/>
      <c r="IW423" s="30"/>
      <c r="IX423" s="30"/>
      <c r="IY423" s="30"/>
      <c r="IZ423" s="30"/>
      <c r="JA423" s="30"/>
      <c r="JB423" s="30"/>
      <c r="JC423" s="30"/>
      <c r="JD423" s="30"/>
      <c r="JE423" s="30"/>
      <c r="JF423" s="30"/>
      <c r="JG423" s="30"/>
      <c r="JH423" s="30"/>
      <c r="JI423" s="30"/>
      <c r="JJ423" s="30"/>
      <c r="JK423" s="30"/>
      <c r="JL423" s="30"/>
      <c r="JM423" s="30"/>
      <c r="JN423" s="30"/>
      <c r="JO423" s="30"/>
      <c r="JP423" s="30"/>
      <c r="JQ423" s="30"/>
      <c r="JR423" s="30"/>
      <c r="JS423" s="30"/>
      <c r="JT423" s="30"/>
      <c r="JU423" s="30"/>
      <c r="JV423" s="30"/>
      <c r="JW423" s="30"/>
      <c r="JX423" s="30"/>
      <c r="JY423" s="30"/>
      <c r="JZ423" s="30"/>
      <c r="KA423" s="30"/>
      <c r="KB423" s="30"/>
      <c r="KC423" s="30"/>
      <c r="KD423" s="30"/>
      <c r="KE423" s="30"/>
      <c r="KF423" s="30"/>
      <c r="KG423" s="30"/>
      <c r="KH423" s="30"/>
      <c r="KI423" s="30"/>
      <c r="KJ423" s="30"/>
      <c r="KK423" s="30"/>
      <c r="KL423" s="30"/>
      <c r="KM423" s="30"/>
      <c r="KN423" s="30"/>
      <c r="KO423" s="30"/>
      <c r="KP423" s="30"/>
      <c r="KQ423" s="30"/>
      <c r="KR423" s="30"/>
      <c r="KS423" s="30"/>
      <c r="KT423" s="30"/>
      <c r="KU423" s="30"/>
      <c r="KV423" s="30"/>
      <c r="KW423" s="30"/>
      <c r="KX423" s="30"/>
      <c r="KY423" s="30"/>
      <c r="KZ423" s="30"/>
      <c r="LA423" s="30"/>
      <c r="LB423" s="30"/>
      <c r="LC423" s="30"/>
      <c r="LD423" s="30"/>
      <c r="LE423" s="30"/>
      <c r="LF423" s="30"/>
      <c r="LG423" s="30"/>
      <c r="LH423" s="30"/>
      <c r="LI423" s="30"/>
      <c r="LJ423" s="30"/>
      <c r="LK423" s="30"/>
      <c r="LL423" s="30"/>
      <c r="LM423" s="30"/>
      <c r="LN423" s="30"/>
      <c r="LO423" s="30"/>
      <c r="LP423" s="30"/>
      <c r="LQ423" s="30"/>
      <c r="LR423" s="30"/>
      <c r="LS423" s="30"/>
      <c r="LT423" s="30"/>
      <c r="LU423" s="30"/>
      <c r="LV423" s="30"/>
      <c r="LW423" s="30"/>
      <c r="LX423" s="30"/>
    </row>
    <row r="424" spans="1:336" s="31" customFormat="1" ht="63.75" x14ac:dyDescent="0.25">
      <c r="A424" s="661" t="str">
        <f>CONCATENATE(MUEBLES[[#This Row],[CODIGO DE LA PARTIDA ESPECIFICA ]],"-",MUEBLES[[#This Row],[NO. EDIFICIO ]],"-",MUEBLES[[#This Row],[NO. ÁREA ]],"-",MUEBLES[[#This Row],[NÚM. DE BIEN ]],"-",MUEBLES[[#This Row],[CONSECUTIVO DEL BIEN ]],"-",MUEBLES[[#This Row],[CONSECUTIVO GENERAL DE INVENTARIO]])</f>
        <v>511-01-18-276-005-0419</v>
      </c>
      <c r="B424" s="605">
        <v>511</v>
      </c>
      <c r="C424" s="584" t="s">
        <v>6096</v>
      </c>
      <c r="D424" s="605" t="s">
        <v>6542</v>
      </c>
      <c r="E424" s="585" t="s">
        <v>4060</v>
      </c>
      <c r="F424" s="584" t="str">
        <f>VLOOKUP(MUEBLES[[#This Row],[NO. EDIFICIO ]],EDIFICIOS[],2,FALSE)</f>
        <v>PALACIO MUNICIPAL</v>
      </c>
      <c r="G424" s="584" t="str">
        <f>VLOOKUP(MUEBLES[[#This Row],[NO. EDIFICIO ]],EDIFICIOS[],3,FALSE)</f>
        <v>PALACIO MUNICIPAL, S/N, COLONIA CENTRO</v>
      </c>
      <c r="H424" s="606" t="s">
        <v>4263</v>
      </c>
      <c r="I424" s="587" t="str">
        <f>VLOOKUP(MUEBLES[[#This Row],[NO. ÁREA ]],AREAS[],2,FALSE)</f>
        <v>OBRAS PÚBLICAS Y ORDENAMIENTO URBANO</v>
      </c>
      <c r="J424" s="586" t="str">
        <f>VLOOKUP(MUEBLES[[#This Row],[NO. ÁREA ]],AREAS[],5,FALSE)</f>
        <v>ING. ZOILA PÉREZ MEJÍA</v>
      </c>
      <c r="K424" s="586">
        <v>157</v>
      </c>
      <c r="L424" s="587" t="str">
        <f>VLOOKUP(MUEBLES[[#This Row],[NÚM. DE NOMINA ]],PERSONAL[],2,FALSE)</f>
        <v>P. L. A. MARCOS CHÁVEZ SÁNCHEZ</v>
      </c>
      <c r="M424" s="649" t="str">
        <f>VLOOKUP(MUEBLES[[#This Row],[NÚM. DE NOMINA ]],PERSONAL[],3,FALSE)</f>
        <v>AUXILIAR ADMINISTRATIVO</v>
      </c>
      <c r="N424" s="585" t="s">
        <v>4909</v>
      </c>
      <c r="O424" s="649" t="s">
        <v>4696</v>
      </c>
      <c r="P424" s="588" t="str">
        <f>VLOOKUP(MUEBLES[[#This Row],[NÚM. DE BIEN ]],BIENES[],2,FALSE)</f>
        <v xml:space="preserve">SILLON EJECUTIVO </v>
      </c>
      <c r="Q424" s="620" t="s">
        <v>249</v>
      </c>
      <c r="R424" s="606" t="s">
        <v>5361</v>
      </c>
      <c r="S424" s="587" t="s">
        <v>39</v>
      </c>
      <c r="T424" s="587" t="s">
        <v>39</v>
      </c>
      <c r="U424" s="587" t="s">
        <v>39</v>
      </c>
      <c r="V424" s="587">
        <v>81</v>
      </c>
      <c r="W424" s="621">
        <v>42734</v>
      </c>
      <c r="X424" s="622">
        <v>2400</v>
      </c>
      <c r="Y424" s="619">
        <v>0</v>
      </c>
      <c r="Z424" s="623">
        <v>2400</v>
      </c>
      <c r="AA424" s="585" t="s">
        <v>6089</v>
      </c>
      <c r="AB424" s="19"/>
      <c r="AC424" s="576"/>
      <c r="AD424" s="30"/>
      <c r="AE424" s="30"/>
      <c r="AF424" s="30"/>
      <c r="AG424" s="30"/>
      <c r="AH424" s="30"/>
      <c r="AI424" s="30"/>
      <c r="AJ424" s="30"/>
      <c r="AK424" s="30"/>
      <c r="AL424" s="30"/>
      <c r="AM424" s="30"/>
      <c r="AN424" s="30"/>
      <c r="AO424" s="30"/>
      <c r="AP424" s="30"/>
      <c r="AQ424" s="30"/>
      <c r="AR424" s="30"/>
      <c r="AS424" s="30"/>
      <c r="AT424" s="30"/>
      <c r="AU424" s="30"/>
      <c r="AV424" s="30"/>
      <c r="AW424" s="30"/>
      <c r="AX424" s="30"/>
      <c r="AY424" s="30"/>
      <c r="AZ424" s="30"/>
      <c r="BA424" s="30"/>
      <c r="BB424" s="30"/>
      <c r="BC424" s="30"/>
      <c r="BD424" s="30"/>
      <c r="BE424" s="30"/>
      <c r="BF424" s="30"/>
      <c r="BG424" s="30"/>
      <c r="BH424" s="30"/>
      <c r="BI424" s="30"/>
      <c r="BJ424" s="30"/>
      <c r="BK424" s="30"/>
      <c r="BL424" s="30"/>
      <c r="BM424" s="30"/>
      <c r="BN424" s="30"/>
      <c r="BO424" s="30"/>
      <c r="BP424" s="30"/>
      <c r="BQ424" s="30"/>
      <c r="BR424" s="30"/>
      <c r="BS424" s="30"/>
      <c r="BT424" s="30"/>
      <c r="BU424" s="30"/>
      <c r="BV424" s="30"/>
      <c r="BW424" s="30"/>
      <c r="BX424" s="30"/>
      <c r="BY424" s="30"/>
      <c r="BZ424" s="30"/>
      <c r="CA424" s="30"/>
      <c r="CB424" s="30"/>
      <c r="CC424" s="30"/>
      <c r="CD424" s="30"/>
      <c r="CE424" s="30"/>
      <c r="CF424" s="30"/>
      <c r="CG424" s="30"/>
      <c r="CH424" s="30"/>
      <c r="CI424" s="30"/>
      <c r="CJ424" s="30"/>
      <c r="CK424" s="30"/>
      <c r="CL424" s="30"/>
      <c r="CM424" s="30"/>
      <c r="CN424" s="30"/>
      <c r="CO424" s="30"/>
      <c r="CP424" s="30"/>
      <c r="CQ424" s="30"/>
      <c r="CR424" s="30"/>
      <c r="CS424" s="30"/>
      <c r="CT424" s="30"/>
      <c r="CU424" s="30"/>
      <c r="CV424" s="30"/>
      <c r="CW424" s="30"/>
      <c r="CX424" s="30"/>
      <c r="CY424" s="30"/>
      <c r="CZ424" s="30"/>
      <c r="DA424" s="30"/>
      <c r="DB424" s="30"/>
      <c r="DC424" s="30"/>
      <c r="DD424" s="30"/>
      <c r="DE424" s="30"/>
      <c r="DF424" s="30"/>
      <c r="DG424" s="30"/>
      <c r="DH424" s="30"/>
      <c r="DI424" s="30"/>
      <c r="DJ424" s="30"/>
      <c r="DK424" s="30"/>
      <c r="DL424" s="30"/>
      <c r="DM424" s="30"/>
      <c r="DN424" s="30"/>
      <c r="DO424" s="30"/>
      <c r="DP424" s="30"/>
      <c r="DQ424" s="30"/>
      <c r="DR424" s="30"/>
      <c r="DS424" s="30"/>
      <c r="DT424" s="30"/>
      <c r="DU424" s="30"/>
      <c r="DV424" s="30"/>
      <c r="DW424" s="30"/>
      <c r="DX424" s="30"/>
      <c r="DY424" s="30"/>
      <c r="DZ424" s="30"/>
      <c r="EA424" s="30"/>
      <c r="EB424" s="30"/>
      <c r="EC424" s="30"/>
      <c r="ED424" s="30"/>
      <c r="EE424" s="30"/>
      <c r="EF424" s="30"/>
      <c r="EG424" s="30"/>
      <c r="EH424" s="30"/>
      <c r="EI424" s="30"/>
      <c r="EJ424" s="30"/>
      <c r="EK424" s="30"/>
      <c r="EL424" s="30"/>
      <c r="EM424" s="30"/>
      <c r="EN424" s="30"/>
      <c r="EO424" s="30"/>
      <c r="EP424" s="30"/>
      <c r="EQ424" s="30"/>
      <c r="ER424" s="30"/>
      <c r="ES424" s="30"/>
      <c r="ET424" s="30"/>
      <c r="EU424" s="30"/>
      <c r="EV424" s="30"/>
      <c r="EW424" s="30"/>
      <c r="EX424" s="30"/>
      <c r="EY424" s="30"/>
      <c r="EZ424" s="30"/>
      <c r="FA424" s="30"/>
      <c r="FB424" s="30"/>
      <c r="FC424" s="30"/>
      <c r="FD424" s="30"/>
      <c r="FE424" s="30"/>
      <c r="FF424" s="30"/>
      <c r="FG424" s="30"/>
      <c r="FH424" s="30"/>
      <c r="FI424" s="30"/>
      <c r="FJ424" s="30"/>
      <c r="FK424" s="30"/>
      <c r="FL424" s="30"/>
      <c r="FM424" s="30"/>
      <c r="FN424" s="30"/>
      <c r="FO424" s="30"/>
      <c r="FP424" s="30"/>
      <c r="FQ424" s="30"/>
      <c r="FR424" s="30"/>
      <c r="FS424" s="30"/>
      <c r="FT424" s="30"/>
      <c r="FU424" s="30"/>
      <c r="FV424" s="30"/>
      <c r="FW424" s="30"/>
      <c r="FX424" s="30"/>
      <c r="FY424" s="30"/>
      <c r="FZ424" s="30"/>
      <c r="GA424" s="30"/>
      <c r="GB424" s="30"/>
      <c r="GC424" s="30"/>
      <c r="GD424" s="30"/>
      <c r="GE424" s="30"/>
      <c r="GF424" s="30"/>
      <c r="GG424" s="30"/>
      <c r="GH424" s="30"/>
      <c r="GI424" s="30"/>
      <c r="GJ424" s="30"/>
      <c r="GK424" s="30"/>
      <c r="GL424" s="30"/>
      <c r="GM424" s="30"/>
      <c r="GN424" s="30"/>
      <c r="GO424" s="30"/>
      <c r="GP424" s="30"/>
      <c r="GQ424" s="30"/>
      <c r="GR424" s="30"/>
      <c r="GS424" s="30"/>
      <c r="GT424" s="30"/>
      <c r="GU424" s="30"/>
      <c r="GV424" s="30"/>
      <c r="GW424" s="30"/>
      <c r="GX424" s="30"/>
      <c r="GY424" s="30"/>
      <c r="GZ424" s="30"/>
      <c r="HA424" s="30"/>
      <c r="HB424" s="30"/>
      <c r="HC424" s="30"/>
      <c r="HD424" s="30"/>
      <c r="HE424" s="30"/>
      <c r="HF424" s="30"/>
      <c r="HG424" s="30"/>
      <c r="HH424" s="30"/>
      <c r="HI424" s="30"/>
      <c r="HJ424" s="30"/>
      <c r="HK424" s="30"/>
      <c r="HL424" s="30"/>
      <c r="HM424" s="30"/>
      <c r="HN424" s="30"/>
      <c r="HO424" s="30"/>
      <c r="HP424" s="30"/>
      <c r="HQ424" s="30"/>
      <c r="HR424" s="30"/>
      <c r="HS424" s="30"/>
      <c r="HT424" s="30"/>
      <c r="HU424" s="30"/>
      <c r="HV424" s="30"/>
      <c r="HW424" s="30"/>
      <c r="HX424" s="30"/>
      <c r="HY424" s="30"/>
      <c r="HZ424" s="30"/>
      <c r="IA424" s="30"/>
      <c r="IB424" s="30"/>
      <c r="IC424" s="30"/>
      <c r="ID424" s="30"/>
      <c r="IE424" s="30"/>
      <c r="IF424" s="30"/>
      <c r="IG424" s="30"/>
      <c r="IH424" s="30"/>
      <c r="II424" s="30"/>
      <c r="IJ424" s="30"/>
      <c r="IK424" s="30"/>
      <c r="IL424" s="30"/>
      <c r="IM424" s="30"/>
      <c r="IN424" s="30"/>
      <c r="IO424" s="30"/>
      <c r="IP424" s="30"/>
      <c r="IQ424" s="30"/>
      <c r="IR424" s="30"/>
      <c r="IS424" s="30"/>
      <c r="IT424" s="30"/>
      <c r="IU424" s="30"/>
      <c r="IV424" s="30"/>
      <c r="IW424" s="30"/>
      <c r="IX424" s="30"/>
      <c r="IY424" s="30"/>
      <c r="IZ424" s="30"/>
      <c r="JA424" s="30"/>
      <c r="JB424" s="30"/>
      <c r="JC424" s="30"/>
      <c r="JD424" s="30"/>
      <c r="JE424" s="30"/>
      <c r="JF424" s="30"/>
      <c r="JG424" s="30"/>
      <c r="JH424" s="30"/>
      <c r="JI424" s="30"/>
      <c r="JJ424" s="30"/>
      <c r="JK424" s="30"/>
      <c r="JL424" s="30"/>
      <c r="JM424" s="30"/>
      <c r="JN424" s="30"/>
      <c r="JO424" s="30"/>
      <c r="JP424" s="30"/>
      <c r="JQ424" s="30"/>
      <c r="JR424" s="30"/>
      <c r="JS424" s="30"/>
      <c r="JT424" s="30"/>
      <c r="JU424" s="30"/>
      <c r="JV424" s="30"/>
      <c r="JW424" s="30"/>
      <c r="JX424" s="30"/>
      <c r="JY424" s="30"/>
      <c r="JZ424" s="30"/>
      <c r="KA424" s="30"/>
      <c r="KB424" s="30"/>
      <c r="KC424" s="30"/>
      <c r="KD424" s="30"/>
      <c r="KE424" s="30"/>
      <c r="KF424" s="30"/>
      <c r="KG424" s="30"/>
      <c r="KH424" s="30"/>
      <c r="KI424" s="30"/>
      <c r="KJ424" s="30"/>
      <c r="KK424" s="30"/>
      <c r="KL424" s="30"/>
      <c r="KM424" s="30"/>
      <c r="KN424" s="30"/>
      <c r="KO424" s="30"/>
      <c r="KP424" s="30"/>
      <c r="KQ424" s="30"/>
      <c r="KR424" s="30"/>
      <c r="KS424" s="30"/>
      <c r="KT424" s="30"/>
      <c r="KU424" s="30"/>
      <c r="KV424" s="30"/>
      <c r="KW424" s="30"/>
      <c r="KX424" s="30"/>
      <c r="KY424" s="30"/>
      <c r="KZ424" s="30"/>
      <c r="LA424" s="30"/>
      <c r="LB424" s="30"/>
      <c r="LC424" s="30"/>
      <c r="LD424" s="30"/>
      <c r="LE424" s="30"/>
      <c r="LF424" s="30"/>
      <c r="LG424" s="30"/>
      <c r="LH424" s="30"/>
      <c r="LI424" s="30"/>
      <c r="LJ424" s="30"/>
      <c r="LK424" s="30"/>
      <c r="LL424" s="30"/>
      <c r="LM424" s="30"/>
      <c r="LN424" s="30"/>
      <c r="LO424" s="30"/>
      <c r="LP424" s="30"/>
      <c r="LQ424" s="30"/>
      <c r="LR424" s="30"/>
      <c r="LS424" s="30"/>
      <c r="LT424" s="30"/>
      <c r="LU424" s="30"/>
      <c r="LV424" s="30"/>
      <c r="LW424" s="30"/>
      <c r="LX424" s="30"/>
    </row>
    <row r="425" spans="1:336" s="31" customFormat="1" ht="63.75" x14ac:dyDescent="0.25">
      <c r="A425" s="665" t="str">
        <f>CONCATENATE(MUEBLES[[#This Row],[CODIGO DE LA PARTIDA ESPECIFICA ]],"-",MUEBLES[[#This Row],[NO. EDIFICIO ]],"-",MUEBLES[[#This Row],[NO. ÁREA ]],"-",MUEBLES[[#This Row],[NÚM. DE BIEN ]],"-",MUEBLES[[#This Row],[CONSECUTIVO DEL BIEN ]],"-",MUEBLES[[#This Row],[CONSECUTIVO GENERAL DE INVENTARIO]])</f>
        <v>511-01-03-276-006-0420</v>
      </c>
      <c r="B425" s="584">
        <v>511</v>
      </c>
      <c r="C425" s="584" t="s">
        <v>6096</v>
      </c>
      <c r="D425" s="584" t="s">
        <v>6543</v>
      </c>
      <c r="E425" s="585" t="s">
        <v>4060</v>
      </c>
      <c r="F425" s="584" t="str">
        <f>VLOOKUP(MUEBLES[[#This Row],[NO. EDIFICIO ]],EDIFICIOS[],2,FALSE)</f>
        <v>PALACIO MUNICIPAL</v>
      </c>
      <c r="G425" s="584" t="str">
        <f>VLOOKUP(MUEBLES[[#This Row],[NO. EDIFICIO ]],EDIFICIOS[],3,FALSE)</f>
        <v>PALACIO MUNICIPAL, S/N, COLONIA CENTRO</v>
      </c>
      <c r="H425" s="606" t="s">
        <v>4062</v>
      </c>
      <c r="I425" s="587" t="str">
        <f>VLOOKUP(MUEBLES[[#This Row],[NO. ÁREA ]],AREAS[],2,FALSE)</f>
        <v xml:space="preserve">UNIDAD DE ASUNTOS JURIDICOS </v>
      </c>
      <c r="J425" s="586" t="str">
        <f>VLOOKUP(MUEBLES[[#This Row],[NO. ÁREA ]],AREAS[],5,FALSE)</f>
        <v>LIC. SERGIO DE LA CRUZ HERNÁNDEZ CRUZ</v>
      </c>
      <c r="K425" s="586">
        <v>140</v>
      </c>
      <c r="L425" s="587" t="str">
        <f>VLOOKUP(MUEBLES[[#This Row],[NÚM. DE NOMINA ]],PERSONAL[],2,FALSE)</f>
        <v>LIC. ANA KAREN ALDANA PÉREZ</v>
      </c>
      <c r="M425" s="649" t="str">
        <f>VLOOKUP(MUEBLES[[#This Row],[NÚM. DE NOMINA ]],PERSONAL[],3,FALSE)</f>
        <v>AUXILIAR JURÍDICO</v>
      </c>
      <c r="N425" s="585" t="s">
        <v>4909</v>
      </c>
      <c r="O425" s="649" t="s">
        <v>4697</v>
      </c>
      <c r="P425" s="588" t="str">
        <f>VLOOKUP(MUEBLES[[#This Row],[NÚM. DE BIEN ]],BIENES[],2,FALSE)</f>
        <v xml:space="preserve">SILLON EJECUTIVO </v>
      </c>
      <c r="Q425" s="589" t="s">
        <v>249</v>
      </c>
      <c r="R425" s="606" t="s">
        <v>5362</v>
      </c>
      <c r="S425" s="585" t="s">
        <v>39</v>
      </c>
      <c r="T425" s="585" t="s">
        <v>39</v>
      </c>
      <c r="U425" s="585" t="s">
        <v>39</v>
      </c>
      <c r="V425" s="585">
        <v>81</v>
      </c>
      <c r="W425" s="590">
        <v>42734</v>
      </c>
      <c r="X425" s="591">
        <v>2400</v>
      </c>
      <c r="Y425" s="592">
        <v>0</v>
      </c>
      <c r="Z425" s="592">
        <v>2400</v>
      </c>
      <c r="AA425" s="585" t="s">
        <v>6089</v>
      </c>
      <c r="AB425" s="19"/>
      <c r="AC425" s="576"/>
      <c r="AD425" s="30"/>
      <c r="AE425" s="30"/>
      <c r="AF425" s="30"/>
      <c r="AG425" s="30"/>
      <c r="AH425" s="30"/>
      <c r="AI425" s="30"/>
      <c r="AJ425" s="30"/>
      <c r="AK425" s="30"/>
      <c r="AL425" s="30"/>
      <c r="AM425" s="30"/>
      <c r="AN425" s="30"/>
      <c r="AO425" s="30"/>
      <c r="AP425" s="30"/>
      <c r="AQ425" s="30"/>
      <c r="AR425" s="30"/>
      <c r="AS425" s="30"/>
      <c r="AT425" s="30"/>
      <c r="AU425" s="30"/>
      <c r="AV425" s="30"/>
      <c r="AW425" s="30"/>
      <c r="AX425" s="30"/>
      <c r="AY425" s="30"/>
      <c r="AZ425" s="30"/>
      <c r="BA425" s="30"/>
      <c r="BB425" s="30"/>
      <c r="BC425" s="30"/>
      <c r="BD425" s="30"/>
      <c r="BE425" s="30"/>
      <c r="BF425" s="30"/>
      <c r="BG425" s="30"/>
      <c r="BH425" s="30"/>
      <c r="BI425" s="30"/>
      <c r="BJ425" s="30"/>
      <c r="BK425" s="30"/>
      <c r="BL425" s="30"/>
      <c r="BM425" s="30"/>
      <c r="BN425" s="30"/>
      <c r="BO425" s="30"/>
      <c r="BP425" s="30"/>
      <c r="BQ425" s="30"/>
      <c r="BR425" s="30"/>
      <c r="BS425" s="30"/>
      <c r="BT425" s="30"/>
      <c r="BU425" s="30"/>
      <c r="BV425" s="30"/>
      <c r="BW425" s="30"/>
      <c r="BX425" s="30"/>
      <c r="BY425" s="30"/>
      <c r="BZ425" s="30"/>
      <c r="CA425" s="30"/>
      <c r="CB425" s="30"/>
      <c r="CC425" s="30"/>
      <c r="CD425" s="30"/>
      <c r="CE425" s="30"/>
      <c r="CF425" s="30"/>
      <c r="CG425" s="30"/>
      <c r="CH425" s="30"/>
      <c r="CI425" s="30"/>
      <c r="CJ425" s="30"/>
      <c r="CK425" s="30"/>
      <c r="CL425" s="30"/>
      <c r="CM425" s="30"/>
      <c r="CN425" s="30"/>
      <c r="CO425" s="30"/>
      <c r="CP425" s="30"/>
      <c r="CQ425" s="30"/>
      <c r="CR425" s="30"/>
      <c r="CS425" s="30"/>
      <c r="CT425" s="30"/>
      <c r="CU425" s="30"/>
      <c r="CV425" s="30"/>
      <c r="CW425" s="30"/>
      <c r="CX425" s="30"/>
      <c r="CY425" s="30"/>
      <c r="CZ425" s="30"/>
      <c r="DA425" s="30"/>
      <c r="DB425" s="30"/>
      <c r="DC425" s="30"/>
      <c r="DD425" s="30"/>
      <c r="DE425" s="30"/>
      <c r="DF425" s="30"/>
      <c r="DG425" s="30"/>
      <c r="DH425" s="30"/>
      <c r="DI425" s="30"/>
      <c r="DJ425" s="30"/>
      <c r="DK425" s="30"/>
      <c r="DL425" s="30"/>
      <c r="DM425" s="30"/>
      <c r="DN425" s="30"/>
      <c r="DO425" s="30"/>
      <c r="DP425" s="30"/>
      <c r="DQ425" s="30"/>
      <c r="DR425" s="30"/>
      <c r="DS425" s="30"/>
      <c r="DT425" s="30"/>
      <c r="DU425" s="30"/>
      <c r="DV425" s="30"/>
      <c r="DW425" s="30"/>
      <c r="DX425" s="30"/>
      <c r="DY425" s="30"/>
      <c r="DZ425" s="30"/>
      <c r="EA425" s="30"/>
      <c r="EB425" s="30"/>
      <c r="EC425" s="30"/>
      <c r="ED425" s="30"/>
      <c r="EE425" s="30"/>
      <c r="EF425" s="30"/>
      <c r="EG425" s="30"/>
      <c r="EH425" s="30"/>
      <c r="EI425" s="30"/>
      <c r="EJ425" s="30"/>
      <c r="EK425" s="30"/>
      <c r="EL425" s="30"/>
      <c r="EM425" s="30"/>
      <c r="EN425" s="30"/>
      <c r="EO425" s="30"/>
      <c r="EP425" s="30"/>
      <c r="EQ425" s="30"/>
      <c r="ER425" s="30"/>
      <c r="ES425" s="30"/>
      <c r="ET425" s="30"/>
      <c r="EU425" s="30"/>
      <c r="EV425" s="30"/>
      <c r="EW425" s="30"/>
      <c r="EX425" s="30"/>
      <c r="EY425" s="30"/>
      <c r="EZ425" s="30"/>
      <c r="FA425" s="30"/>
      <c r="FB425" s="30"/>
      <c r="FC425" s="30"/>
      <c r="FD425" s="30"/>
      <c r="FE425" s="30"/>
      <c r="FF425" s="30"/>
      <c r="FG425" s="30"/>
      <c r="FH425" s="30"/>
      <c r="FI425" s="30"/>
      <c r="FJ425" s="30"/>
      <c r="FK425" s="30"/>
      <c r="FL425" s="30"/>
      <c r="FM425" s="30"/>
      <c r="FN425" s="30"/>
      <c r="FO425" s="30"/>
      <c r="FP425" s="30"/>
      <c r="FQ425" s="30"/>
      <c r="FR425" s="30"/>
      <c r="FS425" s="30"/>
      <c r="FT425" s="30"/>
      <c r="FU425" s="30"/>
      <c r="FV425" s="30"/>
      <c r="FW425" s="30"/>
      <c r="FX425" s="30"/>
      <c r="FY425" s="30"/>
      <c r="FZ425" s="30"/>
      <c r="GA425" s="30"/>
      <c r="GB425" s="30"/>
      <c r="GC425" s="30"/>
      <c r="GD425" s="30"/>
      <c r="GE425" s="30"/>
      <c r="GF425" s="30"/>
      <c r="GG425" s="30"/>
      <c r="GH425" s="30"/>
      <c r="GI425" s="30"/>
      <c r="GJ425" s="30"/>
      <c r="GK425" s="30"/>
      <c r="GL425" s="30"/>
      <c r="GM425" s="30"/>
      <c r="GN425" s="30"/>
      <c r="GO425" s="30"/>
      <c r="GP425" s="30"/>
      <c r="GQ425" s="30"/>
      <c r="GR425" s="30"/>
      <c r="GS425" s="30"/>
      <c r="GT425" s="30"/>
      <c r="GU425" s="30"/>
      <c r="GV425" s="30"/>
      <c r="GW425" s="30"/>
      <c r="GX425" s="30"/>
      <c r="GY425" s="30"/>
      <c r="GZ425" s="30"/>
      <c r="HA425" s="30"/>
      <c r="HB425" s="30"/>
      <c r="HC425" s="30"/>
      <c r="HD425" s="30"/>
      <c r="HE425" s="30"/>
      <c r="HF425" s="30"/>
      <c r="HG425" s="30"/>
      <c r="HH425" s="30"/>
      <c r="HI425" s="30"/>
      <c r="HJ425" s="30"/>
      <c r="HK425" s="30"/>
      <c r="HL425" s="30"/>
      <c r="HM425" s="30"/>
      <c r="HN425" s="30"/>
      <c r="HO425" s="30"/>
      <c r="HP425" s="30"/>
      <c r="HQ425" s="30"/>
      <c r="HR425" s="30"/>
      <c r="HS425" s="30"/>
      <c r="HT425" s="30"/>
      <c r="HU425" s="30"/>
      <c r="HV425" s="30"/>
      <c r="HW425" s="30"/>
      <c r="HX425" s="30"/>
      <c r="HY425" s="30"/>
      <c r="HZ425" s="30"/>
      <c r="IA425" s="30"/>
      <c r="IB425" s="30"/>
      <c r="IC425" s="30"/>
      <c r="ID425" s="30"/>
      <c r="IE425" s="30"/>
      <c r="IF425" s="30"/>
      <c r="IG425" s="30"/>
      <c r="IH425" s="30"/>
      <c r="II425" s="30"/>
      <c r="IJ425" s="30"/>
      <c r="IK425" s="30"/>
      <c r="IL425" s="30"/>
      <c r="IM425" s="30"/>
      <c r="IN425" s="30"/>
      <c r="IO425" s="30"/>
      <c r="IP425" s="30"/>
      <c r="IQ425" s="30"/>
      <c r="IR425" s="30"/>
      <c r="IS425" s="30"/>
      <c r="IT425" s="30"/>
      <c r="IU425" s="30"/>
      <c r="IV425" s="30"/>
      <c r="IW425" s="30"/>
      <c r="IX425" s="30"/>
      <c r="IY425" s="30"/>
      <c r="IZ425" s="30"/>
      <c r="JA425" s="30"/>
      <c r="JB425" s="30"/>
      <c r="JC425" s="30"/>
      <c r="JD425" s="30"/>
      <c r="JE425" s="30"/>
      <c r="JF425" s="30"/>
      <c r="JG425" s="30"/>
      <c r="JH425" s="30"/>
      <c r="JI425" s="30"/>
      <c r="JJ425" s="30"/>
      <c r="JK425" s="30"/>
      <c r="JL425" s="30"/>
      <c r="JM425" s="30"/>
      <c r="JN425" s="30"/>
      <c r="JO425" s="30"/>
      <c r="JP425" s="30"/>
      <c r="JQ425" s="30"/>
      <c r="JR425" s="30"/>
      <c r="JS425" s="30"/>
      <c r="JT425" s="30"/>
      <c r="JU425" s="30"/>
      <c r="JV425" s="30"/>
      <c r="JW425" s="30"/>
      <c r="JX425" s="30"/>
      <c r="JY425" s="30"/>
      <c r="JZ425" s="30"/>
      <c r="KA425" s="30"/>
      <c r="KB425" s="30"/>
      <c r="KC425" s="30"/>
      <c r="KD425" s="30"/>
      <c r="KE425" s="30"/>
      <c r="KF425" s="30"/>
      <c r="KG425" s="30"/>
      <c r="KH425" s="30"/>
      <c r="KI425" s="30"/>
      <c r="KJ425" s="30"/>
      <c r="KK425" s="30"/>
      <c r="KL425" s="30"/>
      <c r="KM425" s="30"/>
      <c r="KN425" s="30"/>
      <c r="KO425" s="30"/>
      <c r="KP425" s="30"/>
      <c r="KQ425" s="30"/>
      <c r="KR425" s="30"/>
      <c r="KS425" s="30"/>
      <c r="KT425" s="30"/>
      <c r="KU425" s="30"/>
      <c r="KV425" s="30"/>
      <c r="KW425" s="30"/>
      <c r="KX425" s="30"/>
      <c r="KY425" s="30"/>
      <c r="KZ425" s="30"/>
      <c r="LA425" s="30"/>
      <c r="LB425" s="30"/>
      <c r="LC425" s="30"/>
      <c r="LD425" s="30"/>
      <c r="LE425" s="30"/>
      <c r="LF425" s="30"/>
      <c r="LG425" s="30"/>
      <c r="LH425" s="30"/>
      <c r="LI425" s="30"/>
      <c r="LJ425" s="30"/>
      <c r="LK425" s="30"/>
      <c r="LL425" s="30"/>
      <c r="LM425" s="30"/>
      <c r="LN425" s="30"/>
      <c r="LO425" s="30"/>
      <c r="LP425" s="30"/>
      <c r="LQ425" s="30"/>
      <c r="LR425" s="30"/>
      <c r="LS425" s="30"/>
      <c r="LT425" s="30"/>
      <c r="LU425" s="30"/>
      <c r="LV425" s="30"/>
      <c r="LW425" s="30"/>
      <c r="LX425" s="30"/>
    </row>
    <row r="426" spans="1:336" s="31" customFormat="1" ht="63.75" x14ac:dyDescent="0.25">
      <c r="A426" s="662" t="str">
        <f>CONCATENATE(MUEBLES[[#This Row],[CODIGO DE LA PARTIDA ESPECIFICA ]],"-",MUEBLES[[#This Row],[NO. EDIFICIO ]],"-",MUEBLES[[#This Row],[NO. ÁREA ]],"-",MUEBLES[[#This Row],[NÚM. DE BIEN ]],"-",MUEBLES[[#This Row],[CONSECUTIVO DEL BIEN ]],"-",MUEBLES[[#This Row],[CONSECUTIVO GENERAL DE INVENTARIO]])</f>
        <v>511-01-24-276-007-0421</v>
      </c>
      <c r="B426" s="584">
        <v>511</v>
      </c>
      <c r="C426" s="584" t="s">
        <v>6096</v>
      </c>
      <c r="D426" s="584" t="s">
        <v>6544</v>
      </c>
      <c r="E426" s="585" t="s">
        <v>4060</v>
      </c>
      <c r="F426" s="584" t="str">
        <f>VLOOKUP(MUEBLES[[#This Row],[NO. EDIFICIO ]],EDIFICIOS[],2,FALSE)</f>
        <v>PALACIO MUNICIPAL</v>
      </c>
      <c r="G426" s="584" t="str">
        <f>VLOOKUP(MUEBLES[[#This Row],[NO. EDIFICIO ]],EDIFICIOS[],3,FALSE)</f>
        <v>PALACIO MUNICIPAL, S/N, COLONIA CENTRO</v>
      </c>
      <c r="H426" s="606" t="s">
        <v>4269</v>
      </c>
      <c r="I426" s="587" t="str">
        <f>VLOOKUP(MUEBLES[[#This Row],[NO. ÁREA ]],AREAS[],2,FALSE)</f>
        <v>TESORERÍA MUNICIPAL</v>
      </c>
      <c r="J426" s="586" t="str">
        <f>VLOOKUP(MUEBLES[[#This Row],[NO. ÁREA ]],AREAS[],5,FALSE)</f>
        <v>C. P. NOHEMI VIRIDIANA CORTEZ MONTER</v>
      </c>
      <c r="K426" s="586">
        <v>138</v>
      </c>
      <c r="L426" s="587" t="str">
        <f>VLOOKUP(MUEBLES[[#This Row],[NÚM. DE NOMINA ]],PERSONAL[],2,FALSE)</f>
        <v>C. P. NOHEMI VIRIDIANA CORTEZ MONTER</v>
      </c>
      <c r="M426" s="649" t="str">
        <f>VLOOKUP(MUEBLES[[#This Row],[NÚM. DE NOMINA ]],PERSONAL[],3,FALSE)</f>
        <v>TITULAR</v>
      </c>
      <c r="N426" s="585" t="s">
        <v>4909</v>
      </c>
      <c r="O426" s="649" t="s">
        <v>4698</v>
      </c>
      <c r="P426" s="588" t="str">
        <f>VLOOKUP(MUEBLES[[#This Row],[NÚM. DE BIEN ]],BIENES[],2,FALSE)</f>
        <v xml:space="preserve">SILLON EJECUTIVO </v>
      </c>
      <c r="Q426" s="589" t="s">
        <v>249</v>
      </c>
      <c r="R426" s="606" t="s">
        <v>5363</v>
      </c>
      <c r="S426" s="585" t="s">
        <v>39</v>
      </c>
      <c r="T426" s="585" t="s">
        <v>39</v>
      </c>
      <c r="U426" s="585" t="s">
        <v>39</v>
      </c>
      <c r="V426" s="585">
        <v>81</v>
      </c>
      <c r="W426" s="590">
        <v>42734</v>
      </c>
      <c r="X426" s="591">
        <v>2400</v>
      </c>
      <c r="Y426" s="619">
        <v>0</v>
      </c>
      <c r="Z426" s="592">
        <v>2400</v>
      </c>
      <c r="AA426" s="585" t="s">
        <v>6089</v>
      </c>
      <c r="AB426" s="19"/>
      <c r="AC426" s="576"/>
      <c r="AD426" s="30"/>
      <c r="AE426" s="30"/>
      <c r="AF426" s="30"/>
      <c r="AG426" s="30"/>
      <c r="AH426" s="30"/>
      <c r="AI426" s="30"/>
      <c r="AJ426" s="30"/>
      <c r="AK426" s="30"/>
      <c r="AL426" s="30"/>
      <c r="AM426" s="30"/>
      <c r="AN426" s="30"/>
      <c r="AO426" s="30"/>
      <c r="AP426" s="30"/>
      <c r="AQ426" s="30"/>
      <c r="AR426" s="30"/>
      <c r="AS426" s="30"/>
      <c r="AT426" s="30"/>
      <c r="AU426" s="30"/>
      <c r="AV426" s="30"/>
      <c r="AW426" s="30"/>
      <c r="AX426" s="30"/>
      <c r="AY426" s="30"/>
      <c r="AZ426" s="30"/>
      <c r="BA426" s="30"/>
      <c r="BB426" s="30"/>
      <c r="BC426" s="30"/>
      <c r="BD426" s="30"/>
      <c r="BE426" s="30"/>
      <c r="BF426" s="30"/>
      <c r="BG426" s="30"/>
      <c r="BH426" s="30"/>
      <c r="BI426" s="30"/>
      <c r="BJ426" s="30"/>
      <c r="BK426" s="30"/>
      <c r="BL426" s="30"/>
      <c r="BM426" s="30"/>
      <c r="BN426" s="30"/>
      <c r="BO426" s="30"/>
      <c r="BP426" s="30"/>
      <c r="BQ426" s="30"/>
      <c r="BR426" s="30"/>
      <c r="BS426" s="30"/>
      <c r="BT426" s="30"/>
      <c r="BU426" s="30"/>
      <c r="BV426" s="30"/>
      <c r="BW426" s="30"/>
      <c r="BX426" s="30"/>
      <c r="BY426" s="30"/>
      <c r="BZ426" s="30"/>
      <c r="CA426" s="30"/>
      <c r="CB426" s="30"/>
      <c r="CC426" s="30"/>
      <c r="CD426" s="30"/>
      <c r="CE426" s="30"/>
      <c r="CF426" s="30"/>
      <c r="CG426" s="30"/>
      <c r="CH426" s="30"/>
      <c r="CI426" s="30"/>
      <c r="CJ426" s="30"/>
      <c r="CK426" s="30"/>
      <c r="CL426" s="30"/>
      <c r="CM426" s="30"/>
      <c r="CN426" s="30"/>
      <c r="CO426" s="30"/>
      <c r="CP426" s="30"/>
      <c r="CQ426" s="30"/>
      <c r="CR426" s="30"/>
      <c r="CS426" s="30"/>
      <c r="CT426" s="30"/>
      <c r="CU426" s="30"/>
      <c r="CV426" s="30"/>
      <c r="CW426" s="30"/>
      <c r="CX426" s="30"/>
      <c r="CY426" s="30"/>
      <c r="CZ426" s="30"/>
      <c r="DA426" s="30"/>
      <c r="DB426" s="30"/>
      <c r="DC426" s="30"/>
      <c r="DD426" s="30"/>
      <c r="DE426" s="30"/>
      <c r="DF426" s="30"/>
      <c r="DG426" s="30"/>
      <c r="DH426" s="30"/>
      <c r="DI426" s="30"/>
      <c r="DJ426" s="30"/>
      <c r="DK426" s="30"/>
      <c r="DL426" s="30"/>
      <c r="DM426" s="30"/>
      <c r="DN426" s="30"/>
      <c r="DO426" s="30"/>
      <c r="DP426" s="30"/>
      <c r="DQ426" s="30"/>
      <c r="DR426" s="30"/>
      <c r="DS426" s="30"/>
      <c r="DT426" s="30"/>
      <c r="DU426" s="30"/>
      <c r="DV426" s="30"/>
      <c r="DW426" s="30"/>
      <c r="DX426" s="30"/>
      <c r="DY426" s="30"/>
      <c r="DZ426" s="30"/>
      <c r="EA426" s="30"/>
      <c r="EB426" s="30"/>
      <c r="EC426" s="30"/>
      <c r="ED426" s="30"/>
      <c r="EE426" s="30"/>
      <c r="EF426" s="30"/>
      <c r="EG426" s="30"/>
      <c r="EH426" s="30"/>
      <c r="EI426" s="30"/>
      <c r="EJ426" s="30"/>
      <c r="EK426" s="30"/>
      <c r="EL426" s="30"/>
      <c r="EM426" s="30"/>
      <c r="EN426" s="30"/>
      <c r="EO426" s="30"/>
      <c r="EP426" s="30"/>
      <c r="EQ426" s="30"/>
      <c r="ER426" s="30"/>
      <c r="ES426" s="30"/>
      <c r="ET426" s="30"/>
      <c r="EU426" s="30"/>
      <c r="EV426" s="30"/>
      <c r="EW426" s="30"/>
      <c r="EX426" s="30"/>
      <c r="EY426" s="30"/>
      <c r="EZ426" s="30"/>
      <c r="FA426" s="30"/>
      <c r="FB426" s="30"/>
      <c r="FC426" s="30"/>
      <c r="FD426" s="30"/>
      <c r="FE426" s="30"/>
      <c r="FF426" s="30"/>
      <c r="FG426" s="30"/>
      <c r="FH426" s="30"/>
      <c r="FI426" s="30"/>
      <c r="FJ426" s="30"/>
      <c r="FK426" s="30"/>
      <c r="FL426" s="30"/>
      <c r="FM426" s="30"/>
      <c r="FN426" s="30"/>
      <c r="FO426" s="30"/>
      <c r="FP426" s="30"/>
      <c r="FQ426" s="30"/>
      <c r="FR426" s="30"/>
      <c r="FS426" s="30"/>
      <c r="FT426" s="30"/>
      <c r="FU426" s="30"/>
      <c r="FV426" s="30"/>
      <c r="FW426" s="30"/>
      <c r="FX426" s="30"/>
      <c r="FY426" s="30"/>
      <c r="FZ426" s="30"/>
      <c r="GA426" s="30"/>
      <c r="GB426" s="30"/>
      <c r="GC426" s="30"/>
      <c r="GD426" s="30"/>
      <c r="GE426" s="30"/>
      <c r="GF426" s="30"/>
      <c r="GG426" s="30"/>
      <c r="GH426" s="30"/>
      <c r="GI426" s="30"/>
      <c r="GJ426" s="30"/>
      <c r="GK426" s="30"/>
      <c r="GL426" s="30"/>
      <c r="GM426" s="30"/>
      <c r="GN426" s="30"/>
      <c r="GO426" s="30"/>
      <c r="GP426" s="30"/>
      <c r="GQ426" s="30"/>
      <c r="GR426" s="30"/>
      <c r="GS426" s="30"/>
      <c r="GT426" s="30"/>
      <c r="GU426" s="30"/>
      <c r="GV426" s="30"/>
      <c r="GW426" s="30"/>
      <c r="GX426" s="30"/>
      <c r="GY426" s="30"/>
      <c r="GZ426" s="30"/>
      <c r="HA426" s="30"/>
      <c r="HB426" s="30"/>
      <c r="HC426" s="30"/>
      <c r="HD426" s="30"/>
      <c r="HE426" s="30"/>
      <c r="HF426" s="30"/>
      <c r="HG426" s="30"/>
      <c r="HH426" s="30"/>
      <c r="HI426" s="30"/>
      <c r="HJ426" s="30"/>
      <c r="HK426" s="30"/>
      <c r="HL426" s="30"/>
      <c r="HM426" s="30"/>
      <c r="HN426" s="30"/>
      <c r="HO426" s="30"/>
      <c r="HP426" s="30"/>
      <c r="HQ426" s="30"/>
      <c r="HR426" s="30"/>
      <c r="HS426" s="30"/>
      <c r="HT426" s="30"/>
      <c r="HU426" s="30"/>
      <c r="HV426" s="30"/>
      <c r="HW426" s="30"/>
      <c r="HX426" s="30"/>
      <c r="HY426" s="30"/>
      <c r="HZ426" s="30"/>
      <c r="IA426" s="30"/>
      <c r="IB426" s="30"/>
      <c r="IC426" s="30"/>
      <c r="ID426" s="30"/>
      <c r="IE426" s="30"/>
      <c r="IF426" s="30"/>
      <c r="IG426" s="30"/>
      <c r="IH426" s="30"/>
      <c r="II426" s="30"/>
      <c r="IJ426" s="30"/>
      <c r="IK426" s="30"/>
      <c r="IL426" s="30"/>
      <c r="IM426" s="30"/>
      <c r="IN426" s="30"/>
      <c r="IO426" s="30"/>
      <c r="IP426" s="30"/>
      <c r="IQ426" s="30"/>
      <c r="IR426" s="30"/>
      <c r="IS426" s="30"/>
      <c r="IT426" s="30"/>
      <c r="IU426" s="30"/>
      <c r="IV426" s="30"/>
      <c r="IW426" s="30"/>
      <c r="IX426" s="30"/>
      <c r="IY426" s="30"/>
      <c r="IZ426" s="30"/>
      <c r="JA426" s="30"/>
      <c r="JB426" s="30"/>
      <c r="JC426" s="30"/>
      <c r="JD426" s="30"/>
      <c r="JE426" s="30"/>
      <c r="JF426" s="30"/>
      <c r="JG426" s="30"/>
      <c r="JH426" s="30"/>
      <c r="JI426" s="30"/>
      <c r="JJ426" s="30"/>
      <c r="JK426" s="30"/>
      <c r="JL426" s="30"/>
      <c r="JM426" s="30"/>
      <c r="JN426" s="30"/>
      <c r="JO426" s="30"/>
      <c r="JP426" s="30"/>
      <c r="JQ426" s="30"/>
      <c r="JR426" s="30"/>
      <c r="JS426" s="30"/>
      <c r="JT426" s="30"/>
      <c r="JU426" s="30"/>
      <c r="JV426" s="30"/>
      <c r="JW426" s="30"/>
      <c r="JX426" s="30"/>
      <c r="JY426" s="30"/>
      <c r="JZ426" s="30"/>
      <c r="KA426" s="30"/>
      <c r="KB426" s="30"/>
      <c r="KC426" s="30"/>
      <c r="KD426" s="30"/>
      <c r="KE426" s="30"/>
      <c r="KF426" s="30"/>
      <c r="KG426" s="30"/>
      <c r="KH426" s="30"/>
      <c r="KI426" s="30"/>
      <c r="KJ426" s="30"/>
      <c r="KK426" s="30"/>
      <c r="KL426" s="30"/>
      <c r="KM426" s="30"/>
      <c r="KN426" s="30"/>
      <c r="KO426" s="30"/>
      <c r="KP426" s="30"/>
      <c r="KQ426" s="30"/>
      <c r="KR426" s="30"/>
      <c r="KS426" s="30"/>
      <c r="KT426" s="30"/>
      <c r="KU426" s="30"/>
      <c r="KV426" s="30"/>
      <c r="KW426" s="30"/>
      <c r="KX426" s="30"/>
      <c r="KY426" s="30"/>
      <c r="KZ426" s="30"/>
      <c r="LA426" s="30"/>
      <c r="LB426" s="30"/>
      <c r="LC426" s="30"/>
      <c r="LD426" s="30"/>
      <c r="LE426" s="30"/>
      <c r="LF426" s="30"/>
      <c r="LG426" s="30"/>
      <c r="LH426" s="30"/>
      <c r="LI426" s="30"/>
      <c r="LJ426" s="30"/>
      <c r="LK426" s="30"/>
      <c r="LL426" s="30"/>
      <c r="LM426" s="30"/>
      <c r="LN426" s="30"/>
      <c r="LO426" s="30"/>
      <c r="LP426" s="30"/>
      <c r="LQ426" s="30"/>
      <c r="LR426" s="30"/>
      <c r="LS426" s="30"/>
      <c r="LT426" s="30"/>
      <c r="LU426" s="30"/>
      <c r="LV426" s="30"/>
      <c r="LW426" s="30"/>
      <c r="LX426" s="30"/>
    </row>
    <row r="427" spans="1:336" s="31" customFormat="1" ht="89.25" x14ac:dyDescent="0.25">
      <c r="A427" s="665" t="str">
        <f>CONCATENATE(MUEBLES[[#This Row],[CODIGO DE LA PARTIDA ESPECIFICA ]],"-",MUEBLES[[#This Row],[NO. EDIFICIO ]],"-",MUEBLES[[#This Row],[NO. ÁREA ]],"-",MUEBLES[[#This Row],[NÚM. DE BIEN ]],"-",MUEBLES[[#This Row],[CONSECUTIVO DEL BIEN ]],"-",MUEBLES[[#This Row],[CONSECUTIVO GENERAL DE INVENTARIO]])</f>
        <v>512-01-09-276-008-0422</v>
      </c>
      <c r="B427" s="648">
        <v>512</v>
      </c>
      <c r="C427" s="584" t="s">
        <v>6097</v>
      </c>
      <c r="D427" s="648" t="s">
        <v>6545</v>
      </c>
      <c r="E427" s="585" t="s">
        <v>4060</v>
      </c>
      <c r="F427" s="584" t="str">
        <f>VLOOKUP(MUEBLES[[#This Row],[NO. EDIFICIO ]],EDIFICIOS[],2,FALSE)</f>
        <v>PALACIO MUNICIPAL</v>
      </c>
      <c r="G427" s="584" t="str">
        <f>VLOOKUP(MUEBLES[[#This Row],[NO. EDIFICIO ]],EDIFICIOS[],3,FALSE)</f>
        <v>PALACIO MUNICIPAL, S/N, COLONIA CENTRO</v>
      </c>
      <c r="H427" s="606" t="s">
        <v>4072</v>
      </c>
      <c r="I427" s="587" t="str">
        <f>VLOOKUP(MUEBLES[[#This Row],[NO. ÁREA ]],AREAS[],2,FALSE)</f>
        <v xml:space="preserve">INSTANCIA MUNICIPAL PARA EL DESARROLLO DE LAS MUJERES </v>
      </c>
      <c r="J427" s="586" t="str">
        <f>VLOOKUP(MUEBLES[[#This Row],[NO. ÁREA ]],AREAS[],5,FALSE)</f>
        <v>C. ELVIA GÓMEZ TINO</v>
      </c>
      <c r="K427" s="586">
        <v>117</v>
      </c>
      <c r="L427" s="587" t="str">
        <f>VLOOKUP(MUEBLES[[#This Row],[NÚM. DE NOMINA ]],PERSONAL[],2,FALSE)</f>
        <v>C. ELVIA GÓMEZ TINO</v>
      </c>
      <c r="M427" s="649" t="str">
        <f>VLOOKUP(MUEBLES[[#This Row],[NÚM. DE NOMINA ]],PERSONAL[],3,FALSE)</f>
        <v>TITULAR</v>
      </c>
      <c r="N427" s="585" t="s">
        <v>4909</v>
      </c>
      <c r="O427" s="649" t="s">
        <v>4699</v>
      </c>
      <c r="P427" s="588" t="str">
        <f>VLOOKUP(MUEBLES[[#This Row],[NÚM. DE BIEN ]],BIENES[],2,FALSE)</f>
        <v xml:space="preserve">SILLON EJECUTIVO </v>
      </c>
      <c r="Q427" s="650" t="s">
        <v>893</v>
      </c>
      <c r="R427" s="606" t="s">
        <v>5364</v>
      </c>
      <c r="S427" s="651" t="s">
        <v>39</v>
      </c>
      <c r="T427" s="651" t="s">
        <v>290</v>
      </c>
      <c r="U427" s="651" t="s">
        <v>39</v>
      </c>
      <c r="V427" s="651" t="s">
        <v>287</v>
      </c>
      <c r="W427" s="652">
        <v>42915</v>
      </c>
      <c r="X427" s="622">
        <v>1988.63</v>
      </c>
      <c r="Y427" s="592">
        <v>0</v>
      </c>
      <c r="Z427" s="623">
        <v>1988.63</v>
      </c>
      <c r="AA427" s="585" t="s">
        <v>6089</v>
      </c>
      <c r="AB427" s="19"/>
      <c r="AC427" s="576"/>
      <c r="AD427" s="30"/>
      <c r="AE427" s="30"/>
      <c r="AF427" s="30"/>
      <c r="AG427" s="30"/>
      <c r="AH427" s="30"/>
      <c r="AI427" s="30"/>
      <c r="AJ427" s="30"/>
      <c r="AK427" s="30"/>
      <c r="AL427" s="30"/>
      <c r="AM427" s="30"/>
      <c r="AN427" s="30"/>
      <c r="AO427" s="30"/>
      <c r="AP427" s="30"/>
      <c r="AQ427" s="30"/>
      <c r="AR427" s="30"/>
      <c r="AS427" s="30"/>
      <c r="AT427" s="30"/>
      <c r="AU427" s="30"/>
      <c r="AV427" s="30"/>
      <c r="AW427" s="30"/>
      <c r="AX427" s="30"/>
      <c r="AY427" s="30"/>
      <c r="AZ427" s="30"/>
      <c r="BA427" s="30"/>
      <c r="BB427" s="30"/>
      <c r="BC427" s="30"/>
      <c r="BD427" s="30"/>
      <c r="BE427" s="30"/>
      <c r="BF427" s="30"/>
      <c r="BG427" s="30"/>
      <c r="BH427" s="30"/>
      <c r="BI427" s="30"/>
      <c r="BJ427" s="30"/>
      <c r="BK427" s="30"/>
      <c r="BL427" s="30"/>
      <c r="BM427" s="30"/>
      <c r="BN427" s="30"/>
      <c r="BO427" s="30"/>
      <c r="BP427" s="30"/>
      <c r="BQ427" s="30"/>
      <c r="BR427" s="30"/>
      <c r="BS427" s="30"/>
      <c r="BT427" s="30"/>
      <c r="BU427" s="30"/>
      <c r="BV427" s="30"/>
      <c r="BW427" s="30"/>
      <c r="BX427" s="30"/>
      <c r="BY427" s="30"/>
      <c r="BZ427" s="30"/>
      <c r="CA427" s="30"/>
      <c r="CB427" s="30"/>
      <c r="CC427" s="30"/>
      <c r="CD427" s="30"/>
      <c r="CE427" s="30"/>
      <c r="CF427" s="30"/>
      <c r="CG427" s="30"/>
      <c r="CH427" s="30"/>
      <c r="CI427" s="30"/>
      <c r="CJ427" s="30"/>
      <c r="CK427" s="30"/>
      <c r="CL427" s="30"/>
      <c r="CM427" s="30"/>
      <c r="CN427" s="30"/>
      <c r="CO427" s="30"/>
      <c r="CP427" s="30"/>
      <c r="CQ427" s="30"/>
      <c r="CR427" s="30"/>
      <c r="CS427" s="30"/>
      <c r="CT427" s="30"/>
      <c r="CU427" s="30"/>
      <c r="CV427" s="30"/>
      <c r="CW427" s="30"/>
      <c r="CX427" s="30"/>
      <c r="CY427" s="30"/>
      <c r="CZ427" s="30"/>
      <c r="DA427" s="30"/>
      <c r="DB427" s="30"/>
      <c r="DC427" s="30"/>
      <c r="DD427" s="30"/>
      <c r="DE427" s="30"/>
      <c r="DF427" s="30"/>
      <c r="DG427" s="30"/>
      <c r="DH427" s="30"/>
      <c r="DI427" s="30"/>
      <c r="DJ427" s="30"/>
      <c r="DK427" s="30"/>
      <c r="DL427" s="30"/>
      <c r="DM427" s="30"/>
      <c r="DN427" s="30"/>
      <c r="DO427" s="30"/>
      <c r="DP427" s="30"/>
      <c r="DQ427" s="30"/>
      <c r="DR427" s="30"/>
      <c r="DS427" s="30"/>
      <c r="DT427" s="30"/>
      <c r="DU427" s="30"/>
      <c r="DV427" s="30"/>
      <c r="DW427" s="30"/>
      <c r="DX427" s="30"/>
      <c r="DY427" s="30"/>
      <c r="DZ427" s="30"/>
      <c r="EA427" s="30"/>
      <c r="EB427" s="30"/>
      <c r="EC427" s="30"/>
      <c r="ED427" s="30"/>
      <c r="EE427" s="30"/>
      <c r="EF427" s="30"/>
      <c r="EG427" s="30"/>
      <c r="EH427" s="30"/>
      <c r="EI427" s="30"/>
      <c r="EJ427" s="30"/>
      <c r="EK427" s="30"/>
      <c r="EL427" s="30"/>
      <c r="EM427" s="30"/>
      <c r="EN427" s="30"/>
      <c r="EO427" s="30"/>
      <c r="EP427" s="30"/>
      <c r="EQ427" s="30"/>
      <c r="ER427" s="30"/>
      <c r="ES427" s="30"/>
      <c r="ET427" s="30"/>
      <c r="EU427" s="30"/>
      <c r="EV427" s="30"/>
      <c r="EW427" s="30"/>
      <c r="EX427" s="30"/>
      <c r="EY427" s="30"/>
      <c r="EZ427" s="30"/>
      <c r="FA427" s="30"/>
      <c r="FB427" s="30"/>
      <c r="FC427" s="30"/>
      <c r="FD427" s="30"/>
      <c r="FE427" s="30"/>
      <c r="FF427" s="30"/>
      <c r="FG427" s="30"/>
      <c r="FH427" s="30"/>
      <c r="FI427" s="30"/>
      <c r="FJ427" s="30"/>
      <c r="FK427" s="30"/>
      <c r="FL427" s="30"/>
      <c r="FM427" s="30"/>
      <c r="FN427" s="30"/>
      <c r="FO427" s="30"/>
      <c r="FP427" s="30"/>
      <c r="FQ427" s="30"/>
      <c r="FR427" s="30"/>
      <c r="FS427" s="30"/>
      <c r="FT427" s="30"/>
      <c r="FU427" s="30"/>
      <c r="FV427" s="30"/>
      <c r="FW427" s="30"/>
      <c r="FX427" s="30"/>
      <c r="FY427" s="30"/>
      <c r="FZ427" s="30"/>
      <c r="GA427" s="30"/>
      <c r="GB427" s="30"/>
      <c r="GC427" s="30"/>
      <c r="GD427" s="30"/>
      <c r="GE427" s="30"/>
      <c r="GF427" s="30"/>
      <c r="GG427" s="30"/>
      <c r="GH427" s="30"/>
      <c r="GI427" s="30"/>
      <c r="GJ427" s="30"/>
      <c r="GK427" s="30"/>
      <c r="GL427" s="30"/>
      <c r="GM427" s="30"/>
      <c r="GN427" s="30"/>
      <c r="GO427" s="30"/>
      <c r="GP427" s="30"/>
      <c r="GQ427" s="30"/>
      <c r="GR427" s="30"/>
      <c r="GS427" s="30"/>
      <c r="GT427" s="30"/>
      <c r="GU427" s="30"/>
      <c r="GV427" s="30"/>
      <c r="GW427" s="30"/>
      <c r="GX427" s="30"/>
      <c r="GY427" s="30"/>
      <c r="GZ427" s="30"/>
      <c r="HA427" s="30"/>
      <c r="HB427" s="30"/>
      <c r="HC427" s="30"/>
      <c r="HD427" s="30"/>
      <c r="HE427" s="30"/>
      <c r="HF427" s="30"/>
      <c r="HG427" s="30"/>
      <c r="HH427" s="30"/>
      <c r="HI427" s="30"/>
      <c r="HJ427" s="30"/>
      <c r="HK427" s="30"/>
      <c r="HL427" s="30"/>
      <c r="HM427" s="30"/>
      <c r="HN427" s="30"/>
      <c r="HO427" s="30"/>
      <c r="HP427" s="30"/>
      <c r="HQ427" s="30"/>
      <c r="HR427" s="30"/>
      <c r="HS427" s="30"/>
      <c r="HT427" s="30"/>
      <c r="HU427" s="30"/>
      <c r="HV427" s="30"/>
      <c r="HW427" s="30"/>
      <c r="HX427" s="30"/>
      <c r="HY427" s="30"/>
      <c r="HZ427" s="30"/>
      <c r="IA427" s="30"/>
      <c r="IB427" s="30"/>
      <c r="IC427" s="30"/>
      <c r="ID427" s="30"/>
      <c r="IE427" s="30"/>
      <c r="IF427" s="30"/>
      <c r="IG427" s="30"/>
      <c r="IH427" s="30"/>
      <c r="II427" s="30"/>
      <c r="IJ427" s="30"/>
      <c r="IK427" s="30"/>
      <c r="IL427" s="30"/>
      <c r="IM427" s="30"/>
      <c r="IN427" s="30"/>
      <c r="IO427" s="30"/>
      <c r="IP427" s="30"/>
      <c r="IQ427" s="30"/>
      <c r="IR427" s="30"/>
      <c r="IS427" s="30"/>
      <c r="IT427" s="30"/>
      <c r="IU427" s="30"/>
      <c r="IV427" s="30"/>
      <c r="IW427" s="30"/>
      <c r="IX427" s="30"/>
      <c r="IY427" s="30"/>
      <c r="IZ427" s="30"/>
      <c r="JA427" s="30"/>
      <c r="JB427" s="30"/>
      <c r="JC427" s="30"/>
      <c r="JD427" s="30"/>
      <c r="JE427" s="30"/>
      <c r="JF427" s="30"/>
      <c r="JG427" s="30"/>
      <c r="JH427" s="30"/>
      <c r="JI427" s="30"/>
      <c r="JJ427" s="30"/>
      <c r="JK427" s="30"/>
      <c r="JL427" s="30"/>
      <c r="JM427" s="30"/>
      <c r="JN427" s="30"/>
      <c r="JO427" s="30"/>
      <c r="JP427" s="30"/>
      <c r="JQ427" s="30"/>
      <c r="JR427" s="30"/>
      <c r="JS427" s="30"/>
      <c r="JT427" s="30"/>
      <c r="JU427" s="30"/>
      <c r="JV427" s="30"/>
      <c r="JW427" s="30"/>
      <c r="JX427" s="30"/>
      <c r="JY427" s="30"/>
      <c r="JZ427" s="30"/>
      <c r="KA427" s="30"/>
      <c r="KB427" s="30"/>
      <c r="KC427" s="30"/>
      <c r="KD427" s="30"/>
      <c r="KE427" s="30"/>
      <c r="KF427" s="30"/>
      <c r="KG427" s="30"/>
      <c r="KH427" s="30"/>
      <c r="KI427" s="30"/>
      <c r="KJ427" s="30"/>
      <c r="KK427" s="30"/>
      <c r="KL427" s="30"/>
      <c r="KM427" s="30"/>
      <c r="KN427" s="30"/>
      <c r="KO427" s="30"/>
      <c r="KP427" s="30"/>
      <c r="KQ427" s="30"/>
      <c r="KR427" s="30"/>
      <c r="KS427" s="30"/>
      <c r="KT427" s="30"/>
      <c r="KU427" s="30"/>
      <c r="KV427" s="30"/>
      <c r="KW427" s="30"/>
      <c r="KX427" s="30"/>
      <c r="KY427" s="30"/>
      <c r="KZ427" s="30"/>
      <c r="LA427" s="30"/>
      <c r="LB427" s="30"/>
      <c r="LC427" s="30"/>
      <c r="LD427" s="30"/>
      <c r="LE427" s="30"/>
      <c r="LF427" s="30"/>
      <c r="LG427" s="30"/>
      <c r="LH427" s="30"/>
      <c r="LI427" s="30"/>
      <c r="LJ427" s="30"/>
      <c r="LK427" s="30"/>
      <c r="LL427" s="30"/>
      <c r="LM427" s="30"/>
      <c r="LN427" s="30"/>
      <c r="LO427" s="30"/>
      <c r="LP427" s="30"/>
      <c r="LQ427" s="30"/>
      <c r="LR427" s="30"/>
      <c r="LS427" s="30"/>
      <c r="LT427" s="30"/>
      <c r="LU427" s="30"/>
      <c r="LV427" s="30"/>
      <c r="LW427" s="30"/>
      <c r="LX427" s="30"/>
    </row>
    <row r="428" spans="1:336" s="31" customFormat="1" ht="63.75" x14ac:dyDescent="0.25">
      <c r="A428" s="662" t="str">
        <f>CONCATENATE(MUEBLES[[#This Row],[CODIGO DE LA PARTIDA ESPECIFICA ]],"-",MUEBLES[[#This Row],[NO. EDIFICIO ]],"-",MUEBLES[[#This Row],[NO. ÁREA ]],"-",MUEBLES[[#This Row],[NÚM. DE BIEN ]],"-",MUEBLES[[#This Row],[CONSECUTIVO DEL BIEN ]],"-",MUEBLES[[#This Row],[CONSECUTIVO GENERAL DE INVENTARIO]])</f>
        <v>511-05-48-276-009-0423</v>
      </c>
      <c r="B428" s="584">
        <v>511</v>
      </c>
      <c r="C428" s="584" t="s">
        <v>6096</v>
      </c>
      <c r="D428" s="584" t="s">
        <v>6546</v>
      </c>
      <c r="E428" s="585" t="s">
        <v>4063</v>
      </c>
      <c r="F428" s="584" t="str">
        <f>VLOOKUP(MUEBLES[[#This Row],[NO. EDIFICIO ]],EDIFICIOS[],2,FALSE)</f>
        <v>SISTEMA MUNICIPAL DIF</v>
      </c>
      <c r="G428" s="584" t="str">
        <f>VLOOKUP(MUEBLES[[#This Row],[NO. EDIFICIO ]],EDIFICIOS[],3,FALSE)</f>
        <v>AV. REFORMA S/N, SECCIÓN NORTE, MANZANA 2, SANTIAGO DE ANAYA, HIDALGO</v>
      </c>
      <c r="H428" s="606" t="s">
        <v>4293</v>
      </c>
      <c r="I428" s="587" t="str">
        <f>VLOOKUP(MUEBLES[[#This Row],[NO. ÁREA ]],AREAS[],2,FALSE)</f>
        <v>SISTEMA MUNICIPAL PARA EL DESARROLLO INTEGRAL DE LA FAMILIA</v>
      </c>
      <c r="J428" s="586" t="str">
        <f>VLOOKUP(MUEBLES[[#This Row],[NO. ÁREA ]],AREAS[],5,FALSE)</f>
        <v>C. BELEN GONZÁLEZ BARRERA</v>
      </c>
      <c r="K428" s="586">
        <v>134</v>
      </c>
      <c r="L428" s="587" t="str">
        <f>VLOOKUP(MUEBLES[[#This Row],[NÚM. DE NOMINA ]],PERSONAL[],2,FALSE)</f>
        <v>C. NANCY MACIEL MARTÍNEZ</v>
      </c>
      <c r="M428" s="649" t="str">
        <f>VLOOKUP(MUEBLES[[#This Row],[NÚM. DE NOMINA ]],PERSONAL[],3,FALSE)</f>
        <v>TRABAJADORA SOCIAL</v>
      </c>
      <c r="N428" s="585" t="s">
        <v>4909</v>
      </c>
      <c r="O428" s="649" t="s">
        <v>4700</v>
      </c>
      <c r="P428" s="588" t="str">
        <f>VLOOKUP(MUEBLES[[#This Row],[NÚM. DE BIEN ]],BIENES[],2,FALSE)</f>
        <v xml:space="preserve">SILLON EJECUTIVO </v>
      </c>
      <c r="Q428" s="589" t="s">
        <v>1321</v>
      </c>
      <c r="R428" s="606" t="s">
        <v>5365</v>
      </c>
      <c r="S428" s="585" t="s">
        <v>39</v>
      </c>
      <c r="T428" s="585" t="s">
        <v>39</v>
      </c>
      <c r="U428" s="585" t="s">
        <v>39</v>
      </c>
      <c r="V428" s="585">
        <v>198</v>
      </c>
      <c r="W428" s="590">
        <v>43621</v>
      </c>
      <c r="X428" s="591">
        <v>2534</v>
      </c>
      <c r="Y428" s="592">
        <v>0</v>
      </c>
      <c r="Z428" s="592">
        <v>2534</v>
      </c>
      <c r="AA428" s="585" t="s">
        <v>6089</v>
      </c>
      <c r="AB428" s="19"/>
      <c r="AC428" s="576"/>
      <c r="AD428" s="30"/>
      <c r="AE428" s="30"/>
      <c r="AF428" s="30"/>
      <c r="AG428" s="30"/>
      <c r="AH428" s="30"/>
      <c r="AI428" s="30"/>
      <c r="AJ428" s="30"/>
      <c r="AK428" s="30"/>
      <c r="AL428" s="30"/>
      <c r="AM428" s="30"/>
      <c r="AN428" s="30"/>
      <c r="AO428" s="30"/>
      <c r="AP428" s="30"/>
      <c r="AQ428" s="30"/>
      <c r="AR428" s="30"/>
      <c r="AS428" s="30"/>
      <c r="AT428" s="30"/>
      <c r="AU428" s="30"/>
      <c r="AV428" s="30"/>
      <c r="AW428" s="30"/>
      <c r="AX428" s="30"/>
      <c r="AY428" s="30"/>
      <c r="AZ428" s="30"/>
      <c r="BA428" s="30"/>
      <c r="BB428" s="30"/>
      <c r="BC428" s="30"/>
      <c r="BD428" s="30"/>
      <c r="BE428" s="30"/>
      <c r="BF428" s="30"/>
      <c r="BG428" s="30"/>
      <c r="BH428" s="30"/>
      <c r="BI428" s="30"/>
      <c r="BJ428" s="30"/>
      <c r="BK428" s="30"/>
      <c r="BL428" s="30"/>
      <c r="BM428" s="30"/>
      <c r="BN428" s="30"/>
      <c r="BO428" s="30"/>
      <c r="BP428" s="30"/>
      <c r="BQ428" s="30"/>
      <c r="BR428" s="30"/>
      <c r="BS428" s="30"/>
      <c r="BT428" s="30"/>
      <c r="BU428" s="30"/>
      <c r="BV428" s="30"/>
      <c r="BW428" s="30"/>
      <c r="BX428" s="30"/>
      <c r="BY428" s="30"/>
      <c r="BZ428" s="30"/>
      <c r="CA428" s="30"/>
      <c r="CB428" s="30"/>
      <c r="CC428" s="30"/>
      <c r="CD428" s="30"/>
      <c r="CE428" s="30"/>
      <c r="CF428" s="30"/>
      <c r="CG428" s="30"/>
      <c r="CH428" s="30"/>
      <c r="CI428" s="30"/>
      <c r="CJ428" s="30"/>
      <c r="CK428" s="30"/>
      <c r="CL428" s="30"/>
      <c r="CM428" s="30"/>
      <c r="CN428" s="30"/>
      <c r="CO428" s="30"/>
      <c r="CP428" s="30"/>
      <c r="CQ428" s="30"/>
      <c r="CR428" s="30"/>
      <c r="CS428" s="30"/>
      <c r="CT428" s="30"/>
      <c r="CU428" s="30"/>
      <c r="CV428" s="30"/>
      <c r="CW428" s="30"/>
      <c r="CX428" s="30"/>
      <c r="CY428" s="30"/>
      <c r="CZ428" s="30"/>
      <c r="DA428" s="30"/>
      <c r="DB428" s="30"/>
      <c r="DC428" s="30"/>
      <c r="DD428" s="30"/>
      <c r="DE428" s="30"/>
      <c r="DF428" s="30"/>
      <c r="DG428" s="30"/>
      <c r="DH428" s="30"/>
      <c r="DI428" s="30"/>
      <c r="DJ428" s="30"/>
      <c r="DK428" s="30"/>
      <c r="DL428" s="30"/>
      <c r="DM428" s="30"/>
      <c r="DN428" s="30"/>
      <c r="DO428" s="30"/>
      <c r="DP428" s="30"/>
      <c r="DQ428" s="30"/>
      <c r="DR428" s="30"/>
      <c r="DS428" s="30"/>
      <c r="DT428" s="30"/>
      <c r="DU428" s="30"/>
      <c r="DV428" s="30"/>
      <c r="DW428" s="30"/>
      <c r="DX428" s="30"/>
      <c r="DY428" s="30"/>
      <c r="DZ428" s="30"/>
      <c r="EA428" s="30"/>
      <c r="EB428" s="30"/>
      <c r="EC428" s="30"/>
      <c r="ED428" s="30"/>
      <c r="EE428" s="30"/>
      <c r="EF428" s="30"/>
      <c r="EG428" s="30"/>
      <c r="EH428" s="30"/>
      <c r="EI428" s="30"/>
      <c r="EJ428" s="30"/>
      <c r="EK428" s="30"/>
      <c r="EL428" s="30"/>
      <c r="EM428" s="30"/>
      <c r="EN428" s="30"/>
      <c r="EO428" s="30"/>
      <c r="EP428" s="30"/>
      <c r="EQ428" s="30"/>
      <c r="ER428" s="30"/>
      <c r="ES428" s="30"/>
      <c r="ET428" s="30"/>
      <c r="EU428" s="30"/>
      <c r="EV428" s="30"/>
      <c r="EW428" s="30"/>
      <c r="EX428" s="30"/>
      <c r="EY428" s="30"/>
      <c r="EZ428" s="30"/>
      <c r="FA428" s="30"/>
      <c r="FB428" s="30"/>
      <c r="FC428" s="30"/>
      <c r="FD428" s="30"/>
      <c r="FE428" s="30"/>
      <c r="FF428" s="30"/>
      <c r="FG428" s="30"/>
      <c r="FH428" s="30"/>
      <c r="FI428" s="30"/>
      <c r="FJ428" s="30"/>
      <c r="FK428" s="30"/>
      <c r="FL428" s="30"/>
      <c r="FM428" s="30"/>
      <c r="FN428" s="30"/>
      <c r="FO428" s="30"/>
      <c r="FP428" s="30"/>
      <c r="FQ428" s="30"/>
      <c r="FR428" s="30"/>
      <c r="FS428" s="30"/>
      <c r="FT428" s="30"/>
      <c r="FU428" s="30"/>
      <c r="FV428" s="30"/>
      <c r="FW428" s="30"/>
      <c r="FX428" s="30"/>
      <c r="FY428" s="30"/>
      <c r="FZ428" s="30"/>
      <c r="GA428" s="30"/>
      <c r="GB428" s="30"/>
      <c r="GC428" s="30"/>
      <c r="GD428" s="30"/>
      <c r="GE428" s="30"/>
      <c r="GF428" s="30"/>
      <c r="GG428" s="30"/>
      <c r="GH428" s="30"/>
      <c r="GI428" s="30"/>
      <c r="GJ428" s="30"/>
      <c r="GK428" s="30"/>
      <c r="GL428" s="30"/>
      <c r="GM428" s="30"/>
      <c r="GN428" s="30"/>
      <c r="GO428" s="30"/>
      <c r="GP428" s="30"/>
      <c r="GQ428" s="30"/>
      <c r="GR428" s="30"/>
      <c r="GS428" s="30"/>
      <c r="GT428" s="30"/>
      <c r="GU428" s="30"/>
      <c r="GV428" s="30"/>
      <c r="GW428" s="30"/>
      <c r="GX428" s="30"/>
      <c r="GY428" s="30"/>
      <c r="GZ428" s="30"/>
      <c r="HA428" s="30"/>
      <c r="HB428" s="30"/>
      <c r="HC428" s="30"/>
      <c r="HD428" s="30"/>
      <c r="HE428" s="30"/>
      <c r="HF428" s="30"/>
      <c r="HG428" s="30"/>
      <c r="HH428" s="30"/>
      <c r="HI428" s="30"/>
      <c r="HJ428" s="30"/>
      <c r="HK428" s="30"/>
      <c r="HL428" s="30"/>
      <c r="HM428" s="30"/>
      <c r="HN428" s="30"/>
      <c r="HO428" s="30"/>
      <c r="HP428" s="30"/>
      <c r="HQ428" s="30"/>
      <c r="HR428" s="30"/>
      <c r="HS428" s="30"/>
      <c r="HT428" s="30"/>
      <c r="HU428" s="30"/>
      <c r="HV428" s="30"/>
      <c r="HW428" s="30"/>
      <c r="HX428" s="30"/>
      <c r="HY428" s="30"/>
      <c r="HZ428" s="30"/>
      <c r="IA428" s="30"/>
      <c r="IB428" s="30"/>
      <c r="IC428" s="30"/>
      <c r="ID428" s="30"/>
      <c r="IE428" s="30"/>
      <c r="IF428" s="30"/>
      <c r="IG428" s="30"/>
      <c r="IH428" s="30"/>
      <c r="II428" s="30"/>
      <c r="IJ428" s="30"/>
      <c r="IK428" s="30"/>
      <c r="IL428" s="30"/>
      <c r="IM428" s="30"/>
      <c r="IN428" s="30"/>
      <c r="IO428" s="30"/>
      <c r="IP428" s="30"/>
      <c r="IQ428" s="30"/>
      <c r="IR428" s="30"/>
      <c r="IS428" s="30"/>
      <c r="IT428" s="30"/>
      <c r="IU428" s="30"/>
      <c r="IV428" s="30"/>
      <c r="IW428" s="30"/>
      <c r="IX428" s="30"/>
      <c r="IY428" s="30"/>
      <c r="IZ428" s="30"/>
      <c r="JA428" s="30"/>
      <c r="JB428" s="30"/>
      <c r="JC428" s="30"/>
      <c r="JD428" s="30"/>
      <c r="JE428" s="30"/>
      <c r="JF428" s="30"/>
      <c r="JG428" s="30"/>
      <c r="JH428" s="30"/>
      <c r="JI428" s="30"/>
      <c r="JJ428" s="30"/>
      <c r="JK428" s="30"/>
      <c r="JL428" s="30"/>
      <c r="JM428" s="30"/>
      <c r="JN428" s="30"/>
      <c r="JO428" s="30"/>
      <c r="JP428" s="30"/>
      <c r="JQ428" s="30"/>
      <c r="JR428" s="30"/>
      <c r="JS428" s="30"/>
      <c r="JT428" s="30"/>
      <c r="JU428" s="30"/>
      <c r="JV428" s="30"/>
      <c r="JW428" s="30"/>
      <c r="JX428" s="30"/>
      <c r="JY428" s="30"/>
      <c r="JZ428" s="30"/>
      <c r="KA428" s="30"/>
      <c r="KB428" s="30"/>
      <c r="KC428" s="30"/>
      <c r="KD428" s="30"/>
      <c r="KE428" s="30"/>
      <c r="KF428" s="30"/>
      <c r="KG428" s="30"/>
      <c r="KH428" s="30"/>
      <c r="KI428" s="30"/>
      <c r="KJ428" s="30"/>
      <c r="KK428" s="30"/>
      <c r="KL428" s="30"/>
      <c r="KM428" s="30"/>
      <c r="KN428" s="30"/>
      <c r="KO428" s="30"/>
      <c r="KP428" s="30"/>
      <c r="KQ428" s="30"/>
      <c r="KR428" s="30"/>
      <c r="KS428" s="30"/>
      <c r="KT428" s="30"/>
      <c r="KU428" s="30"/>
      <c r="KV428" s="30"/>
      <c r="KW428" s="30"/>
      <c r="KX428" s="30"/>
      <c r="KY428" s="30"/>
      <c r="KZ428" s="30"/>
      <c r="LA428" s="30"/>
      <c r="LB428" s="30"/>
      <c r="LC428" s="30"/>
      <c r="LD428" s="30"/>
      <c r="LE428" s="30"/>
      <c r="LF428" s="30"/>
      <c r="LG428" s="30"/>
      <c r="LH428" s="30"/>
      <c r="LI428" s="30"/>
      <c r="LJ428" s="30"/>
      <c r="LK428" s="30"/>
      <c r="LL428" s="30"/>
      <c r="LM428" s="30"/>
      <c r="LN428" s="30"/>
      <c r="LO428" s="30"/>
      <c r="LP428" s="30"/>
      <c r="LQ428" s="30"/>
      <c r="LR428" s="30"/>
      <c r="LS428" s="30"/>
      <c r="LT428" s="30"/>
      <c r="LU428" s="30"/>
      <c r="LV428" s="30"/>
      <c r="LW428" s="30"/>
      <c r="LX428" s="30"/>
    </row>
    <row r="429" spans="1:336" s="31" customFormat="1" ht="89.25" x14ac:dyDescent="0.25">
      <c r="A429" s="662" t="str">
        <f>CONCATENATE(MUEBLES[[#This Row],[CODIGO DE LA PARTIDA ESPECIFICA ]],"-",MUEBLES[[#This Row],[NO. EDIFICIO ]],"-",MUEBLES[[#This Row],[NO. ÁREA ]],"-",MUEBLES[[#This Row],[NÚM. DE BIEN ]],"-",MUEBLES[[#This Row],[CONSECUTIVO DEL BIEN ]],"-",MUEBLES[[#This Row],[CONSECUTIVO GENERAL DE INVENTARIO]])</f>
        <v>511-01-31-281-001-0424</v>
      </c>
      <c r="B429" s="605">
        <v>511</v>
      </c>
      <c r="C429" s="584" t="s">
        <v>6096</v>
      </c>
      <c r="D429" s="605" t="s">
        <v>6547</v>
      </c>
      <c r="E429" s="585" t="s">
        <v>4060</v>
      </c>
      <c r="F429" s="584" t="str">
        <f>VLOOKUP(MUEBLES[[#This Row],[NO. EDIFICIO ]],EDIFICIOS[],2,FALSE)</f>
        <v>PALACIO MUNICIPAL</v>
      </c>
      <c r="G429" s="584" t="str">
        <f>VLOOKUP(MUEBLES[[#This Row],[NO. EDIFICIO ]],EDIFICIOS[],3,FALSE)</f>
        <v>PALACIO MUNICIPAL, S/N, COLONIA CENTRO</v>
      </c>
      <c r="H429" s="606" t="s">
        <v>4276</v>
      </c>
      <c r="I429" s="587" t="str">
        <f>VLOOKUP(MUEBLES[[#This Row],[NO. ÁREA ]],AREAS[],2,FALSE)</f>
        <v>DESARROLLO SOCIAL Y ECONÓMICO</v>
      </c>
      <c r="J429" s="586" t="str">
        <f>VLOOKUP(MUEBLES[[#This Row],[NO. ÁREA ]],AREAS[],5,FALSE)</f>
        <v>C. GILBERTO ÁNGELES CORTÉS</v>
      </c>
      <c r="K429" s="586">
        <v>71</v>
      </c>
      <c r="L429" s="587" t="str">
        <f>VLOOKUP(MUEBLES[[#This Row],[NÚM. DE NOMINA ]],PERSONAL[],2,FALSE)</f>
        <v>C. GILBERTO ÁNGELES CORTÉS</v>
      </c>
      <c r="M429" s="606" t="str">
        <f>VLOOKUP(MUEBLES[[#This Row],[NÚM. DE NOMINA ]],PERSONAL[],3,FALSE)</f>
        <v xml:space="preserve">TITULAR </v>
      </c>
      <c r="N429" s="585" t="s">
        <v>4914</v>
      </c>
      <c r="O429" s="642" t="s">
        <v>4692</v>
      </c>
      <c r="P429" s="588" t="str">
        <f>VLOOKUP(MUEBLES[[#This Row],[NÚM. DE BIEN ]],BIENES[],2,FALSE)</f>
        <v xml:space="preserve">SOPORTE PARA DISPENSADOR DE GEL </v>
      </c>
      <c r="Q429" s="643" t="s">
        <v>1790</v>
      </c>
      <c r="R429" s="606" t="s">
        <v>5366</v>
      </c>
      <c r="S429" s="655" t="s">
        <v>557</v>
      </c>
      <c r="T429" s="655" t="s">
        <v>557</v>
      </c>
      <c r="U429" s="656" t="s">
        <v>557</v>
      </c>
      <c r="V429" s="655">
        <v>388</v>
      </c>
      <c r="W429" s="621">
        <v>44417</v>
      </c>
      <c r="X429" s="637">
        <v>1800</v>
      </c>
      <c r="Y429" s="627"/>
      <c r="Z429" s="638">
        <v>1800</v>
      </c>
      <c r="AA429" s="276" t="s">
        <v>6089</v>
      </c>
      <c r="AB429" s="19"/>
      <c r="AC429" s="576"/>
      <c r="AD429" s="30"/>
      <c r="AE429" s="30"/>
      <c r="AF429" s="30"/>
      <c r="AG429" s="30"/>
      <c r="AH429" s="30"/>
      <c r="AI429" s="30"/>
      <c r="AJ429" s="30"/>
      <c r="AK429" s="30"/>
      <c r="AL429" s="30"/>
      <c r="AM429" s="30"/>
      <c r="AN429" s="30"/>
      <c r="AO429" s="30"/>
      <c r="AP429" s="30"/>
      <c r="AQ429" s="30"/>
      <c r="AR429" s="30"/>
      <c r="AS429" s="30"/>
      <c r="AT429" s="30"/>
      <c r="AU429" s="30"/>
      <c r="AV429" s="30"/>
      <c r="AW429" s="30"/>
      <c r="AX429" s="30"/>
      <c r="AY429" s="30"/>
      <c r="AZ429" s="30"/>
      <c r="BA429" s="30"/>
      <c r="BB429" s="30"/>
      <c r="BC429" s="30"/>
      <c r="BD429" s="30"/>
      <c r="BE429" s="30"/>
      <c r="BF429" s="30"/>
      <c r="BG429" s="30"/>
      <c r="BH429" s="30"/>
      <c r="BI429" s="30"/>
      <c r="BJ429" s="30"/>
      <c r="BK429" s="30"/>
      <c r="BL429" s="30"/>
      <c r="BM429" s="30"/>
      <c r="BN429" s="30"/>
      <c r="BO429" s="30"/>
      <c r="BP429" s="30"/>
      <c r="BQ429" s="30"/>
      <c r="BR429" s="30"/>
      <c r="BS429" s="30"/>
      <c r="BT429" s="30"/>
      <c r="BU429" s="30"/>
      <c r="BV429" s="30"/>
      <c r="BW429" s="30"/>
      <c r="BX429" s="30"/>
      <c r="BY429" s="30"/>
      <c r="BZ429" s="30"/>
      <c r="CA429" s="30"/>
      <c r="CB429" s="30"/>
      <c r="CC429" s="30"/>
      <c r="CD429" s="30"/>
      <c r="CE429" s="30"/>
      <c r="CF429" s="30"/>
      <c r="CG429" s="30"/>
      <c r="CH429" s="30"/>
      <c r="CI429" s="30"/>
      <c r="CJ429" s="30"/>
      <c r="CK429" s="30"/>
      <c r="CL429" s="30"/>
      <c r="CM429" s="30"/>
      <c r="CN429" s="30"/>
      <c r="CO429" s="30"/>
      <c r="CP429" s="30"/>
      <c r="CQ429" s="30"/>
      <c r="CR429" s="30"/>
      <c r="CS429" s="30"/>
      <c r="CT429" s="30"/>
      <c r="CU429" s="30"/>
      <c r="CV429" s="30"/>
      <c r="CW429" s="30"/>
      <c r="CX429" s="30"/>
      <c r="CY429" s="30"/>
      <c r="CZ429" s="30"/>
      <c r="DA429" s="30"/>
      <c r="DB429" s="30"/>
      <c r="DC429" s="30"/>
      <c r="DD429" s="30"/>
      <c r="DE429" s="30"/>
      <c r="DF429" s="30"/>
      <c r="DG429" s="30"/>
      <c r="DH429" s="30"/>
      <c r="DI429" s="30"/>
      <c r="DJ429" s="30"/>
      <c r="DK429" s="30"/>
      <c r="DL429" s="30"/>
      <c r="DM429" s="30"/>
      <c r="DN429" s="30"/>
      <c r="DO429" s="30"/>
      <c r="DP429" s="30"/>
      <c r="DQ429" s="30"/>
      <c r="DR429" s="30"/>
      <c r="DS429" s="30"/>
      <c r="DT429" s="30"/>
      <c r="DU429" s="30"/>
      <c r="DV429" s="30"/>
      <c r="DW429" s="30"/>
      <c r="DX429" s="30"/>
      <c r="DY429" s="30"/>
      <c r="DZ429" s="30"/>
      <c r="EA429" s="30"/>
      <c r="EB429" s="30"/>
      <c r="EC429" s="30"/>
      <c r="ED429" s="30"/>
      <c r="EE429" s="30"/>
      <c r="EF429" s="30"/>
      <c r="EG429" s="30"/>
      <c r="EH429" s="30"/>
      <c r="EI429" s="30"/>
      <c r="EJ429" s="30"/>
      <c r="EK429" s="30"/>
      <c r="EL429" s="30"/>
      <c r="EM429" s="30"/>
      <c r="EN429" s="30"/>
      <c r="EO429" s="30"/>
      <c r="EP429" s="30"/>
      <c r="EQ429" s="30"/>
      <c r="ER429" s="30"/>
      <c r="ES429" s="30"/>
      <c r="ET429" s="30"/>
      <c r="EU429" s="30"/>
      <c r="EV429" s="30"/>
      <c r="EW429" s="30"/>
      <c r="EX429" s="30"/>
      <c r="EY429" s="30"/>
      <c r="EZ429" s="30"/>
      <c r="FA429" s="30"/>
      <c r="FB429" s="30"/>
      <c r="FC429" s="30"/>
      <c r="FD429" s="30"/>
      <c r="FE429" s="30"/>
      <c r="FF429" s="30"/>
      <c r="FG429" s="30"/>
      <c r="FH429" s="30"/>
      <c r="FI429" s="30"/>
      <c r="FJ429" s="30"/>
      <c r="FK429" s="30"/>
      <c r="FL429" s="30"/>
      <c r="FM429" s="30"/>
      <c r="FN429" s="30"/>
      <c r="FO429" s="30"/>
      <c r="FP429" s="30"/>
      <c r="FQ429" s="30"/>
      <c r="FR429" s="30"/>
      <c r="FS429" s="30"/>
      <c r="FT429" s="30"/>
      <c r="FU429" s="30"/>
      <c r="FV429" s="30"/>
      <c r="FW429" s="30"/>
      <c r="FX429" s="30"/>
      <c r="FY429" s="30"/>
      <c r="FZ429" s="30"/>
      <c r="GA429" s="30"/>
      <c r="GB429" s="30"/>
      <c r="GC429" s="30"/>
      <c r="GD429" s="30"/>
      <c r="GE429" s="30"/>
      <c r="GF429" s="30"/>
      <c r="GG429" s="30"/>
      <c r="GH429" s="30"/>
      <c r="GI429" s="30"/>
      <c r="GJ429" s="30"/>
      <c r="GK429" s="30"/>
      <c r="GL429" s="30"/>
      <c r="GM429" s="30"/>
      <c r="GN429" s="30"/>
      <c r="GO429" s="30"/>
      <c r="GP429" s="30"/>
      <c r="GQ429" s="30"/>
      <c r="GR429" s="30"/>
      <c r="GS429" s="30"/>
      <c r="GT429" s="30"/>
      <c r="GU429" s="30"/>
      <c r="GV429" s="30"/>
      <c r="GW429" s="30"/>
      <c r="GX429" s="30"/>
      <c r="GY429" s="30"/>
      <c r="GZ429" s="30"/>
      <c r="HA429" s="30"/>
      <c r="HB429" s="30"/>
      <c r="HC429" s="30"/>
      <c r="HD429" s="30"/>
      <c r="HE429" s="30"/>
      <c r="HF429" s="30"/>
      <c r="HG429" s="30"/>
      <c r="HH429" s="30"/>
      <c r="HI429" s="30"/>
      <c r="HJ429" s="30"/>
      <c r="HK429" s="30"/>
      <c r="HL429" s="30"/>
      <c r="HM429" s="30"/>
      <c r="HN429" s="30"/>
      <c r="HO429" s="30"/>
      <c r="HP429" s="30"/>
      <c r="HQ429" s="30"/>
      <c r="HR429" s="30"/>
      <c r="HS429" s="30"/>
      <c r="HT429" s="30"/>
      <c r="HU429" s="30"/>
      <c r="HV429" s="30"/>
      <c r="HW429" s="30"/>
      <c r="HX429" s="30"/>
      <c r="HY429" s="30"/>
      <c r="HZ429" s="30"/>
      <c r="IA429" s="30"/>
      <c r="IB429" s="30"/>
      <c r="IC429" s="30"/>
      <c r="ID429" s="30"/>
      <c r="IE429" s="30"/>
      <c r="IF429" s="30"/>
      <c r="IG429" s="30"/>
      <c r="IH429" s="30"/>
      <c r="II429" s="30"/>
      <c r="IJ429" s="30"/>
      <c r="IK429" s="30"/>
      <c r="IL429" s="30"/>
      <c r="IM429" s="30"/>
      <c r="IN429" s="30"/>
      <c r="IO429" s="30"/>
      <c r="IP429" s="30"/>
      <c r="IQ429" s="30"/>
      <c r="IR429" s="30"/>
      <c r="IS429" s="30"/>
      <c r="IT429" s="30"/>
      <c r="IU429" s="30"/>
      <c r="IV429" s="30"/>
      <c r="IW429" s="30"/>
      <c r="IX429" s="30"/>
      <c r="IY429" s="30"/>
      <c r="IZ429" s="30"/>
      <c r="JA429" s="30"/>
      <c r="JB429" s="30"/>
      <c r="JC429" s="30"/>
      <c r="JD429" s="30"/>
      <c r="JE429" s="30"/>
      <c r="JF429" s="30"/>
      <c r="JG429" s="30"/>
      <c r="JH429" s="30"/>
      <c r="JI429" s="30"/>
      <c r="JJ429" s="30"/>
      <c r="JK429" s="30"/>
      <c r="JL429" s="30"/>
      <c r="JM429" s="30"/>
      <c r="JN429" s="30"/>
      <c r="JO429" s="30"/>
      <c r="JP429" s="30"/>
      <c r="JQ429" s="30"/>
      <c r="JR429" s="30"/>
      <c r="JS429" s="30"/>
      <c r="JT429" s="30"/>
      <c r="JU429" s="30"/>
      <c r="JV429" s="30"/>
      <c r="JW429" s="30"/>
      <c r="JX429" s="30"/>
      <c r="JY429" s="30"/>
      <c r="JZ429" s="30"/>
      <c r="KA429" s="30"/>
      <c r="KB429" s="30"/>
      <c r="KC429" s="30"/>
      <c r="KD429" s="30"/>
      <c r="KE429" s="30"/>
      <c r="KF429" s="30"/>
      <c r="KG429" s="30"/>
      <c r="KH429" s="30"/>
      <c r="KI429" s="30"/>
      <c r="KJ429" s="30"/>
      <c r="KK429" s="30"/>
      <c r="KL429" s="30"/>
      <c r="KM429" s="30"/>
      <c r="KN429" s="30"/>
      <c r="KO429" s="30"/>
      <c r="KP429" s="30"/>
      <c r="KQ429" s="30"/>
      <c r="KR429" s="30"/>
      <c r="KS429" s="30"/>
      <c r="KT429" s="30"/>
      <c r="KU429" s="30"/>
      <c r="KV429" s="30"/>
      <c r="KW429" s="30"/>
      <c r="KX429" s="30"/>
      <c r="KY429" s="30"/>
      <c r="KZ429" s="30"/>
      <c r="LA429" s="30"/>
      <c r="LB429" s="30"/>
      <c r="LC429" s="30"/>
      <c r="LD429" s="30"/>
      <c r="LE429" s="30"/>
      <c r="LF429" s="30"/>
      <c r="LG429" s="30"/>
      <c r="LH429" s="30"/>
      <c r="LI429" s="30"/>
      <c r="LJ429" s="30"/>
      <c r="LK429" s="30"/>
      <c r="LL429" s="30"/>
      <c r="LM429" s="30"/>
      <c r="LN429" s="30"/>
      <c r="LO429" s="30"/>
      <c r="LP429" s="30"/>
      <c r="LQ429" s="30"/>
      <c r="LR429" s="30"/>
      <c r="LS429" s="30"/>
      <c r="LT429" s="30"/>
      <c r="LU429" s="30"/>
      <c r="LV429" s="30"/>
      <c r="LW429" s="30"/>
      <c r="LX429" s="30"/>
    </row>
    <row r="430" spans="1:336" s="31" customFormat="1" ht="89.25" x14ac:dyDescent="0.25">
      <c r="A430" s="662" t="str">
        <f>CONCATENATE(MUEBLES[[#This Row],[CODIGO DE LA PARTIDA ESPECIFICA ]],"-",MUEBLES[[#This Row],[NO. EDIFICIO ]],"-",MUEBLES[[#This Row],[NO. ÁREA ]],"-",MUEBLES[[#This Row],[NÚM. DE BIEN ]],"-",MUEBLES[[#This Row],[CONSECUTIVO DEL BIEN ]],"-",MUEBLES[[#This Row],[CONSECUTIVO GENERAL DE INVENTARIO]])</f>
        <v>511-03-43-281-002-0425</v>
      </c>
      <c r="B430" s="584">
        <v>511</v>
      </c>
      <c r="C430" s="584" t="s">
        <v>6096</v>
      </c>
      <c r="D430" s="584" t="s">
        <v>6123</v>
      </c>
      <c r="E430" s="585" t="s">
        <v>4062</v>
      </c>
      <c r="F430" s="584" t="str">
        <f>VLOOKUP(MUEBLES[[#This Row],[NO. EDIFICIO ]],EDIFICIOS[],2,FALSE)</f>
        <v xml:space="preserve">BIBLIOTECA YOLOTEPEC </v>
      </c>
      <c r="G430" s="584" t="str">
        <f>VLOOKUP(MUEBLES[[#This Row],[NO. EDIFICIO ]],EDIFICIOS[],3,FALSE)</f>
        <v xml:space="preserve">CALLE CONSTITUCIÓN, MANZANA DECA 1, LOCALIDAD DE YOLOTEPEC </v>
      </c>
      <c r="H430" s="606" t="s">
        <v>4288</v>
      </c>
      <c r="I430" s="587" t="str">
        <f>VLOOKUP(MUEBLES[[#This Row],[NO. ÁREA ]],AREAS[],2,FALSE)</f>
        <v>BIBLIOTECA YOLOTEPEC</v>
      </c>
      <c r="J430" s="586" t="str">
        <f>VLOOKUP(MUEBLES[[#This Row],[NO. ÁREA ]],AREAS[],5,FALSE)</f>
        <v>C. DIANA LAURA TORRES HERNÁNDEZ</v>
      </c>
      <c r="K430" s="586">
        <v>395</v>
      </c>
      <c r="L430" s="587" t="str">
        <f>VLOOKUP(MUEBLES[[#This Row],[NÚM. DE NOMINA ]],PERSONAL[],2,FALSE)</f>
        <v>C. DIANA LAURA TORRES HERNÁNDEZ</v>
      </c>
      <c r="M430" s="606" t="str">
        <f>VLOOKUP(MUEBLES[[#This Row],[NÚM. DE NOMINA ]],PERSONAL[],3,FALSE)</f>
        <v>BIBLIOTECARIA</v>
      </c>
      <c r="N430" s="585" t="s">
        <v>4914</v>
      </c>
      <c r="O430" s="642" t="s">
        <v>4693</v>
      </c>
      <c r="P430" s="588" t="str">
        <f>VLOOKUP(MUEBLES[[#This Row],[NÚM. DE BIEN ]],BIENES[],2,FALSE)</f>
        <v xml:space="preserve">SOPORTE PARA DISPENSADOR DE GEL </v>
      </c>
      <c r="Q430" s="625" t="s">
        <v>1790</v>
      </c>
      <c r="R430" s="606" t="s">
        <v>5367</v>
      </c>
      <c r="S430" s="607" t="s">
        <v>557</v>
      </c>
      <c r="T430" s="607" t="s">
        <v>557</v>
      </c>
      <c r="U430" s="617" t="s">
        <v>557</v>
      </c>
      <c r="V430" s="607">
        <v>388</v>
      </c>
      <c r="W430" s="590">
        <v>44417</v>
      </c>
      <c r="X430" s="637">
        <v>1800</v>
      </c>
      <c r="Y430" s="627"/>
      <c r="Z430" s="638">
        <v>1800</v>
      </c>
      <c r="AA430" s="276" t="s">
        <v>6089</v>
      </c>
      <c r="AB430" s="19"/>
      <c r="AC430" s="576"/>
      <c r="AD430" s="30"/>
      <c r="AE430" s="30"/>
      <c r="AF430" s="30"/>
      <c r="AG430" s="30"/>
      <c r="AH430" s="30"/>
      <c r="AI430" s="30"/>
      <c r="AJ430" s="30"/>
      <c r="AK430" s="30"/>
      <c r="AL430" s="30"/>
      <c r="AM430" s="30"/>
      <c r="AN430" s="30"/>
      <c r="AO430" s="30"/>
      <c r="AP430" s="30"/>
      <c r="AQ430" s="30"/>
      <c r="AR430" s="30"/>
      <c r="AS430" s="30"/>
      <c r="AT430" s="30"/>
      <c r="AU430" s="30"/>
      <c r="AV430" s="30"/>
      <c r="AW430" s="30"/>
      <c r="AX430" s="30"/>
      <c r="AY430" s="30"/>
      <c r="AZ430" s="30"/>
      <c r="BA430" s="30"/>
      <c r="BB430" s="30"/>
      <c r="BC430" s="30"/>
      <c r="BD430" s="30"/>
      <c r="BE430" s="30"/>
      <c r="BF430" s="30"/>
      <c r="BG430" s="30"/>
      <c r="BH430" s="30"/>
      <c r="BI430" s="30"/>
      <c r="BJ430" s="30"/>
      <c r="BK430" s="30"/>
      <c r="BL430" s="30"/>
      <c r="BM430" s="30"/>
      <c r="BN430" s="30"/>
      <c r="BO430" s="30"/>
      <c r="BP430" s="30"/>
      <c r="BQ430" s="30"/>
      <c r="BR430" s="30"/>
      <c r="BS430" s="30"/>
      <c r="BT430" s="30"/>
      <c r="BU430" s="30"/>
      <c r="BV430" s="30"/>
      <c r="BW430" s="30"/>
      <c r="BX430" s="30"/>
      <c r="BY430" s="30"/>
      <c r="BZ430" s="30"/>
      <c r="CA430" s="30"/>
      <c r="CB430" s="30"/>
      <c r="CC430" s="30"/>
      <c r="CD430" s="30"/>
      <c r="CE430" s="30"/>
      <c r="CF430" s="30"/>
      <c r="CG430" s="30"/>
      <c r="CH430" s="30"/>
      <c r="CI430" s="30"/>
      <c r="CJ430" s="30"/>
      <c r="CK430" s="30"/>
      <c r="CL430" s="30"/>
      <c r="CM430" s="30"/>
      <c r="CN430" s="30"/>
      <c r="CO430" s="30"/>
      <c r="CP430" s="30"/>
      <c r="CQ430" s="30"/>
      <c r="CR430" s="30"/>
      <c r="CS430" s="30"/>
      <c r="CT430" s="30"/>
      <c r="CU430" s="30"/>
      <c r="CV430" s="30"/>
      <c r="CW430" s="30"/>
      <c r="CX430" s="30"/>
      <c r="CY430" s="30"/>
      <c r="CZ430" s="30"/>
      <c r="DA430" s="30"/>
      <c r="DB430" s="30"/>
      <c r="DC430" s="30"/>
      <c r="DD430" s="30"/>
      <c r="DE430" s="30"/>
      <c r="DF430" s="30"/>
      <c r="DG430" s="30"/>
      <c r="DH430" s="30"/>
      <c r="DI430" s="30"/>
      <c r="DJ430" s="30"/>
      <c r="DK430" s="30"/>
      <c r="DL430" s="30"/>
      <c r="DM430" s="30"/>
      <c r="DN430" s="30"/>
      <c r="DO430" s="30"/>
      <c r="DP430" s="30"/>
      <c r="DQ430" s="30"/>
      <c r="DR430" s="30"/>
      <c r="DS430" s="30"/>
      <c r="DT430" s="30"/>
      <c r="DU430" s="30"/>
      <c r="DV430" s="30"/>
      <c r="DW430" s="30"/>
      <c r="DX430" s="30"/>
      <c r="DY430" s="30"/>
      <c r="DZ430" s="30"/>
      <c r="EA430" s="30"/>
      <c r="EB430" s="30"/>
      <c r="EC430" s="30"/>
      <c r="ED430" s="30"/>
      <c r="EE430" s="30"/>
      <c r="EF430" s="30"/>
      <c r="EG430" s="30"/>
      <c r="EH430" s="30"/>
      <c r="EI430" s="30"/>
      <c r="EJ430" s="30"/>
      <c r="EK430" s="30"/>
      <c r="EL430" s="30"/>
      <c r="EM430" s="30"/>
      <c r="EN430" s="30"/>
      <c r="EO430" s="30"/>
      <c r="EP430" s="30"/>
      <c r="EQ430" s="30"/>
      <c r="ER430" s="30"/>
      <c r="ES430" s="30"/>
      <c r="ET430" s="30"/>
      <c r="EU430" s="30"/>
      <c r="EV430" s="30"/>
      <c r="EW430" s="30"/>
      <c r="EX430" s="30"/>
      <c r="EY430" s="30"/>
      <c r="EZ430" s="30"/>
      <c r="FA430" s="30"/>
      <c r="FB430" s="30"/>
      <c r="FC430" s="30"/>
      <c r="FD430" s="30"/>
      <c r="FE430" s="30"/>
      <c r="FF430" s="30"/>
      <c r="FG430" s="30"/>
      <c r="FH430" s="30"/>
      <c r="FI430" s="30"/>
      <c r="FJ430" s="30"/>
      <c r="FK430" s="30"/>
      <c r="FL430" s="30"/>
      <c r="FM430" s="30"/>
      <c r="FN430" s="30"/>
      <c r="FO430" s="30"/>
      <c r="FP430" s="30"/>
      <c r="FQ430" s="30"/>
      <c r="FR430" s="30"/>
      <c r="FS430" s="30"/>
      <c r="FT430" s="30"/>
      <c r="FU430" s="30"/>
      <c r="FV430" s="30"/>
      <c r="FW430" s="30"/>
      <c r="FX430" s="30"/>
      <c r="FY430" s="30"/>
      <c r="FZ430" s="30"/>
      <c r="GA430" s="30"/>
      <c r="GB430" s="30"/>
      <c r="GC430" s="30"/>
      <c r="GD430" s="30"/>
      <c r="GE430" s="30"/>
      <c r="GF430" s="30"/>
      <c r="GG430" s="30"/>
      <c r="GH430" s="30"/>
      <c r="GI430" s="30"/>
      <c r="GJ430" s="30"/>
      <c r="GK430" s="30"/>
      <c r="GL430" s="30"/>
      <c r="GM430" s="30"/>
      <c r="GN430" s="30"/>
      <c r="GO430" s="30"/>
      <c r="GP430" s="30"/>
      <c r="GQ430" s="30"/>
      <c r="GR430" s="30"/>
      <c r="GS430" s="30"/>
      <c r="GT430" s="30"/>
      <c r="GU430" s="30"/>
      <c r="GV430" s="30"/>
      <c r="GW430" s="30"/>
      <c r="GX430" s="30"/>
      <c r="GY430" s="30"/>
      <c r="GZ430" s="30"/>
      <c r="HA430" s="30"/>
      <c r="HB430" s="30"/>
      <c r="HC430" s="30"/>
      <c r="HD430" s="30"/>
      <c r="HE430" s="30"/>
      <c r="HF430" s="30"/>
      <c r="HG430" s="30"/>
      <c r="HH430" s="30"/>
      <c r="HI430" s="30"/>
      <c r="HJ430" s="30"/>
      <c r="HK430" s="30"/>
      <c r="HL430" s="30"/>
      <c r="HM430" s="30"/>
      <c r="HN430" s="30"/>
      <c r="HO430" s="30"/>
      <c r="HP430" s="30"/>
      <c r="HQ430" s="30"/>
      <c r="HR430" s="30"/>
      <c r="HS430" s="30"/>
      <c r="HT430" s="30"/>
      <c r="HU430" s="30"/>
      <c r="HV430" s="30"/>
      <c r="HW430" s="30"/>
      <c r="HX430" s="30"/>
      <c r="HY430" s="30"/>
      <c r="HZ430" s="30"/>
      <c r="IA430" s="30"/>
      <c r="IB430" s="30"/>
      <c r="IC430" s="30"/>
      <c r="ID430" s="30"/>
      <c r="IE430" s="30"/>
      <c r="IF430" s="30"/>
      <c r="IG430" s="30"/>
      <c r="IH430" s="30"/>
      <c r="II430" s="30"/>
      <c r="IJ430" s="30"/>
      <c r="IK430" s="30"/>
      <c r="IL430" s="30"/>
      <c r="IM430" s="30"/>
      <c r="IN430" s="30"/>
      <c r="IO430" s="30"/>
      <c r="IP430" s="30"/>
      <c r="IQ430" s="30"/>
      <c r="IR430" s="30"/>
      <c r="IS430" s="30"/>
      <c r="IT430" s="30"/>
      <c r="IU430" s="30"/>
      <c r="IV430" s="30"/>
      <c r="IW430" s="30"/>
      <c r="IX430" s="30"/>
      <c r="IY430" s="30"/>
      <c r="IZ430" s="30"/>
      <c r="JA430" s="30"/>
      <c r="JB430" s="30"/>
      <c r="JC430" s="30"/>
      <c r="JD430" s="30"/>
      <c r="JE430" s="30"/>
      <c r="JF430" s="30"/>
      <c r="JG430" s="30"/>
      <c r="JH430" s="30"/>
      <c r="JI430" s="30"/>
      <c r="JJ430" s="30"/>
      <c r="JK430" s="30"/>
      <c r="JL430" s="30"/>
      <c r="JM430" s="30"/>
      <c r="JN430" s="30"/>
      <c r="JO430" s="30"/>
      <c r="JP430" s="30"/>
      <c r="JQ430" s="30"/>
      <c r="JR430" s="30"/>
      <c r="JS430" s="30"/>
      <c r="JT430" s="30"/>
      <c r="JU430" s="30"/>
      <c r="JV430" s="30"/>
      <c r="JW430" s="30"/>
      <c r="JX430" s="30"/>
      <c r="JY430" s="30"/>
      <c r="JZ430" s="30"/>
      <c r="KA430" s="30"/>
      <c r="KB430" s="30"/>
      <c r="KC430" s="30"/>
      <c r="KD430" s="30"/>
      <c r="KE430" s="30"/>
      <c r="KF430" s="30"/>
      <c r="KG430" s="30"/>
      <c r="KH430" s="30"/>
      <c r="KI430" s="30"/>
      <c r="KJ430" s="30"/>
      <c r="KK430" s="30"/>
      <c r="KL430" s="30"/>
      <c r="KM430" s="30"/>
      <c r="KN430" s="30"/>
      <c r="KO430" s="30"/>
      <c r="KP430" s="30"/>
      <c r="KQ430" s="30"/>
      <c r="KR430" s="30"/>
      <c r="KS430" s="30"/>
      <c r="KT430" s="30"/>
      <c r="KU430" s="30"/>
      <c r="KV430" s="30"/>
      <c r="KW430" s="30"/>
      <c r="KX430" s="30"/>
      <c r="KY430" s="30"/>
      <c r="KZ430" s="30"/>
      <c r="LA430" s="30"/>
      <c r="LB430" s="30"/>
      <c r="LC430" s="30"/>
      <c r="LD430" s="30"/>
      <c r="LE430" s="30"/>
      <c r="LF430" s="30"/>
      <c r="LG430" s="30"/>
      <c r="LH430" s="30"/>
      <c r="LI430" s="30"/>
      <c r="LJ430" s="30"/>
      <c r="LK430" s="30"/>
      <c r="LL430" s="30"/>
      <c r="LM430" s="30"/>
      <c r="LN430" s="30"/>
      <c r="LO430" s="30"/>
      <c r="LP430" s="30"/>
      <c r="LQ430" s="30"/>
      <c r="LR430" s="30"/>
      <c r="LS430" s="30"/>
      <c r="LT430" s="30"/>
      <c r="LU430" s="30"/>
      <c r="LV430" s="30"/>
      <c r="LW430" s="30"/>
      <c r="LX430" s="30"/>
    </row>
    <row r="431" spans="1:336" s="31" customFormat="1" ht="89.25" x14ac:dyDescent="0.25">
      <c r="A431" s="662" t="str">
        <f>CONCATENATE(MUEBLES[[#This Row],[CODIGO DE LA PARTIDA ESPECIFICA ]],"-",MUEBLES[[#This Row],[NO. EDIFICIO ]],"-",MUEBLES[[#This Row],[NO. ÁREA ]],"-",MUEBLES[[#This Row],[NÚM. DE BIEN ]],"-",MUEBLES[[#This Row],[CONSECUTIVO DEL BIEN ]],"-",MUEBLES[[#This Row],[CONSECUTIVO GENERAL DE INVENTARIO]])</f>
        <v>511-02-38-281-003-0426</v>
      </c>
      <c r="B431" s="584">
        <v>511</v>
      </c>
      <c r="C431" s="584" t="s">
        <v>6096</v>
      </c>
      <c r="D431" s="584" t="s">
        <v>6548</v>
      </c>
      <c r="E431" s="585" t="s">
        <v>4061</v>
      </c>
      <c r="F431" s="584" t="str">
        <f>VLOOKUP(MUEBLES[[#This Row],[NO. EDIFICIO ]],EDIFICIOS[],2,FALSE)</f>
        <v>CENTRO CULTURAL</v>
      </c>
      <c r="G431" s="584" t="str">
        <f>VLOOKUP(MUEBLES[[#This Row],[NO. EDIFICIO ]],EDIFICIOS[],3,FALSE)</f>
        <v xml:space="preserve">AV. REFORMA S/N, SECCIÓN SUR, 1RA MANZANA, SANTIAGO DE ANAYA, HIDALGO </v>
      </c>
      <c r="H431" s="606" t="s">
        <v>4283</v>
      </c>
      <c r="I431" s="587" t="str">
        <f>VLOOKUP(MUEBLES[[#This Row],[NO. ÁREA ]],AREAS[],2,FALSE)</f>
        <v xml:space="preserve">EDUCACIÓN, CULTURA, DEPORTE Y TURISMO </v>
      </c>
      <c r="J431" s="586" t="str">
        <f>VLOOKUP(MUEBLES[[#This Row],[NO. ÁREA ]],AREAS[],5,FALSE)</f>
        <v>LIC. MARÍA DEL CARMEN AGUILAR CAMACHO</v>
      </c>
      <c r="K431" s="586">
        <v>51</v>
      </c>
      <c r="L431" s="587" t="str">
        <f>VLOOKUP(MUEBLES[[#This Row],[NÚM. DE NOMINA ]],PERSONAL[],2,FALSE)</f>
        <v>LIC. MARÍA DEL CARMEN AGUILAR CAMACHO</v>
      </c>
      <c r="M431" s="606" t="str">
        <f>VLOOKUP(MUEBLES[[#This Row],[NÚM. DE NOMINA ]],PERSONAL[],3,FALSE)</f>
        <v>TITULAR</v>
      </c>
      <c r="N431" s="585" t="s">
        <v>4914</v>
      </c>
      <c r="O431" s="642" t="s">
        <v>4694</v>
      </c>
      <c r="P431" s="588" t="str">
        <f>VLOOKUP(MUEBLES[[#This Row],[NÚM. DE BIEN ]],BIENES[],2,FALSE)</f>
        <v xml:space="preserve">SOPORTE PARA DISPENSADOR DE GEL </v>
      </c>
      <c r="Q431" s="625" t="s">
        <v>1790</v>
      </c>
      <c r="R431" s="606" t="s">
        <v>5368</v>
      </c>
      <c r="S431" s="607" t="s">
        <v>557</v>
      </c>
      <c r="T431" s="607" t="s">
        <v>557</v>
      </c>
      <c r="U431" s="617" t="s">
        <v>557</v>
      </c>
      <c r="V431" s="607">
        <v>388</v>
      </c>
      <c r="W431" s="590">
        <v>44417</v>
      </c>
      <c r="X431" s="637">
        <v>1800</v>
      </c>
      <c r="Y431" s="627"/>
      <c r="Z431" s="638">
        <v>1800</v>
      </c>
      <c r="AA431" s="276" t="s">
        <v>6089</v>
      </c>
      <c r="AB431" s="19"/>
      <c r="AC431" s="576"/>
      <c r="AD431" s="30"/>
      <c r="AE431" s="30"/>
      <c r="AF431" s="30"/>
      <c r="AG431" s="30"/>
      <c r="AH431" s="30"/>
      <c r="AI431" s="30"/>
      <c r="AJ431" s="30"/>
      <c r="AK431" s="30"/>
      <c r="AL431" s="30"/>
      <c r="AM431" s="30"/>
      <c r="AN431" s="30"/>
      <c r="AO431" s="30"/>
      <c r="AP431" s="30"/>
      <c r="AQ431" s="30"/>
      <c r="AR431" s="30"/>
      <c r="AS431" s="30"/>
      <c r="AT431" s="30"/>
      <c r="AU431" s="30"/>
      <c r="AV431" s="30"/>
      <c r="AW431" s="30"/>
      <c r="AX431" s="30"/>
      <c r="AY431" s="30"/>
      <c r="AZ431" s="30"/>
      <c r="BA431" s="30"/>
      <c r="BB431" s="30"/>
      <c r="BC431" s="30"/>
      <c r="BD431" s="30"/>
      <c r="BE431" s="30"/>
      <c r="BF431" s="30"/>
      <c r="BG431" s="30"/>
      <c r="BH431" s="30"/>
      <c r="BI431" s="30"/>
      <c r="BJ431" s="30"/>
      <c r="BK431" s="30"/>
      <c r="BL431" s="30"/>
      <c r="BM431" s="30"/>
      <c r="BN431" s="30"/>
      <c r="BO431" s="30"/>
      <c r="BP431" s="30"/>
      <c r="BQ431" s="30"/>
      <c r="BR431" s="30"/>
      <c r="BS431" s="30"/>
      <c r="BT431" s="30"/>
      <c r="BU431" s="30"/>
      <c r="BV431" s="30"/>
      <c r="BW431" s="30"/>
      <c r="BX431" s="30"/>
      <c r="BY431" s="30"/>
      <c r="BZ431" s="30"/>
      <c r="CA431" s="30"/>
      <c r="CB431" s="30"/>
      <c r="CC431" s="30"/>
      <c r="CD431" s="30"/>
      <c r="CE431" s="30"/>
      <c r="CF431" s="30"/>
      <c r="CG431" s="30"/>
      <c r="CH431" s="30"/>
      <c r="CI431" s="30"/>
      <c r="CJ431" s="30"/>
      <c r="CK431" s="30"/>
      <c r="CL431" s="30"/>
      <c r="CM431" s="30"/>
      <c r="CN431" s="30"/>
      <c r="CO431" s="30"/>
      <c r="CP431" s="30"/>
      <c r="CQ431" s="30"/>
      <c r="CR431" s="30"/>
      <c r="CS431" s="30"/>
      <c r="CT431" s="30"/>
      <c r="CU431" s="30"/>
      <c r="CV431" s="30"/>
      <c r="CW431" s="30"/>
      <c r="CX431" s="30"/>
      <c r="CY431" s="30"/>
      <c r="CZ431" s="30"/>
      <c r="DA431" s="30"/>
      <c r="DB431" s="30"/>
      <c r="DC431" s="30"/>
      <c r="DD431" s="30"/>
      <c r="DE431" s="30"/>
      <c r="DF431" s="30"/>
      <c r="DG431" s="30"/>
      <c r="DH431" s="30"/>
      <c r="DI431" s="30"/>
      <c r="DJ431" s="30"/>
      <c r="DK431" s="30"/>
      <c r="DL431" s="30"/>
      <c r="DM431" s="30"/>
      <c r="DN431" s="30"/>
      <c r="DO431" s="30"/>
      <c r="DP431" s="30"/>
      <c r="DQ431" s="30"/>
      <c r="DR431" s="30"/>
      <c r="DS431" s="30"/>
      <c r="DT431" s="30"/>
      <c r="DU431" s="30"/>
      <c r="DV431" s="30"/>
      <c r="DW431" s="30"/>
      <c r="DX431" s="30"/>
      <c r="DY431" s="30"/>
      <c r="DZ431" s="30"/>
      <c r="EA431" s="30"/>
      <c r="EB431" s="30"/>
      <c r="EC431" s="30"/>
      <c r="ED431" s="30"/>
      <c r="EE431" s="30"/>
      <c r="EF431" s="30"/>
      <c r="EG431" s="30"/>
      <c r="EH431" s="30"/>
      <c r="EI431" s="30"/>
      <c r="EJ431" s="30"/>
      <c r="EK431" s="30"/>
      <c r="EL431" s="30"/>
      <c r="EM431" s="30"/>
      <c r="EN431" s="30"/>
      <c r="EO431" s="30"/>
      <c r="EP431" s="30"/>
      <c r="EQ431" s="30"/>
      <c r="ER431" s="30"/>
      <c r="ES431" s="30"/>
      <c r="ET431" s="30"/>
      <c r="EU431" s="30"/>
      <c r="EV431" s="30"/>
      <c r="EW431" s="30"/>
      <c r="EX431" s="30"/>
      <c r="EY431" s="30"/>
      <c r="EZ431" s="30"/>
      <c r="FA431" s="30"/>
      <c r="FB431" s="30"/>
      <c r="FC431" s="30"/>
      <c r="FD431" s="30"/>
      <c r="FE431" s="30"/>
      <c r="FF431" s="30"/>
      <c r="FG431" s="30"/>
      <c r="FH431" s="30"/>
      <c r="FI431" s="30"/>
      <c r="FJ431" s="30"/>
      <c r="FK431" s="30"/>
      <c r="FL431" s="30"/>
      <c r="FM431" s="30"/>
      <c r="FN431" s="30"/>
      <c r="FO431" s="30"/>
      <c r="FP431" s="30"/>
      <c r="FQ431" s="30"/>
      <c r="FR431" s="30"/>
      <c r="FS431" s="30"/>
      <c r="FT431" s="30"/>
      <c r="FU431" s="30"/>
      <c r="FV431" s="30"/>
      <c r="FW431" s="30"/>
      <c r="FX431" s="30"/>
      <c r="FY431" s="30"/>
      <c r="FZ431" s="30"/>
      <c r="GA431" s="30"/>
      <c r="GB431" s="30"/>
      <c r="GC431" s="30"/>
      <c r="GD431" s="30"/>
      <c r="GE431" s="30"/>
      <c r="GF431" s="30"/>
      <c r="GG431" s="30"/>
      <c r="GH431" s="30"/>
      <c r="GI431" s="30"/>
      <c r="GJ431" s="30"/>
      <c r="GK431" s="30"/>
      <c r="GL431" s="30"/>
      <c r="GM431" s="30"/>
      <c r="GN431" s="30"/>
      <c r="GO431" s="30"/>
      <c r="GP431" s="30"/>
      <c r="GQ431" s="30"/>
      <c r="GR431" s="30"/>
      <c r="GS431" s="30"/>
      <c r="GT431" s="30"/>
      <c r="GU431" s="30"/>
      <c r="GV431" s="30"/>
      <c r="GW431" s="30"/>
      <c r="GX431" s="30"/>
      <c r="GY431" s="30"/>
      <c r="GZ431" s="30"/>
      <c r="HA431" s="30"/>
      <c r="HB431" s="30"/>
      <c r="HC431" s="30"/>
      <c r="HD431" s="30"/>
      <c r="HE431" s="30"/>
      <c r="HF431" s="30"/>
      <c r="HG431" s="30"/>
      <c r="HH431" s="30"/>
      <c r="HI431" s="30"/>
      <c r="HJ431" s="30"/>
      <c r="HK431" s="30"/>
      <c r="HL431" s="30"/>
      <c r="HM431" s="30"/>
      <c r="HN431" s="30"/>
      <c r="HO431" s="30"/>
      <c r="HP431" s="30"/>
      <c r="HQ431" s="30"/>
      <c r="HR431" s="30"/>
      <c r="HS431" s="30"/>
      <c r="HT431" s="30"/>
      <c r="HU431" s="30"/>
      <c r="HV431" s="30"/>
      <c r="HW431" s="30"/>
      <c r="HX431" s="30"/>
      <c r="HY431" s="30"/>
      <c r="HZ431" s="30"/>
      <c r="IA431" s="30"/>
      <c r="IB431" s="30"/>
      <c r="IC431" s="30"/>
      <c r="ID431" s="30"/>
      <c r="IE431" s="30"/>
      <c r="IF431" s="30"/>
      <c r="IG431" s="30"/>
      <c r="IH431" s="30"/>
      <c r="II431" s="30"/>
      <c r="IJ431" s="30"/>
      <c r="IK431" s="30"/>
      <c r="IL431" s="30"/>
      <c r="IM431" s="30"/>
      <c r="IN431" s="30"/>
      <c r="IO431" s="30"/>
      <c r="IP431" s="30"/>
      <c r="IQ431" s="30"/>
      <c r="IR431" s="30"/>
      <c r="IS431" s="30"/>
      <c r="IT431" s="30"/>
      <c r="IU431" s="30"/>
      <c r="IV431" s="30"/>
      <c r="IW431" s="30"/>
      <c r="IX431" s="30"/>
      <c r="IY431" s="30"/>
      <c r="IZ431" s="30"/>
      <c r="JA431" s="30"/>
      <c r="JB431" s="30"/>
      <c r="JC431" s="30"/>
      <c r="JD431" s="30"/>
      <c r="JE431" s="30"/>
      <c r="JF431" s="30"/>
      <c r="JG431" s="30"/>
      <c r="JH431" s="30"/>
      <c r="JI431" s="30"/>
      <c r="JJ431" s="30"/>
      <c r="JK431" s="30"/>
      <c r="JL431" s="30"/>
      <c r="JM431" s="30"/>
      <c r="JN431" s="30"/>
      <c r="JO431" s="30"/>
      <c r="JP431" s="30"/>
      <c r="JQ431" s="30"/>
      <c r="JR431" s="30"/>
      <c r="JS431" s="30"/>
      <c r="JT431" s="30"/>
      <c r="JU431" s="30"/>
      <c r="JV431" s="30"/>
      <c r="JW431" s="30"/>
      <c r="JX431" s="30"/>
      <c r="JY431" s="30"/>
      <c r="JZ431" s="30"/>
      <c r="KA431" s="30"/>
      <c r="KB431" s="30"/>
      <c r="KC431" s="30"/>
      <c r="KD431" s="30"/>
      <c r="KE431" s="30"/>
      <c r="KF431" s="30"/>
      <c r="KG431" s="30"/>
      <c r="KH431" s="30"/>
      <c r="KI431" s="30"/>
      <c r="KJ431" s="30"/>
      <c r="KK431" s="30"/>
      <c r="KL431" s="30"/>
      <c r="KM431" s="30"/>
      <c r="KN431" s="30"/>
      <c r="KO431" s="30"/>
      <c r="KP431" s="30"/>
      <c r="KQ431" s="30"/>
      <c r="KR431" s="30"/>
      <c r="KS431" s="30"/>
      <c r="KT431" s="30"/>
      <c r="KU431" s="30"/>
      <c r="KV431" s="30"/>
      <c r="KW431" s="30"/>
      <c r="KX431" s="30"/>
      <c r="KY431" s="30"/>
      <c r="KZ431" s="30"/>
      <c r="LA431" s="30"/>
      <c r="LB431" s="30"/>
      <c r="LC431" s="30"/>
      <c r="LD431" s="30"/>
      <c r="LE431" s="30"/>
      <c r="LF431" s="30"/>
      <c r="LG431" s="30"/>
      <c r="LH431" s="30"/>
      <c r="LI431" s="30"/>
      <c r="LJ431" s="30"/>
      <c r="LK431" s="30"/>
      <c r="LL431" s="30"/>
      <c r="LM431" s="30"/>
      <c r="LN431" s="30"/>
      <c r="LO431" s="30"/>
      <c r="LP431" s="30"/>
      <c r="LQ431" s="30"/>
      <c r="LR431" s="30"/>
      <c r="LS431" s="30"/>
      <c r="LT431" s="30"/>
      <c r="LU431" s="30"/>
      <c r="LV431" s="30"/>
      <c r="LW431" s="30"/>
      <c r="LX431" s="30"/>
    </row>
    <row r="432" spans="1:336" s="31" customFormat="1" ht="89.25" x14ac:dyDescent="0.25">
      <c r="A432" s="662" t="str">
        <f>CONCATENATE(MUEBLES[[#This Row],[CODIGO DE LA PARTIDA ESPECIFICA ]],"-",MUEBLES[[#This Row],[NO. EDIFICIO ]],"-",MUEBLES[[#This Row],[NO. ÁREA ]],"-",MUEBLES[[#This Row],[NÚM. DE BIEN ]],"-",MUEBLES[[#This Row],[CONSECUTIVO DEL BIEN ]],"-",MUEBLES[[#This Row],[CONSECUTIVO GENERAL DE INVENTARIO]])</f>
        <v>511-01-17-281-004-0427</v>
      </c>
      <c r="B432" s="584">
        <v>511</v>
      </c>
      <c r="C432" s="584" t="s">
        <v>6096</v>
      </c>
      <c r="D432" s="584" t="s">
        <v>6549</v>
      </c>
      <c r="E432" s="585" t="s">
        <v>4060</v>
      </c>
      <c r="F432" s="584" t="str">
        <f>VLOOKUP(MUEBLES[[#This Row],[NO. EDIFICIO ]],EDIFICIOS[],2,FALSE)</f>
        <v>PALACIO MUNICIPAL</v>
      </c>
      <c r="G432" s="584" t="str">
        <f>VLOOKUP(MUEBLES[[#This Row],[NO. EDIFICIO ]],EDIFICIOS[],3,FALSE)</f>
        <v>PALACIO MUNICIPAL, S/N, COLONIA CENTRO</v>
      </c>
      <c r="H432" s="606" t="s">
        <v>4262</v>
      </c>
      <c r="I432" s="587" t="str">
        <f>VLOOKUP(MUEBLES[[#This Row],[NO. ÁREA ]],AREAS[],2,FALSE)</f>
        <v xml:space="preserve">SALUD, SANIDAD Y PREVENCIÓN DE ADICCIONES </v>
      </c>
      <c r="J432" s="586" t="str">
        <f>VLOOKUP(MUEBLES[[#This Row],[NO. ÁREA ]],AREAS[],5,FALSE)</f>
        <v>ENF. ZAIDEE HERRERA CAMARGO</v>
      </c>
      <c r="K432" s="586">
        <v>60</v>
      </c>
      <c r="L432" s="587" t="str">
        <f>VLOOKUP(MUEBLES[[#This Row],[NÚM. DE NOMINA ]],PERSONAL[],2,FALSE)</f>
        <v>ENF. ZAIDEE HERRERA CAMARGO</v>
      </c>
      <c r="M432" s="656" t="str">
        <f>VLOOKUP(MUEBLES[[#This Row],[NÚM. DE NOMINA ]],PERSONAL[],3,FALSE)</f>
        <v xml:space="preserve">TITULAR </v>
      </c>
      <c r="N432" s="585" t="s">
        <v>4914</v>
      </c>
      <c r="O432" s="642" t="s">
        <v>4695</v>
      </c>
      <c r="P432" s="588" t="str">
        <f>VLOOKUP(MUEBLES[[#This Row],[NÚM. DE BIEN ]],BIENES[],2,FALSE)</f>
        <v xml:space="preserve">SOPORTE PARA DISPENSADOR DE GEL </v>
      </c>
      <c r="Q432" s="625" t="s">
        <v>1790</v>
      </c>
      <c r="R432" s="606" t="s">
        <v>5369</v>
      </c>
      <c r="S432" s="607" t="s">
        <v>557</v>
      </c>
      <c r="T432" s="607" t="s">
        <v>557</v>
      </c>
      <c r="U432" s="617" t="s">
        <v>557</v>
      </c>
      <c r="V432" s="607">
        <v>388</v>
      </c>
      <c r="W432" s="590">
        <v>44417</v>
      </c>
      <c r="X432" s="637">
        <v>1800</v>
      </c>
      <c r="Y432" s="627"/>
      <c r="Z432" s="638">
        <v>1800</v>
      </c>
      <c r="AA432" s="276" t="s">
        <v>6089</v>
      </c>
      <c r="AB432" s="19"/>
      <c r="AC432" s="576"/>
      <c r="AD432" s="30"/>
      <c r="AE432" s="30"/>
      <c r="AF432" s="30"/>
      <c r="AG432" s="30"/>
      <c r="AH432" s="30"/>
      <c r="AI432" s="30"/>
      <c r="AJ432" s="30"/>
      <c r="AK432" s="30"/>
      <c r="AL432" s="30"/>
      <c r="AM432" s="30"/>
      <c r="AN432" s="30"/>
      <c r="AO432" s="30"/>
      <c r="AP432" s="30"/>
      <c r="AQ432" s="30"/>
      <c r="AR432" s="30"/>
      <c r="AS432" s="30"/>
      <c r="AT432" s="30"/>
      <c r="AU432" s="30"/>
      <c r="AV432" s="30"/>
      <c r="AW432" s="30"/>
      <c r="AX432" s="30"/>
      <c r="AY432" s="30"/>
      <c r="AZ432" s="30"/>
      <c r="BA432" s="30"/>
      <c r="BB432" s="30"/>
      <c r="BC432" s="30"/>
      <c r="BD432" s="30"/>
      <c r="BE432" s="30"/>
      <c r="BF432" s="30"/>
      <c r="BG432" s="30"/>
      <c r="BH432" s="30"/>
      <c r="BI432" s="30"/>
      <c r="BJ432" s="30"/>
      <c r="BK432" s="30"/>
      <c r="BL432" s="30"/>
      <c r="BM432" s="30"/>
      <c r="BN432" s="30"/>
      <c r="BO432" s="30"/>
      <c r="BP432" s="30"/>
      <c r="BQ432" s="30"/>
      <c r="BR432" s="30"/>
      <c r="BS432" s="30"/>
      <c r="BT432" s="30"/>
      <c r="BU432" s="30"/>
      <c r="BV432" s="30"/>
      <c r="BW432" s="30"/>
      <c r="BX432" s="30"/>
      <c r="BY432" s="30"/>
      <c r="BZ432" s="30"/>
      <c r="CA432" s="30"/>
      <c r="CB432" s="30"/>
      <c r="CC432" s="30"/>
      <c r="CD432" s="30"/>
      <c r="CE432" s="30"/>
      <c r="CF432" s="30"/>
      <c r="CG432" s="30"/>
      <c r="CH432" s="30"/>
      <c r="CI432" s="30"/>
      <c r="CJ432" s="30"/>
      <c r="CK432" s="30"/>
      <c r="CL432" s="30"/>
      <c r="CM432" s="30"/>
      <c r="CN432" s="30"/>
      <c r="CO432" s="30"/>
      <c r="CP432" s="30"/>
      <c r="CQ432" s="30"/>
      <c r="CR432" s="30"/>
      <c r="CS432" s="30"/>
      <c r="CT432" s="30"/>
      <c r="CU432" s="30"/>
      <c r="CV432" s="30"/>
      <c r="CW432" s="30"/>
      <c r="CX432" s="30"/>
      <c r="CY432" s="30"/>
      <c r="CZ432" s="30"/>
      <c r="DA432" s="30"/>
      <c r="DB432" s="30"/>
      <c r="DC432" s="30"/>
      <c r="DD432" s="30"/>
      <c r="DE432" s="30"/>
      <c r="DF432" s="30"/>
      <c r="DG432" s="30"/>
      <c r="DH432" s="30"/>
      <c r="DI432" s="30"/>
      <c r="DJ432" s="30"/>
      <c r="DK432" s="30"/>
      <c r="DL432" s="30"/>
      <c r="DM432" s="30"/>
      <c r="DN432" s="30"/>
      <c r="DO432" s="30"/>
      <c r="DP432" s="30"/>
      <c r="DQ432" s="30"/>
      <c r="DR432" s="30"/>
      <c r="DS432" s="30"/>
      <c r="DT432" s="30"/>
      <c r="DU432" s="30"/>
      <c r="DV432" s="30"/>
      <c r="DW432" s="30"/>
      <c r="DX432" s="30"/>
      <c r="DY432" s="30"/>
      <c r="DZ432" s="30"/>
      <c r="EA432" s="30"/>
      <c r="EB432" s="30"/>
      <c r="EC432" s="30"/>
      <c r="ED432" s="30"/>
      <c r="EE432" s="30"/>
      <c r="EF432" s="30"/>
      <c r="EG432" s="30"/>
      <c r="EH432" s="30"/>
      <c r="EI432" s="30"/>
      <c r="EJ432" s="30"/>
      <c r="EK432" s="30"/>
      <c r="EL432" s="30"/>
      <c r="EM432" s="30"/>
      <c r="EN432" s="30"/>
      <c r="EO432" s="30"/>
      <c r="EP432" s="30"/>
      <c r="EQ432" s="30"/>
      <c r="ER432" s="30"/>
      <c r="ES432" s="30"/>
      <c r="ET432" s="30"/>
      <c r="EU432" s="30"/>
      <c r="EV432" s="30"/>
      <c r="EW432" s="30"/>
      <c r="EX432" s="30"/>
      <c r="EY432" s="30"/>
      <c r="EZ432" s="30"/>
      <c r="FA432" s="30"/>
      <c r="FB432" s="30"/>
      <c r="FC432" s="30"/>
      <c r="FD432" s="30"/>
      <c r="FE432" s="30"/>
      <c r="FF432" s="30"/>
      <c r="FG432" s="30"/>
      <c r="FH432" s="30"/>
      <c r="FI432" s="30"/>
      <c r="FJ432" s="30"/>
      <c r="FK432" s="30"/>
      <c r="FL432" s="30"/>
      <c r="FM432" s="30"/>
      <c r="FN432" s="30"/>
      <c r="FO432" s="30"/>
      <c r="FP432" s="30"/>
      <c r="FQ432" s="30"/>
      <c r="FR432" s="30"/>
      <c r="FS432" s="30"/>
      <c r="FT432" s="30"/>
      <c r="FU432" s="30"/>
      <c r="FV432" s="30"/>
      <c r="FW432" s="30"/>
      <c r="FX432" s="30"/>
      <c r="FY432" s="30"/>
      <c r="FZ432" s="30"/>
      <c r="GA432" s="30"/>
      <c r="GB432" s="30"/>
      <c r="GC432" s="30"/>
      <c r="GD432" s="30"/>
      <c r="GE432" s="30"/>
      <c r="GF432" s="30"/>
      <c r="GG432" s="30"/>
      <c r="GH432" s="30"/>
      <c r="GI432" s="30"/>
      <c r="GJ432" s="30"/>
      <c r="GK432" s="30"/>
      <c r="GL432" s="30"/>
      <c r="GM432" s="30"/>
      <c r="GN432" s="30"/>
      <c r="GO432" s="30"/>
      <c r="GP432" s="30"/>
      <c r="GQ432" s="30"/>
      <c r="GR432" s="30"/>
      <c r="GS432" s="30"/>
      <c r="GT432" s="30"/>
      <c r="GU432" s="30"/>
      <c r="GV432" s="30"/>
      <c r="GW432" s="30"/>
      <c r="GX432" s="30"/>
      <c r="GY432" s="30"/>
      <c r="GZ432" s="30"/>
      <c r="HA432" s="30"/>
      <c r="HB432" s="30"/>
      <c r="HC432" s="30"/>
      <c r="HD432" s="30"/>
      <c r="HE432" s="30"/>
      <c r="HF432" s="30"/>
      <c r="HG432" s="30"/>
      <c r="HH432" s="30"/>
      <c r="HI432" s="30"/>
      <c r="HJ432" s="30"/>
      <c r="HK432" s="30"/>
      <c r="HL432" s="30"/>
      <c r="HM432" s="30"/>
      <c r="HN432" s="30"/>
      <c r="HO432" s="30"/>
      <c r="HP432" s="30"/>
      <c r="HQ432" s="30"/>
      <c r="HR432" s="30"/>
      <c r="HS432" s="30"/>
      <c r="HT432" s="30"/>
      <c r="HU432" s="30"/>
      <c r="HV432" s="30"/>
      <c r="HW432" s="30"/>
      <c r="HX432" s="30"/>
      <c r="HY432" s="30"/>
      <c r="HZ432" s="30"/>
      <c r="IA432" s="30"/>
      <c r="IB432" s="30"/>
      <c r="IC432" s="30"/>
      <c r="ID432" s="30"/>
      <c r="IE432" s="30"/>
      <c r="IF432" s="30"/>
      <c r="IG432" s="30"/>
      <c r="IH432" s="30"/>
      <c r="II432" s="30"/>
      <c r="IJ432" s="30"/>
      <c r="IK432" s="30"/>
      <c r="IL432" s="30"/>
      <c r="IM432" s="30"/>
      <c r="IN432" s="30"/>
      <c r="IO432" s="30"/>
      <c r="IP432" s="30"/>
      <c r="IQ432" s="30"/>
      <c r="IR432" s="30"/>
      <c r="IS432" s="30"/>
      <c r="IT432" s="30"/>
      <c r="IU432" s="30"/>
      <c r="IV432" s="30"/>
      <c r="IW432" s="30"/>
      <c r="IX432" s="30"/>
      <c r="IY432" s="30"/>
      <c r="IZ432" s="30"/>
      <c r="JA432" s="30"/>
      <c r="JB432" s="30"/>
      <c r="JC432" s="30"/>
      <c r="JD432" s="30"/>
      <c r="JE432" s="30"/>
      <c r="JF432" s="30"/>
      <c r="JG432" s="30"/>
      <c r="JH432" s="30"/>
      <c r="JI432" s="30"/>
      <c r="JJ432" s="30"/>
      <c r="JK432" s="30"/>
      <c r="JL432" s="30"/>
      <c r="JM432" s="30"/>
      <c r="JN432" s="30"/>
      <c r="JO432" s="30"/>
      <c r="JP432" s="30"/>
      <c r="JQ432" s="30"/>
      <c r="JR432" s="30"/>
      <c r="JS432" s="30"/>
      <c r="JT432" s="30"/>
      <c r="JU432" s="30"/>
      <c r="JV432" s="30"/>
      <c r="JW432" s="30"/>
      <c r="JX432" s="30"/>
      <c r="JY432" s="30"/>
      <c r="JZ432" s="30"/>
      <c r="KA432" s="30"/>
      <c r="KB432" s="30"/>
      <c r="KC432" s="30"/>
      <c r="KD432" s="30"/>
      <c r="KE432" s="30"/>
      <c r="KF432" s="30"/>
      <c r="KG432" s="30"/>
      <c r="KH432" s="30"/>
      <c r="KI432" s="30"/>
      <c r="KJ432" s="30"/>
      <c r="KK432" s="30"/>
      <c r="KL432" s="30"/>
      <c r="KM432" s="30"/>
      <c r="KN432" s="30"/>
      <c r="KO432" s="30"/>
      <c r="KP432" s="30"/>
      <c r="KQ432" s="30"/>
      <c r="KR432" s="30"/>
      <c r="KS432" s="30"/>
      <c r="KT432" s="30"/>
      <c r="KU432" s="30"/>
      <c r="KV432" s="30"/>
      <c r="KW432" s="30"/>
      <c r="KX432" s="30"/>
      <c r="KY432" s="30"/>
      <c r="KZ432" s="30"/>
      <c r="LA432" s="30"/>
      <c r="LB432" s="30"/>
      <c r="LC432" s="30"/>
      <c r="LD432" s="30"/>
      <c r="LE432" s="30"/>
      <c r="LF432" s="30"/>
      <c r="LG432" s="30"/>
      <c r="LH432" s="30"/>
      <c r="LI432" s="30"/>
      <c r="LJ432" s="30"/>
      <c r="LK432" s="30"/>
      <c r="LL432" s="30"/>
      <c r="LM432" s="30"/>
      <c r="LN432" s="30"/>
      <c r="LO432" s="30"/>
      <c r="LP432" s="30"/>
      <c r="LQ432" s="30"/>
      <c r="LR432" s="30"/>
      <c r="LS432" s="30"/>
      <c r="LT432" s="30"/>
      <c r="LU432" s="30"/>
      <c r="LV432" s="30"/>
      <c r="LW432" s="30"/>
      <c r="LX432" s="30"/>
    </row>
    <row r="433" spans="1:336" s="31" customFormat="1" ht="89.25" x14ac:dyDescent="0.25">
      <c r="A433" s="662" t="str">
        <f>CONCATENATE(MUEBLES[[#This Row],[CODIGO DE LA PARTIDA ESPECIFICA ]],"-",MUEBLES[[#This Row],[NO. EDIFICIO ]],"-",MUEBLES[[#This Row],[NO. ÁREA ]],"-",MUEBLES[[#This Row],[NÚM. DE BIEN ]],"-",MUEBLES[[#This Row],[CONSECUTIVO DEL BIEN ]],"-",MUEBLES[[#This Row],[CONSECUTIVO GENERAL DE INVENTARIO]])</f>
        <v>511-04-46-281-005-0428</v>
      </c>
      <c r="B433" s="584">
        <v>511</v>
      </c>
      <c r="C433" s="584" t="s">
        <v>6096</v>
      </c>
      <c r="D433" s="584" t="s">
        <v>6550</v>
      </c>
      <c r="E433" s="585" t="s">
        <v>2074</v>
      </c>
      <c r="F433" s="584" t="str">
        <f>VLOOKUP(MUEBLES[[#This Row],[NO. EDIFICIO ]],EDIFICIOS[],2,FALSE)</f>
        <v xml:space="preserve">PROTECCION CIVIL </v>
      </c>
      <c r="G433" s="584" t="str">
        <f>VLOOKUP(MUEBLES[[#This Row],[NO. EDIFICIO ]],EDIFICIOS[],3,FALSE)</f>
        <v>AV. REFORMA S/N, SECCIÓN NORTE, MANZANA 2, SANTIAGO DE ANAYA, HIDALGO</v>
      </c>
      <c r="H433" s="606" t="s">
        <v>4291</v>
      </c>
      <c r="I433" s="587" t="str">
        <f>VLOOKUP(MUEBLES[[#This Row],[NO. ÁREA ]],AREAS[],2,FALSE)</f>
        <v>PROTECCIÓN CÍVIL, BOMBEROS Y GESTIÓN DE RIESGOS</v>
      </c>
      <c r="J433" s="586" t="str">
        <f>VLOOKUP(MUEBLES[[#This Row],[NO. ÁREA ]],AREAS[],5,FALSE)</f>
        <v>CMDTE. JOSÉ JUAN GARCÍA CORTES</v>
      </c>
      <c r="K433" s="586" t="s">
        <v>4062</v>
      </c>
      <c r="L433" s="587" t="str">
        <f>VLOOKUP(MUEBLES[[#This Row],[NÚM. DE NOMINA ]],PERSONAL[],2,FALSE)</f>
        <v>CMDTE. JOSÉ JUAN GARCÍA CORTES</v>
      </c>
      <c r="M433" s="606" t="str">
        <f>VLOOKUP(MUEBLES[[#This Row],[NÚM. DE NOMINA ]],PERSONAL[],3,FALSE)</f>
        <v>TITULAR</v>
      </c>
      <c r="N433" s="585" t="s">
        <v>4914</v>
      </c>
      <c r="O433" s="642" t="s">
        <v>4696</v>
      </c>
      <c r="P433" s="588" t="str">
        <f>VLOOKUP(MUEBLES[[#This Row],[NÚM. DE BIEN ]],BIENES[],2,FALSE)</f>
        <v xml:space="preserve">SOPORTE PARA DISPENSADOR DE GEL </v>
      </c>
      <c r="Q433" s="625" t="s">
        <v>1790</v>
      </c>
      <c r="R433" s="606" t="s">
        <v>5370</v>
      </c>
      <c r="S433" s="607" t="s">
        <v>557</v>
      </c>
      <c r="T433" s="607" t="s">
        <v>557</v>
      </c>
      <c r="U433" s="617" t="s">
        <v>557</v>
      </c>
      <c r="V433" s="607">
        <v>388</v>
      </c>
      <c r="W433" s="590">
        <v>44417</v>
      </c>
      <c r="X433" s="637">
        <v>1800</v>
      </c>
      <c r="Y433" s="627"/>
      <c r="Z433" s="638">
        <v>1800</v>
      </c>
      <c r="AA433" s="276" t="s">
        <v>6089</v>
      </c>
      <c r="AB433" s="19"/>
      <c r="AC433" s="576"/>
      <c r="AD433" s="30"/>
      <c r="AE433" s="30"/>
      <c r="AF433" s="30"/>
      <c r="AG433" s="30"/>
      <c r="AH433" s="30"/>
      <c r="AI433" s="30"/>
      <c r="AJ433" s="30"/>
      <c r="AK433" s="30"/>
      <c r="AL433" s="30"/>
      <c r="AM433" s="30"/>
      <c r="AN433" s="30"/>
      <c r="AO433" s="30"/>
      <c r="AP433" s="30"/>
      <c r="AQ433" s="30"/>
      <c r="AR433" s="30"/>
      <c r="AS433" s="30"/>
      <c r="AT433" s="30"/>
      <c r="AU433" s="30"/>
      <c r="AV433" s="30"/>
      <c r="AW433" s="30"/>
      <c r="AX433" s="30"/>
      <c r="AY433" s="30"/>
      <c r="AZ433" s="30"/>
      <c r="BA433" s="30"/>
      <c r="BB433" s="30"/>
      <c r="BC433" s="30"/>
      <c r="BD433" s="30"/>
      <c r="BE433" s="30"/>
      <c r="BF433" s="30"/>
      <c r="BG433" s="30"/>
      <c r="BH433" s="30"/>
      <c r="BI433" s="30"/>
      <c r="BJ433" s="30"/>
      <c r="BK433" s="30"/>
      <c r="BL433" s="30"/>
      <c r="BM433" s="30"/>
      <c r="BN433" s="30"/>
      <c r="BO433" s="30"/>
      <c r="BP433" s="30"/>
      <c r="BQ433" s="30"/>
      <c r="BR433" s="30"/>
      <c r="BS433" s="30"/>
      <c r="BT433" s="30"/>
      <c r="BU433" s="30"/>
      <c r="BV433" s="30"/>
      <c r="BW433" s="30"/>
      <c r="BX433" s="30"/>
      <c r="BY433" s="30"/>
      <c r="BZ433" s="30"/>
      <c r="CA433" s="30"/>
      <c r="CB433" s="30"/>
      <c r="CC433" s="30"/>
      <c r="CD433" s="30"/>
      <c r="CE433" s="30"/>
      <c r="CF433" s="30"/>
      <c r="CG433" s="30"/>
      <c r="CH433" s="30"/>
      <c r="CI433" s="30"/>
      <c r="CJ433" s="30"/>
      <c r="CK433" s="30"/>
      <c r="CL433" s="30"/>
      <c r="CM433" s="30"/>
      <c r="CN433" s="30"/>
      <c r="CO433" s="30"/>
      <c r="CP433" s="30"/>
      <c r="CQ433" s="30"/>
      <c r="CR433" s="30"/>
      <c r="CS433" s="30"/>
      <c r="CT433" s="30"/>
      <c r="CU433" s="30"/>
      <c r="CV433" s="30"/>
      <c r="CW433" s="30"/>
      <c r="CX433" s="30"/>
      <c r="CY433" s="30"/>
      <c r="CZ433" s="30"/>
      <c r="DA433" s="30"/>
      <c r="DB433" s="30"/>
      <c r="DC433" s="30"/>
      <c r="DD433" s="30"/>
      <c r="DE433" s="30"/>
      <c r="DF433" s="30"/>
      <c r="DG433" s="30"/>
      <c r="DH433" s="30"/>
      <c r="DI433" s="30"/>
      <c r="DJ433" s="30"/>
      <c r="DK433" s="30"/>
      <c r="DL433" s="30"/>
      <c r="DM433" s="30"/>
      <c r="DN433" s="30"/>
      <c r="DO433" s="30"/>
      <c r="DP433" s="30"/>
      <c r="DQ433" s="30"/>
      <c r="DR433" s="30"/>
      <c r="DS433" s="30"/>
      <c r="DT433" s="30"/>
      <c r="DU433" s="30"/>
      <c r="DV433" s="30"/>
      <c r="DW433" s="30"/>
      <c r="DX433" s="30"/>
      <c r="DY433" s="30"/>
      <c r="DZ433" s="30"/>
      <c r="EA433" s="30"/>
      <c r="EB433" s="30"/>
      <c r="EC433" s="30"/>
      <c r="ED433" s="30"/>
      <c r="EE433" s="30"/>
      <c r="EF433" s="30"/>
      <c r="EG433" s="30"/>
      <c r="EH433" s="30"/>
      <c r="EI433" s="30"/>
      <c r="EJ433" s="30"/>
      <c r="EK433" s="30"/>
      <c r="EL433" s="30"/>
      <c r="EM433" s="30"/>
      <c r="EN433" s="30"/>
      <c r="EO433" s="30"/>
      <c r="EP433" s="30"/>
      <c r="EQ433" s="30"/>
      <c r="ER433" s="30"/>
      <c r="ES433" s="30"/>
      <c r="ET433" s="30"/>
      <c r="EU433" s="30"/>
      <c r="EV433" s="30"/>
      <c r="EW433" s="30"/>
      <c r="EX433" s="30"/>
      <c r="EY433" s="30"/>
      <c r="EZ433" s="30"/>
      <c r="FA433" s="30"/>
      <c r="FB433" s="30"/>
      <c r="FC433" s="30"/>
      <c r="FD433" s="30"/>
      <c r="FE433" s="30"/>
      <c r="FF433" s="30"/>
      <c r="FG433" s="30"/>
      <c r="FH433" s="30"/>
      <c r="FI433" s="30"/>
      <c r="FJ433" s="30"/>
      <c r="FK433" s="30"/>
      <c r="FL433" s="30"/>
      <c r="FM433" s="30"/>
      <c r="FN433" s="30"/>
      <c r="FO433" s="30"/>
      <c r="FP433" s="30"/>
      <c r="FQ433" s="30"/>
      <c r="FR433" s="30"/>
      <c r="FS433" s="30"/>
      <c r="FT433" s="30"/>
      <c r="FU433" s="30"/>
      <c r="FV433" s="30"/>
      <c r="FW433" s="30"/>
      <c r="FX433" s="30"/>
      <c r="FY433" s="30"/>
      <c r="FZ433" s="30"/>
      <c r="GA433" s="30"/>
      <c r="GB433" s="30"/>
      <c r="GC433" s="30"/>
      <c r="GD433" s="30"/>
      <c r="GE433" s="30"/>
      <c r="GF433" s="30"/>
      <c r="GG433" s="30"/>
      <c r="GH433" s="30"/>
      <c r="GI433" s="30"/>
      <c r="GJ433" s="30"/>
      <c r="GK433" s="30"/>
      <c r="GL433" s="30"/>
      <c r="GM433" s="30"/>
      <c r="GN433" s="30"/>
      <c r="GO433" s="30"/>
      <c r="GP433" s="30"/>
      <c r="GQ433" s="30"/>
      <c r="GR433" s="30"/>
      <c r="GS433" s="30"/>
      <c r="GT433" s="30"/>
      <c r="GU433" s="30"/>
      <c r="GV433" s="30"/>
      <c r="GW433" s="30"/>
      <c r="GX433" s="30"/>
      <c r="GY433" s="30"/>
      <c r="GZ433" s="30"/>
      <c r="HA433" s="30"/>
      <c r="HB433" s="30"/>
      <c r="HC433" s="30"/>
      <c r="HD433" s="30"/>
      <c r="HE433" s="30"/>
      <c r="HF433" s="30"/>
      <c r="HG433" s="30"/>
      <c r="HH433" s="30"/>
      <c r="HI433" s="30"/>
      <c r="HJ433" s="30"/>
      <c r="HK433" s="30"/>
      <c r="HL433" s="30"/>
      <c r="HM433" s="30"/>
      <c r="HN433" s="30"/>
      <c r="HO433" s="30"/>
      <c r="HP433" s="30"/>
      <c r="HQ433" s="30"/>
      <c r="HR433" s="30"/>
      <c r="HS433" s="30"/>
      <c r="HT433" s="30"/>
      <c r="HU433" s="30"/>
      <c r="HV433" s="30"/>
      <c r="HW433" s="30"/>
      <c r="HX433" s="30"/>
      <c r="HY433" s="30"/>
      <c r="HZ433" s="30"/>
      <c r="IA433" s="30"/>
      <c r="IB433" s="30"/>
      <c r="IC433" s="30"/>
      <c r="ID433" s="30"/>
      <c r="IE433" s="30"/>
      <c r="IF433" s="30"/>
      <c r="IG433" s="30"/>
      <c r="IH433" s="30"/>
      <c r="II433" s="30"/>
      <c r="IJ433" s="30"/>
      <c r="IK433" s="30"/>
      <c r="IL433" s="30"/>
      <c r="IM433" s="30"/>
      <c r="IN433" s="30"/>
      <c r="IO433" s="30"/>
      <c r="IP433" s="30"/>
      <c r="IQ433" s="30"/>
      <c r="IR433" s="30"/>
      <c r="IS433" s="30"/>
      <c r="IT433" s="30"/>
      <c r="IU433" s="30"/>
      <c r="IV433" s="30"/>
      <c r="IW433" s="30"/>
      <c r="IX433" s="30"/>
      <c r="IY433" s="30"/>
      <c r="IZ433" s="30"/>
      <c r="JA433" s="30"/>
      <c r="JB433" s="30"/>
      <c r="JC433" s="30"/>
      <c r="JD433" s="30"/>
      <c r="JE433" s="30"/>
      <c r="JF433" s="30"/>
      <c r="JG433" s="30"/>
      <c r="JH433" s="30"/>
      <c r="JI433" s="30"/>
      <c r="JJ433" s="30"/>
      <c r="JK433" s="30"/>
      <c r="JL433" s="30"/>
      <c r="JM433" s="30"/>
      <c r="JN433" s="30"/>
      <c r="JO433" s="30"/>
      <c r="JP433" s="30"/>
      <c r="JQ433" s="30"/>
      <c r="JR433" s="30"/>
      <c r="JS433" s="30"/>
      <c r="JT433" s="30"/>
      <c r="JU433" s="30"/>
      <c r="JV433" s="30"/>
      <c r="JW433" s="30"/>
      <c r="JX433" s="30"/>
      <c r="JY433" s="30"/>
      <c r="JZ433" s="30"/>
      <c r="KA433" s="30"/>
      <c r="KB433" s="30"/>
      <c r="KC433" s="30"/>
      <c r="KD433" s="30"/>
      <c r="KE433" s="30"/>
      <c r="KF433" s="30"/>
      <c r="KG433" s="30"/>
      <c r="KH433" s="30"/>
      <c r="KI433" s="30"/>
      <c r="KJ433" s="30"/>
      <c r="KK433" s="30"/>
      <c r="KL433" s="30"/>
      <c r="KM433" s="30"/>
      <c r="KN433" s="30"/>
      <c r="KO433" s="30"/>
      <c r="KP433" s="30"/>
      <c r="KQ433" s="30"/>
      <c r="KR433" s="30"/>
      <c r="KS433" s="30"/>
      <c r="KT433" s="30"/>
      <c r="KU433" s="30"/>
      <c r="KV433" s="30"/>
      <c r="KW433" s="30"/>
      <c r="KX433" s="30"/>
      <c r="KY433" s="30"/>
      <c r="KZ433" s="30"/>
      <c r="LA433" s="30"/>
      <c r="LB433" s="30"/>
      <c r="LC433" s="30"/>
      <c r="LD433" s="30"/>
      <c r="LE433" s="30"/>
      <c r="LF433" s="30"/>
      <c r="LG433" s="30"/>
      <c r="LH433" s="30"/>
      <c r="LI433" s="30"/>
      <c r="LJ433" s="30"/>
      <c r="LK433" s="30"/>
      <c r="LL433" s="30"/>
      <c r="LM433" s="30"/>
      <c r="LN433" s="30"/>
      <c r="LO433" s="30"/>
      <c r="LP433" s="30"/>
      <c r="LQ433" s="30"/>
      <c r="LR433" s="30"/>
      <c r="LS433" s="30"/>
      <c r="LT433" s="30"/>
      <c r="LU433" s="30"/>
      <c r="LV433" s="30"/>
      <c r="LW433" s="30"/>
      <c r="LX433" s="30"/>
    </row>
    <row r="434" spans="1:336" s="31" customFormat="1" ht="89.25" x14ac:dyDescent="0.25">
      <c r="A434" s="662" t="str">
        <f>CONCATENATE(MUEBLES[[#This Row],[CODIGO DE LA PARTIDA ESPECIFICA ]],"-",MUEBLES[[#This Row],[NO. EDIFICIO ]],"-",MUEBLES[[#This Row],[NO. ÁREA ]],"-",MUEBLES[[#This Row],[NÚM. DE BIEN ]],"-",MUEBLES[[#This Row],[CONSECUTIVO DEL BIEN ]],"-",MUEBLES[[#This Row],[CONSECUTIVO GENERAL DE INVENTARIO]])</f>
        <v>511-01-17-281-006-0429</v>
      </c>
      <c r="B434" s="584">
        <v>511</v>
      </c>
      <c r="C434" s="584" t="s">
        <v>6096</v>
      </c>
      <c r="D434" s="584" t="s">
        <v>6551</v>
      </c>
      <c r="E434" s="585" t="s">
        <v>4060</v>
      </c>
      <c r="F434" s="584" t="str">
        <f>VLOOKUP(MUEBLES[[#This Row],[NO. EDIFICIO ]],EDIFICIOS[],2,FALSE)</f>
        <v>PALACIO MUNICIPAL</v>
      </c>
      <c r="G434" s="584" t="str">
        <f>VLOOKUP(MUEBLES[[#This Row],[NO. EDIFICIO ]],EDIFICIOS[],3,FALSE)</f>
        <v>PALACIO MUNICIPAL, S/N, COLONIA CENTRO</v>
      </c>
      <c r="H434" s="606" t="s">
        <v>4262</v>
      </c>
      <c r="I434" s="587" t="str">
        <f>VLOOKUP(MUEBLES[[#This Row],[NO. ÁREA ]],AREAS[],2,FALSE)</f>
        <v xml:space="preserve">SALUD, SANIDAD Y PREVENCIÓN DE ADICCIONES </v>
      </c>
      <c r="J434" s="586" t="str">
        <f>VLOOKUP(MUEBLES[[#This Row],[NO. ÁREA ]],AREAS[],5,FALSE)</f>
        <v>ENF. ZAIDEE HERRERA CAMARGO</v>
      </c>
      <c r="K434" s="586">
        <v>60</v>
      </c>
      <c r="L434" s="587" t="str">
        <f>VLOOKUP(MUEBLES[[#This Row],[NÚM. DE NOMINA ]],PERSONAL[],2,FALSE)</f>
        <v>ENF. ZAIDEE HERRERA CAMARGO</v>
      </c>
      <c r="M434" s="656" t="str">
        <f>VLOOKUP(MUEBLES[[#This Row],[NÚM. DE NOMINA ]],PERSONAL[],3,FALSE)</f>
        <v xml:space="preserve">TITULAR </v>
      </c>
      <c r="N434" s="585" t="s">
        <v>4914</v>
      </c>
      <c r="O434" s="642" t="s">
        <v>4697</v>
      </c>
      <c r="P434" s="588" t="str">
        <f>VLOOKUP(MUEBLES[[#This Row],[NÚM. DE BIEN ]],BIENES[],2,FALSE)</f>
        <v xml:space="preserve">SOPORTE PARA DISPENSADOR DE GEL </v>
      </c>
      <c r="Q434" s="625" t="s">
        <v>1790</v>
      </c>
      <c r="R434" s="606" t="s">
        <v>5371</v>
      </c>
      <c r="S434" s="607" t="s">
        <v>557</v>
      </c>
      <c r="T434" s="607" t="s">
        <v>557</v>
      </c>
      <c r="U434" s="617" t="s">
        <v>557</v>
      </c>
      <c r="V434" s="607">
        <v>388</v>
      </c>
      <c r="W434" s="590">
        <v>44417</v>
      </c>
      <c r="X434" s="637">
        <v>1800</v>
      </c>
      <c r="Y434" s="627"/>
      <c r="Z434" s="638">
        <v>1800</v>
      </c>
      <c r="AA434" s="276" t="s">
        <v>6089</v>
      </c>
      <c r="AB434" s="19"/>
      <c r="AC434" s="576"/>
      <c r="AD434" s="30"/>
      <c r="AE434" s="30"/>
      <c r="AF434" s="30"/>
      <c r="AG434" s="30"/>
      <c r="AH434" s="30"/>
      <c r="AI434" s="30"/>
      <c r="AJ434" s="30"/>
      <c r="AK434" s="30"/>
      <c r="AL434" s="30"/>
      <c r="AM434" s="30"/>
      <c r="AN434" s="30"/>
      <c r="AO434" s="30"/>
      <c r="AP434" s="30"/>
      <c r="AQ434" s="30"/>
      <c r="AR434" s="30"/>
      <c r="AS434" s="30"/>
      <c r="AT434" s="30"/>
      <c r="AU434" s="30"/>
      <c r="AV434" s="30"/>
      <c r="AW434" s="30"/>
      <c r="AX434" s="30"/>
      <c r="AY434" s="30"/>
      <c r="AZ434" s="30"/>
      <c r="BA434" s="30"/>
      <c r="BB434" s="30"/>
      <c r="BC434" s="30"/>
      <c r="BD434" s="30"/>
      <c r="BE434" s="30"/>
      <c r="BF434" s="30"/>
      <c r="BG434" s="30"/>
      <c r="BH434" s="30"/>
      <c r="BI434" s="30"/>
      <c r="BJ434" s="30"/>
      <c r="BK434" s="30"/>
      <c r="BL434" s="30"/>
      <c r="BM434" s="30"/>
      <c r="BN434" s="30"/>
      <c r="BO434" s="30"/>
      <c r="BP434" s="30"/>
      <c r="BQ434" s="30"/>
      <c r="BR434" s="30"/>
      <c r="BS434" s="30"/>
      <c r="BT434" s="30"/>
      <c r="BU434" s="30"/>
      <c r="BV434" s="30"/>
      <c r="BW434" s="30"/>
      <c r="BX434" s="30"/>
      <c r="BY434" s="30"/>
      <c r="BZ434" s="30"/>
      <c r="CA434" s="30"/>
      <c r="CB434" s="30"/>
      <c r="CC434" s="30"/>
      <c r="CD434" s="30"/>
      <c r="CE434" s="30"/>
      <c r="CF434" s="30"/>
      <c r="CG434" s="30"/>
      <c r="CH434" s="30"/>
      <c r="CI434" s="30"/>
      <c r="CJ434" s="30"/>
      <c r="CK434" s="30"/>
      <c r="CL434" s="30"/>
      <c r="CM434" s="30"/>
      <c r="CN434" s="30"/>
      <c r="CO434" s="30"/>
      <c r="CP434" s="30"/>
      <c r="CQ434" s="30"/>
      <c r="CR434" s="30"/>
      <c r="CS434" s="30"/>
      <c r="CT434" s="30"/>
      <c r="CU434" s="30"/>
      <c r="CV434" s="30"/>
      <c r="CW434" s="30"/>
      <c r="CX434" s="30"/>
      <c r="CY434" s="30"/>
      <c r="CZ434" s="30"/>
      <c r="DA434" s="30"/>
      <c r="DB434" s="30"/>
      <c r="DC434" s="30"/>
      <c r="DD434" s="30"/>
      <c r="DE434" s="30"/>
      <c r="DF434" s="30"/>
      <c r="DG434" s="30"/>
      <c r="DH434" s="30"/>
      <c r="DI434" s="30"/>
      <c r="DJ434" s="30"/>
      <c r="DK434" s="30"/>
      <c r="DL434" s="30"/>
      <c r="DM434" s="30"/>
      <c r="DN434" s="30"/>
      <c r="DO434" s="30"/>
      <c r="DP434" s="30"/>
      <c r="DQ434" s="30"/>
      <c r="DR434" s="30"/>
      <c r="DS434" s="30"/>
      <c r="DT434" s="30"/>
      <c r="DU434" s="30"/>
      <c r="DV434" s="30"/>
      <c r="DW434" s="30"/>
      <c r="DX434" s="30"/>
      <c r="DY434" s="30"/>
      <c r="DZ434" s="30"/>
      <c r="EA434" s="30"/>
      <c r="EB434" s="30"/>
      <c r="EC434" s="30"/>
      <c r="ED434" s="30"/>
      <c r="EE434" s="30"/>
      <c r="EF434" s="30"/>
      <c r="EG434" s="30"/>
      <c r="EH434" s="30"/>
      <c r="EI434" s="30"/>
      <c r="EJ434" s="30"/>
      <c r="EK434" s="30"/>
      <c r="EL434" s="30"/>
      <c r="EM434" s="30"/>
      <c r="EN434" s="30"/>
      <c r="EO434" s="30"/>
      <c r="EP434" s="30"/>
      <c r="EQ434" s="30"/>
      <c r="ER434" s="30"/>
      <c r="ES434" s="30"/>
      <c r="ET434" s="30"/>
      <c r="EU434" s="30"/>
      <c r="EV434" s="30"/>
      <c r="EW434" s="30"/>
      <c r="EX434" s="30"/>
      <c r="EY434" s="30"/>
      <c r="EZ434" s="30"/>
      <c r="FA434" s="30"/>
      <c r="FB434" s="30"/>
      <c r="FC434" s="30"/>
      <c r="FD434" s="30"/>
      <c r="FE434" s="30"/>
      <c r="FF434" s="30"/>
      <c r="FG434" s="30"/>
      <c r="FH434" s="30"/>
      <c r="FI434" s="30"/>
      <c r="FJ434" s="30"/>
      <c r="FK434" s="30"/>
      <c r="FL434" s="30"/>
      <c r="FM434" s="30"/>
      <c r="FN434" s="30"/>
      <c r="FO434" s="30"/>
      <c r="FP434" s="30"/>
      <c r="FQ434" s="30"/>
      <c r="FR434" s="30"/>
      <c r="FS434" s="30"/>
      <c r="FT434" s="30"/>
      <c r="FU434" s="30"/>
      <c r="FV434" s="30"/>
      <c r="FW434" s="30"/>
      <c r="FX434" s="30"/>
      <c r="FY434" s="30"/>
      <c r="FZ434" s="30"/>
      <c r="GA434" s="30"/>
      <c r="GB434" s="30"/>
      <c r="GC434" s="30"/>
      <c r="GD434" s="30"/>
      <c r="GE434" s="30"/>
      <c r="GF434" s="30"/>
      <c r="GG434" s="30"/>
      <c r="GH434" s="30"/>
      <c r="GI434" s="30"/>
      <c r="GJ434" s="30"/>
      <c r="GK434" s="30"/>
      <c r="GL434" s="30"/>
      <c r="GM434" s="30"/>
      <c r="GN434" s="30"/>
      <c r="GO434" s="30"/>
      <c r="GP434" s="30"/>
      <c r="GQ434" s="30"/>
      <c r="GR434" s="30"/>
      <c r="GS434" s="30"/>
      <c r="GT434" s="30"/>
      <c r="GU434" s="30"/>
      <c r="GV434" s="30"/>
      <c r="GW434" s="30"/>
      <c r="GX434" s="30"/>
      <c r="GY434" s="30"/>
      <c r="GZ434" s="30"/>
      <c r="HA434" s="30"/>
      <c r="HB434" s="30"/>
      <c r="HC434" s="30"/>
      <c r="HD434" s="30"/>
      <c r="HE434" s="30"/>
      <c r="HF434" s="30"/>
      <c r="HG434" s="30"/>
      <c r="HH434" s="30"/>
      <c r="HI434" s="30"/>
      <c r="HJ434" s="30"/>
      <c r="HK434" s="30"/>
      <c r="HL434" s="30"/>
      <c r="HM434" s="30"/>
      <c r="HN434" s="30"/>
      <c r="HO434" s="30"/>
      <c r="HP434" s="30"/>
      <c r="HQ434" s="30"/>
      <c r="HR434" s="30"/>
      <c r="HS434" s="30"/>
      <c r="HT434" s="30"/>
      <c r="HU434" s="30"/>
      <c r="HV434" s="30"/>
      <c r="HW434" s="30"/>
      <c r="HX434" s="30"/>
      <c r="HY434" s="30"/>
      <c r="HZ434" s="30"/>
      <c r="IA434" s="30"/>
      <c r="IB434" s="30"/>
      <c r="IC434" s="30"/>
      <c r="ID434" s="30"/>
      <c r="IE434" s="30"/>
      <c r="IF434" s="30"/>
      <c r="IG434" s="30"/>
      <c r="IH434" s="30"/>
      <c r="II434" s="30"/>
      <c r="IJ434" s="30"/>
      <c r="IK434" s="30"/>
      <c r="IL434" s="30"/>
      <c r="IM434" s="30"/>
      <c r="IN434" s="30"/>
      <c r="IO434" s="30"/>
      <c r="IP434" s="30"/>
      <c r="IQ434" s="30"/>
      <c r="IR434" s="30"/>
      <c r="IS434" s="30"/>
      <c r="IT434" s="30"/>
      <c r="IU434" s="30"/>
      <c r="IV434" s="30"/>
      <c r="IW434" s="30"/>
      <c r="IX434" s="30"/>
      <c r="IY434" s="30"/>
      <c r="IZ434" s="30"/>
      <c r="JA434" s="30"/>
      <c r="JB434" s="30"/>
      <c r="JC434" s="30"/>
      <c r="JD434" s="30"/>
      <c r="JE434" s="30"/>
      <c r="JF434" s="30"/>
      <c r="JG434" s="30"/>
      <c r="JH434" s="30"/>
      <c r="JI434" s="30"/>
      <c r="JJ434" s="30"/>
      <c r="JK434" s="30"/>
      <c r="JL434" s="30"/>
      <c r="JM434" s="30"/>
      <c r="JN434" s="30"/>
      <c r="JO434" s="30"/>
      <c r="JP434" s="30"/>
      <c r="JQ434" s="30"/>
      <c r="JR434" s="30"/>
      <c r="JS434" s="30"/>
      <c r="JT434" s="30"/>
      <c r="JU434" s="30"/>
      <c r="JV434" s="30"/>
      <c r="JW434" s="30"/>
      <c r="JX434" s="30"/>
      <c r="JY434" s="30"/>
      <c r="JZ434" s="30"/>
      <c r="KA434" s="30"/>
      <c r="KB434" s="30"/>
      <c r="KC434" s="30"/>
      <c r="KD434" s="30"/>
      <c r="KE434" s="30"/>
      <c r="KF434" s="30"/>
      <c r="KG434" s="30"/>
      <c r="KH434" s="30"/>
      <c r="KI434" s="30"/>
      <c r="KJ434" s="30"/>
      <c r="KK434" s="30"/>
      <c r="KL434" s="30"/>
      <c r="KM434" s="30"/>
      <c r="KN434" s="30"/>
      <c r="KO434" s="30"/>
      <c r="KP434" s="30"/>
      <c r="KQ434" s="30"/>
      <c r="KR434" s="30"/>
      <c r="KS434" s="30"/>
      <c r="KT434" s="30"/>
      <c r="KU434" s="30"/>
      <c r="KV434" s="30"/>
      <c r="KW434" s="30"/>
      <c r="KX434" s="30"/>
      <c r="KY434" s="30"/>
      <c r="KZ434" s="30"/>
      <c r="LA434" s="30"/>
      <c r="LB434" s="30"/>
      <c r="LC434" s="30"/>
      <c r="LD434" s="30"/>
      <c r="LE434" s="30"/>
      <c r="LF434" s="30"/>
      <c r="LG434" s="30"/>
      <c r="LH434" s="30"/>
      <c r="LI434" s="30"/>
      <c r="LJ434" s="30"/>
      <c r="LK434" s="30"/>
      <c r="LL434" s="30"/>
      <c r="LM434" s="30"/>
      <c r="LN434" s="30"/>
      <c r="LO434" s="30"/>
      <c r="LP434" s="30"/>
      <c r="LQ434" s="30"/>
      <c r="LR434" s="30"/>
      <c r="LS434" s="30"/>
      <c r="LT434" s="30"/>
      <c r="LU434" s="30"/>
      <c r="LV434" s="30"/>
      <c r="LW434" s="30"/>
      <c r="LX434" s="30"/>
    </row>
    <row r="435" spans="1:336" s="31" customFormat="1" ht="89.25" x14ac:dyDescent="0.25">
      <c r="A435" s="662" t="str">
        <f>CONCATENATE(MUEBLES[[#This Row],[CODIGO DE LA PARTIDA ESPECIFICA ]],"-",MUEBLES[[#This Row],[NO. EDIFICIO ]],"-",MUEBLES[[#This Row],[NO. ÁREA ]],"-",MUEBLES[[#This Row],[NÚM. DE BIEN ]],"-",MUEBLES[[#This Row],[CONSECUTIVO DEL BIEN ]],"-",MUEBLES[[#This Row],[CONSECUTIVO GENERAL DE INVENTARIO]])</f>
        <v>511-01-17-281-007-0430</v>
      </c>
      <c r="B435" s="584">
        <v>511</v>
      </c>
      <c r="C435" s="584" t="s">
        <v>6096</v>
      </c>
      <c r="D435" s="584" t="s">
        <v>6552</v>
      </c>
      <c r="E435" s="585" t="s">
        <v>4060</v>
      </c>
      <c r="F435" s="584" t="str">
        <f>VLOOKUP(MUEBLES[[#This Row],[NO. EDIFICIO ]],EDIFICIOS[],2,FALSE)</f>
        <v>PALACIO MUNICIPAL</v>
      </c>
      <c r="G435" s="584" t="str">
        <f>VLOOKUP(MUEBLES[[#This Row],[NO. EDIFICIO ]],EDIFICIOS[],3,FALSE)</f>
        <v>PALACIO MUNICIPAL, S/N, COLONIA CENTRO</v>
      </c>
      <c r="H435" s="606" t="s">
        <v>4262</v>
      </c>
      <c r="I435" s="587" t="str">
        <f>VLOOKUP(MUEBLES[[#This Row],[NO. ÁREA ]],AREAS[],2,FALSE)</f>
        <v xml:space="preserve">SALUD, SANIDAD Y PREVENCIÓN DE ADICCIONES </v>
      </c>
      <c r="J435" s="586" t="str">
        <f>VLOOKUP(MUEBLES[[#This Row],[NO. ÁREA ]],AREAS[],5,FALSE)</f>
        <v>ENF. ZAIDEE HERRERA CAMARGO</v>
      </c>
      <c r="K435" s="586">
        <v>60</v>
      </c>
      <c r="L435" s="587" t="str">
        <f>VLOOKUP(MUEBLES[[#This Row],[NÚM. DE NOMINA ]],PERSONAL[],2,FALSE)</f>
        <v>ENF. ZAIDEE HERRERA CAMARGO</v>
      </c>
      <c r="M435" s="656" t="str">
        <f>VLOOKUP(MUEBLES[[#This Row],[NÚM. DE NOMINA ]],PERSONAL[],3,FALSE)</f>
        <v xml:space="preserve">TITULAR </v>
      </c>
      <c r="N435" s="585" t="s">
        <v>4914</v>
      </c>
      <c r="O435" s="642" t="s">
        <v>4698</v>
      </c>
      <c r="P435" s="588" t="str">
        <f>VLOOKUP(MUEBLES[[#This Row],[NÚM. DE BIEN ]],BIENES[],2,FALSE)</f>
        <v xml:space="preserve">SOPORTE PARA DISPENSADOR DE GEL </v>
      </c>
      <c r="Q435" s="625" t="s">
        <v>1790</v>
      </c>
      <c r="R435" s="606" t="s">
        <v>5372</v>
      </c>
      <c r="S435" s="607" t="s">
        <v>557</v>
      </c>
      <c r="T435" s="607" t="s">
        <v>557</v>
      </c>
      <c r="U435" s="617" t="s">
        <v>557</v>
      </c>
      <c r="V435" s="607">
        <v>388</v>
      </c>
      <c r="W435" s="590">
        <v>44417</v>
      </c>
      <c r="X435" s="637">
        <v>1800</v>
      </c>
      <c r="Y435" s="627"/>
      <c r="Z435" s="638">
        <v>1800</v>
      </c>
      <c r="AA435" s="276" t="s">
        <v>6089</v>
      </c>
      <c r="AB435" s="19"/>
      <c r="AC435" s="576"/>
      <c r="AD435" s="30"/>
      <c r="AE435" s="30"/>
      <c r="AF435" s="30"/>
      <c r="AG435" s="30"/>
      <c r="AH435" s="30"/>
      <c r="AI435" s="30"/>
      <c r="AJ435" s="30"/>
      <c r="AK435" s="30"/>
      <c r="AL435" s="30"/>
      <c r="AM435" s="30"/>
      <c r="AN435" s="30"/>
      <c r="AO435" s="30"/>
      <c r="AP435" s="30"/>
      <c r="AQ435" s="30"/>
      <c r="AR435" s="30"/>
      <c r="AS435" s="30"/>
      <c r="AT435" s="30"/>
      <c r="AU435" s="30"/>
      <c r="AV435" s="30"/>
      <c r="AW435" s="30"/>
      <c r="AX435" s="30"/>
      <c r="AY435" s="30"/>
      <c r="AZ435" s="30"/>
      <c r="BA435" s="30"/>
      <c r="BB435" s="30"/>
      <c r="BC435" s="30"/>
      <c r="BD435" s="30"/>
      <c r="BE435" s="30"/>
      <c r="BF435" s="30"/>
      <c r="BG435" s="30"/>
      <c r="BH435" s="30"/>
      <c r="BI435" s="30"/>
      <c r="BJ435" s="30"/>
      <c r="BK435" s="30"/>
      <c r="BL435" s="30"/>
      <c r="BM435" s="30"/>
      <c r="BN435" s="30"/>
      <c r="BO435" s="30"/>
      <c r="BP435" s="30"/>
      <c r="BQ435" s="30"/>
      <c r="BR435" s="30"/>
      <c r="BS435" s="30"/>
      <c r="BT435" s="30"/>
      <c r="BU435" s="30"/>
      <c r="BV435" s="30"/>
      <c r="BW435" s="30"/>
      <c r="BX435" s="30"/>
      <c r="BY435" s="30"/>
      <c r="BZ435" s="30"/>
      <c r="CA435" s="30"/>
      <c r="CB435" s="30"/>
      <c r="CC435" s="30"/>
      <c r="CD435" s="30"/>
      <c r="CE435" s="30"/>
      <c r="CF435" s="30"/>
      <c r="CG435" s="30"/>
      <c r="CH435" s="30"/>
      <c r="CI435" s="30"/>
      <c r="CJ435" s="30"/>
      <c r="CK435" s="30"/>
      <c r="CL435" s="30"/>
      <c r="CM435" s="30"/>
      <c r="CN435" s="30"/>
      <c r="CO435" s="30"/>
      <c r="CP435" s="30"/>
      <c r="CQ435" s="30"/>
      <c r="CR435" s="30"/>
      <c r="CS435" s="30"/>
      <c r="CT435" s="30"/>
      <c r="CU435" s="30"/>
      <c r="CV435" s="30"/>
      <c r="CW435" s="30"/>
      <c r="CX435" s="30"/>
      <c r="CY435" s="30"/>
      <c r="CZ435" s="30"/>
      <c r="DA435" s="30"/>
      <c r="DB435" s="30"/>
      <c r="DC435" s="30"/>
      <c r="DD435" s="30"/>
      <c r="DE435" s="30"/>
      <c r="DF435" s="30"/>
      <c r="DG435" s="30"/>
      <c r="DH435" s="30"/>
      <c r="DI435" s="30"/>
      <c r="DJ435" s="30"/>
      <c r="DK435" s="30"/>
      <c r="DL435" s="30"/>
      <c r="DM435" s="30"/>
      <c r="DN435" s="30"/>
      <c r="DO435" s="30"/>
      <c r="DP435" s="30"/>
      <c r="DQ435" s="30"/>
      <c r="DR435" s="30"/>
      <c r="DS435" s="30"/>
      <c r="DT435" s="30"/>
      <c r="DU435" s="30"/>
      <c r="DV435" s="30"/>
      <c r="DW435" s="30"/>
      <c r="DX435" s="30"/>
      <c r="DY435" s="30"/>
      <c r="DZ435" s="30"/>
      <c r="EA435" s="30"/>
      <c r="EB435" s="30"/>
      <c r="EC435" s="30"/>
      <c r="ED435" s="30"/>
      <c r="EE435" s="30"/>
      <c r="EF435" s="30"/>
      <c r="EG435" s="30"/>
      <c r="EH435" s="30"/>
      <c r="EI435" s="30"/>
      <c r="EJ435" s="30"/>
      <c r="EK435" s="30"/>
      <c r="EL435" s="30"/>
      <c r="EM435" s="30"/>
      <c r="EN435" s="30"/>
      <c r="EO435" s="30"/>
      <c r="EP435" s="30"/>
      <c r="EQ435" s="30"/>
      <c r="ER435" s="30"/>
      <c r="ES435" s="30"/>
      <c r="ET435" s="30"/>
      <c r="EU435" s="30"/>
      <c r="EV435" s="30"/>
      <c r="EW435" s="30"/>
      <c r="EX435" s="30"/>
      <c r="EY435" s="30"/>
      <c r="EZ435" s="30"/>
      <c r="FA435" s="30"/>
      <c r="FB435" s="30"/>
      <c r="FC435" s="30"/>
      <c r="FD435" s="30"/>
      <c r="FE435" s="30"/>
      <c r="FF435" s="30"/>
      <c r="FG435" s="30"/>
      <c r="FH435" s="30"/>
      <c r="FI435" s="30"/>
      <c r="FJ435" s="30"/>
      <c r="FK435" s="30"/>
      <c r="FL435" s="30"/>
      <c r="FM435" s="30"/>
      <c r="FN435" s="30"/>
      <c r="FO435" s="30"/>
      <c r="FP435" s="30"/>
      <c r="FQ435" s="30"/>
      <c r="FR435" s="30"/>
      <c r="FS435" s="30"/>
      <c r="FT435" s="30"/>
      <c r="FU435" s="30"/>
      <c r="FV435" s="30"/>
      <c r="FW435" s="30"/>
      <c r="FX435" s="30"/>
      <c r="FY435" s="30"/>
      <c r="FZ435" s="30"/>
      <c r="GA435" s="30"/>
      <c r="GB435" s="30"/>
      <c r="GC435" s="30"/>
      <c r="GD435" s="30"/>
      <c r="GE435" s="30"/>
      <c r="GF435" s="30"/>
      <c r="GG435" s="30"/>
      <c r="GH435" s="30"/>
      <c r="GI435" s="30"/>
      <c r="GJ435" s="30"/>
      <c r="GK435" s="30"/>
      <c r="GL435" s="30"/>
      <c r="GM435" s="30"/>
      <c r="GN435" s="30"/>
      <c r="GO435" s="30"/>
      <c r="GP435" s="30"/>
      <c r="GQ435" s="30"/>
      <c r="GR435" s="30"/>
      <c r="GS435" s="30"/>
      <c r="GT435" s="30"/>
      <c r="GU435" s="30"/>
      <c r="GV435" s="30"/>
      <c r="GW435" s="30"/>
      <c r="GX435" s="30"/>
      <c r="GY435" s="30"/>
      <c r="GZ435" s="30"/>
      <c r="HA435" s="30"/>
      <c r="HB435" s="30"/>
      <c r="HC435" s="30"/>
      <c r="HD435" s="30"/>
      <c r="HE435" s="30"/>
      <c r="HF435" s="30"/>
      <c r="HG435" s="30"/>
      <c r="HH435" s="30"/>
      <c r="HI435" s="30"/>
      <c r="HJ435" s="30"/>
      <c r="HK435" s="30"/>
      <c r="HL435" s="30"/>
      <c r="HM435" s="30"/>
      <c r="HN435" s="30"/>
      <c r="HO435" s="30"/>
      <c r="HP435" s="30"/>
      <c r="HQ435" s="30"/>
      <c r="HR435" s="30"/>
      <c r="HS435" s="30"/>
      <c r="HT435" s="30"/>
      <c r="HU435" s="30"/>
      <c r="HV435" s="30"/>
      <c r="HW435" s="30"/>
      <c r="HX435" s="30"/>
      <c r="HY435" s="30"/>
      <c r="HZ435" s="30"/>
      <c r="IA435" s="30"/>
      <c r="IB435" s="30"/>
      <c r="IC435" s="30"/>
      <c r="ID435" s="30"/>
      <c r="IE435" s="30"/>
      <c r="IF435" s="30"/>
      <c r="IG435" s="30"/>
      <c r="IH435" s="30"/>
      <c r="II435" s="30"/>
      <c r="IJ435" s="30"/>
      <c r="IK435" s="30"/>
      <c r="IL435" s="30"/>
      <c r="IM435" s="30"/>
      <c r="IN435" s="30"/>
      <c r="IO435" s="30"/>
      <c r="IP435" s="30"/>
      <c r="IQ435" s="30"/>
      <c r="IR435" s="30"/>
      <c r="IS435" s="30"/>
      <c r="IT435" s="30"/>
      <c r="IU435" s="30"/>
      <c r="IV435" s="30"/>
      <c r="IW435" s="30"/>
      <c r="IX435" s="30"/>
      <c r="IY435" s="30"/>
      <c r="IZ435" s="30"/>
      <c r="JA435" s="30"/>
      <c r="JB435" s="30"/>
      <c r="JC435" s="30"/>
      <c r="JD435" s="30"/>
      <c r="JE435" s="30"/>
      <c r="JF435" s="30"/>
      <c r="JG435" s="30"/>
      <c r="JH435" s="30"/>
      <c r="JI435" s="30"/>
      <c r="JJ435" s="30"/>
      <c r="JK435" s="30"/>
      <c r="JL435" s="30"/>
      <c r="JM435" s="30"/>
      <c r="JN435" s="30"/>
      <c r="JO435" s="30"/>
      <c r="JP435" s="30"/>
      <c r="JQ435" s="30"/>
      <c r="JR435" s="30"/>
      <c r="JS435" s="30"/>
      <c r="JT435" s="30"/>
      <c r="JU435" s="30"/>
      <c r="JV435" s="30"/>
      <c r="JW435" s="30"/>
      <c r="JX435" s="30"/>
      <c r="JY435" s="30"/>
      <c r="JZ435" s="30"/>
      <c r="KA435" s="30"/>
      <c r="KB435" s="30"/>
      <c r="KC435" s="30"/>
      <c r="KD435" s="30"/>
      <c r="KE435" s="30"/>
      <c r="KF435" s="30"/>
      <c r="KG435" s="30"/>
      <c r="KH435" s="30"/>
      <c r="KI435" s="30"/>
      <c r="KJ435" s="30"/>
      <c r="KK435" s="30"/>
      <c r="KL435" s="30"/>
      <c r="KM435" s="30"/>
      <c r="KN435" s="30"/>
      <c r="KO435" s="30"/>
      <c r="KP435" s="30"/>
      <c r="KQ435" s="30"/>
      <c r="KR435" s="30"/>
      <c r="KS435" s="30"/>
      <c r="KT435" s="30"/>
      <c r="KU435" s="30"/>
      <c r="KV435" s="30"/>
      <c r="KW435" s="30"/>
      <c r="KX435" s="30"/>
      <c r="KY435" s="30"/>
      <c r="KZ435" s="30"/>
      <c r="LA435" s="30"/>
      <c r="LB435" s="30"/>
      <c r="LC435" s="30"/>
      <c r="LD435" s="30"/>
      <c r="LE435" s="30"/>
      <c r="LF435" s="30"/>
      <c r="LG435" s="30"/>
      <c r="LH435" s="30"/>
      <c r="LI435" s="30"/>
      <c r="LJ435" s="30"/>
      <c r="LK435" s="30"/>
      <c r="LL435" s="30"/>
      <c r="LM435" s="30"/>
      <c r="LN435" s="30"/>
      <c r="LO435" s="30"/>
      <c r="LP435" s="30"/>
      <c r="LQ435" s="30"/>
      <c r="LR435" s="30"/>
      <c r="LS435" s="30"/>
      <c r="LT435" s="30"/>
      <c r="LU435" s="30"/>
      <c r="LV435" s="30"/>
      <c r="LW435" s="30"/>
      <c r="LX435" s="30"/>
    </row>
    <row r="436" spans="1:336" s="31" customFormat="1" ht="89.25" x14ac:dyDescent="0.25">
      <c r="A436" s="662" t="str">
        <f>CONCATENATE(MUEBLES[[#This Row],[CODIGO DE LA PARTIDA ESPECIFICA ]],"-",MUEBLES[[#This Row],[NO. EDIFICIO ]],"-",MUEBLES[[#This Row],[NO. ÁREA ]],"-",MUEBLES[[#This Row],[NÚM. DE BIEN ]],"-",MUEBLES[[#This Row],[CONSECUTIVO DEL BIEN ]],"-",MUEBLES[[#This Row],[CONSECUTIVO GENERAL DE INVENTARIO]])</f>
        <v>511-01-17-281-008-0431</v>
      </c>
      <c r="B436" s="584">
        <v>511</v>
      </c>
      <c r="C436" s="584" t="s">
        <v>6096</v>
      </c>
      <c r="D436" s="584" t="s">
        <v>6553</v>
      </c>
      <c r="E436" s="585" t="s">
        <v>4060</v>
      </c>
      <c r="F436" s="584" t="str">
        <f>VLOOKUP(MUEBLES[[#This Row],[NO. EDIFICIO ]],EDIFICIOS[],2,FALSE)</f>
        <v>PALACIO MUNICIPAL</v>
      </c>
      <c r="G436" s="584" t="str">
        <f>VLOOKUP(MUEBLES[[#This Row],[NO. EDIFICIO ]],EDIFICIOS[],3,FALSE)</f>
        <v>PALACIO MUNICIPAL, S/N, COLONIA CENTRO</v>
      </c>
      <c r="H436" s="606" t="s">
        <v>4262</v>
      </c>
      <c r="I436" s="587" t="str">
        <f>VLOOKUP(MUEBLES[[#This Row],[NO. ÁREA ]],AREAS[],2,FALSE)</f>
        <v xml:space="preserve">SALUD, SANIDAD Y PREVENCIÓN DE ADICCIONES </v>
      </c>
      <c r="J436" s="586" t="str">
        <f>VLOOKUP(MUEBLES[[#This Row],[NO. ÁREA ]],AREAS[],5,FALSE)</f>
        <v>ENF. ZAIDEE HERRERA CAMARGO</v>
      </c>
      <c r="K436" s="586">
        <v>60</v>
      </c>
      <c r="L436" s="587" t="str">
        <f>VLOOKUP(MUEBLES[[#This Row],[NÚM. DE NOMINA ]],PERSONAL[],2,FALSE)</f>
        <v>ENF. ZAIDEE HERRERA CAMARGO</v>
      </c>
      <c r="M436" s="656" t="str">
        <f>VLOOKUP(MUEBLES[[#This Row],[NÚM. DE NOMINA ]],PERSONAL[],3,FALSE)</f>
        <v xml:space="preserve">TITULAR </v>
      </c>
      <c r="N436" s="585" t="s">
        <v>4914</v>
      </c>
      <c r="O436" s="642" t="s">
        <v>4699</v>
      </c>
      <c r="P436" s="588" t="str">
        <f>VLOOKUP(MUEBLES[[#This Row],[NÚM. DE BIEN ]],BIENES[],2,FALSE)</f>
        <v xml:space="preserve">SOPORTE PARA DISPENSADOR DE GEL </v>
      </c>
      <c r="Q436" s="625" t="s">
        <v>1790</v>
      </c>
      <c r="R436" s="606" t="s">
        <v>5373</v>
      </c>
      <c r="S436" s="607" t="s">
        <v>557</v>
      </c>
      <c r="T436" s="607" t="s">
        <v>557</v>
      </c>
      <c r="U436" s="617" t="s">
        <v>557</v>
      </c>
      <c r="V436" s="607">
        <v>388</v>
      </c>
      <c r="W436" s="590">
        <v>44417</v>
      </c>
      <c r="X436" s="637">
        <v>1800</v>
      </c>
      <c r="Y436" s="627"/>
      <c r="Z436" s="638">
        <v>1800</v>
      </c>
      <c r="AA436" s="276" t="s">
        <v>6090</v>
      </c>
      <c r="AB436" s="19"/>
      <c r="AC436" s="576"/>
      <c r="AD436" s="30"/>
      <c r="AE436" s="30"/>
      <c r="AF436" s="30"/>
      <c r="AG436" s="30"/>
      <c r="AH436" s="30"/>
      <c r="AI436" s="30"/>
      <c r="AJ436" s="30"/>
      <c r="AK436" s="30"/>
      <c r="AL436" s="30"/>
      <c r="AM436" s="30"/>
      <c r="AN436" s="30"/>
      <c r="AO436" s="30"/>
      <c r="AP436" s="30"/>
      <c r="AQ436" s="30"/>
      <c r="AR436" s="30"/>
      <c r="AS436" s="30"/>
      <c r="AT436" s="30"/>
      <c r="AU436" s="30"/>
      <c r="AV436" s="30"/>
      <c r="AW436" s="30"/>
      <c r="AX436" s="30"/>
      <c r="AY436" s="30"/>
      <c r="AZ436" s="30"/>
      <c r="BA436" s="30"/>
      <c r="BB436" s="30"/>
      <c r="BC436" s="30"/>
      <c r="BD436" s="30"/>
      <c r="BE436" s="30"/>
      <c r="BF436" s="30"/>
      <c r="BG436" s="30"/>
      <c r="BH436" s="30"/>
      <c r="BI436" s="30"/>
      <c r="BJ436" s="30"/>
      <c r="BK436" s="30"/>
      <c r="BL436" s="30"/>
      <c r="BM436" s="30"/>
      <c r="BN436" s="30"/>
      <c r="BO436" s="30"/>
      <c r="BP436" s="30"/>
      <c r="BQ436" s="30"/>
      <c r="BR436" s="30"/>
      <c r="BS436" s="30"/>
      <c r="BT436" s="30"/>
      <c r="BU436" s="30"/>
      <c r="BV436" s="30"/>
      <c r="BW436" s="30"/>
      <c r="BX436" s="30"/>
      <c r="BY436" s="30"/>
      <c r="BZ436" s="30"/>
      <c r="CA436" s="30"/>
      <c r="CB436" s="30"/>
      <c r="CC436" s="30"/>
      <c r="CD436" s="30"/>
      <c r="CE436" s="30"/>
      <c r="CF436" s="30"/>
      <c r="CG436" s="30"/>
      <c r="CH436" s="30"/>
      <c r="CI436" s="30"/>
      <c r="CJ436" s="30"/>
      <c r="CK436" s="30"/>
      <c r="CL436" s="30"/>
      <c r="CM436" s="30"/>
      <c r="CN436" s="30"/>
      <c r="CO436" s="30"/>
      <c r="CP436" s="30"/>
      <c r="CQ436" s="30"/>
      <c r="CR436" s="30"/>
      <c r="CS436" s="30"/>
      <c r="CT436" s="30"/>
      <c r="CU436" s="30"/>
      <c r="CV436" s="30"/>
      <c r="CW436" s="30"/>
      <c r="CX436" s="30"/>
      <c r="CY436" s="30"/>
      <c r="CZ436" s="30"/>
      <c r="DA436" s="30"/>
      <c r="DB436" s="30"/>
      <c r="DC436" s="30"/>
      <c r="DD436" s="30"/>
      <c r="DE436" s="30"/>
      <c r="DF436" s="30"/>
      <c r="DG436" s="30"/>
      <c r="DH436" s="30"/>
      <c r="DI436" s="30"/>
      <c r="DJ436" s="30"/>
      <c r="DK436" s="30"/>
      <c r="DL436" s="30"/>
      <c r="DM436" s="30"/>
      <c r="DN436" s="30"/>
      <c r="DO436" s="30"/>
      <c r="DP436" s="30"/>
      <c r="DQ436" s="30"/>
      <c r="DR436" s="30"/>
      <c r="DS436" s="30"/>
      <c r="DT436" s="30"/>
      <c r="DU436" s="30"/>
      <c r="DV436" s="30"/>
      <c r="DW436" s="30"/>
      <c r="DX436" s="30"/>
      <c r="DY436" s="30"/>
      <c r="DZ436" s="30"/>
      <c r="EA436" s="30"/>
      <c r="EB436" s="30"/>
      <c r="EC436" s="30"/>
      <c r="ED436" s="30"/>
      <c r="EE436" s="30"/>
      <c r="EF436" s="30"/>
      <c r="EG436" s="30"/>
      <c r="EH436" s="30"/>
      <c r="EI436" s="30"/>
      <c r="EJ436" s="30"/>
      <c r="EK436" s="30"/>
      <c r="EL436" s="30"/>
      <c r="EM436" s="30"/>
      <c r="EN436" s="30"/>
      <c r="EO436" s="30"/>
      <c r="EP436" s="30"/>
      <c r="EQ436" s="30"/>
      <c r="ER436" s="30"/>
      <c r="ES436" s="30"/>
      <c r="ET436" s="30"/>
      <c r="EU436" s="30"/>
      <c r="EV436" s="30"/>
      <c r="EW436" s="30"/>
      <c r="EX436" s="30"/>
      <c r="EY436" s="30"/>
      <c r="EZ436" s="30"/>
      <c r="FA436" s="30"/>
      <c r="FB436" s="30"/>
      <c r="FC436" s="30"/>
      <c r="FD436" s="30"/>
      <c r="FE436" s="30"/>
      <c r="FF436" s="30"/>
      <c r="FG436" s="30"/>
      <c r="FH436" s="30"/>
      <c r="FI436" s="30"/>
      <c r="FJ436" s="30"/>
      <c r="FK436" s="30"/>
      <c r="FL436" s="30"/>
      <c r="FM436" s="30"/>
      <c r="FN436" s="30"/>
      <c r="FO436" s="30"/>
      <c r="FP436" s="30"/>
      <c r="FQ436" s="30"/>
      <c r="FR436" s="30"/>
      <c r="FS436" s="30"/>
      <c r="FT436" s="30"/>
      <c r="FU436" s="30"/>
      <c r="FV436" s="30"/>
      <c r="FW436" s="30"/>
      <c r="FX436" s="30"/>
      <c r="FY436" s="30"/>
      <c r="FZ436" s="30"/>
      <c r="GA436" s="30"/>
      <c r="GB436" s="30"/>
      <c r="GC436" s="30"/>
      <c r="GD436" s="30"/>
      <c r="GE436" s="30"/>
      <c r="GF436" s="30"/>
      <c r="GG436" s="30"/>
      <c r="GH436" s="30"/>
      <c r="GI436" s="30"/>
      <c r="GJ436" s="30"/>
      <c r="GK436" s="30"/>
      <c r="GL436" s="30"/>
      <c r="GM436" s="30"/>
      <c r="GN436" s="30"/>
      <c r="GO436" s="30"/>
      <c r="GP436" s="30"/>
      <c r="GQ436" s="30"/>
      <c r="GR436" s="30"/>
      <c r="GS436" s="30"/>
      <c r="GT436" s="30"/>
      <c r="GU436" s="30"/>
      <c r="GV436" s="30"/>
      <c r="GW436" s="30"/>
      <c r="GX436" s="30"/>
      <c r="GY436" s="30"/>
      <c r="GZ436" s="30"/>
      <c r="HA436" s="30"/>
      <c r="HB436" s="30"/>
      <c r="HC436" s="30"/>
      <c r="HD436" s="30"/>
      <c r="HE436" s="30"/>
      <c r="HF436" s="30"/>
      <c r="HG436" s="30"/>
      <c r="HH436" s="30"/>
      <c r="HI436" s="30"/>
      <c r="HJ436" s="30"/>
      <c r="HK436" s="30"/>
      <c r="HL436" s="30"/>
      <c r="HM436" s="30"/>
      <c r="HN436" s="30"/>
      <c r="HO436" s="30"/>
      <c r="HP436" s="30"/>
      <c r="HQ436" s="30"/>
      <c r="HR436" s="30"/>
      <c r="HS436" s="30"/>
      <c r="HT436" s="30"/>
      <c r="HU436" s="30"/>
      <c r="HV436" s="30"/>
      <c r="HW436" s="30"/>
      <c r="HX436" s="30"/>
      <c r="HY436" s="30"/>
      <c r="HZ436" s="30"/>
      <c r="IA436" s="30"/>
      <c r="IB436" s="30"/>
      <c r="IC436" s="30"/>
      <c r="ID436" s="30"/>
      <c r="IE436" s="30"/>
      <c r="IF436" s="30"/>
      <c r="IG436" s="30"/>
      <c r="IH436" s="30"/>
      <c r="II436" s="30"/>
      <c r="IJ436" s="30"/>
      <c r="IK436" s="30"/>
      <c r="IL436" s="30"/>
      <c r="IM436" s="30"/>
      <c r="IN436" s="30"/>
      <c r="IO436" s="30"/>
      <c r="IP436" s="30"/>
      <c r="IQ436" s="30"/>
      <c r="IR436" s="30"/>
      <c r="IS436" s="30"/>
      <c r="IT436" s="30"/>
      <c r="IU436" s="30"/>
      <c r="IV436" s="30"/>
      <c r="IW436" s="30"/>
      <c r="IX436" s="30"/>
      <c r="IY436" s="30"/>
      <c r="IZ436" s="30"/>
      <c r="JA436" s="30"/>
      <c r="JB436" s="30"/>
      <c r="JC436" s="30"/>
      <c r="JD436" s="30"/>
      <c r="JE436" s="30"/>
      <c r="JF436" s="30"/>
      <c r="JG436" s="30"/>
      <c r="JH436" s="30"/>
      <c r="JI436" s="30"/>
      <c r="JJ436" s="30"/>
      <c r="JK436" s="30"/>
      <c r="JL436" s="30"/>
      <c r="JM436" s="30"/>
      <c r="JN436" s="30"/>
      <c r="JO436" s="30"/>
      <c r="JP436" s="30"/>
      <c r="JQ436" s="30"/>
      <c r="JR436" s="30"/>
      <c r="JS436" s="30"/>
      <c r="JT436" s="30"/>
      <c r="JU436" s="30"/>
      <c r="JV436" s="30"/>
      <c r="JW436" s="30"/>
      <c r="JX436" s="30"/>
      <c r="JY436" s="30"/>
      <c r="JZ436" s="30"/>
      <c r="KA436" s="30"/>
      <c r="KB436" s="30"/>
      <c r="KC436" s="30"/>
      <c r="KD436" s="30"/>
      <c r="KE436" s="30"/>
      <c r="KF436" s="30"/>
      <c r="KG436" s="30"/>
      <c r="KH436" s="30"/>
      <c r="KI436" s="30"/>
      <c r="KJ436" s="30"/>
      <c r="KK436" s="30"/>
      <c r="KL436" s="30"/>
      <c r="KM436" s="30"/>
      <c r="KN436" s="30"/>
      <c r="KO436" s="30"/>
      <c r="KP436" s="30"/>
      <c r="KQ436" s="30"/>
      <c r="KR436" s="30"/>
      <c r="KS436" s="30"/>
      <c r="KT436" s="30"/>
      <c r="KU436" s="30"/>
      <c r="KV436" s="30"/>
      <c r="KW436" s="30"/>
      <c r="KX436" s="30"/>
      <c r="KY436" s="30"/>
      <c r="KZ436" s="30"/>
      <c r="LA436" s="30"/>
      <c r="LB436" s="30"/>
      <c r="LC436" s="30"/>
      <c r="LD436" s="30"/>
      <c r="LE436" s="30"/>
      <c r="LF436" s="30"/>
      <c r="LG436" s="30"/>
      <c r="LH436" s="30"/>
      <c r="LI436" s="30"/>
      <c r="LJ436" s="30"/>
      <c r="LK436" s="30"/>
      <c r="LL436" s="30"/>
      <c r="LM436" s="30"/>
      <c r="LN436" s="30"/>
      <c r="LO436" s="30"/>
      <c r="LP436" s="30"/>
      <c r="LQ436" s="30"/>
      <c r="LR436" s="30"/>
      <c r="LS436" s="30"/>
      <c r="LT436" s="30"/>
      <c r="LU436" s="30"/>
      <c r="LV436" s="30"/>
      <c r="LW436" s="30"/>
      <c r="LX436" s="30"/>
    </row>
    <row r="437" spans="1:336" s="31" customFormat="1" ht="89.25" x14ac:dyDescent="0.25">
      <c r="A437" s="664" t="str">
        <f>CONCATENATE(MUEBLES[[#This Row],[CODIGO DE LA PARTIDA ESPECIFICA ]],"-",MUEBLES[[#This Row],[NO. EDIFICIO ]],"-",MUEBLES[[#This Row],[NO. ÁREA ]],"-",MUEBLES[[#This Row],[NÚM. DE BIEN ]],"-",MUEBLES[[#This Row],[CONSECUTIVO DEL BIEN ]],"-",MUEBLES[[#This Row],[CONSECUTIVO GENERAL DE INVENTARIO]])</f>
        <v>511-01-17-281-009-0432</v>
      </c>
      <c r="B437" s="584">
        <v>511</v>
      </c>
      <c r="C437" s="584" t="s">
        <v>6096</v>
      </c>
      <c r="D437" s="584" t="s">
        <v>6554</v>
      </c>
      <c r="E437" s="585" t="s">
        <v>4060</v>
      </c>
      <c r="F437" s="584" t="str">
        <f>VLOOKUP(MUEBLES[[#This Row],[NO. EDIFICIO ]],EDIFICIOS[],2,FALSE)</f>
        <v>PALACIO MUNICIPAL</v>
      </c>
      <c r="G437" s="584" t="str">
        <f>VLOOKUP(MUEBLES[[#This Row],[NO. EDIFICIO ]],EDIFICIOS[],3,FALSE)</f>
        <v>PALACIO MUNICIPAL, S/N, COLONIA CENTRO</v>
      </c>
      <c r="H437" s="606" t="s">
        <v>4262</v>
      </c>
      <c r="I437" s="587" t="str">
        <f>VLOOKUP(MUEBLES[[#This Row],[NO. ÁREA ]],AREAS[],2,FALSE)</f>
        <v xml:space="preserve">SALUD, SANIDAD Y PREVENCIÓN DE ADICCIONES </v>
      </c>
      <c r="J437" s="586" t="str">
        <f>VLOOKUP(MUEBLES[[#This Row],[NO. ÁREA ]],AREAS[],5,FALSE)</f>
        <v>ENF. ZAIDEE HERRERA CAMARGO</v>
      </c>
      <c r="K437" s="586">
        <v>60</v>
      </c>
      <c r="L437" s="587" t="str">
        <f>VLOOKUP(MUEBLES[[#This Row],[NÚM. DE NOMINA ]],PERSONAL[],2,FALSE)</f>
        <v>ENF. ZAIDEE HERRERA CAMARGO</v>
      </c>
      <c r="M437" s="656" t="str">
        <f>VLOOKUP(MUEBLES[[#This Row],[NÚM. DE NOMINA ]],PERSONAL[],3,FALSE)</f>
        <v xml:space="preserve">TITULAR </v>
      </c>
      <c r="N437" s="585" t="s">
        <v>4914</v>
      </c>
      <c r="O437" s="642" t="s">
        <v>4700</v>
      </c>
      <c r="P437" s="588" t="str">
        <f>VLOOKUP(MUEBLES[[#This Row],[NÚM. DE BIEN ]],BIENES[],2,FALSE)</f>
        <v xml:space="preserve">SOPORTE PARA DISPENSADOR DE GEL </v>
      </c>
      <c r="Q437" s="625" t="s">
        <v>1790</v>
      </c>
      <c r="R437" s="606" t="s">
        <v>5374</v>
      </c>
      <c r="S437" s="607" t="s">
        <v>557</v>
      </c>
      <c r="T437" s="607" t="s">
        <v>557</v>
      </c>
      <c r="U437" s="617" t="s">
        <v>557</v>
      </c>
      <c r="V437" s="607">
        <v>388</v>
      </c>
      <c r="W437" s="590">
        <v>44417</v>
      </c>
      <c r="X437" s="637">
        <v>1800</v>
      </c>
      <c r="Y437" s="627"/>
      <c r="Z437" s="638">
        <v>1800</v>
      </c>
      <c r="AA437" s="276" t="s">
        <v>6090</v>
      </c>
      <c r="AB437" s="19" t="s">
        <v>7858</v>
      </c>
      <c r="AC437" s="576"/>
      <c r="AD437" s="30"/>
      <c r="AE437" s="30"/>
      <c r="AF437" s="30"/>
      <c r="AG437" s="30"/>
      <c r="AH437" s="30"/>
      <c r="AI437" s="30"/>
      <c r="AJ437" s="30"/>
      <c r="AK437" s="30"/>
      <c r="AL437" s="30"/>
      <c r="AM437" s="30"/>
      <c r="AN437" s="30"/>
      <c r="AO437" s="30"/>
      <c r="AP437" s="30"/>
      <c r="AQ437" s="30"/>
      <c r="AR437" s="30"/>
      <c r="AS437" s="30"/>
      <c r="AT437" s="30"/>
      <c r="AU437" s="30"/>
      <c r="AV437" s="30"/>
      <c r="AW437" s="30"/>
      <c r="AX437" s="30"/>
      <c r="AY437" s="30"/>
      <c r="AZ437" s="30"/>
      <c r="BA437" s="30"/>
      <c r="BB437" s="30"/>
      <c r="BC437" s="30"/>
      <c r="BD437" s="30"/>
      <c r="BE437" s="30"/>
      <c r="BF437" s="30"/>
      <c r="BG437" s="30"/>
      <c r="BH437" s="30"/>
      <c r="BI437" s="30"/>
      <c r="BJ437" s="30"/>
      <c r="BK437" s="30"/>
      <c r="BL437" s="30"/>
      <c r="BM437" s="30"/>
      <c r="BN437" s="30"/>
      <c r="BO437" s="30"/>
      <c r="BP437" s="30"/>
      <c r="BQ437" s="30"/>
      <c r="BR437" s="30"/>
      <c r="BS437" s="30"/>
      <c r="BT437" s="30"/>
      <c r="BU437" s="30"/>
      <c r="BV437" s="30"/>
      <c r="BW437" s="30"/>
      <c r="BX437" s="30"/>
      <c r="BY437" s="30"/>
      <c r="BZ437" s="30"/>
      <c r="CA437" s="30"/>
      <c r="CB437" s="30"/>
      <c r="CC437" s="30"/>
      <c r="CD437" s="30"/>
      <c r="CE437" s="30"/>
      <c r="CF437" s="30"/>
      <c r="CG437" s="30"/>
      <c r="CH437" s="30"/>
      <c r="CI437" s="30"/>
      <c r="CJ437" s="30"/>
      <c r="CK437" s="30"/>
      <c r="CL437" s="30"/>
      <c r="CM437" s="30"/>
      <c r="CN437" s="30"/>
      <c r="CO437" s="30"/>
      <c r="CP437" s="30"/>
      <c r="CQ437" s="30"/>
      <c r="CR437" s="30"/>
      <c r="CS437" s="30"/>
      <c r="CT437" s="30"/>
      <c r="CU437" s="30"/>
      <c r="CV437" s="30"/>
      <c r="CW437" s="30"/>
      <c r="CX437" s="30"/>
      <c r="CY437" s="30"/>
      <c r="CZ437" s="30"/>
      <c r="DA437" s="30"/>
      <c r="DB437" s="30"/>
      <c r="DC437" s="30"/>
      <c r="DD437" s="30"/>
      <c r="DE437" s="30"/>
      <c r="DF437" s="30"/>
      <c r="DG437" s="30"/>
      <c r="DH437" s="30"/>
      <c r="DI437" s="30"/>
      <c r="DJ437" s="30"/>
      <c r="DK437" s="30"/>
      <c r="DL437" s="30"/>
      <c r="DM437" s="30"/>
      <c r="DN437" s="30"/>
      <c r="DO437" s="30"/>
      <c r="DP437" s="30"/>
      <c r="DQ437" s="30"/>
      <c r="DR437" s="30"/>
      <c r="DS437" s="30"/>
      <c r="DT437" s="30"/>
      <c r="DU437" s="30"/>
      <c r="DV437" s="30"/>
      <c r="DW437" s="30"/>
      <c r="DX437" s="30"/>
      <c r="DY437" s="30"/>
      <c r="DZ437" s="30"/>
      <c r="EA437" s="30"/>
      <c r="EB437" s="30"/>
      <c r="EC437" s="30"/>
      <c r="ED437" s="30"/>
      <c r="EE437" s="30"/>
      <c r="EF437" s="30"/>
      <c r="EG437" s="30"/>
      <c r="EH437" s="30"/>
      <c r="EI437" s="30"/>
      <c r="EJ437" s="30"/>
      <c r="EK437" s="30"/>
      <c r="EL437" s="30"/>
      <c r="EM437" s="30"/>
      <c r="EN437" s="30"/>
      <c r="EO437" s="30"/>
      <c r="EP437" s="30"/>
      <c r="EQ437" s="30"/>
      <c r="ER437" s="30"/>
      <c r="ES437" s="30"/>
      <c r="ET437" s="30"/>
      <c r="EU437" s="30"/>
      <c r="EV437" s="30"/>
      <c r="EW437" s="30"/>
      <c r="EX437" s="30"/>
      <c r="EY437" s="30"/>
      <c r="EZ437" s="30"/>
      <c r="FA437" s="30"/>
      <c r="FB437" s="30"/>
      <c r="FC437" s="30"/>
      <c r="FD437" s="30"/>
      <c r="FE437" s="30"/>
      <c r="FF437" s="30"/>
      <c r="FG437" s="30"/>
      <c r="FH437" s="30"/>
      <c r="FI437" s="30"/>
      <c r="FJ437" s="30"/>
      <c r="FK437" s="30"/>
      <c r="FL437" s="30"/>
      <c r="FM437" s="30"/>
      <c r="FN437" s="30"/>
      <c r="FO437" s="30"/>
      <c r="FP437" s="30"/>
      <c r="FQ437" s="30"/>
      <c r="FR437" s="30"/>
      <c r="FS437" s="30"/>
      <c r="FT437" s="30"/>
      <c r="FU437" s="30"/>
      <c r="FV437" s="30"/>
      <c r="FW437" s="30"/>
      <c r="FX437" s="30"/>
      <c r="FY437" s="30"/>
      <c r="FZ437" s="30"/>
      <c r="GA437" s="30"/>
      <c r="GB437" s="30"/>
      <c r="GC437" s="30"/>
      <c r="GD437" s="30"/>
      <c r="GE437" s="30"/>
      <c r="GF437" s="30"/>
      <c r="GG437" s="30"/>
      <c r="GH437" s="30"/>
      <c r="GI437" s="30"/>
      <c r="GJ437" s="30"/>
      <c r="GK437" s="30"/>
      <c r="GL437" s="30"/>
      <c r="GM437" s="30"/>
      <c r="GN437" s="30"/>
      <c r="GO437" s="30"/>
      <c r="GP437" s="30"/>
      <c r="GQ437" s="30"/>
      <c r="GR437" s="30"/>
      <c r="GS437" s="30"/>
      <c r="GT437" s="30"/>
      <c r="GU437" s="30"/>
      <c r="GV437" s="30"/>
      <c r="GW437" s="30"/>
      <c r="GX437" s="30"/>
      <c r="GY437" s="30"/>
      <c r="GZ437" s="30"/>
      <c r="HA437" s="30"/>
      <c r="HB437" s="30"/>
      <c r="HC437" s="30"/>
      <c r="HD437" s="30"/>
      <c r="HE437" s="30"/>
      <c r="HF437" s="30"/>
      <c r="HG437" s="30"/>
      <c r="HH437" s="30"/>
      <c r="HI437" s="30"/>
      <c r="HJ437" s="30"/>
      <c r="HK437" s="30"/>
      <c r="HL437" s="30"/>
      <c r="HM437" s="30"/>
      <c r="HN437" s="30"/>
      <c r="HO437" s="30"/>
      <c r="HP437" s="30"/>
      <c r="HQ437" s="30"/>
      <c r="HR437" s="30"/>
      <c r="HS437" s="30"/>
      <c r="HT437" s="30"/>
      <c r="HU437" s="30"/>
      <c r="HV437" s="30"/>
      <c r="HW437" s="30"/>
      <c r="HX437" s="30"/>
      <c r="HY437" s="30"/>
      <c r="HZ437" s="30"/>
      <c r="IA437" s="30"/>
      <c r="IB437" s="30"/>
      <c r="IC437" s="30"/>
      <c r="ID437" s="30"/>
      <c r="IE437" s="30"/>
      <c r="IF437" s="30"/>
      <c r="IG437" s="30"/>
      <c r="IH437" s="30"/>
      <c r="II437" s="30"/>
      <c r="IJ437" s="30"/>
      <c r="IK437" s="30"/>
      <c r="IL437" s="30"/>
      <c r="IM437" s="30"/>
      <c r="IN437" s="30"/>
      <c r="IO437" s="30"/>
      <c r="IP437" s="30"/>
      <c r="IQ437" s="30"/>
      <c r="IR437" s="30"/>
      <c r="IS437" s="30"/>
      <c r="IT437" s="30"/>
      <c r="IU437" s="30"/>
      <c r="IV437" s="30"/>
      <c r="IW437" s="30"/>
      <c r="IX437" s="30"/>
      <c r="IY437" s="30"/>
      <c r="IZ437" s="30"/>
      <c r="JA437" s="30"/>
      <c r="JB437" s="30"/>
      <c r="JC437" s="30"/>
      <c r="JD437" s="30"/>
      <c r="JE437" s="30"/>
      <c r="JF437" s="30"/>
      <c r="JG437" s="30"/>
      <c r="JH437" s="30"/>
      <c r="JI437" s="30"/>
      <c r="JJ437" s="30"/>
      <c r="JK437" s="30"/>
      <c r="JL437" s="30"/>
      <c r="JM437" s="30"/>
      <c r="JN437" s="30"/>
      <c r="JO437" s="30"/>
      <c r="JP437" s="30"/>
      <c r="JQ437" s="30"/>
      <c r="JR437" s="30"/>
      <c r="JS437" s="30"/>
      <c r="JT437" s="30"/>
      <c r="JU437" s="30"/>
      <c r="JV437" s="30"/>
      <c r="JW437" s="30"/>
      <c r="JX437" s="30"/>
      <c r="JY437" s="30"/>
      <c r="JZ437" s="30"/>
      <c r="KA437" s="30"/>
      <c r="KB437" s="30"/>
      <c r="KC437" s="30"/>
      <c r="KD437" s="30"/>
      <c r="KE437" s="30"/>
      <c r="KF437" s="30"/>
      <c r="KG437" s="30"/>
      <c r="KH437" s="30"/>
      <c r="KI437" s="30"/>
      <c r="KJ437" s="30"/>
      <c r="KK437" s="30"/>
      <c r="KL437" s="30"/>
      <c r="KM437" s="30"/>
      <c r="KN437" s="30"/>
      <c r="KO437" s="30"/>
      <c r="KP437" s="30"/>
      <c r="KQ437" s="30"/>
      <c r="KR437" s="30"/>
      <c r="KS437" s="30"/>
      <c r="KT437" s="30"/>
      <c r="KU437" s="30"/>
      <c r="KV437" s="30"/>
      <c r="KW437" s="30"/>
      <c r="KX437" s="30"/>
      <c r="KY437" s="30"/>
      <c r="KZ437" s="30"/>
      <c r="LA437" s="30"/>
      <c r="LB437" s="30"/>
      <c r="LC437" s="30"/>
      <c r="LD437" s="30"/>
      <c r="LE437" s="30"/>
      <c r="LF437" s="30"/>
      <c r="LG437" s="30"/>
      <c r="LH437" s="30"/>
      <c r="LI437" s="30"/>
      <c r="LJ437" s="30"/>
      <c r="LK437" s="30"/>
      <c r="LL437" s="30"/>
      <c r="LM437" s="30"/>
      <c r="LN437" s="30"/>
      <c r="LO437" s="30"/>
      <c r="LP437" s="30"/>
      <c r="LQ437" s="30"/>
      <c r="LR437" s="30"/>
      <c r="LS437" s="30"/>
      <c r="LT437" s="30"/>
      <c r="LU437" s="30"/>
      <c r="LV437" s="30"/>
      <c r="LW437" s="30"/>
      <c r="LX437" s="30"/>
    </row>
    <row r="438" spans="1:336" s="31" customFormat="1" ht="89.25" x14ac:dyDescent="0.25">
      <c r="A438" s="664" t="str">
        <f>CONCATENATE(MUEBLES[[#This Row],[CODIGO DE LA PARTIDA ESPECIFICA ]],"-",MUEBLES[[#This Row],[NO. EDIFICIO ]],"-",MUEBLES[[#This Row],[NO. ÁREA ]],"-",MUEBLES[[#This Row],[NÚM. DE BIEN ]],"-",MUEBLES[[#This Row],[CONSECUTIVO DEL BIEN ]],"-",MUEBLES[[#This Row],[CONSECUTIVO GENERAL DE INVENTARIO]])</f>
        <v>511-01-17-281-010-0433</v>
      </c>
      <c r="B438" s="584">
        <v>511</v>
      </c>
      <c r="C438" s="584" t="s">
        <v>6096</v>
      </c>
      <c r="D438" s="584" t="s">
        <v>6555</v>
      </c>
      <c r="E438" s="585" t="s">
        <v>4060</v>
      </c>
      <c r="F438" s="584" t="str">
        <f>VLOOKUP(MUEBLES[[#This Row],[NO. EDIFICIO ]],EDIFICIOS[],2,FALSE)</f>
        <v>PALACIO MUNICIPAL</v>
      </c>
      <c r="G438" s="584" t="str">
        <f>VLOOKUP(MUEBLES[[#This Row],[NO. EDIFICIO ]],EDIFICIOS[],3,FALSE)</f>
        <v>PALACIO MUNICIPAL, S/N, COLONIA CENTRO</v>
      </c>
      <c r="H438" s="606" t="s">
        <v>4262</v>
      </c>
      <c r="I438" s="587" t="str">
        <f>VLOOKUP(MUEBLES[[#This Row],[NO. ÁREA ]],AREAS[],2,FALSE)</f>
        <v xml:space="preserve">SALUD, SANIDAD Y PREVENCIÓN DE ADICCIONES </v>
      </c>
      <c r="J438" s="586" t="str">
        <f>VLOOKUP(MUEBLES[[#This Row],[NO. ÁREA ]],AREAS[],5,FALSE)</f>
        <v>ENF. ZAIDEE HERRERA CAMARGO</v>
      </c>
      <c r="K438" s="586">
        <v>60</v>
      </c>
      <c r="L438" s="587" t="str">
        <f>VLOOKUP(MUEBLES[[#This Row],[NÚM. DE NOMINA ]],PERSONAL[],2,FALSE)</f>
        <v>ENF. ZAIDEE HERRERA CAMARGO</v>
      </c>
      <c r="M438" s="656" t="str">
        <f>VLOOKUP(MUEBLES[[#This Row],[NÚM. DE NOMINA ]],PERSONAL[],3,FALSE)</f>
        <v xml:space="preserve">TITULAR </v>
      </c>
      <c r="N438" s="585" t="s">
        <v>4914</v>
      </c>
      <c r="O438" s="642" t="s">
        <v>4701</v>
      </c>
      <c r="P438" s="588" t="str">
        <f>VLOOKUP(MUEBLES[[#This Row],[NÚM. DE BIEN ]],BIENES[],2,FALSE)</f>
        <v xml:space="preserve">SOPORTE PARA DISPENSADOR DE GEL </v>
      </c>
      <c r="Q438" s="625" t="s">
        <v>1790</v>
      </c>
      <c r="R438" s="606" t="s">
        <v>5375</v>
      </c>
      <c r="S438" s="607" t="s">
        <v>557</v>
      </c>
      <c r="T438" s="607" t="s">
        <v>557</v>
      </c>
      <c r="U438" s="617" t="s">
        <v>557</v>
      </c>
      <c r="V438" s="607">
        <v>388</v>
      </c>
      <c r="W438" s="590">
        <v>44417</v>
      </c>
      <c r="X438" s="637">
        <v>1800</v>
      </c>
      <c r="Y438" s="627"/>
      <c r="Z438" s="638">
        <v>1800</v>
      </c>
      <c r="AA438" s="276" t="s">
        <v>6090</v>
      </c>
      <c r="AB438" s="19" t="s">
        <v>7858</v>
      </c>
      <c r="AC438" s="576"/>
      <c r="AD438" s="30"/>
      <c r="AE438" s="30"/>
      <c r="AF438" s="30"/>
      <c r="AG438" s="30"/>
      <c r="AH438" s="30"/>
      <c r="AI438" s="30"/>
      <c r="AJ438" s="30"/>
      <c r="AK438" s="30"/>
      <c r="AL438" s="30"/>
      <c r="AM438" s="30"/>
      <c r="AN438" s="30"/>
      <c r="AO438" s="30"/>
      <c r="AP438" s="30"/>
      <c r="AQ438" s="30"/>
      <c r="AR438" s="30"/>
      <c r="AS438" s="30"/>
      <c r="AT438" s="30"/>
      <c r="AU438" s="30"/>
      <c r="AV438" s="30"/>
      <c r="AW438" s="30"/>
      <c r="AX438" s="30"/>
      <c r="AY438" s="30"/>
      <c r="AZ438" s="30"/>
      <c r="BA438" s="30"/>
      <c r="BB438" s="30"/>
      <c r="BC438" s="30"/>
      <c r="BD438" s="30"/>
      <c r="BE438" s="30"/>
      <c r="BF438" s="30"/>
      <c r="BG438" s="30"/>
      <c r="BH438" s="30"/>
      <c r="BI438" s="30"/>
      <c r="BJ438" s="30"/>
      <c r="BK438" s="30"/>
      <c r="BL438" s="30"/>
      <c r="BM438" s="30"/>
      <c r="BN438" s="30"/>
      <c r="BO438" s="30"/>
      <c r="BP438" s="30"/>
      <c r="BQ438" s="30"/>
      <c r="BR438" s="30"/>
      <c r="BS438" s="30"/>
      <c r="BT438" s="30"/>
      <c r="BU438" s="30"/>
      <c r="BV438" s="30"/>
      <c r="BW438" s="30"/>
      <c r="BX438" s="30"/>
      <c r="BY438" s="30"/>
      <c r="BZ438" s="30"/>
      <c r="CA438" s="30"/>
      <c r="CB438" s="30"/>
      <c r="CC438" s="30"/>
      <c r="CD438" s="30"/>
      <c r="CE438" s="30"/>
      <c r="CF438" s="30"/>
      <c r="CG438" s="30"/>
      <c r="CH438" s="30"/>
      <c r="CI438" s="30"/>
      <c r="CJ438" s="30"/>
      <c r="CK438" s="30"/>
      <c r="CL438" s="30"/>
      <c r="CM438" s="30"/>
      <c r="CN438" s="30"/>
      <c r="CO438" s="30"/>
      <c r="CP438" s="30"/>
      <c r="CQ438" s="30"/>
      <c r="CR438" s="30"/>
      <c r="CS438" s="30"/>
      <c r="CT438" s="30"/>
      <c r="CU438" s="30"/>
      <c r="CV438" s="30"/>
      <c r="CW438" s="30"/>
      <c r="CX438" s="30"/>
      <c r="CY438" s="30"/>
      <c r="CZ438" s="30"/>
      <c r="DA438" s="30"/>
      <c r="DB438" s="30"/>
      <c r="DC438" s="30"/>
      <c r="DD438" s="30"/>
      <c r="DE438" s="30"/>
      <c r="DF438" s="30"/>
      <c r="DG438" s="30"/>
      <c r="DH438" s="30"/>
      <c r="DI438" s="30"/>
      <c r="DJ438" s="30"/>
      <c r="DK438" s="30"/>
      <c r="DL438" s="30"/>
      <c r="DM438" s="30"/>
      <c r="DN438" s="30"/>
      <c r="DO438" s="30"/>
      <c r="DP438" s="30"/>
      <c r="DQ438" s="30"/>
      <c r="DR438" s="30"/>
      <c r="DS438" s="30"/>
      <c r="DT438" s="30"/>
      <c r="DU438" s="30"/>
      <c r="DV438" s="30"/>
      <c r="DW438" s="30"/>
      <c r="DX438" s="30"/>
      <c r="DY438" s="30"/>
      <c r="DZ438" s="30"/>
      <c r="EA438" s="30"/>
      <c r="EB438" s="30"/>
      <c r="EC438" s="30"/>
      <c r="ED438" s="30"/>
      <c r="EE438" s="30"/>
      <c r="EF438" s="30"/>
      <c r="EG438" s="30"/>
      <c r="EH438" s="30"/>
      <c r="EI438" s="30"/>
      <c r="EJ438" s="30"/>
      <c r="EK438" s="30"/>
      <c r="EL438" s="30"/>
      <c r="EM438" s="30"/>
      <c r="EN438" s="30"/>
      <c r="EO438" s="30"/>
      <c r="EP438" s="30"/>
      <c r="EQ438" s="30"/>
      <c r="ER438" s="30"/>
      <c r="ES438" s="30"/>
      <c r="ET438" s="30"/>
      <c r="EU438" s="30"/>
      <c r="EV438" s="30"/>
      <c r="EW438" s="30"/>
      <c r="EX438" s="30"/>
      <c r="EY438" s="30"/>
      <c r="EZ438" s="30"/>
      <c r="FA438" s="30"/>
      <c r="FB438" s="30"/>
      <c r="FC438" s="30"/>
      <c r="FD438" s="30"/>
      <c r="FE438" s="30"/>
      <c r="FF438" s="30"/>
      <c r="FG438" s="30"/>
      <c r="FH438" s="30"/>
      <c r="FI438" s="30"/>
      <c r="FJ438" s="30"/>
      <c r="FK438" s="30"/>
      <c r="FL438" s="30"/>
      <c r="FM438" s="30"/>
      <c r="FN438" s="30"/>
      <c r="FO438" s="30"/>
      <c r="FP438" s="30"/>
      <c r="FQ438" s="30"/>
      <c r="FR438" s="30"/>
      <c r="FS438" s="30"/>
      <c r="FT438" s="30"/>
      <c r="FU438" s="30"/>
      <c r="FV438" s="30"/>
      <c r="FW438" s="30"/>
      <c r="FX438" s="30"/>
      <c r="FY438" s="30"/>
      <c r="FZ438" s="30"/>
      <c r="GA438" s="30"/>
      <c r="GB438" s="30"/>
      <c r="GC438" s="30"/>
      <c r="GD438" s="30"/>
      <c r="GE438" s="30"/>
      <c r="GF438" s="30"/>
      <c r="GG438" s="30"/>
      <c r="GH438" s="30"/>
      <c r="GI438" s="30"/>
      <c r="GJ438" s="30"/>
      <c r="GK438" s="30"/>
      <c r="GL438" s="30"/>
      <c r="GM438" s="30"/>
      <c r="GN438" s="30"/>
      <c r="GO438" s="30"/>
      <c r="GP438" s="30"/>
      <c r="GQ438" s="30"/>
      <c r="GR438" s="30"/>
      <c r="GS438" s="30"/>
      <c r="GT438" s="30"/>
      <c r="GU438" s="30"/>
      <c r="GV438" s="30"/>
      <c r="GW438" s="30"/>
      <c r="GX438" s="30"/>
      <c r="GY438" s="30"/>
      <c r="GZ438" s="30"/>
      <c r="HA438" s="30"/>
      <c r="HB438" s="30"/>
      <c r="HC438" s="30"/>
      <c r="HD438" s="30"/>
      <c r="HE438" s="30"/>
      <c r="HF438" s="30"/>
      <c r="HG438" s="30"/>
      <c r="HH438" s="30"/>
      <c r="HI438" s="30"/>
      <c r="HJ438" s="30"/>
      <c r="HK438" s="30"/>
      <c r="HL438" s="30"/>
      <c r="HM438" s="30"/>
      <c r="HN438" s="30"/>
      <c r="HO438" s="30"/>
      <c r="HP438" s="30"/>
      <c r="HQ438" s="30"/>
      <c r="HR438" s="30"/>
      <c r="HS438" s="30"/>
      <c r="HT438" s="30"/>
      <c r="HU438" s="30"/>
      <c r="HV438" s="30"/>
      <c r="HW438" s="30"/>
      <c r="HX438" s="30"/>
      <c r="HY438" s="30"/>
      <c r="HZ438" s="30"/>
      <c r="IA438" s="30"/>
      <c r="IB438" s="30"/>
      <c r="IC438" s="30"/>
      <c r="ID438" s="30"/>
      <c r="IE438" s="30"/>
      <c r="IF438" s="30"/>
      <c r="IG438" s="30"/>
      <c r="IH438" s="30"/>
      <c r="II438" s="30"/>
      <c r="IJ438" s="30"/>
      <c r="IK438" s="30"/>
      <c r="IL438" s="30"/>
      <c r="IM438" s="30"/>
      <c r="IN438" s="30"/>
      <c r="IO438" s="30"/>
      <c r="IP438" s="30"/>
      <c r="IQ438" s="30"/>
      <c r="IR438" s="30"/>
      <c r="IS438" s="30"/>
      <c r="IT438" s="30"/>
      <c r="IU438" s="30"/>
      <c r="IV438" s="30"/>
      <c r="IW438" s="30"/>
      <c r="IX438" s="30"/>
      <c r="IY438" s="30"/>
      <c r="IZ438" s="30"/>
      <c r="JA438" s="30"/>
      <c r="JB438" s="30"/>
      <c r="JC438" s="30"/>
      <c r="JD438" s="30"/>
      <c r="JE438" s="30"/>
      <c r="JF438" s="30"/>
      <c r="JG438" s="30"/>
      <c r="JH438" s="30"/>
      <c r="JI438" s="30"/>
      <c r="JJ438" s="30"/>
      <c r="JK438" s="30"/>
      <c r="JL438" s="30"/>
      <c r="JM438" s="30"/>
      <c r="JN438" s="30"/>
      <c r="JO438" s="30"/>
      <c r="JP438" s="30"/>
      <c r="JQ438" s="30"/>
      <c r="JR438" s="30"/>
      <c r="JS438" s="30"/>
      <c r="JT438" s="30"/>
      <c r="JU438" s="30"/>
      <c r="JV438" s="30"/>
      <c r="JW438" s="30"/>
      <c r="JX438" s="30"/>
      <c r="JY438" s="30"/>
      <c r="JZ438" s="30"/>
      <c r="KA438" s="30"/>
      <c r="KB438" s="30"/>
      <c r="KC438" s="30"/>
      <c r="KD438" s="30"/>
      <c r="KE438" s="30"/>
      <c r="KF438" s="30"/>
      <c r="KG438" s="30"/>
      <c r="KH438" s="30"/>
      <c r="KI438" s="30"/>
      <c r="KJ438" s="30"/>
      <c r="KK438" s="30"/>
      <c r="KL438" s="30"/>
      <c r="KM438" s="30"/>
      <c r="KN438" s="30"/>
      <c r="KO438" s="30"/>
      <c r="KP438" s="30"/>
      <c r="KQ438" s="30"/>
      <c r="KR438" s="30"/>
      <c r="KS438" s="30"/>
      <c r="KT438" s="30"/>
      <c r="KU438" s="30"/>
      <c r="KV438" s="30"/>
      <c r="KW438" s="30"/>
      <c r="KX438" s="30"/>
      <c r="KY438" s="30"/>
      <c r="KZ438" s="30"/>
      <c r="LA438" s="30"/>
      <c r="LB438" s="30"/>
      <c r="LC438" s="30"/>
      <c r="LD438" s="30"/>
      <c r="LE438" s="30"/>
      <c r="LF438" s="30"/>
      <c r="LG438" s="30"/>
      <c r="LH438" s="30"/>
      <c r="LI438" s="30"/>
      <c r="LJ438" s="30"/>
      <c r="LK438" s="30"/>
      <c r="LL438" s="30"/>
      <c r="LM438" s="30"/>
      <c r="LN438" s="30"/>
      <c r="LO438" s="30"/>
      <c r="LP438" s="30"/>
      <c r="LQ438" s="30"/>
      <c r="LR438" s="30"/>
      <c r="LS438" s="30"/>
      <c r="LT438" s="30"/>
      <c r="LU438" s="30"/>
      <c r="LV438" s="30"/>
      <c r="LW438" s="30"/>
      <c r="LX438" s="30"/>
    </row>
    <row r="439" spans="1:336" s="31" customFormat="1" ht="76.5" x14ac:dyDescent="0.25">
      <c r="A439" s="665" t="str">
        <f>CONCATENATE(MUEBLES[[#This Row],[CODIGO DE LA PARTIDA ESPECIFICA ]],"-",MUEBLES[[#This Row],[NO. EDIFICIO ]],"-",MUEBLES[[#This Row],[NO. ÁREA ]],"-",MUEBLES[[#This Row],[NÚM. DE BIEN ]],"-",MUEBLES[[#This Row],[CONSECUTIVO DEL BIEN ]],"-",MUEBLES[[#This Row],[CONSECUTIVO GENERAL DE INVENTARIO]])</f>
        <v>521-01-05-282-001-0434</v>
      </c>
      <c r="B439" s="610">
        <v>521</v>
      </c>
      <c r="C439" s="584" t="s">
        <v>6098</v>
      </c>
      <c r="D439" s="610" t="s">
        <v>6556</v>
      </c>
      <c r="E439" s="585" t="s">
        <v>4060</v>
      </c>
      <c r="F439" s="584" t="str">
        <f>VLOOKUP(MUEBLES[[#This Row],[NO. EDIFICIO ]],EDIFICIOS[],2,FALSE)</f>
        <v>PALACIO MUNICIPAL</v>
      </c>
      <c r="G439" s="584" t="str">
        <f>VLOOKUP(MUEBLES[[#This Row],[NO. EDIFICIO ]],EDIFICIOS[],3,FALSE)</f>
        <v>PALACIO MUNICIPAL, S/N, COLONIA CENTRO</v>
      </c>
      <c r="H439" s="606" t="s">
        <v>4063</v>
      </c>
      <c r="I439" s="587" t="str">
        <f>VLOOKUP(MUEBLES[[#This Row],[NO. ÁREA ]],AREAS[],2,FALSE)</f>
        <v xml:space="preserve">H ASAMBLEA </v>
      </c>
      <c r="J439" s="586" t="str">
        <f>VLOOKUP(MUEBLES[[#This Row],[NO. ÁREA ]],AREAS[],5,FALSE)</f>
        <v>LIC. BLANCA GARCÍA LÓPEZ</v>
      </c>
      <c r="K439" s="586">
        <v>397</v>
      </c>
      <c r="L439" s="587" t="str">
        <f>VLOOKUP(MUEBLES[[#This Row],[NÚM. DE NOMINA ]],PERSONAL[],2,FALSE)</f>
        <v>LIC. BLANCA GARCÍA LÓPEZ</v>
      </c>
      <c r="M439" s="611" t="str">
        <f>VLOOKUP(MUEBLES[[#This Row],[NÚM. DE NOMINA ]],PERSONAL[],3,FALSE)</f>
        <v>OFICIAL MAYOR</v>
      </c>
      <c r="N439" s="585" t="s">
        <v>4915</v>
      </c>
      <c r="O439" s="611" t="s">
        <v>4692</v>
      </c>
      <c r="P439" s="588" t="str">
        <f>VLOOKUP(MUEBLES[[#This Row],[NÚM. DE BIEN ]],BIENES[],2,FALSE)</f>
        <v xml:space="preserve">SOPORTE PARA TELEVISION </v>
      </c>
      <c r="Q439" s="612" t="s">
        <v>1870</v>
      </c>
      <c r="R439" s="606" t="s">
        <v>5376</v>
      </c>
      <c r="S439" s="613" t="s">
        <v>1206</v>
      </c>
      <c r="T439" s="613" t="s">
        <v>1206</v>
      </c>
      <c r="U439" s="613" t="s">
        <v>557</v>
      </c>
      <c r="V439" s="613" t="s">
        <v>1230</v>
      </c>
      <c r="W439" s="614">
        <v>44151</v>
      </c>
      <c r="X439" s="615">
        <v>722.67</v>
      </c>
      <c r="Y439" s="592"/>
      <c r="Z439" s="616">
        <v>722.67</v>
      </c>
      <c r="AA439" s="585" t="s">
        <v>6089</v>
      </c>
      <c r="AB439" s="19"/>
      <c r="AC439" s="576"/>
      <c r="AD439" s="30"/>
      <c r="AE439" s="30"/>
      <c r="AF439" s="30"/>
      <c r="AG439" s="30"/>
      <c r="AH439" s="30"/>
      <c r="AI439" s="30"/>
      <c r="AJ439" s="30"/>
      <c r="AK439" s="30"/>
      <c r="AL439" s="30"/>
      <c r="AM439" s="30"/>
      <c r="AN439" s="30"/>
      <c r="AO439" s="30"/>
      <c r="AP439" s="30"/>
      <c r="AQ439" s="30"/>
      <c r="AR439" s="30"/>
      <c r="AS439" s="30"/>
      <c r="AT439" s="30"/>
      <c r="AU439" s="30"/>
      <c r="AV439" s="30"/>
      <c r="AW439" s="30"/>
      <c r="AX439" s="30"/>
      <c r="AY439" s="30"/>
      <c r="AZ439" s="30"/>
      <c r="BA439" s="30"/>
      <c r="BB439" s="30"/>
      <c r="BC439" s="30"/>
      <c r="BD439" s="30"/>
      <c r="BE439" s="30"/>
      <c r="BF439" s="30"/>
      <c r="BG439" s="30"/>
      <c r="BH439" s="30"/>
      <c r="BI439" s="30"/>
      <c r="BJ439" s="30"/>
      <c r="BK439" s="30"/>
      <c r="BL439" s="30"/>
      <c r="BM439" s="30"/>
      <c r="BN439" s="30"/>
      <c r="BO439" s="30"/>
      <c r="BP439" s="30"/>
      <c r="BQ439" s="30"/>
      <c r="BR439" s="30"/>
      <c r="BS439" s="30"/>
      <c r="BT439" s="30"/>
      <c r="BU439" s="30"/>
      <c r="BV439" s="30"/>
      <c r="BW439" s="30"/>
      <c r="BX439" s="30"/>
      <c r="BY439" s="30"/>
      <c r="BZ439" s="30"/>
      <c r="CA439" s="30"/>
      <c r="CB439" s="30"/>
      <c r="CC439" s="30"/>
      <c r="CD439" s="30"/>
      <c r="CE439" s="30"/>
      <c r="CF439" s="30"/>
      <c r="CG439" s="30"/>
      <c r="CH439" s="30"/>
      <c r="CI439" s="30"/>
      <c r="CJ439" s="30"/>
      <c r="CK439" s="30"/>
      <c r="CL439" s="30"/>
      <c r="CM439" s="30"/>
      <c r="CN439" s="30"/>
      <c r="CO439" s="30"/>
      <c r="CP439" s="30"/>
      <c r="CQ439" s="30"/>
      <c r="CR439" s="30"/>
      <c r="CS439" s="30"/>
      <c r="CT439" s="30"/>
      <c r="CU439" s="30"/>
      <c r="CV439" s="30"/>
      <c r="CW439" s="30"/>
      <c r="CX439" s="30"/>
      <c r="CY439" s="30"/>
      <c r="CZ439" s="30"/>
      <c r="DA439" s="30"/>
      <c r="DB439" s="30"/>
      <c r="DC439" s="30"/>
      <c r="DD439" s="30"/>
      <c r="DE439" s="30"/>
      <c r="DF439" s="30"/>
      <c r="DG439" s="30"/>
      <c r="DH439" s="30"/>
      <c r="DI439" s="30"/>
      <c r="DJ439" s="30"/>
      <c r="DK439" s="30"/>
      <c r="DL439" s="30"/>
      <c r="DM439" s="30"/>
      <c r="DN439" s="30"/>
      <c r="DO439" s="30"/>
      <c r="DP439" s="30"/>
      <c r="DQ439" s="30"/>
      <c r="DR439" s="30"/>
      <c r="DS439" s="30"/>
      <c r="DT439" s="30"/>
      <c r="DU439" s="30"/>
      <c r="DV439" s="30"/>
      <c r="DW439" s="30"/>
      <c r="DX439" s="30"/>
      <c r="DY439" s="30"/>
      <c r="DZ439" s="30"/>
      <c r="EA439" s="30"/>
      <c r="EB439" s="30"/>
      <c r="EC439" s="30"/>
      <c r="ED439" s="30"/>
      <c r="EE439" s="30"/>
      <c r="EF439" s="30"/>
      <c r="EG439" s="30"/>
      <c r="EH439" s="30"/>
      <c r="EI439" s="30"/>
      <c r="EJ439" s="30"/>
      <c r="EK439" s="30"/>
      <c r="EL439" s="30"/>
      <c r="EM439" s="30"/>
      <c r="EN439" s="30"/>
      <c r="EO439" s="30"/>
      <c r="EP439" s="30"/>
      <c r="EQ439" s="30"/>
      <c r="ER439" s="30"/>
      <c r="ES439" s="30"/>
      <c r="ET439" s="30"/>
      <c r="EU439" s="30"/>
      <c r="EV439" s="30"/>
      <c r="EW439" s="30"/>
      <c r="EX439" s="30"/>
      <c r="EY439" s="30"/>
      <c r="EZ439" s="30"/>
      <c r="FA439" s="30"/>
      <c r="FB439" s="30"/>
      <c r="FC439" s="30"/>
      <c r="FD439" s="30"/>
      <c r="FE439" s="30"/>
      <c r="FF439" s="30"/>
      <c r="FG439" s="30"/>
      <c r="FH439" s="30"/>
      <c r="FI439" s="30"/>
      <c r="FJ439" s="30"/>
      <c r="FK439" s="30"/>
      <c r="FL439" s="30"/>
      <c r="FM439" s="30"/>
      <c r="FN439" s="30"/>
      <c r="FO439" s="30"/>
      <c r="FP439" s="30"/>
      <c r="FQ439" s="30"/>
      <c r="FR439" s="30"/>
      <c r="FS439" s="30"/>
      <c r="FT439" s="30"/>
      <c r="FU439" s="30"/>
      <c r="FV439" s="30"/>
      <c r="FW439" s="30"/>
      <c r="FX439" s="30"/>
      <c r="FY439" s="30"/>
      <c r="FZ439" s="30"/>
      <c r="GA439" s="30"/>
      <c r="GB439" s="30"/>
      <c r="GC439" s="30"/>
      <c r="GD439" s="30"/>
      <c r="GE439" s="30"/>
      <c r="GF439" s="30"/>
      <c r="GG439" s="30"/>
      <c r="GH439" s="30"/>
      <c r="GI439" s="30"/>
      <c r="GJ439" s="30"/>
      <c r="GK439" s="30"/>
      <c r="GL439" s="30"/>
      <c r="GM439" s="30"/>
      <c r="GN439" s="30"/>
      <c r="GO439" s="30"/>
      <c r="GP439" s="30"/>
      <c r="GQ439" s="30"/>
      <c r="GR439" s="30"/>
      <c r="GS439" s="30"/>
      <c r="GT439" s="30"/>
      <c r="GU439" s="30"/>
      <c r="GV439" s="30"/>
      <c r="GW439" s="30"/>
      <c r="GX439" s="30"/>
      <c r="GY439" s="30"/>
      <c r="GZ439" s="30"/>
      <c r="HA439" s="30"/>
      <c r="HB439" s="30"/>
      <c r="HC439" s="30"/>
      <c r="HD439" s="30"/>
      <c r="HE439" s="30"/>
      <c r="HF439" s="30"/>
      <c r="HG439" s="30"/>
      <c r="HH439" s="30"/>
      <c r="HI439" s="30"/>
      <c r="HJ439" s="30"/>
      <c r="HK439" s="30"/>
      <c r="HL439" s="30"/>
      <c r="HM439" s="30"/>
      <c r="HN439" s="30"/>
      <c r="HO439" s="30"/>
      <c r="HP439" s="30"/>
      <c r="HQ439" s="30"/>
      <c r="HR439" s="30"/>
      <c r="HS439" s="30"/>
      <c r="HT439" s="30"/>
      <c r="HU439" s="30"/>
      <c r="HV439" s="30"/>
      <c r="HW439" s="30"/>
      <c r="HX439" s="30"/>
      <c r="HY439" s="30"/>
      <c r="HZ439" s="30"/>
      <c r="IA439" s="30"/>
      <c r="IB439" s="30"/>
      <c r="IC439" s="30"/>
      <c r="ID439" s="30"/>
      <c r="IE439" s="30"/>
      <c r="IF439" s="30"/>
      <c r="IG439" s="30"/>
      <c r="IH439" s="30"/>
      <c r="II439" s="30"/>
      <c r="IJ439" s="30"/>
      <c r="IK439" s="30"/>
      <c r="IL439" s="30"/>
      <c r="IM439" s="30"/>
      <c r="IN439" s="30"/>
      <c r="IO439" s="30"/>
      <c r="IP439" s="30"/>
      <c r="IQ439" s="30"/>
      <c r="IR439" s="30"/>
      <c r="IS439" s="30"/>
      <c r="IT439" s="30"/>
      <c r="IU439" s="30"/>
      <c r="IV439" s="30"/>
      <c r="IW439" s="30"/>
      <c r="IX439" s="30"/>
      <c r="IY439" s="30"/>
      <c r="IZ439" s="30"/>
      <c r="JA439" s="30"/>
      <c r="JB439" s="30"/>
      <c r="JC439" s="30"/>
      <c r="JD439" s="30"/>
      <c r="JE439" s="30"/>
      <c r="JF439" s="30"/>
      <c r="JG439" s="30"/>
      <c r="JH439" s="30"/>
      <c r="JI439" s="30"/>
      <c r="JJ439" s="30"/>
      <c r="JK439" s="30"/>
      <c r="JL439" s="30"/>
      <c r="JM439" s="30"/>
      <c r="JN439" s="30"/>
      <c r="JO439" s="30"/>
      <c r="JP439" s="30"/>
      <c r="JQ439" s="30"/>
      <c r="JR439" s="30"/>
      <c r="JS439" s="30"/>
      <c r="JT439" s="30"/>
      <c r="JU439" s="30"/>
      <c r="JV439" s="30"/>
      <c r="JW439" s="30"/>
      <c r="JX439" s="30"/>
      <c r="JY439" s="30"/>
      <c r="JZ439" s="30"/>
      <c r="KA439" s="30"/>
      <c r="KB439" s="30"/>
      <c r="KC439" s="30"/>
      <c r="KD439" s="30"/>
      <c r="KE439" s="30"/>
      <c r="KF439" s="30"/>
      <c r="KG439" s="30"/>
      <c r="KH439" s="30"/>
      <c r="KI439" s="30"/>
      <c r="KJ439" s="30"/>
      <c r="KK439" s="30"/>
      <c r="KL439" s="30"/>
      <c r="KM439" s="30"/>
      <c r="KN439" s="30"/>
      <c r="KO439" s="30"/>
      <c r="KP439" s="30"/>
      <c r="KQ439" s="30"/>
      <c r="KR439" s="30"/>
      <c r="KS439" s="30"/>
      <c r="KT439" s="30"/>
      <c r="KU439" s="30"/>
      <c r="KV439" s="30"/>
      <c r="KW439" s="30"/>
      <c r="KX439" s="30"/>
      <c r="KY439" s="30"/>
      <c r="KZ439" s="30"/>
      <c r="LA439" s="30"/>
      <c r="LB439" s="30"/>
      <c r="LC439" s="30"/>
      <c r="LD439" s="30"/>
      <c r="LE439" s="30"/>
      <c r="LF439" s="30"/>
      <c r="LG439" s="30"/>
      <c r="LH439" s="30"/>
      <c r="LI439" s="30"/>
      <c r="LJ439" s="30"/>
      <c r="LK439" s="30"/>
      <c r="LL439" s="30"/>
      <c r="LM439" s="30"/>
      <c r="LN439" s="30"/>
      <c r="LO439" s="30"/>
      <c r="LP439" s="30"/>
      <c r="LQ439" s="30"/>
      <c r="LR439" s="30"/>
      <c r="LS439" s="30"/>
      <c r="LT439" s="30"/>
      <c r="LU439" s="30"/>
      <c r="LV439" s="30"/>
      <c r="LW439" s="30"/>
      <c r="LX439" s="30"/>
    </row>
    <row r="440" spans="1:336" s="31" customFormat="1" ht="51" x14ac:dyDescent="0.25">
      <c r="A440" s="663" t="str">
        <f>CONCATENATE(MUEBLES[[#This Row],[CODIGO DE LA PARTIDA ESPECIFICA ]],"-",MUEBLES[[#This Row],[NO. EDIFICIO ]],"-",MUEBLES[[#This Row],[NO. ÁREA ]],"-",MUEBLES[[#This Row],[NÚM. DE BIEN ]],"-",MUEBLES[[#This Row],[CONSECUTIVO DEL BIEN ]],"-",MUEBLES[[#This Row],[CONSECUTIVO GENERAL DE INVENTARIO]])</f>
        <v>531-05-50-290-001-0435</v>
      </c>
      <c r="B440" s="610">
        <v>531</v>
      </c>
      <c r="C440" s="605" t="s">
        <v>6102</v>
      </c>
      <c r="D440" s="610" t="s">
        <v>6728</v>
      </c>
      <c r="E440" s="585" t="s">
        <v>4063</v>
      </c>
      <c r="F440" s="584" t="str">
        <f>VLOOKUP(MUEBLES[[#This Row],[NO. EDIFICIO ]],EDIFICIOS[],2,FALSE)</f>
        <v>SISTEMA MUNICIPAL DIF</v>
      </c>
      <c r="G440" s="584" t="str">
        <f>VLOOKUP(MUEBLES[[#This Row],[NO. EDIFICIO ]],EDIFICIOS[],3,FALSE)</f>
        <v>AV. REFORMA S/N, SECCIÓN NORTE, MANZANA 2, SANTIAGO DE ANAYA, HIDALGO</v>
      </c>
      <c r="H440" s="606" t="s">
        <v>4295</v>
      </c>
      <c r="I440" s="587" t="str">
        <f>VLOOKUP(MUEBLES[[#This Row],[NO. ÁREA ]],AREAS[],2,FALSE)</f>
        <v>UNIDAD DE RADIOLOGÍA E IMAGEN</v>
      </c>
      <c r="J440" s="586" t="str">
        <f>VLOOKUP(MUEBLES[[#This Row],[NO. ÁREA ]],AREAS[],5,FALSE)</f>
        <v>TEC. YADIRA ESPINOSA LUGO</v>
      </c>
      <c r="K440" s="586">
        <v>131</v>
      </c>
      <c r="L440" s="587" t="str">
        <f>VLOOKUP(MUEBLES[[#This Row],[NÚM. DE NOMINA ]],PERSONAL[],2,FALSE)</f>
        <v>TEC. YADIRA ESPINOSA LUGO</v>
      </c>
      <c r="M440" s="611" t="str">
        <f>VLOOKUP(MUEBLES[[#This Row],[NÚM. DE NOMINA ]],PERSONAL[],3,FALSE)</f>
        <v>RADIOLOGO</v>
      </c>
      <c r="N440" s="585" t="s">
        <v>4923</v>
      </c>
      <c r="O440" s="611" t="s">
        <v>4692</v>
      </c>
      <c r="P440" s="588" t="str">
        <f>VLOOKUP(MUEBLES[[#This Row],[NÚM. DE BIEN ]],BIENES[],2,FALSE)</f>
        <v xml:space="preserve">TANQUE DE REVELADO </v>
      </c>
      <c r="Q440" s="612" t="s">
        <v>522</v>
      </c>
      <c r="R440" s="606" t="s">
        <v>5377</v>
      </c>
      <c r="S440" s="613" t="s">
        <v>520</v>
      </c>
      <c r="T440" s="613" t="s">
        <v>556</v>
      </c>
      <c r="U440" s="613" t="s">
        <v>39</v>
      </c>
      <c r="V440" s="613" t="s">
        <v>510</v>
      </c>
      <c r="W440" s="614">
        <v>42582</v>
      </c>
      <c r="X440" s="615">
        <v>25056</v>
      </c>
      <c r="Y440" s="619">
        <v>0</v>
      </c>
      <c r="Z440" s="616">
        <v>25056</v>
      </c>
      <c r="AA440" s="585" t="s">
        <v>6089</v>
      </c>
      <c r="AB440" s="19"/>
      <c r="AC440" s="576"/>
      <c r="AD440" s="30"/>
      <c r="AE440" s="30"/>
      <c r="AF440" s="30"/>
      <c r="AG440" s="30"/>
      <c r="AH440" s="30"/>
      <c r="AI440" s="30"/>
      <c r="AJ440" s="30"/>
      <c r="AK440" s="30"/>
      <c r="AL440" s="30"/>
      <c r="AM440" s="30"/>
      <c r="AN440" s="30"/>
      <c r="AO440" s="30"/>
      <c r="AP440" s="30"/>
      <c r="AQ440" s="30"/>
      <c r="AR440" s="30"/>
      <c r="AS440" s="30"/>
      <c r="AT440" s="30"/>
      <c r="AU440" s="30"/>
      <c r="AV440" s="30"/>
      <c r="AW440" s="30"/>
      <c r="AX440" s="30"/>
      <c r="AY440" s="30"/>
      <c r="AZ440" s="30"/>
      <c r="BA440" s="30"/>
      <c r="BB440" s="30"/>
      <c r="BC440" s="30"/>
      <c r="BD440" s="30"/>
      <c r="BE440" s="30"/>
      <c r="BF440" s="30"/>
      <c r="BG440" s="30"/>
      <c r="BH440" s="30"/>
      <c r="BI440" s="30"/>
      <c r="BJ440" s="30"/>
      <c r="BK440" s="30"/>
      <c r="BL440" s="30"/>
      <c r="BM440" s="30"/>
      <c r="BN440" s="30"/>
      <c r="BO440" s="30"/>
      <c r="BP440" s="30"/>
      <c r="BQ440" s="30"/>
      <c r="BR440" s="30"/>
      <c r="BS440" s="30"/>
      <c r="BT440" s="30"/>
      <c r="BU440" s="30"/>
      <c r="BV440" s="30"/>
      <c r="BW440" s="30"/>
      <c r="BX440" s="30"/>
      <c r="BY440" s="30"/>
      <c r="BZ440" s="30"/>
      <c r="CA440" s="30"/>
      <c r="CB440" s="30"/>
      <c r="CC440" s="30"/>
      <c r="CD440" s="30"/>
      <c r="CE440" s="30"/>
      <c r="CF440" s="30"/>
      <c r="CG440" s="30"/>
      <c r="CH440" s="30"/>
      <c r="CI440" s="30"/>
      <c r="CJ440" s="30"/>
      <c r="CK440" s="30"/>
      <c r="CL440" s="30"/>
      <c r="CM440" s="30"/>
      <c r="CN440" s="30"/>
      <c r="CO440" s="30"/>
      <c r="CP440" s="30"/>
      <c r="CQ440" s="30"/>
      <c r="CR440" s="30"/>
      <c r="CS440" s="30"/>
      <c r="CT440" s="30"/>
      <c r="CU440" s="30"/>
      <c r="CV440" s="30"/>
      <c r="CW440" s="30"/>
      <c r="CX440" s="30"/>
      <c r="CY440" s="30"/>
      <c r="CZ440" s="30"/>
      <c r="DA440" s="30"/>
      <c r="DB440" s="30"/>
      <c r="DC440" s="30"/>
      <c r="DD440" s="30"/>
      <c r="DE440" s="30"/>
      <c r="DF440" s="30"/>
      <c r="DG440" s="30"/>
      <c r="DH440" s="30"/>
      <c r="DI440" s="30"/>
      <c r="DJ440" s="30"/>
      <c r="DK440" s="30"/>
      <c r="DL440" s="30"/>
      <c r="DM440" s="30"/>
      <c r="DN440" s="30"/>
      <c r="DO440" s="30"/>
      <c r="DP440" s="30"/>
      <c r="DQ440" s="30"/>
      <c r="DR440" s="30"/>
      <c r="DS440" s="30"/>
      <c r="DT440" s="30"/>
      <c r="DU440" s="30"/>
      <c r="DV440" s="30"/>
      <c r="DW440" s="30"/>
      <c r="DX440" s="30"/>
      <c r="DY440" s="30"/>
      <c r="DZ440" s="30"/>
      <c r="EA440" s="30"/>
      <c r="EB440" s="30"/>
      <c r="EC440" s="30"/>
      <c r="ED440" s="30"/>
      <c r="EE440" s="30"/>
      <c r="EF440" s="30"/>
      <c r="EG440" s="30"/>
      <c r="EH440" s="30"/>
      <c r="EI440" s="30"/>
      <c r="EJ440" s="30"/>
      <c r="EK440" s="30"/>
      <c r="EL440" s="30"/>
      <c r="EM440" s="30"/>
      <c r="EN440" s="30"/>
      <c r="EO440" s="30"/>
      <c r="EP440" s="30"/>
      <c r="EQ440" s="30"/>
      <c r="ER440" s="30"/>
      <c r="ES440" s="30"/>
      <c r="ET440" s="30"/>
      <c r="EU440" s="30"/>
      <c r="EV440" s="30"/>
      <c r="EW440" s="30"/>
      <c r="EX440" s="30"/>
      <c r="EY440" s="30"/>
      <c r="EZ440" s="30"/>
      <c r="FA440" s="30"/>
      <c r="FB440" s="30"/>
      <c r="FC440" s="30"/>
      <c r="FD440" s="30"/>
      <c r="FE440" s="30"/>
      <c r="FF440" s="30"/>
      <c r="FG440" s="30"/>
      <c r="FH440" s="30"/>
      <c r="FI440" s="30"/>
      <c r="FJ440" s="30"/>
      <c r="FK440" s="30"/>
      <c r="FL440" s="30"/>
      <c r="FM440" s="30"/>
      <c r="FN440" s="30"/>
      <c r="FO440" s="30"/>
      <c r="FP440" s="30"/>
      <c r="FQ440" s="30"/>
      <c r="FR440" s="30"/>
      <c r="FS440" s="30"/>
      <c r="FT440" s="30"/>
      <c r="FU440" s="30"/>
      <c r="FV440" s="30"/>
      <c r="FW440" s="30"/>
      <c r="FX440" s="30"/>
      <c r="FY440" s="30"/>
      <c r="FZ440" s="30"/>
      <c r="GA440" s="30"/>
      <c r="GB440" s="30"/>
      <c r="GC440" s="30"/>
      <c r="GD440" s="30"/>
      <c r="GE440" s="30"/>
      <c r="GF440" s="30"/>
      <c r="GG440" s="30"/>
      <c r="GH440" s="30"/>
      <c r="GI440" s="30"/>
      <c r="GJ440" s="30"/>
      <c r="GK440" s="30"/>
      <c r="GL440" s="30"/>
      <c r="GM440" s="30"/>
      <c r="GN440" s="30"/>
      <c r="GO440" s="30"/>
      <c r="GP440" s="30"/>
      <c r="GQ440" s="30"/>
      <c r="GR440" s="30"/>
      <c r="GS440" s="30"/>
      <c r="GT440" s="30"/>
      <c r="GU440" s="30"/>
      <c r="GV440" s="30"/>
      <c r="GW440" s="30"/>
      <c r="GX440" s="30"/>
      <c r="GY440" s="30"/>
      <c r="GZ440" s="30"/>
      <c r="HA440" s="30"/>
      <c r="HB440" s="30"/>
      <c r="HC440" s="30"/>
      <c r="HD440" s="30"/>
      <c r="HE440" s="30"/>
      <c r="HF440" s="30"/>
      <c r="HG440" s="30"/>
      <c r="HH440" s="30"/>
      <c r="HI440" s="30"/>
      <c r="HJ440" s="30"/>
      <c r="HK440" s="30"/>
      <c r="HL440" s="30"/>
      <c r="HM440" s="30"/>
      <c r="HN440" s="30"/>
      <c r="HO440" s="30"/>
      <c r="HP440" s="30"/>
      <c r="HQ440" s="30"/>
      <c r="HR440" s="30"/>
      <c r="HS440" s="30"/>
      <c r="HT440" s="30"/>
      <c r="HU440" s="30"/>
      <c r="HV440" s="30"/>
      <c r="HW440" s="30"/>
      <c r="HX440" s="30"/>
      <c r="HY440" s="30"/>
      <c r="HZ440" s="30"/>
      <c r="IA440" s="30"/>
      <c r="IB440" s="30"/>
      <c r="IC440" s="30"/>
      <c r="ID440" s="30"/>
      <c r="IE440" s="30"/>
      <c r="IF440" s="30"/>
      <c r="IG440" s="30"/>
      <c r="IH440" s="30"/>
      <c r="II440" s="30"/>
      <c r="IJ440" s="30"/>
      <c r="IK440" s="30"/>
      <c r="IL440" s="30"/>
      <c r="IM440" s="30"/>
      <c r="IN440" s="30"/>
      <c r="IO440" s="30"/>
      <c r="IP440" s="30"/>
      <c r="IQ440" s="30"/>
      <c r="IR440" s="30"/>
      <c r="IS440" s="30"/>
      <c r="IT440" s="30"/>
      <c r="IU440" s="30"/>
      <c r="IV440" s="30"/>
      <c r="IW440" s="30"/>
      <c r="IX440" s="30"/>
      <c r="IY440" s="30"/>
      <c r="IZ440" s="30"/>
      <c r="JA440" s="30"/>
      <c r="JB440" s="30"/>
      <c r="JC440" s="30"/>
      <c r="JD440" s="30"/>
      <c r="JE440" s="30"/>
      <c r="JF440" s="30"/>
      <c r="JG440" s="30"/>
      <c r="JH440" s="30"/>
      <c r="JI440" s="30"/>
      <c r="JJ440" s="30"/>
      <c r="JK440" s="30"/>
      <c r="JL440" s="30"/>
      <c r="JM440" s="30"/>
      <c r="JN440" s="30"/>
      <c r="JO440" s="30"/>
      <c r="JP440" s="30"/>
      <c r="JQ440" s="30"/>
      <c r="JR440" s="30"/>
      <c r="JS440" s="30"/>
      <c r="JT440" s="30"/>
      <c r="JU440" s="30"/>
      <c r="JV440" s="30"/>
      <c r="JW440" s="30"/>
      <c r="JX440" s="30"/>
      <c r="JY440" s="30"/>
      <c r="JZ440" s="30"/>
      <c r="KA440" s="30"/>
      <c r="KB440" s="30"/>
      <c r="KC440" s="30"/>
      <c r="KD440" s="30"/>
      <c r="KE440" s="30"/>
      <c r="KF440" s="30"/>
      <c r="KG440" s="30"/>
      <c r="KH440" s="30"/>
      <c r="KI440" s="30"/>
      <c r="KJ440" s="30"/>
      <c r="KK440" s="30"/>
      <c r="KL440" s="30"/>
      <c r="KM440" s="30"/>
      <c r="KN440" s="30"/>
      <c r="KO440" s="30"/>
      <c r="KP440" s="30"/>
      <c r="KQ440" s="30"/>
      <c r="KR440" s="30"/>
      <c r="KS440" s="30"/>
      <c r="KT440" s="30"/>
      <c r="KU440" s="30"/>
      <c r="KV440" s="30"/>
      <c r="KW440" s="30"/>
      <c r="KX440" s="30"/>
      <c r="KY440" s="30"/>
      <c r="KZ440" s="30"/>
      <c r="LA440" s="30"/>
      <c r="LB440" s="30"/>
      <c r="LC440" s="30"/>
      <c r="LD440" s="30"/>
      <c r="LE440" s="30"/>
      <c r="LF440" s="30"/>
      <c r="LG440" s="30"/>
      <c r="LH440" s="30"/>
      <c r="LI440" s="30"/>
      <c r="LJ440" s="30"/>
      <c r="LK440" s="30"/>
      <c r="LL440" s="30"/>
      <c r="LM440" s="30"/>
      <c r="LN440" s="30"/>
      <c r="LO440" s="30"/>
      <c r="LP440" s="30"/>
      <c r="LQ440" s="30"/>
      <c r="LR440" s="30"/>
      <c r="LS440" s="30"/>
      <c r="LT440" s="30"/>
      <c r="LU440" s="30"/>
      <c r="LV440" s="30"/>
      <c r="LW440" s="30"/>
      <c r="LX440" s="30"/>
    </row>
    <row r="441" spans="1:336" s="31" customFormat="1" ht="38.25" x14ac:dyDescent="0.25">
      <c r="A441" s="662" t="str">
        <f>CONCATENATE(MUEBLES[[#This Row],[CODIGO DE LA PARTIDA ESPECIFICA ]],"-",MUEBLES[[#This Row],[NO. EDIFICIO ]],"-",MUEBLES[[#This Row],[NO. ÁREA ]],"-",MUEBLES[[#This Row],[NÚM. DE BIEN ]],"-",MUEBLES[[#This Row],[CONSECUTIVO DEL BIEN ]],"-",MUEBLES[[#This Row],[CONSECUTIVO GENERAL DE INVENTARIO]])</f>
        <v>511-01-06-292-001-0436</v>
      </c>
      <c r="B441" s="584">
        <v>511</v>
      </c>
      <c r="C441" s="584" t="s">
        <v>6096</v>
      </c>
      <c r="D441" s="584" t="s">
        <v>6557</v>
      </c>
      <c r="E441" s="585" t="s">
        <v>4060</v>
      </c>
      <c r="F441" s="584" t="str">
        <f>VLOOKUP(MUEBLES[[#This Row],[NO. EDIFICIO ]],EDIFICIOS[],2,FALSE)</f>
        <v>PALACIO MUNICIPAL</v>
      </c>
      <c r="G441" s="584" t="str">
        <f>VLOOKUP(MUEBLES[[#This Row],[NO. EDIFICIO ]],EDIFICIOS[],3,FALSE)</f>
        <v>PALACIO MUNICIPAL, S/N, COLONIA CENTRO</v>
      </c>
      <c r="H441" s="606" t="s">
        <v>4064</v>
      </c>
      <c r="I441" s="587" t="str">
        <f>VLOOKUP(MUEBLES[[#This Row],[NO. ÁREA ]],AREAS[],2,FALSE)</f>
        <v xml:space="preserve">SECRETARÍA GENERAL MUNICIPAL </v>
      </c>
      <c r="J441" s="586" t="str">
        <f>VLOOKUP(MUEBLES[[#This Row],[NO. ÁREA ]],AREAS[],5,FALSE)</f>
        <v>C. CLEMENTE HERNÁNDEZ ESPINOZA</v>
      </c>
      <c r="K441" s="586">
        <v>113</v>
      </c>
      <c r="L441" s="587" t="str">
        <f>VLOOKUP(MUEBLES[[#This Row],[NÚM. DE NOMINA ]],PERSONAL[],2,FALSE)</f>
        <v>C. CLEMENTE HERNÁNDEZ ESPINOZA</v>
      </c>
      <c r="M441" s="586" t="str">
        <f>VLOOKUP(MUEBLES[[#This Row],[NÚM. DE NOMINA ]],PERSONAL[],3,FALSE)</f>
        <v>SECRETARIO GENERAL MUNICIPAL</v>
      </c>
      <c r="N441" s="585" t="s">
        <v>4925</v>
      </c>
      <c r="O441" s="586" t="s">
        <v>4692</v>
      </c>
      <c r="P441" s="588" t="str">
        <f>VLOOKUP(MUEBLES[[#This Row],[NÚM. DE BIEN ]],BIENES[],2,FALSE)</f>
        <v>TELEFONO</v>
      </c>
      <c r="Q441" s="589" t="s">
        <v>347</v>
      </c>
      <c r="R441" s="606" t="s">
        <v>5378</v>
      </c>
      <c r="S441" s="585" t="s">
        <v>57</v>
      </c>
      <c r="T441" s="585" t="s">
        <v>140</v>
      </c>
      <c r="U441" s="585" t="s">
        <v>794</v>
      </c>
      <c r="V441" s="585" t="s">
        <v>356</v>
      </c>
      <c r="W441" s="590">
        <v>43416</v>
      </c>
      <c r="X441" s="591">
        <v>912</v>
      </c>
      <c r="Y441" s="619">
        <v>0</v>
      </c>
      <c r="Z441" s="592">
        <v>912</v>
      </c>
      <c r="AA441" s="585" t="s">
        <v>6089</v>
      </c>
      <c r="AB441" s="19"/>
      <c r="AC441" s="576"/>
      <c r="AD441" s="30"/>
      <c r="AE441" s="30"/>
      <c r="AF441" s="30"/>
      <c r="AG441" s="30"/>
      <c r="AH441" s="30"/>
      <c r="AI441" s="30"/>
      <c r="AJ441" s="30"/>
      <c r="AK441" s="30"/>
      <c r="AL441" s="30"/>
      <c r="AM441" s="30"/>
      <c r="AN441" s="30"/>
      <c r="AO441" s="30"/>
      <c r="AP441" s="30"/>
      <c r="AQ441" s="30"/>
      <c r="AR441" s="30"/>
      <c r="AS441" s="30"/>
      <c r="AT441" s="30"/>
      <c r="AU441" s="30"/>
      <c r="AV441" s="30"/>
      <c r="AW441" s="30"/>
      <c r="AX441" s="30"/>
      <c r="AY441" s="30"/>
      <c r="AZ441" s="30"/>
      <c r="BA441" s="30"/>
      <c r="BB441" s="30"/>
      <c r="BC441" s="30"/>
      <c r="BD441" s="30"/>
      <c r="BE441" s="30"/>
      <c r="BF441" s="30"/>
      <c r="BG441" s="30"/>
      <c r="BH441" s="30"/>
      <c r="BI441" s="30"/>
      <c r="BJ441" s="30"/>
      <c r="BK441" s="30"/>
      <c r="BL441" s="30"/>
      <c r="BM441" s="30"/>
      <c r="BN441" s="30"/>
      <c r="BO441" s="30"/>
      <c r="BP441" s="30"/>
      <c r="BQ441" s="30"/>
      <c r="BR441" s="30"/>
      <c r="BS441" s="30"/>
      <c r="BT441" s="30"/>
      <c r="BU441" s="30"/>
      <c r="BV441" s="30"/>
      <c r="BW441" s="30"/>
      <c r="BX441" s="30"/>
      <c r="BY441" s="30"/>
      <c r="BZ441" s="30"/>
      <c r="CA441" s="30"/>
      <c r="CB441" s="30"/>
      <c r="CC441" s="30"/>
      <c r="CD441" s="30"/>
      <c r="CE441" s="30"/>
      <c r="CF441" s="30"/>
      <c r="CG441" s="30"/>
      <c r="CH441" s="30"/>
      <c r="CI441" s="30"/>
      <c r="CJ441" s="30"/>
      <c r="CK441" s="30"/>
      <c r="CL441" s="30"/>
      <c r="CM441" s="30"/>
      <c r="CN441" s="30"/>
      <c r="CO441" s="30"/>
      <c r="CP441" s="30"/>
      <c r="CQ441" s="30"/>
      <c r="CR441" s="30"/>
      <c r="CS441" s="30"/>
      <c r="CT441" s="30"/>
      <c r="CU441" s="30"/>
      <c r="CV441" s="30"/>
      <c r="CW441" s="30"/>
      <c r="CX441" s="30"/>
      <c r="CY441" s="30"/>
      <c r="CZ441" s="30"/>
      <c r="DA441" s="30"/>
      <c r="DB441" s="30"/>
      <c r="DC441" s="30"/>
      <c r="DD441" s="30"/>
      <c r="DE441" s="30"/>
      <c r="DF441" s="30"/>
      <c r="DG441" s="30"/>
      <c r="DH441" s="30"/>
      <c r="DI441" s="30"/>
      <c r="DJ441" s="30"/>
      <c r="DK441" s="30"/>
      <c r="DL441" s="30"/>
      <c r="DM441" s="30"/>
      <c r="DN441" s="30"/>
      <c r="DO441" s="30"/>
      <c r="DP441" s="30"/>
      <c r="DQ441" s="30"/>
      <c r="DR441" s="30"/>
      <c r="DS441" s="30"/>
      <c r="DT441" s="30"/>
      <c r="DU441" s="30"/>
      <c r="DV441" s="30"/>
      <c r="DW441" s="30"/>
      <c r="DX441" s="30"/>
      <c r="DY441" s="30"/>
      <c r="DZ441" s="30"/>
      <c r="EA441" s="30"/>
      <c r="EB441" s="30"/>
      <c r="EC441" s="30"/>
      <c r="ED441" s="30"/>
      <c r="EE441" s="30"/>
      <c r="EF441" s="30"/>
      <c r="EG441" s="30"/>
      <c r="EH441" s="30"/>
      <c r="EI441" s="30"/>
      <c r="EJ441" s="30"/>
      <c r="EK441" s="30"/>
      <c r="EL441" s="30"/>
      <c r="EM441" s="30"/>
      <c r="EN441" s="30"/>
      <c r="EO441" s="30"/>
      <c r="EP441" s="30"/>
      <c r="EQ441" s="30"/>
      <c r="ER441" s="30"/>
      <c r="ES441" s="30"/>
      <c r="ET441" s="30"/>
      <c r="EU441" s="30"/>
      <c r="EV441" s="30"/>
      <c r="EW441" s="30"/>
      <c r="EX441" s="30"/>
      <c r="EY441" s="30"/>
      <c r="EZ441" s="30"/>
      <c r="FA441" s="30"/>
      <c r="FB441" s="30"/>
      <c r="FC441" s="30"/>
      <c r="FD441" s="30"/>
      <c r="FE441" s="30"/>
      <c r="FF441" s="30"/>
      <c r="FG441" s="30"/>
      <c r="FH441" s="30"/>
      <c r="FI441" s="30"/>
      <c r="FJ441" s="30"/>
      <c r="FK441" s="30"/>
      <c r="FL441" s="30"/>
      <c r="FM441" s="30"/>
      <c r="FN441" s="30"/>
      <c r="FO441" s="30"/>
      <c r="FP441" s="30"/>
      <c r="FQ441" s="30"/>
      <c r="FR441" s="30"/>
      <c r="FS441" s="30"/>
      <c r="FT441" s="30"/>
      <c r="FU441" s="30"/>
      <c r="FV441" s="30"/>
      <c r="FW441" s="30"/>
      <c r="FX441" s="30"/>
      <c r="FY441" s="30"/>
      <c r="FZ441" s="30"/>
      <c r="GA441" s="30"/>
      <c r="GB441" s="30"/>
      <c r="GC441" s="30"/>
      <c r="GD441" s="30"/>
      <c r="GE441" s="30"/>
      <c r="GF441" s="30"/>
      <c r="GG441" s="30"/>
      <c r="GH441" s="30"/>
      <c r="GI441" s="30"/>
      <c r="GJ441" s="30"/>
      <c r="GK441" s="30"/>
      <c r="GL441" s="30"/>
      <c r="GM441" s="30"/>
      <c r="GN441" s="30"/>
      <c r="GO441" s="30"/>
      <c r="GP441" s="30"/>
      <c r="GQ441" s="30"/>
      <c r="GR441" s="30"/>
      <c r="GS441" s="30"/>
      <c r="GT441" s="30"/>
      <c r="GU441" s="30"/>
      <c r="GV441" s="30"/>
      <c r="GW441" s="30"/>
      <c r="GX441" s="30"/>
      <c r="GY441" s="30"/>
      <c r="GZ441" s="30"/>
      <c r="HA441" s="30"/>
      <c r="HB441" s="30"/>
      <c r="HC441" s="30"/>
      <c r="HD441" s="30"/>
      <c r="HE441" s="30"/>
      <c r="HF441" s="30"/>
      <c r="HG441" s="30"/>
      <c r="HH441" s="30"/>
      <c r="HI441" s="30"/>
      <c r="HJ441" s="30"/>
      <c r="HK441" s="30"/>
      <c r="HL441" s="30"/>
      <c r="HM441" s="30"/>
      <c r="HN441" s="30"/>
      <c r="HO441" s="30"/>
      <c r="HP441" s="30"/>
      <c r="HQ441" s="30"/>
      <c r="HR441" s="30"/>
      <c r="HS441" s="30"/>
      <c r="HT441" s="30"/>
      <c r="HU441" s="30"/>
      <c r="HV441" s="30"/>
      <c r="HW441" s="30"/>
      <c r="HX441" s="30"/>
      <c r="HY441" s="30"/>
      <c r="HZ441" s="30"/>
      <c r="IA441" s="30"/>
      <c r="IB441" s="30"/>
      <c r="IC441" s="30"/>
      <c r="ID441" s="30"/>
      <c r="IE441" s="30"/>
      <c r="IF441" s="30"/>
      <c r="IG441" s="30"/>
      <c r="IH441" s="30"/>
      <c r="II441" s="30"/>
      <c r="IJ441" s="30"/>
      <c r="IK441" s="30"/>
      <c r="IL441" s="30"/>
      <c r="IM441" s="30"/>
      <c r="IN441" s="30"/>
      <c r="IO441" s="30"/>
      <c r="IP441" s="30"/>
      <c r="IQ441" s="30"/>
      <c r="IR441" s="30"/>
      <c r="IS441" s="30"/>
      <c r="IT441" s="30"/>
      <c r="IU441" s="30"/>
      <c r="IV441" s="30"/>
      <c r="IW441" s="30"/>
      <c r="IX441" s="30"/>
      <c r="IY441" s="30"/>
      <c r="IZ441" s="30"/>
      <c r="JA441" s="30"/>
      <c r="JB441" s="30"/>
      <c r="JC441" s="30"/>
      <c r="JD441" s="30"/>
      <c r="JE441" s="30"/>
      <c r="JF441" s="30"/>
      <c r="JG441" s="30"/>
      <c r="JH441" s="30"/>
      <c r="JI441" s="30"/>
      <c r="JJ441" s="30"/>
      <c r="JK441" s="30"/>
      <c r="JL441" s="30"/>
      <c r="JM441" s="30"/>
      <c r="JN441" s="30"/>
      <c r="JO441" s="30"/>
      <c r="JP441" s="30"/>
      <c r="JQ441" s="30"/>
      <c r="JR441" s="30"/>
      <c r="JS441" s="30"/>
      <c r="JT441" s="30"/>
      <c r="JU441" s="30"/>
      <c r="JV441" s="30"/>
      <c r="JW441" s="30"/>
      <c r="JX441" s="30"/>
      <c r="JY441" s="30"/>
      <c r="JZ441" s="30"/>
      <c r="KA441" s="30"/>
      <c r="KB441" s="30"/>
      <c r="KC441" s="30"/>
      <c r="KD441" s="30"/>
      <c r="KE441" s="30"/>
      <c r="KF441" s="30"/>
      <c r="KG441" s="30"/>
      <c r="KH441" s="30"/>
      <c r="KI441" s="30"/>
      <c r="KJ441" s="30"/>
      <c r="KK441" s="30"/>
      <c r="KL441" s="30"/>
      <c r="KM441" s="30"/>
      <c r="KN441" s="30"/>
      <c r="KO441" s="30"/>
      <c r="KP441" s="30"/>
      <c r="KQ441" s="30"/>
      <c r="KR441" s="30"/>
      <c r="KS441" s="30"/>
      <c r="KT441" s="30"/>
      <c r="KU441" s="30"/>
      <c r="KV441" s="30"/>
      <c r="KW441" s="30"/>
      <c r="KX441" s="30"/>
      <c r="KY441" s="30"/>
      <c r="KZ441" s="30"/>
      <c r="LA441" s="30"/>
      <c r="LB441" s="30"/>
      <c r="LC441" s="30"/>
      <c r="LD441" s="30"/>
      <c r="LE441" s="30"/>
      <c r="LF441" s="30"/>
      <c r="LG441" s="30"/>
      <c r="LH441" s="30"/>
      <c r="LI441" s="30"/>
      <c r="LJ441" s="30"/>
      <c r="LK441" s="30"/>
      <c r="LL441" s="30"/>
      <c r="LM441" s="30"/>
      <c r="LN441" s="30"/>
      <c r="LO441" s="30"/>
      <c r="LP441" s="30"/>
      <c r="LQ441" s="30"/>
      <c r="LR441" s="30"/>
      <c r="LS441" s="30"/>
      <c r="LT441" s="30"/>
      <c r="LU441" s="30"/>
      <c r="LV441" s="30"/>
      <c r="LW441" s="30"/>
      <c r="LX441" s="30"/>
    </row>
    <row r="442" spans="1:336" s="31" customFormat="1" ht="114.75" x14ac:dyDescent="0.25">
      <c r="A442" s="661" t="str">
        <f>CONCATENATE(MUEBLES[[#This Row],[CODIGO DE LA PARTIDA ESPECIFICA ]],"-",MUEBLES[[#This Row],[NO. EDIFICIO ]],"-",MUEBLES[[#This Row],[NO. ÁREA ]],"-",MUEBLES[[#This Row],[NÚM. DE BIEN ]],"-",MUEBLES[[#This Row],[CONSECUTIVO DEL BIEN ]],"-",MUEBLES[[#This Row],[CONSECUTIVO GENERAL DE INVENTARIO]])</f>
        <v>561-01-44-225-002-0437</v>
      </c>
      <c r="B442" s="605">
        <v>561</v>
      </c>
      <c r="C442" s="584" t="s">
        <v>6103</v>
      </c>
      <c r="D442" s="605" t="s">
        <v>6558</v>
      </c>
      <c r="E442" s="585" t="s">
        <v>4060</v>
      </c>
      <c r="F442" s="584" t="str">
        <f>VLOOKUP(MUEBLES[[#This Row],[NO. EDIFICIO ]],EDIFICIOS[],2,FALSE)</f>
        <v>PALACIO MUNICIPAL</v>
      </c>
      <c r="G442" s="584" t="str">
        <f>VLOOKUP(MUEBLES[[#This Row],[NO. EDIFICIO ]],EDIFICIOS[],3,FALSE)</f>
        <v>PALACIO MUNICIPAL, S/N, COLONIA CENTRO</v>
      </c>
      <c r="H442" s="606" t="s">
        <v>4289</v>
      </c>
      <c r="I442" s="587" t="str">
        <f>VLOOKUP(MUEBLES[[#This Row],[NO. ÁREA ]],AREAS[],2,FALSE)</f>
        <v>SEGURIDAD PÚBLICA Y TRÁNSITO MUNICIPAL</v>
      </c>
      <c r="J442" s="586" t="str">
        <f>VLOOKUP(MUEBLES[[#This Row],[NO. ÁREA ]],AREAS[],5,FALSE)</f>
        <v>LIC. MIGUEL ÁNGEL ALDANA  CANO</v>
      </c>
      <c r="K442" s="586" t="s">
        <v>4060</v>
      </c>
      <c r="L442" s="587" t="str">
        <f>VLOOKUP(MUEBLES[[#This Row],[NÚM. DE NOMINA ]],PERSONAL[],2,FALSE)</f>
        <v>LIC. MIGUEL ÁNGEL ALDANA  CANO</v>
      </c>
      <c r="M442" s="606" t="str">
        <f>VLOOKUP(MUEBLES[[#This Row],[NÚM. DE NOMINA ]],PERSONAL[],3,FALSE)</f>
        <v xml:space="preserve">TITULAR </v>
      </c>
      <c r="N442" s="585" t="s">
        <v>4858</v>
      </c>
      <c r="O442" s="642" t="s">
        <v>4693</v>
      </c>
      <c r="P442" s="588" t="str">
        <f>VLOOKUP(MUEBLES[[#This Row],[NÚM. DE BIEN ]],BIENES[],2,FALSE)</f>
        <v>PANTALLA TV</v>
      </c>
      <c r="Q442" s="643" t="s">
        <v>3458</v>
      </c>
      <c r="R442" s="606" t="s">
        <v>5379</v>
      </c>
      <c r="S442" s="587" t="s">
        <v>114</v>
      </c>
      <c r="T442" s="587" t="s">
        <v>3459</v>
      </c>
      <c r="U442" s="587" t="s">
        <v>3460</v>
      </c>
      <c r="V442" s="587" t="s">
        <v>3461</v>
      </c>
      <c r="W442" s="621">
        <v>45208</v>
      </c>
      <c r="X442" s="622">
        <v>10555.19</v>
      </c>
      <c r="Y442" s="619"/>
      <c r="Z442" s="623">
        <v>10555.19</v>
      </c>
      <c r="AA442" s="585" t="s">
        <v>6089</v>
      </c>
      <c r="AB442" s="19" t="s">
        <v>7916</v>
      </c>
      <c r="AC442" s="576"/>
      <c r="AD442" s="30"/>
      <c r="AE442" s="30"/>
      <c r="AF442" s="30"/>
      <c r="AG442" s="30"/>
      <c r="AH442" s="30"/>
      <c r="AI442" s="30"/>
      <c r="AJ442" s="30"/>
      <c r="AK442" s="30"/>
      <c r="AL442" s="30"/>
      <c r="AM442" s="30"/>
      <c r="AN442" s="30"/>
      <c r="AO442" s="30"/>
      <c r="AP442" s="30"/>
      <c r="AQ442" s="30"/>
      <c r="AR442" s="30"/>
      <c r="AS442" s="30"/>
      <c r="AT442" s="30"/>
      <c r="AU442" s="30"/>
      <c r="AV442" s="30"/>
      <c r="AW442" s="30"/>
      <c r="AX442" s="30"/>
      <c r="AY442" s="30"/>
      <c r="AZ442" s="30"/>
      <c r="BA442" s="30"/>
      <c r="BB442" s="30"/>
      <c r="BC442" s="30"/>
      <c r="BD442" s="30"/>
      <c r="BE442" s="30"/>
      <c r="BF442" s="30"/>
      <c r="BG442" s="30"/>
      <c r="BH442" s="30"/>
      <c r="BI442" s="30"/>
      <c r="BJ442" s="30"/>
      <c r="BK442" s="30"/>
      <c r="BL442" s="30"/>
      <c r="BM442" s="30"/>
      <c r="BN442" s="30"/>
      <c r="BO442" s="30"/>
      <c r="BP442" s="30"/>
      <c r="BQ442" s="30"/>
      <c r="BR442" s="30"/>
      <c r="BS442" s="30"/>
      <c r="BT442" s="30"/>
      <c r="BU442" s="30"/>
      <c r="BV442" s="30"/>
      <c r="BW442" s="30"/>
      <c r="BX442" s="30"/>
      <c r="BY442" s="30"/>
      <c r="BZ442" s="30"/>
      <c r="CA442" s="30"/>
      <c r="CB442" s="30"/>
      <c r="CC442" s="30"/>
      <c r="CD442" s="30"/>
      <c r="CE442" s="30"/>
      <c r="CF442" s="30"/>
      <c r="CG442" s="30"/>
      <c r="CH442" s="30"/>
      <c r="CI442" s="30"/>
      <c r="CJ442" s="30"/>
      <c r="CK442" s="30"/>
      <c r="CL442" s="30"/>
      <c r="CM442" s="30"/>
      <c r="CN442" s="30"/>
      <c r="CO442" s="30"/>
      <c r="CP442" s="30"/>
      <c r="CQ442" s="30"/>
      <c r="CR442" s="30"/>
      <c r="CS442" s="30"/>
      <c r="CT442" s="30"/>
      <c r="CU442" s="30"/>
      <c r="CV442" s="30"/>
      <c r="CW442" s="30"/>
      <c r="CX442" s="30"/>
      <c r="CY442" s="30"/>
      <c r="CZ442" s="30"/>
      <c r="DA442" s="30"/>
      <c r="DB442" s="30"/>
      <c r="DC442" s="30"/>
      <c r="DD442" s="30"/>
      <c r="DE442" s="30"/>
      <c r="DF442" s="30"/>
      <c r="DG442" s="30"/>
      <c r="DH442" s="30"/>
      <c r="DI442" s="30"/>
      <c r="DJ442" s="30"/>
      <c r="DK442" s="30"/>
      <c r="DL442" s="30"/>
      <c r="DM442" s="30"/>
      <c r="DN442" s="30"/>
      <c r="DO442" s="30"/>
      <c r="DP442" s="30"/>
      <c r="DQ442" s="30"/>
      <c r="DR442" s="30"/>
      <c r="DS442" s="30"/>
      <c r="DT442" s="30"/>
      <c r="DU442" s="30"/>
      <c r="DV442" s="30"/>
      <c r="DW442" s="30"/>
      <c r="DX442" s="30"/>
      <c r="DY442" s="30"/>
      <c r="DZ442" s="30"/>
      <c r="EA442" s="30"/>
      <c r="EB442" s="30"/>
      <c r="EC442" s="30"/>
      <c r="ED442" s="30"/>
      <c r="EE442" s="30"/>
      <c r="EF442" s="30"/>
      <c r="EG442" s="30"/>
      <c r="EH442" s="30"/>
      <c r="EI442" s="30"/>
      <c r="EJ442" s="30"/>
      <c r="EK442" s="30"/>
      <c r="EL442" s="30"/>
      <c r="EM442" s="30"/>
      <c r="EN442" s="30"/>
      <c r="EO442" s="30"/>
      <c r="EP442" s="30"/>
      <c r="EQ442" s="30"/>
      <c r="ER442" s="30"/>
      <c r="ES442" s="30"/>
      <c r="ET442" s="30"/>
      <c r="EU442" s="30"/>
      <c r="EV442" s="30"/>
      <c r="EW442" s="30"/>
      <c r="EX442" s="30"/>
      <c r="EY442" s="30"/>
      <c r="EZ442" s="30"/>
      <c r="FA442" s="30"/>
      <c r="FB442" s="30"/>
      <c r="FC442" s="30"/>
      <c r="FD442" s="30"/>
      <c r="FE442" s="30"/>
      <c r="FF442" s="30"/>
      <c r="FG442" s="30"/>
      <c r="FH442" s="30"/>
      <c r="FI442" s="30"/>
      <c r="FJ442" s="30"/>
      <c r="FK442" s="30"/>
      <c r="FL442" s="30"/>
      <c r="FM442" s="30"/>
      <c r="FN442" s="30"/>
      <c r="FO442" s="30"/>
      <c r="FP442" s="30"/>
      <c r="FQ442" s="30"/>
      <c r="FR442" s="30"/>
      <c r="FS442" s="30"/>
      <c r="FT442" s="30"/>
      <c r="FU442" s="30"/>
      <c r="FV442" s="30"/>
      <c r="FW442" s="30"/>
      <c r="FX442" s="30"/>
      <c r="FY442" s="30"/>
      <c r="FZ442" s="30"/>
      <c r="GA442" s="30"/>
      <c r="GB442" s="30"/>
      <c r="GC442" s="30"/>
      <c r="GD442" s="30"/>
      <c r="GE442" s="30"/>
      <c r="GF442" s="30"/>
      <c r="GG442" s="30"/>
      <c r="GH442" s="30"/>
      <c r="GI442" s="30"/>
      <c r="GJ442" s="30"/>
      <c r="GK442" s="30"/>
      <c r="GL442" s="30"/>
      <c r="GM442" s="30"/>
      <c r="GN442" s="30"/>
      <c r="GO442" s="30"/>
      <c r="GP442" s="30"/>
      <c r="GQ442" s="30"/>
      <c r="GR442" s="30"/>
      <c r="GS442" s="30"/>
      <c r="GT442" s="30"/>
      <c r="GU442" s="30"/>
      <c r="GV442" s="30"/>
      <c r="GW442" s="30"/>
      <c r="GX442" s="30"/>
      <c r="GY442" s="30"/>
      <c r="GZ442" s="30"/>
      <c r="HA442" s="30"/>
      <c r="HB442" s="30"/>
      <c r="HC442" s="30"/>
      <c r="HD442" s="30"/>
      <c r="HE442" s="30"/>
      <c r="HF442" s="30"/>
      <c r="HG442" s="30"/>
      <c r="HH442" s="30"/>
      <c r="HI442" s="30"/>
      <c r="HJ442" s="30"/>
      <c r="HK442" s="30"/>
      <c r="HL442" s="30"/>
      <c r="HM442" s="30"/>
      <c r="HN442" s="30"/>
      <c r="HO442" s="30"/>
      <c r="HP442" s="30"/>
      <c r="HQ442" s="30"/>
      <c r="HR442" s="30"/>
      <c r="HS442" s="30"/>
      <c r="HT442" s="30"/>
      <c r="HU442" s="30"/>
      <c r="HV442" s="30"/>
      <c r="HW442" s="30"/>
      <c r="HX442" s="30"/>
      <c r="HY442" s="30"/>
      <c r="HZ442" s="30"/>
      <c r="IA442" s="30"/>
      <c r="IB442" s="30"/>
      <c r="IC442" s="30"/>
      <c r="ID442" s="30"/>
      <c r="IE442" s="30"/>
      <c r="IF442" s="30"/>
      <c r="IG442" s="30"/>
      <c r="IH442" s="30"/>
      <c r="II442" s="30"/>
      <c r="IJ442" s="30"/>
      <c r="IK442" s="30"/>
      <c r="IL442" s="30"/>
      <c r="IM442" s="30"/>
      <c r="IN442" s="30"/>
      <c r="IO442" s="30"/>
      <c r="IP442" s="30"/>
      <c r="IQ442" s="30"/>
      <c r="IR442" s="30"/>
      <c r="IS442" s="30"/>
      <c r="IT442" s="30"/>
      <c r="IU442" s="30"/>
      <c r="IV442" s="30"/>
      <c r="IW442" s="30"/>
      <c r="IX442" s="30"/>
      <c r="IY442" s="30"/>
      <c r="IZ442" s="30"/>
      <c r="JA442" s="30"/>
      <c r="JB442" s="30"/>
      <c r="JC442" s="30"/>
      <c r="JD442" s="30"/>
      <c r="JE442" s="30"/>
      <c r="JF442" s="30"/>
      <c r="JG442" s="30"/>
      <c r="JH442" s="30"/>
      <c r="JI442" s="30"/>
      <c r="JJ442" s="30"/>
      <c r="JK442" s="30"/>
      <c r="JL442" s="30"/>
      <c r="JM442" s="30"/>
      <c r="JN442" s="30"/>
      <c r="JO442" s="30"/>
      <c r="JP442" s="30"/>
      <c r="JQ442" s="30"/>
      <c r="JR442" s="30"/>
      <c r="JS442" s="30"/>
      <c r="JT442" s="30"/>
      <c r="JU442" s="30"/>
      <c r="JV442" s="30"/>
      <c r="JW442" s="30"/>
      <c r="JX442" s="30"/>
      <c r="JY442" s="30"/>
      <c r="JZ442" s="30"/>
      <c r="KA442" s="30"/>
      <c r="KB442" s="30"/>
      <c r="KC442" s="30"/>
      <c r="KD442" s="30"/>
      <c r="KE442" s="30"/>
      <c r="KF442" s="30"/>
      <c r="KG442" s="30"/>
      <c r="KH442" s="30"/>
      <c r="KI442" s="30"/>
      <c r="KJ442" s="30"/>
      <c r="KK442" s="30"/>
      <c r="KL442" s="30"/>
      <c r="KM442" s="30"/>
      <c r="KN442" s="30"/>
      <c r="KO442" s="30"/>
      <c r="KP442" s="30"/>
      <c r="KQ442" s="30"/>
      <c r="KR442" s="30"/>
      <c r="KS442" s="30"/>
      <c r="KT442" s="30"/>
      <c r="KU442" s="30"/>
      <c r="KV442" s="30"/>
      <c r="KW442" s="30"/>
      <c r="KX442" s="30"/>
      <c r="KY442" s="30"/>
      <c r="KZ442" s="30"/>
      <c r="LA442" s="30"/>
      <c r="LB442" s="30"/>
      <c r="LC442" s="30"/>
      <c r="LD442" s="30"/>
      <c r="LE442" s="30"/>
      <c r="LF442" s="30"/>
      <c r="LG442" s="30"/>
      <c r="LH442" s="30"/>
      <c r="LI442" s="30"/>
      <c r="LJ442" s="30"/>
      <c r="LK442" s="30"/>
      <c r="LL442" s="30"/>
      <c r="LM442" s="30"/>
      <c r="LN442" s="30"/>
      <c r="LO442" s="30"/>
      <c r="LP442" s="30"/>
      <c r="LQ442" s="30"/>
      <c r="LR442" s="30"/>
      <c r="LS442" s="30"/>
      <c r="LT442" s="30"/>
      <c r="LU442" s="30"/>
      <c r="LV442" s="30"/>
      <c r="LW442" s="30"/>
      <c r="LX442" s="30"/>
    </row>
    <row r="443" spans="1:336" s="31" customFormat="1" ht="63.75" x14ac:dyDescent="0.25">
      <c r="A443" s="662" t="str">
        <f>CONCATENATE(MUEBLES[[#This Row],[CODIGO DE LA PARTIDA ESPECIFICA ]],"-",MUEBLES[[#This Row],[NO. EDIFICIO ]],"-",MUEBLES[[#This Row],[NO. ÁREA ]],"-",MUEBLES[[#This Row],[NÚM. DE BIEN ]],"-",MUEBLES[[#This Row],[CONSECUTIVO DEL BIEN ]],"-",MUEBLES[[#This Row],[CONSECUTIVO GENERAL DE INVENTARIO]])</f>
        <v>521-01-05-223-001-0438</v>
      </c>
      <c r="B443" s="584">
        <v>521</v>
      </c>
      <c r="C443" s="584" t="s">
        <v>6098</v>
      </c>
      <c r="D443" s="584" t="s">
        <v>6559</v>
      </c>
      <c r="E443" s="585" t="s">
        <v>4060</v>
      </c>
      <c r="F443" s="584" t="str">
        <f>VLOOKUP(MUEBLES[[#This Row],[NO. EDIFICIO ]],EDIFICIOS[],2,FALSE)</f>
        <v>PALACIO MUNICIPAL</v>
      </c>
      <c r="G443" s="584" t="str">
        <f>VLOOKUP(MUEBLES[[#This Row],[NO. EDIFICIO ]],EDIFICIOS[],3,FALSE)</f>
        <v>PALACIO MUNICIPAL, S/N, COLONIA CENTRO</v>
      </c>
      <c r="H443" s="606" t="s">
        <v>4063</v>
      </c>
      <c r="I443" s="587" t="str">
        <f>VLOOKUP(MUEBLES[[#This Row],[NO. ÁREA ]],AREAS[],2,FALSE)</f>
        <v xml:space="preserve">H ASAMBLEA </v>
      </c>
      <c r="J443" s="586" t="str">
        <f>VLOOKUP(MUEBLES[[#This Row],[NO. ÁREA ]],AREAS[],5,FALSE)</f>
        <v>LIC. BLANCA GARCÍA LÓPEZ</v>
      </c>
      <c r="K443" s="586">
        <v>397</v>
      </c>
      <c r="L443" s="587" t="str">
        <f>VLOOKUP(MUEBLES[[#This Row],[NÚM. DE NOMINA ]],PERSONAL[],2,FALSE)</f>
        <v>LIC. BLANCA GARCÍA LÓPEZ</v>
      </c>
      <c r="M443" s="606" t="str">
        <f>VLOOKUP(MUEBLES[[#This Row],[NÚM. DE NOMINA ]],PERSONAL[],3,FALSE)</f>
        <v>OFICIAL MAYOR</v>
      </c>
      <c r="N443" s="585" t="s">
        <v>4856</v>
      </c>
      <c r="O443" s="606" t="s">
        <v>4692</v>
      </c>
      <c r="P443" s="588" t="str">
        <f>VLOOKUP(MUEBLES[[#This Row],[NÚM. DE BIEN ]],BIENES[],2,FALSE)</f>
        <v xml:space="preserve">PANTALLA LED </v>
      </c>
      <c r="Q443" s="589" t="s">
        <v>1869</v>
      </c>
      <c r="R443" s="606" t="s">
        <v>5380</v>
      </c>
      <c r="S443" s="585" t="s">
        <v>433</v>
      </c>
      <c r="T443" s="585"/>
      <c r="U443" s="585" t="s">
        <v>1205</v>
      </c>
      <c r="V443" s="585" t="s">
        <v>1230</v>
      </c>
      <c r="W443" s="590">
        <v>44151</v>
      </c>
      <c r="X443" s="591">
        <v>29999</v>
      </c>
      <c r="Y443" s="619"/>
      <c r="Z443" s="592">
        <v>29999</v>
      </c>
      <c r="AA443" s="585" t="s">
        <v>6089</v>
      </c>
      <c r="AB443" s="19"/>
      <c r="AC443" s="576"/>
      <c r="AD443" s="30"/>
      <c r="AE443" s="30"/>
      <c r="AF443" s="30"/>
      <c r="AG443" s="30"/>
      <c r="AH443" s="30"/>
      <c r="AI443" s="30"/>
      <c r="AJ443" s="30"/>
      <c r="AK443" s="30"/>
      <c r="AL443" s="30"/>
      <c r="AM443" s="30"/>
      <c r="AN443" s="30"/>
      <c r="AO443" s="30"/>
      <c r="AP443" s="30"/>
      <c r="AQ443" s="30"/>
      <c r="AR443" s="30"/>
      <c r="AS443" s="30"/>
      <c r="AT443" s="30"/>
      <c r="AU443" s="30"/>
      <c r="AV443" s="30"/>
      <c r="AW443" s="30"/>
      <c r="AX443" s="30"/>
      <c r="AY443" s="30"/>
      <c r="AZ443" s="30"/>
      <c r="BA443" s="30"/>
      <c r="BB443" s="30"/>
      <c r="BC443" s="30"/>
      <c r="BD443" s="30"/>
      <c r="BE443" s="30"/>
      <c r="BF443" s="30"/>
      <c r="BG443" s="30"/>
      <c r="BH443" s="30"/>
      <c r="BI443" s="30"/>
      <c r="BJ443" s="30"/>
      <c r="BK443" s="30"/>
      <c r="BL443" s="30"/>
      <c r="BM443" s="30"/>
      <c r="BN443" s="30"/>
      <c r="BO443" s="30"/>
      <c r="BP443" s="30"/>
      <c r="BQ443" s="30"/>
      <c r="BR443" s="30"/>
      <c r="BS443" s="30"/>
      <c r="BT443" s="30"/>
      <c r="BU443" s="30"/>
      <c r="BV443" s="30"/>
      <c r="BW443" s="30"/>
      <c r="BX443" s="30"/>
      <c r="BY443" s="30"/>
      <c r="BZ443" s="30"/>
      <c r="CA443" s="30"/>
      <c r="CB443" s="30"/>
      <c r="CC443" s="30"/>
      <c r="CD443" s="30"/>
      <c r="CE443" s="30"/>
      <c r="CF443" s="30"/>
      <c r="CG443" s="30"/>
      <c r="CH443" s="30"/>
      <c r="CI443" s="30"/>
      <c r="CJ443" s="30"/>
      <c r="CK443" s="30"/>
      <c r="CL443" s="30"/>
      <c r="CM443" s="30"/>
      <c r="CN443" s="30"/>
      <c r="CO443" s="30"/>
      <c r="CP443" s="30"/>
      <c r="CQ443" s="30"/>
      <c r="CR443" s="30"/>
      <c r="CS443" s="30"/>
      <c r="CT443" s="30"/>
      <c r="CU443" s="30"/>
      <c r="CV443" s="30"/>
      <c r="CW443" s="30"/>
      <c r="CX443" s="30"/>
      <c r="CY443" s="30"/>
      <c r="CZ443" s="30"/>
      <c r="DA443" s="30"/>
      <c r="DB443" s="30"/>
      <c r="DC443" s="30"/>
      <c r="DD443" s="30"/>
      <c r="DE443" s="30"/>
      <c r="DF443" s="30"/>
      <c r="DG443" s="30"/>
      <c r="DH443" s="30"/>
      <c r="DI443" s="30"/>
      <c r="DJ443" s="30"/>
      <c r="DK443" s="30"/>
      <c r="DL443" s="30"/>
      <c r="DM443" s="30"/>
      <c r="DN443" s="30"/>
      <c r="DO443" s="30"/>
      <c r="DP443" s="30"/>
      <c r="DQ443" s="30"/>
      <c r="DR443" s="30"/>
      <c r="DS443" s="30"/>
      <c r="DT443" s="30"/>
      <c r="DU443" s="30"/>
      <c r="DV443" s="30"/>
      <c r="DW443" s="30"/>
      <c r="DX443" s="30"/>
      <c r="DY443" s="30"/>
      <c r="DZ443" s="30"/>
      <c r="EA443" s="30"/>
      <c r="EB443" s="30"/>
      <c r="EC443" s="30"/>
      <c r="ED443" s="30"/>
      <c r="EE443" s="30"/>
      <c r="EF443" s="30"/>
      <c r="EG443" s="30"/>
      <c r="EH443" s="30"/>
      <c r="EI443" s="30"/>
      <c r="EJ443" s="30"/>
      <c r="EK443" s="30"/>
      <c r="EL443" s="30"/>
      <c r="EM443" s="30"/>
      <c r="EN443" s="30"/>
      <c r="EO443" s="30"/>
      <c r="EP443" s="30"/>
      <c r="EQ443" s="30"/>
      <c r="ER443" s="30"/>
      <c r="ES443" s="30"/>
      <c r="ET443" s="30"/>
      <c r="EU443" s="30"/>
      <c r="EV443" s="30"/>
      <c r="EW443" s="30"/>
      <c r="EX443" s="30"/>
      <c r="EY443" s="30"/>
      <c r="EZ443" s="30"/>
      <c r="FA443" s="30"/>
      <c r="FB443" s="30"/>
      <c r="FC443" s="30"/>
      <c r="FD443" s="30"/>
      <c r="FE443" s="30"/>
      <c r="FF443" s="30"/>
      <c r="FG443" s="30"/>
      <c r="FH443" s="30"/>
      <c r="FI443" s="30"/>
      <c r="FJ443" s="30"/>
      <c r="FK443" s="30"/>
      <c r="FL443" s="30"/>
      <c r="FM443" s="30"/>
      <c r="FN443" s="30"/>
      <c r="FO443" s="30"/>
      <c r="FP443" s="30"/>
      <c r="FQ443" s="30"/>
      <c r="FR443" s="30"/>
      <c r="FS443" s="30"/>
      <c r="FT443" s="30"/>
      <c r="FU443" s="30"/>
      <c r="FV443" s="30"/>
      <c r="FW443" s="30"/>
      <c r="FX443" s="30"/>
      <c r="FY443" s="30"/>
      <c r="FZ443" s="30"/>
      <c r="GA443" s="30"/>
      <c r="GB443" s="30"/>
      <c r="GC443" s="30"/>
      <c r="GD443" s="30"/>
      <c r="GE443" s="30"/>
      <c r="GF443" s="30"/>
      <c r="GG443" s="30"/>
      <c r="GH443" s="30"/>
      <c r="GI443" s="30"/>
      <c r="GJ443" s="30"/>
      <c r="GK443" s="30"/>
      <c r="GL443" s="30"/>
      <c r="GM443" s="30"/>
      <c r="GN443" s="30"/>
      <c r="GO443" s="30"/>
      <c r="GP443" s="30"/>
      <c r="GQ443" s="30"/>
      <c r="GR443" s="30"/>
      <c r="GS443" s="30"/>
      <c r="GT443" s="30"/>
      <c r="GU443" s="30"/>
      <c r="GV443" s="30"/>
      <c r="GW443" s="30"/>
      <c r="GX443" s="30"/>
      <c r="GY443" s="30"/>
      <c r="GZ443" s="30"/>
      <c r="HA443" s="30"/>
      <c r="HB443" s="30"/>
      <c r="HC443" s="30"/>
      <c r="HD443" s="30"/>
      <c r="HE443" s="30"/>
      <c r="HF443" s="30"/>
      <c r="HG443" s="30"/>
      <c r="HH443" s="30"/>
      <c r="HI443" s="30"/>
      <c r="HJ443" s="30"/>
      <c r="HK443" s="30"/>
      <c r="HL443" s="30"/>
      <c r="HM443" s="30"/>
      <c r="HN443" s="30"/>
      <c r="HO443" s="30"/>
      <c r="HP443" s="30"/>
      <c r="HQ443" s="30"/>
      <c r="HR443" s="30"/>
      <c r="HS443" s="30"/>
      <c r="HT443" s="30"/>
      <c r="HU443" s="30"/>
      <c r="HV443" s="30"/>
      <c r="HW443" s="30"/>
      <c r="HX443" s="30"/>
      <c r="HY443" s="30"/>
      <c r="HZ443" s="30"/>
      <c r="IA443" s="30"/>
      <c r="IB443" s="30"/>
      <c r="IC443" s="30"/>
      <c r="ID443" s="30"/>
      <c r="IE443" s="30"/>
      <c r="IF443" s="30"/>
      <c r="IG443" s="30"/>
      <c r="IH443" s="30"/>
      <c r="II443" s="30"/>
      <c r="IJ443" s="30"/>
      <c r="IK443" s="30"/>
      <c r="IL443" s="30"/>
      <c r="IM443" s="30"/>
      <c r="IN443" s="30"/>
      <c r="IO443" s="30"/>
      <c r="IP443" s="30"/>
      <c r="IQ443" s="30"/>
      <c r="IR443" s="30"/>
      <c r="IS443" s="30"/>
      <c r="IT443" s="30"/>
      <c r="IU443" s="30"/>
      <c r="IV443" s="30"/>
      <c r="IW443" s="30"/>
      <c r="IX443" s="30"/>
      <c r="IY443" s="30"/>
      <c r="IZ443" s="30"/>
      <c r="JA443" s="30"/>
      <c r="JB443" s="30"/>
      <c r="JC443" s="30"/>
      <c r="JD443" s="30"/>
      <c r="JE443" s="30"/>
      <c r="JF443" s="30"/>
      <c r="JG443" s="30"/>
      <c r="JH443" s="30"/>
      <c r="JI443" s="30"/>
      <c r="JJ443" s="30"/>
      <c r="JK443" s="30"/>
      <c r="JL443" s="30"/>
      <c r="JM443" s="30"/>
      <c r="JN443" s="30"/>
      <c r="JO443" s="30"/>
      <c r="JP443" s="30"/>
      <c r="JQ443" s="30"/>
      <c r="JR443" s="30"/>
      <c r="JS443" s="30"/>
      <c r="JT443" s="30"/>
      <c r="JU443" s="30"/>
      <c r="JV443" s="30"/>
      <c r="JW443" s="30"/>
      <c r="JX443" s="30"/>
      <c r="JY443" s="30"/>
      <c r="JZ443" s="30"/>
      <c r="KA443" s="30"/>
      <c r="KB443" s="30"/>
      <c r="KC443" s="30"/>
      <c r="KD443" s="30"/>
      <c r="KE443" s="30"/>
      <c r="KF443" s="30"/>
      <c r="KG443" s="30"/>
      <c r="KH443" s="30"/>
      <c r="KI443" s="30"/>
      <c r="KJ443" s="30"/>
      <c r="KK443" s="30"/>
      <c r="KL443" s="30"/>
      <c r="KM443" s="30"/>
      <c r="KN443" s="30"/>
      <c r="KO443" s="30"/>
      <c r="KP443" s="30"/>
      <c r="KQ443" s="30"/>
      <c r="KR443" s="30"/>
      <c r="KS443" s="30"/>
      <c r="KT443" s="30"/>
      <c r="KU443" s="30"/>
      <c r="KV443" s="30"/>
      <c r="KW443" s="30"/>
      <c r="KX443" s="30"/>
      <c r="KY443" s="30"/>
      <c r="KZ443" s="30"/>
      <c r="LA443" s="30"/>
      <c r="LB443" s="30"/>
      <c r="LC443" s="30"/>
      <c r="LD443" s="30"/>
      <c r="LE443" s="30"/>
      <c r="LF443" s="30"/>
      <c r="LG443" s="30"/>
      <c r="LH443" s="30"/>
      <c r="LI443" s="30"/>
      <c r="LJ443" s="30"/>
      <c r="LK443" s="30"/>
      <c r="LL443" s="30"/>
      <c r="LM443" s="30"/>
      <c r="LN443" s="30"/>
      <c r="LO443" s="30"/>
      <c r="LP443" s="30"/>
      <c r="LQ443" s="30"/>
      <c r="LR443" s="30"/>
      <c r="LS443" s="30"/>
      <c r="LT443" s="30"/>
      <c r="LU443" s="30"/>
      <c r="LV443" s="30"/>
      <c r="LW443" s="30"/>
      <c r="LX443" s="30"/>
    </row>
    <row r="444" spans="1:336" s="31" customFormat="1" ht="255" x14ac:dyDescent="0.25">
      <c r="A444" s="679" t="str">
        <f>CONCATENATE(MUEBLES[[#This Row],[CODIGO DE LA PARTIDA ESPECIFICA ]],"-",MUEBLES[[#This Row],[NO. EDIFICIO ]],"-",MUEBLES[[#This Row],[NO. ÁREA ]],"-",MUEBLES[[#This Row],[NÚM. DE BIEN ]],"-",MUEBLES[[#This Row],[CONSECUTIVO DEL BIEN ]],"-",MUEBLES[[#This Row],[CONSECUTIVO GENERAL DE INVENTARIO]])</f>
        <v>511-01-44-252-001-0439</v>
      </c>
      <c r="B444" s="605">
        <v>511</v>
      </c>
      <c r="C444" s="584" t="s">
        <v>6096</v>
      </c>
      <c r="D444" s="605" t="s">
        <v>6560</v>
      </c>
      <c r="E444" s="585" t="s">
        <v>4060</v>
      </c>
      <c r="F444" s="584" t="str">
        <f>VLOOKUP(MUEBLES[[#This Row],[NO. EDIFICIO ]],EDIFICIOS[],2,FALSE)</f>
        <v>PALACIO MUNICIPAL</v>
      </c>
      <c r="G444" s="584" t="str">
        <f>VLOOKUP(MUEBLES[[#This Row],[NO. EDIFICIO ]],EDIFICIOS[],3,FALSE)</f>
        <v>PALACIO MUNICIPAL, S/N, COLONIA CENTRO</v>
      </c>
      <c r="H444" s="606" t="s">
        <v>4289</v>
      </c>
      <c r="I444" s="587" t="str">
        <f>VLOOKUP(MUEBLES[[#This Row],[NO. ÁREA ]],AREAS[],2,FALSE)</f>
        <v>SEGURIDAD PÚBLICA Y TRÁNSITO MUNICIPAL</v>
      </c>
      <c r="J444" s="586" t="str">
        <f>VLOOKUP(MUEBLES[[#This Row],[NO. ÁREA ]],AREAS[],5,FALSE)</f>
        <v>LIC. MIGUEL ÁNGEL ALDANA  CANO</v>
      </c>
      <c r="K444" s="586" t="s">
        <v>4060</v>
      </c>
      <c r="L444" s="587" t="str">
        <f>VLOOKUP(MUEBLES[[#This Row],[NÚM. DE NOMINA ]],PERSONAL[],2,FALSE)</f>
        <v>LIC. MIGUEL ÁNGEL ALDANA  CANO</v>
      </c>
      <c r="M444" s="606" t="str">
        <f>VLOOKUP(MUEBLES[[#This Row],[NÚM. DE NOMINA ]],PERSONAL[],3,FALSE)</f>
        <v xml:space="preserve">TITULAR </v>
      </c>
      <c r="N444" s="585" t="s">
        <v>4885</v>
      </c>
      <c r="O444" s="642" t="s">
        <v>4692</v>
      </c>
      <c r="P444" s="588" t="str">
        <f>VLOOKUP(MUEBLES[[#This Row],[NÚM. DE BIEN ]],BIENES[],2,FALSE)</f>
        <v>POSTE METALICO 12 METROS</v>
      </c>
      <c r="Q444" s="643" t="s">
        <v>3605</v>
      </c>
      <c r="R444" s="606" t="s">
        <v>5381</v>
      </c>
      <c r="S444" s="587" t="s">
        <v>557</v>
      </c>
      <c r="T444" s="587" t="s">
        <v>557</v>
      </c>
      <c r="U444" s="587" t="s">
        <v>557</v>
      </c>
      <c r="V444" s="587"/>
      <c r="W444" s="621">
        <v>45280</v>
      </c>
      <c r="X444" s="622">
        <v>36099.084000000003</v>
      </c>
      <c r="Y444" s="619"/>
      <c r="Z444" s="623">
        <v>36099.084000000003</v>
      </c>
      <c r="AA444" s="585" t="s">
        <v>6091</v>
      </c>
      <c r="AB444" s="19"/>
      <c r="AC444" s="576"/>
      <c r="AD444" s="30"/>
      <c r="AE444" s="30"/>
      <c r="AF444" s="30"/>
      <c r="AG444" s="30"/>
      <c r="AH444" s="30"/>
      <c r="AI444" s="30"/>
      <c r="AJ444" s="30"/>
      <c r="AK444" s="30"/>
      <c r="AL444" s="30"/>
      <c r="AM444" s="30"/>
      <c r="AN444" s="30"/>
      <c r="AO444" s="30"/>
      <c r="AP444" s="30"/>
      <c r="AQ444" s="30"/>
      <c r="AR444" s="30"/>
      <c r="AS444" s="30"/>
      <c r="AT444" s="30"/>
      <c r="AU444" s="30"/>
      <c r="AV444" s="30"/>
      <c r="AW444" s="30"/>
      <c r="AX444" s="30"/>
      <c r="AY444" s="30"/>
      <c r="AZ444" s="30"/>
      <c r="BA444" s="30"/>
      <c r="BB444" s="30"/>
      <c r="BC444" s="30"/>
      <c r="BD444" s="30"/>
      <c r="BE444" s="30"/>
      <c r="BF444" s="30"/>
      <c r="BG444" s="30"/>
      <c r="BH444" s="30"/>
      <c r="BI444" s="30"/>
      <c r="BJ444" s="30"/>
      <c r="BK444" s="30"/>
      <c r="BL444" s="30"/>
      <c r="BM444" s="30"/>
      <c r="BN444" s="30"/>
      <c r="BO444" s="30"/>
      <c r="BP444" s="30"/>
      <c r="BQ444" s="30"/>
      <c r="BR444" s="30"/>
      <c r="BS444" s="30"/>
      <c r="BT444" s="30"/>
      <c r="BU444" s="30"/>
      <c r="BV444" s="30"/>
      <c r="BW444" s="30"/>
      <c r="BX444" s="30"/>
      <c r="BY444" s="30"/>
      <c r="BZ444" s="30"/>
      <c r="CA444" s="30"/>
      <c r="CB444" s="30"/>
      <c r="CC444" s="30"/>
      <c r="CD444" s="30"/>
      <c r="CE444" s="30"/>
      <c r="CF444" s="30"/>
      <c r="CG444" s="30"/>
      <c r="CH444" s="30"/>
      <c r="CI444" s="30"/>
      <c r="CJ444" s="30"/>
      <c r="CK444" s="30"/>
      <c r="CL444" s="30"/>
      <c r="CM444" s="30"/>
      <c r="CN444" s="30"/>
      <c r="CO444" s="30"/>
      <c r="CP444" s="30"/>
      <c r="CQ444" s="30"/>
      <c r="CR444" s="30"/>
      <c r="CS444" s="30"/>
      <c r="CT444" s="30"/>
      <c r="CU444" s="30"/>
      <c r="CV444" s="30"/>
      <c r="CW444" s="30"/>
      <c r="CX444" s="30"/>
      <c r="CY444" s="30"/>
      <c r="CZ444" s="30"/>
      <c r="DA444" s="30"/>
      <c r="DB444" s="30"/>
      <c r="DC444" s="30"/>
      <c r="DD444" s="30"/>
      <c r="DE444" s="30"/>
      <c r="DF444" s="30"/>
      <c r="DG444" s="30"/>
      <c r="DH444" s="30"/>
      <c r="DI444" s="30"/>
      <c r="DJ444" s="30"/>
      <c r="DK444" s="30"/>
      <c r="DL444" s="30"/>
      <c r="DM444" s="30"/>
      <c r="DN444" s="30"/>
      <c r="DO444" s="30"/>
      <c r="DP444" s="30"/>
      <c r="DQ444" s="30"/>
      <c r="DR444" s="30"/>
      <c r="DS444" s="30"/>
      <c r="DT444" s="30"/>
      <c r="DU444" s="30"/>
      <c r="DV444" s="30"/>
      <c r="DW444" s="30"/>
      <c r="DX444" s="30"/>
      <c r="DY444" s="30"/>
      <c r="DZ444" s="30"/>
      <c r="EA444" s="30"/>
      <c r="EB444" s="30"/>
      <c r="EC444" s="30"/>
      <c r="ED444" s="30"/>
      <c r="EE444" s="30"/>
      <c r="EF444" s="30"/>
      <c r="EG444" s="30"/>
      <c r="EH444" s="30"/>
      <c r="EI444" s="30"/>
      <c r="EJ444" s="30"/>
      <c r="EK444" s="30"/>
      <c r="EL444" s="30"/>
      <c r="EM444" s="30"/>
      <c r="EN444" s="30"/>
      <c r="EO444" s="30"/>
      <c r="EP444" s="30"/>
      <c r="EQ444" s="30"/>
      <c r="ER444" s="30"/>
      <c r="ES444" s="30"/>
      <c r="ET444" s="30"/>
      <c r="EU444" s="30"/>
      <c r="EV444" s="30"/>
      <c r="EW444" s="30"/>
      <c r="EX444" s="30"/>
      <c r="EY444" s="30"/>
      <c r="EZ444" s="30"/>
      <c r="FA444" s="30"/>
      <c r="FB444" s="30"/>
      <c r="FC444" s="30"/>
      <c r="FD444" s="30"/>
      <c r="FE444" s="30"/>
      <c r="FF444" s="30"/>
      <c r="FG444" s="30"/>
      <c r="FH444" s="30"/>
      <c r="FI444" s="30"/>
      <c r="FJ444" s="30"/>
      <c r="FK444" s="30"/>
      <c r="FL444" s="30"/>
      <c r="FM444" s="30"/>
      <c r="FN444" s="30"/>
      <c r="FO444" s="30"/>
      <c r="FP444" s="30"/>
      <c r="FQ444" s="30"/>
      <c r="FR444" s="30"/>
      <c r="FS444" s="30"/>
      <c r="FT444" s="30"/>
      <c r="FU444" s="30"/>
      <c r="FV444" s="30"/>
      <c r="FW444" s="30"/>
      <c r="FX444" s="30"/>
      <c r="FY444" s="30"/>
      <c r="FZ444" s="30"/>
      <c r="GA444" s="30"/>
      <c r="GB444" s="30"/>
      <c r="GC444" s="30"/>
      <c r="GD444" s="30"/>
      <c r="GE444" s="30"/>
      <c r="GF444" s="30"/>
      <c r="GG444" s="30"/>
      <c r="GH444" s="30"/>
      <c r="GI444" s="30"/>
      <c r="GJ444" s="30"/>
      <c r="GK444" s="30"/>
      <c r="GL444" s="30"/>
      <c r="GM444" s="30"/>
      <c r="GN444" s="30"/>
      <c r="GO444" s="30"/>
      <c r="GP444" s="30"/>
      <c r="GQ444" s="30"/>
      <c r="GR444" s="30"/>
      <c r="GS444" s="30"/>
      <c r="GT444" s="30"/>
      <c r="GU444" s="30"/>
      <c r="GV444" s="30"/>
      <c r="GW444" s="30"/>
      <c r="GX444" s="30"/>
      <c r="GY444" s="30"/>
      <c r="GZ444" s="30"/>
      <c r="HA444" s="30"/>
      <c r="HB444" s="30"/>
      <c r="HC444" s="30"/>
      <c r="HD444" s="30"/>
      <c r="HE444" s="30"/>
      <c r="HF444" s="30"/>
      <c r="HG444" s="30"/>
      <c r="HH444" s="30"/>
      <c r="HI444" s="30"/>
      <c r="HJ444" s="30"/>
      <c r="HK444" s="30"/>
      <c r="HL444" s="30"/>
      <c r="HM444" s="30"/>
      <c r="HN444" s="30"/>
      <c r="HO444" s="30"/>
      <c r="HP444" s="30"/>
      <c r="HQ444" s="30"/>
      <c r="HR444" s="30"/>
      <c r="HS444" s="30"/>
      <c r="HT444" s="30"/>
      <c r="HU444" s="30"/>
      <c r="HV444" s="30"/>
      <c r="HW444" s="30"/>
      <c r="HX444" s="30"/>
      <c r="HY444" s="30"/>
      <c r="HZ444" s="30"/>
      <c r="IA444" s="30"/>
      <c r="IB444" s="30"/>
      <c r="IC444" s="30"/>
      <c r="ID444" s="30"/>
      <c r="IE444" s="30"/>
      <c r="IF444" s="30"/>
      <c r="IG444" s="30"/>
      <c r="IH444" s="30"/>
      <c r="II444" s="30"/>
      <c r="IJ444" s="30"/>
      <c r="IK444" s="30"/>
      <c r="IL444" s="30"/>
      <c r="IM444" s="30"/>
      <c r="IN444" s="30"/>
      <c r="IO444" s="30"/>
      <c r="IP444" s="30"/>
      <c r="IQ444" s="30"/>
      <c r="IR444" s="30"/>
      <c r="IS444" s="30"/>
      <c r="IT444" s="30"/>
      <c r="IU444" s="30"/>
      <c r="IV444" s="30"/>
      <c r="IW444" s="30"/>
      <c r="IX444" s="30"/>
      <c r="IY444" s="30"/>
      <c r="IZ444" s="30"/>
      <c r="JA444" s="30"/>
      <c r="JB444" s="30"/>
      <c r="JC444" s="30"/>
      <c r="JD444" s="30"/>
      <c r="JE444" s="30"/>
      <c r="JF444" s="30"/>
      <c r="JG444" s="30"/>
      <c r="JH444" s="30"/>
      <c r="JI444" s="30"/>
      <c r="JJ444" s="30"/>
      <c r="JK444" s="30"/>
      <c r="JL444" s="30"/>
      <c r="JM444" s="30"/>
      <c r="JN444" s="30"/>
      <c r="JO444" s="30"/>
      <c r="JP444" s="30"/>
      <c r="JQ444" s="30"/>
      <c r="JR444" s="30"/>
      <c r="JS444" s="30"/>
      <c r="JT444" s="30"/>
      <c r="JU444" s="30"/>
      <c r="JV444" s="30"/>
      <c r="JW444" s="30"/>
      <c r="JX444" s="30"/>
      <c r="JY444" s="30"/>
      <c r="JZ444" s="30"/>
      <c r="KA444" s="30"/>
      <c r="KB444" s="30"/>
      <c r="KC444" s="30"/>
      <c r="KD444" s="30"/>
      <c r="KE444" s="30"/>
      <c r="KF444" s="30"/>
      <c r="KG444" s="30"/>
      <c r="KH444" s="30"/>
      <c r="KI444" s="30"/>
      <c r="KJ444" s="30"/>
      <c r="KK444" s="30"/>
      <c r="KL444" s="30"/>
      <c r="KM444" s="30"/>
      <c r="KN444" s="30"/>
      <c r="KO444" s="30"/>
      <c r="KP444" s="30"/>
      <c r="KQ444" s="30"/>
      <c r="KR444" s="30"/>
      <c r="KS444" s="30"/>
      <c r="KT444" s="30"/>
      <c r="KU444" s="30"/>
      <c r="KV444" s="30"/>
      <c r="KW444" s="30"/>
      <c r="KX444" s="30"/>
      <c r="KY444" s="30"/>
      <c r="KZ444" s="30"/>
      <c r="LA444" s="30"/>
      <c r="LB444" s="30"/>
      <c r="LC444" s="30"/>
      <c r="LD444" s="30"/>
      <c r="LE444" s="30"/>
      <c r="LF444" s="30"/>
      <c r="LG444" s="30"/>
      <c r="LH444" s="30"/>
      <c r="LI444" s="30"/>
      <c r="LJ444" s="30"/>
      <c r="LK444" s="30"/>
      <c r="LL444" s="30"/>
      <c r="LM444" s="30"/>
      <c r="LN444" s="30"/>
      <c r="LO444" s="30"/>
      <c r="LP444" s="30"/>
      <c r="LQ444" s="30"/>
      <c r="LR444" s="30"/>
      <c r="LS444" s="30"/>
      <c r="LT444" s="30"/>
      <c r="LU444" s="30"/>
      <c r="LV444" s="30"/>
      <c r="LW444" s="30"/>
      <c r="LX444" s="30"/>
    </row>
    <row r="445" spans="1:336" s="31" customFormat="1" ht="255" x14ac:dyDescent="0.25">
      <c r="A445" s="677" t="str">
        <f>CONCATENATE(MUEBLES[[#This Row],[CODIGO DE LA PARTIDA ESPECIFICA ]],"-",MUEBLES[[#This Row],[NO. EDIFICIO ]],"-",MUEBLES[[#This Row],[NO. ÁREA ]],"-",MUEBLES[[#This Row],[NÚM. DE BIEN ]],"-",MUEBLES[[#This Row],[CONSECUTIVO DEL BIEN ]],"-",MUEBLES[[#This Row],[CONSECUTIVO GENERAL DE INVENTARIO]])</f>
        <v>511-01-44-252-002-0440</v>
      </c>
      <c r="B445" s="584">
        <v>511</v>
      </c>
      <c r="C445" s="584" t="s">
        <v>6096</v>
      </c>
      <c r="D445" s="584" t="s">
        <v>6561</v>
      </c>
      <c r="E445" s="585" t="s">
        <v>4060</v>
      </c>
      <c r="F445" s="584" t="str">
        <f>VLOOKUP(MUEBLES[[#This Row],[NO. EDIFICIO ]],EDIFICIOS[],2,FALSE)</f>
        <v>PALACIO MUNICIPAL</v>
      </c>
      <c r="G445" s="584" t="str">
        <f>VLOOKUP(MUEBLES[[#This Row],[NO. EDIFICIO ]],EDIFICIOS[],3,FALSE)</f>
        <v>PALACIO MUNICIPAL, S/N, COLONIA CENTRO</v>
      </c>
      <c r="H445" s="606" t="s">
        <v>4289</v>
      </c>
      <c r="I445" s="587" t="str">
        <f>VLOOKUP(MUEBLES[[#This Row],[NO. ÁREA ]],AREAS[],2,FALSE)</f>
        <v>SEGURIDAD PÚBLICA Y TRÁNSITO MUNICIPAL</v>
      </c>
      <c r="J445" s="586" t="str">
        <f>VLOOKUP(MUEBLES[[#This Row],[NO. ÁREA ]],AREAS[],5,FALSE)</f>
        <v>LIC. MIGUEL ÁNGEL ALDANA  CANO</v>
      </c>
      <c r="K445" s="586" t="s">
        <v>4060</v>
      </c>
      <c r="L445" s="587" t="str">
        <f>VLOOKUP(MUEBLES[[#This Row],[NÚM. DE NOMINA ]],PERSONAL[],2,FALSE)</f>
        <v>LIC. MIGUEL ÁNGEL ALDANA  CANO</v>
      </c>
      <c r="M445" s="586" t="str">
        <f>VLOOKUP(MUEBLES[[#This Row],[NÚM. DE NOMINA ]],PERSONAL[],3,FALSE)</f>
        <v xml:space="preserve">TITULAR </v>
      </c>
      <c r="N445" s="585" t="s">
        <v>4885</v>
      </c>
      <c r="O445" s="624" t="s">
        <v>4693</v>
      </c>
      <c r="P445" s="588" t="str">
        <f>VLOOKUP(MUEBLES[[#This Row],[NÚM. DE BIEN ]],BIENES[],2,FALSE)</f>
        <v>POSTE METALICO 12 METROS</v>
      </c>
      <c r="Q445" s="625" t="s">
        <v>3605</v>
      </c>
      <c r="R445" s="606" t="s">
        <v>5382</v>
      </c>
      <c r="S445" s="585" t="s">
        <v>557</v>
      </c>
      <c r="T445" s="585" t="s">
        <v>557</v>
      </c>
      <c r="U445" s="585" t="s">
        <v>557</v>
      </c>
      <c r="V445" s="585"/>
      <c r="W445" s="590">
        <v>45280</v>
      </c>
      <c r="X445" s="591">
        <v>36099.084000000003</v>
      </c>
      <c r="Y445" s="619"/>
      <c r="Z445" s="592">
        <v>36099.084000000003</v>
      </c>
      <c r="AA445" s="585" t="s">
        <v>6091</v>
      </c>
      <c r="AB445" s="19"/>
      <c r="AC445" s="576"/>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c r="BC445" s="30"/>
      <c r="BD445" s="30"/>
      <c r="BE445" s="30"/>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0"/>
      <c r="CE445" s="30"/>
      <c r="CF445" s="30"/>
      <c r="CG445" s="30"/>
      <c r="CH445" s="30"/>
      <c r="CI445" s="30"/>
      <c r="CJ445" s="30"/>
      <c r="CK445" s="30"/>
      <c r="CL445" s="30"/>
      <c r="CM445" s="30"/>
      <c r="CN445" s="30"/>
      <c r="CO445" s="30"/>
      <c r="CP445" s="30"/>
      <c r="CQ445" s="30"/>
      <c r="CR445" s="30"/>
      <c r="CS445" s="30"/>
      <c r="CT445" s="30"/>
      <c r="CU445" s="30"/>
      <c r="CV445" s="30"/>
      <c r="CW445" s="30"/>
      <c r="CX445" s="30"/>
      <c r="CY445" s="30"/>
      <c r="CZ445" s="30"/>
      <c r="DA445" s="30"/>
      <c r="DB445" s="30"/>
      <c r="DC445" s="30"/>
      <c r="DD445" s="30"/>
      <c r="DE445" s="30"/>
      <c r="DF445" s="30"/>
      <c r="DG445" s="30"/>
      <c r="DH445" s="30"/>
      <c r="DI445" s="30"/>
      <c r="DJ445" s="30"/>
      <c r="DK445" s="30"/>
      <c r="DL445" s="30"/>
      <c r="DM445" s="30"/>
      <c r="DN445" s="30"/>
      <c r="DO445" s="30"/>
      <c r="DP445" s="30"/>
      <c r="DQ445" s="30"/>
      <c r="DR445" s="30"/>
      <c r="DS445" s="30"/>
      <c r="DT445" s="30"/>
      <c r="DU445" s="30"/>
      <c r="DV445" s="30"/>
      <c r="DW445" s="30"/>
      <c r="DX445" s="30"/>
      <c r="DY445" s="30"/>
      <c r="DZ445" s="30"/>
      <c r="EA445" s="30"/>
      <c r="EB445" s="30"/>
      <c r="EC445" s="30"/>
      <c r="ED445" s="30"/>
      <c r="EE445" s="30"/>
      <c r="EF445" s="30"/>
      <c r="EG445" s="30"/>
      <c r="EH445" s="30"/>
      <c r="EI445" s="30"/>
      <c r="EJ445" s="30"/>
      <c r="EK445" s="30"/>
      <c r="EL445" s="30"/>
      <c r="EM445" s="30"/>
      <c r="EN445" s="30"/>
      <c r="EO445" s="30"/>
      <c r="EP445" s="30"/>
      <c r="EQ445" s="30"/>
      <c r="ER445" s="30"/>
      <c r="ES445" s="30"/>
      <c r="ET445" s="30"/>
      <c r="EU445" s="30"/>
      <c r="EV445" s="30"/>
      <c r="EW445" s="30"/>
      <c r="EX445" s="30"/>
      <c r="EY445" s="30"/>
      <c r="EZ445" s="30"/>
      <c r="FA445" s="30"/>
      <c r="FB445" s="30"/>
      <c r="FC445" s="30"/>
      <c r="FD445" s="30"/>
      <c r="FE445" s="30"/>
      <c r="FF445" s="30"/>
      <c r="FG445" s="30"/>
      <c r="FH445" s="30"/>
      <c r="FI445" s="30"/>
      <c r="FJ445" s="30"/>
      <c r="FK445" s="30"/>
      <c r="FL445" s="30"/>
      <c r="FM445" s="30"/>
      <c r="FN445" s="30"/>
      <c r="FO445" s="30"/>
      <c r="FP445" s="30"/>
      <c r="FQ445" s="30"/>
      <c r="FR445" s="30"/>
      <c r="FS445" s="30"/>
      <c r="FT445" s="30"/>
      <c r="FU445" s="30"/>
      <c r="FV445" s="30"/>
      <c r="FW445" s="30"/>
      <c r="FX445" s="30"/>
      <c r="FY445" s="30"/>
      <c r="FZ445" s="30"/>
      <c r="GA445" s="30"/>
      <c r="GB445" s="30"/>
      <c r="GC445" s="30"/>
      <c r="GD445" s="30"/>
      <c r="GE445" s="30"/>
      <c r="GF445" s="30"/>
      <c r="GG445" s="30"/>
      <c r="GH445" s="30"/>
      <c r="GI445" s="30"/>
      <c r="GJ445" s="30"/>
      <c r="GK445" s="30"/>
      <c r="GL445" s="30"/>
      <c r="GM445" s="30"/>
      <c r="GN445" s="30"/>
      <c r="GO445" s="30"/>
      <c r="GP445" s="30"/>
      <c r="GQ445" s="30"/>
      <c r="GR445" s="30"/>
      <c r="GS445" s="30"/>
      <c r="GT445" s="30"/>
      <c r="GU445" s="30"/>
      <c r="GV445" s="30"/>
      <c r="GW445" s="30"/>
      <c r="GX445" s="30"/>
      <c r="GY445" s="30"/>
      <c r="GZ445" s="30"/>
      <c r="HA445" s="30"/>
      <c r="HB445" s="30"/>
      <c r="HC445" s="30"/>
      <c r="HD445" s="30"/>
      <c r="HE445" s="30"/>
      <c r="HF445" s="30"/>
      <c r="HG445" s="30"/>
      <c r="HH445" s="30"/>
      <c r="HI445" s="30"/>
      <c r="HJ445" s="30"/>
      <c r="HK445" s="30"/>
      <c r="HL445" s="30"/>
      <c r="HM445" s="30"/>
      <c r="HN445" s="30"/>
      <c r="HO445" s="30"/>
      <c r="HP445" s="30"/>
      <c r="HQ445" s="30"/>
      <c r="HR445" s="30"/>
      <c r="HS445" s="30"/>
      <c r="HT445" s="30"/>
      <c r="HU445" s="30"/>
      <c r="HV445" s="30"/>
      <c r="HW445" s="30"/>
      <c r="HX445" s="30"/>
      <c r="HY445" s="30"/>
      <c r="HZ445" s="30"/>
      <c r="IA445" s="30"/>
      <c r="IB445" s="30"/>
      <c r="IC445" s="30"/>
      <c r="ID445" s="30"/>
      <c r="IE445" s="30"/>
      <c r="IF445" s="30"/>
      <c r="IG445" s="30"/>
      <c r="IH445" s="30"/>
      <c r="II445" s="30"/>
      <c r="IJ445" s="30"/>
      <c r="IK445" s="30"/>
      <c r="IL445" s="30"/>
      <c r="IM445" s="30"/>
      <c r="IN445" s="30"/>
      <c r="IO445" s="30"/>
      <c r="IP445" s="30"/>
      <c r="IQ445" s="30"/>
      <c r="IR445" s="30"/>
      <c r="IS445" s="30"/>
      <c r="IT445" s="30"/>
      <c r="IU445" s="30"/>
      <c r="IV445" s="30"/>
      <c r="IW445" s="30"/>
      <c r="IX445" s="30"/>
      <c r="IY445" s="30"/>
      <c r="IZ445" s="30"/>
      <c r="JA445" s="30"/>
      <c r="JB445" s="30"/>
      <c r="JC445" s="30"/>
      <c r="JD445" s="30"/>
      <c r="JE445" s="30"/>
      <c r="JF445" s="30"/>
      <c r="JG445" s="30"/>
      <c r="JH445" s="30"/>
      <c r="JI445" s="30"/>
      <c r="JJ445" s="30"/>
      <c r="JK445" s="30"/>
      <c r="JL445" s="30"/>
      <c r="JM445" s="30"/>
      <c r="JN445" s="30"/>
      <c r="JO445" s="30"/>
      <c r="JP445" s="30"/>
      <c r="JQ445" s="30"/>
      <c r="JR445" s="30"/>
      <c r="JS445" s="30"/>
      <c r="JT445" s="30"/>
      <c r="JU445" s="30"/>
      <c r="JV445" s="30"/>
      <c r="JW445" s="30"/>
      <c r="JX445" s="30"/>
      <c r="JY445" s="30"/>
      <c r="JZ445" s="30"/>
      <c r="KA445" s="30"/>
      <c r="KB445" s="30"/>
      <c r="KC445" s="30"/>
      <c r="KD445" s="30"/>
      <c r="KE445" s="30"/>
      <c r="KF445" s="30"/>
      <c r="KG445" s="30"/>
      <c r="KH445" s="30"/>
      <c r="KI445" s="30"/>
      <c r="KJ445" s="30"/>
      <c r="KK445" s="30"/>
      <c r="KL445" s="30"/>
      <c r="KM445" s="30"/>
      <c r="KN445" s="30"/>
      <c r="KO445" s="30"/>
      <c r="KP445" s="30"/>
      <c r="KQ445" s="30"/>
      <c r="KR445" s="30"/>
      <c r="KS445" s="30"/>
      <c r="KT445" s="30"/>
      <c r="KU445" s="30"/>
      <c r="KV445" s="30"/>
      <c r="KW445" s="30"/>
      <c r="KX445" s="30"/>
      <c r="KY445" s="30"/>
      <c r="KZ445" s="30"/>
      <c r="LA445" s="30"/>
      <c r="LB445" s="30"/>
      <c r="LC445" s="30"/>
      <c r="LD445" s="30"/>
      <c r="LE445" s="30"/>
      <c r="LF445" s="30"/>
      <c r="LG445" s="30"/>
      <c r="LH445" s="30"/>
      <c r="LI445" s="30"/>
      <c r="LJ445" s="30"/>
      <c r="LK445" s="30"/>
      <c r="LL445" s="30"/>
      <c r="LM445" s="30"/>
      <c r="LN445" s="30"/>
      <c r="LO445" s="30"/>
      <c r="LP445" s="30"/>
      <c r="LQ445" s="30"/>
      <c r="LR445" s="30"/>
      <c r="LS445" s="30"/>
      <c r="LT445" s="30"/>
      <c r="LU445" s="30"/>
      <c r="LV445" s="30"/>
      <c r="LW445" s="30"/>
      <c r="LX445" s="30"/>
    </row>
    <row r="446" spans="1:336" s="31" customFormat="1" ht="255" x14ac:dyDescent="0.25">
      <c r="A446" s="677" t="str">
        <f>CONCATENATE(MUEBLES[[#This Row],[CODIGO DE LA PARTIDA ESPECIFICA ]],"-",MUEBLES[[#This Row],[NO. EDIFICIO ]],"-",MUEBLES[[#This Row],[NO. ÁREA ]],"-",MUEBLES[[#This Row],[NÚM. DE BIEN ]],"-",MUEBLES[[#This Row],[CONSECUTIVO DEL BIEN ]],"-",MUEBLES[[#This Row],[CONSECUTIVO GENERAL DE INVENTARIO]])</f>
        <v>511-01-44-252-003-0441</v>
      </c>
      <c r="B446" s="584">
        <v>511</v>
      </c>
      <c r="C446" s="584" t="s">
        <v>6096</v>
      </c>
      <c r="D446" s="584" t="s">
        <v>6562</v>
      </c>
      <c r="E446" s="585" t="s">
        <v>4060</v>
      </c>
      <c r="F446" s="584" t="str">
        <f>VLOOKUP(MUEBLES[[#This Row],[NO. EDIFICIO ]],EDIFICIOS[],2,FALSE)</f>
        <v>PALACIO MUNICIPAL</v>
      </c>
      <c r="G446" s="584" t="str">
        <f>VLOOKUP(MUEBLES[[#This Row],[NO. EDIFICIO ]],EDIFICIOS[],3,FALSE)</f>
        <v>PALACIO MUNICIPAL, S/N, COLONIA CENTRO</v>
      </c>
      <c r="H446" s="606" t="s">
        <v>4289</v>
      </c>
      <c r="I446" s="587" t="str">
        <f>VLOOKUP(MUEBLES[[#This Row],[NO. ÁREA ]],AREAS[],2,FALSE)</f>
        <v>SEGURIDAD PÚBLICA Y TRÁNSITO MUNICIPAL</v>
      </c>
      <c r="J446" s="586" t="str">
        <f>VLOOKUP(MUEBLES[[#This Row],[NO. ÁREA ]],AREAS[],5,FALSE)</f>
        <v>LIC. MIGUEL ÁNGEL ALDANA  CANO</v>
      </c>
      <c r="K446" s="586" t="s">
        <v>4060</v>
      </c>
      <c r="L446" s="587" t="str">
        <f>VLOOKUP(MUEBLES[[#This Row],[NÚM. DE NOMINA ]],PERSONAL[],2,FALSE)</f>
        <v>LIC. MIGUEL ÁNGEL ALDANA  CANO</v>
      </c>
      <c r="M446" s="586" t="str">
        <f>VLOOKUP(MUEBLES[[#This Row],[NÚM. DE NOMINA ]],PERSONAL[],3,FALSE)</f>
        <v xml:space="preserve">TITULAR </v>
      </c>
      <c r="N446" s="585" t="s">
        <v>4885</v>
      </c>
      <c r="O446" s="624" t="s">
        <v>4694</v>
      </c>
      <c r="P446" s="588" t="str">
        <f>VLOOKUP(MUEBLES[[#This Row],[NÚM. DE BIEN ]],BIENES[],2,FALSE)</f>
        <v>POSTE METALICO 12 METROS</v>
      </c>
      <c r="Q446" s="625" t="s">
        <v>3605</v>
      </c>
      <c r="R446" s="606" t="s">
        <v>5383</v>
      </c>
      <c r="S446" s="585" t="s">
        <v>557</v>
      </c>
      <c r="T446" s="585" t="s">
        <v>557</v>
      </c>
      <c r="U446" s="585" t="s">
        <v>557</v>
      </c>
      <c r="V446" s="585"/>
      <c r="W446" s="590">
        <v>45280</v>
      </c>
      <c r="X446" s="591">
        <v>36099.084000000003</v>
      </c>
      <c r="Y446" s="619"/>
      <c r="Z446" s="592">
        <v>36099.084000000003</v>
      </c>
      <c r="AA446" s="585" t="s">
        <v>6091</v>
      </c>
      <c r="AB446" s="19"/>
      <c r="AC446" s="576"/>
      <c r="AD446" s="30"/>
      <c r="AE446" s="30"/>
      <c r="AF446" s="30"/>
      <c r="AG446" s="30"/>
      <c r="AH446" s="30"/>
      <c r="AI446" s="30"/>
      <c r="AJ446" s="30"/>
      <c r="AK446" s="30"/>
      <c r="AL446" s="30"/>
      <c r="AM446" s="30"/>
      <c r="AN446" s="30"/>
      <c r="AO446" s="30"/>
      <c r="AP446" s="30"/>
      <c r="AQ446" s="30"/>
      <c r="AR446" s="30"/>
      <c r="AS446" s="30"/>
      <c r="AT446" s="30"/>
      <c r="AU446" s="30"/>
      <c r="AV446" s="30"/>
      <c r="AW446" s="30"/>
      <c r="AX446" s="30"/>
      <c r="AY446" s="30"/>
      <c r="AZ446" s="30"/>
      <c r="BA446" s="30"/>
      <c r="BB446" s="30"/>
      <c r="BC446" s="30"/>
      <c r="BD446" s="30"/>
      <c r="BE446" s="30"/>
      <c r="BF446" s="30"/>
      <c r="BG446" s="30"/>
      <c r="BH446" s="30"/>
      <c r="BI446" s="30"/>
      <c r="BJ446" s="30"/>
      <c r="BK446" s="30"/>
      <c r="BL446" s="30"/>
      <c r="BM446" s="30"/>
      <c r="BN446" s="30"/>
      <c r="BO446" s="30"/>
      <c r="BP446" s="30"/>
      <c r="BQ446" s="30"/>
      <c r="BR446" s="30"/>
      <c r="BS446" s="30"/>
      <c r="BT446" s="30"/>
      <c r="BU446" s="30"/>
      <c r="BV446" s="30"/>
      <c r="BW446" s="30"/>
      <c r="BX446" s="30"/>
      <c r="BY446" s="30"/>
      <c r="BZ446" s="30"/>
      <c r="CA446" s="30"/>
      <c r="CB446" s="30"/>
      <c r="CC446" s="30"/>
      <c r="CD446" s="30"/>
      <c r="CE446" s="30"/>
      <c r="CF446" s="30"/>
      <c r="CG446" s="30"/>
      <c r="CH446" s="30"/>
      <c r="CI446" s="30"/>
      <c r="CJ446" s="30"/>
      <c r="CK446" s="30"/>
      <c r="CL446" s="30"/>
      <c r="CM446" s="30"/>
      <c r="CN446" s="30"/>
      <c r="CO446" s="30"/>
      <c r="CP446" s="30"/>
      <c r="CQ446" s="30"/>
      <c r="CR446" s="30"/>
      <c r="CS446" s="30"/>
      <c r="CT446" s="30"/>
      <c r="CU446" s="30"/>
      <c r="CV446" s="30"/>
      <c r="CW446" s="30"/>
      <c r="CX446" s="30"/>
      <c r="CY446" s="30"/>
      <c r="CZ446" s="30"/>
      <c r="DA446" s="30"/>
      <c r="DB446" s="30"/>
      <c r="DC446" s="30"/>
      <c r="DD446" s="30"/>
      <c r="DE446" s="30"/>
      <c r="DF446" s="30"/>
      <c r="DG446" s="30"/>
      <c r="DH446" s="30"/>
      <c r="DI446" s="30"/>
      <c r="DJ446" s="30"/>
      <c r="DK446" s="30"/>
      <c r="DL446" s="30"/>
      <c r="DM446" s="30"/>
      <c r="DN446" s="30"/>
      <c r="DO446" s="30"/>
      <c r="DP446" s="30"/>
      <c r="DQ446" s="30"/>
      <c r="DR446" s="30"/>
      <c r="DS446" s="30"/>
      <c r="DT446" s="30"/>
      <c r="DU446" s="30"/>
      <c r="DV446" s="30"/>
      <c r="DW446" s="30"/>
      <c r="DX446" s="30"/>
      <c r="DY446" s="30"/>
      <c r="DZ446" s="30"/>
      <c r="EA446" s="30"/>
      <c r="EB446" s="30"/>
      <c r="EC446" s="30"/>
      <c r="ED446" s="30"/>
      <c r="EE446" s="30"/>
      <c r="EF446" s="30"/>
      <c r="EG446" s="30"/>
      <c r="EH446" s="30"/>
      <c r="EI446" s="30"/>
      <c r="EJ446" s="30"/>
      <c r="EK446" s="30"/>
      <c r="EL446" s="30"/>
      <c r="EM446" s="30"/>
      <c r="EN446" s="30"/>
      <c r="EO446" s="30"/>
      <c r="EP446" s="30"/>
      <c r="EQ446" s="30"/>
      <c r="ER446" s="30"/>
      <c r="ES446" s="30"/>
      <c r="ET446" s="30"/>
      <c r="EU446" s="30"/>
      <c r="EV446" s="30"/>
      <c r="EW446" s="30"/>
      <c r="EX446" s="30"/>
      <c r="EY446" s="30"/>
      <c r="EZ446" s="30"/>
      <c r="FA446" s="30"/>
      <c r="FB446" s="30"/>
      <c r="FC446" s="30"/>
      <c r="FD446" s="30"/>
      <c r="FE446" s="30"/>
      <c r="FF446" s="30"/>
      <c r="FG446" s="30"/>
      <c r="FH446" s="30"/>
      <c r="FI446" s="30"/>
      <c r="FJ446" s="30"/>
      <c r="FK446" s="30"/>
      <c r="FL446" s="30"/>
      <c r="FM446" s="30"/>
      <c r="FN446" s="30"/>
      <c r="FO446" s="30"/>
      <c r="FP446" s="30"/>
      <c r="FQ446" s="30"/>
      <c r="FR446" s="30"/>
      <c r="FS446" s="30"/>
      <c r="FT446" s="30"/>
      <c r="FU446" s="30"/>
      <c r="FV446" s="30"/>
      <c r="FW446" s="30"/>
      <c r="FX446" s="30"/>
      <c r="FY446" s="30"/>
      <c r="FZ446" s="30"/>
      <c r="GA446" s="30"/>
      <c r="GB446" s="30"/>
      <c r="GC446" s="30"/>
      <c r="GD446" s="30"/>
      <c r="GE446" s="30"/>
      <c r="GF446" s="30"/>
      <c r="GG446" s="30"/>
      <c r="GH446" s="30"/>
      <c r="GI446" s="30"/>
      <c r="GJ446" s="30"/>
      <c r="GK446" s="30"/>
      <c r="GL446" s="30"/>
      <c r="GM446" s="30"/>
      <c r="GN446" s="30"/>
      <c r="GO446" s="30"/>
      <c r="GP446" s="30"/>
      <c r="GQ446" s="30"/>
      <c r="GR446" s="30"/>
      <c r="GS446" s="30"/>
      <c r="GT446" s="30"/>
      <c r="GU446" s="30"/>
      <c r="GV446" s="30"/>
      <c r="GW446" s="30"/>
      <c r="GX446" s="30"/>
      <c r="GY446" s="30"/>
      <c r="GZ446" s="30"/>
      <c r="HA446" s="30"/>
      <c r="HB446" s="30"/>
      <c r="HC446" s="30"/>
      <c r="HD446" s="30"/>
      <c r="HE446" s="30"/>
      <c r="HF446" s="30"/>
      <c r="HG446" s="30"/>
      <c r="HH446" s="30"/>
      <c r="HI446" s="30"/>
      <c r="HJ446" s="30"/>
      <c r="HK446" s="30"/>
      <c r="HL446" s="30"/>
      <c r="HM446" s="30"/>
      <c r="HN446" s="30"/>
      <c r="HO446" s="30"/>
      <c r="HP446" s="30"/>
      <c r="HQ446" s="30"/>
      <c r="HR446" s="30"/>
      <c r="HS446" s="30"/>
      <c r="HT446" s="30"/>
      <c r="HU446" s="30"/>
      <c r="HV446" s="30"/>
      <c r="HW446" s="30"/>
      <c r="HX446" s="30"/>
      <c r="HY446" s="30"/>
      <c r="HZ446" s="30"/>
      <c r="IA446" s="30"/>
      <c r="IB446" s="30"/>
      <c r="IC446" s="30"/>
      <c r="ID446" s="30"/>
      <c r="IE446" s="30"/>
      <c r="IF446" s="30"/>
      <c r="IG446" s="30"/>
      <c r="IH446" s="30"/>
      <c r="II446" s="30"/>
      <c r="IJ446" s="30"/>
      <c r="IK446" s="30"/>
      <c r="IL446" s="30"/>
      <c r="IM446" s="30"/>
      <c r="IN446" s="30"/>
      <c r="IO446" s="30"/>
      <c r="IP446" s="30"/>
      <c r="IQ446" s="30"/>
      <c r="IR446" s="30"/>
      <c r="IS446" s="30"/>
      <c r="IT446" s="30"/>
      <c r="IU446" s="30"/>
      <c r="IV446" s="30"/>
      <c r="IW446" s="30"/>
      <c r="IX446" s="30"/>
      <c r="IY446" s="30"/>
      <c r="IZ446" s="30"/>
      <c r="JA446" s="30"/>
      <c r="JB446" s="30"/>
      <c r="JC446" s="30"/>
      <c r="JD446" s="30"/>
      <c r="JE446" s="30"/>
      <c r="JF446" s="30"/>
      <c r="JG446" s="30"/>
      <c r="JH446" s="30"/>
      <c r="JI446" s="30"/>
      <c r="JJ446" s="30"/>
      <c r="JK446" s="30"/>
      <c r="JL446" s="30"/>
      <c r="JM446" s="30"/>
      <c r="JN446" s="30"/>
      <c r="JO446" s="30"/>
      <c r="JP446" s="30"/>
      <c r="JQ446" s="30"/>
      <c r="JR446" s="30"/>
      <c r="JS446" s="30"/>
      <c r="JT446" s="30"/>
      <c r="JU446" s="30"/>
      <c r="JV446" s="30"/>
      <c r="JW446" s="30"/>
      <c r="JX446" s="30"/>
      <c r="JY446" s="30"/>
      <c r="JZ446" s="30"/>
      <c r="KA446" s="30"/>
      <c r="KB446" s="30"/>
      <c r="KC446" s="30"/>
      <c r="KD446" s="30"/>
      <c r="KE446" s="30"/>
      <c r="KF446" s="30"/>
      <c r="KG446" s="30"/>
      <c r="KH446" s="30"/>
      <c r="KI446" s="30"/>
      <c r="KJ446" s="30"/>
      <c r="KK446" s="30"/>
      <c r="KL446" s="30"/>
      <c r="KM446" s="30"/>
      <c r="KN446" s="30"/>
      <c r="KO446" s="30"/>
      <c r="KP446" s="30"/>
      <c r="KQ446" s="30"/>
      <c r="KR446" s="30"/>
      <c r="KS446" s="30"/>
      <c r="KT446" s="30"/>
      <c r="KU446" s="30"/>
      <c r="KV446" s="30"/>
      <c r="KW446" s="30"/>
      <c r="KX446" s="30"/>
      <c r="KY446" s="30"/>
      <c r="KZ446" s="30"/>
      <c r="LA446" s="30"/>
      <c r="LB446" s="30"/>
      <c r="LC446" s="30"/>
      <c r="LD446" s="30"/>
      <c r="LE446" s="30"/>
      <c r="LF446" s="30"/>
      <c r="LG446" s="30"/>
      <c r="LH446" s="30"/>
      <c r="LI446" s="30"/>
      <c r="LJ446" s="30"/>
      <c r="LK446" s="30"/>
      <c r="LL446" s="30"/>
      <c r="LM446" s="30"/>
      <c r="LN446" s="30"/>
      <c r="LO446" s="30"/>
      <c r="LP446" s="30"/>
      <c r="LQ446" s="30"/>
      <c r="LR446" s="30"/>
      <c r="LS446" s="30"/>
      <c r="LT446" s="30"/>
      <c r="LU446" s="30"/>
      <c r="LV446" s="30"/>
      <c r="LW446" s="30"/>
      <c r="LX446" s="30"/>
    </row>
    <row r="447" spans="1:336" s="31" customFormat="1" ht="255" x14ac:dyDescent="0.25">
      <c r="A447" s="677" t="str">
        <f>CONCATENATE(MUEBLES[[#This Row],[CODIGO DE LA PARTIDA ESPECIFICA ]],"-",MUEBLES[[#This Row],[NO. EDIFICIO ]],"-",MUEBLES[[#This Row],[NO. ÁREA ]],"-",MUEBLES[[#This Row],[NÚM. DE BIEN ]],"-",MUEBLES[[#This Row],[CONSECUTIVO DEL BIEN ]],"-",MUEBLES[[#This Row],[CONSECUTIVO GENERAL DE INVENTARIO]])</f>
        <v>511-01-44-252-004-0442</v>
      </c>
      <c r="B447" s="584">
        <v>511</v>
      </c>
      <c r="C447" s="584" t="s">
        <v>6096</v>
      </c>
      <c r="D447" s="584" t="s">
        <v>6563</v>
      </c>
      <c r="E447" s="585" t="s">
        <v>4060</v>
      </c>
      <c r="F447" s="584" t="str">
        <f>VLOOKUP(MUEBLES[[#This Row],[NO. EDIFICIO ]],EDIFICIOS[],2,FALSE)</f>
        <v>PALACIO MUNICIPAL</v>
      </c>
      <c r="G447" s="584" t="str">
        <f>VLOOKUP(MUEBLES[[#This Row],[NO. EDIFICIO ]],EDIFICIOS[],3,FALSE)</f>
        <v>PALACIO MUNICIPAL, S/N, COLONIA CENTRO</v>
      </c>
      <c r="H447" s="606" t="s">
        <v>4289</v>
      </c>
      <c r="I447" s="587" t="str">
        <f>VLOOKUP(MUEBLES[[#This Row],[NO. ÁREA ]],AREAS[],2,FALSE)</f>
        <v>SEGURIDAD PÚBLICA Y TRÁNSITO MUNICIPAL</v>
      </c>
      <c r="J447" s="586" t="str">
        <f>VLOOKUP(MUEBLES[[#This Row],[NO. ÁREA ]],AREAS[],5,FALSE)</f>
        <v>LIC. MIGUEL ÁNGEL ALDANA  CANO</v>
      </c>
      <c r="K447" s="586" t="s">
        <v>4060</v>
      </c>
      <c r="L447" s="587" t="str">
        <f>VLOOKUP(MUEBLES[[#This Row],[NÚM. DE NOMINA ]],PERSONAL[],2,FALSE)</f>
        <v>LIC. MIGUEL ÁNGEL ALDANA  CANO</v>
      </c>
      <c r="M447" s="586" t="str">
        <f>VLOOKUP(MUEBLES[[#This Row],[NÚM. DE NOMINA ]],PERSONAL[],3,FALSE)</f>
        <v xml:space="preserve">TITULAR </v>
      </c>
      <c r="N447" s="585" t="s">
        <v>4885</v>
      </c>
      <c r="O447" s="624" t="s">
        <v>4695</v>
      </c>
      <c r="P447" s="588" t="str">
        <f>VLOOKUP(MUEBLES[[#This Row],[NÚM. DE BIEN ]],BIENES[],2,FALSE)</f>
        <v>POSTE METALICO 12 METROS</v>
      </c>
      <c r="Q447" s="625" t="s">
        <v>3605</v>
      </c>
      <c r="R447" s="606" t="s">
        <v>5384</v>
      </c>
      <c r="S447" s="585" t="s">
        <v>557</v>
      </c>
      <c r="T447" s="585" t="s">
        <v>557</v>
      </c>
      <c r="U447" s="585" t="s">
        <v>557</v>
      </c>
      <c r="V447" s="585"/>
      <c r="W447" s="590">
        <v>45280</v>
      </c>
      <c r="X447" s="591">
        <v>36099.084000000003</v>
      </c>
      <c r="Y447" s="619"/>
      <c r="Z447" s="592">
        <v>36099.084000000003</v>
      </c>
      <c r="AA447" s="585" t="s">
        <v>6091</v>
      </c>
      <c r="AB447" s="19"/>
      <c r="AC447" s="576"/>
      <c r="AD447" s="30"/>
      <c r="AE447" s="30"/>
      <c r="AF447" s="30"/>
      <c r="AG447" s="30"/>
      <c r="AH447" s="30"/>
      <c r="AI447" s="30"/>
      <c r="AJ447" s="30"/>
      <c r="AK447" s="30"/>
      <c r="AL447" s="30"/>
      <c r="AM447" s="30"/>
      <c r="AN447" s="30"/>
      <c r="AO447" s="30"/>
      <c r="AP447" s="30"/>
      <c r="AQ447" s="30"/>
      <c r="AR447" s="30"/>
      <c r="AS447" s="30"/>
      <c r="AT447" s="30"/>
      <c r="AU447" s="30"/>
      <c r="AV447" s="30"/>
      <c r="AW447" s="30"/>
      <c r="AX447" s="30"/>
      <c r="AY447" s="30"/>
      <c r="AZ447" s="30"/>
      <c r="BA447" s="30"/>
      <c r="BB447" s="30"/>
      <c r="BC447" s="30"/>
      <c r="BD447" s="30"/>
      <c r="BE447" s="30"/>
      <c r="BF447" s="30"/>
      <c r="BG447" s="30"/>
      <c r="BH447" s="30"/>
      <c r="BI447" s="30"/>
      <c r="BJ447" s="30"/>
      <c r="BK447" s="30"/>
      <c r="BL447" s="30"/>
      <c r="BM447" s="30"/>
      <c r="BN447" s="30"/>
      <c r="BO447" s="30"/>
      <c r="BP447" s="30"/>
      <c r="BQ447" s="30"/>
      <c r="BR447" s="30"/>
      <c r="BS447" s="30"/>
      <c r="BT447" s="30"/>
      <c r="BU447" s="30"/>
      <c r="BV447" s="30"/>
      <c r="BW447" s="30"/>
      <c r="BX447" s="30"/>
      <c r="BY447" s="30"/>
      <c r="BZ447" s="30"/>
      <c r="CA447" s="30"/>
      <c r="CB447" s="30"/>
      <c r="CC447" s="30"/>
      <c r="CD447" s="30"/>
      <c r="CE447" s="30"/>
      <c r="CF447" s="30"/>
      <c r="CG447" s="30"/>
      <c r="CH447" s="30"/>
      <c r="CI447" s="30"/>
      <c r="CJ447" s="30"/>
      <c r="CK447" s="30"/>
      <c r="CL447" s="30"/>
      <c r="CM447" s="30"/>
      <c r="CN447" s="30"/>
      <c r="CO447" s="30"/>
      <c r="CP447" s="30"/>
      <c r="CQ447" s="30"/>
      <c r="CR447" s="30"/>
      <c r="CS447" s="30"/>
      <c r="CT447" s="30"/>
      <c r="CU447" s="30"/>
      <c r="CV447" s="30"/>
      <c r="CW447" s="30"/>
      <c r="CX447" s="30"/>
      <c r="CY447" s="30"/>
      <c r="CZ447" s="30"/>
      <c r="DA447" s="30"/>
      <c r="DB447" s="30"/>
      <c r="DC447" s="30"/>
      <c r="DD447" s="30"/>
      <c r="DE447" s="30"/>
      <c r="DF447" s="30"/>
      <c r="DG447" s="30"/>
      <c r="DH447" s="30"/>
      <c r="DI447" s="30"/>
      <c r="DJ447" s="30"/>
      <c r="DK447" s="30"/>
      <c r="DL447" s="30"/>
      <c r="DM447" s="30"/>
      <c r="DN447" s="30"/>
      <c r="DO447" s="30"/>
      <c r="DP447" s="30"/>
      <c r="DQ447" s="30"/>
      <c r="DR447" s="30"/>
      <c r="DS447" s="30"/>
      <c r="DT447" s="30"/>
      <c r="DU447" s="30"/>
      <c r="DV447" s="30"/>
      <c r="DW447" s="30"/>
      <c r="DX447" s="30"/>
      <c r="DY447" s="30"/>
      <c r="DZ447" s="30"/>
      <c r="EA447" s="30"/>
      <c r="EB447" s="30"/>
      <c r="EC447" s="30"/>
      <c r="ED447" s="30"/>
      <c r="EE447" s="30"/>
      <c r="EF447" s="30"/>
      <c r="EG447" s="30"/>
      <c r="EH447" s="30"/>
      <c r="EI447" s="30"/>
      <c r="EJ447" s="30"/>
      <c r="EK447" s="30"/>
      <c r="EL447" s="30"/>
      <c r="EM447" s="30"/>
      <c r="EN447" s="30"/>
      <c r="EO447" s="30"/>
      <c r="EP447" s="30"/>
      <c r="EQ447" s="30"/>
      <c r="ER447" s="30"/>
      <c r="ES447" s="30"/>
      <c r="ET447" s="30"/>
      <c r="EU447" s="30"/>
      <c r="EV447" s="30"/>
      <c r="EW447" s="30"/>
      <c r="EX447" s="30"/>
      <c r="EY447" s="30"/>
      <c r="EZ447" s="30"/>
      <c r="FA447" s="30"/>
      <c r="FB447" s="30"/>
      <c r="FC447" s="30"/>
      <c r="FD447" s="30"/>
      <c r="FE447" s="30"/>
      <c r="FF447" s="30"/>
      <c r="FG447" s="30"/>
      <c r="FH447" s="30"/>
      <c r="FI447" s="30"/>
      <c r="FJ447" s="30"/>
      <c r="FK447" s="30"/>
      <c r="FL447" s="30"/>
      <c r="FM447" s="30"/>
      <c r="FN447" s="30"/>
      <c r="FO447" s="30"/>
      <c r="FP447" s="30"/>
      <c r="FQ447" s="30"/>
      <c r="FR447" s="30"/>
      <c r="FS447" s="30"/>
      <c r="FT447" s="30"/>
      <c r="FU447" s="30"/>
      <c r="FV447" s="30"/>
      <c r="FW447" s="30"/>
      <c r="FX447" s="30"/>
      <c r="FY447" s="30"/>
      <c r="FZ447" s="30"/>
      <c r="GA447" s="30"/>
      <c r="GB447" s="30"/>
      <c r="GC447" s="30"/>
      <c r="GD447" s="30"/>
      <c r="GE447" s="30"/>
      <c r="GF447" s="30"/>
      <c r="GG447" s="30"/>
      <c r="GH447" s="30"/>
      <c r="GI447" s="30"/>
      <c r="GJ447" s="30"/>
      <c r="GK447" s="30"/>
      <c r="GL447" s="30"/>
      <c r="GM447" s="30"/>
      <c r="GN447" s="30"/>
      <c r="GO447" s="30"/>
      <c r="GP447" s="30"/>
      <c r="GQ447" s="30"/>
      <c r="GR447" s="30"/>
      <c r="GS447" s="30"/>
      <c r="GT447" s="30"/>
      <c r="GU447" s="30"/>
      <c r="GV447" s="30"/>
      <c r="GW447" s="30"/>
      <c r="GX447" s="30"/>
      <c r="GY447" s="30"/>
      <c r="GZ447" s="30"/>
      <c r="HA447" s="30"/>
      <c r="HB447" s="30"/>
      <c r="HC447" s="30"/>
      <c r="HD447" s="30"/>
      <c r="HE447" s="30"/>
      <c r="HF447" s="30"/>
      <c r="HG447" s="30"/>
      <c r="HH447" s="30"/>
      <c r="HI447" s="30"/>
      <c r="HJ447" s="30"/>
      <c r="HK447" s="30"/>
      <c r="HL447" s="30"/>
      <c r="HM447" s="30"/>
      <c r="HN447" s="30"/>
      <c r="HO447" s="30"/>
      <c r="HP447" s="30"/>
      <c r="HQ447" s="30"/>
      <c r="HR447" s="30"/>
      <c r="HS447" s="30"/>
      <c r="HT447" s="30"/>
      <c r="HU447" s="30"/>
      <c r="HV447" s="30"/>
      <c r="HW447" s="30"/>
      <c r="HX447" s="30"/>
      <c r="HY447" s="30"/>
      <c r="HZ447" s="30"/>
      <c r="IA447" s="30"/>
      <c r="IB447" s="30"/>
      <c r="IC447" s="30"/>
      <c r="ID447" s="30"/>
      <c r="IE447" s="30"/>
      <c r="IF447" s="30"/>
      <c r="IG447" s="30"/>
      <c r="IH447" s="30"/>
      <c r="II447" s="30"/>
      <c r="IJ447" s="30"/>
      <c r="IK447" s="30"/>
      <c r="IL447" s="30"/>
      <c r="IM447" s="30"/>
      <c r="IN447" s="30"/>
      <c r="IO447" s="30"/>
      <c r="IP447" s="30"/>
      <c r="IQ447" s="30"/>
      <c r="IR447" s="30"/>
      <c r="IS447" s="30"/>
      <c r="IT447" s="30"/>
      <c r="IU447" s="30"/>
      <c r="IV447" s="30"/>
      <c r="IW447" s="30"/>
      <c r="IX447" s="30"/>
      <c r="IY447" s="30"/>
      <c r="IZ447" s="30"/>
      <c r="JA447" s="30"/>
      <c r="JB447" s="30"/>
      <c r="JC447" s="30"/>
      <c r="JD447" s="30"/>
      <c r="JE447" s="30"/>
      <c r="JF447" s="30"/>
      <c r="JG447" s="30"/>
      <c r="JH447" s="30"/>
      <c r="JI447" s="30"/>
      <c r="JJ447" s="30"/>
      <c r="JK447" s="30"/>
      <c r="JL447" s="30"/>
      <c r="JM447" s="30"/>
      <c r="JN447" s="30"/>
      <c r="JO447" s="30"/>
      <c r="JP447" s="30"/>
      <c r="JQ447" s="30"/>
      <c r="JR447" s="30"/>
      <c r="JS447" s="30"/>
      <c r="JT447" s="30"/>
      <c r="JU447" s="30"/>
      <c r="JV447" s="30"/>
      <c r="JW447" s="30"/>
      <c r="JX447" s="30"/>
      <c r="JY447" s="30"/>
      <c r="JZ447" s="30"/>
      <c r="KA447" s="30"/>
      <c r="KB447" s="30"/>
      <c r="KC447" s="30"/>
      <c r="KD447" s="30"/>
      <c r="KE447" s="30"/>
      <c r="KF447" s="30"/>
      <c r="KG447" s="30"/>
      <c r="KH447" s="30"/>
      <c r="KI447" s="30"/>
      <c r="KJ447" s="30"/>
      <c r="KK447" s="30"/>
      <c r="KL447" s="30"/>
      <c r="KM447" s="30"/>
      <c r="KN447" s="30"/>
      <c r="KO447" s="30"/>
      <c r="KP447" s="30"/>
      <c r="KQ447" s="30"/>
      <c r="KR447" s="30"/>
      <c r="KS447" s="30"/>
      <c r="KT447" s="30"/>
      <c r="KU447" s="30"/>
      <c r="KV447" s="30"/>
      <c r="KW447" s="30"/>
      <c r="KX447" s="30"/>
      <c r="KY447" s="30"/>
      <c r="KZ447" s="30"/>
      <c r="LA447" s="30"/>
      <c r="LB447" s="30"/>
      <c r="LC447" s="30"/>
      <c r="LD447" s="30"/>
      <c r="LE447" s="30"/>
      <c r="LF447" s="30"/>
      <c r="LG447" s="30"/>
      <c r="LH447" s="30"/>
      <c r="LI447" s="30"/>
      <c r="LJ447" s="30"/>
      <c r="LK447" s="30"/>
      <c r="LL447" s="30"/>
      <c r="LM447" s="30"/>
      <c r="LN447" s="30"/>
      <c r="LO447" s="30"/>
      <c r="LP447" s="30"/>
      <c r="LQ447" s="30"/>
      <c r="LR447" s="30"/>
      <c r="LS447" s="30"/>
      <c r="LT447" s="30"/>
      <c r="LU447" s="30"/>
      <c r="LV447" s="30"/>
      <c r="LW447" s="30"/>
      <c r="LX447" s="30"/>
    </row>
    <row r="448" spans="1:336" s="31" customFormat="1" ht="255" x14ac:dyDescent="0.25">
      <c r="A448" s="677" t="str">
        <f>CONCATENATE(MUEBLES[[#This Row],[CODIGO DE LA PARTIDA ESPECIFICA ]],"-",MUEBLES[[#This Row],[NO. EDIFICIO ]],"-",MUEBLES[[#This Row],[NO. ÁREA ]],"-",MUEBLES[[#This Row],[NÚM. DE BIEN ]],"-",MUEBLES[[#This Row],[CONSECUTIVO DEL BIEN ]],"-",MUEBLES[[#This Row],[CONSECUTIVO GENERAL DE INVENTARIO]])</f>
        <v>511-01-44-252-005-0443</v>
      </c>
      <c r="B448" s="584">
        <v>511</v>
      </c>
      <c r="C448" s="584" t="s">
        <v>6096</v>
      </c>
      <c r="D448" s="584" t="s">
        <v>6564</v>
      </c>
      <c r="E448" s="585" t="s">
        <v>4060</v>
      </c>
      <c r="F448" s="584" t="str">
        <f>VLOOKUP(MUEBLES[[#This Row],[NO. EDIFICIO ]],EDIFICIOS[],2,FALSE)</f>
        <v>PALACIO MUNICIPAL</v>
      </c>
      <c r="G448" s="584" t="str">
        <f>VLOOKUP(MUEBLES[[#This Row],[NO. EDIFICIO ]],EDIFICIOS[],3,FALSE)</f>
        <v>PALACIO MUNICIPAL, S/N, COLONIA CENTRO</v>
      </c>
      <c r="H448" s="606" t="s">
        <v>4289</v>
      </c>
      <c r="I448" s="587" t="str">
        <f>VLOOKUP(MUEBLES[[#This Row],[NO. ÁREA ]],AREAS[],2,FALSE)</f>
        <v>SEGURIDAD PÚBLICA Y TRÁNSITO MUNICIPAL</v>
      </c>
      <c r="J448" s="586" t="str">
        <f>VLOOKUP(MUEBLES[[#This Row],[NO. ÁREA ]],AREAS[],5,FALSE)</f>
        <v>LIC. MIGUEL ÁNGEL ALDANA  CANO</v>
      </c>
      <c r="K448" s="586" t="s">
        <v>4060</v>
      </c>
      <c r="L448" s="587" t="str">
        <f>VLOOKUP(MUEBLES[[#This Row],[NÚM. DE NOMINA ]],PERSONAL[],2,FALSE)</f>
        <v>LIC. MIGUEL ÁNGEL ALDANA  CANO</v>
      </c>
      <c r="M448" s="586" t="str">
        <f>VLOOKUP(MUEBLES[[#This Row],[NÚM. DE NOMINA ]],PERSONAL[],3,FALSE)</f>
        <v xml:space="preserve">TITULAR </v>
      </c>
      <c r="N448" s="585" t="s">
        <v>4885</v>
      </c>
      <c r="O448" s="624" t="s">
        <v>4696</v>
      </c>
      <c r="P448" s="588" t="str">
        <f>VLOOKUP(MUEBLES[[#This Row],[NÚM. DE BIEN ]],BIENES[],2,FALSE)</f>
        <v>POSTE METALICO 12 METROS</v>
      </c>
      <c r="Q448" s="625" t="s">
        <v>3605</v>
      </c>
      <c r="R448" s="606" t="s">
        <v>5385</v>
      </c>
      <c r="S448" s="585" t="s">
        <v>557</v>
      </c>
      <c r="T448" s="585" t="s">
        <v>557</v>
      </c>
      <c r="U448" s="585" t="s">
        <v>557</v>
      </c>
      <c r="V448" s="585"/>
      <c r="W448" s="590">
        <v>45280</v>
      </c>
      <c r="X448" s="591">
        <v>36099.084000000003</v>
      </c>
      <c r="Y448" s="619"/>
      <c r="Z448" s="592">
        <v>36099.084000000003</v>
      </c>
      <c r="AA448" s="585" t="s">
        <v>6091</v>
      </c>
      <c r="AB448" s="19"/>
      <c r="AC448" s="576"/>
      <c r="AD448" s="30"/>
      <c r="AE448" s="30"/>
      <c r="AF448" s="30"/>
      <c r="AG448" s="30"/>
      <c r="AH448" s="30"/>
      <c r="AI448" s="30"/>
      <c r="AJ448" s="30"/>
      <c r="AK448" s="30"/>
      <c r="AL448" s="30"/>
      <c r="AM448" s="30"/>
      <c r="AN448" s="30"/>
      <c r="AO448" s="30"/>
      <c r="AP448" s="30"/>
      <c r="AQ448" s="30"/>
      <c r="AR448" s="30"/>
      <c r="AS448" s="30"/>
      <c r="AT448" s="30"/>
      <c r="AU448" s="30"/>
      <c r="AV448" s="30"/>
      <c r="AW448" s="30"/>
      <c r="AX448" s="30"/>
      <c r="AY448" s="30"/>
      <c r="AZ448" s="30"/>
      <c r="BA448" s="30"/>
      <c r="BB448" s="30"/>
      <c r="BC448" s="30"/>
      <c r="BD448" s="30"/>
      <c r="BE448" s="30"/>
      <c r="BF448" s="30"/>
      <c r="BG448" s="30"/>
      <c r="BH448" s="30"/>
      <c r="BI448" s="30"/>
      <c r="BJ448" s="30"/>
      <c r="BK448" s="30"/>
      <c r="BL448" s="30"/>
      <c r="BM448" s="30"/>
      <c r="BN448" s="30"/>
      <c r="BO448" s="30"/>
      <c r="BP448" s="30"/>
      <c r="BQ448" s="30"/>
      <c r="BR448" s="30"/>
      <c r="BS448" s="30"/>
      <c r="BT448" s="30"/>
      <c r="BU448" s="30"/>
      <c r="BV448" s="30"/>
      <c r="BW448" s="30"/>
      <c r="BX448" s="30"/>
      <c r="BY448" s="30"/>
      <c r="BZ448" s="30"/>
      <c r="CA448" s="30"/>
      <c r="CB448" s="30"/>
      <c r="CC448" s="30"/>
      <c r="CD448" s="30"/>
      <c r="CE448" s="30"/>
      <c r="CF448" s="30"/>
      <c r="CG448" s="30"/>
      <c r="CH448" s="30"/>
      <c r="CI448" s="30"/>
      <c r="CJ448" s="30"/>
      <c r="CK448" s="30"/>
      <c r="CL448" s="30"/>
      <c r="CM448" s="30"/>
      <c r="CN448" s="30"/>
      <c r="CO448" s="30"/>
      <c r="CP448" s="30"/>
      <c r="CQ448" s="30"/>
      <c r="CR448" s="30"/>
      <c r="CS448" s="30"/>
      <c r="CT448" s="30"/>
      <c r="CU448" s="30"/>
      <c r="CV448" s="30"/>
      <c r="CW448" s="30"/>
      <c r="CX448" s="30"/>
      <c r="CY448" s="30"/>
      <c r="CZ448" s="30"/>
      <c r="DA448" s="30"/>
      <c r="DB448" s="30"/>
      <c r="DC448" s="30"/>
      <c r="DD448" s="30"/>
      <c r="DE448" s="30"/>
      <c r="DF448" s="30"/>
      <c r="DG448" s="30"/>
      <c r="DH448" s="30"/>
      <c r="DI448" s="30"/>
      <c r="DJ448" s="30"/>
      <c r="DK448" s="30"/>
      <c r="DL448" s="30"/>
      <c r="DM448" s="30"/>
      <c r="DN448" s="30"/>
      <c r="DO448" s="30"/>
      <c r="DP448" s="30"/>
      <c r="DQ448" s="30"/>
      <c r="DR448" s="30"/>
      <c r="DS448" s="30"/>
      <c r="DT448" s="30"/>
      <c r="DU448" s="30"/>
      <c r="DV448" s="30"/>
      <c r="DW448" s="30"/>
      <c r="DX448" s="30"/>
      <c r="DY448" s="30"/>
      <c r="DZ448" s="30"/>
      <c r="EA448" s="30"/>
      <c r="EB448" s="30"/>
      <c r="EC448" s="30"/>
      <c r="ED448" s="30"/>
      <c r="EE448" s="30"/>
      <c r="EF448" s="30"/>
      <c r="EG448" s="30"/>
      <c r="EH448" s="30"/>
      <c r="EI448" s="30"/>
      <c r="EJ448" s="30"/>
      <c r="EK448" s="30"/>
      <c r="EL448" s="30"/>
      <c r="EM448" s="30"/>
      <c r="EN448" s="30"/>
      <c r="EO448" s="30"/>
      <c r="EP448" s="30"/>
      <c r="EQ448" s="30"/>
      <c r="ER448" s="30"/>
      <c r="ES448" s="30"/>
      <c r="ET448" s="30"/>
      <c r="EU448" s="30"/>
      <c r="EV448" s="30"/>
      <c r="EW448" s="30"/>
      <c r="EX448" s="30"/>
      <c r="EY448" s="30"/>
      <c r="EZ448" s="30"/>
      <c r="FA448" s="30"/>
      <c r="FB448" s="30"/>
      <c r="FC448" s="30"/>
      <c r="FD448" s="30"/>
      <c r="FE448" s="30"/>
      <c r="FF448" s="30"/>
      <c r="FG448" s="30"/>
      <c r="FH448" s="30"/>
      <c r="FI448" s="30"/>
      <c r="FJ448" s="30"/>
      <c r="FK448" s="30"/>
      <c r="FL448" s="30"/>
      <c r="FM448" s="30"/>
      <c r="FN448" s="30"/>
      <c r="FO448" s="30"/>
      <c r="FP448" s="30"/>
      <c r="FQ448" s="30"/>
      <c r="FR448" s="30"/>
      <c r="FS448" s="30"/>
      <c r="FT448" s="30"/>
      <c r="FU448" s="30"/>
      <c r="FV448" s="30"/>
      <c r="FW448" s="30"/>
      <c r="FX448" s="30"/>
      <c r="FY448" s="30"/>
      <c r="FZ448" s="30"/>
      <c r="GA448" s="30"/>
      <c r="GB448" s="30"/>
      <c r="GC448" s="30"/>
      <c r="GD448" s="30"/>
      <c r="GE448" s="30"/>
      <c r="GF448" s="30"/>
      <c r="GG448" s="30"/>
      <c r="GH448" s="30"/>
      <c r="GI448" s="30"/>
      <c r="GJ448" s="30"/>
      <c r="GK448" s="30"/>
      <c r="GL448" s="30"/>
      <c r="GM448" s="30"/>
      <c r="GN448" s="30"/>
      <c r="GO448" s="30"/>
      <c r="GP448" s="30"/>
      <c r="GQ448" s="30"/>
      <c r="GR448" s="30"/>
      <c r="GS448" s="30"/>
      <c r="GT448" s="30"/>
      <c r="GU448" s="30"/>
      <c r="GV448" s="30"/>
      <c r="GW448" s="30"/>
      <c r="GX448" s="30"/>
      <c r="GY448" s="30"/>
      <c r="GZ448" s="30"/>
      <c r="HA448" s="30"/>
      <c r="HB448" s="30"/>
      <c r="HC448" s="30"/>
      <c r="HD448" s="30"/>
      <c r="HE448" s="30"/>
      <c r="HF448" s="30"/>
      <c r="HG448" s="30"/>
      <c r="HH448" s="30"/>
      <c r="HI448" s="30"/>
      <c r="HJ448" s="30"/>
      <c r="HK448" s="30"/>
      <c r="HL448" s="30"/>
      <c r="HM448" s="30"/>
      <c r="HN448" s="30"/>
      <c r="HO448" s="30"/>
      <c r="HP448" s="30"/>
      <c r="HQ448" s="30"/>
      <c r="HR448" s="30"/>
      <c r="HS448" s="30"/>
      <c r="HT448" s="30"/>
      <c r="HU448" s="30"/>
      <c r="HV448" s="30"/>
      <c r="HW448" s="30"/>
      <c r="HX448" s="30"/>
      <c r="HY448" s="30"/>
      <c r="HZ448" s="30"/>
      <c r="IA448" s="30"/>
      <c r="IB448" s="30"/>
      <c r="IC448" s="30"/>
      <c r="ID448" s="30"/>
      <c r="IE448" s="30"/>
      <c r="IF448" s="30"/>
      <c r="IG448" s="30"/>
      <c r="IH448" s="30"/>
      <c r="II448" s="30"/>
      <c r="IJ448" s="30"/>
      <c r="IK448" s="30"/>
      <c r="IL448" s="30"/>
      <c r="IM448" s="30"/>
      <c r="IN448" s="30"/>
      <c r="IO448" s="30"/>
      <c r="IP448" s="30"/>
      <c r="IQ448" s="30"/>
      <c r="IR448" s="30"/>
      <c r="IS448" s="30"/>
      <c r="IT448" s="30"/>
      <c r="IU448" s="30"/>
      <c r="IV448" s="30"/>
      <c r="IW448" s="30"/>
      <c r="IX448" s="30"/>
      <c r="IY448" s="30"/>
      <c r="IZ448" s="30"/>
      <c r="JA448" s="30"/>
      <c r="JB448" s="30"/>
      <c r="JC448" s="30"/>
      <c r="JD448" s="30"/>
      <c r="JE448" s="30"/>
      <c r="JF448" s="30"/>
      <c r="JG448" s="30"/>
      <c r="JH448" s="30"/>
      <c r="JI448" s="30"/>
      <c r="JJ448" s="30"/>
      <c r="JK448" s="30"/>
      <c r="JL448" s="30"/>
      <c r="JM448" s="30"/>
      <c r="JN448" s="30"/>
      <c r="JO448" s="30"/>
      <c r="JP448" s="30"/>
      <c r="JQ448" s="30"/>
      <c r="JR448" s="30"/>
      <c r="JS448" s="30"/>
      <c r="JT448" s="30"/>
      <c r="JU448" s="30"/>
      <c r="JV448" s="30"/>
      <c r="JW448" s="30"/>
      <c r="JX448" s="30"/>
      <c r="JY448" s="30"/>
      <c r="JZ448" s="30"/>
      <c r="KA448" s="30"/>
      <c r="KB448" s="30"/>
      <c r="KC448" s="30"/>
      <c r="KD448" s="30"/>
      <c r="KE448" s="30"/>
      <c r="KF448" s="30"/>
      <c r="KG448" s="30"/>
      <c r="KH448" s="30"/>
      <c r="KI448" s="30"/>
      <c r="KJ448" s="30"/>
      <c r="KK448" s="30"/>
      <c r="KL448" s="30"/>
      <c r="KM448" s="30"/>
      <c r="KN448" s="30"/>
      <c r="KO448" s="30"/>
      <c r="KP448" s="30"/>
      <c r="KQ448" s="30"/>
      <c r="KR448" s="30"/>
      <c r="KS448" s="30"/>
      <c r="KT448" s="30"/>
      <c r="KU448" s="30"/>
      <c r="KV448" s="30"/>
      <c r="KW448" s="30"/>
      <c r="KX448" s="30"/>
      <c r="KY448" s="30"/>
      <c r="KZ448" s="30"/>
      <c r="LA448" s="30"/>
      <c r="LB448" s="30"/>
      <c r="LC448" s="30"/>
      <c r="LD448" s="30"/>
      <c r="LE448" s="30"/>
      <c r="LF448" s="30"/>
      <c r="LG448" s="30"/>
      <c r="LH448" s="30"/>
      <c r="LI448" s="30"/>
      <c r="LJ448" s="30"/>
      <c r="LK448" s="30"/>
      <c r="LL448" s="30"/>
      <c r="LM448" s="30"/>
      <c r="LN448" s="30"/>
      <c r="LO448" s="30"/>
      <c r="LP448" s="30"/>
      <c r="LQ448" s="30"/>
      <c r="LR448" s="30"/>
      <c r="LS448" s="30"/>
      <c r="LT448" s="30"/>
      <c r="LU448" s="30"/>
      <c r="LV448" s="30"/>
      <c r="LW448" s="30"/>
      <c r="LX448" s="30"/>
    </row>
    <row r="449" spans="1:336" s="31" customFormat="1" ht="255" x14ac:dyDescent="0.25">
      <c r="A449" s="677" t="str">
        <f>CONCATENATE(MUEBLES[[#This Row],[CODIGO DE LA PARTIDA ESPECIFICA ]],"-",MUEBLES[[#This Row],[NO. EDIFICIO ]],"-",MUEBLES[[#This Row],[NO. ÁREA ]],"-",MUEBLES[[#This Row],[NÚM. DE BIEN ]],"-",MUEBLES[[#This Row],[CONSECUTIVO DEL BIEN ]],"-",MUEBLES[[#This Row],[CONSECUTIVO GENERAL DE INVENTARIO]])</f>
        <v>511-01-44-252-006-0444</v>
      </c>
      <c r="B449" s="584">
        <v>511</v>
      </c>
      <c r="C449" s="584" t="s">
        <v>6096</v>
      </c>
      <c r="D449" s="584" t="s">
        <v>6565</v>
      </c>
      <c r="E449" s="585" t="s">
        <v>4060</v>
      </c>
      <c r="F449" s="584" t="str">
        <f>VLOOKUP(MUEBLES[[#This Row],[NO. EDIFICIO ]],EDIFICIOS[],2,FALSE)</f>
        <v>PALACIO MUNICIPAL</v>
      </c>
      <c r="G449" s="584" t="str">
        <f>VLOOKUP(MUEBLES[[#This Row],[NO. EDIFICIO ]],EDIFICIOS[],3,FALSE)</f>
        <v>PALACIO MUNICIPAL, S/N, COLONIA CENTRO</v>
      </c>
      <c r="H449" s="606" t="s">
        <v>4289</v>
      </c>
      <c r="I449" s="587" t="str">
        <f>VLOOKUP(MUEBLES[[#This Row],[NO. ÁREA ]],AREAS[],2,FALSE)</f>
        <v>SEGURIDAD PÚBLICA Y TRÁNSITO MUNICIPAL</v>
      </c>
      <c r="J449" s="586" t="str">
        <f>VLOOKUP(MUEBLES[[#This Row],[NO. ÁREA ]],AREAS[],5,FALSE)</f>
        <v>LIC. MIGUEL ÁNGEL ALDANA  CANO</v>
      </c>
      <c r="K449" s="586" t="s">
        <v>4060</v>
      </c>
      <c r="L449" s="587" t="str">
        <f>VLOOKUP(MUEBLES[[#This Row],[NÚM. DE NOMINA ]],PERSONAL[],2,FALSE)</f>
        <v>LIC. MIGUEL ÁNGEL ALDANA  CANO</v>
      </c>
      <c r="M449" s="586" t="str">
        <f>VLOOKUP(MUEBLES[[#This Row],[NÚM. DE NOMINA ]],PERSONAL[],3,FALSE)</f>
        <v xml:space="preserve">TITULAR </v>
      </c>
      <c r="N449" s="585" t="s">
        <v>4885</v>
      </c>
      <c r="O449" s="624" t="s">
        <v>4697</v>
      </c>
      <c r="P449" s="588" t="str">
        <f>VLOOKUP(MUEBLES[[#This Row],[NÚM. DE BIEN ]],BIENES[],2,FALSE)</f>
        <v>POSTE METALICO 12 METROS</v>
      </c>
      <c r="Q449" s="625" t="s">
        <v>3605</v>
      </c>
      <c r="R449" s="606" t="s">
        <v>5386</v>
      </c>
      <c r="S449" s="585" t="s">
        <v>557</v>
      </c>
      <c r="T449" s="585" t="s">
        <v>557</v>
      </c>
      <c r="U449" s="585" t="s">
        <v>557</v>
      </c>
      <c r="V449" s="585"/>
      <c r="W449" s="590">
        <v>45280</v>
      </c>
      <c r="X449" s="591">
        <v>36099.084000000003</v>
      </c>
      <c r="Y449" s="619"/>
      <c r="Z449" s="592">
        <v>36099.084000000003</v>
      </c>
      <c r="AA449" s="585" t="s">
        <v>6091</v>
      </c>
      <c r="AB449" s="19"/>
      <c r="AC449" s="576"/>
      <c r="AD449" s="30"/>
      <c r="AE449" s="30"/>
      <c r="AF449" s="30"/>
      <c r="AG449" s="30"/>
      <c r="AH449" s="30"/>
      <c r="AI449" s="30"/>
      <c r="AJ449" s="30"/>
      <c r="AK449" s="30"/>
      <c r="AL449" s="30"/>
      <c r="AM449" s="30"/>
      <c r="AN449" s="30"/>
      <c r="AO449" s="30"/>
      <c r="AP449" s="30"/>
      <c r="AQ449" s="30"/>
      <c r="AR449" s="30"/>
      <c r="AS449" s="30"/>
      <c r="AT449" s="30"/>
      <c r="AU449" s="30"/>
      <c r="AV449" s="30"/>
      <c r="AW449" s="30"/>
      <c r="AX449" s="30"/>
      <c r="AY449" s="30"/>
      <c r="AZ449" s="30"/>
      <c r="BA449" s="30"/>
      <c r="BB449" s="30"/>
      <c r="BC449" s="30"/>
      <c r="BD449" s="30"/>
      <c r="BE449" s="30"/>
      <c r="BF449" s="30"/>
      <c r="BG449" s="30"/>
      <c r="BH449" s="30"/>
      <c r="BI449" s="30"/>
      <c r="BJ449" s="30"/>
      <c r="BK449" s="30"/>
      <c r="BL449" s="30"/>
      <c r="BM449" s="30"/>
      <c r="BN449" s="30"/>
      <c r="BO449" s="30"/>
      <c r="BP449" s="30"/>
      <c r="BQ449" s="30"/>
      <c r="BR449" s="30"/>
      <c r="BS449" s="30"/>
      <c r="BT449" s="30"/>
      <c r="BU449" s="30"/>
      <c r="BV449" s="30"/>
      <c r="BW449" s="30"/>
      <c r="BX449" s="30"/>
      <c r="BY449" s="30"/>
      <c r="BZ449" s="30"/>
      <c r="CA449" s="30"/>
      <c r="CB449" s="30"/>
      <c r="CC449" s="30"/>
      <c r="CD449" s="30"/>
      <c r="CE449" s="30"/>
      <c r="CF449" s="30"/>
      <c r="CG449" s="30"/>
      <c r="CH449" s="30"/>
      <c r="CI449" s="30"/>
      <c r="CJ449" s="30"/>
      <c r="CK449" s="30"/>
      <c r="CL449" s="30"/>
      <c r="CM449" s="30"/>
      <c r="CN449" s="30"/>
      <c r="CO449" s="30"/>
      <c r="CP449" s="30"/>
      <c r="CQ449" s="30"/>
      <c r="CR449" s="30"/>
      <c r="CS449" s="30"/>
      <c r="CT449" s="30"/>
      <c r="CU449" s="30"/>
      <c r="CV449" s="30"/>
      <c r="CW449" s="30"/>
      <c r="CX449" s="30"/>
      <c r="CY449" s="30"/>
      <c r="CZ449" s="30"/>
      <c r="DA449" s="30"/>
      <c r="DB449" s="30"/>
      <c r="DC449" s="30"/>
      <c r="DD449" s="30"/>
      <c r="DE449" s="30"/>
      <c r="DF449" s="30"/>
      <c r="DG449" s="30"/>
      <c r="DH449" s="30"/>
      <c r="DI449" s="30"/>
      <c r="DJ449" s="30"/>
      <c r="DK449" s="30"/>
      <c r="DL449" s="30"/>
      <c r="DM449" s="30"/>
      <c r="DN449" s="30"/>
      <c r="DO449" s="30"/>
      <c r="DP449" s="30"/>
      <c r="DQ449" s="30"/>
      <c r="DR449" s="30"/>
      <c r="DS449" s="30"/>
      <c r="DT449" s="30"/>
      <c r="DU449" s="30"/>
      <c r="DV449" s="30"/>
      <c r="DW449" s="30"/>
      <c r="DX449" s="30"/>
      <c r="DY449" s="30"/>
      <c r="DZ449" s="30"/>
      <c r="EA449" s="30"/>
      <c r="EB449" s="30"/>
      <c r="EC449" s="30"/>
      <c r="ED449" s="30"/>
      <c r="EE449" s="30"/>
      <c r="EF449" s="30"/>
      <c r="EG449" s="30"/>
      <c r="EH449" s="30"/>
      <c r="EI449" s="30"/>
      <c r="EJ449" s="30"/>
      <c r="EK449" s="30"/>
      <c r="EL449" s="30"/>
      <c r="EM449" s="30"/>
      <c r="EN449" s="30"/>
      <c r="EO449" s="30"/>
      <c r="EP449" s="30"/>
      <c r="EQ449" s="30"/>
      <c r="ER449" s="30"/>
      <c r="ES449" s="30"/>
      <c r="ET449" s="30"/>
      <c r="EU449" s="30"/>
      <c r="EV449" s="30"/>
      <c r="EW449" s="30"/>
      <c r="EX449" s="30"/>
      <c r="EY449" s="30"/>
      <c r="EZ449" s="30"/>
      <c r="FA449" s="30"/>
      <c r="FB449" s="30"/>
      <c r="FC449" s="30"/>
      <c r="FD449" s="30"/>
      <c r="FE449" s="30"/>
      <c r="FF449" s="30"/>
      <c r="FG449" s="30"/>
      <c r="FH449" s="30"/>
      <c r="FI449" s="30"/>
      <c r="FJ449" s="30"/>
      <c r="FK449" s="30"/>
      <c r="FL449" s="30"/>
      <c r="FM449" s="30"/>
      <c r="FN449" s="30"/>
      <c r="FO449" s="30"/>
      <c r="FP449" s="30"/>
      <c r="FQ449" s="30"/>
      <c r="FR449" s="30"/>
      <c r="FS449" s="30"/>
      <c r="FT449" s="30"/>
      <c r="FU449" s="30"/>
      <c r="FV449" s="30"/>
      <c r="FW449" s="30"/>
      <c r="FX449" s="30"/>
      <c r="FY449" s="30"/>
      <c r="FZ449" s="30"/>
      <c r="GA449" s="30"/>
      <c r="GB449" s="30"/>
      <c r="GC449" s="30"/>
      <c r="GD449" s="30"/>
      <c r="GE449" s="30"/>
      <c r="GF449" s="30"/>
      <c r="GG449" s="30"/>
      <c r="GH449" s="30"/>
      <c r="GI449" s="30"/>
      <c r="GJ449" s="30"/>
      <c r="GK449" s="30"/>
      <c r="GL449" s="30"/>
      <c r="GM449" s="30"/>
      <c r="GN449" s="30"/>
      <c r="GO449" s="30"/>
      <c r="GP449" s="30"/>
      <c r="GQ449" s="30"/>
      <c r="GR449" s="30"/>
      <c r="GS449" s="30"/>
      <c r="GT449" s="30"/>
      <c r="GU449" s="30"/>
      <c r="GV449" s="30"/>
      <c r="GW449" s="30"/>
      <c r="GX449" s="30"/>
      <c r="GY449" s="30"/>
      <c r="GZ449" s="30"/>
      <c r="HA449" s="30"/>
      <c r="HB449" s="30"/>
      <c r="HC449" s="30"/>
      <c r="HD449" s="30"/>
      <c r="HE449" s="30"/>
      <c r="HF449" s="30"/>
      <c r="HG449" s="30"/>
      <c r="HH449" s="30"/>
      <c r="HI449" s="30"/>
      <c r="HJ449" s="30"/>
      <c r="HK449" s="30"/>
      <c r="HL449" s="30"/>
      <c r="HM449" s="30"/>
      <c r="HN449" s="30"/>
      <c r="HO449" s="30"/>
      <c r="HP449" s="30"/>
      <c r="HQ449" s="30"/>
      <c r="HR449" s="30"/>
      <c r="HS449" s="30"/>
      <c r="HT449" s="30"/>
      <c r="HU449" s="30"/>
      <c r="HV449" s="30"/>
      <c r="HW449" s="30"/>
      <c r="HX449" s="30"/>
      <c r="HY449" s="30"/>
      <c r="HZ449" s="30"/>
      <c r="IA449" s="30"/>
      <c r="IB449" s="30"/>
      <c r="IC449" s="30"/>
      <c r="ID449" s="30"/>
      <c r="IE449" s="30"/>
      <c r="IF449" s="30"/>
      <c r="IG449" s="30"/>
      <c r="IH449" s="30"/>
      <c r="II449" s="30"/>
      <c r="IJ449" s="30"/>
      <c r="IK449" s="30"/>
      <c r="IL449" s="30"/>
      <c r="IM449" s="30"/>
      <c r="IN449" s="30"/>
      <c r="IO449" s="30"/>
      <c r="IP449" s="30"/>
      <c r="IQ449" s="30"/>
      <c r="IR449" s="30"/>
      <c r="IS449" s="30"/>
      <c r="IT449" s="30"/>
      <c r="IU449" s="30"/>
      <c r="IV449" s="30"/>
      <c r="IW449" s="30"/>
      <c r="IX449" s="30"/>
      <c r="IY449" s="30"/>
      <c r="IZ449" s="30"/>
      <c r="JA449" s="30"/>
      <c r="JB449" s="30"/>
      <c r="JC449" s="30"/>
      <c r="JD449" s="30"/>
      <c r="JE449" s="30"/>
      <c r="JF449" s="30"/>
      <c r="JG449" s="30"/>
      <c r="JH449" s="30"/>
      <c r="JI449" s="30"/>
      <c r="JJ449" s="30"/>
      <c r="JK449" s="30"/>
      <c r="JL449" s="30"/>
      <c r="JM449" s="30"/>
      <c r="JN449" s="30"/>
      <c r="JO449" s="30"/>
      <c r="JP449" s="30"/>
      <c r="JQ449" s="30"/>
      <c r="JR449" s="30"/>
      <c r="JS449" s="30"/>
      <c r="JT449" s="30"/>
      <c r="JU449" s="30"/>
      <c r="JV449" s="30"/>
      <c r="JW449" s="30"/>
      <c r="JX449" s="30"/>
      <c r="JY449" s="30"/>
      <c r="JZ449" s="30"/>
      <c r="KA449" s="30"/>
      <c r="KB449" s="30"/>
      <c r="KC449" s="30"/>
      <c r="KD449" s="30"/>
      <c r="KE449" s="30"/>
      <c r="KF449" s="30"/>
      <c r="KG449" s="30"/>
      <c r="KH449" s="30"/>
      <c r="KI449" s="30"/>
      <c r="KJ449" s="30"/>
      <c r="KK449" s="30"/>
      <c r="KL449" s="30"/>
      <c r="KM449" s="30"/>
      <c r="KN449" s="30"/>
      <c r="KO449" s="30"/>
      <c r="KP449" s="30"/>
      <c r="KQ449" s="30"/>
      <c r="KR449" s="30"/>
      <c r="KS449" s="30"/>
      <c r="KT449" s="30"/>
      <c r="KU449" s="30"/>
      <c r="KV449" s="30"/>
      <c r="KW449" s="30"/>
      <c r="KX449" s="30"/>
      <c r="KY449" s="30"/>
      <c r="KZ449" s="30"/>
      <c r="LA449" s="30"/>
      <c r="LB449" s="30"/>
      <c r="LC449" s="30"/>
      <c r="LD449" s="30"/>
      <c r="LE449" s="30"/>
      <c r="LF449" s="30"/>
      <c r="LG449" s="30"/>
      <c r="LH449" s="30"/>
      <c r="LI449" s="30"/>
      <c r="LJ449" s="30"/>
      <c r="LK449" s="30"/>
      <c r="LL449" s="30"/>
      <c r="LM449" s="30"/>
      <c r="LN449" s="30"/>
      <c r="LO449" s="30"/>
      <c r="LP449" s="30"/>
      <c r="LQ449" s="30"/>
      <c r="LR449" s="30"/>
      <c r="LS449" s="30"/>
      <c r="LT449" s="30"/>
      <c r="LU449" s="30"/>
      <c r="LV449" s="30"/>
      <c r="LW449" s="30"/>
      <c r="LX449" s="30"/>
    </row>
    <row r="450" spans="1:336" s="31" customFormat="1" ht="255" x14ac:dyDescent="0.25">
      <c r="A450" s="677" t="str">
        <f>CONCATENATE(MUEBLES[[#This Row],[CODIGO DE LA PARTIDA ESPECIFICA ]],"-",MUEBLES[[#This Row],[NO. EDIFICIO ]],"-",MUEBLES[[#This Row],[NO. ÁREA ]],"-",MUEBLES[[#This Row],[NÚM. DE BIEN ]],"-",MUEBLES[[#This Row],[CONSECUTIVO DEL BIEN ]],"-",MUEBLES[[#This Row],[CONSECUTIVO GENERAL DE INVENTARIO]])</f>
        <v>511-01-44-252-007-0445</v>
      </c>
      <c r="B450" s="584">
        <v>511</v>
      </c>
      <c r="C450" s="584" t="s">
        <v>6096</v>
      </c>
      <c r="D450" s="584" t="s">
        <v>6566</v>
      </c>
      <c r="E450" s="585" t="s">
        <v>4060</v>
      </c>
      <c r="F450" s="584" t="str">
        <f>VLOOKUP(MUEBLES[[#This Row],[NO. EDIFICIO ]],EDIFICIOS[],2,FALSE)</f>
        <v>PALACIO MUNICIPAL</v>
      </c>
      <c r="G450" s="584" t="str">
        <f>VLOOKUP(MUEBLES[[#This Row],[NO. EDIFICIO ]],EDIFICIOS[],3,FALSE)</f>
        <v>PALACIO MUNICIPAL, S/N, COLONIA CENTRO</v>
      </c>
      <c r="H450" s="606" t="s">
        <v>4289</v>
      </c>
      <c r="I450" s="587" t="str">
        <f>VLOOKUP(MUEBLES[[#This Row],[NO. ÁREA ]],AREAS[],2,FALSE)</f>
        <v>SEGURIDAD PÚBLICA Y TRÁNSITO MUNICIPAL</v>
      </c>
      <c r="J450" s="586" t="str">
        <f>VLOOKUP(MUEBLES[[#This Row],[NO. ÁREA ]],AREAS[],5,FALSE)</f>
        <v>LIC. MIGUEL ÁNGEL ALDANA  CANO</v>
      </c>
      <c r="K450" s="586" t="s">
        <v>4060</v>
      </c>
      <c r="L450" s="587" t="str">
        <f>VLOOKUP(MUEBLES[[#This Row],[NÚM. DE NOMINA ]],PERSONAL[],2,FALSE)</f>
        <v>LIC. MIGUEL ÁNGEL ALDANA  CANO</v>
      </c>
      <c r="M450" s="586" t="str">
        <f>VLOOKUP(MUEBLES[[#This Row],[NÚM. DE NOMINA ]],PERSONAL[],3,FALSE)</f>
        <v xml:space="preserve">TITULAR </v>
      </c>
      <c r="N450" s="585" t="s">
        <v>4885</v>
      </c>
      <c r="O450" s="624" t="s">
        <v>4698</v>
      </c>
      <c r="P450" s="588" t="str">
        <f>VLOOKUP(MUEBLES[[#This Row],[NÚM. DE BIEN ]],BIENES[],2,FALSE)</f>
        <v>POSTE METALICO 12 METROS</v>
      </c>
      <c r="Q450" s="625" t="s">
        <v>3605</v>
      </c>
      <c r="R450" s="606" t="s">
        <v>5387</v>
      </c>
      <c r="S450" s="585" t="s">
        <v>557</v>
      </c>
      <c r="T450" s="585" t="s">
        <v>557</v>
      </c>
      <c r="U450" s="585" t="s">
        <v>557</v>
      </c>
      <c r="V450" s="585"/>
      <c r="W450" s="590">
        <v>45280</v>
      </c>
      <c r="X450" s="591">
        <v>36099.084000000003</v>
      </c>
      <c r="Y450" s="619"/>
      <c r="Z450" s="592">
        <v>36099.084000000003</v>
      </c>
      <c r="AA450" s="585" t="s">
        <v>6091</v>
      </c>
      <c r="AB450" s="19"/>
      <c r="AC450" s="576"/>
      <c r="AD450" s="30"/>
      <c r="AE450" s="30"/>
      <c r="AF450" s="30"/>
      <c r="AG450" s="30"/>
      <c r="AH450" s="30"/>
      <c r="AI450" s="30"/>
      <c r="AJ450" s="30"/>
      <c r="AK450" s="30"/>
      <c r="AL450" s="30"/>
      <c r="AM450" s="30"/>
      <c r="AN450" s="30"/>
      <c r="AO450" s="30"/>
      <c r="AP450" s="30"/>
      <c r="AQ450" s="30"/>
      <c r="AR450" s="30"/>
      <c r="AS450" s="30"/>
      <c r="AT450" s="30"/>
      <c r="AU450" s="30"/>
      <c r="AV450" s="30"/>
      <c r="AW450" s="30"/>
      <c r="AX450" s="30"/>
      <c r="AY450" s="30"/>
      <c r="AZ450" s="30"/>
      <c r="BA450" s="30"/>
      <c r="BB450" s="30"/>
      <c r="BC450" s="30"/>
      <c r="BD450" s="30"/>
      <c r="BE450" s="30"/>
      <c r="BF450" s="30"/>
      <c r="BG450" s="30"/>
      <c r="BH450" s="30"/>
      <c r="BI450" s="30"/>
      <c r="BJ450" s="30"/>
      <c r="BK450" s="30"/>
      <c r="BL450" s="30"/>
      <c r="BM450" s="30"/>
      <c r="BN450" s="30"/>
      <c r="BO450" s="30"/>
      <c r="BP450" s="30"/>
      <c r="BQ450" s="30"/>
      <c r="BR450" s="30"/>
      <c r="BS450" s="30"/>
      <c r="BT450" s="30"/>
      <c r="BU450" s="30"/>
      <c r="BV450" s="30"/>
      <c r="BW450" s="30"/>
      <c r="BX450" s="30"/>
      <c r="BY450" s="30"/>
      <c r="BZ450" s="30"/>
      <c r="CA450" s="30"/>
      <c r="CB450" s="30"/>
      <c r="CC450" s="30"/>
      <c r="CD450" s="30"/>
      <c r="CE450" s="30"/>
      <c r="CF450" s="30"/>
      <c r="CG450" s="30"/>
      <c r="CH450" s="30"/>
      <c r="CI450" s="30"/>
      <c r="CJ450" s="30"/>
      <c r="CK450" s="30"/>
      <c r="CL450" s="30"/>
      <c r="CM450" s="30"/>
      <c r="CN450" s="30"/>
      <c r="CO450" s="30"/>
      <c r="CP450" s="30"/>
      <c r="CQ450" s="30"/>
      <c r="CR450" s="30"/>
      <c r="CS450" s="30"/>
      <c r="CT450" s="30"/>
      <c r="CU450" s="30"/>
      <c r="CV450" s="30"/>
      <c r="CW450" s="30"/>
      <c r="CX450" s="30"/>
      <c r="CY450" s="30"/>
      <c r="CZ450" s="30"/>
      <c r="DA450" s="30"/>
      <c r="DB450" s="30"/>
      <c r="DC450" s="30"/>
      <c r="DD450" s="30"/>
      <c r="DE450" s="30"/>
      <c r="DF450" s="30"/>
      <c r="DG450" s="30"/>
      <c r="DH450" s="30"/>
      <c r="DI450" s="30"/>
      <c r="DJ450" s="30"/>
      <c r="DK450" s="30"/>
      <c r="DL450" s="30"/>
      <c r="DM450" s="30"/>
      <c r="DN450" s="30"/>
      <c r="DO450" s="30"/>
      <c r="DP450" s="30"/>
      <c r="DQ450" s="30"/>
      <c r="DR450" s="30"/>
      <c r="DS450" s="30"/>
      <c r="DT450" s="30"/>
      <c r="DU450" s="30"/>
      <c r="DV450" s="30"/>
      <c r="DW450" s="30"/>
      <c r="DX450" s="30"/>
      <c r="DY450" s="30"/>
      <c r="DZ450" s="30"/>
      <c r="EA450" s="30"/>
      <c r="EB450" s="30"/>
      <c r="EC450" s="30"/>
      <c r="ED450" s="30"/>
      <c r="EE450" s="30"/>
      <c r="EF450" s="30"/>
      <c r="EG450" s="30"/>
      <c r="EH450" s="30"/>
      <c r="EI450" s="30"/>
      <c r="EJ450" s="30"/>
      <c r="EK450" s="30"/>
      <c r="EL450" s="30"/>
      <c r="EM450" s="30"/>
      <c r="EN450" s="30"/>
      <c r="EO450" s="30"/>
      <c r="EP450" s="30"/>
      <c r="EQ450" s="30"/>
      <c r="ER450" s="30"/>
      <c r="ES450" s="30"/>
      <c r="ET450" s="30"/>
      <c r="EU450" s="30"/>
      <c r="EV450" s="30"/>
      <c r="EW450" s="30"/>
      <c r="EX450" s="30"/>
      <c r="EY450" s="30"/>
      <c r="EZ450" s="30"/>
      <c r="FA450" s="30"/>
      <c r="FB450" s="30"/>
      <c r="FC450" s="30"/>
      <c r="FD450" s="30"/>
      <c r="FE450" s="30"/>
      <c r="FF450" s="30"/>
      <c r="FG450" s="30"/>
      <c r="FH450" s="30"/>
      <c r="FI450" s="30"/>
      <c r="FJ450" s="30"/>
      <c r="FK450" s="30"/>
      <c r="FL450" s="30"/>
      <c r="FM450" s="30"/>
      <c r="FN450" s="30"/>
      <c r="FO450" s="30"/>
      <c r="FP450" s="30"/>
      <c r="FQ450" s="30"/>
      <c r="FR450" s="30"/>
      <c r="FS450" s="30"/>
      <c r="FT450" s="30"/>
      <c r="FU450" s="30"/>
      <c r="FV450" s="30"/>
      <c r="FW450" s="30"/>
      <c r="FX450" s="30"/>
      <c r="FY450" s="30"/>
      <c r="FZ450" s="30"/>
      <c r="GA450" s="30"/>
      <c r="GB450" s="30"/>
      <c r="GC450" s="30"/>
      <c r="GD450" s="30"/>
      <c r="GE450" s="30"/>
      <c r="GF450" s="30"/>
      <c r="GG450" s="30"/>
      <c r="GH450" s="30"/>
      <c r="GI450" s="30"/>
      <c r="GJ450" s="30"/>
      <c r="GK450" s="30"/>
      <c r="GL450" s="30"/>
      <c r="GM450" s="30"/>
      <c r="GN450" s="30"/>
      <c r="GO450" s="30"/>
      <c r="GP450" s="30"/>
      <c r="GQ450" s="30"/>
      <c r="GR450" s="30"/>
      <c r="GS450" s="30"/>
      <c r="GT450" s="30"/>
      <c r="GU450" s="30"/>
      <c r="GV450" s="30"/>
      <c r="GW450" s="30"/>
      <c r="GX450" s="30"/>
      <c r="GY450" s="30"/>
      <c r="GZ450" s="30"/>
      <c r="HA450" s="30"/>
      <c r="HB450" s="30"/>
      <c r="HC450" s="30"/>
      <c r="HD450" s="30"/>
      <c r="HE450" s="30"/>
      <c r="HF450" s="30"/>
      <c r="HG450" s="30"/>
      <c r="HH450" s="30"/>
      <c r="HI450" s="30"/>
      <c r="HJ450" s="30"/>
      <c r="HK450" s="30"/>
      <c r="HL450" s="30"/>
      <c r="HM450" s="30"/>
      <c r="HN450" s="30"/>
      <c r="HO450" s="30"/>
      <c r="HP450" s="30"/>
      <c r="HQ450" s="30"/>
      <c r="HR450" s="30"/>
      <c r="HS450" s="30"/>
      <c r="HT450" s="30"/>
      <c r="HU450" s="30"/>
      <c r="HV450" s="30"/>
      <c r="HW450" s="30"/>
      <c r="HX450" s="30"/>
      <c r="HY450" s="30"/>
      <c r="HZ450" s="30"/>
      <c r="IA450" s="30"/>
      <c r="IB450" s="30"/>
      <c r="IC450" s="30"/>
      <c r="ID450" s="30"/>
      <c r="IE450" s="30"/>
      <c r="IF450" s="30"/>
      <c r="IG450" s="30"/>
      <c r="IH450" s="30"/>
      <c r="II450" s="30"/>
      <c r="IJ450" s="30"/>
      <c r="IK450" s="30"/>
      <c r="IL450" s="30"/>
      <c r="IM450" s="30"/>
      <c r="IN450" s="30"/>
      <c r="IO450" s="30"/>
      <c r="IP450" s="30"/>
      <c r="IQ450" s="30"/>
      <c r="IR450" s="30"/>
      <c r="IS450" s="30"/>
      <c r="IT450" s="30"/>
      <c r="IU450" s="30"/>
      <c r="IV450" s="30"/>
      <c r="IW450" s="30"/>
      <c r="IX450" s="30"/>
      <c r="IY450" s="30"/>
      <c r="IZ450" s="30"/>
      <c r="JA450" s="30"/>
      <c r="JB450" s="30"/>
      <c r="JC450" s="30"/>
      <c r="JD450" s="30"/>
      <c r="JE450" s="30"/>
      <c r="JF450" s="30"/>
      <c r="JG450" s="30"/>
      <c r="JH450" s="30"/>
      <c r="JI450" s="30"/>
      <c r="JJ450" s="30"/>
      <c r="JK450" s="30"/>
      <c r="JL450" s="30"/>
      <c r="JM450" s="30"/>
      <c r="JN450" s="30"/>
      <c r="JO450" s="30"/>
      <c r="JP450" s="30"/>
      <c r="JQ450" s="30"/>
      <c r="JR450" s="30"/>
      <c r="JS450" s="30"/>
      <c r="JT450" s="30"/>
      <c r="JU450" s="30"/>
      <c r="JV450" s="30"/>
      <c r="JW450" s="30"/>
      <c r="JX450" s="30"/>
      <c r="JY450" s="30"/>
      <c r="JZ450" s="30"/>
      <c r="KA450" s="30"/>
      <c r="KB450" s="30"/>
      <c r="KC450" s="30"/>
      <c r="KD450" s="30"/>
      <c r="KE450" s="30"/>
      <c r="KF450" s="30"/>
      <c r="KG450" s="30"/>
      <c r="KH450" s="30"/>
      <c r="KI450" s="30"/>
      <c r="KJ450" s="30"/>
      <c r="KK450" s="30"/>
      <c r="KL450" s="30"/>
      <c r="KM450" s="30"/>
      <c r="KN450" s="30"/>
      <c r="KO450" s="30"/>
      <c r="KP450" s="30"/>
      <c r="KQ450" s="30"/>
      <c r="KR450" s="30"/>
      <c r="KS450" s="30"/>
      <c r="KT450" s="30"/>
      <c r="KU450" s="30"/>
      <c r="KV450" s="30"/>
      <c r="KW450" s="30"/>
      <c r="KX450" s="30"/>
      <c r="KY450" s="30"/>
      <c r="KZ450" s="30"/>
      <c r="LA450" s="30"/>
      <c r="LB450" s="30"/>
      <c r="LC450" s="30"/>
      <c r="LD450" s="30"/>
      <c r="LE450" s="30"/>
      <c r="LF450" s="30"/>
      <c r="LG450" s="30"/>
      <c r="LH450" s="30"/>
      <c r="LI450" s="30"/>
      <c r="LJ450" s="30"/>
      <c r="LK450" s="30"/>
      <c r="LL450" s="30"/>
      <c r="LM450" s="30"/>
      <c r="LN450" s="30"/>
      <c r="LO450" s="30"/>
      <c r="LP450" s="30"/>
      <c r="LQ450" s="30"/>
      <c r="LR450" s="30"/>
      <c r="LS450" s="30"/>
      <c r="LT450" s="30"/>
      <c r="LU450" s="30"/>
      <c r="LV450" s="30"/>
      <c r="LW450" s="30"/>
      <c r="LX450" s="30"/>
    </row>
    <row r="451" spans="1:336" s="31" customFormat="1" ht="216.75" x14ac:dyDescent="0.25">
      <c r="A451" s="677" t="str">
        <f>CONCATENATE(MUEBLES[[#This Row],[CODIGO DE LA PARTIDA ESPECIFICA ]],"-",MUEBLES[[#This Row],[NO. EDIFICIO ]],"-",MUEBLES[[#This Row],[NO. ÁREA ]],"-",MUEBLES[[#This Row],[NÚM. DE BIEN ]],"-",MUEBLES[[#This Row],[CONSECUTIVO DEL BIEN ]],"-",MUEBLES[[#This Row],[CONSECUTIVO GENERAL DE INVENTARIO]])</f>
        <v>511-01-44-054-001-0446</v>
      </c>
      <c r="B451" s="584">
        <v>511</v>
      </c>
      <c r="C451" s="584" t="s">
        <v>6096</v>
      </c>
      <c r="D451" s="584" t="s">
        <v>6567</v>
      </c>
      <c r="E451" s="585" t="s">
        <v>4060</v>
      </c>
      <c r="F451" s="584" t="str">
        <f>VLOOKUP(MUEBLES[[#This Row],[NO. EDIFICIO ]],EDIFICIOS[],2,FALSE)</f>
        <v>PALACIO MUNICIPAL</v>
      </c>
      <c r="G451" s="584" t="str">
        <f>VLOOKUP(MUEBLES[[#This Row],[NO. EDIFICIO ]],EDIFICIOS[],3,FALSE)</f>
        <v>PALACIO MUNICIPAL, S/N, COLONIA CENTRO</v>
      </c>
      <c r="H451" s="606" t="s">
        <v>4289</v>
      </c>
      <c r="I451" s="587" t="str">
        <f>VLOOKUP(MUEBLES[[#This Row],[NO. ÁREA ]],AREAS[],2,FALSE)</f>
        <v>SEGURIDAD PÚBLICA Y TRÁNSITO MUNICIPAL</v>
      </c>
      <c r="J451" s="586" t="str">
        <f>VLOOKUP(MUEBLES[[#This Row],[NO. ÁREA ]],AREAS[],5,FALSE)</f>
        <v>LIC. MIGUEL ÁNGEL ALDANA  CANO</v>
      </c>
      <c r="K451" s="586" t="s">
        <v>4060</v>
      </c>
      <c r="L451" s="587" t="str">
        <f>VLOOKUP(MUEBLES[[#This Row],[NÚM. DE NOMINA ]],PERSONAL[],2,FALSE)</f>
        <v>LIC. MIGUEL ÁNGEL ALDANA  CANO</v>
      </c>
      <c r="M451" s="586" t="str">
        <f>VLOOKUP(MUEBLES[[#This Row],[NÚM. DE NOMINA ]],PERSONAL[],3,FALSE)</f>
        <v xml:space="preserve">TITULAR </v>
      </c>
      <c r="N451" s="585" t="s">
        <v>4745</v>
      </c>
      <c r="O451" s="624" t="s">
        <v>4692</v>
      </c>
      <c r="P451" s="588" t="str">
        <f>VLOOKUP(MUEBLES[[#This Row],[NÚM. DE BIEN ]],BIENES[],2,FALSE)</f>
        <v>CAMARA FIJA TIPO BALA HIKVISION</v>
      </c>
      <c r="Q451" s="625" t="s">
        <v>3606</v>
      </c>
      <c r="R451" s="606" t="s">
        <v>5388</v>
      </c>
      <c r="S451" s="585" t="s">
        <v>557</v>
      </c>
      <c r="T451" s="585" t="s">
        <v>557</v>
      </c>
      <c r="U451" s="585" t="s">
        <v>557</v>
      </c>
      <c r="V451" s="585"/>
      <c r="W451" s="590">
        <v>45280</v>
      </c>
      <c r="X451" s="591">
        <v>10382.696</v>
      </c>
      <c r="Y451" s="619"/>
      <c r="Z451" s="592">
        <v>10382.696</v>
      </c>
      <c r="AA451" s="585" t="s">
        <v>6091</v>
      </c>
      <c r="AB451" s="19"/>
      <c r="AC451" s="576"/>
      <c r="AD451" s="30"/>
      <c r="AE451" s="30"/>
      <c r="AF451" s="30"/>
      <c r="AG451" s="30"/>
      <c r="AH451" s="30"/>
      <c r="AI451" s="30"/>
      <c r="AJ451" s="30"/>
      <c r="AK451" s="30"/>
      <c r="AL451" s="30"/>
      <c r="AM451" s="30"/>
      <c r="AN451" s="30"/>
      <c r="AO451" s="30"/>
      <c r="AP451" s="30"/>
      <c r="AQ451" s="30"/>
      <c r="AR451" s="30"/>
      <c r="AS451" s="30"/>
      <c r="AT451" s="30"/>
      <c r="AU451" s="30"/>
      <c r="AV451" s="30"/>
      <c r="AW451" s="30"/>
      <c r="AX451" s="30"/>
      <c r="AY451" s="30"/>
      <c r="AZ451" s="30"/>
      <c r="BA451" s="30"/>
      <c r="BB451" s="30"/>
      <c r="BC451" s="30"/>
      <c r="BD451" s="30"/>
      <c r="BE451" s="30"/>
      <c r="BF451" s="30"/>
      <c r="BG451" s="30"/>
      <c r="BH451" s="30"/>
      <c r="BI451" s="30"/>
      <c r="BJ451" s="30"/>
      <c r="BK451" s="30"/>
      <c r="BL451" s="30"/>
      <c r="BM451" s="30"/>
      <c r="BN451" s="30"/>
      <c r="BO451" s="30"/>
      <c r="BP451" s="30"/>
      <c r="BQ451" s="30"/>
      <c r="BR451" s="30"/>
      <c r="BS451" s="30"/>
      <c r="BT451" s="30"/>
      <c r="BU451" s="30"/>
      <c r="BV451" s="30"/>
      <c r="BW451" s="30"/>
      <c r="BX451" s="30"/>
      <c r="BY451" s="30"/>
      <c r="BZ451" s="30"/>
      <c r="CA451" s="30"/>
      <c r="CB451" s="30"/>
      <c r="CC451" s="30"/>
      <c r="CD451" s="30"/>
      <c r="CE451" s="30"/>
      <c r="CF451" s="30"/>
      <c r="CG451" s="30"/>
      <c r="CH451" s="30"/>
      <c r="CI451" s="30"/>
      <c r="CJ451" s="30"/>
      <c r="CK451" s="30"/>
      <c r="CL451" s="30"/>
      <c r="CM451" s="30"/>
      <c r="CN451" s="30"/>
      <c r="CO451" s="30"/>
      <c r="CP451" s="30"/>
      <c r="CQ451" s="30"/>
      <c r="CR451" s="30"/>
      <c r="CS451" s="30"/>
      <c r="CT451" s="30"/>
      <c r="CU451" s="30"/>
      <c r="CV451" s="30"/>
      <c r="CW451" s="30"/>
      <c r="CX451" s="30"/>
      <c r="CY451" s="30"/>
      <c r="CZ451" s="30"/>
      <c r="DA451" s="30"/>
      <c r="DB451" s="30"/>
      <c r="DC451" s="30"/>
      <c r="DD451" s="30"/>
      <c r="DE451" s="30"/>
      <c r="DF451" s="30"/>
      <c r="DG451" s="30"/>
      <c r="DH451" s="30"/>
      <c r="DI451" s="30"/>
      <c r="DJ451" s="30"/>
      <c r="DK451" s="30"/>
      <c r="DL451" s="30"/>
      <c r="DM451" s="30"/>
      <c r="DN451" s="30"/>
      <c r="DO451" s="30"/>
      <c r="DP451" s="30"/>
      <c r="DQ451" s="30"/>
      <c r="DR451" s="30"/>
      <c r="DS451" s="30"/>
      <c r="DT451" s="30"/>
      <c r="DU451" s="30"/>
      <c r="DV451" s="30"/>
      <c r="DW451" s="30"/>
      <c r="DX451" s="30"/>
      <c r="DY451" s="30"/>
      <c r="DZ451" s="30"/>
      <c r="EA451" s="30"/>
      <c r="EB451" s="30"/>
      <c r="EC451" s="30"/>
      <c r="ED451" s="30"/>
      <c r="EE451" s="30"/>
      <c r="EF451" s="30"/>
      <c r="EG451" s="30"/>
      <c r="EH451" s="30"/>
      <c r="EI451" s="30"/>
      <c r="EJ451" s="30"/>
      <c r="EK451" s="30"/>
      <c r="EL451" s="30"/>
      <c r="EM451" s="30"/>
      <c r="EN451" s="30"/>
      <c r="EO451" s="30"/>
      <c r="EP451" s="30"/>
      <c r="EQ451" s="30"/>
      <c r="ER451" s="30"/>
      <c r="ES451" s="30"/>
      <c r="ET451" s="30"/>
      <c r="EU451" s="30"/>
      <c r="EV451" s="30"/>
      <c r="EW451" s="30"/>
      <c r="EX451" s="30"/>
      <c r="EY451" s="30"/>
      <c r="EZ451" s="30"/>
      <c r="FA451" s="30"/>
      <c r="FB451" s="30"/>
      <c r="FC451" s="30"/>
      <c r="FD451" s="30"/>
      <c r="FE451" s="30"/>
      <c r="FF451" s="30"/>
      <c r="FG451" s="30"/>
      <c r="FH451" s="30"/>
      <c r="FI451" s="30"/>
      <c r="FJ451" s="30"/>
      <c r="FK451" s="30"/>
      <c r="FL451" s="30"/>
      <c r="FM451" s="30"/>
      <c r="FN451" s="30"/>
      <c r="FO451" s="30"/>
      <c r="FP451" s="30"/>
      <c r="FQ451" s="30"/>
      <c r="FR451" s="30"/>
      <c r="FS451" s="30"/>
      <c r="FT451" s="30"/>
      <c r="FU451" s="30"/>
      <c r="FV451" s="30"/>
      <c r="FW451" s="30"/>
      <c r="FX451" s="30"/>
      <c r="FY451" s="30"/>
      <c r="FZ451" s="30"/>
      <c r="GA451" s="30"/>
      <c r="GB451" s="30"/>
      <c r="GC451" s="30"/>
      <c r="GD451" s="30"/>
      <c r="GE451" s="30"/>
      <c r="GF451" s="30"/>
      <c r="GG451" s="30"/>
      <c r="GH451" s="30"/>
      <c r="GI451" s="30"/>
      <c r="GJ451" s="30"/>
      <c r="GK451" s="30"/>
      <c r="GL451" s="30"/>
      <c r="GM451" s="30"/>
      <c r="GN451" s="30"/>
      <c r="GO451" s="30"/>
      <c r="GP451" s="30"/>
      <c r="GQ451" s="30"/>
      <c r="GR451" s="30"/>
      <c r="GS451" s="30"/>
      <c r="GT451" s="30"/>
      <c r="GU451" s="30"/>
      <c r="GV451" s="30"/>
      <c r="GW451" s="30"/>
      <c r="GX451" s="30"/>
      <c r="GY451" s="30"/>
      <c r="GZ451" s="30"/>
      <c r="HA451" s="30"/>
      <c r="HB451" s="30"/>
      <c r="HC451" s="30"/>
      <c r="HD451" s="30"/>
      <c r="HE451" s="30"/>
      <c r="HF451" s="30"/>
      <c r="HG451" s="30"/>
      <c r="HH451" s="30"/>
      <c r="HI451" s="30"/>
      <c r="HJ451" s="30"/>
      <c r="HK451" s="30"/>
      <c r="HL451" s="30"/>
      <c r="HM451" s="30"/>
      <c r="HN451" s="30"/>
      <c r="HO451" s="30"/>
      <c r="HP451" s="30"/>
      <c r="HQ451" s="30"/>
      <c r="HR451" s="30"/>
      <c r="HS451" s="30"/>
      <c r="HT451" s="30"/>
      <c r="HU451" s="30"/>
      <c r="HV451" s="30"/>
      <c r="HW451" s="30"/>
      <c r="HX451" s="30"/>
      <c r="HY451" s="30"/>
      <c r="HZ451" s="30"/>
      <c r="IA451" s="30"/>
      <c r="IB451" s="30"/>
      <c r="IC451" s="30"/>
      <c r="ID451" s="30"/>
      <c r="IE451" s="30"/>
      <c r="IF451" s="30"/>
      <c r="IG451" s="30"/>
      <c r="IH451" s="30"/>
      <c r="II451" s="30"/>
      <c r="IJ451" s="30"/>
      <c r="IK451" s="30"/>
      <c r="IL451" s="30"/>
      <c r="IM451" s="30"/>
      <c r="IN451" s="30"/>
      <c r="IO451" s="30"/>
      <c r="IP451" s="30"/>
      <c r="IQ451" s="30"/>
      <c r="IR451" s="30"/>
      <c r="IS451" s="30"/>
      <c r="IT451" s="30"/>
      <c r="IU451" s="30"/>
      <c r="IV451" s="30"/>
      <c r="IW451" s="30"/>
      <c r="IX451" s="30"/>
      <c r="IY451" s="30"/>
      <c r="IZ451" s="30"/>
      <c r="JA451" s="30"/>
      <c r="JB451" s="30"/>
      <c r="JC451" s="30"/>
      <c r="JD451" s="30"/>
      <c r="JE451" s="30"/>
      <c r="JF451" s="30"/>
      <c r="JG451" s="30"/>
      <c r="JH451" s="30"/>
      <c r="JI451" s="30"/>
      <c r="JJ451" s="30"/>
      <c r="JK451" s="30"/>
      <c r="JL451" s="30"/>
      <c r="JM451" s="30"/>
      <c r="JN451" s="30"/>
      <c r="JO451" s="30"/>
      <c r="JP451" s="30"/>
      <c r="JQ451" s="30"/>
      <c r="JR451" s="30"/>
      <c r="JS451" s="30"/>
      <c r="JT451" s="30"/>
      <c r="JU451" s="30"/>
      <c r="JV451" s="30"/>
      <c r="JW451" s="30"/>
      <c r="JX451" s="30"/>
      <c r="JY451" s="30"/>
      <c r="JZ451" s="30"/>
      <c r="KA451" s="30"/>
      <c r="KB451" s="30"/>
      <c r="KC451" s="30"/>
      <c r="KD451" s="30"/>
      <c r="KE451" s="30"/>
      <c r="KF451" s="30"/>
      <c r="KG451" s="30"/>
      <c r="KH451" s="30"/>
      <c r="KI451" s="30"/>
      <c r="KJ451" s="30"/>
      <c r="KK451" s="30"/>
      <c r="KL451" s="30"/>
      <c r="KM451" s="30"/>
      <c r="KN451" s="30"/>
      <c r="KO451" s="30"/>
      <c r="KP451" s="30"/>
      <c r="KQ451" s="30"/>
      <c r="KR451" s="30"/>
      <c r="KS451" s="30"/>
      <c r="KT451" s="30"/>
      <c r="KU451" s="30"/>
      <c r="KV451" s="30"/>
      <c r="KW451" s="30"/>
      <c r="KX451" s="30"/>
      <c r="KY451" s="30"/>
      <c r="KZ451" s="30"/>
      <c r="LA451" s="30"/>
      <c r="LB451" s="30"/>
      <c r="LC451" s="30"/>
      <c r="LD451" s="30"/>
      <c r="LE451" s="30"/>
      <c r="LF451" s="30"/>
      <c r="LG451" s="30"/>
      <c r="LH451" s="30"/>
      <c r="LI451" s="30"/>
      <c r="LJ451" s="30"/>
      <c r="LK451" s="30"/>
      <c r="LL451" s="30"/>
      <c r="LM451" s="30"/>
      <c r="LN451" s="30"/>
      <c r="LO451" s="30"/>
      <c r="LP451" s="30"/>
      <c r="LQ451" s="30"/>
      <c r="LR451" s="30"/>
      <c r="LS451" s="30"/>
      <c r="LT451" s="30"/>
      <c r="LU451" s="30"/>
      <c r="LV451" s="30"/>
      <c r="LW451" s="30"/>
      <c r="LX451" s="30"/>
    </row>
    <row r="452" spans="1:336" s="31" customFormat="1" ht="216.75" x14ac:dyDescent="0.25">
      <c r="A452" s="677" t="str">
        <f>CONCATENATE(MUEBLES[[#This Row],[CODIGO DE LA PARTIDA ESPECIFICA ]],"-",MUEBLES[[#This Row],[NO. EDIFICIO ]],"-",MUEBLES[[#This Row],[NO. ÁREA ]],"-",MUEBLES[[#This Row],[NÚM. DE BIEN ]],"-",MUEBLES[[#This Row],[CONSECUTIVO DEL BIEN ]],"-",MUEBLES[[#This Row],[CONSECUTIVO GENERAL DE INVENTARIO]])</f>
        <v>511-01-44-054-002-0447</v>
      </c>
      <c r="B452" s="584">
        <v>511</v>
      </c>
      <c r="C452" s="584" t="s">
        <v>6096</v>
      </c>
      <c r="D452" s="584" t="s">
        <v>6568</v>
      </c>
      <c r="E452" s="585" t="s">
        <v>4060</v>
      </c>
      <c r="F452" s="584" t="str">
        <f>VLOOKUP(MUEBLES[[#This Row],[NO. EDIFICIO ]],EDIFICIOS[],2,FALSE)</f>
        <v>PALACIO MUNICIPAL</v>
      </c>
      <c r="G452" s="584" t="str">
        <f>VLOOKUP(MUEBLES[[#This Row],[NO. EDIFICIO ]],EDIFICIOS[],3,FALSE)</f>
        <v>PALACIO MUNICIPAL, S/N, COLONIA CENTRO</v>
      </c>
      <c r="H452" s="606" t="s">
        <v>4289</v>
      </c>
      <c r="I452" s="587" t="str">
        <f>VLOOKUP(MUEBLES[[#This Row],[NO. ÁREA ]],AREAS[],2,FALSE)</f>
        <v>SEGURIDAD PÚBLICA Y TRÁNSITO MUNICIPAL</v>
      </c>
      <c r="J452" s="586" t="str">
        <f>VLOOKUP(MUEBLES[[#This Row],[NO. ÁREA ]],AREAS[],5,FALSE)</f>
        <v>LIC. MIGUEL ÁNGEL ALDANA  CANO</v>
      </c>
      <c r="K452" s="586" t="s">
        <v>4060</v>
      </c>
      <c r="L452" s="587" t="str">
        <f>VLOOKUP(MUEBLES[[#This Row],[NÚM. DE NOMINA ]],PERSONAL[],2,FALSE)</f>
        <v>LIC. MIGUEL ÁNGEL ALDANA  CANO</v>
      </c>
      <c r="M452" s="586" t="str">
        <f>VLOOKUP(MUEBLES[[#This Row],[NÚM. DE NOMINA ]],PERSONAL[],3,FALSE)</f>
        <v xml:space="preserve">TITULAR </v>
      </c>
      <c r="N452" s="585" t="s">
        <v>4745</v>
      </c>
      <c r="O452" s="624" t="s">
        <v>4693</v>
      </c>
      <c r="P452" s="588" t="str">
        <f>VLOOKUP(MUEBLES[[#This Row],[NÚM. DE BIEN ]],BIENES[],2,FALSE)</f>
        <v>CAMARA FIJA TIPO BALA HIKVISION</v>
      </c>
      <c r="Q452" s="625" t="s">
        <v>3606</v>
      </c>
      <c r="R452" s="606" t="s">
        <v>5389</v>
      </c>
      <c r="S452" s="585" t="s">
        <v>557</v>
      </c>
      <c r="T452" s="585" t="s">
        <v>557</v>
      </c>
      <c r="U452" s="585" t="s">
        <v>557</v>
      </c>
      <c r="V452" s="585"/>
      <c r="W452" s="590">
        <v>45280</v>
      </c>
      <c r="X452" s="591">
        <v>10382.696</v>
      </c>
      <c r="Y452" s="619"/>
      <c r="Z452" s="592">
        <v>10382.696</v>
      </c>
      <c r="AA452" s="585" t="s">
        <v>1405</v>
      </c>
      <c r="AB452" s="19"/>
      <c r="AC452" s="576"/>
      <c r="AD452" s="30"/>
      <c r="AE452" s="30"/>
      <c r="AF452" s="30"/>
      <c r="AG452" s="30"/>
      <c r="AH452" s="30"/>
      <c r="AI452" s="30"/>
      <c r="AJ452" s="30"/>
      <c r="AK452" s="30"/>
      <c r="AL452" s="30"/>
      <c r="AM452" s="30"/>
      <c r="AN452" s="30"/>
      <c r="AO452" s="30"/>
      <c r="AP452" s="30"/>
      <c r="AQ452" s="30"/>
      <c r="AR452" s="30"/>
      <c r="AS452" s="30"/>
      <c r="AT452" s="30"/>
      <c r="AU452" s="30"/>
      <c r="AV452" s="30"/>
      <c r="AW452" s="30"/>
      <c r="AX452" s="30"/>
      <c r="AY452" s="30"/>
      <c r="AZ452" s="30"/>
      <c r="BA452" s="30"/>
      <c r="BB452" s="30"/>
      <c r="BC452" s="30"/>
      <c r="BD452" s="30"/>
      <c r="BE452" s="30"/>
      <c r="BF452" s="30"/>
      <c r="BG452" s="30"/>
      <c r="BH452" s="30"/>
      <c r="BI452" s="30"/>
      <c r="BJ452" s="30"/>
      <c r="BK452" s="30"/>
      <c r="BL452" s="30"/>
      <c r="BM452" s="30"/>
      <c r="BN452" s="30"/>
      <c r="BO452" s="30"/>
      <c r="BP452" s="30"/>
      <c r="BQ452" s="30"/>
      <c r="BR452" s="30"/>
      <c r="BS452" s="30"/>
      <c r="BT452" s="30"/>
      <c r="BU452" s="30"/>
      <c r="BV452" s="30"/>
      <c r="BW452" s="30"/>
      <c r="BX452" s="30"/>
      <c r="BY452" s="30"/>
      <c r="BZ452" s="30"/>
      <c r="CA452" s="30"/>
      <c r="CB452" s="30"/>
      <c r="CC452" s="30"/>
      <c r="CD452" s="30"/>
      <c r="CE452" s="30"/>
      <c r="CF452" s="30"/>
      <c r="CG452" s="30"/>
      <c r="CH452" s="30"/>
      <c r="CI452" s="30"/>
      <c r="CJ452" s="30"/>
      <c r="CK452" s="30"/>
      <c r="CL452" s="30"/>
      <c r="CM452" s="30"/>
      <c r="CN452" s="30"/>
      <c r="CO452" s="30"/>
      <c r="CP452" s="30"/>
      <c r="CQ452" s="30"/>
      <c r="CR452" s="30"/>
      <c r="CS452" s="30"/>
      <c r="CT452" s="30"/>
      <c r="CU452" s="30"/>
      <c r="CV452" s="30"/>
      <c r="CW452" s="30"/>
      <c r="CX452" s="30"/>
      <c r="CY452" s="30"/>
      <c r="CZ452" s="30"/>
      <c r="DA452" s="30"/>
      <c r="DB452" s="30"/>
      <c r="DC452" s="30"/>
      <c r="DD452" s="30"/>
      <c r="DE452" s="30"/>
      <c r="DF452" s="30"/>
      <c r="DG452" s="30"/>
      <c r="DH452" s="30"/>
      <c r="DI452" s="30"/>
      <c r="DJ452" s="30"/>
      <c r="DK452" s="30"/>
      <c r="DL452" s="30"/>
      <c r="DM452" s="30"/>
      <c r="DN452" s="30"/>
      <c r="DO452" s="30"/>
      <c r="DP452" s="30"/>
      <c r="DQ452" s="30"/>
      <c r="DR452" s="30"/>
      <c r="DS452" s="30"/>
      <c r="DT452" s="30"/>
      <c r="DU452" s="30"/>
      <c r="DV452" s="30"/>
      <c r="DW452" s="30"/>
      <c r="DX452" s="30"/>
      <c r="DY452" s="30"/>
      <c r="DZ452" s="30"/>
      <c r="EA452" s="30"/>
      <c r="EB452" s="30"/>
      <c r="EC452" s="30"/>
      <c r="ED452" s="30"/>
      <c r="EE452" s="30"/>
      <c r="EF452" s="30"/>
      <c r="EG452" s="30"/>
      <c r="EH452" s="30"/>
      <c r="EI452" s="30"/>
      <c r="EJ452" s="30"/>
      <c r="EK452" s="30"/>
      <c r="EL452" s="30"/>
      <c r="EM452" s="30"/>
      <c r="EN452" s="30"/>
      <c r="EO452" s="30"/>
      <c r="EP452" s="30"/>
      <c r="EQ452" s="30"/>
      <c r="ER452" s="30"/>
      <c r="ES452" s="30"/>
      <c r="ET452" s="30"/>
      <c r="EU452" s="30"/>
      <c r="EV452" s="30"/>
      <c r="EW452" s="30"/>
      <c r="EX452" s="30"/>
      <c r="EY452" s="30"/>
      <c r="EZ452" s="30"/>
      <c r="FA452" s="30"/>
      <c r="FB452" s="30"/>
      <c r="FC452" s="30"/>
      <c r="FD452" s="30"/>
      <c r="FE452" s="30"/>
      <c r="FF452" s="30"/>
      <c r="FG452" s="30"/>
      <c r="FH452" s="30"/>
      <c r="FI452" s="30"/>
      <c r="FJ452" s="30"/>
      <c r="FK452" s="30"/>
      <c r="FL452" s="30"/>
      <c r="FM452" s="30"/>
      <c r="FN452" s="30"/>
      <c r="FO452" s="30"/>
      <c r="FP452" s="30"/>
      <c r="FQ452" s="30"/>
      <c r="FR452" s="30"/>
      <c r="FS452" s="30"/>
      <c r="FT452" s="30"/>
      <c r="FU452" s="30"/>
      <c r="FV452" s="30"/>
      <c r="FW452" s="30"/>
      <c r="FX452" s="30"/>
      <c r="FY452" s="30"/>
      <c r="FZ452" s="30"/>
      <c r="GA452" s="30"/>
      <c r="GB452" s="30"/>
      <c r="GC452" s="30"/>
      <c r="GD452" s="30"/>
      <c r="GE452" s="30"/>
      <c r="GF452" s="30"/>
      <c r="GG452" s="30"/>
      <c r="GH452" s="30"/>
      <c r="GI452" s="30"/>
      <c r="GJ452" s="30"/>
      <c r="GK452" s="30"/>
      <c r="GL452" s="30"/>
      <c r="GM452" s="30"/>
      <c r="GN452" s="30"/>
      <c r="GO452" s="30"/>
      <c r="GP452" s="30"/>
      <c r="GQ452" s="30"/>
      <c r="GR452" s="30"/>
      <c r="GS452" s="30"/>
      <c r="GT452" s="30"/>
      <c r="GU452" s="30"/>
      <c r="GV452" s="30"/>
      <c r="GW452" s="30"/>
      <c r="GX452" s="30"/>
      <c r="GY452" s="30"/>
      <c r="GZ452" s="30"/>
      <c r="HA452" s="30"/>
      <c r="HB452" s="30"/>
      <c r="HC452" s="30"/>
      <c r="HD452" s="30"/>
      <c r="HE452" s="30"/>
      <c r="HF452" s="30"/>
      <c r="HG452" s="30"/>
      <c r="HH452" s="30"/>
      <c r="HI452" s="30"/>
      <c r="HJ452" s="30"/>
      <c r="HK452" s="30"/>
      <c r="HL452" s="30"/>
      <c r="HM452" s="30"/>
      <c r="HN452" s="30"/>
      <c r="HO452" s="30"/>
      <c r="HP452" s="30"/>
      <c r="HQ452" s="30"/>
      <c r="HR452" s="30"/>
      <c r="HS452" s="30"/>
      <c r="HT452" s="30"/>
      <c r="HU452" s="30"/>
      <c r="HV452" s="30"/>
      <c r="HW452" s="30"/>
      <c r="HX452" s="30"/>
      <c r="HY452" s="30"/>
      <c r="HZ452" s="30"/>
      <c r="IA452" s="30"/>
      <c r="IB452" s="30"/>
      <c r="IC452" s="30"/>
      <c r="ID452" s="30"/>
      <c r="IE452" s="30"/>
      <c r="IF452" s="30"/>
      <c r="IG452" s="30"/>
      <c r="IH452" s="30"/>
      <c r="II452" s="30"/>
      <c r="IJ452" s="30"/>
      <c r="IK452" s="30"/>
      <c r="IL452" s="30"/>
      <c r="IM452" s="30"/>
      <c r="IN452" s="30"/>
      <c r="IO452" s="30"/>
      <c r="IP452" s="30"/>
      <c r="IQ452" s="30"/>
      <c r="IR452" s="30"/>
      <c r="IS452" s="30"/>
      <c r="IT452" s="30"/>
      <c r="IU452" s="30"/>
      <c r="IV452" s="30"/>
      <c r="IW452" s="30"/>
      <c r="IX452" s="30"/>
      <c r="IY452" s="30"/>
      <c r="IZ452" s="30"/>
      <c r="JA452" s="30"/>
      <c r="JB452" s="30"/>
      <c r="JC452" s="30"/>
      <c r="JD452" s="30"/>
      <c r="JE452" s="30"/>
      <c r="JF452" s="30"/>
      <c r="JG452" s="30"/>
      <c r="JH452" s="30"/>
      <c r="JI452" s="30"/>
      <c r="JJ452" s="30"/>
      <c r="JK452" s="30"/>
      <c r="JL452" s="30"/>
      <c r="JM452" s="30"/>
      <c r="JN452" s="30"/>
      <c r="JO452" s="30"/>
      <c r="JP452" s="30"/>
      <c r="JQ452" s="30"/>
      <c r="JR452" s="30"/>
      <c r="JS452" s="30"/>
      <c r="JT452" s="30"/>
      <c r="JU452" s="30"/>
      <c r="JV452" s="30"/>
      <c r="JW452" s="30"/>
      <c r="JX452" s="30"/>
      <c r="JY452" s="30"/>
      <c r="JZ452" s="30"/>
      <c r="KA452" s="30"/>
      <c r="KB452" s="30"/>
      <c r="KC452" s="30"/>
      <c r="KD452" s="30"/>
      <c r="KE452" s="30"/>
      <c r="KF452" s="30"/>
      <c r="KG452" s="30"/>
      <c r="KH452" s="30"/>
      <c r="KI452" s="30"/>
      <c r="KJ452" s="30"/>
      <c r="KK452" s="30"/>
      <c r="KL452" s="30"/>
      <c r="KM452" s="30"/>
      <c r="KN452" s="30"/>
      <c r="KO452" s="30"/>
      <c r="KP452" s="30"/>
      <c r="KQ452" s="30"/>
      <c r="KR452" s="30"/>
      <c r="KS452" s="30"/>
      <c r="KT452" s="30"/>
      <c r="KU452" s="30"/>
      <c r="KV452" s="30"/>
      <c r="KW452" s="30"/>
      <c r="KX452" s="30"/>
      <c r="KY452" s="30"/>
      <c r="KZ452" s="30"/>
      <c r="LA452" s="30"/>
      <c r="LB452" s="30"/>
      <c r="LC452" s="30"/>
      <c r="LD452" s="30"/>
      <c r="LE452" s="30"/>
      <c r="LF452" s="30"/>
      <c r="LG452" s="30"/>
      <c r="LH452" s="30"/>
      <c r="LI452" s="30"/>
      <c r="LJ452" s="30"/>
      <c r="LK452" s="30"/>
      <c r="LL452" s="30"/>
      <c r="LM452" s="30"/>
      <c r="LN452" s="30"/>
      <c r="LO452" s="30"/>
      <c r="LP452" s="30"/>
      <c r="LQ452" s="30"/>
      <c r="LR452" s="30"/>
      <c r="LS452" s="30"/>
      <c r="LT452" s="30"/>
      <c r="LU452" s="30"/>
      <c r="LV452" s="30"/>
      <c r="LW452" s="30"/>
      <c r="LX452" s="30"/>
    </row>
    <row r="453" spans="1:336" s="31" customFormat="1" ht="216.75" x14ac:dyDescent="0.25">
      <c r="A453" s="677" t="str">
        <f>CONCATENATE(MUEBLES[[#This Row],[CODIGO DE LA PARTIDA ESPECIFICA ]],"-",MUEBLES[[#This Row],[NO. EDIFICIO ]],"-",MUEBLES[[#This Row],[NO. ÁREA ]],"-",MUEBLES[[#This Row],[NÚM. DE BIEN ]],"-",MUEBLES[[#This Row],[CONSECUTIVO DEL BIEN ]],"-",MUEBLES[[#This Row],[CONSECUTIVO GENERAL DE INVENTARIO]])</f>
        <v>511-01-44-054-003-0448</v>
      </c>
      <c r="B453" s="584">
        <v>511</v>
      </c>
      <c r="C453" s="584" t="s">
        <v>6096</v>
      </c>
      <c r="D453" s="584" t="s">
        <v>6569</v>
      </c>
      <c r="E453" s="585" t="s">
        <v>4060</v>
      </c>
      <c r="F453" s="584" t="str">
        <f>VLOOKUP(MUEBLES[[#This Row],[NO. EDIFICIO ]],EDIFICIOS[],2,FALSE)</f>
        <v>PALACIO MUNICIPAL</v>
      </c>
      <c r="G453" s="584" t="str">
        <f>VLOOKUP(MUEBLES[[#This Row],[NO. EDIFICIO ]],EDIFICIOS[],3,FALSE)</f>
        <v>PALACIO MUNICIPAL, S/N, COLONIA CENTRO</v>
      </c>
      <c r="H453" s="606" t="s">
        <v>4289</v>
      </c>
      <c r="I453" s="587" t="str">
        <f>VLOOKUP(MUEBLES[[#This Row],[NO. ÁREA ]],AREAS[],2,FALSE)</f>
        <v>SEGURIDAD PÚBLICA Y TRÁNSITO MUNICIPAL</v>
      </c>
      <c r="J453" s="586" t="str">
        <f>VLOOKUP(MUEBLES[[#This Row],[NO. ÁREA ]],AREAS[],5,FALSE)</f>
        <v>LIC. MIGUEL ÁNGEL ALDANA  CANO</v>
      </c>
      <c r="K453" s="586" t="s">
        <v>4060</v>
      </c>
      <c r="L453" s="587" t="str">
        <f>VLOOKUP(MUEBLES[[#This Row],[NÚM. DE NOMINA ]],PERSONAL[],2,FALSE)</f>
        <v>LIC. MIGUEL ÁNGEL ALDANA  CANO</v>
      </c>
      <c r="M453" s="586" t="str">
        <f>VLOOKUP(MUEBLES[[#This Row],[NÚM. DE NOMINA ]],PERSONAL[],3,FALSE)</f>
        <v xml:space="preserve">TITULAR </v>
      </c>
      <c r="N453" s="585" t="s">
        <v>4745</v>
      </c>
      <c r="O453" s="624" t="s">
        <v>4694</v>
      </c>
      <c r="P453" s="588" t="str">
        <f>VLOOKUP(MUEBLES[[#This Row],[NÚM. DE BIEN ]],BIENES[],2,FALSE)</f>
        <v>CAMARA FIJA TIPO BALA HIKVISION</v>
      </c>
      <c r="Q453" s="625" t="s">
        <v>3606</v>
      </c>
      <c r="R453" s="606" t="s">
        <v>5390</v>
      </c>
      <c r="S453" s="585" t="s">
        <v>557</v>
      </c>
      <c r="T453" s="585" t="s">
        <v>557</v>
      </c>
      <c r="U453" s="585" t="s">
        <v>557</v>
      </c>
      <c r="V453" s="585"/>
      <c r="W453" s="590">
        <v>45280</v>
      </c>
      <c r="X453" s="591">
        <v>10382.696</v>
      </c>
      <c r="Y453" s="619"/>
      <c r="Z453" s="592">
        <v>10382.696</v>
      </c>
      <c r="AA453" s="585" t="s">
        <v>1405</v>
      </c>
      <c r="AB453" s="19"/>
      <c r="AC453" s="576"/>
      <c r="AD453" s="30"/>
      <c r="AE453" s="30"/>
      <c r="AF453" s="30"/>
      <c r="AG453" s="30"/>
      <c r="AH453" s="30"/>
      <c r="AI453" s="30"/>
      <c r="AJ453" s="30"/>
      <c r="AK453" s="30"/>
      <c r="AL453" s="30"/>
      <c r="AM453" s="30"/>
      <c r="AN453" s="30"/>
      <c r="AO453" s="30"/>
      <c r="AP453" s="30"/>
      <c r="AQ453" s="30"/>
      <c r="AR453" s="30"/>
      <c r="AS453" s="30"/>
      <c r="AT453" s="30"/>
      <c r="AU453" s="30"/>
      <c r="AV453" s="30"/>
      <c r="AW453" s="30"/>
      <c r="AX453" s="30"/>
      <c r="AY453" s="30"/>
      <c r="AZ453" s="30"/>
      <c r="BA453" s="30"/>
      <c r="BB453" s="30"/>
      <c r="BC453" s="30"/>
      <c r="BD453" s="30"/>
      <c r="BE453" s="30"/>
      <c r="BF453" s="30"/>
      <c r="BG453" s="30"/>
      <c r="BH453" s="30"/>
      <c r="BI453" s="30"/>
      <c r="BJ453" s="30"/>
      <c r="BK453" s="30"/>
      <c r="BL453" s="30"/>
      <c r="BM453" s="30"/>
      <c r="BN453" s="30"/>
      <c r="BO453" s="30"/>
      <c r="BP453" s="30"/>
      <c r="BQ453" s="30"/>
      <c r="BR453" s="30"/>
      <c r="BS453" s="30"/>
      <c r="BT453" s="30"/>
      <c r="BU453" s="30"/>
      <c r="BV453" s="30"/>
      <c r="BW453" s="30"/>
      <c r="BX453" s="30"/>
      <c r="BY453" s="30"/>
      <c r="BZ453" s="30"/>
      <c r="CA453" s="30"/>
      <c r="CB453" s="30"/>
      <c r="CC453" s="30"/>
      <c r="CD453" s="30"/>
      <c r="CE453" s="30"/>
      <c r="CF453" s="30"/>
      <c r="CG453" s="30"/>
      <c r="CH453" s="30"/>
      <c r="CI453" s="30"/>
      <c r="CJ453" s="30"/>
      <c r="CK453" s="30"/>
      <c r="CL453" s="30"/>
      <c r="CM453" s="30"/>
      <c r="CN453" s="30"/>
      <c r="CO453" s="30"/>
      <c r="CP453" s="30"/>
      <c r="CQ453" s="30"/>
      <c r="CR453" s="30"/>
      <c r="CS453" s="30"/>
      <c r="CT453" s="30"/>
      <c r="CU453" s="30"/>
      <c r="CV453" s="30"/>
      <c r="CW453" s="30"/>
      <c r="CX453" s="30"/>
      <c r="CY453" s="30"/>
      <c r="CZ453" s="30"/>
      <c r="DA453" s="30"/>
      <c r="DB453" s="30"/>
      <c r="DC453" s="30"/>
      <c r="DD453" s="30"/>
      <c r="DE453" s="30"/>
      <c r="DF453" s="30"/>
      <c r="DG453" s="30"/>
      <c r="DH453" s="30"/>
      <c r="DI453" s="30"/>
      <c r="DJ453" s="30"/>
      <c r="DK453" s="30"/>
      <c r="DL453" s="30"/>
      <c r="DM453" s="30"/>
      <c r="DN453" s="30"/>
      <c r="DO453" s="30"/>
      <c r="DP453" s="30"/>
      <c r="DQ453" s="30"/>
      <c r="DR453" s="30"/>
      <c r="DS453" s="30"/>
      <c r="DT453" s="30"/>
      <c r="DU453" s="30"/>
      <c r="DV453" s="30"/>
      <c r="DW453" s="30"/>
      <c r="DX453" s="30"/>
      <c r="DY453" s="30"/>
      <c r="DZ453" s="30"/>
      <c r="EA453" s="30"/>
      <c r="EB453" s="30"/>
      <c r="EC453" s="30"/>
      <c r="ED453" s="30"/>
      <c r="EE453" s="30"/>
      <c r="EF453" s="30"/>
      <c r="EG453" s="30"/>
      <c r="EH453" s="30"/>
      <c r="EI453" s="30"/>
      <c r="EJ453" s="30"/>
      <c r="EK453" s="30"/>
      <c r="EL453" s="30"/>
      <c r="EM453" s="30"/>
      <c r="EN453" s="30"/>
      <c r="EO453" s="30"/>
      <c r="EP453" s="30"/>
      <c r="EQ453" s="30"/>
      <c r="ER453" s="30"/>
      <c r="ES453" s="30"/>
      <c r="ET453" s="30"/>
      <c r="EU453" s="30"/>
      <c r="EV453" s="30"/>
      <c r="EW453" s="30"/>
      <c r="EX453" s="30"/>
      <c r="EY453" s="30"/>
      <c r="EZ453" s="30"/>
      <c r="FA453" s="30"/>
      <c r="FB453" s="30"/>
      <c r="FC453" s="30"/>
      <c r="FD453" s="30"/>
      <c r="FE453" s="30"/>
      <c r="FF453" s="30"/>
      <c r="FG453" s="30"/>
      <c r="FH453" s="30"/>
      <c r="FI453" s="30"/>
      <c r="FJ453" s="30"/>
      <c r="FK453" s="30"/>
      <c r="FL453" s="30"/>
      <c r="FM453" s="30"/>
      <c r="FN453" s="30"/>
      <c r="FO453" s="30"/>
      <c r="FP453" s="30"/>
      <c r="FQ453" s="30"/>
      <c r="FR453" s="30"/>
      <c r="FS453" s="30"/>
      <c r="FT453" s="30"/>
      <c r="FU453" s="30"/>
      <c r="FV453" s="30"/>
      <c r="FW453" s="30"/>
      <c r="FX453" s="30"/>
      <c r="FY453" s="30"/>
      <c r="FZ453" s="30"/>
      <c r="GA453" s="30"/>
      <c r="GB453" s="30"/>
      <c r="GC453" s="30"/>
      <c r="GD453" s="30"/>
      <c r="GE453" s="30"/>
      <c r="GF453" s="30"/>
      <c r="GG453" s="30"/>
      <c r="GH453" s="30"/>
      <c r="GI453" s="30"/>
      <c r="GJ453" s="30"/>
      <c r="GK453" s="30"/>
      <c r="GL453" s="30"/>
      <c r="GM453" s="30"/>
      <c r="GN453" s="30"/>
      <c r="GO453" s="30"/>
      <c r="GP453" s="30"/>
      <c r="GQ453" s="30"/>
      <c r="GR453" s="30"/>
      <c r="GS453" s="30"/>
      <c r="GT453" s="30"/>
      <c r="GU453" s="30"/>
      <c r="GV453" s="30"/>
      <c r="GW453" s="30"/>
      <c r="GX453" s="30"/>
      <c r="GY453" s="30"/>
      <c r="GZ453" s="30"/>
      <c r="HA453" s="30"/>
      <c r="HB453" s="30"/>
      <c r="HC453" s="30"/>
      <c r="HD453" s="30"/>
      <c r="HE453" s="30"/>
      <c r="HF453" s="30"/>
      <c r="HG453" s="30"/>
      <c r="HH453" s="30"/>
      <c r="HI453" s="30"/>
      <c r="HJ453" s="30"/>
      <c r="HK453" s="30"/>
      <c r="HL453" s="30"/>
      <c r="HM453" s="30"/>
      <c r="HN453" s="30"/>
      <c r="HO453" s="30"/>
      <c r="HP453" s="30"/>
      <c r="HQ453" s="30"/>
      <c r="HR453" s="30"/>
      <c r="HS453" s="30"/>
      <c r="HT453" s="30"/>
      <c r="HU453" s="30"/>
      <c r="HV453" s="30"/>
      <c r="HW453" s="30"/>
      <c r="HX453" s="30"/>
      <c r="HY453" s="30"/>
      <c r="HZ453" s="30"/>
      <c r="IA453" s="30"/>
      <c r="IB453" s="30"/>
      <c r="IC453" s="30"/>
      <c r="ID453" s="30"/>
      <c r="IE453" s="30"/>
      <c r="IF453" s="30"/>
      <c r="IG453" s="30"/>
      <c r="IH453" s="30"/>
      <c r="II453" s="30"/>
      <c r="IJ453" s="30"/>
      <c r="IK453" s="30"/>
      <c r="IL453" s="30"/>
      <c r="IM453" s="30"/>
      <c r="IN453" s="30"/>
      <c r="IO453" s="30"/>
      <c r="IP453" s="30"/>
      <c r="IQ453" s="30"/>
      <c r="IR453" s="30"/>
      <c r="IS453" s="30"/>
      <c r="IT453" s="30"/>
      <c r="IU453" s="30"/>
      <c r="IV453" s="30"/>
      <c r="IW453" s="30"/>
      <c r="IX453" s="30"/>
      <c r="IY453" s="30"/>
      <c r="IZ453" s="30"/>
      <c r="JA453" s="30"/>
      <c r="JB453" s="30"/>
      <c r="JC453" s="30"/>
      <c r="JD453" s="30"/>
      <c r="JE453" s="30"/>
      <c r="JF453" s="30"/>
      <c r="JG453" s="30"/>
      <c r="JH453" s="30"/>
      <c r="JI453" s="30"/>
      <c r="JJ453" s="30"/>
      <c r="JK453" s="30"/>
      <c r="JL453" s="30"/>
      <c r="JM453" s="30"/>
      <c r="JN453" s="30"/>
      <c r="JO453" s="30"/>
      <c r="JP453" s="30"/>
      <c r="JQ453" s="30"/>
      <c r="JR453" s="30"/>
      <c r="JS453" s="30"/>
      <c r="JT453" s="30"/>
      <c r="JU453" s="30"/>
      <c r="JV453" s="30"/>
      <c r="JW453" s="30"/>
      <c r="JX453" s="30"/>
      <c r="JY453" s="30"/>
      <c r="JZ453" s="30"/>
      <c r="KA453" s="30"/>
      <c r="KB453" s="30"/>
      <c r="KC453" s="30"/>
      <c r="KD453" s="30"/>
      <c r="KE453" s="30"/>
      <c r="KF453" s="30"/>
      <c r="KG453" s="30"/>
      <c r="KH453" s="30"/>
      <c r="KI453" s="30"/>
      <c r="KJ453" s="30"/>
      <c r="KK453" s="30"/>
      <c r="KL453" s="30"/>
      <c r="KM453" s="30"/>
      <c r="KN453" s="30"/>
      <c r="KO453" s="30"/>
      <c r="KP453" s="30"/>
      <c r="KQ453" s="30"/>
      <c r="KR453" s="30"/>
      <c r="KS453" s="30"/>
      <c r="KT453" s="30"/>
      <c r="KU453" s="30"/>
      <c r="KV453" s="30"/>
      <c r="KW453" s="30"/>
      <c r="KX453" s="30"/>
      <c r="KY453" s="30"/>
      <c r="KZ453" s="30"/>
      <c r="LA453" s="30"/>
      <c r="LB453" s="30"/>
      <c r="LC453" s="30"/>
      <c r="LD453" s="30"/>
      <c r="LE453" s="30"/>
      <c r="LF453" s="30"/>
      <c r="LG453" s="30"/>
      <c r="LH453" s="30"/>
      <c r="LI453" s="30"/>
      <c r="LJ453" s="30"/>
      <c r="LK453" s="30"/>
      <c r="LL453" s="30"/>
      <c r="LM453" s="30"/>
      <c r="LN453" s="30"/>
      <c r="LO453" s="30"/>
      <c r="LP453" s="30"/>
      <c r="LQ453" s="30"/>
      <c r="LR453" s="30"/>
      <c r="LS453" s="30"/>
      <c r="LT453" s="30"/>
      <c r="LU453" s="30"/>
      <c r="LV453" s="30"/>
      <c r="LW453" s="30"/>
      <c r="LX453" s="30"/>
    </row>
    <row r="454" spans="1:336" s="31" customFormat="1" ht="216.75" x14ac:dyDescent="0.25">
      <c r="A454" s="677" t="str">
        <f>CONCATENATE(MUEBLES[[#This Row],[CODIGO DE LA PARTIDA ESPECIFICA ]],"-",MUEBLES[[#This Row],[NO. EDIFICIO ]],"-",MUEBLES[[#This Row],[NO. ÁREA ]],"-",MUEBLES[[#This Row],[NÚM. DE BIEN ]],"-",MUEBLES[[#This Row],[CONSECUTIVO DEL BIEN ]],"-",MUEBLES[[#This Row],[CONSECUTIVO GENERAL DE INVENTARIO]])</f>
        <v>511-01-44-054-004-0449</v>
      </c>
      <c r="B454" s="584">
        <v>511</v>
      </c>
      <c r="C454" s="584" t="s">
        <v>6096</v>
      </c>
      <c r="D454" s="584" t="s">
        <v>6570</v>
      </c>
      <c r="E454" s="585" t="s">
        <v>4060</v>
      </c>
      <c r="F454" s="584" t="str">
        <f>VLOOKUP(MUEBLES[[#This Row],[NO. EDIFICIO ]],EDIFICIOS[],2,FALSE)</f>
        <v>PALACIO MUNICIPAL</v>
      </c>
      <c r="G454" s="584" t="str">
        <f>VLOOKUP(MUEBLES[[#This Row],[NO. EDIFICIO ]],EDIFICIOS[],3,FALSE)</f>
        <v>PALACIO MUNICIPAL, S/N, COLONIA CENTRO</v>
      </c>
      <c r="H454" s="606" t="s">
        <v>4289</v>
      </c>
      <c r="I454" s="587" t="str">
        <f>VLOOKUP(MUEBLES[[#This Row],[NO. ÁREA ]],AREAS[],2,FALSE)</f>
        <v>SEGURIDAD PÚBLICA Y TRÁNSITO MUNICIPAL</v>
      </c>
      <c r="J454" s="586" t="str">
        <f>VLOOKUP(MUEBLES[[#This Row],[NO. ÁREA ]],AREAS[],5,FALSE)</f>
        <v>LIC. MIGUEL ÁNGEL ALDANA  CANO</v>
      </c>
      <c r="K454" s="586" t="s">
        <v>4060</v>
      </c>
      <c r="L454" s="587" t="str">
        <f>VLOOKUP(MUEBLES[[#This Row],[NÚM. DE NOMINA ]],PERSONAL[],2,FALSE)</f>
        <v>LIC. MIGUEL ÁNGEL ALDANA  CANO</v>
      </c>
      <c r="M454" s="586" t="str">
        <f>VLOOKUP(MUEBLES[[#This Row],[NÚM. DE NOMINA ]],PERSONAL[],3,FALSE)</f>
        <v xml:space="preserve">TITULAR </v>
      </c>
      <c r="N454" s="585" t="s">
        <v>4745</v>
      </c>
      <c r="O454" s="624" t="s">
        <v>4695</v>
      </c>
      <c r="P454" s="588" t="str">
        <f>VLOOKUP(MUEBLES[[#This Row],[NÚM. DE BIEN ]],BIENES[],2,FALSE)</f>
        <v>CAMARA FIJA TIPO BALA HIKVISION</v>
      </c>
      <c r="Q454" s="625" t="s">
        <v>3606</v>
      </c>
      <c r="R454" s="606" t="s">
        <v>5391</v>
      </c>
      <c r="S454" s="585" t="s">
        <v>557</v>
      </c>
      <c r="T454" s="585" t="s">
        <v>557</v>
      </c>
      <c r="U454" s="585" t="s">
        <v>557</v>
      </c>
      <c r="V454" s="585"/>
      <c r="W454" s="590">
        <v>45280</v>
      </c>
      <c r="X454" s="591">
        <v>10382.696</v>
      </c>
      <c r="Y454" s="619"/>
      <c r="Z454" s="592">
        <v>10382.696</v>
      </c>
      <c r="AA454" s="585" t="s">
        <v>1405</v>
      </c>
      <c r="AB454" s="19"/>
      <c r="AC454" s="576"/>
      <c r="AD454" s="30"/>
      <c r="AE454" s="30"/>
      <c r="AF454" s="30"/>
      <c r="AG454" s="30"/>
      <c r="AH454" s="30"/>
      <c r="AI454" s="30"/>
      <c r="AJ454" s="30"/>
      <c r="AK454" s="30"/>
      <c r="AL454" s="30"/>
      <c r="AM454" s="30"/>
      <c r="AN454" s="30"/>
      <c r="AO454" s="30"/>
      <c r="AP454" s="30"/>
      <c r="AQ454" s="30"/>
      <c r="AR454" s="30"/>
      <c r="AS454" s="30"/>
      <c r="AT454" s="30"/>
      <c r="AU454" s="30"/>
      <c r="AV454" s="30"/>
      <c r="AW454" s="30"/>
      <c r="AX454" s="30"/>
      <c r="AY454" s="30"/>
      <c r="AZ454" s="30"/>
      <c r="BA454" s="30"/>
      <c r="BB454" s="30"/>
      <c r="BC454" s="30"/>
      <c r="BD454" s="30"/>
      <c r="BE454" s="30"/>
      <c r="BF454" s="30"/>
      <c r="BG454" s="30"/>
      <c r="BH454" s="30"/>
      <c r="BI454" s="30"/>
      <c r="BJ454" s="30"/>
      <c r="BK454" s="30"/>
      <c r="BL454" s="30"/>
      <c r="BM454" s="30"/>
      <c r="BN454" s="30"/>
      <c r="BO454" s="30"/>
      <c r="BP454" s="30"/>
      <c r="BQ454" s="30"/>
      <c r="BR454" s="30"/>
      <c r="BS454" s="30"/>
      <c r="BT454" s="30"/>
      <c r="BU454" s="30"/>
      <c r="BV454" s="30"/>
      <c r="BW454" s="30"/>
      <c r="BX454" s="30"/>
      <c r="BY454" s="30"/>
      <c r="BZ454" s="30"/>
      <c r="CA454" s="30"/>
      <c r="CB454" s="30"/>
      <c r="CC454" s="30"/>
      <c r="CD454" s="30"/>
      <c r="CE454" s="30"/>
      <c r="CF454" s="30"/>
      <c r="CG454" s="30"/>
      <c r="CH454" s="30"/>
      <c r="CI454" s="30"/>
      <c r="CJ454" s="30"/>
      <c r="CK454" s="30"/>
      <c r="CL454" s="30"/>
      <c r="CM454" s="30"/>
      <c r="CN454" s="30"/>
      <c r="CO454" s="30"/>
      <c r="CP454" s="30"/>
      <c r="CQ454" s="30"/>
      <c r="CR454" s="30"/>
      <c r="CS454" s="30"/>
      <c r="CT454" s="30"/>
      <c r="CU454" s="30"/>
      <c r="CV454" s="30"/>
      <c r="CW454" s="30"/>
      <c r="CX454" s="30"/>
      <c r="CY454" s="30"/>
      <c r="CZ454" s="30"/>
      <c r="DA454" s="30"/>
      <c r="DB454" s="30"/>
      <c r="DC454" s="30"/>
      <c r="DD454" s="30"/>
      <c r="DE454" s="30"/>
      <c r="DF454" s="30"/>
      <c r="DG454" s="30"/>
      <c r="DH454" s="30"/>
      <c r="DI454" s="30"/>
      <c r="DJ454" s="30"/>
      <c r="DK454" s="30"/>
      <c r="DL454" s="30"/>
      <c r="DM454" s="30"/>
      <c r="DN454" s="30"/>
      <c r="DO454" s="30"/>
      <c r="DP454" s="30"/>
      <c r="DQ454" s="30"/>
      <c r="DR454" s="30"/>
      <c r="DS454" s="30"/>
      <c r="DT454" s="30"/>
      <c r="DU454" s="30"/>
      <c r="DV454" s="30"/>
      <c r="DW454" s="30"/>
      <c r="DX454" s="30"/>
      <c r="DY454" s="30"/>
      <c r="DZ454" s="30"/>
      <c r="EA454" s="30"/>
      <c r="EB454" s="30"/>
      <c r="EC454" s="30"/>
      <c r="ED454" s="30"/>
      <c r="EE454" s="30"/>
      <c r="EF454" s="30"/>
      <c r="EG454" s="30"/>
      <c r="EH454" s="30"/>
      <c r="EI454" s="30"/>
      <c r="EJ454" s="30"/>
      <c r="EK454" s="30"/>
      <c r="EL454" s="30"/>
      <c r="EM454" s="30"/>
      <c r="EN454" s="30"/>
      <c r="EO454" s="30"/>
      <c r="EP454" s="30"/>
      <c r="EQ454" s="30"/>
      <c r="ER454" s="30"/>
      <c r="ES454" s="30"/>
      <c r="ET454" s="30"/>
      <c r="EU454" s="30"/>
      <c r="EV454" s="30"/>
      <c r="EW454" s="30"/>
      <c r="EX454" s="30"/>
      <c r="EY454" s="30"/>
      <c r="EZ454" s="30"/>
      <c r="FA454" s="30"/>
      <c r="FB454" s="30"/>
      <c r="FC454" s="30"/>
      <c r="FD454" s="30"/>
      <c r="FE454" s="30"/>
      <c r="FF454" s="30"/>
      <c r="FG454" s="30"/>
      <c r="FH454" s="30"/>
      <c r="FI454" s="30"/>
      <c r="FJ454" s="30"/>
      <c r="FK454" s="30"/>
      <c r="FL454" s="30"/>
      <c r="FM454" s="30"/>
      <c r="FN454" s="30"/>
      <c r="FO454" s="30"/>
      <c r="FP454" s="30"/>
      <c r="FQ454" s="30"/>
      <c r="FR454" s="30"/>
      <c r="FS454" s="30"/>
      <c r="FT454" s="30"/>
      <c r="FU454" s="30"/>
      <c r="FV454" s="30"/>
      <c r="FW454" s="30"/>
      <c r="FX454" s="30"/>
      <c r="FY454" s="30"/>
      <c r="FZ454" s="30"/>
      <c r="GA454" s="30"/>
      <c r="GB454" s="30"/>
      <c r="GC454" s="30"/>
      <c r="GD454" s="30"/>
      <c r="GE454" s="30"/>
      <c r="GF454" s="30"/>
      <c r="GG454" s="30"/>
      <c r="GH454" s="30"/>
      <c r="GI454" s="30"/>
      <c r="GJ454" s="30"/>
      <c r="GK454" s="30"/>
      <c r="GL454" s="30"/>
      <c r="GM454" s="30"/>
      <c r="GN454" s="30"/>
      <c r="GO454" s="30"/>
      <c r="GP454" s="30"/>
      <c r="GQ454" s="30"/>
      <c r="GR454" s="30"/>
      <c r="GS454" s="30"/>
      <c r="GT454" s="30"/>
      <c r="GU454" s="30"/>
      <c r="GV454" s="30"/>
      <c r="GW454" s="30"/>
      <c r="GX454" s="30"/>
      <c r="GY454" s="30"/>
      <c r="GZ454" s="30"/>
      <c r="HA454" s="30"/>
      <c r="HB454" s="30"/>
      <c r="HC454" s="30"/>
      <c r="HD454" s="30"/>
      <c r="HE454" s="30"/>
      <c r="HF454" s="30"/>
      <c r="HG454" s="30"/>
      <c r="HH454" s="30"/>
      <c r="HI454" s="30"/>
      <c r="HJ454" s="30"/>
      <c r="HK454" s="30"/>
      <c r="HL454" s="30"/>
      <c r="HM454" s="30"/>
      <c r="HN454" s="30"/>
      <c r="HO454" s="30"/>
      <c r="HP454" s="30"/>
      <c r="HQ454" s="30"/>
      <c r="HR454" s="30"/>
      <c r="HS454" s="30"/>
      <c r="HT454" s="30"/>
      <c r="HU454" s="30"/>
      <c r="HV454" s="30"/>
      <c r="HW454" s="30"/>
      <c r="HX454" s="30"/>
      <c r="HY454" s="30"/>
      <c r="HZ454" s="30"/>
      <c r="IA454" s="30"/>
      <c r="IB454" s="30"/>
      <c r="IC454" s="30"/>
      <c r="ID454" s="30"/>
      <c r="IE454" s="30"/>
      <c r="IF454" s="30"/>
      <c r="IG454" s="30"/>
      <c r="IH454" s="30"/>
      <c r="II454" s="30"/>
      <c r="IJ454" s="30"/>
      <c r="IK454" s="30"/>
      <c r="IL454" s="30"/>
      <c r="IM454" s="30"/>
      <c r="IN454" s="30"/>
      <c r="IO454" s="30"/>
      <c r="IP454" s="30"/>
      <c r="IQ454" s="30"/>
      <c r="IR454" s="30"/>
      <c r="IS454" s="30"/>
      <c r="IT454" s="30"/>
      <c r="IU454" s="30"/>
      <c r="IV454" s="30"/>
      <c r="IW454" s="30"/>
      <c r="IX454" s="30"/>
      <c r="IY454" s="30"/>
      <c r="IZ454" s="30"/>
      <c r="JA454" s="30"/>
      <c r="JB454" s="30"/>
      <c r="JC454" s="30"/>
      <c r="JD454" s="30"/>
      <c r="JE454" s="30"/>
      <c r="JF454" s="30"/>
      <c r="JG454" s="30"/>
      <c r="JH454" s="30"/>
      <c r="JI454" s="30"/>
      <c r="JJ454" s="30"/>
      <c r="JK454" s="30"/>
      <c r="JL454" s="30"/>
      <c r="JM454" s="30"/>
      <c r="JN454" s="30"/>
      <c r="JO454" s="30"/>
      <c r="JP454" s="30"/>
      <c r="JQ454" s="30"/>
      <c r="JR454" s="30"/>
      <c r="JS454" s="30"/>
      <c r="JT454" s="30"/>
      <c r="JU454" s="30"/>
      <c r="JV454" s="30"/>
      <c r="JW454" s="30"/>
      <c r="JX454" s="30"/>
      <c r="JY454" s="30"/>
      <c r="JZ454" s="30"/>
      <c r="KA454" s="30"/>
      <c r="KB454" s="30"/>
      <c r="KC454" s="30"/>
      <c r="KD454" s="30"/>
      <c r="KE454" s="30"/>
      <c r="KF454" s="30"/>
      <c r="KG454" s="30"/>
      <c r="KH454" s="30"/>
      <c r="KI454" s="30"/>
      <c r="KJ454" s="30"/>
      <c r="KK454" s="30"/>
      <c r="KL454" s="30"/>
      <c r="KM454" s="30"/>
      <c r="KN454" s="30"/>
      <c r="KO454" s="30"/>
      <c r="KP454" s="30"/>
      <c r="KQ454" s="30"/>
      <c r="KR454" s="30"/>
      <c r="KS454" s="30"/>
      <c r="KT454" s="30"/>
      <c r="KU454" s="30"/>
      <c r="KV454" s="30"/>
      <c r="KW454" s="30"/>
      <c r="KX454" s="30"/>
      <c r="KY454" s="30"/>
      <c r="KZ454" s="30"/>
      <c r="LA454" s="30"/>
      <c r="LB454" s="30"/>
      <c r="LC454" s="30"/>
      <c r="LD454" s="30"/>
      <c r="LE454" s="30"/>
      <c r="LF454" s="30"/>
      <c r="LG454" s="30"/>
      <c r="LH454" s="30"/>
      <c r="LI454" s="30"/>
      <c r="LJ454" s="30"/>
      <c r="LK454" s="30"/>
      <c r="LL454" s="30"/>
      <c r="LM454" s="30"/>
      <c r="LN454" s="30"/>
      <c r="LO454" s="30"/>
      <c r="LP454" s="30"/>
      <c r="LQ454" s="30"/>
      <c r="LR454" s="30"/>
      <c r="LS454" s="30"/>
      <c r="LT454" s="30"/>
      <c r="LU454" s="30"/>
      <c r="LV454" s="30"/>
      <c r="LW454" s="30"/>
      <c r="LX454" s="30"/>
    </row>
    <row r="455" spans="1:336" s="31" customFormat="1" ht="216.75" x14ac:dyDescent="0.25">
      <c r="A455" s="677" t="str">
        <f>CONCATENATE(MUEBLES[[#This Row],[CODIGO DE LA PARTIDA ESPECIFICA ]],"-",MUEBLES[[#This Row],[NO. EDIFICIO ]],"-",MUEBLES[[#This Row],[NO. ÁREA ]],"-",MUEBLES[[#This Row],[NÚM. DE BIEN ]],"-",MUEBLES[[#This Row],[CONSECUTIVO DEL BIEN ]],"-",MUEBLES[[#This Row],[CONSECUTIVO GENERAL DE INVENTARIO]])</f>
        <v>511-01-44-054-005-0450</v>
      </c>
      <c r="B455" s="584">
        <v>511</v>
      </c>
      <c r="C455" s="584" t="s">
        <v>6096</v>
      </c>
      <c r="D455" s="584" t="s">
        <v>6571</v>
      </c>
      <c r="E455" s="585" t="s">
        <v>4060</v>
      </c>
      <c r="F455" s="584" t="str">
        <f>VLOOKUP(MUEBLES[[#This Row],[NO. EDIFICIO ]],EDIFICIOS[],2,FALSE)</f>
        <v>PALACIO MUNICIPAL</v>
      </c>
      <c r="G455" s="584" t="str">
        <f>VLOOKUP(MUEBLES[[#This Row],[NO. EDIFICIO ]],EDIFICIOS[],3,FALSE)</f>
        <v>PALACIO MUNICIPAL, S/N, COLONIA CENTRO</v>
      </c>
      <c r="H455" s="606" t="s">
        <v>4289</v>
      </c>
      <c r="I455" s="587" t="str">
        <f>VLOOKUP(MUEBLES[[#This Row],[NO. ÁREA ]],AREAS[],2,FALSE)</f>
        <v>SEGURIDAD PÚBLICA Y TRÁNSITO MUNICIPAL</v>
      </c>
      <c r="J455" s="586" t="str">
        <f>VLOOKUP(MUEBLES[[#This Row],[NO. ÁREA ]],AREAS[],5,FALSE)</f>
        <v>LIC. MIGUEL ÁNGEL ALDANA  CANO</v>
      </c>
      <c r="K455" s="586" t="s">
        <v>4060</v>
      </c>
      <c r="L455" s="587" t="str">
        <f>VLOOKUP(MUEBLES[[#This Row],[NÚM. DE NOMINA ]],PERSONAL[],2,FALSE)</f>
        <v>LIC. MIGUEL ÁNGEL ALDANA  CANO</v>
      </c>
      <c r="M455" s="586" t="str">
        <f>VLOOKUP(MUEBLES[[#This Row],[NÚM. DE NOMINA ]],PERSONAL[],3,FALSE)</f>
        <v xml:space="preserve">TITULAR </v>
      </c>
      <c r="N455" s="585" t="s">
        <v>4745</v>
      </c>
      <c r="O455" s="624" t="s">
        <v>4696</v>
      </c>
      <c r="P455" s="588" t="str">
        <f>VLOOKUP(MUEBLES[[#This Row],[NÚM. DE BIEN ]],BIENES[],2,FALSE)</f>
        <v>CAMARA FIJA TIPO BALA HIKVISION</v>
      </c>
      <c r="Q455" s="625" t="s">
        <v>3606</v>
      </c>
      <c r="R455" s="606" t="s">
        <v>5392</v>
      </c>
      <c r="S455" s="585" t="s">
        <v>557</v>
      </c>
      <c r="T455" s="585" t="s">
        <v>557</v>
      </c>
      <c r="U455" s="585" t="s">
        <v>557</v>
      </c>
      <c r="V455" s="585"/>
      <c r="W455" s="590">
        <v>45280</v>
      </c>
      <c r="X455" s="591">
        <v>10382.696</v>
      </c>
      <c r="Y455" s="619"/>
      <c r="Z455" s="592">
        <v>10382.696</v>
      </c>
      <c r="AA455" s="585" t="s">
        <v>1405</v>
      </c>
      <c r="AB455" s="19"/>
      <c r="AC455" s="576"/>
      <c r="AD455" s="30"/>
      <c r="AE455" s="30"/>
      <c r="AF455" s="30"/>
      <c r="AG455" s="30"/>
      <c r="AH455" s="30"/>
      <c r="AI455" s="30"/>
      <c r="AJ455" s="30"/>
      <c r="AK455" s="30"/>
      <c r="AL455" s="30"/>
      <c r="AM455" s="30"/>
      <c r="AN455" s="30"/>
      <c r="AO455" s="30"/>
      <c r="AP455" s="30"/>
      <c r="AQ455" s="30"/>
      <c r="AR455" s="30"/>
      <c r="AS455" s="30"/>
      <c r="AT455" s="30"/>
      <c r="AU455" s="30"/>
      <c r="AV455" s="30"/>
      <c r="AW455" s="30"/>
      <c r="AX455" s="30"/>
      <c r="AY455" s="30"/>
      <c r="AZ455" s="30"/>
      <c r="BA455" s="30"/>
      <c r="BB455" s="30"/>
      <c r="BC455" s="30"/>
      <c r="BD455" s="30"/>
      <c r="BE455" s="30"/>
      <c r="BF455" s="30"/>
      <c r="BG455" s="30"/>
      <c r="BH455" s="30"/>
      <c r="BI455" s="30"/>
      <c r="BJ455" s="30"/>
      <c r="BK455" s="30"/>
      <c r="BL455" s="30"/>
      <c r="BM455" s="30"/>
      <c r="BN455" s="30"/>
      <c r="BO455" s="30"/>
      <c r="BP455" s="30"/>
      <c r="BQ455" s="30"/>
      <c r="BR455" s="30"/>
      <c r="BS455" s="30"/>
      <c r="BT455" s="30"/>
      <c r="BU455" s="30"/>
      <c r="BV455" s="30"/>
      <c r="BW455" s="30"/>
      <c r="BX455" s="30"/>
      <c r="BY455" s="30"/>
      <c r="BZ455" s="30"/>
      <c r="CA455" s="30"/>
      <c r="CB455" s="30"/>
      <c r="CC455" s="30"/>
      <c r="CD455" s="30"/>
      <c r="CE455" s="30"/>
      <c r="CF455" s="30"/>
      <c r="CG455" s="30"/>
      <c r="CH455" s="30"/>
      <c r="CI455" s="30"/>
      <c r="CJ455" s="30"/>
      <c r="CK455" s="30"/>
      <c r="CL455" s="30"/>
      <c r="CM455" s="30"/>
      <c r="CN455" s="30"/>
      <c r="CO455" s="30"/>
      <c r="CP455" s="30"/>
      <c r="CQ455" s="30"/>
      <c r="CR455" s="30"/>
      <c r="CS455" s="30"/>
      <c r="CT455" s="30"/>
      <c r="CU455" s="30"/>
      <c r="CV455" s="30"/>
      <c r="CW455" s="30"/>
      <c r="CX455" s="30"/>
      <c r="CY455" s="30"/>
      <c r="CZ455" s="30"/>
      <c r="DA455" s="30"/>
      <c r="DB455" s="30"/>
      <c r="DC455" s="30"/>
      <c r="DD455" s="30"/>
      <c r="DE455" s="30"/>
      <c r="DF455" s="30"/>
      <c r="DG455" s="30"/>
      <c r="DH455" s="30"/>
      <c r="DI455" s="30"/>
      <c r="DJ455" s="30"/>
      <c r="DK455" s="30"/>
      <c r="DL455" s="30"/>
      <c r="DM455" s="30"/>
      <c r="DN455" s="30"/>
      <c r="DO455" s="30"/>
      <c r="DP455" s="30"/>
      <c r="DQ455" s="30"/>
      <c r="DR455" s="30"/>
      <c r="DS455" s="30"/>
      <c r="DT455" s="30"/>
      <c r="DU455" s="30"/>
      <c r="DV455" s="30"/>
      <c r="DW455" s="30"/>
      <c r="DX455" s="30"/>
      <c r="DY455" s="30"/>
      <c r="DZ455" s="30"/>
      <c r="EA455" s="30"/>
      <c r="EB455" s="30"/>
      <c r="EC455" s="30"/>
      <c r="ED455" s="30"/>
      <c r="EE455" s="30"/>
      <c r="EF455" s="30"/>
      <c r="EG455" s="30"/>
      <c r="EH455" s="30"/>
      <c r="EI455" s="30"/>
      <c r="EJ455" s="30"/>
      <c r="EK455" s="30"/>
      <c r="EL455" s="30"/>
      <c r="EM455" s="30"/>
      <c r="EN455" s="30"/>
      <c r="EO455" s="30"/>
      <c r="EP455" s="30"/>
      <c r="EQ455" s="30"/>
      <c r="ER455" s="30"/>
      <c r="ES455" s="30"/>
      <c r="ET455" s="30"/>
      <c r="EU455" s="30"/>
      <c r="EV455" s="30"/>
      <c r="EW455" s="30"/>
      <c r="EX455" s="30"/>
      <c r="EY455" s="30"/>
      <c r="EZ455" s="30"/>
      <c r="FA455" s="30"/>
      <c r="FB455" s="30"/>
      <c r="FC455" s="30"/>
      <c r="FD455" s="30"/>
      <c r="FE455" s="30"/>
      <c r="FF455" s="30"/>
      <c r="FG455" s="30"/>
      <c r="FH455" s="30"/>
      <c r="FI455" s="30"/>
      <c r="FJ455" s="30"/>
      <c r="FK455" s="30"/>
      <c r="FL455" s="30"/>
      <c r="FM455" s="30"/>
      <c r="FN455" s="30"/>
      <c r="FO455" s="30"/>
      <c r="FP455" s="30"/>
      <c r="FQ455" s="30"/>
      <c r="FR455" s="30"/>
      <c r="FS455" s="30"/>
      <c r="FT455" s="30"/>
      <c r="FU455" s="30"/>
      <c r="FV455" s="30"/>
      <c r="FW455" s="30"/>
      <c r="FX455" s="30"/>
      <c r="FY455" s="30"/>
      <c r="FZ455" s="30"/>
      <c r="GA455" s="30"/>
      <c r="GB455" s="30"/>
      <c r="GC455" s="30"/>
      <c r="GD455" s="30"/>
      <c r="GE455" s="30"/>
      <c r="GF455" s="30"/>
      <c r="GG455" s="30"/>
      <c r="GH455" s="30"/>
      <c r="GI455" s="30"/>
      <c r="GJ455" s="30"/>
      <c r="GK455" s="30"/>
      <c r="GL455" s="30"/>
      <c r="GM455" s="30"/>
      <c r="GN455" s="30"/>
      <c r="GO455" s="30"/>
      <c r="GP455" s="30"/>
      <c r="GQ455" s="30"/>
      <c r="GR455" s="30"/>
      <c r="GS455" s="30"/>
      <c r="GT455" s="30"/>
      <c r="GU455" s="30"/>
      <c r="GV455" s="30"/>
      <c r="GW455" s="30"/>
      <c r="GX455" s="30"/>
      <c r="GY455" s="30"/>
      <c r="GZ455" s="30"/>
      <c r="HA455" s="30"/>
      <c r="HB455" s="30"/>
      <c r="HC455" s="30"/>
      <c r="HD455" s="30"/>
      <c r="HE455" s="30"/>
      <c r="HF455" s="30"/>
      <c r="HG455" s="30"/>
      <c r="HH455" s="30"/>
      <c r="HI455" s="30"/>
      <c r="HJ455" s="30"/>
      <c r="HK455" s="30"/>
      <c r="HL455" s="30"/>
      <c r="HM455" s="30"/>
      <c r="HN455" s="30"/>
      <c r="HO455" s="30"/>
      <c r="HP455" s="30"/>
      <c r="HQ455" s="30"/>
      <c r="HR455" s="30"/>
      <c r="HS455" s="30"/>
      <c r="HT455" s="30"/>
      <c r="HU455" s="30"/>
      <c r="HV455" s="30"/>
      <c r="HW455" s="30"/>
      <c r="HX455" s="30"/>
      <c r="HY455" s="30"/>
      <c r="HZ455" s="30"/>
      <c r="IA455" s="30"/>
      <c r="IB455" s="30"/>
      <c r="IC455" s="30"/>
      <c r="ID455" s="30"/>
      <c r="IE455" s="30"/>
      <c r="IF455" s="30"/>
      <c r="IG455" s="30"/>
      <c r="IH455" s="30"/>
      <c r="II455" s="30"/>
      <c r="IJ455" s="30"/>
      <c r="IK455" s="30"/>
      <c r="IL455" s="30"/>
      <c r="IM455" s="30"/>
      <c r="IN455" s="30"/>
      <c r="IO455" s="30"/>
      <c r="IP455" s="30"/>
      <c r="IQ455" s="30"/>
      <c r="IR455" s="30"/>
      <c r="IS455" s="30"/>
      <c r="IT455" s="30"/>
      <c r="IU455" s="30"/>
      <c r="IV455" s="30"/>
      <c r="IW455" s="30"/>
      <c r="IX455" s="30"/>
      <c r="IY455" s="30"/>
      <c r="IZ455" s="30"/>
      <c r="JA455" s="30"/>
      <c r="JB455" s="30"/>
      <c r="JC455" s="30"/>
      <c r="JD455" s="30"/>
      <c r="JE455" s="30"/>
      <c r="JF455" s="30"/>
      <c r="JG455" s="30"/>
      <c r="JH455" s="30"/>
      <c r="JI455" s="30"/>
      <c r="JJ455" s="30"/>
      <c r="JK455" s="30"/>
      <c r="JL455" s="30"/>
      <c r="JM455" s="30"/>
      <c r="JN455" s="30"/>
      <c r="JO455" s="30"/>
      <c r="JP455" s="30"/>
      <c r="JQ455" s="30"/>
      <c r="JR455" s="30"/>
      <c r="JS455" s="30"/>
      <c r="JT455" s="30"/>
      <c r="JU455" s="30"/>
      <c r="JV455" s="30"/>
      <c r="JW455" s="30"/>
      <c r="JX455" s="30"/>
      <c r="JY455" s="30"/>
      <c r="JZ455" s="30"/>
      <c r="KA455" s="30"/>
      <c r="KB455" s="30"/>
      <c r="KC455" s="30"/>
      <c r="KD455" s="30"/>
      <c r="KE455" s="30"/>
      <c r="KF455" s="30"/>
      <c r="KG455" s="30"/>
      <c r="KH455" s="30"/>
      <c r="KI455" s="30"/>
      <c r="KJ455" s="30"/>
      <c r="KK455" s="30"/>
      <c r="KL455" s="30"/>
      <c r="KM455" s="30"/>
      <c r="KN455" s="30"/>
      <c r="KO455" s="30"/>
      <c r="KP455" s="30"/>
      <c r="KQ455" s="30"/>
      <c r="KR455" s="30"/>
      <c r="KS455" s="30"/>
      <c r="KT455" s="30"/>
      <c r="KU455" s="30"/>
      <c r="KV455" s="30"/>
      <c r="KW455" s="30"/>
      <c r="KX455" s="30"/>
      <c r="KY455" s="30"/>
      <c r="KZ455" s="30"/>
      <c r="LA455" s="30"/>
      <c r="LB455" s="30"/>
      <c r="LC455" s="30"/>
      <c r="LD455" s="30"/>
      <c r="LE455" s="30"/>
      <c r="LF455" s="30"/>
      <c r="LG455" s="30"/>
      <c r="LH455" s="30"/>
      <c r="LI455" s="30"/>
      <c r="LJ455" s="30"/>
      <c r="LK455" s="30"/>
      <c r="LL455" s="30"/>
      <c r="LM455" s="30"/>
      <c r="LN455" s="30"/>
      <c r="LO455" s="30"/>
      <c r="LP455" s="30"/>
      <c r="LQ455" s="30"/>
      <c r="LR455" s="30"/>
      <c r="LS455" s="30"/>
      <c r="LT455" s="30"/>
      <c r="LU455" s="30"/>
      <c r="LV455" s="30"/>
      <c r="LW455" s="30"/>
      <c r="LX455" s="30"/>
    </row>
    <row r="456" spans="1:336" s="31" customFormat="1" ht="216.75" x14ac:dyDescent="0.25">
      <c r="A456" s="677" t="str">
        <f>CONCATENATE(MUEBLES[[#This Row],[CODIGO DE LA PARTIDA ESPECIFICA ]],"-",MUEBLES[[#This Row],[NO. EDIFICIO ]],"-",MUEBLES[[#This Row],[NO. ÁREA ]],"-",MUEBLES[[#This Row],[NÚM. DE BIEN ]],"-",MUEBLES[[#This Row],[CONSECUTIVO DEL BIEN ]],"-",MUEBLES[[#This Row],[CONSECUTIVO GENERAL DE INVENTARIO]])</f>
        <v>511-01-44-054-006-0451</v>
      </c>
      <c r="B456" s="584">
        <v>511</v>
      </c>
      <c r="C456" s="584" t="s">
        <v>6096</v>
      </c>
      <c r="D456" s="584" t="s">
        <v>6572</v>
      </c>
      <c r="E456" s="585" t="s">
        <v>4060</v>
      </c>
      <c r="F456" s="584" t="str">
        <f>VLOOKUP(MUEBLES[[#This Row],[NO. EDIFICIO ]],EDIFICIOS[],2,FALSE)</f>
        <v>PALACIO MUNICIPAL</v>
      </c>
      <c r="G456" s="584" t="str">
        <f>VLOOKUP(MUEBLES[[#This Row],[NO. EDIFICIO ]],EDIFICIOS[],3,FALSE)</f>
        <v>PALACIO MUNICIPAL, S/N, COLONIA CENTRO</v>
      </c>
      <c r="H456" s="606" t="s">
        <v>4289</v>
      </c>
      <c r="I456" s="587" t="str">
        <f>VLOOKUP(MUEBLES[[#This Row],[NO. ÁREA ]],AREAS[],2,FALSE)</f>
        <v>SEGURIDAD PÚBLICA Y TRÁNSITO MUNICIPAL</v>
      </c>
      <c r="J456" s="586" t="str">
        <f>VLOOKUP(MUEBLES[[#This Row],[NO. ÁREA ]],AREAS[],5,FALSE)</f>
        <v>LIC. MIGUEL ÁNGEL ALDANA  CANO</v>
      </c>
      <c r="K456" s="586" t="s">
        <v>4060</v>
      </c>
      <c r="L456" s="587" t="str">
        <f>VLOOKUP(MUEBLES[[#This Row],[NÚM. DE NOMINA ]],PERSONAL[],2,FALSE)</f>
        <v>LIC. MIGUEL ÁNGEL ALDANA  CANO</v>
      </c>
      <c r="M456" s="586" t="str">
        <f>VLOOKUP(MUEBLES[[#This Row],[NÚM. DE NOMINA ]],PERSONAL[],3,FALSE)</f>
        <v xml:space="preserve">TITULAR </v>
      </c>
      <c r="N456" s="585" t="s">
        <v>4745</v>
      </c>
      <c r="O456" s="624" t="s">
        <v>4697</v>
      </c>
      <c r="P456" s="588" t="str">
        <f>VLOOKUP(MUEBLES[[#This Row],[NÚM. DE BIEN ]],BIENES[],2,FALSE)</f>
        <v>CAMARA FIJA TIPO BALA HIKVISION</v>
      </c>
      <c r="Q456" s="625" t="s">
        <v>3606</v>
      </c>
      <c r="R456" s="606" t="s">
        <v>5393</v>
      </c>
      <c r="S456" s="585" t="s">
        <v>557</v>
      </c>
      <c r="T456" s="585" t="s">
        <v>557</v>
      </c>
      <c r="U456" s="585" t="s">
        <v>557</v>
      </c>
      <c r="V456" s="585"/>
      <c r="W456" s="590">
        <v>45280</v>
      </c>
      <c r="X456" s="591">
        <v>10382.696</v>
      </c>
      <c r="Y456" s="619"/>
      <c r="Z456" s="592">
        <v>10382.696</v>
      </c>
      <c r="AA456" s="585" t="s">
        <v>1405</v>
      </c>
      <c r="AB456" s="19"/>
      <c r="AC456" s="576"/>
      <c r="AD456" s="30"/>
      <c r="AE456" s="30"/>
      <c r="AF456" s="30"/>
      <c r="AG456" s="30"/>
      <c r="AH456" s="30"/>
      <c r="AI456" s="30"/>
      <c r="AJ456" s="30"/>
      <c r="AK456" s="30"/>
      <c r="AL456" s="30"/>
      <c r="AM456" s="30"/>
      <c r="AN456" s="30"/>
      <c r="AO456" s="30"/>
      <c r="AP456" s="30"/>
      <c r="AQ456" s="30"/>
      <c r="AR456" s="30"/>
      <c r="AS456" s="30"/>
      <c r="AT456" s="30"/>
      <c r="AU456" s="30"/>
      <c r="AV456" s="30"/>
      <c r="AW456" s="30"/>
      <c r="AX456" s="30"/>
      <c r="AY456" s="30"/>
      <c r="AZ456" s="30"/>
      <c r="BA456" s="30"/>
      <c r="BB456" s="30"/>
      <c r="BC456" s="30"/>
      <c r="BD456" s="30"/>
      <c r="BE456" s="30"/>
      <c r="BF456" s="30"/>
      <c r="BG456" s="30"/>
      <c r="BH456" s="30"/>
      <c r="BI456" s="30"/>
      <c r="BJ456" s="30"/>
      <c r="BK456" s="30"/>
      <c r="BL456" s="30"/>
      <c r="BM456" s="30"/>
      <c r="BN456" s="30"/>
      <c r="BO456" s="30"/>
      <c r="BP456" s="30"/>
      <c r="BQ456" s="30"/>
      <c r="BR456" s="30"/>
      <c r="BS456" s="30"/>
      <c r="BT456" s="30"/>
      <c r="BU456" s="30"/>
      <c r="BV456" s="30"/>
      <c r="BW456" s="30"/>
      <c r="BX456" s="30"/>
      <c r="BY456" s="30"/>
      <c r="BZ456" s="30"/>
      <c r="CA456" s="30"/>
      <c r="CB456" s="30"/>
      <c r="CC456" s="30"/>
      <c r="CD456" s="30"/>
      <c r="CE456" s="30"/>
      <c r="CF456" s="30"/>
      <c r="CG456" s="30"/>
      <c r="CH456" s="30"/>
      <c r="CI456" s="30"/>
      <c r="CJ456" s="30"/>
      <c r="CK456" s="30"/>
      <c r="CL456" s="30"/>
      <c r="CM456" s="30"/>
      <c r="CN456" s="30"/>
      <c r="CO456" s="30"/>
      <c r="CP456" s="30"/>
      <c r="CQ456" s="30"/>
      <c r="CR456" s="30"/>
      <c r="CS456" s="30"/>
      <c r="CT456" s="30"/>
      <c r="CU456" s="30"/>
      <c r="CV456" s="30"/>
      <c r="CW456" s="30"/>
      <c r="CX456" s="30"/>
      <c r="CY456" s="30"/>
      <c r="CZ456" s="30"/>
      <c r="DA456" s="30"/>
      <c r="DB456" s="30"/>
      <c r="DC456" s="30"/>
      <c r="DD456" s="30"/>
      <c r="DE456" s="30"/>
      <c r="DF456" s="30"/>
      <c r="DG456" s="30"/>
      <c r="DH456" s="30"/>
      <c r="DI456" s="30"/>
      <c r="DJ456" s="30"/>
      <c r="DK456" s="30"/>
      <c r="DL456" s="30"/>
      <c r="DM456" s="30"/>
      <c r="DN456" s="30"/>
      <c r="DO456" s="30"/>
      <c r="DP456" s="30"/>
      <c r="DQ456" s="30"/>
      <c r="DR456" s="30"/>
      <c r="DS456" s="30"/>
      <c r="DT456" s="30"/>
      <c r="DU456" s="30"/>
      <c r="DV456" s="30"/>
      <c r="DW456" s="30"/>
      <c r="DX456" s="30"/>
      <c r="DY456" s="30"/>
      <c r="DZ456" s="30"/>
      <c r="EA456" s="30"/>
      <c r="EB456" s="30"/>
      <c r="EC456" s="30"/>
      <c r="ED456" s="30"/>
      <c r="EE456" s="30"/>
      <c r="EF456" s="30"/>
      <c r="EG456" s="30"/>
      <c r="EH456" s="30"/>
      <c r="EI456" s="30"/>
      <c r="EJ456" s="30"/>
      <c r="EK456" s="30"/>
      <c r="EL456" s="30"/>
      <c r="EM456" s="30"/>
      <c r="EN456" s="30"/>
      <c r="EO456" s="30"/>
      <c r="EP456" s="30"/>
      <c r="EQ456" s="30"/>
      <c r="ER456" s="30"/>
      <c r="ES456" s="30"/>
      <c r="ET456" s="30"/>
      <c r="EU456" s="30"/>
      <c r="EV456" s="30"/>
      <c r="EW456" s="30"/>
      <c r="EX456" s="30"/>
      <c r="EY456" s="30"/>
      <c r="EZ456" s="30"/>
      <c r="FA456" s="30"/>
      <c r="FB456" s="30"/>
      <c r="FC456" s="30"/>
      <c r="FD456" s="30"/>
      <c r="FE456" s="30"/>
      <c r="FF456" s="30"/>
      <c r="FG456" s="30"/>
      <c r="FH456" s="30"/>
      <c r="FI456" s="30"/>
      <c r="FJ456" s="30"/>
      <c r="FK456" s="30"/>
      <c r="FL456" s="30"/>
      <c r="FM456" s="30"/>
      <c r="FN456" s="30"/>
      <c r="FO456" s="30"/>
      <c r="FP456" s="30"/>
      <c r="FQ456" s="30"/>
      <c r="FR456" s="30"/>
      <c r="FS456" s="30"/>
      <c r="FT456" s="30"/>
      <c r="FU456" s="30"/>
      <c r="FV456" s="30"/>
      <c r="FW456" s="30"/>
      <c r="FX456" s="30"/>
      <c r="FY456" s="30"/>
      <c r="FZ456" s="30"/>
      <c r="GA456" s="30"/>
      <c r="GB456" s="30"/>
      <c r="GC456" s="30"/>
      <c r="GD456" s="30"/>
      <c r="GE456" s="30"/>
      <c r="GF456" s="30"/>
      <c r="GG456" s="30"/>
      <c r="GH456" s="30"/>
      <c r="GI456" s="30"/>
      <c r="GJ456" s="30"/>
      <c r="GK456" s="30"/>
      <c r="GL456" s="30"/>
      <c r="GM456" s="30"/>
      <c r="GN456" s="30"/>
      <c r="GO456" s="30"/>
      <c r="GP456" s="30"/>
      <c r="GQ456" s="30"/>
      <c r="GR456" s="30"/>
      <c r="GS456" s="30"/>
      <c r="GT456" s="30"/>
      <c r="GU456" s="30"/>
      <c r="GV456" s="30"/>
      <c r="GW456" s="30"/>
      <c r="GX456" s="30"/>
      <c r="GY456" s="30"/>
      <c r="GZ456" s="30"/>
      <c r="HA456" s="30"/>
      <c r="HB456" s="30"/>
      <c r="HC456" s="30"/>
      <c r="HD456" s="30"/>
      <c r="HE456" s="30"/>
      <c r="HF456" s="30"/>
      <c r="HG456" s="30"/>
      <c r="HH456" s="30"/>
      <c r="HI456" s="30"/>
      <c r="HJ456" s="30"/>
      <c r="HK456" s="30"/>
      <c r="HL456" s="30"/>
      <c r="HM456" s="30"/>
      <c r="HN456" s="30"/>
      <c r="HO456" s="30"/>
      <c r="HP456" s="30"/>
      <c r="HQ456" s="30"/>
      <c r="HR456" s="30"/>
      <c r="HS456" s="30"/>
      <c r="HT456" s="30"/>
      <c r="HU456" s="30"/>
      <c r="HV456" s="30"/>
      <c r="HW456" s="30"/>
      <c r="HX456" s="30"/>
      <c r="HY456" s="30"/>
      <c r="HZ456" s="30"/>
      <c r="IA456" s="30"/>
      <c r="IB456" s="30"/>
      <c r="IC456" s="30"/>
      <c r="ID456" s="30"/>
      <c r="IE456" s="30"/>
      <c r="IF456" s="30"/>
      <c r="IG456" s="30"/>
      <c r="IH456" s="30"/>
      <c r="II456" s="30"/>
      <c r="IJ456" s="30"/>
      <c r="IK456" s="30"/>
      <c r="IL456" s="30"/>
      <c r="IM456" s="30"/>
      <c r="IN456" s="30"/>
      <c r="IO456" s="30"/>
      <c r="IP456" s="30"/>
      <c r="IQ456" s="30"/>
      <c r="IR456" s="30"/>
      <c r="IS456" s="30"/>
      <c r="IT456" s="30"/>
      <c r="IU456" s="30"/>
      <c r="IV456" s="30"/>
      <c r="IW456" s="30"/>
      <c r="IX456" s="30"/>
      <c r="IY456" s="30"/>
      <c r="IZ456" s="30"/>
      <c r="JA456" s="30"/>
      <c r="JB456" s="30"/>
      <c r="JC456" s="30"/>
      <c r="JD456" s="30"/>
      <c r="JE456" s="30"/>
      <c r="JF456" s="30"/>
      <c r="JG456" s="30"/>
      <c r="JH456" s="30"/>
      <c r="JI456" s="30"/>
      <c r="JJ456" s="30"/>
      <c r="JK456" s="30"/>
      <c r="JL456" s="30"/>
      <c r="JM456" s="30"/>
      <c r="JN456" s="30"/>
      <c r="JO456" s="30"/>
      <c r="JP456" s="30"/>
      <c r="JQ456" s="30"/>
      <c r="JR456" s="30"/>
      <c r="JS456" s="30"/>
      <c r="JT456" s="30"/>
      <c r="JU456" s="30"/>
      <c r="JV456" s="30"/>
      <c r="JW456" s="30"/>
      <c r="JX456" s="30"/>
      <c r="JY456" s="30"/>
      <c r="JZ456" s="30"/>
      <c r="KA456" s="30"/>
      <c r="KB456" s="30"/>
      <c r="KC456" s="30"/>
      <c r="KD456" s="30"/>
      <c r="KE456" s="30"/>
      <c r="KF456" s="30"/>
      <c r="KG456" s="30"/>
      <c r="KH456" s="30"/>
      <c r="KI456" s="30"/>
      <c r="KJ456" s="30"/>
      <c r="KK456" s="30"/>
      <c r="KL456" s="30"/>
      <c r="KM456" s="30"/>
      <c r="KN456" s="30"/>
      <c r="KO456" s="30"/>
      <c r="KP456" s="30"/>
      <c r="KQ456" s="30"/>
      <c r="KR456" s="30"/>
      <c r="KS456" s="30"/>
      <c r="KT456" s="30"/>
      <c r="KU456" s="30"/>
      <c r="KV456" s="30"/>
      <c r="KW456" s="30"/>
      <c r="KX456" s="30"/>
      <c r="KY456" s="30"/>
      <c r="KZ456" s="30"/>
      <c r="LA456" s="30"/>
      <c r="LB456" s="30"/>
      <c r="LC456" s="30"/>
      <c r="LD456" s="30"/>
      <c r="LE456" s="30"/>
      <c r="LF456" s="30"/>
      <c r="LG456" s="30"/>
      <c r="LH456" s="30"/>
      <c r="LI456" s="30"/>
      <c r="LJ456" s="30"/>
      <c r="LK456" s="30"/>
      <c r="LL456" s="30"/>
      <c r="LM456" s="30"/>
      <c r="LN456" s="30"/>
      <c r="LO456" s="30"/>
      <c r="LP456" s="30"/>
      <c r="LQ456" s="30"/>
      <c r="LR456" s="30"/>
      <c r="LS456" s="30"/>
      <c r="LT456" s="30"/>
      <c r="LU456" s="30"/>
      <c r="LV456" s="30"/>
      <c r="LW456" s="30"/>
      <c r="LX456" s="30"/>
    </row>
    <row r="457" spans="1:336" s="31" customFormat="1" ht="216.75" x14ac:dyDescent="0.25">
      <c r="A457" s="677" t="str">
        <f>CONCATENATE(MUEBLES[[#This Row],[CODIGO DE LA PARTIDA ESPECIFICA ]],"-",MUEBLES[[#This Row],[NO. EDIFICIO ]],"-",MUEBLES[[#This Row],[NO. ÁREA ]],"-",MUEBLES[[#This Row],[NÚM. DE BIEN ]],"-",MUEBLES[[#This Row],[CONSECUTIVO DEL BIEN ]],"-",MUEBLES[[#This Row],[CONSECUTIVO GENERAL DE INVENTARIO]])</f>
        <v>511-01-44-054-007-0452</v>
      </c>
      <c r="B457" s="584">
        <v>511</v>
      </c>
      <c r="C457" s="584" t="s">
        <v>6096</v>
      </c>
      <c r="D457" s="584" t="s">
        <v>6573</v>
      </c>
      <c r="E457" s="585" t="s">
        <v>4060</v>
      </c>
      <c r="F457" s="584" t="str">
        <f>VLOOKUP(MUEBLES[[#This Row],[NO. EDIFICIO ]],EDIFICIOS[],2,FALSE)</f>
        <v>PALACIO MUNICIPAL</v>
      </c>
      <c r="G457" s="584" t="str">
        <f>VLOOKUP(MUEBLES[[#This Row],[NO. EDIFICIO ]],EDIFICIOS[],3,FALSE)</f>
        <v>PALACIO MUNICIPAL, S/N, COLONIA CENTRO</v>
      </c>
      <c r="H457" s="606" t="s">
        <v>4289</v>
      </c>
      <c r="I457" s="587" t="str">
        <f>VLOOKUP(MUEBLES[[#This Row],[NO. ÁREA ]],AREAS[],2,FALSE)</f>
        <v>SEGURIDAD PÚBLICA Y TRÁNSITO MUNICIPAL</v>
      </c>
      <c r="J457" s="586" t="str">
        <f>VLOOKUP(MUEBLES[[#This Row],[NO. ÁREA ]],AREAS[],5,FALSE)</f>
        <v>LIC. MIGUEL ÁNGEL ALDANA  CANO</v>
      </c>
      <c r="K457" s="586" t="s">
        <v>4060</v>
      </c>
      <c r="L457" s="587" t="str">
        <f>VLOOKUP(MUEBLES[[#This Row],[NÚM. DE NOMINA ]],PERSONAL[],2,FALSE)</f>
        <v>LIC. MIGUEL ÁNGEL ALDANA  CANO</v>
      </c>
      <c r="M457" s="586" t="str">
        <f>VLOOKUP(MUEBLES[[#This Row],[NÚM. DE NOMINA ]],PERSONAL[],3,FALSE)</f>
        <v xml:space="preserve">TITULAR </v>
      </c>
      <c r="N457" s="585" t="s">
        <v>4745</v>
      </c>
      <c r="O457" s="624" t="s">
        <v>4698</v>
      </c>
      <c r="P457" s="588" t="str">
        <f>VLOOKUP(MUEBLES[[#This Row],[NÚM. DE BIEN ]],BIENES[],2,FALSE)</f>
        <v>CAMARA FIJA TIPO BALA HIKVISION</v>
      </c>
      <c r="Q457" s="625" t="s">
        <v>3606</v>
      </c>
      <c r="R457" s="606" t="s">
        <v>5394</v>
      </c>
      <c r="S457" s="585" t="s">
        <v>557</v>
      </c>
      <c r="T457" s="585" t="s">
        <v>557</v>
      </c>
      <c r="U457" s="585" t="s">
        <v>557</v>
      </c>
      <c r="V457" s="585"/>
      <c r="W457" s="590">
        <v>45280</v>
      </c>
      <c r="X457" s="591">
        <v>10382.696</v>
      </c>
      <c r="Y457" s="619"/>
      <c r="Z457" s="592">
        <v>10382.696</v>
      </c>
      <c r="AA457" s="585" t="s">
        <v>1405</v>
      </c>
      <c r="AB457" s="19"/>
      <c r="AC457" s="576"/>
      <c r="AD457" s="30"/>
      <c r="AE457" s="30"/>
      <c r="AF457" s="30"/>
      <c r="AG457" s="30"/>
      <c r="AH457" s="30"/>
      <c r="AI457" s="30"/>
      <c r="AJ457" s="30"/>
      <c r="AK457" s="30"/>
      <c r="AL457" s="30"/>
      <c r="AM457" s="30"/>
      <c r="AN457" s="30"/>
      <c r="AO457" s="30"/>
      <c r="AP457" s="30"/>
      <c r="AQ457" s="30"/>
      <c r="AR457" s="30"/>
      <c r="AS457" s="30"/>
      <c r="AT457" s="30"/>
      <c r="AU457" s="30"/>
      <c r="AV457" s="30"/>
      <c r="AW457" s="30"/>
      <c r="AX457" s="30"/>
      <c r="AY457" s="30"/>
      <c r="AZ457" s="30"/>
      <c r="BA457" s="30"/>
      <c r="BB457" s="30"/>
      <c r="BC457" s="30"/>
      <c r="BD457" s="30"/>
      <c r="BE457" s="30"/>
      <c r="BF457" s="30"/>
      <c r="BG457" s="30"/>
      <c r="BH457" s="30"/>
      <c r="BI457" s="30"/>
      <c r="BJ457" s="30"/>
      <c r="BK457" s="30"/>
      <c r="BL457" s="30"/>
      <c r="BM457" s="30"/>
      <c r="BN457" s="30"/>
      <c r="BO457" s="30"/>
      <c r="BP457" s="30"/>
      <c r="BQ457" s="30"/>
      <c r="BR457" s="30"/>
      <c r="BS457" s="30"/>
      <c r="BT457" s="30"/>
      <c r="BU457" s="30"/>
      <c r="BV457" s="30"/>
      <c r="BW457" s="30"/>
      <c r="BX457" s="30"/>
      <c r="BY457" s="30"/>
      <c r="BZ457" s="30"/>
      <c r="CA457" s="30"/>
      <c r="CB457" s="30"/>
      <c r="CC457" s="30"/>
      <c r="CD457" s="30"/>
      <c r="CE457" s="30"/>
      <c r="CF457" s="30"/>
      <c r="CG457" s="30"/>
      <c r="CH457" s="30"/>
      <c r="CI457" s="30"/>
      <c r="CJ457" s="30"/>
      <c r="CK457" s="30"/>
      <c r="CL457" s="30"/>
      <c r="CM457" s="30"/>
      <c r="CN457" s="30"/>
      <c r="CO457" s="30"/>
      <c r="CP457" s="30"/>
      <c r="CQ457" s="30"/>
      <c r="CR457" s="30"/>
      <c r="CS457" s="30"/>
      <c r="CT457" s="30"/>
      <c r="CU457" s="30"/>
      <c r="CV457" s="30"/>
      <c r="CW457" s="30"/>
      <c r="CX457" s="30"/>
      <c r="CY457" s="30"/>
      <c r="CZ457" s="30"/>
      <c r="DA457" s="30"/>
      <c r="DB457" s="30"/>
      <c r="DC457" s="30"/>
      <c r="DD457" s="30"/>
      <c r="DE457" s="30"/>
      <c r="DF457" s="30"/>
      <c r="DG457" s="30"/>
      <c r="DH457" s="30"/>
      <c r="DI457" s="30"/>
      <c r="DJ457" s="30"/>
      <c r="DK457" s="30"/>
      <c r="DL457" s="30"/>
      <c r="DM457" s="30"/>
      <c r="DN457" s="30"/>
      <c r="DO457" s="30"/>
      <c r="DP457" s="30"/>
      <c r="DQ457" s="30"/>
      <c r="DR457" s="30"/>
      <c r="DS457" s="30"/>
      <c r="DT457" s="30"/>
      <c r="DU457" s="30"/>
      <c r="DV457" s="30"/>
      <c r="DW457" s="30"/>
      <c r="DX457" s="30"/>
      <c r="DY457" s="30"/>
      <c r="DZ457" s="30"/>
      <c r="EA457" s="30"/>
      <c r="EB457" s="30"/>
      <c r="EC457" s="30"/>
      <c r="ED457" s="30"/>
      <c r="EE457" s="30"/>
      <c r="EF457" s="30"/>
      <c r="EG457" s="30"/>
      <c r="EH457" s="30"/>
      <c r="EI457" s="30"/>
      <c r="EJ457" s="30"/>
      <c r="EK457" s="30"/>
      <c r="EL457" s="30"/>
      <c r="EM457" s="30"/>
      <c r="EN457" s="30"/>
      <c r="EO457" s="30"/>
      <c r="EP457" s="30"/>
      <c r="EQ457" s="30"/>
      <c r="ER457" s="30"/>
      <c r="ES457" s="30"/>
      <c r="ET457" s="30"/>
      <c r="EU457" s="30"/>
      <c r="EV457" s="30"/>
      <c r="EW457" s="30"/>
      <c r="EX457" s="30"/>
      <c r="EY457" s="30"/>
      <c r="EZ457" s="30"/>
      <c r="FA457" s="30"/>
      <c r="FB457" s="30"/>
      <c r="FC457" s="30"/>
      <c r="FD457" s="30"/>
      <c r="FE457" s="30"/>
      <c r="FF457" s="30"/>
      <c r="FG457" s="30"/>
      <c r="FH457" s="30"/>
      <c r="FI457" s="30"/>
      <c r="FJ457" s="30"/>
      <c r="FK457" s="30"/>
      <c r="FL457" s="30"/>
      <c r="FM457" s="30"/>
      <c r="FN457" s="30"/>
      <c r="FO457" s="30"/>
      <c r="FP457" s="30"/>
      <c r="FQ457" s="30"/>
      <c r="FR457" s="30"/>
      <c r="FS457" s="30"/>
      <c r="FT457" s="30"/>
      <c r="FU457" s="30"/>
      <c r="FV457" s="30"/>
      <c r="FW457" s="30"/>
      <c r="FX457" s="30"/>
      <c r="FY457" s="30"/>
      <c r="FZ457" s="30"/>
      <c r="GA457" s="30"/>
      <c r="GB457" s="30"/>
      <c r="GC457" s="30"/>
      <c r="GD457" s="30"/>
      <c r="GE457" s="30"/>
      <c r="GF457" s="30"/>
      <c r="GG457" s="30"/>
      <c r="GH457" s="30"/>
      <c r="GI457" s="30"/>
      <c r="GJ457" s="30"/>
      <c r="GK457" s="30"/>
      <c r="GL457" s="30"/>
      <c r="GM457" s="30"/>
      <c r="GN457" s="30"/>
      <c r="GO457" s="30"/>
      <c r="GP457" s="30"/>
      <c r="GQ457" s="30"/>
      <c r="GR457" s="30"/>
      <c r="GS457" s="30"/>
      <c r="GT457" s="30"/>
      <c r="GU457" s="30"/>
      <c r="GV457" s="30"/>
      <c r="GW457" s="30"/>
      <c r="GX457" s="30"/>
      <c r="GY457" s="30"/>
      <c r="GZ457" s="30"/>
      <c r="HA457" s="30"/>
      <c r="HB457" s="30"/>
      <c r="HC457" s="30"/>
      <c r="HD457" s="30"/>
      <c r="HE457" s="30"/>
      <c r="HF457" s="30"/>
      <c r="HG457" s="30"/>
      <c r="HH457" s="30"/>
      <c r="HI457" s="30"/>
      <c r="HJ457" s="30"/>
      <c r="HK457" s="30"/>
      <c r="HL457" s="30"/>
      <c r="HM457" s="30"/>
      <c r="HN457" s="30"/>
      <c r="HO457" s="30"/>
      <c r="HP457" s="30"/>
      <c r="HQ457" s="30"/>
      <c r="HR457" s="30"/>
      <c r="HS457" s="30"/>
      <c r="HT457" s="30"/>
      <c r="HU457" s="30"/>
      <c r="HV457" s="30"/>
      <c r="HW457" s="30"/>
      <c r="HX457" s="30"/>
      <c r="HY457" s="30"/>
      <c r="HZ457" s="30"/>
      <c r="IA457" s="30"/>
      <c r="IB457" s="30"/>
      <c r="IC457" s="30"/>
      <c r="ID457" s="30"/>
      <c r="IE457" s="30"/>
      <c r="IF457" s="30"/>
      <c r="IG457" s="30"/>
      <c r="IH457" s="30"/>
      <c r="II457" s="30"/>
      <c r="IJ457" s="30"/>
      <c r="IK457" s="30"/>
      <c r="IL457" s="30"/>
      <c r="IM457" s="30"/>
      <c r="IN457" s="30"/>
      <c r="IO457" s="30"/>
      <c r="IP457" s="30"/>
      <c r="IQ457" s="30"/>
      <c r="IR457" s="30"/>
      <c r="IS457" s="30"/>
      <c r="IT457" s="30"/>
      <c r="IU457" s="30"/>
      <c r="IV457" s="30"/>
      <c r="IW457" s="30"/>
      <c r="IX457" s="30"/>
      <c r="IY457" s="30"/>
      <c r="IZ457" s="30"/>
      <c r="JA457" s="30"/>
      <c r="JB457" s="30"/>
      <c r="JC457" s="30"/>
      <c r="JD457" s="30"/>
      <c r="JE457" s="30"/>
      <c r="JF457" s="30"/>
      <c r="JG457" s="30"/>
      <c r="JH457" s="30"/>
      <c r="JI457" s="30"/>
      <c r="JJ457" s="30"/>
      <c r="JK457" s="30"/>
      <c r="JL457" s="30"/>
      <c r="JM457" s="30"/>
      <c r="JN457" s="30"/>
      <c r="JO457" s="30"/>
      <c r="JP457" s="30"/>
      <c r="JQ457" s="30"/>
      <c r="JR457" s="30"/>
      <c r="JS457" s="30"/>
      <c r="JT457" s="30"/>
      <c r="JU457" s="30"/>
      <c r="JV457" s="30"/>
      <c r="JW457" s="30"/>
      <c r="JX457" s="30"/>
      <c r="JY457" s="30"/>
      <c r="JZ457" s="30"/>
      <c r="KA457" s="30"/>
      <c r="KB457" s="30"/>
      <c r="KC457" s="30"/>
      <c r="KD457" s="30"/>
      <c r="KE457" s="30"/>
      <c r="KF457" s="30"/>
      <c r="KG457" s="30"/>
      <c r="KH457" s="30"/>
      <c r="KI457" s="30"/>
      <c r="KJ457" s="30"/>
      <c r="KK457" s="30"/>
      <c r="KL457" s="30"/>
      <c r="KM457" s="30"/>
      <c r="KN457" s="30"/>
      <c r="KO457" s="30"/>
      <c r="KP457" s="30"/>
      <c r="KQ457" s="30"/>
      <c r="KR457" s="30"/>
      <c r="KS457" s="30"/>
      <c r="KT457" s="30"/>
      <c r="KU457" s="30"/>
      <c r="KV457" s="30"/>
      <c r="KW457" s="30"/>
      <c r="KX457" s="30"/>
      <c r="KY457" s="30"/>
      <c r="KZ457" s="30"/>
      <c r="LA457" s="30"/>
      <c r="LB457" s="30"/>
      <c r="LC457" s="30"/>
      <c r="LD457" s="30"/>
      <c r="LE457" s="30"/>
      <c r="LF457" s="30"/>
      <c r="LG457" s="30"/>
      <c r="LH457" s="30"/>
      <c r="LI457" s="30"/>
      <c r="LJ457" s="30"/>
      <c r="LK457" s="30"/>
      <c r="LL457" s="30"/>
      <c r="LM457" s="30"/>
      <c r="LN457" s="30"/>
      <c r="LO457" s="30"/>
      <c r="LP457" s="30"/>
      <c r="LQ457" s="30"/>
      <c r="LR457" s="30"/>
      <c r="LS457" s="30"/>
      <c r="LT457" s="30"/>
      <c r="LU457" s="30"/>
      <c r="LV457" s="30"/>
      <c r="LW457" s="30"/>
      <c r="LX457" s="30"/>
    </row>
    <row r="458" spans="1:336" s="31" customFormat="1" ht="216.75" x14ac:dyDescent="0.25">
      <c r="A458" s="677" t="str">
        <f>CONCATENATE(MUEBLES[[#This Row],[CODIGO DE LA PARTIDA ESPECIFICA ]],"-",MUEBLES[[#This Row],[NO. EDIFICIO ]],"-",MUEBLES[[#This Row],[NO. ÁREA ]],"-",MUEBLES[[#This Row],[NÚM. DE BIEN ]],"-",MUEBLES[[#This Row],[CONSECUTIVO DEL BIEN ]],"-",MUEBLES[[#This Row],[CONSECUTIVO GENERAL DE INVENTARIO]])</f>
        <v>511-01-44-054-008-0453</v>
      </c>
      <c r="B458" s="584">
        <v>511</v>
      </c>
      <c r="C458" s="584" t="s">
        <v>6096</v>
      </c>
      <c r="D458" s="584" t="s">
        <v>6574</v>
      </c>
      <c r="E458" s="585" t="s">
        <v>4060</v>
      </c>
      <c r="F458" s="584" t="str">
        <f>VLOOKUP(MUEBLES[[#This Row],[NO. EDIFICIO ]],EDIFICIOS[],2,FALSE)</f>
        <v>PALACIO MUNICIPAL</v>
      </c>
      <c r="G458" s="584" t="str">
        <f>VLOOKUP(MUEBLES[[#This Row],[NO. EDIFICIO ]],EDIFICIOS[],3,FALSE)</f>
        <v>PALACIO MUNICIPAL, S/N, COLONIA CENTRO</v>
      </c>
      <c r="H458" s="606" t="s">
        <v>4289</v>
      </c>
      <c r="I458" s="587" t="str">
        <f>VLOOKUP(MUEBLES[[#This Row],[NO. ÁREA ]],AREAS[],2,FALSE)</f>
        <v>SEGURIDAD PÚBLICA Y TRÁNSITO MUNICIPAL</v>
      </c>
      <c r="J458" s="586" t="str">
        <f>VLOOKUP(MUEBLES[[#This Row],[NO. ÁREA ]],AREAS[],5,FALSE)</f>
        <v>LIC. MIGUEL ÁNGEL ALDANA  CANO</v>
      </c>
      <c r="K458" s="586" t="s">
        <v>4060</v>
      </c>
      <c r="L458" s="587" t="str">
        <f>VLOOKUP(MUEBLES[[#This Row],[NÚM. DE NOMINA ]],PERSONAL[],2,FALSE)</f>
        <v>LIC. MIGUEL ÁNGEL ALDANA  CANO</v>
      </c>
      <c r="M458" s="586" t="str">
        <f>VLOOKUP(MUEBLES[[#This Row],[NÚM. DE NOMINA ]],PERSONAL[],3,FALSE)</f>
        <v xml:space="preserve">TITULAR </v>
      </c>
      <c r="N458" s="585" t="s">
        <v>4745</v>
      </c>
      <c r="O458" s="624" t="s">
        <v>4699</v>
      </c>
      <c r="P458" s="588" t="str">
        <f>VLOOKUP(MUEBLES[[#This Row],[NÚM. DE BIEN ]],BIENES[],2,FALSE)</f>
        <v>CAMARA FIJA TIPO BALA HIKVISION</v>
      </c>
      <c r="Q458" s="625" t="s">
        <v>3606</v>
      </c>
      <c r="R458" s="606" t="s">
        <v>5395</v>
      </c>
      <c r="S458" s="585" t="s">
        <v>557</v>
      </c>
      <c r="T458" s="585" t="s">
        <v>557</v>
      </c>
      <c r="U458" s="585" t="s">
        <v>557</v>
      </c>
      <c r="V458" s="585"/>
      <c r="W458" s="590">
        <v>45280</v>
      </c>
      <c r="X458" s="591">
        <v>10382.696</v>
      </c>
      <c r="Y458" s="619"/>
      <c r="Z458" s="592">
        <v>10382.696</v>
      </c>
      <c r="AA458" s="585" t="s">
        <v>1405</v>
      </c>
      <c r="AB458" s="19"/>
      <c r="AC458" s="576"/>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c r="BC458" s="30"/>
      <c r="BD458" s="30"/>
      <c r="BE458" s="30"/>
      <c r="BF458" s="30"/>
      <c r="BG458" s="30"/>
      <c r="BH458" s="30"/>
      <c r="BI458" s="30"/>
      <c r="BJ458" s="30"/>
      <c r="BK458" s="30"/>
      <c r="BL458" s="30"/>
      <c r="BM458" s="30"/>
      <c r="BN458" s="30"/>
      <c r="BO458" s="30"/>
      <c r="BP458" s="30"/>
      <c r="BQ458" s="30"/>
      <c r="BR458" s="30"/>
      <c r="BS458" s="30"/>
      <c r="BT458" s="30"/>
      <c r="BU458" s="30"/>
      <c r="BV458" s="30"/>
      <c r="BW458" s="30"/>
      <c r="BX458" s="30"/>
      <c r="BY458" s="30"/>
      <c r="BZ458" s="30"/>
      <c r="CA458" s="30"/>
      <c r="CB458" s="30"/>
      <c r="CC458" s="30"/>
      <c r="CD458" s="30"/>
      <c r="CE458" s="30"/>
      <c r="CF458" s="30"/>
      <c r="CG458" s="30"/>
      <c r="CH458" s="30"/>
      <c r="CI458" s="30"/>
      <c r="CJ458" s="30"/>
      <c r="CK458" s="30"/>
      <c r="CL458" s="30"/>
      <c r="CM458" s="30"/>
      <c r="CN458" s="30"/>
      <c r="CO458" s="30"/>
      <c r="CP458" s="30"/>
      <c r="CQ458" s="30"/>
      <c r="CR458" s="30"/>
      <c r="CS458" s="30"/>
      <c r="CT458" s="30"/>
      <c r="CU458" s="30"/>
      <c r="CV458" s="30"/>
      <c r="CW458" s="30"/>
      <c r="CX458" s="30"/>
      <c r="CY458" s="30"/>
      <c r="CZ458" s="30"/>
      <c r="DA458" s="30"/>
      <c r="DB458" s="30"/>
      <c r="DC458" s="30"/>
      <c r="DD458" s="30"/>
      <c r="DE458" s="30"/>
      <c r="DF458" s="30"/>
      <c r="DG458" s="30"/>
      <c r="DH458" s="30"/>
      <c r="DI458" s="30"/>
      <c r="DJ458" s="30"/>
      <c r="DK458" s="30"/>
      <c r="DL458" s="30"/>
      <c r="DM458" s="30"/>
      <c r="DN458" s="30"/>
      <c r="DO458" s="30"/>
      <c r="DP458" s="30"/>
      <c r="DQ458" s="30"/>
      <c r="DR458" s="30"/>
      <c r="DS458" s="30"/>
      <c r="DT458" s="30"/>
      <c r="DU458" s="30"/>
      <c r="DV458" s="30"/>
      <c r="DW458" s="30"/>
      <c r="DX458" s="30"/>
      <c r="DY458" s="30"/>
      <c r="DZ458" s="30"/>
      <c r="EA458" s="30"/>
      <c r="EB458" s="30"/>
      <c r="EC458" s="30"/>
      <c r="ED458" s="30"/>
      <c r="EE458" s="30"/>
      <c r="EF458" s="30"/>
      <c r="EG458" s="30"/>
      <c r="EH458" s="30"/>
      <c r="EI458" s="30"/>
      <c r="EJ458" s="30"/>
      <c r="EK458" s="30"/>
      <c r="EL458" s="30"/>
      <c r="EM458" s="30"/>
      <c r="EN458" s="30"/>
      <c r="EO458" s="30"/>
      <c r="EP458" s="30"/>
      <c r="EQ458" s="30"/>
      <c r="ER458" s="30"/>
      <c r="ES458" s="30"/>
      <c r="ET458" s="30"/>
      <c r="EU458" s="30"/>
      <c r="EV458" s="30"/>
      <c r="EW458" s="30"/>
      <c r="EX458" s="30"/>
      <c r="EY458" s="30"/>
      <c r="EZ458" s="30"/>
      <c r="FA458" s="30"/>
      <c r="FB458" s="30"/>
      <c r="FC458" s="30"/>
      <c r="FD458" s="30"/>
      <c r="FE458" s="30"/>
      <c r="FF458" s="30"/>
      <c r="FG458" s="30"/>
      <c r="FH458" s="30"/>
      <c r="FI458" s="30"/>
      <c r="FJ458" s="30"/>
      <c r="FK458" s="30"/>
      <c r="FL458" s="30"/>
      <c r="FM458" s="30"/>
      <c r="FN458" s="30"/>
      <c r="FO458" s="30"/>
      <c r="FP458" s="30"/>
      <c r="FQ458" s="30"/>
      <c r="FR458" s="30"/>
      <c r="FS458" s="30"/>
      <c r="FT458" s="30"/>
      <c r="FU458" s="30"/>
      <c r="FV458" s="30"/>
      <c r="FW458" s="30"/>
      <c r="FX458" s="30"/>
      <c r="FY458" s="30"/>
      <c r="FZ458" s="30"/>
      <c r="GA458" s="30"/>
      <c r="GB458" s="30"/>
      <c r="GC458" s="30"/>
      <c r="GD458" s="30"/>
      <c r="GE458" s="30"/>
      <c r="GF458" s="30"/>
      <c r="GG458" s="30"/>
      <c r="GH458" s="30"/>
      <c r="GI458" s="30"/>
      <c r="GJ458" s="30"/>
      <c r="GK458" s="30"/>
      <c r="GL458" s="30"/>
      <c r="GM458" s="30"/>
      <c r="GN458" s="30"/>
      <c r="GO458" s="30"/>
      <c r="GP458" s="30"/>
      <c r="GQ458" s="30"/>
      <c r="GR458" s="30"/>
      <c r="GS458" s="30"/>
      <c r="GT458" s="30"/>
      <c r="GU458" s="30"/>
      <c r="GV458" s="30"/>
      <c r="GW458" s="30"/>
      <c r="GX458" s="30"/>
      <c r="GY458" s="30"/>
      <c r="GZ458" s="30"/>
      <c r="HA458" s="30"/>
      <c r="HB458" s="30"/>
      <c r="HC458" s="30"/>
      <c r="HD458" s="30"/>
      <c r="HE458" s="30"/>
      <c r="HF458" s="30"/>
      <c r="HG458" s="30"/>
      <c r="HH458" s="30"/>
      <c r="HI458" s="30"/>
      <c r="HJ458" s="30"/>
      <c r="HK458" s="30"/>
      <c r="HL458" s="30"/>
      <c r="HM458" s="30"/>
      <c r="HN458" s="30"/>
      <c r="HO458" s="30"/>
      <c r="HP458" s="30"/>
      <c r="HQ458" s="30"/>
      <c r="HR458" s="30"/>
      <c r="HS458" s="30"/>
      <c r="HT458" s="30"/>
      <c r="HU458" s="30"/>
      <c r="HV458" s="30"/>
      <c r="HW458" s="30"/>
      <c r="HX458" s="30"/>
      <c r="HY458" s="30"/>
      <c r="HZ458" s="30"/>
      <c r="IA458" s="30"/>
      <c r="IB458" s="30"/>
      <c r="IC458" s="30"/>
      <c r="ID458" s="30"/>
      <c r="IE458" s="30"/>
      <c r="IF458" s="30"/>
      <c r="IG458" s="30"/>
      <c r="IH458" s="30"/>
      <c r="II458" s="30"/>
      <c r="IJ458" s="30"/>
      <c r="IK458" s="30"/>
      <c r="IL458" s="30"/>
      <c r="IM458" s="30"/>
      <c r="IN458" s="30"/>
      <c r="IO458" s="30"/>
      <c r="IP458" s="30"/>
      <c r="IQ458" s="30"/>
      <c r="IR458" s="30"/>
      <c r="IS458" s="30"/>
      <c r="IT458" s="30"/>
      <c r="IU458" s="30"/>
      <c r="IV458" s="30"/>
      <c r="IW458" s="30"/>
      <c r="IX458" s="30"/>
      <c r="IY458" s="30"/>
      <c r="IZ458" s="30"/>
      <c r="JA458" s="30"/>
      <c r="JB458" s="30"/>
      <c r="JC458" s="30"/>
      <c r="JD458" s="30"/>
      <c r="JE458" s="30"/>
      <c r="JF458" s="30"/>
      <c r="JG458" s="30"/>
      <c r="JH458" s="30"/>
      <c r="JI458" s="30"/>
      <c r="JJ458" s="30"/>
      <c r="JK458" s="30"/>
      <c r="JL458" s="30"/>
      <c r="JM458" s="30"/>
      <c r="JN458" s="30"/>
      <c r="JO458" s="30"/>
      <c r="JP458" s="30"/>
      <c r="JQ458" s="30"/>
      <c r="JR458" s="30"/>
      <c r="JS458" s="30"/>
      <c r="JT458" s="30"/>
      <c r="JU458" s="30"/>
      <c r="JV458" s="30"/>
      <c r="JW458" s="30"/>
      <c r="JX458" s="30"/>
      <c r="JY458" s="30"/>
      <c r="JZ458" s="30"/>
      <c r="KA458" s="30"/>
      <c r="KB458" s="30"/>
      <c r="KC458" s="30"/>
      <c r="KD458" s="30"/>
      <c r="KE458" s="30"/>
      <c r="KF458" s="30"/>
      <c r="KG458" s="30"/>
      <c r="KH458" s="30"/>
      <c r="KI458" s="30"/>
      <c r="KJ458" s="30"/>
      <c r="KK458" s="30"/>
      <c r="KL458" s="30"/>
      <c r="KM458" s="30"/>
      <c r="KN458" s="30"/>
      <c r="KO458" s="30"/>
      <c r="KP458" s="30"/>
      <c r="KQ458" s="30"/>
      <c r="KR458" s="30"/>
      <c r="KS458" s="30"/>
      <c r="KT458" s="30"/>
      <c r="KU458" s="30"/>
      <c r="KV458" s="30"/>
      <c r="KW458" s="30"/>
      <c r="KX458" s="30"/>
      <c r="KY458" s="30"/>
      <c r="KZ458" s="30"/>
      <c r="LA458" s="30"/>
      <c r="LB458" s="30"/>
      <c r="LC458" s="30"/>
      <c r="LD458" s="30"/>
      <c r="LE458" s="30"/>
      <c r="LF458" s="30"/>
      <c r="LG458" s="30"/>
      <c r="LH458" s="30"/>
      <c r="LI458" s="30"/>
      <c r="LJ458" s="30"/>
      <c r="LK458" s="30"/>
      <c r="LL458" s="30"/>
      <c r="LM458" s="30"/>
      <c r="LN458" s="30"/>
      <c r="LO458" s="30"/>
      <c r="LP458" s="30"/>
      <c r="LQ458" s="30"/>
      <c r="LR458" s="30"/>
      <c r="LS458" s="30"/>
      <c r="LT458" s="30"/>
      <c r="LU458" s="30"/>
      <c r="LV458" s="30"/>
      <c r="LW458" s="30"/>
      <c r="LX458" s="30"/>
    </row>
    <row r="459" spans="1:336" s="31" customFormat="1" ht="216.75" x14ac:dyDescent="0.25">
      <c r="A459" s="677" t="str">
        <f>CONCATENATE(MUEBLES[[#This Row],[CODIGO DE LA PARTIDA ESPECIFICA ]],"-",MUEBLES[[#This Row],[NO. EDIFICIO ]],"-",MUEBLES[[#This Row],[NO. ÁREA ]],"-",MUEBLES[[#This Row],[NÚM. DE BIEN ]],"-",MUEBLES[[#This Row],[CONSECUTIVO DEL BIEN ]],"-",MUEBLES[[#This Row],[CONSECUTIVO GENERAL DE INVENTARIO]])</f>
        <v>511-01-44-054-009-0454</v>
      </c>
      <c r="B459" s="584">
        <v>511</v>
      </c>
      <c r="C459" s="584" t="s">
        <v>6096</v>
      </c>
      <c r="D459" s="584" t="s">
        <v>6575</v>
      </c>
      <c r="E459" s="585" t="s">
        <v>4060</v>
      </c>
      <c r="F459" s="584" t="str">
        <f>VLOOKUP(MUEBLES[[#This Row],[NO. EDIFICIO ]],EDIFICIOS[],2,FALSE)</f>
        <v>PALACIO MUNICIPAL</v>
      </c>
      <c r="G459" s="584" t="str">
        <f>VLOOKUP(MUEBLES[[#This Row],[NO. EDIFICIO ]],EDIFICIOS[],3,FALSE)</f>
        <v>PALACIO MUNICIPAL, S/N, COLONIA CENTRO</v>
      </c>
      <c r="H459" s="606" t="s">
        <v>4289</v>
      </c>
      <c r="I459" s="587" t="str">
        <f>VLOOKUP(MUEBLES[[#This Row],[NO. ÁREA ]],AREAS[],2,FALSE)</f>
        <v>SEGURIDAD PÚBLICA Y TRÁNSITO MUNICIPAL</v>
      </c>
      <c r="J459" s="586" t="str">
        <f>VLOOKUP(MUEBLES[[#This Row],[NO. ÁREA ]],AREAS[],5,FALSE)</f>
        <v>LIC. MIGUEL ÁNGEL ALDANA  CANO</v>
      </c>
      <c r="K459" s="586" t="s">
        <v>4060</v>
      </c>
      <c r="L459" s="587" t="str">
        <f>VLOOKUP(MUEBLES[[#This Row],[NÚM. DE NOMINA ]],PERSONAL[],2,FALSE)</f>
        <v>LIC. MIGUEL ÁNGEL ALDANA  CANO</v>
      </c>
      <c r="M459" s="586" t="str">
        <f>VLOOKUP(MUEBLES[[#This Row],[NÚM. DE NOMINA ]],PERSONAL[],3,FALSE)</f>
        <v xml:space="preserve">TITULAR </v>
      </c>
      <c r="N459" s="585" t="s">
        <v>4745</v>
      </c>
      <c r="O459" s="624" t="s">
        <v>4700</v>
      </c>
      <c r="P459" s="588" t="str">
        <f>VLOOKUP(MUEBLES[[#This Row],[NÚM. DE BIEN ]],BIENES[],2,FALSE)</f>
        <v>CAMARA FIJA TIPO BALA HIKVISION</v>
      </c>
      <c r="Q459" s="625" t="s">
        <v>3606</v>
      </c>
      <c r="R459" s="606" t="s">
        <v>5396</v>
      </c>
      <c r="S459" s="585" t="s">
        <v>557</v>
      </c>
      <c r="T459" s="585" t="s">
        <v>557</v>
      </c>
      <c r="U459" s="585" t="s">
        <v>557</v>
      </c>
      <c r="V459" s="585"/>
      <c r="W459" s="590">
        <v>45280</v>
      </c>
      <c r="X459" s="591">
        <v>10382.696</v>
      </c>
      <c r="Y459" s="619"/>
      <c r="Z459" s="592">
        <v>10382.696</v>
      </c>
      <c r="AA459" s="585" t="s">
        <v>1405</v>
      </c>
      <c r="AB459" s="19"/>
      <c r="AC459" s="576"/>
      <c r="AD459" s="30"/>
      <c r="AE459" s="30"/>
      <c r="AF459" s="30"/>
      <c r="AG459" s="30"/>
      <c r="AH459" s="30"/>
      <c r="AI459" s="30"/>
      <c r="AJ459" s="30"/>
      <c r="AK459" s="30"/>
      <c r="AL459" s="30"/>
      <c r="AM459" s="30"/>
      <c r="AN459" s="30"/>
      <c r="AO459" s="30"/>
      <c r="AP459" s="30"/>
      <c r="AQ459" s="30"/>
      <c r="AR459" s="30"/>
      <c r="AS459" s="30"/>
      <c r="AT459" s="30"/>
      <c r="AU459" s="30"/>
      <c r="AV459" s="30"/>
      <c r="AW459" s="30"/>
      <c r="AX459" s="30"/>
      <c r="AY459" s="30"/>
      <c r="AZ459" s="30"/>
      <c r="BA459" s="30"/>
      <c r="BB459" s="30"/>
      <c r="BC459" s="30"/>
      <c r="BD459" s="30"/>
      <c r="BE459" s="30"/>
      <c r="BF459" s="30"/>
      <c r="BG459" s="30"/>
      <c r="BH459" s="30"/>
      <c r="BI459" s="30"/>
      <c r="BJ459" s="30"/>
      <c r="BK459" s="30"/>
      <c r="BL459" s="30"/>
      <c r="BM459" s="30"/>
      <c r="BN459" s="30"/>
      <c r="BO459" s="30"/>
      <c r="BP459" s="30"/>
      <c r="BQ459" s="30"/>
      <c r="BR459" s="30"/>
      <c r="BS459" s="30"/>
      <c r="BT459" s="30"/>
      <c r="BU459" s="30"/>
      <c r="BV459" s="30"/>
      <c r="BW459" s="30"/>
      <c r="BX459" s="30"/>
      <c r="BY459" s="30"/>
      <c r="BZ459" s="30"/>
      <c r="CA459" s="30"/>
      <c r="CB459" s="30"/>
      <c r="CC459" s="30"/>
      <c r="CD459" s="30"/>
      <c r="CE459" s="30"/>
      <c r="CF459" s="30"/>
      <c r="CG459" s="30"/>
      <c r="CH459" s="30"/>
      <c r="CI459" s="30"/>
      <c r="CJ459" s="30"/>
      <c r="CK459" s="30"/>
      <c r="CL459" s="30"/>
      <c r="CM459" s="30"/>
      <c r="CN459" s="30"/>
      <c r="CO459" s="30"/>
      <c r="CP459" s="30"/>
      <c r="CQ459" s="30"/>
      <c r="CR459" s="30"/>
      <c r="CS459" s="30"/>
      <c r="CT459" s="30"/>
      <c r="CU459" s="30"/>
      <c r="CV459" s="30"/>
      <c r="CW459" s="30"/>
      <c r="CX459" s="30"/>
      <c r="CY459" s="30"/>
      <c r="CZ459" s="30"/>
      <c r="DA459" s="30"/>
      <c r="DB459" s="30"/>
      <c r="DC459" s="30"/>
      <c r="DD459" s="30"/>
      <c r="DE459" s="30"/>
      <c r="DF459" s="30"/>
      <c r="DG459" s="30"/>
      <c r="DH459" s="30"/>
      <c r="DI459" s="30"/>
      <c r="DJ459" s="30"/>
      <c r="DK459" s="30"/>
      <c r="DL459" s="30"/>
      <c r="DM459" s="30"/>
      <c r="DN459" s="30"/>
      <c r="DO459" s="30"/>
      <c r="DP459" s="30"/>
      <c r="DQ459" s="30"/>
      <c r="DR459" s="30"/>
      <c r="DS459" s="30"/>
      <c r="DT459" s="30"/>
      <c r="DU459" s="30"/>
      <c r="DV459" s="30"/>
      <c r="DW459" s="30"/>
      <c r="DX459" s="30"/>
      <c r="DY459" s="30"/>
      <c r="DZ459" s="30"/>
      <c r="EA459" s="30"/>
      <c r="EB459" s="30"/>
      <c r="EC459" s="30"/>
      <c r="ED459" s="30"/>
      <c r="EE459" s="30"/>
      <c r="EF459" s="30"/>
      <c r="EG459" s="30"/>
      <c r="EH459" s="30"/>
      <c r="EI459" s="30"/>
      <c r="EJ459" s="30"/>
      <c r="EK459" s="30"/>
      <c r="EL459" s="30"/>
      <c r="EM459" s="30"/>
      <c r="EN459" s="30"/>
      <c r="EO459" s="30"/>
      <c r="EP459" s="30"/>
      <c r="EQ459" s="30"/>
      <c r="ER459" s="30"/>
      <c r="ES459" s="30"/>
      <c r="ET459" s="30"/>
      <c r="EU459" s="30"/>
      <c r="EV459" s="30"/>
      <c r="EW459" s="30"/>
      <c r="EX459" s="30"/>
      <c r="EY459" s="30"/>
      <c r="EZ459" s="30"/>
      <c r="FA459" s="30"/>
      <c r="FB459" s="30"/>
      <c r="FC459" s="30"/>
      <c r="FD459" s="30"/>
      <c r="FE459" s="30"/>
      <c r="FF459" s="30"/>
      <c r="FG459" s="30"/>
      <c r="FH459" s="30"/>
      <c r="FI459" s="30"/>
      <c r="FJ459" s="30"/>
      <c r="FK459" s="30"/>
      <c r="FL459" s="30"/>
      <c r="FM459" s="30"/>
      <c r="FN459" s="30"/>
      <c r="FO459" s="30"/>
      <c r="FP459" s="30"/>
      <c r="FQ459" s="30"/>
      <c r="FR459" s="30"/>
      <c r="FS459" s="30"/>
      <c r="FT459" s="30"/>
      <c r="FU459" s="30"/>
      <c r="FV459" s="30"/>
      <c r="FW459" s="30"/>
      <c r="FX459" s="30"/>
      <c r="FY459" s="30"/>
      <c r="FZ459" s="30"/>
      <c r="GA459" s="30"/>
      <c r="GB459" s="30"/>
      <c r="GC459" s="30"/>
      <c r="GD459" s="30"/>
      <c r="GE459" s="30"/>
      <c r="GF459" s="30"/>
      <c r="GG459" s="30"/>
      <c r="GH459" s="30"/>
      <c r="GI459" s="30"/>
      <c r="GJ459" s="30"/>
      <c r="GK459" s="30"/>
      <c r="GL459" s="30"/>
      <c r="GM459" s="30"/>
      <c r="GN459" s="30"/>
      <c r="GO459" s="30"/>
      <c r="GP459" s="30"/>
      <c r="GQ459" s="30"/>
      <c r="GR459" s="30"/>
      <c r="GS459" s="30"/>
      <c r="GT459" s="30"/>
      <c r="GU459" s="30"/>
      <c r="GV459" s="30"/>
      <c r="GW459" s="30"/>
      <c r="GX459" s="30"/>
      <c r="GY459" s="30"/>
      <c r="GZ459" s="30"/>
      <c r="HA459" s="30"/>
      <c r="HB459" s="30"/>
      <c r="HC459" s="30"/>
      <c r="HD459" s="30"/>
      <c r="HE459" s="30"/>
      <c r="HF459" s="30"/>
      <c r="HG459" s="30"/>
      <c r="HH459" s="30"/>
      <c r="HI459" s="30"/>
      <c r="HJ459" s="30"/>
      <c r="HK459" s="30"/>
      <c r="HL459" s="30"/>
      <c r="HM459" s="30"/>
      <c r="HN459" s="30"/>
      <c r="HO459" s="30"/>
      <c r="HP459" s="30"/>
      <c r="HQ459" s="30"/>
      <c r="HR459" s="30"/>
      <c r="HS459" s="30"/>
      <c r="HT459" s="30"/>
      <c r="HU459" s="30"/>
      <c r="HV459" s="30"/>
      <c r="HW459" s="30"/>
      <c r="HX459" s="30"/>
      <c r="HY459" s="30"/>
      <c r="HZ459" s="30"/>
      <c r="IA459" s="30"/>
      <c r="IB459" s="30"/>
      <c r="IC459" s="30"/>
      <c r="ID459" s="30"/>
      <c r="IE459" s="30"/>
      <c r="IF459" s="30"/>
      <c r="IG459" s="30"/>
      <c r="IH459" s="30"/>
      <c r="II459" s="30"/>
      <c r="IJ459" s="30"/>
      <c r="IK459" s="30"/>
      <c r="IL459" s="30"/>
      <c r="IM459" s="30"/>
      <c r="IN459" s="30"/>
      <c r="IO459" s="30"/>
      <c r="IP459" s="30"/>
      <c r="IQ459" s="30"/>
      <c r="IR459" s="30"/>
      <c r="IS459" s="30"/>
      <c r="IT459" s="30"/>
      <c r="IU459" s="30"/>
      <c r="IV459" s="30"/>
      <c r="IW459" s="30"/>
      <c r="IX459" s="30"/>
      <c r="IY459" s="30"/>
      <c r="IZ459" s="30"/>
      <c r="JA459" s="30"/>
      <c r="JB459" s="30"/>
      <c r="JC459" s="30"/>
      <c r="JD459" s="30"/>
      <c r="JE459" s="30"/>
      <c r="JF459" s="30"/>
      <c r="JG459" s="30"/>
      <c r="JH459" s="30"/>
      <c r="JI459" s="30"/>
      <c r="JJ459" s="30"/>
      <c r="JK459" s="30"/>
      <c r="JL459" s="30"/>
      <c r="JM459" s="30"/>
      <c r="JN459" s="30"/>
      <c r="JO459" s="30"/>
      <c r="JP459" s="30"/>
      <c r="JQ459" s="30"/>
      <c r="JR459" s="30"/>
      <c r="JS459" s="30"/>
      <c r="JT459" s="30"/>
      <c r="JU459" s="30"/>
      <c r="JV459" s="30"/>
      <c r="JW459" s="30"/>
      <c r="JX459" s="30"/>
      <c r="JY459" s="30"/>
      <c r="JZ459" s="30"/>
      <c r="KA459" s="30"/>
      <c r="KB459" s="30"/>
      <c r="KC459" s="30"/>
      <c r="KD459" s="30"/>
      <c r="KE459" s="30"/>
      <c r="KF459" s="30"/>
      <c r="KG459" s="30"/>
      <c r="KH459" s="30"/>
      <c r="KI459" s="30"/>
      <c r="KJ459" s="30"/>
      <c r="KK459" s="30"/>
      <c r="KL459" s="30"/>
      <c r="KM459" s="30"/>
      <c r="KN459" s="30"/>
      <c r="KO459" s="30"/>
      <c r="KP459" s="30"/>
      <c r="KQ459" s="30"/>
      <c r="KR459" s="30"/>
      <c r="KS459" s="30"/>
      <c r="KT459" s="30"/>
      <c r="KU459" s="30"/>
      <c r="KV459" s="30"/>
      <c r="KW459" s="30"/>
      <c r="KX459" s="30"/>
      <c r="KY459" s="30"/>
      <c r="KZ459" s="30"/>
      <c r="LA459" s="30"/>
      <c r="LB459" s="30"/>
      <c r="LC459" s="30"/>
      <c r="LD459" s="30"/>
      <c r="LE459" s="30"/>
      <c r="LF459" s="30"/>
      <c r="LG459" s="30"/>
      <c r="LH459" s="30"/>
      <c r="LI459" s="30"/>
      <c r="LJ459" s="30"/>
      <c r="LK459" s="30"/>
      <c r="LL459" s="30"/>
      <c r="LM459" s="30"/>
      <c r="LN459" s="30"/>
      <c r="LO459" s="30"/>
      <c r="LP459" s="30"/>
      <c r="LQ459" s="30"/>
      <c r="LR459" s="30"/>
      <c r="LS459" s="30"/>
      <c r="LT459" s="30"/>
      <c r="LU459" s="30"/>
      <c r="LV459" s="30"/>
      <c r="LW459" s="30"/>
      <c r="LX459" s="30"/>
    </row>
    <row r="460" spans="1:336" s="31" customFormat="1" ht="216.75" x14ac:dyDescent="0.25">
      <c r="A460" s="677" t="str">
        <f>CONCATENATE(MUEBLES[[#This Row],[CODIGO DE LA PARTIDA ESPECIFICA ]],"-",MUEBLES[[#This Row],[NO. EDIFICIO ]],"-",MUEBLES[[#This Row],[NO. ÁREA ]],"-",MUEBLES[[#This Row],[NÚM. DE BIEN ]],"-",MUEBLES[[#This Row],[CONSECUTIVO DEL BIEN ]],"-",MUEBLES[[#This Row],[CONSECUTIVO GENERAL DE INVENTARIO]])</f>
        <v>511-01-44-054-010-0455</v>
      </c>
      <c r="B460" s="584">
        <v>511</v>
      </c>
      <c r="C460" s="584" t="s">
        <v>6096</v>
      </c>
      <c r="D460" s="584" t="s">
        <v>6576</v>
      </c>
      <c r="E460" s="585" t="s">
        <v>4060</v>
      </c>
      <c r="F460" s="584" t="str">
        <f>VLOOKUP(MUEBLES[[#This Row],[NO. EDIFICIO ]],EDIFICIOS[],2,FALSE)</f>
        <v>PALACIO MUNICIPAL</v>
      </c>
      <c r="G460" s="584" t="str">
        <f>VLOOKUP(MUEBLES[[#This Row],[NO. EDIFICIO ]],EDIFICIOS[],3,FALSE)</f>
        <v>PALACIO MUNICIPAL, S/N, COLONIA CENTRO</v>
      </c>
      <c r="H460" s="606" t="s">
        <v>4289</v>
      </c>
      <c r="I460" s="587" t="str">
        <f>VLOOKUP(MUEBLES[[#This Row],[NO. ÁREA ]],AREAS[],2,FALSE)</f>
        <v>SEGURIDAD PÚBLICA Y TRÁNSITO MUNICIPAL</v>
      </c>
      <c r="J460" s="586" t="str">
        <f>VLOOKUP(MUEBLES[[#This Row],[NO. ÁREA ]],AREAS[],5,FALSE)</f>
        <v>LIC. MIGUEL ÁNGEL ALDANA  CANO</v>
      </c>
      <c r="K460" s="586" t="s">
        <v>4060</v>
      </c>
      <c r="L460" s="587" t="str">
        <f>VLOOKUP(MUEBLES[[#This Row],[NÚM. DE NOMINA ]],PERSONAL[],2,FALSE)</f>
        <v>LIC. MIGUEL ÁNGEL ALDANA  CANO</v>
      </c>
      <c r="M460" s="586" t="str">
        <f>VLOOKUP(MUEBLES[[#This Row],[NÚM. DE NOMINA ]],PERSONAL[],3,FALSE)</f>
        <v xml:space="preserve">TITULAR </v>
      </c>
      <c r="N460" s="585" t="s">
        <v>4745</v>
      </c>
      <c r="O460" s="624" t="s">
        <v>4701</v>
      </c>
      <c r="P460" s="588" t="str">
        <f>VLOOKUP(MUEBLES[[#This Row],[NÚM. DE BIEN ]],BIENES[],2,FALSE)</f>
        <v>CAMARA FIJA TIPO BALA HIKVISION</v>
      </c>
      <c r="Q460" s="625" t="s">
        <v>3606</v>
      </c>
      <c r="R460" s="606" t="s">
        <v>5397</v>
      </c>
      <c r="S460" s="585" t="s">
        <v>557</v>
      </c>
      <c r="T460" s="585" t="s">
        <v>557</v>
      </c>
      <c r="U460" s="585" t="s">
        <v>557</v>
      </c>
      <c r="V460" s="585"/>
      <c r="W460" s="590">
        <v>45280</v>
      </c>
      <c r="X460" s="591">
        <v>10382.696</v>
      </c>
      <c r="Y460" s="619"/>
      <c r="Z460" s="592">
        <v>10382.696</v>
      </c>
      <c r="AA460" s="585" t="s">
        <v>1405</v>
      </c>
      <c r="AB460" s="19"/>
      <c r="AC460" s="576"/>
      <c r="AD460" s="30"/>
      <c r="AE460" s="30"/>
      <c r="AF460" s="30"/>
      <c r="AG460" s="30"/>
      <c r="AH460" s="30"/>
      <c r="AI460" s="30"/>
      <c r="AJ460" s="30"/>
      <c r="AK460" s="30"/>
      <c r="AL460" s="30"/>
      <c r="AM460" s="30"/>
      <c r="AN460" s="30"/>
      <c r="AO460" s="30"/>
      <c r="AP460" s="30"/>
      <c r="AQ460" s="30"/>
      <c r="AR460" s="30"/>
      <c r="AS460" s="30"/>
      <c r="AT460" s="30"/>
      <c r="AU460" s="30"/>
      <c r="AV460" s="30"/>
      <c r="AW460" s="30"/>
      <c r="AX460" s="30"/>
      <c r="AY460" s="30"/>
      <c r="AZ460" s="30"/>
      <c r="BA460" s="30"/>
      <c r="BB460" s="30"/>
      <c r="BC460" s="30"/>
      <c r="BD460" s="30"/>
      <c r="BE460" s="30"/>
      <c r="BF460" s="30"/>
      <c r="BG460" s="30"/>
      <c r="BH460" s="30"/>
      <c r="BI460" s="30"/>
      <c r="BJ460" s="30"/>
      <c r="BK460" s="30"/>
      <c r="BL460" s="30"/>
      <c r="BM460" s="30"/>
      <c r="BN460" s="30"/>
      <c r="BO460" s="30"/>
      <c r="BP460" s="30"/>
      <c r="BQ460" s="30"/>
      <c r="BR460" s="30"/>
      <c r="BS460" s="30"/>
      <c r="BT460" s="30"/>
      <c r="BU460" s="30"/>
      <c r="BV460" s="30"/>
      <c r="BW460" s="30"/>
      <c r="BX460" s="30"/>
      <c r="BY460" s="30"/>
      <c r="BZ460" s="30"/>
      <c r="CA460" s="30"/>
      <c r="CB460" s="30"/>
      <c r="CC460" s="30"/>
      <c r="CD460" s="30"/>
      <c r="CE460" s="30"/>
      <c r="CF460" s="30"/>
      <c r="CG460" s="30"/>
      <c r="CH460" s="30"/>
      <c r="CI460" s="30"/>
      <c r="CJ460" s="30"/>
      <c r="CK460" s="30"/>
      <c r="CL460" s="30"/>
      <c r="CM460" s="30"/>
      <c r="CN460" s="30"/>
      <c r="CO460" s="30"/>
      <c r="CP460" s="30"/>
      <c r="CQ460" s="30"/>
      <c r="CR460" s="30"/>
      <c r="CS460" s="30"/>
      <c r="CT460" s="30"/>
      <c r="CU460" s="30"/>
      <c r="CV460" s="30"/>
      <c r="CW460" s="30"/>
      <c r="CX460" s="30"/>
      <c r="CY460" s="30"/>
      <c r="CZ460" s="30"/>
      <c r="DA460" s="30"/>
      <c r="DB460" s="30"/>
      <c r="DC460" s="30"/>
      <c r="DD460" s="30"/>
      <c r="DE460" s="30"/>
      <c r="DF460" s="30"/>
      <c r="DG460" s="30"/>
      <c r="DH460" s="30"/>
      <c r="DI460" s="30"/>
      <c r="DJ460" s="30"/>
      <c r="DK460" s="30"/>
      <c r="DL460" s="30"/>
      <c r="DM460" s="30"/>
      <c r="DN460" s="30"/>
      <c r="DO460" s="30"/>
      <c r="DP460" s="30"/>
      <c r="DQ460" s="30"/>
      <c r="DR460" s="30"/>
      <c r="DS460" s="30"/>
      <c r="DT460" s="30"/>
      <c r="DU460" s="30"/>
      <c r="DV460" s="30"/>
      <c r="DW460" s="30"/>
      <c r="DX460" s="30"/>
      <c r="DY460" s="30"/>
      <c r="DZ460" s="30"/>
      <c r="EA460" s="30"/>
      <c r="EB460" s="30"/>
      <c r="EC460" s="30"/>
      <c r="ED460" s="30"/>
      <c r="EE460" s="30"/>
      <c r="EF460" s="30"/>
      <c r="EG460" s="30"/>
      <c r="EH460" s="30"/>
      <c r="EI460" s="30"/>
      <c r="EJ460" s="30"/>
      <c r="EK460" s="30"/>
      <c r="EL460" s="30"/>
      <c r="EM460" s="30"/>
      <c r="EN460" s="30"/>
      <c r="EO460" s="30"/>
      <c r="EP460" s="30"/>
      <c r="EQ460" s="30"/>
      <c r="ER460" s="30"/>
      <c r="ES460" s="30"/>
      <c r="ET460" s="30"/>
      <c r="EU460" s="30"/>
      <c r="EV460" s="30"/>
      <c r="EW460" s="30"/>
      <c r="EX460" s="30"/>
      <c r="EY460" s="30"/>
      <c r="EZ460" s="30"/>
      <c r="FA460" s="30"/>
      <c r="FB460" s="30"/>
      <c r="FC460" s="30"/>
      <c r="FD460" s="30"/>
      <c r="FE460" s="30"/>
      <c r="FF460" s="30"/>
      <c r="FG460" s="30"/>
      <c r="FH460" s="30"/>
      <c r="FI460" s="30"/>
      <c r="FJ460" s="30"/>
      <c r="FK460" s="30"/>
      <c r="FL460" s="30"/>
      <c r="FM460" s="30"/>
      <c r="FN460" s="30"/>
      <c r="FO460" s="30"/>
      <c r="FP460" s="30"/>
      <c r="FQ460" s="30"/>
      <c r="FR460" s="30"/>
      <c r="FS460" s="30"/>
      <c r="FT460" s="30"/>
      <c r="FU460" s="30"/>
      <c r="FV460" s="30"/>
      <c r="FW460" s="30"/>
      <c r="FX460" s="30"/>
      <c r="FY460" s="30"/>
      <c r="FZ460" s="30"/>
      <c r="GA460" s="30"/>
      <c r="GB460" s="30"/>
      <c r="GC460" s="30"/>
      <c r="GD460" s="30"/>
      <c r="GE460" s="30"/>
      <c r="GF460" s="30"/>
      <c r="GG460" s="30"/>
      <c r="GH460" s="30"/>
      <c r="GI460" s="30"/>
      <c r="GJ460" s="30"/>
      <c r="GK460" s="30"/>
      <c r="GL460" s="30"/>
      <c r="GM460" s="30"/>
      <c r="GN460" s="30"/>
      <c r="GO460" s="30"/>
      <c r="GP460" s="30"/>
      <c r="GQ460" s="30"/>
      <c r="GR460" s="30"/>
      <c r="GS460" s="30"/>
      <c r="GT460" s="30"/>
      <c r="GU460" s="30"/>
      <c r="GV460" s="30"/>
      <c r="GW460" s="30"/>
      <c r="GX460" s="30"/>
      <c r="GY460" s="30"/>
      <c r="GZ460" s="30"/>
      <c r="HA460" s="30"/>
      <c r="HB460" s="30"/>
      <c r="HC460" s="30"/>
      <c r="HD460" s="30"/>
      <c r="HE460" s="30"/>
      <c r="HF460" s="30"/>
      <c r="HG460" s="30"/>
      <c r="HH460" s="30"/>
      <c r="HI460" s="30"/>
      <c r="HJ460" s="30"/>
      <c r="HK460" s="30"/>
      <c r="HL460" s="30"/>
      <c r="HM460" s="30"/>
      <c r="HN460" s="30"/>
      <c r="HO460" s="30"/>
      <c r="HP460" s="30"/>
      <c r="HQ460" s="30"/>
      <c r="HR460" s="30"/>
      <c r="HS460" s="30"/>
      <c r="HT460" s="30"/>
      <c r="HU460" s="30"/>
      <c r="HV460" s="30"/>
      <c r="HW460" s="30"/>
      <c r="HX460" s="30"/>
      <c r="HY460" s="30"/>
      <c r="HZ460" s="30"/>
      <c r="IA460" s="30"/>
      <c r="IB460" s="30"/>
      <c r="IC460" s="30"/>
      <c r="ID460" s="30"/>
      <c r="IE460" s="30"/>
      <c r="IF460" s="30"/>
      <c r="IG460" s="30"/>
      <c r="IH460" s="30"/>
      <c r="II460" s="30"/>
      <c r="IJ460" s="30"/>
      <c r="IK460" s="30"/>
      <c r="IL460" s="30"/>
      <c r="IM460" s="30"/>
      <c r="IN460" s="30"/>
      <c r="IO460" s="30"/>
      <c r="IP460" s="30"/>
      <c r="IQ460" s="30"/>
      <c r="IR460" s="30"/>
      <c r="IS460" s="30"/>
      <c r="IT460" s="30"/>
      <c r="IU460" s="30"/>
      <c r="IV460" s="30"/>
      <c r="IW460" s="30"/>
      <c r="IX460" s="30"/>
      <c r="IY460" s="30"/>
      <c r="IZ460" s="30"/>
      <c r="JA460" s="30"/>
      <c r="JB460" s="30"/>
      <c r="JC460" s="30"/>
      <c r="JD460" s="30"/>
      <c r="JE460" s="30"/>
      <c r="JF460" s="30"/>
      <c r="JG460" s="30"/>
      <c r="JH460" s="30"/>
      <c r="JI460" s="30"/>
      <c r="JJ460" s="30"/>
      <c r="JK460" s="30"/>
      <c r="JL460" s="30"/>
      <c r="JM460" s="30"/>
      <c r="JN460" s="30"/>
      <c r="JO460" s="30"/>
      <c r="JP460" s="30"/>
      <c r="JQ460" s="30"/>
      <c r="JR460" s="30"/>
      <c r="JS460" s="30"/>
      <c r="JT460" s="30"/>
      <c r="JU460" s="30"/>
      <c r="JV460" s="30"/>
      <c r="JW460" s="30"/>
      <c r="JX460" s="30"/>
      <c r="JY460" s="30"/>
      <c r="JZ460" s="30"/>
      <c r="KA460" s="30"/>
      <c r="KB460" s="30"/>
      <c r="KC460" s="30"/>
      <c r="KD460" s="30"/>
      <c r="KE460" s="30"/>
      <c r="KF460" s="30"/>
      <c r="KG460" s="30"/>
      <c r="KH460" s="30"/>
      <c r="KI460" s="30"/>
      <c r="KJ460" s="30"/>
      <c r="KK460" s="30"/>
      <c r="KL460" s="30"/>
      <c r="KM460" s="30"/>
      <c r="KN460" s="30"/>
      <c r="KO460" s="30"/>
      <c r="KP460" s="30"/>
      <c r="KQ460" s="30"/>
      <c r="KR460" s="30"/>
      <c r="KS460" s="30"/>
      <c r="KT460" s="30"/>
      <c r="KU460" s="30"/>
      <c r="KV460" s="30"/>
      <c r="KW460" s="30"/>
      <c r="KX460" s="30"/>
      <c r="KY460" s="30"/>
      <c r="KZ460" s="30"/>
      <c r="LA460" s="30"/>
      <c r="LB460" s="30"/>
      <c r="LC460" s="30"/>
      <c r="LD460" s="30"/>
      <c r="LE460" s="30"/>
      <c r="LF460" s="30"/>
      <c r="LG460" s="30"/>
      <c r="LH460" s="30"/>
      <c r="LI460" s="30"/>
      <c r="LJ460" s="30"/>
      <c r="LK460" s="30"/>
      <c r="LL460" s="30"/>
      <c r="LM460" s="30"/>
      <c r="LN460" s="30"/>
      <c r="LO460" s="30"/>
      <c r="LP460" s="30"/>
      <c r="LQ460" s="30"/>
      <c r="LR460" s="30"/>
      <c r="LS460" s="30"/>
      <c r="LT460" s="30"/>
      <c r="LU460" s="30"/>
      <c r="LV460" s="30"/>
      <c r="LW460" s="30"/>
      <c r="LX460" s="30"/>
    </row>
    <row r="461" spans="1:336" s="31" customFormat="1" ht="216.75" x14ac:dyDescent="0.25">
      <c r="A461" s="677" t="str">
        <f>CONCATENATE(MUEBLES[[#This Row],[CODIGO DE LA PARTIDA ESPECIFICA ]],"-",MUEBLES[[#This Row],[NO. EDIFICIO ]],"-",MUEBLES[[#This Row],[NO. ÁREA ]],"-",MUEBLES[[#This Row],[NÚM. DE BIEN ]],"-",MUEBLES[[#This Row],[CONSECUTIVO DEL BIEN ]],"-",MUEBLES[[#This Row],[CONSECUTIVO GENERAL DE INVENTARIO]])</f>
        <v>511-01-44-054-011-0456</v>
      </c>
      <c r="B461" s="584">
        <v>511</v>
      </c>
      <c r="C461" s="584" t="s">
        <v>6096</v>
      </c>
      <c r="D461" s="584" t="s">
        <v>6577</v>
      </c>
      <c r="E461" s="585" t="s">
        <v>4060</v>
      </c>
      <c r="F461" s="584" t="str">
        <f>VLOOKUP(MUEBLES[[#This Row],[NO. EDIFICIO ]],EDIFICIOS[],2,FALSE)</f>
        <v>PALACIO MUNICIPAL</v>
      </c>
      <c r="G461" s="584" t="str">
        <f>VLOOKUP(MUEBLES[[#This Row],[NO. EDIFICIO ]],EDIFICIOS[],3,FALSE)</f>
        <v>PALACIO MUNICIPAL, S/N, COLONIA CENTRO</v>
      </c>
      <c r="H461" s="606" t="s">
        <v>4289</v>
      </c>
      <c r="I461" s="587" t="str">
        <f>VLOOKUP(MUEBLES[[#This Row],[NO. ÁREA ]],AREAS[],2,FALSE)</f>
        <v>SEGURIDAD PÚBLICA Y TRÁNSITO MUNICIPAL</v>
      </c>
      <c r="J461" s="586" t="str">
        <f>VLOOKUP(MUEBLES[[#This Row],[NO. ÁREA ]],AREAS[],5,FALSE)</f>
        <v>LIC. MIGUEL ÁNGEL ALDANA  CANO</v>
      </c>
      <c r="K461" s="586" t="s">
        <v>4060</v>
      </c>
      <c r="L461" s="587" t="str">
        <f>VLOOKUP(MUEBLES[[#This Row],[NÚM. DE NOMINA ]],PERSONAL[],2,FALSE)</f>
        <v>LIC. MIGUEL ÁNGEL ALDANA  CANO</v>
      </c>
      <c r="M461" s="586" t="str">
        <f>VLOOKUP(MUEBLES[[#This Row],[NÚM. DE NOMINA ]],PERSONAL[],3,FALSE)</f>
        <v xml:space="preserve">TITULAR </v>
      </c>
      <c r="N461" s="585" t="s">
        <v>4745</v>
      </c>
      <c r="O461" s="624" t="s">
        <v>4702</v>
      </c>
      <c r="P461" s="588" t="str">
        <f>VLOOKUP(MUEBLES[[#This Row],[NÚM. DE BIEN ]],BIENES[],2,FALSE)</f>
        <v>CAMARA FIJA TIPO BALA HIKVISION</v>
      </c>
      <c r="Q461" s="625" t="s">
        <v>3606</v>
      </c>
      <c r="R461" s="606" t="s">
        <v>5398</v>
      </c>
      <c r="S461" s="585" t="s">
        <v>557</v>
      </c>
      <c r="T461" s="585" t="s">
        <v>557</v>
      </c>
      <c r="U461" s="585" t="s">
        <v>557</v>
      </c>
      <c r="V461" s="585"/>
      <c r="W461" s="590">
        <v>45280</v>
      </c>
      <c r="X461" s="591">
        <v>10382.696</v>
      </c>
      <c r="Y461" s="619"/>
      <c r="Z461" s="592">
        <v>10382.696</v>
      </c>
      <c r="AA461" s="585" t="s">
        <v>1405</v>
      </c>
      <c r="AB461" s="19"/>
      <c r="AC461" s="576"/>
      <c r="AD461" s="30"/>
      <c r="AE461" s="30"/>
      <c r="AF461" s="30"/>
      <c r="AG461" s="30"/>
      <c r="AH461" s="30"/>
      <c r="AI461" s="30"/>
      <c r="AJ461" s="30"/>
      <c r="AK461" s="30"/>
      <c r="AL461" s="30"/>
      <c r="AM461" s="30"/>
      <c r="AN461" s="30"/>
      <c r="AO461" s="30"/>
      <c r="AP461" s="30"/>
      <c r="AQ461" s="30"/>
      <c r="AR461" s="30"/>
      <c r="AS461" s="30"/>
      <c r="AT461" s="30"/>
      <c r="AU461" s="30"/>
      <c r="AV461" s="30"/>
      <c r="AW461" s="30"/>
      <c r="AX461" s="30"/>
      <c r="AY461" s="30"/>
      <c r="AZ461" s="30"/>
      <c r="BA461" s="30"/>
      <c r="BB461" s="30"/>
      <c r="BC461" s="30"/>
      <c r="BD461" s="30"/>
      <c r="BE461" s="30"/>
      <c r="BF461" s="30"/>
      <c r="BG461" s="30"/>
      <c r="BH461" s="30"/>
      <c r="BI461" s="30"/>
      <c r="BJ461" s="30"/>
      <c r="BK461" s="30"/>
      <c r="BL461" s="30"/>
      <c r="BM461" s="30"/>
      <c r="BN461" s="30"/>
      <c r="BO461" s="30"/>
      <c r="BP461" s="30"/>
      <c r="BQ461" s="30"/>
      <c r="BR461" s="30"/>
      <c r="BS461" s="30"/>
      <c r="BT461" s="30"/>
      <c r="BU461" s="30"/>
      <c r="BV461" s="30"/>
      <c r="BW461" s="30"/>
      <c r="BX461" s="30"/>
      <c r="BY461" s="30"/>
      <c r="BZ461" s="30"/>
      <c r="CA461" s="30"/>
      <c r="CB461" s="30"/>
      <c r="CC461" s="30"/>
      <c r="CD461" s="30"/>
      <c r="CE461" s="30"/>
      <c r="CF461" s="30"/>
      <c r="CG461" s="30"/>
      <c r="CH461" s="30"/>
      <c r="CI461" s="30"/>
      <c r="CJ461" s="30"/>
      <c r="CK461" s="30"/>
      <c r="CL461" s="30"/>
      <c r="CM461" s="30"/>
      <c r="CN461" s="30"/>
      <c r="CO461" s="30"/>
      <c r="CP461" s="30"/>
      <c r="CQ461" s="30"/>
      <c r="CR461" s="30"/>
      <c r="CS461" s="30"/>
      <c r="CT461" s="30"/>
      <c r="CU461" s="30"/>
      <c r="CV461" s="30"/>
      <c r="CW461" s="30"/>
      <c r="CX461" s="30"/>
      <c r="CY461" s="30"/>
      <c r="CZ461" s="30"/>
      <c r="DA461" s="30"/>
      <c r="DB461" s="30"/>
      <c r="DC461" s="30"/>
      <c r="DD461" s="30"/>
      <c r="DE461" s="30"/>
      <c r="DF461" s="30"/>
      <c r="DG461" s="30"/>
      <c r="DH461" s="30"/>
      <c r="DI461" s="30"/>
      <c r="DJ461" s="30"/>
      <c r="DK461" s="30"/>
      <c r="DL461" s="30"/>
      <c r="DM461" s="30"/>
      <c r="DN461" s="30"/>
      <c r="DO461" s="30"/>
      <c r="DP461" s="30"/>
      <c r="DQ461" s="30"/>
      <c r="DR461" s="30"/>
      <c r="DS461" s="30"/>
      <c r="DT461" s="30"/>
      <c r="DU461" s="30"/>
      <c r="DV461" s="30"/>
      <c r="DW461" s="30"/>
      <c r="DX461" s="30"/>
      <c r="DY461" s="30"/>
      <c r="DZ461" s="30"/>
      <c r="EA461" s="30"/>
      <c r="EB461" s="30"/>
      <c r="EC461" s="30"/>
      <c r="ED461" s="30"/>
      <c r="EE461" s="30"/>
      <c r="EF461" s="30"/>
      <c r="EG461" s="30"/>
      <c r="EH461" s="30"/>
      <c r="EI461" s="30"/>
      <c r="EJ461" s="30"/>
      <c r="EK461" s="30"/>
      <c r="EL461" s="30"/>
      <c r="EM461" s="30"/>
      <c r="EN461" s="30"/>
      <c r="EO461" s="30"/>
      <c r="EP461" s="30"/>
      <c r="EQ461" s="30"/>
      <c r="ER461" s="30"/>
      <c r="ES461" s="30"/>
      <c r="ET461" s="30"/>
      <c r="EU461" s="30"/>
      <c r="EV461" s="30"/>
      <c r="EW461" s="30"/>
      <c r="EX461" s="30"/>
      <c r="EY461" s="30"/>
      <c r="EZ461" s="30"/>
      <c r="FA461" s="30"/>
      <c r="FB461" s="30"/>
      <c r="FC461" s="30"/>
      <c r="FD461" s="30"/>
      <c r="FE461" s="30"/>
      <c r="FF461" s="30"/>
      <c r="FG461" s="30"/>
      <c r="FH461" s="30"/>
      <c r="FI461" s="30"/>
      <c r="FJ461" s="30"/>
      <c r="FK461" s="30"/>
      <c r="FL461" s="30"/>
      <c r="FM461" s="30"/>
      <c r="FN461" s="30"/>
      <c r="FO461" s="30"/>
      <c r="FP461" s="30"/>
      <c r="FQ461" s="30"/>
      <c r="FR461" s="30"/>
      <c r="FS461" s="30"/>
      <c r="FT461" s="30"/>
      <c r="FU461" s="30"/>
      <c r="FV461" s="30"/>
      <c r="FW461" s="30"/>
      <c r="FX461" s="30"/>
      <c r="FY461" s="30"/>
      <c r="FZ461" s="30"/>
      <c r="GA461" s="30"/>
      <c r="GB461" s="30"/>
      <c r="GC461" s="30"/>
      <c r="GD461" s="30"/>
      <c r="GE461" s="30"/>
      <c r="GF461" s="30"/>
      <c r="GG461" s="30"/>
      <c r="GH461" s="30"/>
      <c r="GI461" s="30"/>
      <c r="GJ461" s="30"/>
      <c r="GK461" s="30"/>
      <c r="GL461" s="30"/>
      <c r="GM461" s="30"/>
      <c r="GN461" s="30"/>
      <c r="GO461" s="30"/>
      <c r="GP461" s="30"/>
      <c r="GQ461" s="30"/>
      <c r="GR461" s="30"/>
      <c r="GS461" s="30"/>
      <c r="GT461" s="30"/>
      <c r="GU461" s="30"/>
      <c r="GV461" s="30"/>
      <c r="GW461" s="30"/>
      <c r="GX461" s="30"/>
      <c r="GY461" s="30"/>
      <c r="GZ461" s="30"/>
      <c r="HA461" s="30"/>
      <c r="HB461" s="30"/>
      <c r="HC461" s="30"/>
      <c r="HD461" s="30"/>
      <c r="HE461" s="30"/>
      <c r="HF461" s="30"/>
      <c r="HG461" s="30"/>
      <c r="HH461" s="30"/>
      <c r="HI461" s="30"/>
      <c r="HJ461" s="30"/>
      <c r="HK461" s="30"/>
      <c r="HL461" s="30"/>
      <c r="HM461" s="30"/>
      <c r="HN461" s="30"/>
      <c r="HO461" s="30"/>
      <c r="HP461" s="30"/>
      <c r="HQ461" s="30"/>
      <c r="HR461" s="30"/>
      <c r="HS461" s="30"/>
      <c r="HT461" s="30"/>
      <c r="HU461" s="30"/>
      <c r="HV461" s="30"/>
      <c r="HW461" s="30"/>
      <c r="HX461" s="30"/>
      <c r="HY461" s="30"/>
      <c r="HZ461" s="30"/>
      <c r="IA461" s="30"/>
      <c r="IB461" s="30"/>
      <c r="IC461" s="30"/>
      <c r="ID461" s="30"/>
      <c r="IE461" s="30"/>
      <c r="IF461" s="30"/>
      <c r="IG461" s="30"/>
      <c r="IH461" s="30"/>
      <c r="II461" s="30"/>
      <c r="IJ461" s="30"/>
      <c r="IK461" s="30"/>
      <c r="IL461" s="30"/>
      <c r="IM461" s="30"/>
      <c r="IN461" s="30"/>
      <c r="IO461" s="30"/>
      <c r="IP461" s="30"/>
      <c r="IQ461" s="30"/>
      <c r="IR461" s="30"/>
      <c r="IS461" s="30"/>
      <c r="IT461" s="30"/>
      <c r="IU461" s="30"/>
      <c r="IV461" s="30"/>
      <c r="IW461" s="30"/>
      <c r="IX461" s="30"/>
      <c r="IY461" s="30"/>
      <c r="IZ461" s="30"/>
      <c r="JA461" s="30"/>
      <c r="JB461" s="30"/>
      <c r="JC461" s="30"/>
      <c r="JD461" s="30"/>
      <c r="JE461" s="30"/>
      <c r="JF461" s="30"/>
      <c r="JG461" s="30"/>
      <c r="JH461" s="30"/>
      <c r="JI461" s="30"/>
      <c r="JJ461" s="30"/>
      <c r="JK461" s="30"/>
      <c r="JL461" s="30"/>
      <c r="JM461" s="30"/>
      <c r="JN461" s="30"/>
      <c r="JO461" s="30"/>
      <c r="JP461" s="30"/>
      <c r="JQ461" s="30"/>
      <c r="JR461" s="30"/>
      <c r="JS461" s="30"/>
      <c r="JT461" s="30"/>
      <c r="JU461" s="30"/>
      <c r="JV461" s="30"/>
      <c r="JW461" s="30"/>
      <c r="JX461" s="30"/>
      <c r="JY461" s="30"/>
      <c r="JZ461" s="30"/>
      <c r="KA461" s="30"/>
      <c r="KB461" s="30"/>
      <c r="KC461" s="30"/>
      <c r="KD461" s="30"/>
      <c r="KE461" s="30"/>
      <c r="KF461" s="30"/>
      <c r="KG461" s="30"/>
      <c r="KH461" s="30"/>
      <c r="KI461" s="30"/>
      <c r="KJ461" s="30"/>
      <c r="KK461" s="30"/>
      <c r="KL461" s="30"/>
      <c r="KM461" s="30"/>
      <c r="KN461" s="30"/>
      <c r="KO461" s="30"/>
      <c r="KP461" s="30"/>
      <c r="KQ461" s="30"/>
      <c r="KR461" s="30"/>
      <c r="KS461" s="30"/>
      <c r="KT461" s="30"/>
      <c r="KU461" s="30"/>
      <c r="KV461" s="30"/>
      <c r="KW461" s="30"/>
      <c r="KX461" s="30"/>
      <c r="KY461" s="30"/>
      <c r="KZ461" s="30"/>
      <c r="LA461" s="30"/>
      <c r="LB461" s="30"/>
      <c r="LC461" s="30"/>
      <c r="LD461" s="30"/>
      <c r="LE461" s="30"/>
      <c r="LF461" s="30"/>
      <c r="LG461" s="30"/>
      <c r="LH461" s="30"/>
      <c r="LI461" s="30"/>
      <c r="LJ461" s="30"/>
      <c r="LK461" s="30"/>
      <c r="LL461" s="30"/>
      <c r="LM461" s="30"/>
      <c r="LN461" s="30"/>
      <c r="LO461" s="30"/>
      <c r="LP461" s="30"/>
      <c r="LQ461" s="30"/>
      <c r="LR461" s="30"/>
      <c r="LS461" s="30"/>
      <c r="LT461" s="30"/>
      <c r="LU461" s="30"/>
      <c r="LV461" s="30"/>
      <c r="LW461" s="30"/>
      <c r="LX461" s="30"/>
    </row>
    <row r="462" spans="1:336" s="31" customFormat="1" ht="216.75" x14ac:dyDescent="0.25">
      <c r="A462" s="677" t="str">
        <f>CONCATENATE(MUEBLES[[#This Row],[CODIGO DE LA PARTIDA ESPECIFICA ]],"-",MUEBLES[[#This Row],[NO. EDIFICIO ]],"-",MUEBLES[[#This Row],[NO. ÁREA ]],"-",MUEBLES[[#This Row],[NÚM. DE BIEN ]],"-",MUEBLES[[#This Row],[CONSECUTIVO DEL BIEN ]],"-",MUEBLES[[#This Row],[CONSECUTIVO GENERAL DE INVENTARIO]])</f>
        <v>511-01-44-054-012-0457</v>
      </c>
      <c r="B462" s="584">
        <v>511</v>
      </c>
      <c r="C462" s="584" t="s">
        <v>6096</v>
      </c>
      <c r="D462" s="584" t="s">
        <v>6578</v>
      </c>
      <c r="E462" s="585" t="s">
        <v>4060</v>
      </c>
      <c r="F462" s="584" t="str">
        <f>VLOOKUP(MUEBLES[[#This Row],[NO. EDIFICIO ]],EDIFICIOS[],2,FALSE)</f>
        <v>PALACIO MUNICIPAL</v>
      </c>
      <c r="G462" s="584" t="str">
        <f>VLOOKUP(MUEBLES[[#This Row],[NO. EDIFICIO ]],EDIFICIOS[],3,FALSE)</f>
        <v>PALACIO MUNICIPAL, S/N, COLONIA CENTRO</v>
      </c>
      <c r="H462" s="606" t="s">
        <v>4289</v>
      </c>
      <c r="I462" s="587" t="str">
        <f>VLOOKUP(MUEBLES[[#This Row],[NO. ÁREA ]],AREAS[],2,FALSE)</f>
        <v>SEGURIDAD PÚBLICA Y TRÁNSITO MUNICIPAL</v>
      </c>
      <c r="J462" s="586" t="str">
        <f>VLOOKUP(MUEBLES[[#This Row],[NO. ÁREA ]],AREAS[],5,FALSE)</f>
        <v>LIC. MIGUEL ÁNGEL ALDANA  CANO</v>
      </c>
      <c r="K462" s="586" t="s">
        <v>4060</v>
      </c>
      <c r="L462" s="587" t="str">
        <f>VLOOKUP(MUEBLES[[#This Row],[NÚM. DE NOMINA ]],PERSONAL[],2,FALSE)</f>
        <v>LIC. MIGUEL ÁNGEL ALDANA  CANO</v>
      </c>
      <c r="M462" s="586" t="str">
        <f>VLOOKUP(MUEBLES[[#This Row],[NÚM. DE NOMINA ]],PERSONAL[],3,FALSE)</f>
        <v xml:space="preserve">TITULAR </v>
      </c>
      <c r="N462" s="585" t="s">
        <v>4745</v>
      </c>
      <c r="O462" s="624" t="s">
        <v>4703</v>
      </c>
      <c r="P462" s="588" t="str">
        <f>VLOOKUP(MUEBLES[[#This Row],[NÚM. DE BIEN ]],BIENES[],2,FALSE)</f>
        <v>CAMARA FIJA TIPO BALA HIKVISION</v>
      </c>
      <c r="Q462" s="625" t="s">
        <v>3606</v>
      </c>
      <c r="R462" s="606" t="s">
        <v>5399</v>
      </c>
      <c r="S462" s="585" t="s">
        <v>557</v>
      </c>
      <c r="T462" s="585" t="s">
        <v>557</v>
      </c>
      <c r="U462" s="585" t="s">
        <v>557</v>
      </c>
      <c r="V462" s="585"/>
      <c r="W462" s="590">
        <v>45280</v>
      </c>
      <c r="X462" s="591">
        <v>10382.696</v>
      </c>
      <c r="Y462" s="619"/>
      <c r="Z462" s="592">
        <v>10382.696</v>
      </c>
      <c r="AA462" s="585" t="s">
        <v>1405</v>
      </c>
      <c r="AB462" s="19"/>
      <c r="AC462" s="576"/>
      <c r="AD462" s="30"/>
      <c r="AE462" s="30"/>
      <c r="AF462" s="30"/>
      <c r="AG462" s="30"/>
      <c r="AH462" s="30"/>
      <c r="AI462" s="30"/>
      <c r="AJ462" s="30"/>
      <c r="AK462" s="30"/>
      <c r="AL462" s="30"/>
      <c r="AM462" s="30"/>
      <c r="AN462" s="30"/>
      <c r="AO462" s="30"/>
      <c r="AP462" s="30"/>
      <c r="AQ462" s="30"/>
      <c r="AR462" s="30"/>
      <c r="AS462" s="30"/>
      <c r="AT462" s="30"/>
      <c r="AU462" s="30"/>
      <c r="AV462" s="30"/>
      <c r="AW462" s="30"/>
      <c r="AX462" s="30"/>
      <c r="AY462" s="30"/>
      <c r="AZ462" s="30"/>
      <c r="BA462" s="30"/>
      <c r="BB462" s="30"/>
      <c r="BC462" s="30"/>
      <c r="BD462" s="30"/>
      <c r="BE462" s="30"/>
      <c r="BF462" s="30"/>
      <c r="BG462" s="30"/>
      <c r="BH462" s="30"/>
      <c r="BI462" s="30"/>
      <c r="BJ462" s="30"/>
      <c r="BK462" s="30"/>
      <c r="BL462" s="30"/>
      <c r="BM462" s="30"/>
      <c r="BN462" s="30"/>
      <c r="BO462" s="30"/>
      <c r="BP462" s="30"/>
      <c r="BQ462" s="30"/>
      <c r="BR462" s="30"/>
      <c r="BS462" s="30"/>
      <c r="BT462" s="30"/>
      <c r="BU462" s="30"/>
      <c r="BV462" s="30"/>
      <c r="BW462" s="30"/>
      <c r="BX462" s="30"/>
      <c r="BY462" s="30"/>
      <c r="BZ462" s="30"/>
      <c r="CA462" s="30"/>
      <c r="CB462" s="30"/>
      <c r="CC462" s="30"/>
      <c r="CD462" s="30"/>
      <c r="CE462" s="30"/>
      <c r="CF462" s="30"/>
      <c r="CG462" s="30"/>
      <c r="CH462" s="30"/>
      <c r="CI462" s="30"/>
      <c r="CJ462" s="30"/>
      <c r="CK462" s="30"/>
      <c r="CL462" s="30"/>
      <c r="CM462" s="30"/>
      <c r="CN462" s="30"/>
      <c r="CO462" s="30"/>
      <c r="CP462" s="30"/>
      <c r="CQ462" s="30"/>
      <c r="CR462" s="30"/>
      <c r="CS462" s="30"/>
      <c r="CT462" s="30"/>
      <c r="CU462" s="30"/>
      <c r="CV462" s="30"/>
      <c r="CW462" s="30"/>
      <c r="CX462" s="30"/>
      <c r="CY462" s="30"/>
      <c r="CZ462" s="30"/>
      <c r="DA462" s="30"/>
      <c r="DB462" s="30"/>
      <c r="DC462" s="30"/>
      <c r="DD462" s="30"/>
      <c r="DE462" s="30"/>
      <c r="DF462" s="30"/>
      <c r="DG462" s="30"/>
      <c r="DH462" s="30"/>
      <c r="DI462" s="30"/>
      <c r="DJ462" s="30"/>
      <c r="DK462" s="30"/>
      <c r="DL462" s="30"/>
      <c r="DM462" s="30"/>
      <c r="DN462" s="30"/>
      <c r="DO462" s="30"/>
      <c r="DP462" s="30"/>
      <c r="DQ462" s="30"/>
      <c r="DR462" s="30"/>
      <c r="DS462" s="30"/>
      <c r="DT462" s="30"/>
      <c r="DU462" s="30"/>
      <c r="DV462" s="30"/>
      <c r="DW462" s="30"/>
      <c r="DX462" s="30"/>
      <c r="DY462" s="30"/>
      <c r="DZ462" s="30"/>
      <c r="EA462" s="30"/>
      <c r="EB462" s="30"/>
      <c r="EC462" s="30"/>
      <c r="ED462" s="30"/>
      <c r="EE462" s="30"/>
      <c r="EF462" s="30"/>
      <c r="EG462" s="30"/>
      <c r="EH462" s="30"/>
      <c r="EI462" s="30"/>
      <c r="EJ462" s="30"/>
      <c r="EK462" s="30"/>
      <c r="EL462" s="30"/>
      <c r="EM462" s="30"/>
      <c r="EN462" s="30"/>
      <c r="EO462" s="30"/>
      <c r="EP462" s="30"/>
      <c r="EQ462" s="30"/>
      <c r="ER462" s="30"/>
      <c r="ES462" s="30"/>
      <c r="ET462" s="30"/>
      <c r="EU462" s="30"/>
      <c r="EV462" s="30"/>
      <c r="EW462" s="30"/>
      <c r="EX462" s="30"/>
      <c r="EY462" s="30"/>
      <c r="EZ462" s="30"/>
      <c r="FA462" s="30"/>
      <c r="FB462" s="30"/>
      <c r="FC462" s="30"/>
      <c r="FD462" s="30"/>
      <c r="FE462" s="30"/>
      <c r="FF462" s="30"/>
      <c r="FG462" s="30"/>
      <c r="FH462" s="30"/>
      <c r="FI462" s="30"/>
      <c r="FJ462" s="30"/>
      <c r="FK462" s="30"/>
      <c r="FL462" s="30"/>
      <c r="FM462" s="30"/>
      <c r="FN462" s="30"/>
      <c r="FO462" s="30"/>
      <c r="FP462" s="30"/>
      <c r="FQ462" s="30"/>
      <c r="FR462" s="30"/>
      <c r="FS462" s="30"/>
      <c r="FT462" s="30"/>
      <c r="FU462" s="30"/>
      <c r="FV462" s="30"/>
      <c r="FW462" s="30"/>
      <c r="FX462" s="30"/>
      <c r="FY462" s="30"/>
      <c r="FZ462" s="30"/>
      <c r="GA462" s="30"/>
      <c r="GB462" s="30"/>
      <c r="GC462" s="30"/>
      <c r="GD462" s="30"/>
      <c r="GE462" s="30"/>
      <c r="GF462" s="30"/>
      <c r="GG462" s="30"/>
      <c r="GH462" s="30"/>
      <c r="GI462" s="30"/>
      <c r="GJ462" s="30"/>
      <c r="GK462" s="30"/>
      <c r="GL462" s="30"/>
      <c r="GM462" s="30"/>
      <c r="GN462" s="30"/>
      <c r="GO462" s="30"/>
      <c r="GP462" s="30"/>
      <c r="GQ462" s="30"/>
      <c r="GR462" s="30"/>
      <c r="GS462" s="30"/>
      <c r="GT462" s="30"/>
      <c r="GU462" s="30"/>
      <c r="GV462" s="30"/>
      <c r="GW462" s="30"/>
      <c r="GX462" s="30"/>
      <c r="GY462" s="30"/>
      <c r="GZ462" s="30"/>
      <c r="HA462" s="30"/>
      <c r="HB462" s="30"/>
      <c r="HC462" s="30"/>
      <c r="HD462" s="30"/>
      <c r="HE462" s="30"/>
      <c r="HF462" s="30"/>
      <c r="HG462" s="30"/>
      <c r="HH462" s="30"/>
      <c r="HI462" s="30"/>
      <c r="HJ462" s="30"/>
      <c r="HK462" s="30"/>
      <c r="HL462" s="30"/>
      <c r="HM462" s="30"/>
      <c r="HN462" s="30"/>
      <c r="HO462" s="30"/>
      <c r="HP462" s="30"/>
      <c r="HQ462" s="30"/>
      <c r="HR462" s="30"/>
      <c r="HS462" s="30"/>
      <c r="HT462" s="30"/>
      <c r="HU462" s="30"/>
      <c r="HV462" s="30"/>
      <c r="HW462" s="30"/>
      <c r="HX462" s="30"/>
      <c r="HY462" s="30"/>
      <c r="HZ462" s="30"/>
      <c r="IA462" s="30"/>
      <c r="IB462" s="30"/>
      <c r="IC462" s="30"/>
      <c r="ID462" s="30"/>
      <c r="IE462" s="30"/>
      <c r="IF462" s="30"/>
      <c r="IG462" s="30"/>
      <c r="IH462" s="30"/>
      <c r="II462" s="30"/>
      <c r="IJ462" s="30"/>
      <c r="IK462" s="30"/>
      <c r="IL462" s="30"/>
      <c r="IM462" s="30"/>
      <c r="IN462" s="30"/>
      <c r="IO462" s="30"/>
      <c r="IP462" s="30"/>
      <c r="IQ462" s="30"/>
      <c r="IR462" s="30"/>
      <c r="IS462" s="30"/>
      <c r="IT462" s="30"/>
      <c r="IU462" s="30"/>
      <c r="IV462" s="30"/>
      <c r="IW462" s="30"/>
      <c r="IX462" s="30"/>
      <c r="IY462" s="30"/>
      <c r="IZ462" s="30"/>
      <c r="JA462" s="30"/>
      <c r="JB462" s="30"/>
      <c r="JC462" s="30"/>
      <c r="JD462" s="30"/>
      <c r="JE462" s="30"/>
      <c r="JF462" s="30"/>
      <c r="JG462" s="30"/>
      <c r="JH462" s="30"/>
      <c r="JI462" s="30"/>
      <c r="JJ462" s="30"/>
      <c r="JK462" s="30"/>
      <c r="JL462" s="30"/>
      <c r="JM462" s="30"/>
      <c r="JN462" s="30"/>
      <c r="JO462" s="30"/>
      <c r="JP462" s="30"/>
      <c r="JQ462" s="30"/>
      <c r="JR462" s="30"/>
      <c r="JS462" s="30"/>
      <c r="JT462" s="30"/>
      <c r="JU462" s="30"/>
      <c r="JV462" s="30"/>
      <c r="JW462" s="30"/>
      <c r="JX462" s="30"/>
      <c r="JY462" s="30"/>
      <c r="JZ462" s="30"/>
      <c r="KA462" s="30"/>
      <c r="KB462" s="30"/>
      <c r="KC462" s="30"/>
      <c r="KD462" s="30"/>
      <c r="KE462" s="30"/>
      <c r="KF462" s="30"/>
      <c r="KG462" s="30"/>
      <c r="KH462" s="30"/>
      <c r="KI462" s="30"/>
      <c r="KJ462" s="30"/>
      <c r="KK462" s="30"/>
      <c r="KL462" s="30"/>
      <c r="KM462" s="30"/>
      <c r="KN462" s="30"/>
      <c r="KO462" s="30"/>
      <c r="KP462" s="30"/>
      <c r="KQ462" s="30"/>
      <c r="KR462" s="30"/>
      <c r="KS462" s="30"/>
      <c r="KT462" s="30"/>
      <c r="KU462" s="30"/>
      <c r="KV462" s="30"/>
      <c r="KW462" s="30"/>
      <c r="KX462" s="30"/>
      <c r="KY462" s="30"/>
      <c r="KZ462" s="30"/>
      <c r="LA462" s="30"/>
      <c r="LB462" s="30"/>
      <c r="LC462" s="30"/>
      <c r="LD462" s="30"/>
      <c r="LE462" s="30"/>
      <c r="LF462" s="30"/>
      <c r="LG462" s="30"/>
      <c r="LH462" s="30"/>
      <c r="LI462" s="30"/>
      <c r="LJ462" s="30"/>
      <c r="LK462" s="30"/>
      <c r="LL462" s="30"/>
      <c r="LM462" s="30"/>
      <c r="LN462" s="30"/>
      <c r="LO462" s="30"/>
      <c r="LP462" s="30"/>
      <c r="LQ462" s="30"/>
      <c r="LR462" s="30"/>
      <c r="LS462" s="30"/>
      <c r="LT462" s="30"/>
      <c r="LU462" s="30"/>
      <c r="LV462" s="30"/>
      <c r="LW462" s="30"/>
      <c r="LX462" s="30"/>
    </row>
    <row r="463" spans="1:336" s="31" customFormat="1" ht="216.75" x14ac:dyDescent="0.25">
      <c r="A463" s="677" t="str">
        <f>CONCATENATE(MUEBLES[[#This Row],[CODIGO DE LA PARTIDA ESPECIFICA ]],"-",MUEBLES[[#This Row],[NO. EDIFICIO ]],"-",MUEBLES[[#This Row],[NO. ÁREA ]],"-",MUEBLES[[#This Row],[NÚM. DE BIEN ]],"-",MUEBLES[[#This Row],[CONSECUTIVO DEL BIEN ]],"-",MUEBLES[[#This Row],[CONSECUTIVO GENERAL DE INVENTARIO]])</f>
        <v>511-01-44-054-013-0458</v>
      </c>
      <c r="B463" s="584">
        <v>511</v>
      </c>
      <c r="C463" s="584" t="s">
        <v>6096</v>
      </c>
      <c r="D463" s="584" t="s">
        <v>6579</v>
      </c>
      <c r="E463" s="585" t="s">
        <v>4060</v>
      </c>
      <c r="F463" s="584" t="str">
        <f>VLOOKUP(MUEBLES[[#This Row],[NO. EDIFICIO ]],EDIFICIOS[],2,FALSE)</f>
        <v>PALACIO MUNICIPAL</v>
      </c>
      <c r="G463" s="584" t="str">
        <f>VLOOKUP(MUEBLES[[#This Row],[NO. EDIFICIO ]],EDIFICIOS[],3,FALSE)</f>
        <v>PALACIO MUNICIPAL, S/N, COLONIA CENTRO</v>
      </c>
      <c r="H463" s="606" t="s">
        <v>4289</v>
      </c>
      <c r="I463" s="587" t="str">
        <f>VLOOKUP(MUEBLES[[#This Row],[NO. ÁREA ]],AREAS[],2,FALSE)</f>
        <v>SEGURIDAD PÚBLICA Y TRÁNSITO MUNICIPAL</v>
      </c>
      <c r="J463" s="586" t="str">
        <f>VLOOKUP(MUEBLES[[#This Row],[NO. ÁREA ]],AREAS[],5,FALSE)</f>
        <v>LIC. MIGUEL ÁNGEL ALDANA  CANO</v>
      </c>
      <c r="K463" s="586" t="s">
        <v>4060</v>
      </c>
      <c r="L463" s="587" t="str">
        <f>VLOOKUP(MUEBLES[[#This Row],[NÚM. DE NOMINA ]],PERSONAL[],2,FALSE)</f>
        <v>LIC. MIGUEL ÁNGEL ALDANA  CANO</v>
      </c>
      <c r="M463" s="586" t="str">
        <f>VLOOKUP(MUEBLES[[#This Row],[NÚM. DE NOMINA ]],PERSONAL[],3,FALSE)</f>
        <v xml:space="preserve">TITULAR </v>
      </c>
      <c r="N463" s="585" t="s">
        <v>4745</v>
      </c>
      <c r="O463" s="624" t="s">
        <v>4704</v>
      </c>
      <c r="P463" s="588" t="str">
        <f>VLOOKUP(MUEBLES[[#This Row],[NÚM. DE BIEN ]],BIENES[],2,FALSE)</f>
        <v>CAMARA FIJA TIPO BALA HIKVISION</v>
      </c>
      <c r="Q463" s="625" t="s">
        <v>3606</v>
      </c>
      <c r="R463" s="606" t="s">
        <v>5400</v>
      </c>
      <c r="S463" s="585" t="s">
        <v>557</v>
      </c>
      <c r="T463" s="585" t="s">
        <v>557</v>
      </c>
      <c r="U463" s="585" t="s">
        <v>557</v>
      </c>
      <c r="V463" s="585"/>
      <c r="W463" s="590">
        <v>45280</v>
      </c>
      <c r="X463" s="591">
        <v>10382.696</v>
      </c>
      <c r="Y463" s="619"/>
      <c r="Z463" s="592">
        <v>10382.696</v>
      </c>
      <c r="AA463" s="585" t="s">
        <v>1405</v>
      </c>
      <c r="AB463" s="19"/>
      <c r="AC463" s="576"/>
      <c r="AD463" s="30"/>
      <c r="AE463" s="30"/>
      <c r="AF463" s="30"/>
      <c r="AG463" s="30"/>
      <c r="AH463" s="30"/>
      <c r="AI463" s="30"/>
      <c r="AJ463" s="30"/>
      <c r="AK463" s="30"/>
      <c r="AL463" s="30"/>
      <c r="AM463" s="30"/>
      <c r="AN463" s="30"/>
      <c r="AO463" s="30"/>
      <c r="AP463" s="30"/>
      <c r="AQ463" s="30"/>
      <c r="AR463" s="30"/>
      <c r="AS463" s="30"/>
      <c r="AT463" s="30"/>
      <c r="AU463" s="30"/>
      <c r="AV463" s="30"/>
      <c r="AW463" s="30"/>
      <c r="AX463" s="30"/>
      <c r="AY463" s="30"/>
      <c r="AZ463" s="30"/>
      <c r="BA463" s="30"/>
      <c r="BB463" s="30"/>
      <c r="BC463" s="30"/>
      <c r="BD463" s="30"/>
      <c r="BE463" s="30"/>
      <c r="BF463" s="30"/>
      <c r="BG463" s="30"/>
      <c r="BH463" s="30"/>
      <c r="BI463" s="30"/>
      <c r="BJ463" s="30"/>
      <c r="BK463" s="30"/>
      <c r="BL463" s="30"/>
      <c r="BM463" s="30"/>
      <c r="BN463" s="30"/>
      <c r="BO463" s="30"/>
      <c r="BP463" s="30"/>
      <c r="BQ463" s="30"/>
      <c r="BR463" s="30"/>
      <c r="BS463" s="30"/>
      <c r="BT463" s="30"/>
      <c r="BU463" s="30"/>
      <c r="BV463" s="30"/>
      <c r="BW463" s="30"/>
      <c r="BX463" s="30"/>
      <c r="BY463" s="30"/>
      <c r="BZ463" s="30"/>
      <c r="CA463" s="30"/>
      <c r="CB463" s="30"/>
      <c r="CC463" s="30"/>
      <c r="CD463" s="30"/>
      <c r="CE463" s="30"/>
      <c r="CF463" s="30"/>
      <c r="CG463" s="30"/>
      <c r="CH463" s="30"/>
      <c r="CI463" s="30"/>
      <c r="CJ463" s="30"/>
      <c r="CK463" s="30"/>
      <c r="CL463" s="30"/>
      <c r="CM463" s="30"/>
      <c r="CN463" s="30"/>
      <c r="CO463" s="30"/>
      <c r="CP463" s="30"/>
      <c r="CQ463" s="30"/>
      <c r="CR463" s="30"/>
      <c r="CS463" s="30"/>
      <c r="CT463" s="30"/>
      <c r="CU463" s="30"/>
      <c r="CV463" s="30"/>
      <c r="CW463" s="30"/>
      <c r="CX463" s="30"/>
      <c r="CY463" s="30"/>
      <c r="CZ463" s="30"/>
      <c r="DA463" s="30"/>
      <c r="DB463" s="30"/>
      <c r="DC463" s="30"/>
      <c r="DD463" s="30"/>
      <c r="DE463" s="30"/>
      <c r="DF463" s="30"/>
      <c r="DG463" s="30"/>
      <c r="DH463" s="30"/>
      <c r="DI463" s="30"/>
      <c r="DJ463" s="30"/>
      <c r="DK463" s="30"/>
      <c r="DL463" s="30"/>
      <c r="DM463" s="30"/>
      <c r="DN463" s="30"/>
      <c r="DO463" s="30"/>
      <c r="DP463" s="30"/>
      <c r="DQ463" s="30"/>
      <c r="DR463" s="30"/>
      <c r="DS463" s="30"/>
      <c r="DT463" s="30"/>
      <c r="DU463" s="30"/>
      <c r="DV463" s="30"/>
      <c r="DW463" s="30"/>
      <c r="DX463" s="30"/>
      <c r="DY463" s="30"/>
      <c r="DZ463" s="30"/>
      <c r="EA463" s="30"/>
      <c r="EB463" s="30"/>
      <c r="EC463" s="30"/>
      <c r="ED463" s="30"/>
      <c r="EE463" s="30"/>
      <c r="EF463" s="30"/>
      <c r="EG463" s="30"/>
      <c r="EH463" s="30"/>
      <c r="EI463" s="30"/>
      <c r="EJ463" s="30"/>
      <c r="EK463" s="30"/>
      <c r="EL463" s="30"/>
      <c r="EM463" s="30"/>
      <c r="EN463" s="30"/>
      <c r="EO463" s="30"/>
      <c r="EP463" s="30"/>
      <c r="EQ463" s="30"/>
      <c r="ER463" s="30"/>
      <c r="ES463" s="30"/>
      <c r="ET463" s="30"/>
      <c r="EU463" s="30"/>
      <c r="EV463" s="30"/>
      <c r="EW463" s="30"/>
      <c r="EX463" s="30"/>
      <c r="EY463" s="30"/>
      <c r="EZ463" s="30"/>
      <c r="FA463" s="30"/>
      <c r="FB463" s="30"/>
      <c r="FC463" s="30"/>
      <c r="FD463" s="30"/>
      <c r="FE463" s="30"/>
      <c r="FF463" s="30"/>
      <c r="FG463" s="30"/>
      <c r="FH463" s="30"/>
      <c r="FI463" s="30"/>
      <c r="FJ463" s="30"/>
      <c r="FK463" s="30"/>
      <c r="FL463" s="30"/>
      <c r="FM463" s="30"/>
      <c r="FN463" s="30"/>
      <c r="FO463" s="30"/>
      <c r="FP463" s="30"/>
      <c r="FQ463" s="30"/>
      <c r="FR463" s="30"/>
      <c r="FS463" s="30"/>
      <c r="FT463" s="30"/>
      <c r="FU463" s="30"/>
      <c r="FV463" s="30"/>
      <c r="FW463" s="30"/>
      <c r="FX463" s="30"/>
      <c r="FY463" s="30"/>
      <c r="FZ463" s="30"/>
      <c r="GA463" s="30"/>
      <c r="GB463" s="30"/>
      <c r="GC463" s="30"/>
      <c r="GD463" s="30"/>
      <c r="GE463" s="30"/>
      <c r="GF463" s="30"/>
      <c r="GG463" s="30"/>
      <c r="GH463" s="30"/>
      <c r="GI463" s="30"/>
      <c r="GJ463" s="30"/>
      <c r="GK463" s="30"/>
      <c r="GL463" s="30"/>
      <c r="GM463" s="30"/>
      <c r="GN463" s="30"/>
      <c r="GO463" s="30"/>
      <c r="GP463" s="30"/>
      <c r="GQ463" s="30"/>
      <c r="GR463" s="30"/>
      <c r="GS463" s="30"/>
      <c r="GT463" s="30"/>
      <c r="GU463" s="30"/>
      <c r="GV463" s="30"/>
      <c r="GW463" s="30"/>
      <c r="GX463" s="30"/>
      <c r="GY463" s="30"/>
      <c r="GZ463" s="30"/>
      <c r="HA463" s="30"/>
      <c r="HB463" s="30"/>
      <c r="HC463" s="30"/>
      <c r="HD463" s="30"/>
      <c r="HE463" s="30"/>
      <c r="HF463" s="30"/>
      <c r="HG463" s="30"/>
      <c r="HH463" s="30"/>
      <c r="HI463" s="30"/>
      <c r="HJ463" s="30"/>
      <c r="HK463" s="30"/>
      <c r="HL463" s="30"/>
      <c r="HM463" s="30"/>
      <c r="HN463" s="30"/>
      <c r="HO463" s="30"/>
      <c r="HP463" s="30"/>
      <c r="HQ463" s="30"/>
      <c r="HR463" s="30"/>
      <c r="HS463" s="30"/>
      <c r="HT463" s="30"/>
      <c r="HU463" s="30"/>
      <c r="HV463" s="30"/>
      <c r="HW463" s="30"/>
      <c r="HX463" s="30"/>
      <c r="HY463" s="30"/>
      <c r="HZ463" s="30"/>
      <c r="IA463" s="30"/>
      <c r="IB463" s="30"/>
      <c r="IC463" s="30"/>
      <c r="ID463" s="30"/>
      <c r="IE463" s="30"/>
      <c r="IF463" s="30"/>
      <c r="IG463" s="30"/>
      <c r="IH463" s="30"/>
      <c r="II463" s="30"/>
      <c r="IJ463" s="30"/>
      <c r="IK463" s="30"/>
      <c r="IL463" s="30"/>
      <c r="IM463" s="30"/>
      <c r="IN463" s="30"/>
      <c r="IO463" s="30"/>
      <c r="IP463" s="30"/>
      <c r="IQ463" s="30"/>
      <c r="IR463" s="30"/>
      <c r="IS463" s="30"/>
      <c r="IT463" s="30"/>
      <c r="IU463" s="30"/>
      <c r="IV463" s="30"/>
      <c r="IW463" s="30"/>
      <c r="IX463" s="30"/>
      <c r="IY463" s="30"/>
      <c r="IZ463" s="30"/>
      <c r="JA463" s="30"/>
      <c r="JB463" s="30"/>
      <c r="JC463" s="30"/>
      <c r="JD463" s="30"/>
      <c r="JE463" s="30"/>
      <c r="JF463" s="30"/>
      <c r="JG463" s="30"/>
      <c r="JH463" s="30"/>
      <c r="JI463" s="30"/>
      <c r="JJ463" s="30"/>
      <c r="JK463" s="30"/>
      <c r="JL463" s="30"/>
      <c r="JM463" s="30"/>
      <c r="JN463" s="30"/>
      <c r="JO463" s="30"/>
      <c r="JP463" s="30"/>
      <c r="JQ463" s="30"/>
      <c r="JR463" s="30"/>
      <c r="JS463" s="30"/>
      <c r="JT463" s="30"/>
      <c r="JU463" s="30"/>
      <c r="JV463" s="30"/>
      <c r="JW463" s="30"/>
      <c r="JX463" s="30"/>
      <c r="JY463" s="30"/>
      <c r="JZ463" s="30"/>
      <c r="KA463" s="30"/>
      <c r="KB463" s="30"/>
      <c r="KC463" s="30"/>
      <c r="KD463" s="30"/>
      <c r="KE463" s="30"/>
      <c r="KF463" s="30"/>
      <c r="KG463" s="30"/>
      <c r="KH463" s="30"/>
      <c r="KI463" s="30"/>
      <c r="KJ463" s="30"/>
      <c r="KK463" s="30"/>
      <c r="KL463" s="30"/>
      <c r="KM463" s="30"/>
      <c r="KN463" s="30"/>
      <c r="KO463" s="30"/>
      <c r="KP463" s="30"/>
      <c r="KQ463" s="30"/>
      <c r="KR463" s="30"/>
      <c r="KS463" s="30"/>
      <c r="KT463" s="30"/>
      <c r="KU463" s="30"/>
      <c r="KV463" s="30"/>
      <c r="KW463" s="30"/>
      <c r="KX463" s="30"/>
      <c r="KY463" s="30"/>
      <c r="KZ463" s="30"/>
      <c r="LA463" s="30"/>
      <c r="LB463" s="30"/>
      <c r="LC463" s="30"/>
      <c r="LD463" s="30"/>
      <c r="LE463" s="30"/>
      <c r="LF463" s="30"/>
      <c r="LG463" s="30"/>
      <c r="LH463" s="30"/>
      <c r="LI463" s="30"/>
      <c r="LJ463" s="30"/>
      <c r="LK463" s="30"/>
      <c r="LL463" s="30"/>
      <c r="LM463" s="30"/>
      <c r="LN463" s="30"/>
      <c r="LO463" s="30"/>
      <c r="LP463" s="30"/>
      <c r="LQ463" s="30"/>
      <c r="LR463" s="30"/>
      <c r="LS463" s="30"/>
      <c r="LT463" s="30"/>
      <c r="LU463" s="30"/>
      <c r="LV463" s="30"/>
      <c r="LW463" s="30"/>
      <c r="LX463" s="30"/>
    </row>
    <row r="464" spans="1:336" s="31" customFormat="1" ht="216.75" x14ac:dyDescent="0.25">
      <c r="A464" s="677" t="str">
        <f>CONCATENATE(MUEBLES[[#This Row],[CODIGO DE LA PARTIDA ESPECIFICA ]],"-",MUEBLES[[#This Row],[NO. EDIFICIO ]],"-",MUEBLES[[#This Row],[NO. ÁREA ]],"-",MUEBLES[[#This Row],[NÚM. DE BIEN ]],"-",MUEBLES[[#This Row],[CONSECUTIVO DEL BIEN ]],"-",MUEBLES[[#This Row],[CONSECUTIVO GENERAL DE INVENTARIO]])</f>
        <v>511-01-44-054-014-0459</v>
      </c>
      <c r="B464" s="584">
        <v>511</v>
      </c>
      <c r="C464" s="584" t="s">
        <v>6096</v>
      </c>
      <c r="D464" s="584" t="s">
        <v>6580</v>
      </c>
      <c r="E464" s="585" t="s">
        <v>4060</v>
      </c>
      <c r="F464" s="584" t="str">
        <f>VLOOKUP(MUEBLES[[#This Row],[NO. EDIFICIO ]],EDIFICIOS[],2,FALSE)</f>
        <v>PALACIO MUNICIPAL</v>
      </c>
      <c r="G464" s="584" t="str">
        <f>VLOOKUP(MUEBLES[[#This Row],[NO. EDIFICIO ]],EDIFICIOS[],3,FALSE)</f>
        <v>PALACIO MUNICIPAL, S/N, COLONIA CENTRO</v>
      </c>
      <c r="H464" s="606" t="s">
        <v>4289</v>
      </c>
      <c r="I464" s="587" t="str">
        <f>VLOOKUP(MUEBLES[[#This Row],[NO. ÁREA ]],AREAS[],2,FALSE)</f>
        <v>SEGURIDAD PÚBLICA Y TRÁNSITO MUNICIPAL</v>
      </c>
      <c r="J464" s="586" t="str">
        <f>VLOOKUP(MUEBLES[[#This Row],[NO. ÁREA ]],AREAS[],5,FALSE)</f>
        <v>LIC. MIGUEL ÁNGEL ALDANA  CANO</v>
      </c>
      <c r="K464" s="586" t="s">
        <v>4060</v>
      </c>
      <c r="L464" s="587" t="str">
        <f>VLOOKUP(MUEBLES[[#This Row],[NÚM. DE NOMINA ]],PERSONAL[],2,FALSE)</f>
        <v>LIC. MIGUEL ÁNGEL ALDANA  CANO</v>
      </c>
      <c r="M464" s="586" t="str">
        <f>VLOOKUP(MUEBLES[[#This Row],[NÚM. DE NOMINA ]],PERSONAL[],3,FALSE)</f>
        <v xml:space="preserve">TITULAR </v>
      </c>
      <c r="N464" s="585" t="s">
        <v>4745</v>
      </c>
      <c r="O464" s="624" t="s">
        <v>4705</v>
      </c>
      <c r="P464" s="588" t="str">
        <f>VLOOKUP(MUEBLES[[#This Row],[NÚM. DE BIEN ]],BIENES[],2,FALSE)</f>
        <v>CAMARA FIJA TIPO BALA HIKVISION</v>
      </c>
      <c r="Q464" s="625" t="s">
        <v>3606</v>
      </c>
      <c r="R464" s="606" t="s">
        <v>5401</v>
      </c>
      <c r="S464" s="585" t="s">
        <v>557</v>
      </c>
      <c r="T464" s="585" t="s">
        <v>557</v>
      </c>
      <c r="U464" s="585" t="s">
        <v>557</v>
      </c>
      <c r="V464" s="585"/>
      <c r="W464" s="590">
        <v>45280</v>
      </c>
      <c r="X464" s="591">
        <v>10382.696</v>
      </c>
      <c r="Y464" s="619"/>
      <c r="Z464" s="592">
        <v>10382.696</v>
      </c>
      <c r="AA464" s="585" t="s">
        <v>1405</v>
      </c>
      <c r="AB464" s="19"/>
      <c r="AC464" s="576"/>
      <c r="AD464" s="30"/>
      <c r="AE464" s="30"/>
      <c r="AF464" s="30"/>
      <c r="AG464" s="30"/>
      <c r="AH464" s="30"/>
      <c r="AI464" s="30"/>
      <c r="AJ464" s="30"/>
      <c r="AK464" s="30"/>
      <c r="AL464" s="30"/>
      <c r="AM464" s="30"/>
      <c r="AN464" s="30"/>
      <c r="AO464" s="30"/>
      <c r="AP464" s="30"/>
      <c r="AQ464" s="30"/>
      <c r="AR464" s="30"/>
      <c r="AS464" s="30"/>
      <c r="AT464" s="30"/>
      <c r="AU464" s="30"/>
      <c r="AV464" s="30"/>
      <c r="AW464" s="30"/>
      <c r="AX464" s="30"/>
      <c r="AY464" s="30"/>
      <c r="AZ464" s="30"/>
      <c r="BA464" s="30"/>
      <c r="BB464" s="30"/>
      <c r="BC464" s="30"/>
      <c r="BD464" s="30"/>
      <c r="BE464" s="30"/>
      <c r="BF464" s="30"/>
      <c r="BG464" s="30"/>
      <c r="BH464" s="30"/>
      <c r="BI464" s="30"/>
      <c r="BJ464" s="30"/>
      <c r="BK464" s="30"/>
      <c r="BL464" s="30"/>
      <c r="BM464" s="30"/>
      <c r="BN464" s="30"/>
      <c r="BO464" s="30"/>
      <c r="BP464" s="30"/>
      <c r="BQ464" s="30"/>
      <c r="BR464" s="30"/>
      <c r="BS464" s="30"/>
      <c r="BT464" s="30"/>
      <c r="BU464" s="30"/>
      <c r="BV464" s="30"/>
      <c r="BW464" s="30"/>
      <c r="BX464" s="30"/>
      <c r="BY464" s="30"/>
      <c r="BZ464" s="30"/>
      <c r="CA464" s="30"/>
      <c r="CB464" s="30"/>
      <c r="CC464" s="30"/>
      <c r="CD464" s="30"/>
      <c r="CE464" s="30"/>
      <c r="CF464" s="30"/>
      <c r="CG464" s="30"/>
      <c r="CH464" s="30"/>
      <c r="CI464" s="30"/>
      <c r="CJ464" s="30"/>
      <c r="CK464" s="30"/>
      <c r="CL464" s="30"/>
      <c r="CM464" s="30"/>
      <c r="CN464" s="30"/>
      <c r="CO464" s="30"/>
      <c r="CP464" s="30"/>
      <c r="CQ464" s="30"/>
      <c r="CR464" s="30"/>
      <c r="CS464" s="30"/>
      <c r="CT464" s="30"/>
      <c r="CU464" s="30"/>
      <c r="CV464" s="30"/>
      <c r="CW464" s="30"/>
      <c r="CX464" s="30"/>
      <c r="CY464" s="30"/>
      <c r="CZ464" s="30"/>
      <c r="DA464" s="30"/>
      <c r="DB464" s="30"/>
      <c r="DC464" s="30"/>
      <c r="DD464" s="30"/>
      <c r="DE464" s="30"/>
      <c r="DF464" s="30"/>
      <c r="DG464" s="30"/>
      <c r="DH464" s="30"/>
      <c r="DI464" s="30"/>
      <c r="DJ464" s="30"/>
      <c r="DK464" s="30"/>
      <c r="DL464" s="30"/>
      <c r="DM464" s="30"/>
      <c r="DN464" s="30"/>
      <c r="DO464" s="30"/>
      <c r="DP464" s="30"/>
      <c r="DQ464" s="30"/>
      <c r="DR464" s="30"/>
      <c r="DS464" s="30"/>
      <c r="DT464" s="30"/>
      <c r="DU464" s="30"/>
      <c r="DV464" s="30"/>
      <c r="DW464" s="30"/>
      <c r="DX464" s="30"/>
      <c r="DY464" s="30"/>
      <c r="DZ464" s="30"/>
      <c r="EA464" s="30"/>
      <c r="EB464" s="30"/>
      <c r="EC464" s="30"/>
      <c r="ED464" s="30"/>
      <c r="EE464" s="30"/>
      <c r="EF464" s="30"/>
      <c r="EG464" s="30"/>
      <c r="EH464" s="30"/>
      <c r="EI464" s="30"/>
      <c r="EJ464" s="30"/>
      <c r="EK464" s="30"/>
      <c r="EL464" s="30"/>
      <c r="EM464" s="30"/>
      <c r="EN464" s="30"/>
      <c r="EO464" s="30"/>
      <c r="EP464" s="30"/>
      <c r="EQ464" s="30"/>
      <c r="ER464" s="30"/>
      <c r="ES464" s="30"/>
      <c r="ET464" s="30"/>
      <c r="EU464" s="30"/>
      <c r="EV464" s="30"/>
      <c r="EW464" s="30"/>
      <c r="EX464" s="30"/>
      <c r="EY464" s="30"/>
      <c r="EZ464" s="30"/>
      <c r="FA464" s="30"/>
      <c r="FB464" s="30"/>
      <c r="FC464" s="30"/>
      <c r="FD464" s="30"/>
      <c r="FE464" s="30"/>
      <c r="FF464" s="30"/>
      <c r="FG464" s="30"/>
      <c r="FH464" s="30"/>
      <c r="FI464" s="30"/>
      <c r="FJ464" s="30"/>
      <c r="FK464" s="30"/>
      <c r="FL464" s="30"/>
      <c r="FM464" s="30"/>
      <c r="FN464" s="30"/>
      <c r="FO464" s="30"/>
      <c r="FP464" s="30"/>
      <c r="FQ464" s="30"/>
      <c r="FR464" s="30"/>
      <c r="FS464" s="30"/>
      <c r="FT464" s="30"/>
      <c r="FU464" s="30"/>
      <c r="FV464" s="30"/>
      <c r="FW464" s="30"/>
      <c r="FX464" s="30"/>
      <c r="FY464" s="30"/>
      <c r="FZ464" s="30"/>
      <c r="GA464" s="30"/>
      <c r="GB464" s="30"/>
      <c r="GC464" s="30"/>
      <c r="GD464" s="30"/>
      <c r="GE464" s="30"/>
      <c r="GF464" s="30"/>
      <c r="GG464" s="30"/>
      <c r="GH464" s="30"/>
      <c r="GI464" s="30"/>
      <c r="GJ464" s="30"/>
      <c r="GK464" s="30"/>
      <c r="GL464" s="30"/>
      <c r="GM464" s="30"/>
      <c r="GN464" s="30"/>
      <c r="GO464" s="30"/>
      <c r="GP464" s="30"/>
      <c r="GQ464" s="30"/>
      <c r="GR464" s="30"/>
      <c r="GS464" s="30"/>
      <c r="GT464" s="30"/>
      <c r="GU464" s="30"/>
      <c r="GV464" s="30"/>
      <c r="GW464" s="30"/>
      <c r="GX464" s="30"/>
      <c r="GY464" s="30"/>
      <c r="GZ464" s="30"/>
      <c r="HA464" s="30"/>
      <c r="HB464" s="30"/>
      <c r="HC464" s="30"/>
      <c r="HD464" s="30"/>
      <c r="HE464" s="30"/>
      <c r="HF464" s="30"/>
      <c r="HG464" s="30"/>
      <c r="HH464" s="30"/>
      <c r="HI464" s="30"/>
      <c r="HJ464" s="30"/>
      <c r="HK464" s="30"/>
      <c r="HL464" s="30"/>
      <c r="HM464" s="30"/>
      <c r="HN464" s="30"/>
      <c r="HO464" s="30"/>
      <c r="HP464" s="30"/>
      <c r="HQ464" s="30"/>
      <c r="HR464" s="30"/>
      <c r="HS464" s="30"/>
      <c r="HT464" s="30"/>
      <c r="HU464" s="30"/>
      <c r="HV464" s="30"/>
      <c r="HW464" s="30"/>
      <c r="HX464" s="30"/>
      <c r="HY464" s="30"/>
      <c r="HZ464" s="30"/>
      <c r="IA464" s="30"/>
      <c r="IB464" s="30"/>
      <c r="IC464" s="30"/>
      <c r="ID464" s="30"/>
      <c r="IE464" s="30"/>
      <c r="IF464" s="30"/>
      <c r="IG464" s="30"/>
      <c r="IH464" s="30"/>
      <c r="II464" s="30"/>
      <c r="IJ464" s="30"/>
      <c r="IK464" s="30"/>
      <c r="IL464" s="30"/>
      <c r="IM464" s="30"/>
      <c r="IN464" s="30"/>
      <c r="IO464" s="30"/>
      <c r="IP464" s="30"/>
      <c r="IQ464" s="30"/>
      <c r="IR464" s="30"/>
      <c r="IS464" s="30"/>
      <c r="IT464" s="30"/>
      <c r="IU464" s="30"/>
      <c r="IV464" s="30"/>
      <c r="IW464" s="30"/>
      <c r="IX464" s="30"/>
      <c r="IY464" s="30"/>
      <c r="IZ464" s="30"/>
      <c r="JA464" s="30"/>
      <c r="JB464" s="30"/>
      <c r="JC464" s="30"/>
      <c r="JD464" s="30"/>
      <c r="JE464" s="30"/>
      <c r="JF464" s="30"/>
      <c r="JG464" s="30"/>
      <c r="JH464" s="30"/>
      <c r="JI464" s="30"/>
      <c r="JJ464" s="30"/>
      <c r="JK464" s="30"/>
      <c r="JL464" s="30"/>
      <c r="JM464" s="30"/>
      <c r="JN464" s="30"/>
      <c r="JO464" s="30"/>
      <c r="JP464" s="30"/>
      <c r="JQ464" s="30"/>
      <c r="JR464" s="30"/>
      <c r="JS464" s="30"/>
      <c r="JT464" s="30"/>
      <c r="JU464" s="30"/>
      <c r="JV464" s="30"/>
      <c r="JW464" s="30"/>
      <c r="JX464" s="30"/>
      <c r="JY464" s="30"/>
      <c r="JZ464" s="30"/>
      <c r="KA464" s="30"/>
      <c r="KB464" s="30"/>
      <c r="KC464" s="30"/>
      <c r="KD464" s="30"/>
      <c r="KE464" s="30"/>
      <c r="KF464" s="30"/>
      <c r="KG464" s="30"/>
      <c r="KH464" s="30"/>
      <c r="KI464" s="30"/>
      <c r="KJ464" s="30"/>
      <c r="KK464" s="30"/>
      <c r="KL464" s="30"/>
      <c r="KM464" s="30"/>
      <c r="KN464" s="30"/>
      <c r="KO464" s="30"/>
      <c r="KP464" s="30"/>
      <c r="KQ464" s="30"/>
      <c r="KR464" s="30"/>
      <c r="KS464" s="30"/>
      <c r="KT464" s="30"/>
      <c r="KU464" s="30"/>
      <c r="KV464" s="30"/>
      <c r="KW464" s="30"/>
      <c r="KX464" s="30"/>
      <c r="KY464" s="30"/>
      <c r="KZ464" s="30"/>
      <c r="LA464" s="30"/>
      <c r="LB464" s="30"/>
      <c r="LC464" s="30"/>
      <c r="LD464" s="30"/>
      <c r="LE464" s="30"/>
      <c r="LF464" s="30"/>
      <c r="LG464" s="30"/>
      <c r="LH464" s="30"/>
      <c r="LI464" s="30"/>
      <c r="LJ464" s="30"/>
      <c r="LK464" s="30"/>
      <c r="LL464" s="30"/>
      <c r="LM464" s="30"/>
      <c r="LN464" s="30"/>
      <c r="LO464" s="30"/>
      <c r="LP464" s="30"/>
      <c r="LQ464" s="30"/>
      <c r="LR464" s="30"/>
      <c r="LS464" s="30"/>
      <c r="LT464" s="30"/>
      <c r="LU464" s="30"/>
      <c r="LV464" s="30"/>
      <c r="LW464" s="30"/>
      <c r="LX464" s="30"/>
    </row>
    <row r="465" spans="1:336" s="31" customFormat="1" ht="216.75" x14ac:dyDescent="0.25">
      <c r="A465" s="677" t="str">
        <f>CONCATENATE(MUEBLES[[#This Row],[CODIGO DE LA PARTIDA ESPECIFICA ]],"-",MUEBLES[[#This Row],[NO. EDIFICIO ]],"-",MUEBLES[[#This Row],[NO. ÁREA ]],"-",MUEBLES[[#This Row],[NÚM. DE BIEN ]],"-",MUEBLES[[#This Row],[CONSECUTIVO DEL BIEN ]],"-",MUEBLES[[#This Row],[CONSECUTIVO GENERAL DE INVENTARIO]])</f>
        <v>511-01-44-054-015-0460</v>
      </c>
      <c r="B465" s="584">
        <v>511</v>
      </c>
      <c r="C465" s="584" t="s">
        <v>6096</v>
      </c>
      <c r="D465" s="584" t="s">
        <v>6581</v>
      </c>
      <c r="E465" s="585" t="s">
        <v>4060</v>
      </c>
      <c r="F465" s="584" t="str">
        <f>VLOOKUP(MUEBLES[[#This Row],[NO. EDIFICIO ]],EDIFICIOS[],2,FALSE)</f>
        <v>PALACIO MUNICIPAL</v>
      </c>
      <c r="G465" s="584" t="str">
        <f>VLOOKUP(MUEBLES[[#This Row],[NO. EDIFICIO ]],EDIFICIOS[],3,FALSE)</f>
        <v>PALACIO MUNICIPAL, S/N, COLONIA CENTRO</v>
      </c>
      <c r="H465" s="606" t="s">
        <v>4289</v>
      </c>
      <c r="I465" s="587" t="str">
        <f>VLOOKUP(MUEBLES[[#This Row],[NO. ÁREA ]],AREAS[],2,FALSE)</f>
        <v>SEGURIDAD PÚBLICA Y TRÁNSITO MUNICIPAL</v>
      </c>
      <c r="J465" s="586" t="str">
        <f>VLOOKUP(MUEBLES[[#This Row],[NO. ÁREA ]],AREAS[],5,FALSE)</f>
        <v>LIC. MIGUEL ÁNGEL ALDANA  CANO</v>
      </c>
      <c r="K465" s="586" t="s">
        <v>4060</v>
      </c>
      <c r="L465" s="587" t="str">
        <f>VLOOKUP(MUEBLES[[#This Row],[NÚM. DE NOMINA ]],PERSONAL[],2,FALSE)</f>
        <v>LIC. MIGUEL ÁNGEL ALDANA  CANO</v>
      </c>
      <c r="M465" s="586" t="str">
        <f>VLOOKUP(MUEBLES[[#This Row],[NÚM. DE NOMINA ]],PERSONAL[],3,FALSE)</f>
        <v xml:space="preserve">TITULAR </v>
      </c>
      <c r="N465" s="585" t="s">
        <v>4745</v>
      </c>
      <c r="O465" s="624" t="s">
        <v>4706</v>
      </c>
      <c r="P465" s="588" t="str">
        <f>VLOOKUP(MUEBLES[[#This Row],[NÚM. DE BIEN ]],BIENES[],2,FALSE)</f>
        <v>CAMARA FIJA TIPO BALA HIKVISION</v>
      </c>
      <c r="Q465" s="625" t="s">
        <v>3606</v>
      </c>
      <c r="R465" s="606" t="s">
        <v>5402</v>
      </c>
      <c r="S465" s="585" t="s">
        <v>557</v>
      </c>
      <c r="T465" s="585" t="s">
        <v>557</v>
      </c>
      <c r="U465" s="585" t="s">
        <v>557</v>
      </c>
      <c r="V465" s="585"/>
      <c r="W465" s="590">
        <v>45280</v>
      </c>
      <c r="X465" s="591">
        <v>10382.696</v>
      </c>
      <c r="Y465" s="619"/>
      <c r="Z465" s="592">
        <v>10382.696</v>
      </c>
      <c r="AA465" s="585" t="s">
        <v>1405</v>
      </c>
      <c r="AB465" s="19"/>
      <c r="AC465" s="576"/>
      <c r="AD465" s="30"/>
      <c r="AE465" s="30"/>
      <c r="AF465" s="30"/>
      <c r="AG465" s="30"/>
      <c r="AH465" s="30"/>
      <c r="AI465" s="30"/>
      <c r="AJ465" s="30"/>
      <c r="AK465" s="30"/>
      <c r="AL465" s="30"/>
      <c r="AM465" s="30"/>
      <c r="AN465" s="30"/>
      <c r="AO465" s="30"/>
      <c r="AP465" s="30"/>
      <c r="AQ465" s="30"/>
      <c r="AR465" s="30"/>
      <c r="AS465" s="30"/>
      <c r="AT465" s="30"/>
      <c r="AU465" s="30"/>
      <c r="AV465" s="30"/>
      <c r="AW465" s="30"/>
      <c r="AX465" s="30"/>
      <c r="AY465" s="30"/>
      <c r="AZ465" s="30"/>
      <c r="BA465" s="30"/>
      <c r="BB465" s="30"/>
      <c r="BC465" s="30"/>
      <c r="BD465" s="30"/>
      <c r="BE465" s="30"/>
      <c r="BF465" s="30"/>
      <c r="BG465" s="30"/>
      <c r="BH465" s="30"/>
      <c r="BI465" s="30"/>
      <c r="BJ465" s="30"/>
      <c r="BK465" s="30"/>
      <c r="BL465" s="30"/>
      <c r="BM465" s="30"/>
      <c r="BN465" s="30"/>
      <c r="BO465" s="30"/>
      <c r="BP465" s="30"/>
      <c r="BQ465" s="30"/>
      <c r="BR465" s="30"/>
      <c r="BS465" s="30"/>
      <c r="BT465" s="30"/>
      <c r="BU465" s="30"/>
      <c r="BV465" s="30"/>
      <c r="BW465" s="30"/>
      <c r="BX465" s="30"/>
      <c r="BY465" s="30"/>
      <c r="BZ465" s="30"/>
      <c r="CA465" s="30"/>
      <c r="CB465" s="30"/>
      <c r="CC465" s="30"/>
      <c r="CD465" s="30"/>
      <c r="CE465" s="30"/>
      <c r="CF465" s="30"/>
      <c r="CG465" s="30"/>
      <c r="CH465" s="30"/>
      <c r="CI465" s="30"/>
      <c r="CJ465" s="30"/>
      <c r="CK465" s="30"/>
      <c r="CL465" s="30"/>
      <c r="CM465" s="30"/>
      <c r="CN465" s="30"/>
      <c r="CO465" s="30"/>
      <c r="CP465" s="30"/>
      <c r="CQ465" s="30"/>
      <c r="CR465" s="30"/>
      <c r="CS465" s="30"/>
      <c r="CT465" s="30"/>
      <c r="CU465" s="30"/>
      <c r="CV465" s="30"/>
      <c r="CW465" s="30"/>
      <c r="CX465" s="30"/>
      <c r="CY465" s="30"/>
      <c r="CZ465" s="30"/>
      <c r="DA465" s="30"/>
      <c r="DB465" s="30"/>
      <c r="DC465" s="30"/>
      <c r="DD465" s="30"/>
      <c r="DE465" s="30"/>
      <c r="DF465" s="30"/>
      <c r="DG465" s="30"/>
      <c r="DH465" s="30"/>
      <c r="DI465" s="30"/>
      <c r="DJ465" s="30"/>
      <c r="DK465" s="30"/>
      <c r="DL465" s="30"/>
      <c r="DM465" s="30"/>
      <c r="DN465" s="30"/>
      <c r="DO465" s="30"/>
      <c r="DP465" s="30"/>
      <c r="DQ465" s="30"/>
      <c r="DR465" s="30"/>
      <c r="DS465" s="30"/>
      <c r="DT465" s="30"/>
      <c r="DU465" s="30"/>
      <c r="DV465" s="30"/>
      <c r="DW465" s="30"/>
      <c r="DX465" s="30"/>
      <c r="DY465" s="30"/>
      <c r="DZ465" s="30"/>
      <c r="EA465" s="30"/>
      <c r="EB465" s="30"/>
      <c r="EC465" s="30"/>
      <c r="ED465" s="30"/>
      <c r="EE465" s="30"/>
      <c r="EF465" s="30"/>
      <c r="EG465" s="30"/>
      <c r="EH465" s="30"/>
      <c r="EI465" s="30"/>
      <c r="EJ465" s="30"/>
      <c r="EK465" s="30"/>
      <c r="EL465" s="30"/>
      <c r="EM465" s="30"/>
      <c r="EN465" s="30"/>
      <c r="EO465" s="30"/>
      <c r="EP465" s="30"/>
      <c r="EQ465" s="30"/>
      <c r="ER465" s="30"/>
      <c r="ES465" s="30"/>
      <c r="ET465" s="30"/>
      <c r="EU465" s="30"/>
      <c r="EV465" s="30"/>
      <c r="EW465" s="30"/>
      <c r="EX465" s="30"/>
      <c r="EY465" s="30"/>
      <c r="EZ465" s="30"/>
      <c r="FA465" s="30"/>
      <c r="FB465" s="30"/>
      <c r="FC465" s="30"/>
      <c r="FD465" s="30"/>
      <c r="FE465" s="30"/>
      <c r="FF465" s="30"/>
      <c r="FG465" s="30"/>
      <c r="FH465" s="30"/>
      <c r="FI465" s="30"/>
      <c r="FJ465" s="30"/>
      <c r="FK465" s="30"/>
      <c r="FL465" s="30"/>
      <c r="FM465" s="30"/>
      <c r="FN465" s="30"/>
      <c r="FO465" s="30"/>
      <c r="FP465" s="30"/>
      <c r="FQ465" s="30"/>
      <c r="FR465" s="30"/>
      <c r="FS465" s="30"/>
      <c r="FT465" s="30"/>
      <c r="FU465" s="30"/>
      <c r="FV465" s="30"/>
      <c r="FW465" s="30"/>
      <c r="FX465" s="30"/>
      <c r="FY465" s="30"/>
      <c r="FZ465" s="30"/>
      <c r="GA465" s="30"/>
      <c r="GB465" s="30"/>
      <c r="GC465" s="30"/>
      <c r="GD465" s="30"/>
      <c r="GE465" s="30"/>
      <c r="GF465" s="30"/>
      <c r="GG465" s="30"/>
      <c r="GH465" s="30"/>
      <c r="GI465" s="30"/>
      <c r="GJ465" s="30"/>
      <c r="GK465" s="30"/>
      <c r="GL465" s="30"/>
      <c r="GM465" s="30"/>
      <c r="GN465" s="30"/>
      <c r="GO465" s="30"/>
      <c r="GP465" s="30"/>
      <c r="GQ465" s="30"/>
      <c r="GR465" s="30"/>
      <c r="GS465" s="30"/>
      <c r="GT465" s="30"/>
      <c r="GU465" s="30"/>
      <c r="GV465" s="30"/>
      <c r="GW465" s="30"/>
      <c r="GX465" s="30"/>
      <c r="GY465" s="30"/>
      <c r="GZ465" s="30"/>
      <c r="HA465" s="30"/>
      <c r="HB465" s="30"/>
      <c r="HC465" s="30"/>
      <c r="HD465" s="30"/>
      <c r="HE465" s="30"/>
      <c r="HF465" s="30"/>
      <c r="HG465" s="30"/>
      <c r="HH465" s="30"/>
      <c r="HI465" s="30"/>
      <c r="HJ465" s="30"/>
      <c r="HK465" s="30"/>
      <c r="HL465" s="30"/>
      <c r="HM465" s="30"/>
      <c r="HN465" s="30"/>
      <c r="HO465" s="30"/>
      <c r="HP465" s="30"/>
      <c r="HQ465" s="30"/>
      <c r="HR465" s="30"/>
      <c r="HS465" s="30"/>
      <c r="HT465" s="30"/>
      <c r="HU465" s="30"/>
      <c r="HV465" s="30"/>
      <c r="HW465" s="30"/>
      <c r="HX465" s="30"/>
      <c r="HY465" s="30"/>
      <c r="HZ465" s="30"/>
      <c r="IA465" s="30"/>
      <c r="IB465" s="30"/>
      <c r="IC465" s="30"/>
      <c r="ID465" s="30"/>
      <c r="IE465" s="30"/>
      <c r="IF465" s="30"/>
      <c r="IG465" s="30"/>
      <c r="IH465" s="30"/>
      <c r="II465" s="30"/>
      <c r="IJ465" s="30"/>
      <c r="IK465" s="30"/>
      <c r="IL465" s="30"/>
      <c r="IM465" s="30"/>
      <c r="IN465" s="30"/>
      <c r="IO465" s="30"/>
      <c r="IP465" s="30"/>
      <c r="IQ465" s="30"/>
      <c r="IR465" s="30"/>
      <c r="IS465" s="30"/>
      <c r="IT465" s="30"/>
      <c r="IU465" s="30"/>
      <c r="IV465" s="30"/>
      <c r="IW465" s="30"/>
      <c r="IX465" s="30"/>
      <c r="IY465" s="30"/>
      <c r="IZ465" s="30"/>
      <c r="JA465" s="30"/>
      <c r="JB465" s="30"/>
      <c r="JC465" s="30"/>
      <c r="JD465" s="30"/>
      <c r="JE465" s="30"/>
      <c r="JF465" s="30"/>
      <c r="JG465" s="30"/>
      <c r="JH465" s="30"/>
      <c r="JI465" s="30"/>
      <c r="JJ465" s="30"/>
      <c r="JK465" s="30"/>
      <c r="JL465" s="30"/>
      <c r="JM465" s="30"/>
      <c r="JN465" s="30"/>
      <c r="JO465" s="30"/>
      <c r="JP465" s="30"/>
      <c r="JQ465" s="30"/>
      <c r="JR465" s="30"/>
      <c r="JS465" s="30"/>
      <c r="JT465" s="30"/>
      <c r="JU465" s="30"/>
      <c r="JV465" s="30"/>
      <c r="JW465" s="30"/>
      <c r="JX465" s="30"/>
      <c r="JY465" s="30"/>
      <c r="JZ465" s="30"/>
      <c r="KA465" s="30"/>
      <c r="KB465" s="30"/>
      <c r="KC465" s="30"/>
      <c r="KD465" s="30"/>
      <c r="KE465" s="30"/>
      <c r="KF465" s="30"/>
      <c r="KG465" s="30"/>
      <c r="KH465" s="30"/>
      <c r="KI465" s="30"/>
      <c r="KJ465" s="30"/>
      <c r="KK465" s="30"/>
      <c r="KL465" s="30"/>
      <c r="KM465" s="30"/>
      <c r="KN465" s="30"/>
      <c r="KO465" s="30"/>
      <c r="KP465" s="30"/>
      <c r="KQ465" s="30"/>
      <c r="KR465" s="30"/>
      <c r="KS465" s="30"/>
      <c r="KT465" s="30"/>
      <c r="KU465" s="30"/>
      <c r="KV465" s="30"/>
      <c r="KW465" s="30"/>
      <c r="KX465" s="30"/>
      <c r="KY465" s="30"/>
      <c r="KZ465" s="30"/>
      <c r="LA465" s="30"/>
      <c r="LB465" s="30"/>
      <c r="LC465" s="30"/>
      <c r="LD465" s="30"/>
      <c r="LE465" s="30"/>
      <c r="LF465" s="30"/>
      <c r="LG465" s="30"/>
      <c r="LH465" s="30"/>
      <c r="LI465" s="30"/>
      <c r="LJ465" s="30"/>
      <c r="LK465" s="30"/>
      <c r="LL465" s="30"/>
      <c r="LM465" s="30"/>
      <c r="LN465" s="30"/>
      <c r="LO465" s="30"/>
      <c r="LP465" s="30"/>
      <c r="LQ465" s="30"/>
      <c r="LR465" s="30"/>
      <c r="LS465" s="30"/>
      <c r="LT465" s="30"/>
      <c r="LU465" s="30"/>
      <c r="LV465" s="30"/>
      <c r="LW465" s="30"/>
      <c r="LX465" s="30"/>
    </row>
    <row r="466" spans="1:336" s="31" customFormat="1" ht="216.75" x14ac:dyDescent="0.25">
      <c r="A466" s="677" t="str">
        <f>CONCATENATE(MUEBLES[[#This Row],[CODIGO DE LA PARTIDA ESPECIFICA ]],"-",MUEBLES[[#This Row],[NO. EDIFICIO ]],"-",MUEBLES[[#This Row],[NO. ÁREA ]],"-",MUEBLES[[#This Row],[NÚM. DE BIEN ]],"-",MUEBLES[[#This Row],[CONSECUTIVO DEL BIEN ]],"-",MUEBLES[[#This Row],[CONSECUTIVO GENERAL DE INVENTARIO]])</f>
        <v>511-01-44-054-016-0461</v>
      </c>
      <c r="B466" s="584">
        <v>511</v>
      </c>
      <c r="C466" s="584" t="s">
        <v>6096</v>
      </c>
      <c r="D466" s="584" t="s">
        <v>6582</v>
      </c>
      <c r="E466" s="585" t="s">
        <v>4060</v>
      </c>
      <c r="F466" s="584" t="str">
        <f>VLOOKUP(MUEBLES[[#This Row],[NO. EDIFICIO ]],EDIFICIOS[],2,FALSE)</f>
        <v>PALACIO MUNICIPAL</v>
      </c>
      <c r="G466" s="584" t="str">
        <f>VLOOKUP(MUEBLES[[#This Row],[NO. EDIFICIO ]],EDIFICIOS[],3,FALSE)</f>
        <v>PALACIO MUNICIPAL, S/N, COLONIA CENTRO</v>
      </c>
      <c r="H466" s="606" t="s">
        <v>4289</v>
      </c>
      <c r="I466" s="587" t="str">
        <f>VLOOKUP(MUEBLES[[#This Row],[NO. ÁREA ]],AREAS[],2,FALSE)</f>
        <v>SEGURIDAD PÚBLICA Y TRÁNSITO MUNICIPAL</v>
      </c>
      <c r="J466" s="586" t="str">
        <f>VLOOKUP(MUEBLES[[#This Row],[NO. ÁREA ]],AREAS[],5,FALSE)</f>
        <v>LIC. MIGUEL ÁNGEL ALDANA  CANO</v>
      </c>
      <c r="K466" s="586" t="s">
        <v>4060</v>
      </c>
      <c r="L466" s="587" t="str">
        <f>VLOOKUP(MUEBLES[[#This Row],[NÚM. DE NOMINA ]],PERSONAL[],2,FALSE)</f>
        <v>LIC. MIGUEL ÁNGEL ALDANA  CANO</v>
      </c>
      <c r="M466" s="586" t="str">
        <f>VLOOKUP(MUEBLES[[#This Row],[NÚM. DE NOMINA ]],PERSONAL[],3,FALSE)</f>
        <v xml:space="preserve">TITULAR </v>
      </c>
      <c r="N466" s="585" t="s">
        <v>4745</v>
      </c>
      <c r="O466" s="624" t="s">
        <v>4707</v>
      </c>
      <c r="P466" s="588" t="str">
        <f>VLOOKUP(MUEBLES[[#This Row],[NÚM. DE BIEN ]],BIENES[],2,FALSE)</f>
        <v>CAMARA FIJA TIPO BALA HIKVISION</v>
      </c>
      <c r="Q466" s="625" t="s">
        <v>3606</v>
      </c>
      <c r="R466" s="606" t="s">
        <v>5403</v>
      </c>
      <c r="S466" s="585" t="s">
        <v>557</v>
      </c>
      <c r="T466" s="585" t="s">
        <v>557</v>
      </c>
      <c r="U466" s="585" t="s">
        <v>557</v>
      </c>
      <c r="V466" s="585"/>
      <c r="W466" s="590">
        <v>45280</v>
      </c>
      <c r="X466" s="591">
        <v>10382.696</v>
      </c>
      <c r="Y466" s="619"/>
      <c r="Z466" s="592">
        <v>10382.696</v>
      </c>
      <c r="AA466" s="585" t="s">
        <v>1405</v>
      </c>
      <c r="AB466" s="19"/>
      <c r="AC466" s="576"/>
      <c r="AD466" s="30"/>
      <c r="AE466" s="30"/>
      <c r="AF466" s="30"/>
      <c r="AG466" s="30"/>
      <c r="AH466" s="30"/>
      <c r="AI466" s="30"/>
      <c r="AJ466" s="30"/>
      <c r="AK466" s="30"/>
      <c r="AL466" s="30"/>
      <c r="AM466" s="30"/>
      <c r="AN466" s="30"/>
      <c r="AO466" s="30"/>
      <c r="AP466" s="30"/>
      <c r="AQ466" s="30"/>
      <c r="AR466" s="30"/>
      <c r="AS466" s="30"/>
      <c r="AT466" s="30"/>
      <c r="AU466" s="30"/>
      <c r="AV466" s="30"/>
      <c r="AW466" s="30"/>
      <c r="AX466" s="30"/>
      <c r="AY466" s="30"/>
      <c r="AZ466" s="30"/>
      <c r="BA466" s="30"/>
      <c r="BB466" s="30"/>
      <c r="BC466" s="30"/>
      <c r="BD466" s="30"/>
      <c r="BE466" s="30"/>
      <c r="BF466" s="30"/>
      <c r="BG466" s="30"/>
      <c r="BH466" s="30"/>
      <c r="BI466" s="30"/>
      <c r="BJ466" s="30"/>
      <c r="BK466" s="30"/>
      <c r="BL466" s="30"/>
      <c r="BM466" s="30"/>
      <c r="BN466" s="30"/>
      <c r="BO466" s="30"/>
      <c r="BP466" s="30"/>
      <c r="BQ466" s="30"/>
      <c r="BR466" s="30"/>
      <c r="BS466" s="30"/>
      <c r="BT466" s="30"/>
      <c r="BU466" s="30"/>
      <c r="BV466" s="30"/>
      <c r="BW466" s="30"/>
      <c r="BX466" s="30"/>
      <c r="BY466" s="30"/>
      <c r="BZ466" s="30"/>
      <c r="CA466" s="30"/>
      <c r="CB466" s="30"/>
      <c r="CC466" s="30"/>
      <c r="CD466" s="30"/>
      <c r="CE466" s="30"/>
      <c r="CF466" s="30"/>
      <c r="CG466" s="30"/>
      <c r="CH466" s="30"/>
      <c r="CI466" s="30"/>
      <c r="CJ466" s="30"/>
      <c r="CK466" s="30"/>
      <c r="CL466" s="30"/>
      <c r="CM466" s="30"/>
      <c r="CN466" s="30"/>
      <c r="CO466" s="30"/>
      <c r="CP466" s="30"/>
      <c r="CQ466" s="30"/>
      <c r="CR466" s="30"/>
      <c r="CS466" s="30"/>
      <c r="CT466" s="30"/>
      <c r="CU466" s="30"/>
      <c r="CV466" s="30"/>
      <c r="CW466" s="30"/>
      <c r="CX466" s="30"/>
      <c r="CY466" s="30"/>
      <c r="CZ466" s="30"/>
      <c r="DA466" s="30"/>
      <c r="DB466" s="30"/>
      <c r="DC466" s="30"/>
      <c r="DD466" s="30"/>
      <c r="DE466" s="30"/>
      <c r="DF466" s="30"/>
      <c r="DG466" s="30"/>
      <c r="DH466" s="30"/>
      <c r="DI466" s="30"/>
      <c r="DJ466" s="30"/>
      <c r="DK466" s="30"/>
      <c r="DL466" s="30"/>
      <c r="DM466" s="30"/>
      <c r="DN466" s="30"/>
      <c r="DO466" s="30"/>
      <c r="DP466" s="30"/>
      <c r="DQ466" s="30"/>
      <c r="DR466" s="30"/>
      <c r="DS466" s="30"/>
      <c r="DT466" s="30"/>
      <c r="DU466" s="30"/>
      <c r="DV466" s="30"/>
      <c r="DW466" s="30"/>
      <c r="DX466" s="30"/>
      <c r="DY466" s="30"/>
      <c r="DZ466" s="30"/>
      <c r="EA466" s="30"/>
      <c r="EB466" s="30"/>
      <c r="EC466" s="30"/>
      <c r="ED466" s="30"/>
      <c r="EE466" s="30"/>
      <c r="EF466" s="30"/>
      <c r="EG466" s="30"/>
      <c r="EH466" s="30"/>
      <c r="EI466" s="30"/>
      <c r="EJ466" s="30"/>
      <c r="EK466" s="30"/>
      <c r="EL466" s="30"/>
      <c r="EM466" s="30"/>
      <c r="EN466" s="30"/>
      <c r="EO466" s="30"/>
      <c r="EP466" s="30"/>
      <c r="EQ466" s="30"/>
      <c r="ER466" s="30"/>
      <c r="ES466" s="30"/>
      <c r="ET466" s="30"/>
      <c r="EU466" s="30"/>
      <c r="EV466" s="30"/>
      <c r="EW466" s="30"/>
      <c r="EX466" s="30"/>
      <c r="EY466" s="30"/>
      <c r="EZ466" s="30"/>
      <c r="FA466" s="30"/>
      <c r="FB466" s="30"/>
      <c r="FC466" s="30"/>
      <c r="FD466" s="30"/>
      <c r="FE466" s="30"/>
      <c r="FF466" s="30"/>
      <c r="FG466" s="30"/>
      <c r="FH466" s="30"/>
      <c r="FI466" s="30"/>
      <c r="FJ466" s="30"/>
      <c r="FK466" s="30"/>
      <c r="FL466" s="30"/>
      <c r="FM466" s="30"/>
      <c r="FN466" s="30"/>
      <c r="FO466" s="30"/>
      <c r="FP466" s="30"/>
      <c r="FQ466" s="30"/>
      <c r="FR466" s="30"/>
      <c r="FS466" s="30"/>
      <c r="FT466" s="30"/>
      <c r="FU466" s="30"/>
      <c r="FV466" s="30"/>
      <c r="FW466" s="30"/>
      <c r="FX466" s="30"/>
      <c r="FY466" s="30"/>
      <c r="FZ466" s="30"/>
      <c r="GA466" s="30"/>
      <c r="GB466" s="30"/>
      <c r="GC466" s="30"/>
      <c r="GD466" s="30"/>
      <c r="GE466" s="30"/>
      <c r="GF466" s="30"/>
      <c r="GG466" s="30"/>
      <c r="GH466" s="30"/>
      <c r="GI466" s="30"/>
      <c r="GJ466" s="30"/>
      <c r="GK466" s="30"/>
      <c r="GL466" s="30"/>
      <c r="GM466" s="30"/>
      <c r="GN466" s="30"/>
      <c r="GO466" s="30"/>
      <c r="GP466" s="30"/>
      <c r="GQ466" s="30"/>
      <c r="GR466" s="30"/>
      <c r="GS466" s="30"/>
      <c r="GT466" s="30"/>
      <c r="GU466" s="30"/>
      <c r="GV466" s="30"/>
      <c r="GW466" s="30"/>
      <c r="GX466" s="30"/>
      <c r="GY466" s="30"/>
      <c r="GZ466" s="30"/>
      <c r="HA466" s="30"/>
      <c r="HB466" s="30"/>
      <c r="HC466" s="30"/>
      <c r="HD466" s="30"/>
      <c r="HE466" s="30"/>
      <c r="HF466" s="30"/>
      <c r="HG466" s="30"/>
      <c r="HH466" s="30"/>
      <c r="HI466" s="30"/>
      <c r="HJ466" s="30"/>
      <c r="HK466" s="30"/>
      <c r="HL466" s="30"/>
      <c r="HM466" s="30"/>
      <c r="HN466" s="30"/>
      <c r="HO466" s="30"/>
      <c r="HP466" s="30"/>
      <c r="HQ466" s="30"/>
      <c r="HR466" s="30"/>
      <c r="HS466" s="30"/>
      <c r="HT466" s="30"/>
      <c r="HU466" s="30"/>
      <c r="HV466" s="30"/>
      <c r="HW466" s="30"/>
      <c r="HX466" s="30"/>
      <c r="HY466" s="30"/>
      <c r="HZ466" s="30"/>
      <c r="IA466" s="30"/>
      <c r="IB466" s="30"/>
      <c r="IC466" s="30"/>
      <c r="ID466" s="30"/>
      <c r="IE466" s="30"/>
      <c r="IF466" s="30"/>
      <c r="IG466" s="30"/>
      <c r="IH466" s="30"/>
      <c r="II466" s="30"/>
      <c r="IJ466" s="30"/>
      <c r="IK466" s="30"/>
      <c r="IL466" s="30"/>
      <c r="IM466" s="30"/>
      <c r="IN466" s="30"/>
      <c r="IO466" s="30"/>
      <c r="IP466" s="30"/>
      <c r="IQ466" s="30"/>
      <c r="IR466" s="30"/>
      <c r="IS466" s="30"/>
      <c r="IT466" s="30"/>
      <c r="IU466" s="30"/>
      <c r="IV466" s="30"/>
      <c r="IW466" s="30"/>
      <c r="IX466" s="30"/>
      <c r="IY466" s="30"/>
      <c r="IZ466" s="30"/>
      <c r="JA466" s="30"/>
      <c r="JB466" s="30"/>
      <c r="JC466" s="30"/>
      <c r="JD466" s="30"/>
      <c r="JE466" s="30"/>
      <c r="JF466" s="30"/>
      <c r="JG466" s="30"/>
      <c r="JH466" s="30"/>
      <c r="JI466" s="30"/>
      <c r="JJ466" s="30"/>
      <c r="JK466" s="30"/>
      <c r="JL466" s="30"/>
      <c r="JM466" s="30"/>
      <c r="JN466" s="30"/>
      <c r="JO466" s="30"/>
      <c r="JP466" s="30"/>
      <c r="JQ466" s="30"/>
      <c r="JR466" s="30"/>
      <c r="JS466" s="30"/>
      <c r="JT466" s="30"/>
      <c r="JU466" s="30"/>
      <c r="JV466" s="30"/>
      <c r="JW466" s="30"/>
      <c r="JX466" s="30"/>
      <c r="JY466" s="30"/>
      <c r="JZ466" s="30"/>
      <c r="KA466" s="30"/>
      <c r="KB466" s="30"/>
      <c r="KC466" s="30"/>
      <c r="KD466" s="30"/>
      <c r="KE466" s="30"/>
      <c r="KF466" s="30"/>
      <c r="KG466" s="30"/>
      <c r="KH466" s="30"/>
      <c r="KI466" s="30"/>
      <c r="KJ466" s="30"/>
      <c r="KK466" s="30"/>
      <c r="KL466" s="30"/>
      <c r="KM466" s="30"/>
      <c r="KN466" s="30"/>
      <c r="KO466" s="30"/>
      <c r="KP466" s="30"/>
      <c r="KQ466" s="30"/>
      <c r="KR466" s="30"/>
      <c r="KS466" s="30"/>
      <c r="KT466" s="30"/>
      <c r="KU466" s="30"/>
      <c r="KV466" s="30"/>
      <c r="KW466" s="30"/>
      <c r="KX466" s="30"/>
      <c r="KY466" s="30"/>
      <c r="KZ466" s="30"/>
      <c r="LA466" s="30"/>
      <c r="LB466" s="30"/>
      <c r="LC466" s="30"/>
      <c r="LD466" s="30"/>
      <c r="LE466" s="30"/>
      <c r="LF466" s="30"/>
      <c r="LG466" s="30"/>
      <c r="LH466" s="30"/>
      <c r="LI466" s="30"/>
      <c r="LJ466" s="30"/>
      <c r="LK466" s="30"/>
      <c r="LL466" s="30"/>
      <c r="LM466" s="30"/>
      <c r="LN466" s="30"/>
      <c r="LO466" s="30"/>
      <c r="LP466" s="30"/>
      <c r="LQ466" s="30"/>
      <c r="LR466" s="30"/>
      <c r="LS466" s="30"/>
      <c r="LT466" s="30"/>
      <c r="LU466" s="30"/>
      <c r="LV466" s="30"/>
      <c r="LW466" s="30"/>
      <c r="LX466" s="30"/>
    </row>
    <row r="467" spans="1:336" s="31" customFormat="1" ht="216.75" x14ac:dyDescent="0.25">
      <c r="A467" s="677" t="str">
        <f>CONCATENATE(MUEBLES[[#This Row],[CODIGO DE LA PARTIDA ESPECIFICA ]],"-",MUEBLES[[#This Row],[NO. EDIFICIO ]],"-",MUEBLES[[#This Row],[NO. ÁREA ]],"-",MUEBLES[[#This Row],[NÚM. DE BIEN ]],"-",MUEBLES[[#This Row],[CONSECUTIVO DEL BIEN ]],"-",MUEBLES[[#This Row],[CONSECUTIVO GENERAL DE INVENTARIO]])</f>
        <v>511-01-44-054-017-0462</v>
      </c>
      <c r="B467" s="584">
        <v>511</v>
      </c>
      <c r="C467" s="584" t="s">
        <v>6096</v>
      </c>
      <c r="D467" s="584" t="s">
        <v>6583</v>
      </c>
      <c r="E467" s="585" t="s">
        <v>4060</v>
      </c>
      <c r="F467" s="584" t="str">
        <f>VLOOKUP(MUEBLES[[#This Row],[NO. EDIFICIO ]],EDIFICIOS[],2,FALSE)</f>
        <v>PALACIO MUNICIPAL</v>
      </c>
      <c r="G467" s="584" t="str">
        <f>VLOOKUP(MUEBLES[[#This Row],[NO. EDIFICIO ]],EDIFICIOS[],3,FALSE)</f>
        <v>PALACIO MUNICIPAL, S/N, COLONIA CENTRO</v>
      </c>
      <c r="H467" s="606" t="s">
        <v>4289</v>
      </c>
      <c r="I467" s="587" t="str">
        <f>VLOOKUP(MUEBLES[[#This Row],[NO. ÁREA ]],AREAS[],2,FALSE)</f>
        <v>SEGURIDAD PÚBLICA Y TRÁNSITO MUNICIPAL</v>
      </c>
      <c r="J467" s="586" t="str">
        <f>VLOOKUP(MUEBLES[[#This Row],[NO. ÁREA ]],AREAS[],5,FALSE)</f>
        <v>LIC. MIGUEL ÁNGEL ALDANA  CANO</v>
      </c>
      <c r="K467" s="586" t="s">
        <v>4060</v>
      </c>
      <c r="L467" s="587" t="str">
        <f>VLOOKUP(MUEBLES[[#This Row],[NÚM. DE NOMINA ]],PERSONAL[],2,FALSE)</f>
        <v>LIC. MIGUEL ÁNGEL ALDANA  CANO</v>
      </c>
      <c r="M467" s="586" t="str">
        <f>VLOOKUP(MUEBLES[[#This Row],[NÚM. DE NOMINA ]],PERSONAL[],3,FALSE)</f>
        <v xml:space="preserve">TITULAR </v>
      </c>
      <c r="N467" s="585" t="s">
        <v>4745</v>
      </c>
      <c r="O467" s="624" t="s">
        <v>4708</v>
      </c>
      <c r="P467" s="588" t="str">
        <f>VLOOKUP(MUEBLES[[#This Row],[NÚM. DE BIEN ]],BIENES[],2,FALSE)</f>
        <v>CAMARA FIJA TIPO BALA HIKVISION</v>
      </c>
      <c r="Q467" s="625" t="s">
        <v>3606</v>
      </c>
      <c r="R467" s="606" t="s">
        <v>5404</v>
      </c>
      <c r="S467" s="585" t="s">
        <v>557</v>
      </c>
      <c r="T467" s="585" t="s">
        <v>557</v>
      </c>
      <c r="U467" s="585" t="s">
        <v>557</v>
      </c>
      <c r="V467" s="585"/>
      <c r="W467" s="590">
        <v>45280</v>
      </c>
      <c r="X467" s="591">
        <v>10382.696</v>
      </c>
      <c r="Y467" s="619"/>
      <c r="Z467" s="592">
        <v>10382.696</v>
      </c>
      <c r="AA467" s="585" t="s">
        <v>1405</v>
      </c>
      <c r="AB467" s="19"/>
      <c r="AC467" s="576"/>
      <c r="AD467" s="30"/>
      <c r="AE467" s="30"/>
      <c r="AF467" s="30"/>
      <c r="AG467" s="30"/>
      <c r="AH467" s="30"/>
      <c r="AI467" s="30"/>
      <c r="AJ467" s="30"/>
      <c r="AK467" s="30"/>
      <c r="AL467" s="30"/>
      <c r="AM467" s="30"/>
      <c r="AN467" s="30"/>
      <c r="AO467" s="30"/>
      <c r="AP467" s="30"/>
      <c r="AQ467" s="30"/>
      <c r="AR467" s="30"/>
      <c r="AS467" s="30"/>
      <c r="AT467" s="30"/>
      <c r="AU467" s="30"/>
      <c r="AV467" s="30"/>
      <c r="AW467" s="30"/>
      <c r="AX467" s="30"/>
      <c r="AY467" s="30"/>
      <c r="AZ467" s="30"/>
      <c r="BA467" s="30"/>
      <c r="BB467" s="30"/>
      <c r="BC467" s="30"/>
      <c r="BD467" s="30"/>
      <c r="BE467" s="30"/>
      <c r="BF467" s="30"/>
      <c r="BG467" s="30"/>
      <c r="BH467" s="30"/>
      <c r="BI467" s="30"/>
      <c r="BJ467" s="30"/>
      <c r="BK467" s="30"/>
      <c r="BL467" s="30"/>
      <c r="BM467" s="30"/>
      <c r="BN467" s="30"/>
      <c r="BO467" s="30"/>
      <c r="BP467" s="30"/>
      <c r="BQ467" s="30"/>
      <c r="BR467" s="30"/>
      <c r="BS467" s="30"/>
      <c r="BT467" s="30"/>
      <c r="BU467" s="30"/>
      <c r="BV467" s="30"/>
      <c r="BW467" s="30"/>
      <c r="BX467" s="30"/>
      <c r="BY467" s="30"/>
      <c r="BZ467" s="30"/>
      <c r="CA467" s="30"/>
      <c r="CB467" s="30"/>
      <c r="CC467" s="30"/>
      <c r="CD467" s="30"/>
      <c r="CE467" s="30"/>
      <c r="CF467" s="30"/>
      <c r="CG467" s="30"/>
      <c r="CH467" s="30"/>
      <c r="CI467" s="30"/>
      <c r="CJ467" s="30"/>
      <c r="CK467" s="30"/>
      <c r="CL467" s="30"/>
      <c r="CM467" s="30"/>
      <c r="CN467" s="30"/>
      <c r="CO467" s="30"/>
      <c r="CP467" s="30"/>
      <c r="CQ467" s="30"/>
      <c r="CR467" s="30"/>
      <c r="CS467" s="30"/>
      <c r="CT467" s="30"/>
      <c r="CU467" s="30"/>
      <c r="CV467" s="30"/>
      <c r="CW467" s="30"/>
      <c r="CX467" s="30"/>
      <c r="CY467" s="30"/>
      <c r="CZ467" s="30"/>
      <c r="DA467" s="30"/>
      <c r="DB467" s="30"/>
      <c r="DC467" s="30"/>
      <c r="DD467" s="30"/>
      <c r="DE467" s="30"/>
      <c r="DF467" s="30"/>
      <c r="DG467" s="30"/>
      <c r="DH467" s="30"/>
      <c r="DI467" s="30"/>
      <c r="DJ467" s="30"/>
      <c r="DK467" s="30"/>
      <c r="DL467" s="30"/>
      <c r="DM467" s="30"/>
      <c r="DN467" s="30"/>
      <c r="DO467" s="30"/>
      <c r="DP467" s="30"/>
      <c r="DQ467" s="30"/>
      <c r="DR467" s="30"/>
      <c r="DS467" s="30"/>
      <c r="DT467" s="30"/>
      <c r="DU467" s="30"/>
      <c r="DV467" s="30"/>
      <c r="DW467" s="30"/>
      <c r="DX467" s="30"/>
      <c r="DY467" s="30"/>
      <c r="DZ467" s="30"/>
      <c r="EA467" s="30"/>
      <c r="EB467" s="30"/>
      <c r="EC467" s="30"/>
      <c r="ED467" s="30"/>
      <c r="EE467" s="30"/>
      <c r="EF467" s="30"/>
      <c r="EG467" s="30"/>
      <c r="EH467" s="30"/>
      <c r="EI467" s="30"/>
      <c r="EJ467" s="30"/>
      <c r="EK467" s="30"/>
      <c r="EL467" s="30"/>
      <c r="EM467" s="30"/>
      <c r="EN467" s="30"/>
      <c r="EO467" s="30"/>
      <c r="EP467" s="30"/>
      <c r="EQ467" s="30"/>
      <c r="ER467" s="30"/>
      <c r="ES467" s="30"/>
      <c r="ET467" s="30"/>
      <c r="EU467" s="30"/>
      <c r="EV467" s="30"/>
      <c r="EW467" s="30"/>
      <c r="EX467" s="30"/>
      <c r="EY467" s="30"/>
      <c r="EZ467" s="30"/>
      <c r="FA467" s="30"/>
      <c r="FB467" s="30"/>
      <c r="FC467" s="30"/>
      <c r="FD467" s="30"/>
      <c r="FE467" s="30"/>
      <c r="FF467" s="30"/>
      <c r="FG467" s="30"/>
      <c r="FH467" s="30"/>
      <c r="FI467" s="30"/>
      <c r="FJ467" s="30"/>
      <c r="FK467" s="30"/>
      <c r="FL467" s="30"/>
      <c r="FM467" s="30"/>
      <c r="FN467" s="30"/>
      <c r="FO467" s="30"/>
      <c r="FP467" s="30"/>
      <c r="FQ467" s="30"/>
      <c r="FR467" s="30"/>
      <c r="FS467" s="30"/>
      <c r="FT467" s="30"/>
      <c r="FU467" s="30"/>
      <c r="FV467" s="30"/>
      <c r="FW467" s="30"/>
      <c r="FX467" s="30"/>
      <c r="FY467" s="30"/>
      <c r="FZ467" s="30"/>
      <c r="GA467" s="30"/>
      <c r="GB467" s="30"/>
      <c r="GC467" s="30"/>
      <c r="GD467" s="30"/>
      <c r="GE467" s="30"/>
      <c r="GF467" s="30"/>
      <c r="GG467" s="30"/>
      <c r="GH467" s="30"/>
      <c r="GI467" s="30"/>
      <c r="GJ467" s="30"/>
      <c r="GK467" s="30"/>
      <c r="GL467" s="30"/>
      <c r="GM467" s="30"/>
      <c r="GN467" s="30"/>
      <c r="GO467" s="30"/>
      <c r="GP467" s="30"/>
      <c r="GQ467" s="30"/>
      <c r="GR467" s="30"/>
      <c r="GS467" s="30"/>
      <c r="GT467" s="30"/>
      <c r="GU467" s="30"/>
      <c r="GV467" s="30"/>
      <c r="GW467" s="30"/>
      <c r="GX467" s="30"/>
      <c r="GY467" s="30"/>
      <c r="GZ467" s="30"/>
      <c r="HA467" s="30"/>
      <c r="HB467" s="30"/>
      <c r="HC467" s="30"/>
      <c r="HD467" s="30"/>
      <c r="HE467" s="30"/>
      <c r="HF467" s="30"/>
      <c r="HG467" s="30"/>
      <c r="HH467" s="30"/>
      <c r="HI467" s="30"/>
      <c r="HJ467" s="30"/>
      <c r="HK467" s="30"/>
      <c r="HL467" s="30"/>
      <c r="HM467" s="30"/>
      <c r="HN467" s="30"/>
      <c r="HO467" s="30"/>
      <c r="HP467" s="30"/>
      <c r="HQ467" s="30"/>
      <c r="HR467" s="30"/>
      <c r="HS467" s="30"/>
      <c r="HT467" s="30"/>
      <c r="HU467" s="30"/>
      <c r="HV467" s="30"/>
      <c r="HW467" s="30"/>
      <c r="HX467" s="30"/>
      <c r="HY467" s="30"/>
      <c r="HZ467" s="30"/>
      <c r="IA467" s="30"/>
      <c r="IB467" s="30"/>
      <c r="IC467" s="30"/>
      <c r="ID467" s="30"/>
      <c r="IE467" s="30"/>
      <c r="IF467" s="30"/>
      <c r="IG467" s="30"/>
      <c r="IH467" s="30"/>
      <c r="II467" s="30"/>
      <c r="IJ467" s="30"/>
      <c r="IK467" s="30"/>
      <c r="IL467" s="30"/>
      <c r="IM467" s="30"/>
      <c r="IN467" s="30"/>
      <c r="IO467" s="30"/>
      <c r="IP467" s="30"/>
      <c r="IQ467" s="30"/>
      <c r="IR467" s="30"/>
      <c r="IS467" s="30"/>
      <c r="IT467" s="30"/>
      <c r="IU467" s="30"/>
      <c r="IV467" s="30"/>
      <c r="IW467" s="30"/>
      <c r="IX467" s="30"/>
      <c r="IY467" s="30"/>
      <c r="IZ467" s="30"/>
      <c r="JA467" s="30"/>
      <c r="JB467" s="30"/>
      <c r="JC467" s="30"/>
      <c r="JD467" s="30"/>
      <c r="JE467" s="30"/>
      <c r="JF467" s="30"/>
      <c r="JG467" s="30"/>
      <c r="JH467" s="30"/>
      <c r="JI467" s="30"/>
      <c r="JJ467" s="30"/>
      <c r="JK467" s="30"/>
      <c r="JL467" s="30"/>
      <c r="JM467" s="30"/>
      <c r="JN467" s="30"/>
      <c r="JO467" s="30"/>
      <c r="JP467" s="30"/>
      <c r="JQ467" s="30"/>
      <c r="JR467" s="30"/>
      <c r="JS467" s="30"/>
      <c r="JT467" s="30"/>
      <c r="JU467" s="30"/>
      <c r="JV467" s="30"/>
      <c r="JW467" s="30"/>
      <c r="JX467" s="30"/>
      <c r="JY467" s="30"/>
      <c r="JZ467" s="30"/>
      <c r="KA467" s="30"/>
      <c r="KB467" s="30"/>
      <c r="KC467" s="30"/>
      <c r="KD467" s="30"/>
      <c r="KE467" s="30"/>
      <c r="KF467" s="30"/>
      <c r="KG467" s="30"/>
      <c r="KH467" s="30"/>
      <c r="KI467" s="30"/>
      <c r="KJ467" s="30"/>
      <c r="KK467" s="30"/>
      <c r="KL467" s="30"/>
      <c r="KM467" s="30"/>
      <c r="KN467" s="30"/>
      <c r="KO467" s="30"/>
      <c r="KP467" s="30"/>
      <c r="KQ467" s="30"/>
      <c r="KR467" s="30"/>
      <c r="KS467" s="30"/>
      <c r="KT467" s="30"/>
      <c r="KU467" s="30"/>
      <c r="KV467" s="30"/>
      <c r="KW467" s="30"/>
      <c r="KX467" s="30"/>
      <c r="KY467" s="30"/>
      <c r="KZ467" s="30"/>
      <c r="LA467" s="30"/>
      <c r="LB467" s="30"/>
      <c r="LC467" s="30"/>
      <c r="LD467" s="30"/>
      <c r="LE467" s="30"/>
      <c r="LF467" s="30"/>
      <c r="LG467" s="30"/>
      <c r="LH467" s="30"/>
      <c r="LI467" s="30"/>
      <c r="LJ467" s="30"/>
      <c r="LK467" s="30"/>
      <c r="LL467" s="30"/>
      <c r="LM467" s="30"/>
      <c r="LN467" s="30"/>
      <c r="LO467" s="30"/>
      <c r="LP467" s="30"/>
      <c r="LQ467" s="30"/>
      <c r="LR467" s="30"/>
      <c r="LS467" s="30"/>
      <c r="LT467" s="30"/>
      <c r="LU467" s="30"/>
      <c r="LV467" s="30"/>
      <c r="LW467" s="30"/>
      <c r="LX467" s="30"/>
    </row>
    <row r="468" spans="1:336" s="31" customFormat="1" ht="216.75" x14ac:dyDescent="0.25">
      <c r="A468" s="677" t="str">
        <f>CONCATENATE(MUEBLES[[#This Row],[CODIGO DE LA PARTIDA ESPECIFICA ]],"-",MUEBLES[[#This Row],[NO. EDIFICIO ]],"-",MUEBLES[[#This Row],[NO. ÁREA ]],"-",MUEBLES[[#This Row],[NÚM. DE BIEN ]],"-",MUEBLES[[#This Row],[CONSECUTIVO DEL BIEN ]],"-",MUEBLES[[#This Row],[CONSECUTIVO GENERAL DE INVENTARIO]])</f>
        <v>511-01-44-054-018-0463</v>
      </c>
      <c r="B468" s="584">
        <v>511</v>
      </c>
      <c r="C468" s="584" t="s">
        <v>6096</v>
      </c>
      <c r="D468" s="584" t="s">
        <v>6584</v>
      </c>
      <c r="E468" s="585" t="s">
        <v>4060</v>
      </c>
      <c r="F468" s="584" t="str">
        <f>VLOOKUP(MUEBLES[[#This Row],[NO. EDIFICIO ]],EDIFICIOS[],2,FALSE)</f>
        <v>PALACIO MUNICIPAL</v>
      </c>
      <c r="G468" s="584" t="str">
        <f>VLOOKUP(MUEBLES[[#This Row],[NO. EDIFICIO ]],EDIFICIOS[],3,FALSE)</f>
        <v>PALACIO MUNICIPAL, S/N, COLONIA CENTRO</v>
      </c>
      <c r="H468" s="606" t="s">
        <v>4289</v>
      </c>
      <c r="I468" s="587" t="str">
        <f>VLOOKUP(MUEBLES[[#This Row],[NO. ÁREA ]],AREAS[],2,FALSE)</f>
        <v>SEGURIDAD PÚBLICA Y TRÁNSITO MUNICIPAL</v>
      </c>
      <c r="J468" s="586" t="str">
        <f>VLOOKUP(MUEBLES[[#This Row],[NO. ÁREA ]],AREAS[],5,FALSE)</f>
        <v>LIC. MIGUEL ÁNGEL ALDANA  CANO</v>
      </c>
      <c r="K468" s="586" t="s">
        <v>4060</v>
      </c>
      <c r="L468" s="587" t="str">
        <f>VLOOKUP(MUEBLES[[#This Row],[NÚM. DE NOMINA ]],PERSONAL[],2,FALSE)</f>
        <v>LIC. MIGUEL ÁNGEL ALDANA  CANO</v>
      </c>
      <c r="M468" s="586" t="str">
        <f>VLOOKUP(MUEBLES[[#This Row],[NÚM. DE NOMINA ]],PERSONAL[],3,FALSE)</f>
        <v xml:space="preserve">TITULAR </v>
      </c>
      <c r="N468" s="585" t="s">
        <v>4745</v>
      </c>
      <c r="O468" s="624" t="s">
        <v>4709</v>
      </c>
      <c r="P468" s="588" t="str">
        <f>VLOOKUP(MUEBLES[[#This Row],[NÚM. DE BIEN ]],BIENES[],2,FALSE)</f>
        <v>CAMARA FIJA TIPO BALA HIKVISION</v>
      </c>
      <c r="Q468" s="625" t="s">
        <v>3606</v>
      </c>
      <c r="R468" s="606" t="s">
        <v>5405</v>
      </c>
      <c r="S468" s="585" t="s">
        <v>557</v>
      </c>
      <c r="T468" s="585" t="s">
        <v>557</v>
      </c>
      <c r="U468" s="585" t="s">
        <v>557</v>
      </c>
      <c r="V468" s="585"/>
      <c r="W468" s="590">
        <v>45280</v>
      </c>
      <c r="X468" s="591">
        <v>10382.696</v>
      </c>
      <c r="Y468" s="619"/>
      <c r="Z468" s="592">
        <v>10382.696</v>
      </c>
      <c r="AA468" s="585" t="s">
        <v>1405</v>
      </c>
      <c r="AB468" s="19"/>
      <c r="AC468" s="576"/>
      <c r="AD468" s="30"/>
      <c r="AE468" s="30"/>
      <c r="AF468" s="30"/>
      <c r="AG468" s="30"/>
      <c r="AH468" s="30"/>
      <c r="AI468" s="30"/>
      <c r="AJ468" s="30"/>
      <c r="AK468" s="30"/>
      <c r="AL468" s="30"/>
      <c r="AM468" s="30"/>
      <c r="AN468" s="30"/>
      <c r="AO468" s="30"/>
      <c r="AP468" s="30"/>
      <c r="AQ468" s="30"/>
      <c r="AR468" s="30"/>
      <c r="AS468" s="30"/>
      <c r="AT468" s="30"/>
      <c r="AU468" s="30"/>
      <c r="AV468" s="30"/>
      <c r="AW468" s="30"/>
      <c r="AX468" s="30"/>
      <c r="AY468" s="30"/>
      <c r="AZ468" s="30"/>
      <c r="BA468" s="30"/>
      <c r="BB468" s="30"/>
      <c r="BC468" s="30"/>
      <c r="BD468" s="30"/>
      <c r="BE468" s="30"/>
      <c r="BF468" s="30"/>
      <c r="BG468" s="30"/>
      <c r="BH468" s="30"/>
      <c r="BI468" s="30"/>
      <c r="BJ468" s="30"/>
      <c r="BK468" s="30"/>
      <c r="BL468" s="30"/>
      <c r="BM468" s="30"/>
      <c r="BN468" s="30"/>
      <c r="BO468" s="30"/>
      <c r="BP468" s="30"/>
      <c r="BQ468" s="30"/>
      <c r="BR468" s="30"/>
      <c r="BS468" s="30"/>
      <c r="BT468" s="30"/>
      <c r="BU468" s="30"/>
      <c r="BV468" s="30"/>
      <c r="BW468" s="30"/>
      <c r="BX468" s="30"/>
      <c r="BY468" s="30"/>
      <c r="BZ468" s="30"/>
      <c r="CA468" s="30"/>
      <c r="CB468" s="30"/>
      <c r="CC468" s="30"/>
      <c r="CD468" s="30"/>
      <c r="CE468" s="30"/>
      <c r="CF468" s="30"/>
      <c r="CG468" s="30"/>
      <c r="CH468" s="30"/>
      <c r="CI468" s="30"/>
      <c r="CJ468" s="30"/>
      <c r="CK468" s="30"/>
      <c r="CL468" s="30"/>
      <c r="CM468" s="30"/>
      <c r="CN468" s="30"/>
      <c r="CO468" s="30"/>
      <c r="CP468" s="30"/>
      <c r="CQ468" s="30"/>
      <c r="CR468" s="30"/>
      <c r="CS468" s="30"/>
      <c r="CT468" s="30"/>
      <c r="CU468" s="30"/>
      <c r="CV468" s="30"/>
      <c r="CW468" s="30"/>
      <c r="CX468" s="30"/>
      <c r="CY468" s="30"/>
      <c r="CZ468" s="30"/>
      <c r="DA468" s="30"/>
      <c r="DB468" s="30"/>
      <c r="DC468" s="30"/>
      <c r="DD468" s="30"/>
      <c r="DE468" s="30"/>
      <c r="DF468" s="30"/>
      <c r="DG468" s="30"/>
      <c r="DH468" s="30"/>
      <c r="DI468" s="30"/>
      <c r="DJ468" s="30"/>
      <c r="DK468" s="30"/>
      <c r="DL468" s="30"/>
      <c r="DM468" s="30"/>
      <c r="DN468" s="30"/>
      <c r="DO468" s="30"/>
      <c r="DP468" s="30"/>
      <c r="DQ468" s="30"/>
      <c r="DR468" s="30"/>
      <c r="DS468" s="30"/>
      <c r="DT468" s="30"/>
      <c r="DU468" s="30"/>
      <c r="DV468" s="30"/>
      <c r="DW468" s="30"/>
      <c r="DX468" s="30"/>
      <c r="DY468" s="30"/>
      <c r="DZ468" s="30"/>
      <c r="EA468" s="30"/>
      <c r="EB468" s="30"/>
      <c r="EC468" s="30"/>
      <c r="ED468" s="30"/>
      <c r="EE468" s="30"/>
      <c r="EF468" s="30"/>
      <c r="EG468" s="30"/>
      <c r="EH468" s="30"/>
      <c r="EI468" s="30"/>
      <c r="EJ468" s="30"/>
      <c r="EK468" s="30"/>
      <c r="EL468" s="30"/>
      <c r="EM468" s="30"/>
      <c r="EN468" s="30"/>
      <c r="EO468" s="30"/>
      <c r="EP468" s="30"/>
      <c r="EQ468" s="30"/>
      <c r="ER468" s="30"/>
      <c r="ES468" s="30"/>
      <c r="ET468" s="30"/>
      <c r="EU468" s="30"/>
      <c r="EV468" s="30"/>
      <c r="EW468" s="30"/>
      <c r="EX468" s="30"/>
      <c r="EY468" s="30"/>
      <c r="EZ468" s="30"/>
      <c r="FA468" s="30"/>
      <c r="FB468" s="30"/>
      <c r="FC468" s="30"/>
      <c r="FD468" s="30"/>
      <c r="FE468" s="30"/>
      <c r="FF468" s="30"/>
      <c r="FG468" s="30"/>
      <c r="FH468" s="30"/>
      <c r="FI468" s="30"/>
      <c r="FJ468" s="30"/>
      <c r="FK468" s="30"/>
      <c r="FL468" s="30"/>
      <c r="FM468" s="30"/>
      <c r="FN468" s="30"/>
      <c r="FO468" s="30"/>
      <c r="FP468" s="30"/>
      <c r="FQ468" s="30"/>
      <c r="FR468" s="30"/>
      <c r="FS468" s="30"/>
      <c r="FT468" s="30"/>
      <c r="FU468" s="30"/>
      <c r="FV468" s="30"/>
      <c r="FW468" s="30"/>
      <c r="FX468" s="30"/>
      <c r="FY468" s="30"/>
      <c r="FZ468" s="30"/>
      <c r="GA468" s="30"/>
      <c r="GB468" s="30"/>
      <c r="GC468" s="30"/>
      <c r="GD468" s="30"/>
      <c r="GE468" s="30"/>
      <c r="GF468" s="30"/>
      <c r="GG468" s="30"/>
      <c r="GH468" s="30"/>
      <c r="GI468" s="30"/>
      <c r="GJ468" s="30"/>
      <c r="GK468" s="30"/>
      <c r="GL468" s="30"/>
      <c r="GM468" s="30"/>
      <c r="GN468" s="30"/>
      <c r="GO468" s="30"/>
      <c r="GP468" s="30"/>
      <c r="GQ468" s="30"/>
      <c r="GR468" s="30"/>
      <c r="GS468" s="30"/>
      <c r="GT468" s="30"/>
      <c r="GU468" s="30"/>
      <c r="GV468" s="30"/>
      <c r="GW468" s="30"/>
      <c r="GX468" s="30"/>
      <c r="GY468" s="30"/>
      <c r="GZ468" s="30"/>
      <c r="HA468" s="30"/>
      <c r="HB468" s="30"/>
      <c r="HC468" s="30"/>
      <c r="HD468" s="30"/>
      <c r="HE468" s="30"/>
      <c r="HF468" s="30"/>
      <c r="HG468" s="30"/>
      <c r="HH468" s="30"/>
      <c r="HI468" s="30"/>
      <c r="HJ468" s="30"/>
      <c r="HK468" s="30"/>
      <c r="HL468" s="30"/>
      <c r="HM468" s="30"/>
      <c r="HN468" s="30"/>
      <c r="HO468" s="30"/>
      <c r="HP468" s="30"/>
      <c r="HQ468" s="30"/>
      <c r="HR468" s="30"/>
      <c r="HS468" s="30"/>
      <c r="HT468" s="30"/>
      <c r="HU468" s="30"/>
      <c r="HV468" s="30"/>
      <c r="HW468" s="30"/>
      <c r="HX468" s="30"/>
      <c r="HY468" s="30"/>
      <c r="HZ468" s="30"/>
      <c r="IA468" s="30"/>
      <c r="IB468" s="30"/>
      <c r="IC468" s="30"/>
      <c r="ID468" s="30"/>
      <c r="IE468" s="30"/>
      <c r="IF468" s="30"/>
      <c r="IG468" s="30"/>
      <c r="IH468" s="30"/>
      <c r="II468" s="30"/>
      <c r="IJ468" s="30"/>
      <c r="IK468" s="30"/>
      <c r="IL468" s="30"/>
      <c r="IM468" s="30"/>
      <c r="IN468" s="30"/>
      <c r="IO468" s="30"/>
      <c r="IP468" s="30"/>
      <c r="IQ468" s="30"/>
      <c r="IR468" s="30"/>
      <c r="IS468" s="30"/>
      <c r="IT468" s="30"/>
      <c r="IU468" s="30"/>
      <c r="IV468" s="30"/>
      <c r="IW468" s="30"/>
      <c r="IX468" s="30"/>
      <c r="IY468" s="30"/>
      <c r="IZ468" s="30"/>
      <c r="JA468" s="30"/>
      <c r="JB468" s="30"/>
      <c r="JC468" s="30"/>
      <c r="JD468" s="30"/>
      <c r="JE468" s="30"/>
      <c r="JF468" s="30"/>
      <c r="JG468" s="30"/>
      <c r="JH468" s="30"/>
      <c r="JI468" s="30"/>
      <c r="JJ468" s="30"/>
      <c r="JK468" s="30"/>
      <c r="JL468" s="30"/>
      <c r="JM468" s="30"/>
      <c r="JN468" s="30"/>
      <c r="JO468" s="30"/>
      <c r="JP468" s="30"/>
      <c r="JQ468" s="30"/>
      <c r="JR468" s="30"/>
      <c r="JS468" s="30"/>
      <c r="JT468" s="30"/>
      <c r="JU468" s="30"/>
      <c r="JV468" s="30"/>
      <c r="JW468" s="30"/>
      <c r="JX468" s="30"/>
      <c r="JY468" s="30"/>
      <c r="JZ468" s="30"/>
      <c r="KA468" s="30"/>
      <c r="KB468" s="30"/>
      <c r="KC468" s="30"/>
      <c r="KD468" s="30"/>
      <c r="KE468" s="30"/>
      <c r="KF468" s="30"/>
      <c r="KG468" s="30"/>
      <c r="KH468" s="30"/>
      <c r="KI468" s="30"/>
      <c r="KJ468" s="30"/>
      <c r="KK468" s="30"/>
      <c r="KL468" s="30"/>
      <c r="KM468" s="30"/>
      <c r="KN468" s="30"/>
      <c r="KO468" s="30"/>
      <c r="KP468" s="30"/>
      <c r="KQ468" s="30"/>
      <c r="KR468" s="30"/>
      <c r="KS468" s="30"/>
      <c r="KT468" s="30"/>
      <c r="KU468" s="30"/>
      <c r="KV468" s="30"/>
      <c r="KW468" s="30"/>
      <c r="KX468" s="30"/>
      <c r="KY468" s="30"/>
      <c r="KZ468" s="30"/>
      <c r="LA468" s="30"/>
      <c r="LB468" s="30"/>
      <c r="LC468" s="30"/>
      <c r="LD468" s="30"/>
      <c r="LE468" s="30"/>
      <c r="LF468" s="30"/>
      <c r="LG468" s="30"/>
      <c r="LH468" s="30"/>
      <c r="LI468" s="30"/>
      <c r="LJ468" s="30"/>
      <c r="LK468" s="30"/>
      <c r="LL468" s="30"/>
      <c r="LM468" s="30"/>
      <c r="LN468" s="30"/>
      <c r="LO468" s="30"/>
      <c r="LP468" s="30"/>
      <c r="LQ468" s="30"/>
      <c r="LR468" s="30"/>
      <c r="LS468" s="30"/>
      <c r="LT468" s="30"/>
      <c r="LU468" s="30"/>
      <c r="LV468" s="30"/>
      <c r="LW468" s="30"/>
      <c r="LX468" s="30"/>
    </row>
    <row r="469" spans="1:336" s="31" customFormat="1" ht="216.75" x14ac:dyDescent="0.25">
      <c r="A469" s="677" t="str">
        <f>CONCATENATE(MUEBLES[[#This Row],[CODIGO DE LA PARTIDA ESPECIFICA ]],"-",MUEBLES[[#This Row],[NO. EDIFICIO ]],"-",MUEBLES[[#This Row],[NO. ÁREA ]],"-",MUEBLES[[#This Row],[NÚM. DE BIEN ]],"-",MUEBLES[[#This Row],[CONSECUTIVO DEL BIEN ]],"-",MUEBLES[[#This Row],[CONSECUTIVO GENERAL DE INVENTARIO]])</f>
        <v>511-01-44-054-019-0464</v>
      </c>
      <c r="B469" s="584">
        <v>511</v>
      </c>
      <c r="C469" s="584" t="s">
        <v>6096</v>
      </c>
      <c r="D469" s="584" t="s">
        <v>6585</v>
      </c>
      <c r="E469" s="585" t="s">
        <v>4060</v>
      </c>
      <c r="F469" s="584" t="str">
        <f>VLOOKUP(MUEBLES[[#This Row],[NO. EDIFICIO ]],EDIFICIOS[],2,FALSE)</f>
        <v>PALACIO MUNICIPAL</v>
      </c>
      <c r="G469" s="584" t="str">
        <f>VLOOKUP(MUEBLES[[#This Row],[NO. EDIFICIO ]],EDIFICIOS[],3,FALSE)</f>
        <v>PALACIO MUNICIPAL, S/N, COLONIA CENTRO</v>
      </c>
      <c r="H469" s="606" t="s">
        <v>4289</v>
      </c>
      <c r="I469" s="587" t="str">
        <f>VLOOKUP(MUEBLES[[#This Row],[NO. ÁREA ]],AREAS[],2,FALSE)</f>
        <v>SEGURIDAD PÚBLICA Y TRÁNSITO MUNICIPAL</v>
      </c>
      <c r="J469" s="586" t="str">
        <f>VLOOKUP(MUEBLES[[#This Row],[NO. ÁREA ]],AREAS[],5,FALSE)</f>
        <v>LIC. MIGUEL ÁNGEL ALDANA  CANO</v>
      </c>
      <c r="K469" s="586" t="s">
        <v>4060</v>
      </c>
      <c r="L469" s="587" t="str">
        <f>VLOOKUP(MUEBLES[[#This Row],[NÚM. DE NOMINA ]],PERSONAL[],2,FALSE)</f>
        <v>LIC. MIGUEL ÁNGEL ALDANA  CANO</v>
      </c>
      <c r="M469" s="586" t="str">
        <f>VLOOKUP(MUEBLES[[#This Row],[NÚM. DE NOMINA ]],PERSONAL[],3,FALSE)</f>
        <v xml:space="preserve">TITULAR </v>
      </c>
      <c r="N469" s="585" t="s">
        <v>4745</v>
      </c>
      <c r="O469" s="624" t="s">
        <v>4710</v>
      </c>
      <c r="P469" s="588" t="str">
        <f>VLOOKUP(MUEBLES[[#This Row],[NÚM. DE BIEN ]],BIENES[],2,FALSE)</f>
        <v>CAMARA FIJA TIPO BALA HIKVISION</v>
      </c>
      <c r="Q469" s="625" t="s">
        <v>3606</v>
      </c>
      <c r="R469" s="606" t="s">
        <v>5406</v>
      </c>
      <c r="S469" s="585" t="s">
        <v>557</v>
      </c>
      <c r="T469" s="585" t="s">
        <v>557</v>
      </c>
      <c r="U469" s="585" t="s">
        <v>557</v>
      </c>
      <c r="V469" s="585"/>
      <c r="W469" s="590">
        <v>45280</v>
      </c>
      <c r="X469" s="591">
        <v>10382.696</v>
      </c>
      <c r="Y469" s="619"/>
      <c r="Z469" s="592">
        <v>10382.696</v>
      </c>
      <c r="AA469" s="585" t="s">
        <v>1405</v>
      </c>
      <c r="AB469" s="19"/>
      <c r="AC469" s="576"/>
      <c r="AD469" s="30"/>
      <c r="AE469" s="30"/>
      <c r="AF469" s="30"/>
      <c r="AG469" s="30"/>
      <c r="AH469" s="30"/>
      <c r="AI469" s="30"/>
      <c r="AJ469" s="30"/>
      <c r="AK469" s="30"/>
      <c r="AL469" s="30"/>
      <c r="AM469" s="30"/>
      <c r="AN469" s="30"/>
      <c r="AO469" s="30"/>
      <c r="AP469" s="30"/>
      <c r="AQ469" s="30"/>
      <c r="AR469" s="30"/>
      <c r="AS469" s="30"/>
      <c r="AT469" s="30"/>
      <c r="AU469" s="30"/>
      <c r="AV469" s="30"/>
      <c r="AW469" s="30"/>
      <c r="AX469" s="30"/>
      <c r="AY469" s="30"/>
      <c r="AZ469" s="30"/>
      <c r="BA469" s="30"/>
      <c r="BB469" s="30"/>
      <c r="BC469" s="30"/>
      <c r="BD469" s="30"/>
      <c r="BE469" s="30"/>
      <c r="BF469" s="30"/>
      <c r="BG469" s="30"/>
      <c r="BH469" s="30"/>
      <c r="BI469" s="30"/>
      <c r="BJ469" s="30"/>
      <c r="BK469" s="30"/>
      <c r="BL469" s="30"/>
      <c r="BM469" s="30"/>
      <c r="BN469" s="30"/>
      <c r="BO469" s="30"/>
      <c r="BP469" s="30"/>
      <c r="BQ469" s="30"/>
      <c r="BR469" s="30"/>
      <c r="BS469" s="30"/>
      <c r="BT469" s="30"/>
      <c r="BU469" s="30"/>
      <c r="BV469" s="30"/>
      <c r="BW469" s="30"/>
      <c r="BX469" s="30"/>
      <c r="BY469" s="30"/>
      <c r="BZ469" s="30"/>
      <c r="CA469" s="30"/>
      <c r="CB469" s="30"/>
      <c r="CC469" s="30"/>
      <c r="CD469" s="30"/>
      <c r="CE469" s="30"/>
      <c r="CF469" s="30"/>
      <c r="CG469" s="30"/>
      <c r="CH469" s="30"/>
      <c r="CI469" s="30"/>
      <c r="CJ469" s="30"/>
      <c r="CK469" s="30"/>
      <c r="CL469" s="30"/>
      <c r="CM469" s="30"/>
      <c r="CN469" s="30"/>
      <c r="CO469" s="30"/>
      <c r="CP469" s="30"/>
      <c r="CQ469" s="30"/>
      <c r="CR469" s="30"/>
      <c r="CS469" s="30"/>
      <c r="CT469" s="30"/>
      <c r="CU469" s="30"/>
      <c r="CV469" s="30"/>
      <c r="CW469" s="30"/>
      <c r="CX469" s="30"/>
      <c r="CY469" s="30"/>
      <c r="CZ469" s="30"/>
      <c r="DA469" s="30"/>
      <c r="DB469" s="30"/>
      <c r="DC469" s="30"/>
      <c r="DD469" s="30"/>
      <c r="DE469" s="30"/>
      <c r="DF469" s="30"/>
      <c r="DG469" s="30"/>
      <c r="DH469" s="30"/>
      <c r="DI469" s="30"/>
      <c r="DJ469" s="30"/>
      <c r="DK469" s="30"/>
      <c r="DL469" s="30"/>
      <c r="DM469" s="30"/>
      <c r="DN469" s="30"/>
      <c r="DO469" s="30"/>
      <c r="DP469" s="30"/>
      <c r="DQ469" s="30"/>
      <c r="DR469" s="30"/>
      <c r="DS469" s="30"/>
      <c r="DT469" s="30"/>
      <c r="DU469" s="30"/>
      <c r="DV469" s="30"/>
      <c r="DW469" s="30"/>
      <c r="DX469" s="30"/>
      <c r="DY469" s="30"/>
      <c r="DZ469" s="30"/>
      <c r="EA469" s="30"/>
      <c r="EB469" s="30"/>
      <c r="EC469" s="30"/>
      <c r="ED469" s="30"/>
      <c r="EE469" s="30"/>
      <c r="EF469" s="30"/>
      <c r="EG469" s="30"/>
      <c r="EH469" s="30"/>
      <c r="EI469" s="30"/>
      <c r="EJ469" s="30"/>
      <c r="EK469" s="30"/>
      <c r="EL469" s="30"/>
      <c r="EM469" s="30"/>
      <c r="EN469" s="30"/>
      <c r="EO469" s="30"/>
      <c r="EP469" s="30"/>
      <c r="EQ469" s="30"/>
      <c r="ER469" s="30"/>
      <c r="ES469" s="30"/>
      <c r="ET469" s="30"/>
      <c r="EU469" s="30"/>
      <c r="EV469" s="30"/>
      <c r="EW469" s="30"/>
      <c r="EX469" s="30"/>
      <c r="EY469" s="30"/>
      <c r="EZ469" s="30"/>
      <c r="FA469" s="30"/>
      <c r="FB469" s="30"/>
      <c r="FC469" s="30"/>
      <c r="FD469" s="30"/>
      <c r="FE469" s="30"/>
      <c r="FF469" s="30"/>
      <c r="FG469" s="30"/>
      <c r="FH469" s="30"/>
      <c r="FI469" s="30"/>
      <c r="FJ469" s="30"/>
      <c r="FK469" s="30"/>
      <c r="FL469" s="30"/>
      <c r="FM469" s="30"/>
      <c r="FN469" s="30"/>
      <c r="FO469" s="30"/>
      <c r="FP469" s="30"/>
      <c r="FQ469" s="30"/>
      <c r="FR469" s="30"/>
      <c r="FS469" s="30"/>
      <c r="FT469" s="30"/>
      <c r="FU469" s="30"/>
      <c r="FV469" s="30"/>
      <c r="FW469" s="30"/>
      <c r="FX469" s="30"/>
      <c r="FY469" s="30"/>
      <c r="FZ469" s="30"/>
      <c r="GA469" s="30"/>
      <c r="GB469" s="30"/>
      <c r="GC469" s="30"/>
      <c r="GD469" s="30"/>
      <c r="GE469" s="30"/>
      <c r="GF469" s="30"/>
      <c r="GG469" s="30"/>
      <c r="GH469" s="30"/>
      <c r="GI469" s="30"/>
      <c r="GJ469" s="30"/>
      <c r="GK469" s="30"/>
      <c r="GL469" s="30"/>
      <c r="GM469" s="30"/>
      <c r="GN469" s="30"/>
      <c r="GO469" s="30"/>
      <c r="GP469" s="30"/>
      <c r="GQ469" s="30"/>
      <c r="GR469" s="30"/>
      <c r="GS469" s="30"/>
      <c r="GT469" s="30"/>
      <c r="GU469" s="30"/>
      <c r="GV469" s="30"/>
      <c r="GW469" s="30"/>
      <c r="GX469" s="30"/>
      <c r="GY469" s="30"/>
      <c r="GZ469" s="30"/>
      <c r="HA469" s="30"/>
      <c r="HB469" s="30"/>
      <c r="HC469" s="30"/>
      <c r="HD469" s="30"/>
      <c r="HE469" s="30"/>
      <c r="HF469" s="30"/>
      <c r="HG469" s="30"/>
      <c r="HH469" s="30"/>
      <c r="HI469" s="30"/>
      <c r="HJ469" s="30"/>
      <c r="HK469" s="30"/>
      <c r="HL469" s="30"/>
      <c r="HM469" s="30"/>
      <c r="HN469" s="30"/>
      <c r="HO469" s="30"/>
      <c r="HP469" s="30"/>
      <c r="HQ469" s="30"/>
      <c r="HR469" s="30"/>
      <c r="HS469" s="30"/>
      <c r="HT469" s="30"/>
      <c r="HU469" s="30"/>
      <c r="HV469" s="30"/>
      <c r="HW469" s="30"/>
      <c r="HX469" s="30"/>
      <c r="HY469" s="30"/>
      <c r="HZ469" s="30"/>
      <c r="IA469" s="30"/>
      <c r="IB469" s="30"/>
      <c r="IC469" s="30"/>
      <c r="ID469" s="30"/>
      <c r="IE469" s="30"/>
      <c r="IF469" s="30"/>
      <c r="IG469" s="30"/>
      <c r="IH469" s="30"/>
      <c r="II469" s="30"/>
      <c r="IJ469" s="30"/>
      <c r="IK469" s="30"/>
      <c r="IL469" s="30"/>
      <c r="IM469" s="30"/>
      <c r="IN469" s="30"/>
      <c r="IO469" s="30"/>
      <c r="IP469" s="30"/>
      <c r="IQ469" s="30"/>
      <c r="IR469" s="30"/>
      <c r="IS469" s="30"/>
      <c r="IT469" s="30"/>
      <c r="IU469" s="30"/>
      <c r="IV469" s="30"/>
      <c r="IW469" s="30"/>
      <c r="IX469" s="30"/>
      <c r="IY469" s="30"/>
      <c r="IZ469" s="30"/>
      <c r="JA469" s="30"/>
      <c r="JB469" s="30"/>
      <c r="JC469" s="30"/>
      <c r="JD469" s="30"/>
      <c r="JE469" s="30"/>
      <c r="JF469" s="30"/>
      <c r="JG469" s="30"/>
      <c r="JH469" s="30"/>
      <c r="JI469" s="30"/>
      <c r="JJ469" s="30"/>
      <c r="JK469" s="30"/>
      <c r="JL469" s="30"/>
      <c r="JM469" s="30"/>
      <c r="JN469" s="30"/>
      <c r="JO469" s="30"/>
      <c r="JP469" s="30"/>
      <c r="JQ469" s="30"/>
      <c r="JR469" s="30"/>
      <c r="JS469" s="30"/>
      <c r="JT469" s="30"/>
      <c r="JU469" s="30"/>
      <c r="JV469" s="30"/>
      <c r="JW469" s="30"/>
      <c r="JX469" s="30"/>
      <c r="JY469" s="30"/>
      <c r="JZ469" s="30"/>
      <c r="KA469" s="30"/>
      <c r="KB469" s="30"/>
      <c r="KC469" s="30"/>
      <c r="KD469" s="30"/>
      <c r="KE469" s="30"/>
      <c r="KF469" s="30"/>
      <c r="KG469" s="30"/>
      <c r="KH469" s="30"/>
      <c r="KI469" s="30"/>
      <c r="KJ469" s="30"/>
      <c r="KK469" s="30"/>
      <c r="KL469" s="30"/>
      <c r="KM469" s="30"/>
      <c r="KN469" s="30"/>
      <c r="KO469" s="30"/>
      <c r="KP469" s="30"/>
      <c r="KQ469" s="30"/>
      <c r="KR469" s="30"/>
      <c r="KS469" s="30"/>
      <c r="KT469" s="30"/>
      <c r="KU469" s="30"/>
      <c r="KV469" s="30"/>
      <c r="KW469" s="30"/>
      <c r="KX469" s="30"/>
      <c r="KY469" s="30"/>
      <c r="KZ469" s="30"/>
      <c r="LA469" s="30"/>
      <c r="LB469" s="30"/>
      <c r="LC469" s="30"/>
      <c r="LD469" s="30"/>
      <c r="LE469" s="30"/>
      <c r="LF469" s="30"/>
      <c r="LG469" s="30"/>
      <c r="LH469" s="30"/>
      <c r="LI469" s="30"/>
      <c r="LJ469" s="30"/>
      <c r="LK469" s="30"/>
      <c r="LL469" s="30"/>
      <c r="LM469" s="30"/>
      <c r="LN469" s="30"/>
      <c r="LO469" s="30"/>
      <c r="LP469" s="30"/>
      <c r="LQ469" s="30"/>
      <c r="LR469" s="30"/>
      <c r="LS469" s="30"/>
      <c r="LT469" s="30"/>
      <c r="LU469" s="30"/>
      <c r="LV469" s="30"/>
      <c r="LW469" s="30"/>
      <c r="LX469" s="30"/>
    </row>
    <row r="470" spans="1:336" s="31" customFormat="1" ht="216.75" x14ac:dyDescent="0.25">
      <c r="A470" s="677" t="str">
        <f>CONCATENATE(MUEBLES[[#This Row],[CODIGO DE LA PARTIDA ESPECIFICA ]],"-",MUEBLES[[#This Row],[NO. EDIFICIO ]],"-",MUEBLES[[#This Row],[NO. ÁREA ]],"-",MUEBLES[[#This Row],[NÚM. DE BIEN ]],"-",MUEBLES[[#This Row],[CONSECUTIVO DEL BIEN ]],"-",MUEBLES[[#This Row],[CONSECUTIVO GENERAL DE INVENTARIO]])</f>
        <v>511-01-44-054-020-0465</v>
      </c>
      <c r="B470" s="584">
        <v>511</v>
      </c>
      <c r="C470" s="584" t="s">
        <v>6096</v>
      </c>
      <c r="D470" s="584" t="s">
        <v>6586</v>
      </c>
      <c r="E470" s="585" t="s">
        <v>4060</v>
      </c>
      <c r="F470" s="584" t="str">
        <f>VLOOKUP(MUEBLES[[#This Row],[NO. EDIFICIO ]],EDIFICIOS[],2,FALSE)</f>
        <v>PALACIO MUNICIPAL</v>
      </c>
      <c r="G470" s="584" t="str">
        <f>VLOOKUP(MUEBLES[[#This Row],[NO. EDIFICIO ]],EDIFICIOS[],3,FALSE)</f>
        <v>PALACIO MUNICIPAL, S/N, COLONIA CENTRO</v>
      </c>
      <c r="H470" s="606" t="s">
        <v>4289</v>
      </c>
      <c r="I470" s="587" t="str">
        <f>VLOOKUP(MUEBLES[[#This Row],[NO. ÁREA ]],AREAS[],2,FALSE)</f>
        <v>SEGURIDAD PÚBLICA Y TRÁNSITO MUNICIPAL</v>
      </c>
      <c r="J470" s="586" t="str">
        <f>VLOOKUP(MUEBLES[[#This Row],[NO. ÁREA ]],AREAS[],5,FALSE)</f>
        <v>LIC. MIGUEL ÁNGEL ALDANA  CANO</v>
      </c>
      <c r="K470" s="586" t="s">
        <v>4060</v>
      </c>
      <c r="L470" s="587" t="str">
        <f>VLOOKUP(MUEBLES[[#This Row],[NÚM. DE NOMINA ]],PERSONAL[],2,FALSE)</f>
        <v>LIC. MIGUEL ÁNGEL ALDANA  CANO</v>
      </c>
      <c r="M470" s="586" t="str">
        <f>VLOOKUP(MUEBLES[[#This Row],[NÚM. DE NOMINA ]],PERSONAL[],3,FALSE)</f>
        <v xml:space="preserve">TITULAR </v>
      </c>
      <c r="N470" s="585" t="s">
        <v>4745</v>
      </c>
      <c r="O470" s="624" t="s">
        <v>4711</v>
      </c>
      <c r="P470" s="588" t="str">
        <f>VLOOKUP(MUEBLES[[#This Row],[NÚM. DE BIEN ]],BIENES[],2,FALSE)</f>
        <v>CAMARA FIJA TIPO BALA HIKVISION</v>
      </c>
      <c r="Q470" s="625" t="s">
        <v>3606</v>
      </c>
      <c r="R470" s="606" t="s">
        <v>5407</v>
      </c>
      <c r="S470" s="585" t="s">
        <v>557</v>
      </c>
      <c r="T470" s="585" t="s">
        <v>557</v>
      </c>
      <c r="U470" s="585" t="s">
        <v>557</v>
      </c>
      <c r="V470" s="585"/>
      <c r="W470" s="590">
        <v>45280</v>
      </c>
      <c r="X470" s="591">
        <v>10382.696</v>
      </c>
      <c r="Y470" s="619"/>
      <c r="Z470" s="592">
        <v>10382.696</v>
      </c>
      <c r="AA470" s="585" t="s">
        <v>1405</v>
      </c>
      <c r="AB470" s="19"/>
      <c r="AC470" s="576"/>
      <c r="AD470" s="30"/>
      <c r="AE470" s="30"/>
      <c r="AF470" s="30"/>
      <c r="AG470" s="30"/>
      <c r="AH470" s="30"/>
      <c r="AI470" s="30"/>
      <c r="AJ470" s="30"/>
      <c r="AK470" s="30"/>
      <c r="AL470" s="30"/>
      <c r="AM470" s="30"/>
      <c r="AN470" s="30"/>
      <c r="AO470" s="30"/>
      <c r="AP470" s="30"/>
      <c r="AQ470" s="30"/>
      <c r="AR470" s="30"/>
      <c r="AS470" s="30"/>
      <c r="AT470" s="30"/>
      <c r="AU470" s="30"/>
      <c r="AV470" s="30"/>
      <c r="AW470" s="30"/>
      <c r="AX470" s="30"/>
      <c r="AY470" s="30"/>
      <c r="AZ470" s="30"/>
      <c r="BA470" s="30"/>
      <c r="BB470" s="30"/>
      <c r="BC470" s="30"/>
      <c r="BD470" s="30"/>
      <c r="BE470" s="30"/>
      <c r="BF470" s="30"/>
      <c r="BG470" s="30"/>
      <c r="BH470" s="30"/>
      <c r="BI470" s="30"/>
      <c r="BJ470" s="30"/>
      <c r="BK470" s="30"/>
      <c r="BL470" s="30"/>
      <c r="BM470" s="30"/>
      <c r="BN470" s="30"/>
      <c r="BO470" s="30"/>
      <c r="BP470" s="30"/>
      <c r="BQ470" s="30"/>
      <c r="BR470" s="30"/>
      <c r="BS470" s="30"/>
      <c r="BT470" s="30"/>
      <c r="BU470" s="30"/>
      <c r="BV470" s="30"/>
      <c r="BW470" s="30"/>
      <c r="BX470" s="30"/>
      <c r="BY470" s="30"/>
      <c r="BZ470" s="30"/>
      <c r="CA470" s="30"/>
      <c r="CB470" s="30"/>
      <c r="CC470" s="30"/>
      <c r="CD470" s="30"/>
      <c r="CE470" s="30"/>
      <c r="CF470" s="30"/>
      <c r="CG470" s="30"/>
      <c r="CH470" s="30"/>
      <c r="CI470" s="30"/>
      <c r="CJ470" s="30"/>
      <c r="CK470" s="30"/>
      <c r="CL470" s="30"/>
      <c r="CM470" s="30"/>
      <c r="CN470" s="30"/>
      <c r="CO470" s="30"/>
      <c r="CP470" s="30"/>
      <c r="CQ470" s="30"/>
      <c r="CR470" s="30"/>
      <c r="CS470" s="30"/>
      <c r="CT470" s="30"/>
      <c r="CU470" s="30"/>
      <c r="CV470" s="30"/>
      <c r="CW470" s="30"/>
      <c r="CX470" s="30"/>
      <c r="CY470" s="30"/>
      <c r="CZ470" s="30"/>
      <c r="DA470" s="30"/>
      <c r="DB470" s="30"/>
      <c r="DC470" s="30"/>
      <c r="DD470" s="30"/>
      <c r="DE470" s="30"/>
      <c r="DF470" s="30"/>
      <c r="DG470" s="30"/>
      <c r="DH470" s="30"/>
      <c r="DI470" s="30"/>
      <c r="DJ470" s="30"/>
      <c r="DK470" s="30"/>
      <c r="DL470" s="30"/>
      <c r="DM470" s="30"/>
      <c r="DN470" s="30"/>
      <c r="DO470" s="30"/>
      <c r="DP470" s="30"/>
      <c r="DQ470" s="30"/>
      <c r="DR470" s="30"/>
      <c r="DS470" s="30"/>
      <c r="DT470" s="30"/>
      <c r="DU470" s="30"/>
      <c r="DV470" s="30"/>
      <c r="DW470" s="30"/>
      <c r="DX470" s="30"/>
      <c r="DY470" s="30"/>
      <c r="DZ470" s="30"/>
      <c r="EA470" s="30"/>
      <c r="EB470" s="30"/>
      <c r="EC470" s="30"/>
      <c r="ED470" s="30"/>
      <c r="EE470" s="30"/>
      <c r="EF470" s="30"/>
      <c r="EG470" s="30"/>
      <c r="EH470" s="30"/>
      <c r="EI470" s="30"/>
      <c r="EJ470" s="30"/>
      <c r="EK470" s="30"/>
      <c r="EL470" s="30"/>
      <c r="EM470" s="30"/>
      <c r="EN470" s="30"/>
      <c r="EO470" s="30"/>
      <c r="EP470" s="30"/>
      <c r="EQ470" s="30"/>
      <c r="ER470" s="30"/>
      <c r="ES470" s="30"/>
      <c r="ET470" s="30"/>
      <c r="EU470" s="30"/>
      <c r="EV470" s="30"/>
      <c r="EW470" s="30"/>
      <c r="EX470" s="30"/>
      <c r="EY470" s="30"/>
      <c r="EZ470" s="30"/>
      <c r="FA470" s="30"/>
      <c r="FB470" s="30"/>
      <c r="FC470" s="30"/>
      <c r="FD470" s="30"/>
      <c r="FE470" s="30"/>
      <c r="FF470" s="30"/>
      <c r="FG470" s="30"/>
      <c r="FH470" s="30"/>
      <c r="FI470" s="30"/>
      <c r="FJ470" s="30"/>
      <c r="FK470" s="30"/>
      <c r="FL470" s="30"/>
      <c r="FM470" s="30"/>
      <c r="FN470" s="30"/>
      <c r="FO470" s="30"/>
      <c r="FP470" s="30"/>
      <c r="FQ470" s="30"/>
      <c r="FR470" s="30"/>
      <c r="FS470" s="30"/>
      <c r="FT470" s="30"/>
      <c r="FU470" s="30"/>
      <c r="FV470" s="30"/>
      <c r="FW470" s="30"/>
      <c r="FX470" s="30"/>
      <c r="FY470" s="30"/>
      <c r="FZ470" s="30"/>
      <c r="GA470" s="30"/>
      <c r="GB470" s="30"/>
      <c r="GC470" s="30"/>
      <c r="GD470" s="30"/>
      <c r="GE470" s="30"/>
      <c r="GF470" s="30"/>
      <c r="GG470" s="30"/>
      <c r="GH470" s="30"/>
      <c r="GI470" s="30"/>
      <c r="GJ470" s="30"/>
      <c r="GK470" s="30"/>
      <c r="GL470" s="30"/>
      <c r="GM470" s="30"/>
      <c r="GN470" s="30"/>
      <c r="GO470" s="30"/>
      <c r="GP470" s="30"/>
      <c r="GQ470" s="30"/>
      <c r="GR470" s="30"/>
      <c r="GS470" s="30"/>
      <c r="GT470" s="30"/>
      <c r="GU470" s="30"/>
      <c r="GV470" s="30"/>
      <c r="GW470" s="30"/>
      <c r="GX470" s="30"/>
      <c r="GY470" s="30"/>
      <c r="GZ470" s="30"/>
      <c r="HA470" s="30"/>
      <c r="HB470" s="30"/>
      <c r="HC470" s="30"/>
      <c r="HD470" s="30"/>
      <c r="HE470" s="30"/>
      <c r="HF470" s="30"/>
      <c r="HG470" s="30"/>
      <c r="HH470" s="30"/>
      <c r="HI470" s="30"/>
      <c r="HJ470" s="30"/>
      <c r="HK470" s="30"/>
      <c r="HL470" s="30"/>
      <c r="HM470" s="30"/>
      <c r="HN470" s="30"/>
      <c r="HO470" s="30"/>
      <c r="HP470" s="30"/>
      <c r="HQ470" s="30"/>
      <c r="HR470" s="30"/>
      <c r="HS470" s="30"/>
      <c r="HT470" s="30"/>
      <c r="HU470" s="30"/>
      <c r="HV470" s="30"/>
      <c r="HW470" s="30"/>
      <c r="HX470" s="30"/>
      <c r="HY470" s="30"/>
      <c r="HZ470" s="30"/>
      <c r="IA470" s="30"/>
      <c r="IB470" s="30"/>
      <c r="IC470" s="30"/>
      <c r="ID470" s="30"/>
      <c r="IE470" s="30"/>
      <c r="IF470" s="30"/>
      <c r="IG470" s="30"/>
      <c r="IH470" s="30"/>
      <c r="II470" s="30"/>
      <c r="IJ470" s="30"/>
      <c r="IK470" s="30"/>
      <c r="IL470" s="30"/>
      <c r="IM470" s="30"/>
      <c r="IN470" s="30"/>
      <c r="IO470" s="30"/>
      <c r="IP470" s="30"/>
      <c r="IQ470" s="30"/>
      <c r="IR470" s="30"/>
      <c r="IS470" s="30"/>
      <c r="IT470" s="30"/>
      <c r="IU470" s="30"/>
      <c r="IV470" s="30"/>
      <c r="IW470" s="30"/>
      <c r="IX470" s="30"/>
      <c r="IY470" s="30"/>
      <c r="IZ470" s="30"/>
      <c r="JA470" s="30"/>
      <c r="JB470" s="30"/>
      <c r="JC470" s="30"/>
      <c r="JD470" s="30"/>
      <c r="JE470" s="30"/>
      <c r="JF470" s="30"/>
      <c r="JG470" s="30"/>
      <c r="JH470" s="30"/>
      <c r="JI470" s="30"/>
      <c r="JJ470" s="30"/>
      <c r="JK470" s="30"/>
      <c r="JL470" s="30"/>
      <c r="JM470" s="30"/>
      <c r="JN470" s="30"/>
      <c r="JO470" s="30"/>
      <c r="JP470" s="30"/>
      <c r="JQ470" s="30"/>
      <c r="JR470" s="30"/>
      <c r="JS470" s="30"/>
      <c r="JT470" s="30"/>
      <c r="JU470" s="30"/>
      <c r="JV470" s="30"/>
      <c r="JW470" s="30"/>
      <c r="JX470" s="30"/>
      <c r="JY470" s="30"/>
      <c r="JZ470" s="30"/>
      <c r="KA470" s="30"/>
      <c r="KB470" s="30"/>
      <c r="KC470" s="30"/>
      <c r="KD470" s="30"/>
      <c r="KE470" s="30"/>
      <c r="KF470" s="30"/>
      <c r="KG470" s="30"/>
      <c r="KH470" s="30"/>
      <c r="KI470" s="30"/>
      <c r="KJ470" s="30"/>
      <c r="KK470" s="30"/>
      <c r="KL470" s="30"/>
      <c r="KM470" s="30"/>
      <c r="KN470" s="30"/>
      <c r="KO470" s="30"/>
      <c r="KP470" s="30"/>
      <c r="KQ470" s="30"/>
      <c r="KR470" s="30"/>
      <c r="KS470" s="30"/>
      <c r="KT470" s="30"/>
      <c r="KU470" s="30"/>
      <c r="KV470" s="30"/>
      <c r="KW470" s="30"/>
      <c r="KX470" s="30"/>
      <c r="KY470" s="30"/>
      <c r="KZ470" s="30"/>
      <c r="LA470" s="30"/>
      <c r="LB470" s="30"/>
      <c r="LC470" s="30"/>
      <c r="LD470" s="30"/>
      <c r="LE470" s="30"/>
      <c r="LF470" s="30"/>
      <c r="LG470" s="30"/>
      <c r="LH470" s="30"/>
      <c r="LI470" s="30"/>
      <c r="LJ470" s="30"/>
      <c r="LK470" s="30"/>
      <c r="LL470" s="30"/>
      <c r="LM470" s="30"/>
      <c r="LN470" s="30"/>
      <c r="LO470" s="30"/>
      <c r="LP470" s="30"/>
      <c r="LQ470" s="30"/>
      <c r="LR470" s="30"/>
      <c r="LS470" s="30"/>
      <c r="LT470" s="30"/>
      <c r="LU470" s="30"/>
      <c r="LV470" s="30"/>
      <c r="LW470" s="30"/>
      <c r="LX470" s="30"/>
    </row>
    <row r="471" spans="1:336" s="31" customFormat="1" ht="216.75" x14ac:dyDescent="0.25">
      <c r="A471" s="677" t="str">
        <f>CONCATENATE(MUEBLES[[#This Row],[CODIGO DE LA PARTIDA ESPECIFICA ]],"-",MUEBLES[[#This Row],[NO. EDIFICIO ]],"-",MUEBLES[[#This Row],[NO. ÁREA ]],"-",MUEBLES[[#This Row],[NÚM. DE BIEN ]],"-",MUEBLES[[#This Row],[CONSECUTIVO DEL BIEN ]],"-",MUEBLES[[#This Row],[CONSECUTIVO GENERAL DE INVENTARIO]])</f>
        <v>511-01-44-054-021-0466</v>
      </c>
      <c r="B471" s="584">
        <v>511</v>
      </c>
      <c r="C471" s="584" t="s">
        <v>6096</v>
      </c>
      <c r="D471" s="584" t="s">
        <v>6587</v>
      </c>
      <c r="E471" s="585" t="s">
        <v>4060</v>
      </c>
      <c r="F471" s="584" t="str">
        <f>VLOOKUP(MUEBLES[[#This Row],[NO. EDIFICIO ]],EDIFICIOS[],2,FALSE)</f>
        <v>PALACIO MUNICIPAL</v>
      </c>
      <c r="G471" s="584" t="str">
        <f>VLOOKUP(MUEBLES[[#This Row],[NO. EDIFICIO ]],EDIFICIOS[],3,FALSE)</f>
        <v>PALACIO MUNICIPAL, S/N, COLONIA CENTRO</v>
      </c>
      <c r="H471" s="606" t="s">
        <v>4289</v>
      </c>
      <c r="I471" s="587" t="str">
        <f>VLOOKUP(MUEBLES[[#This Row],[NO. ÁREA ]],AREAS[],2,FALSE)</f>
        <v>SEGURIDAD PÚBLICA Y TRÁNSITO MUNICIPAL</v>
      </c>
      <c r="J471" s="586" t="str">
        <f>VLOOKUP(MUEBLES[[#This Row],[NO. ÁREA ]],AREAS[],5,FALSE)</f>
        <v>LIC. MIGUEL ÁNGEL ALDANA  CANO</v>
      </c>
      <c r="K471" s="586" t="s">
        <v>4060</v>
      </c>
      <c r="L471" s="587" t="str">
        <f>VLOOKUP(MUEBLES[[#This Row],[NÚM. DE NOMINA ]],PERSONAL[],2,FALSE)</f>
        <v>LIC. MIGUEL ÁNGEL ALDANA  CANO</v>
      </c>
      <c r="M471" s="586" t="str">
        <f>VLOOKUP(MUEBLES[[#This Row],[NÚM. DE NOMINA ]],PERSONAL[],3,FALSE)</f>
        <v xml:space="preserve">TITULAR </v>
      </c>
      <c r="N471" s="585" t="s">
        <v>4745</v>
      </c>
      <c r="O471" s="624" t="s">
        <v>4712</v>
      </c>
      <c r="P471" s="588" t="str">
        <f>VLOOKUP(MUEBLES[[#This Row],[NÚM. DE BIEN ]],BIENES[],2,FALSE)</f>
        <v>CAMARA FIJA TIPO BALA HIKVISION</v>
      </c>
      <c r="Q471" s="625" t="s">
        <v>3606</v>
      </c>
      <c r="R471" s="606" t="s">
        <v>5408</v>
      </c>
      <c r="S471" s="585" t="s">
        <v>557</v>
      </c>
      <c r="T471" s="585" t="s">
        <v>557</v>
      </c>
      <c r="U471" s="585" t="s">
        <v>557</v>
      </c>
      <c r="V471" s="585"/>
      <c r="W471" s="590">
        <v>45280</v>
      </c>
      <c r="X471" s="591">
        <v>10382.696</v>
      </c>
      <c r="Y471" s="619"/>
      <c r="Z471" s="592">
        <v>10382.696</v>
      </c>
      <c r="AA471" s="585" t="s">
        <v>1405</v>
      </c>
      <c r="AB471" s="19"/>
      <c r="AC471" s="576"/>
      <c r="AD471" s="30"/>
      <c r="AE471" s="30"/>
      <c r="AF471" s="30"/>
      <c r="AG471" s="30"/>
      <c r="AH471" s="30"/>
      <c r="AI471" s="30"/>
      <c r="AJ471" s="30"/>
      <c r="AK471" s="30"/>
      <c r="AL471" s="30"/>
      <c r="AM471" s="30"/>
      <c r="AN471" s="30"/>
      <c r="AO471" s="30"/>
      <c r="AP471" s="30"/>
      <c r="AQ471" s="30"/>
      <c r="AR471" s="30"/>
      <c r="AS471" s="30"/>
      <c r="AT471" s="30"/>
      <c r="AU471" s="30"/>
      <c r="AV471" s="30"/>
      <c r="AW471" s="30"/>
      <c r="AX471" s="30"/>
      <c r="AY471" s="30"/>
      <c r="AZ471" s="30"/>
      <c r="BA471" s="30"/>
      <c r="BB471" s="30"/>
      <c r="BC471" s="30"/>
      <c r="BD471" s="30"/>
      <c r="BE471" s="30"/>
      <c r="BF471" s="30"/>
      <c r="BG471" s="30"/>
      <c r="BH471" s="30"/>
      <c r="BI471" s="30"/>
      <c r="BJ471" s="30"/>
      <c r="BK471" s="30"/>
      <c r="BL471" s="30"/>
      <c r="BM471" s="30"/>
      <c r="BN471" s="30"/>
      <c r="BO471" s="30"/>
      <c r="BP471" s="30"/>
      <c r="BQ471" s="30"/>
      <c r="BR471" s="30"/>
      <c r="BS471" s="30"/>
      <c r="BT471" s="30"/>
      <c r="BU471" s="30"/>
      <c r="BV471" s="30"/>
      <c r="BW471" s="30"/>
      <c r="BX471" s="30"/>
      <c r="BY471" s="30"/>
      <c r="BZ471" s="30"/>
      <c r="CA471" s="30"/>
      <c r="CB471" s="30"/>
      <c r="CC471" s="30"/>
      <c r="CD471" s="30"/>
      <c r="CE471" s="30"/>
      <c r="CF471" s="30"/>
      <c r="CG471" s="30"/>
      <c r="CH471" s="30"/>
      <c r="CI471" s="30"/>
      <c r="CJ471" s="30"/>
      <c r="CK471" s="30"/>
      <c r="CL471" s="30"/>
      <c r="CM471" s="30"/>
      <c r="CN471" s="30"/>
      <c r="CO471" s="30"/>
      <c r="CP471" s="30"/>
      <c r="CQ471" s="30"/>
      <c r="CR471" s="30"/>
      <c r="CS471" s="30"/>
      <c r="CT471" s="30"/>
      <c r="CU471" s="30"/>
      <c r="CV471" s="30"/>
      <c r="CW471" s="30"/>
      <c r="CX471" s="30"/>
      <c r="CY471" s="30"/>
      <c r="CZ471" s="30"/>
      <c r="DA471" s="30"/>
      <c r="DB471" s="30"/>
      <c r="DC471" s="30"/>
      <c r="DD471" s="30"/>
      <c r="DE471" s="30"/>
      <c r="DF471" s="30"/>
      <c r="DG471" s="30"/>
      <c r="DH471" s="30"/>
      <c r="DI471" s="30"/>
      <c r="DJ471" s="30"/>
      <c r="DK471" s="30"/>
      <c r="DL471" s="30"/>
      <c r="DM471" s="30"/>
      <c r="DN471" s="30"/>
      <c r="DO471" s="30"/>
      <c r="DP471" s="30"/>
      <c r="DQ471" s="30"/>
      <c r="DR471" s="30"/>
      <c r="DS471" s="30"/>
      <c r="DT471" s="30"/>
      <c r="DU471" s="30"/>
      <c r="DV471" s="30"/>
      <c r="DW471" s="30"/>
      <c r="DX471" s="30"/>
      <c r="DY471" s="30"/>
      <c r="DZ471" s="30"/>
      <c r="EA471" s="30"/>
      <c r="EB471" s="30"/>
      <c r="EC471" s="30"/>
      <c r="ED471" s="30"/>
      <c r="EE471" s="30"/>
      <c r="EF471" s="30"/>
      <c r="EG471" s="30"/>
      <c r="EH471" s="30"/>
      <c r="EI471" s="30"/>
      <c r="EJ471" s="30"/>
      <c r="EK471" s="30"/>
      <c r="EL471" s="30"/>
      <c r="EM471" s="30"/>
      <c r="EN471" s="30"/>
      <c r="EO471" s="30"/>
      <c r="EP471" s="30"/>
      <c r="EQ471" s="30"/>
      <c r="ER471" s="30"/>
      <c r="ES471" s="30"/>
      <c r="ET471" s="30"/>
      <c r="EU471" s="30"/>
      <c r="EV471" s="30"/>
      <c r="EW471" s="30"/>
      <c r="EX471" s="30"/>
      <c r="EY471" s="30"/>
      <c r="EZ471" s="30"/>
      <c r="FA471" s="30"/>
      <c r="FB471" s="30"/>
      <c r="FC471" s="30"/>
      <c r="FD471" s="30"/>
      <c r="FE471" s="30"/>
      <c r="FF471" s="30"/>
      <c r="FG471" s="30"/>
      <c r="FH471" s="30"/>
      <c r="FI471" s="30"/>
      <c r="FJ471" s="30"/>
      <c r="FK471" s="30"/>
      <c r="FL471" s="30"/>
      <c r="FM471" s="30"/>
      <c r="FN471" s="30"/>
      <c r="FO471" s="30"/>
      <c r="FP471" s="30"/>
      <c r="FQ471" s="30"/>
      <c r="FR471" s="30"/>
      <c r="FS471" s="30"/>
      <c r="FT471" s="30"/>
      <c r="FU471" s="30"/>
      <c r="FV471" s="30"/>
      <c r="FW471" s="30"/>
      <c r="FX471" s="30"/>
      <c r="FY471" s="30"/>
      <c r="FZ471" s="30"/>
      <c r="GA471" s="30"/>
      <c r="GB471" s="30"/>
      <c r="GC471" s="30"/>
      <c r="GD471" s="30"/>
      <c r="GE471" s="30"/>
      <c r="GF471" s="30"/>
      <c r="GG471" s="30"/>
      <c r="GH471" s="30"/>
      <c r="GI471" s="30"/>
      <c r="GJ471" s="30"/>
      <c r="GK471" s="30"/>
      <c r="GL471" s="30"/>
      <c r="GM471" s="30"/>
      <c r="GN471" s="30"/>
      <c r="GO471" s="30"/>
      <c r="GP471" s="30"/>
      <c r="GQ471" s="30"/>
      <c r="GR471" s="30"/>
      <c r="GS471" s="30"/>
      <c r="GT471" s="30"/>
      <c r="GU471" s="30"/>
      <c r="GV471" s="30"/>
      <c r="GW471" s="30"/>
      <c r="GX471" s="30"/>
      <c r="GY471" s="30"/>
      <c r="GZ471" s="30"/>
      <c r="HA471" s="30"/>
      <c r="HB471" s="30"/>
      <c r="HC471" s="30"/>
      <c r="HD471" s="30"/>
      <c r="HE471" s="30"/>
      <c r="HF471" s="30"/>
      <c r="HG471" s="30"/>
      <c r="HH471" s="30"/>
      <c r="HI471" s="30"/>
      <c r="HJ471" s="30"/>
      <c r="HK471" s="30"/>
      <c r="HL471" s="30"/>
      <c r="HM471" s="30"/>
      <c r="HN471" s="30"/>
      <c r="HO471" s="30"/>
      <c r="HP471" s="30"/>
      <c r="HQ471" s="30"/>
      <c r="HR471" s="30"/>
      <c r="HS471" s="30"/>
      <c r="HT471" s="30"/>
      <c r="HU471" s="30"/>
      <c r="HV471" s="30"/>
      <c r="HW471" s="30"/>
      <c r="HX471" s="30"/>
      <c r="HY471" s="30"/>
      <c r="HZ471" s="30"/>
      <c r="IA471" s="30"/>
      <c r="IB471" s="30"/>
      <c r="IC471" s="30"/>
      <c r="ID471" s="30"/>
      <c r="IE471" s="30"/>
      <c r="IF471" s="30"/>
      <c r="IG471" s="30"/>
      <c r="IH471" s="30"/>
      <c r="II471" s="30"/>
      <c r="IJ471" s="30"/>
      <c r="IK471" s="30"/>
      <c r="IL471" s="30"/>
      <c r="IM471" s="30"/>
      <c r="IN471" s="30"/>
      <c r="IO471" s="30"/>
      <c r="IP471" s="30"/>
      <c r="IQ471" s="30"/>
      <c r="IR471" s="30"/>
      <c r="IS471" s="30"/>
      <c r="IT471" s="30"/>
      <c r="IU471" s="30"/>
      <c r="IV471" s="30"/>
      <c r="IW471" s="30"/>
      <c r="IX471" s="30"/>
      <c r="IY471" s="30"/>
      <c r="IZ471" s="30"/>
      <c r="JA471" s="30"/>
      <c r="JB471" s="30"/>
      <c r="JC471" s="30"/>
      <c r="JD471" s="30"/>
      <c r="JE471" s="30"/>
      <c r="JF471" s="30"/>
      <c r="JG471" s="30"/>
      <c r="JH471" s="30"/>
      <c r="JI471" s="30"/>
      <c r="JJ471" s="30"/>
      <c r="JK471" s="30"/>
      <c r="JL471" s="30"/>
      <c r="JM471" s="30"/>
      <c r="JN471" s="30"/>
      <c r="JO471" s="30"/>
      <c r="JP471" s="30"/>
      <c r="JQ471" s="30"/>
      <c r="JR471" s="30"/>
      <c r="JS471" s="30"/>
      <c r="JT471" s="30"/>
      <c r="JU471" s="30"/>
      <c r="JV471" s="30"/>
      <c r="JW471" s="30"/>
      <c r="JX471" s="30"/>
      <c r="JY471" s="30"/>
      <c r="JZ471" s="30"/>
      <c r="KA471" s="30"/>
      <c r="KB471" s="30"/>
      <c r="KC471" s="30"/>
      <c r="KD471" s="30"/>
      <c r="KE471" s="30"/>
      <c r="KF471" s="30"/>
      <c r="KG471" s="30"/>
      <c r="KH471" s="30"/>
      <c r="KI471" s="30"/>
      <c r="KJ471" s="30"/>
      <c r="KK471" s="30"/>
      <c r="KL471" s="30"/>
      <c r="KM471" s="30"/>
      <c r="KN471" s="30"/>
      <c r="KO471" s="30"/>
      <c r="KP471" s="30"/>
      <c r="KQ471" s="30"/>
      <c r="KR471" s="30"/>
      <c r="KS471" s="30"/>
      <c r="KT471" s="30"/>
      <c r="KU471" s="30"/>
      <c r="KV471" s="30"/>
      <c r="KW471" s="30"/>
      <c r="KX471" s="30"/>
      <c r="KY471" s="30"/>
      <c r="KZ471" s="30"/>
      <c r="LA471" s="30"/>
      <c r="LB471" s="30"/>
      <c r="LC471" s="30"/>
      <c r="LD471" s="30"/>
      <c r="LE471" s="30"/>
      <c r="LF471" s="30"/>
      <c r="LG471" s="30"/>
      <c r="LH471" s="30"/>
      <c r="LI471" s="30"/>
      <c r="LJ471" s="30"/>
      <c r="LK471" s="30"/>
      <c r="LL471" s="30"/>
      <c r="LM471" s="30"/>
      <c r="LN471" s="30"/>
      <c r="LO471" s="30"/>
      <c r="LP471" s="30"/>
      <c r="LQ471" s="30"/>
      <c r="LR471" s="30"/>
      <c r="LS471" s="30"/>
      <c r="LT471" s="30"/>
      <c r="LU471" s="30"/>
      <c r="LV471" s="30"/>
      <c r="LW471" s="30"/>
      <c r="LX471" s="30"/>
    </row>
    <row r="472" spans="1:336" s="31" customFormat="1" ht="178.5" x14ac:dyDescent="0.25">
      <c r="A472" s="677" t="str">
        <f>CONCATENATE(MUEBLES[[#This Row],[CODIGO DE LA PARTIDA ESPECIFICA ]],"-",MUEBLES[[#This Row],[NO. EDIFICIO ]],"-",MUEBLES[[#This Row],[NO. ÁREA ]],"-",MUEBLES[[#This Row],[NÚM. DE BIEN ]],"-",MUEBLES[[#This Row],[CONSECUTIVO DEL BIEN ]],"-",MUEBLES[[#This Row],[CONSECUTIVO GENERAL DE INVENTARIO]])</f>
        <v>511-01-44-055-001-0467</v>
      </c>
      <c r="B472" s="584">
        <v>511</v>
      </c>
      <c r="C472" s="584" t="s">
        <v>6096</v>
      </c>
      <c r="D472" s="584" t="s">
        <v>6588</v>
      </c>
      <c r="E472" s="585" t="s">
        <v>4060</v>
      </c>
      <c r="F472" s="584" t="str">
        <f>VLOOKUP(MUEBLES[[#This Row],[NO. EDIFICIO ]],EDIFICIOS[],2,FALSE)</f>
        <v>PALACIO MUNICIPAL</v>
      </c>
      <c r="G472" s="584" t="str">
        <f>VLOOKUP(MUEBLES[[#This Row],[NO. EDIFICIO ]],EDIFICIOS[],3,FALSE)</f>
        <v>PALACIO MUNICIPAL, S/N, COLONIA CENTRO</v>
      </c>
      <c r="H472" s="606" t="s">
        <v>4289</v>
      </c>
      <c r="I472" s="587" t="str">
        <f>VLOOKUP(MUEBLES[[#This Row],[NO. ÁREA ]],AREAS[],2,FALSE)</f>
        <v>SEGURIDAD PÚBLICA Y TRÁNSITO MUNICIPAL</v>
      </c>
      <c r="J472" s="586" t="str">
        <f>VLOOKUP(MUEBLES[[#This Row],[NO. ÁREA ]],AREAS[],5,FALSE)</f>
        <v>LIC. MIGUEL ÁNGEL ALDANA  CANO</v>
      </c>
      <c r="K472" s="586" t="s">
        <v>4060</v>
      </c>
      <c r="L472" s="587" t="str">
        <f>VLOOKUP(MUEBLES[[#This Row],[NÚM. DE NOMINA ]],PERSONAL[],2,FALSE)</f>
        <v>LIC. MIGUEL ÁNGEL ALDANA  CANO</v>
      </c>
      <c r="M472" s="586" t="str">
        <f>VLOOKUP(MUEBLES[[#This Row],[NÚM. DE NOMINA ]],PERSONAL[],3,FALSE)</f>
        <v xml:space="preserve">TITULAR </v>
      </c>
      <c r="N472" s="585" t="s">
        <v>4746</v>
      </c>
      <c r="O472" s="624" t="s">
        <v>4692</v>
      </c>
      <c r="P472" s="588" t="str">
        <f>VLOOKUP(MUEBLES[[#This Row],[NÚM. DE BIEN ]],BIENES[],2,FALSE)</f>
        <v>CAMARA PTZ IP 4 MEGAPIXEL</v>
      </c>
      <c r="Q472" s="625" t="s">
        <v>3607</v>
      </c>
      <c r="R472" s="606" t="s">
        <v>5409</v>
      </c>
      <c r="S472" s="585" t="s">
        <v>557</v>
      </c>
      <c r="T472" s="585" t="s">
        <v>557</v>
      </c>
      <c r="U472" s="585" t="s">
        <v>557</v>
      </c>
      <c r="V472" s="585"/>
      <c r="W472" s="590">
        <v>45280</v>
      </c>
      <c r="X472" s="591">
        <v>18316.98</v>
      </c>
      <c r="Y472" s="619"/>
      <c r="Z472" s="592">
        <v>18316.98</v>
      </c>
      <c r="AA472" s="585" t="s">
        <v>1405</v>
      </c>
      <c r="AB472" s="19"/>
      <c r="AC472" s="576"/>
      <c r="AD472" s="30"/>
      <c r="AE472" s="30"/>
      <c r="AF472" s="30"/>
      <c r="AG472" s="30"/>
      <c r="AH472" s="30"/>
      <c r="AI472" s="30"/>
      <c r="AJ472" s="30"/>
      <c r="AK472" s="30"/>
      <c r="AL472" s="30"/>
      <c r="AM472" s="30"/>
      <c r="AN472" s="30"/>
      <c r="AO472" s="30"/>
      <c r="AP472" s="30"/>
      <c r="AQ472" s="30"/>
      <c r="AR472" s="30"/>
      <c r="AS472" s="30"/>
      <c r="AT472" s="30"/>
      <c r="AU472" s="30"/>
      <c r="AV472" s="30"/>
      <c r="AW472" s="30"/>
      <c r="AX472" s="30"/>
      <c r="AY472" s="30"/>
      <c r="AZ472" s="30"/>
      <c r="BA472" s="30"/>
      <c r="BB472" s="30"/>
      <c r="BC472" s="30"/>
      <c r="BD472" s="30"/>
      <c r="BE472" s="30"/>
      <c r="BF472" s="30"/>
      <c r="BG472" s="30"/>
      <c r="BH472" s="30"/>
      <c r="BI472" s="30"/>
      <c r="BJ472" s="30"/>
      <c r="BK472" s="30"/>
      <c r="BL472" s="30"/>
      <c r="BM472" s="30"/>
      <c r="BN472" s="30"/>
      <c r="BO472" s="30"/>
      <c r="BP472" s="30"/>
      <c r="BQ472" s="30"/>
      <c r="BR472" s="30"/>
      <c r="BS472" s="30"/>
      <c r="BT472" s="30"/>
      <c r="BU472" s="30"/>
      <c r="BV472" s="30"/>
      <c r="BW472" s="30"/>
      <c r="BX472" s="30"/>
      <c r="BY472" s="30"/>
      <c r="BZ472" s="30"/>
      <c r="CA472" s="30"/>
      <c r="CB472" s="30"/>
      <c r="CC472" s="30"/>
      <c r="CD472" s="30"/>
      <c r="CE472" s="30"/>
      <c r="CF472" s="30"/>
      <c r="CG472" s="30"/>
      <c r="CH472" s="30"/>
      <c r="CI472" s="30"/>
      <c r="CJ472" s="30"/>
      <c r="CK472" s="30"/>
      <c r="CL472" s="30"/>
      <c r="CM472" s="30"/>
      <c r="CN472" s="30"/>
      <c r="CO472" s="30"/>
      <c r="CP472" s="30"/>
      <c r="CQ472" s="30"/>
      <c r="CR472" s="30"/>
      <c r="CS472" s="30"/>
      <c r="CT472" s="30"/>
      <c r="CU472" s="30"/>
      <c r="CV472" s="30"/>
      <c r="CW472" s="30"/>
      <c r="CX472" s="30"/>
      <c r="CY472" s="30"/>
      <c r="CZ472" s="30"/>
      <c r="DA472" s="30"/>
      <c r="DB472" s="30"/>
      <c r="DC472" s="30"/>
      <c r="DD472" s="30"/>
      <c r="DE472" s="30"/>
      <c r="DF472" s="30"/>
      <c r="DG472" s="30"/>
      <c r="DH472" s="30"/>
      <c r="DI472" s="30"/>
      <c r="DJ472" s="30"/>
      <c r="DK472" s="30"/>
      <c r="DL472" s="30"/>
      <c r="DM472" s="30"/>
      <c r="DN472" s="30"/>
      <c r="DO472" s="30"/>
      <c r="DP472" s="30"/>
      <c r="DQ472" s="30"/>
      <c r="DR472" s="30"/>
      <c r="DS472" s="30"/>
      <c r="DT472" s="30"/>
      <c r="DU472" s="30"/>
      <c r="DV472" s="30"/>
      <c r="DW472" s="30"/>
      <c r="DX472" s="30"/>
      <c r="DY472" s="30"/>
      <c r="DZ472" s="30"/>
      <c r="EA472" s="30"/>
      <c r="EB472" s="30"/>
      <c r="EC472" s="30"/>
      <c r="ED472" s="30"/>
      <c r="EE472" s="30"/>
      <c r="EF472" s="30"/>
      <c r="EG472" s="30"/>
      <c r="EH472" s="30"/>
      <c r="EI472" s="30"/>
      <c r="EJ472" s="30"/>
      <c r="EK472" s="30"/>
      <c r="EL472" s="30"/>
      <c r="EM472" s="30"/>
      <c r="EN472" s="30"/>
      <c r="EO472" s="30"/>
      <c r="EP472" s="30"/>
      <c r="EQ472" s="30"/>
      <c r="ER472" s="30"/>
      <c r="ES472" s="30"/>
      <c r="ET472" s="30"/>
      <c r="EU472" s="30"/>
      <c r="EV472" s="30"/>
      <c r="EW472" s="30"/>
      <c r="EX472" s="30"/>
      <c r="EY472" s="30"/>
      <c r="EZ472" s="30"/>
      <c r="FA472" s="30"/>
      <c r="FB472" s="30"/>
      <c r="FC472" s="30"/>
      <c r="FD472" s="30"/>
      <c r="FE472" s="30"/>
      <c r="FF472" s="30"/>
      <c r="FG472" s="30"/>
      <c r="FH472" s="30"/>
      <c r="FI472" s="30"/>
      <c r="FJ472" s="30"/>
      <c r="FK472" s="30"/>
      <c r="FL472" s="30"/>
      <c r="FM472" s="30"/>
      <c r="FN472" s="30"/>
      <c r="FO472" s="30"/>
      <c r="FP472" s="30"/>
      <c r="FQ472" s="30"/>
      <c r="FR472" s="30"/>
      <c r="FS472" s="30"/>
      <c r="FT472" s="30"/>
      <c r="FU472" s="30"/>
      <c r="FV472" s="30"/>
      <c r="FW472" s="30"/>
      <c r="FX472" s="30"/>
      <c r="FY472" s="30"/>
      <c r="FZ472" s="30"/>
      <c r="GA472" s="30"/>
      <c r="GB472" s="30"/>
      <c r="GC472" s="30"/>
      <c r="GD472" s="30"/>
      <c r="GE472" s="30"/>
      <c r="GF472" s="30"/>
      <c r="GG472" s="30"/>
      <c r="GH472" s="30"/>
      <c r="GI472" s="30"/>
      <c r="GJ472" s="30"/>
      <c r="GK472" s="30"/>
      <c r="GL472" s="30"/>
      <c r="GM472" s="30"/>
      <c r="GN472" s="30"/>
      <c r="GO472" s="30"/>
      <c r="GP472" s="30"/>
      <c r="GQ472" s="30"/>
      <c r="GR472" s="30"/>
      <c r="GS472" s="30"/>
      <c r="GT472" s="30"/>
      <c r="GU472" s="30"/>
      <c r="GV472" s="30"/>
      <c r="GW472" s="30"/>
      <c r="GX472" s="30"/>
      <c r="GY472" s="30"/>
      <c r="GZ472" s="30"/>
      <c r="HA472" s="30"/>
      <c r="HB472" s="30"/>
      <c r="HC472" s="30"/>
      <c r="HD472" s="30"/>
      <c r="HE472" s="30"/>
      <c r="HF472" s="30"/>
      <c r="HG472" s="30"/>
      <c r="HH472" s="30"/>
      <c r="HI472" s="30"/>
      <c r="HJ472" s="30"/>
      <c r="HK472" s="30"/>
      <c r="HL472" s="30"/>
      <c r="HM472" s="30"/>
      <c r="HN472" s="30"/>
      <c r="HO472" s="30"/>
      <c r="HP472" s="30"/>
      <c r="HQ472" s="30"/>
      <c r="HR472" s="30"/>
      <c r="HS472" s="30"/>
      <c r="HT472" s="30"/>
      <c r="HU472" s="30"/>
      <c r="HV472" s="30"/>
      <c r="HW472" s="30"/>
      <c r="HX472" s="30"/>
      <c r="HY472" s="30"/>
      <c r="HZ472" s="30"/>
      <c r="IA472" s="30"/>
      <c r="IB472" s="30"/>
      <c r="IC472" s="30"/>
      <c r="ID472" s="30"/>
      <c r="IE472" s="30"/>
      <c r="IF472" s="30"/>
      <c r="IG472" s="30"/>
      <c r="IH472" s="30"/>
      <c r="II472" s="30"/>
      <c r="IJ472" s="30"/>
      <c r="IK472" s="30"/>
      <c r="IL472" s="30"/>
      <c r="IM472" s="30"/>
      <c r="IN472" s="30"/>
      <c r="IO472" s="30"/>
      <c r="IP472" s="30"/>
      <c r="IQ472" s="30"/>
      <c r="IR472" s="30"/>
      <c r="IS472" s="30"/>
      <c r="IT472" s="30"/>
      <c r="IU472" s="30"/>
      <c r="IV472" s="30"/>
      <c r="IW472" s="30"/>
      <c r="IX472" s="30"/>
      <c r="IY472" s="30"/>
      <c r="IZ472" s="30"/>
      <c r="JA472" s="30"/>
      <c r="JB472" s="30"/>
      <c r="JC472" s="30"/>
      <c r="JD472" s="30"/>
      <c r="JE472" s="30"/>
      <c r="JF472" s="30"/>
      <c r="JG472" s="30"/>
      <c r="JH472" s="30"/>
      <c r="JI472" s="30"/>
      <c r="JJ472" s="30"/>
      <c r="JK472" s="30"/>
      <c r="JL472" s="30"/>
      <c r="JM472" s="30"/>
      <c r="JN472" s="30"/>
      <c r="JO472" s="30"/>
      <c r="JP472" s="30"/>
      <c r="JQ472" s="30"/>
      <c r="JR472" s="30"/>
      <c r="JS472" s="30"/>
      <c r="JT472" s="30"/>
      <c r="JU472" s="30"/>
      <c r="JV472" s="30"/>
      <c r="JW472" s="30"/>
      <c r="JX472" s="30"/>
      <c r="JY472" s="30"/>
      <c r="JZ472" s="30"/>
      <c r="KA472" s="30"/>
      <c r="KB472" s="30"/>
      <c r="KC472" s="30"/>
      <c r="KD472" s="30"/>
      <c r="KE472" s="30"/>
      <c r="KF472" s="30"/>
      <c r="KG472" s="30"/>
      <c r="KH472" s="30"/>
      <c r="KI472" s="30"/>
      <c r="KJ472" s="30"/>
      <c r="KK472" s="30"/>
      <c r="KL472" s="30"/>
      <c r="KM472" s="30"/>
      <c r="KN472" s="30"/>
      <c r="KO472" s="30"/>
      <c r="KP472" s="30"/>
      <c r="KQ472" s="30"/>
      <c r="KR472" s="30"/>
      <c r="KS472" s="30"/>
      <c r="KT472" s="30"/>
      <c r="KU472" s="30"/>
      <c r="KV472" s="30"/>
      <c r="KW472" s="30"/>
      <c r="KX472" s="30"/>
      <c r="KY472" s="30"/>
      <c r="KZ472" s="30"/>
      <c r="LA472" s="30"/>
      <c r="LB472" s="30"/>
      <c r="LC472" s="30"/>
      <c r="LD472" s="30"/>
      <c r="LE472" s="30"/>
      <c r="LF472" s="30"/>
      <c r="LG472" s="30"/>
      <c r="LH472" s="30"/>
      <c r="LI472" s="30"/>
      <c r="LJ472" s="30"/>
      <c r="LK472" s="30"/>
      <c r="LL472" s="30"/>
      <c r="LM472" s="30"/>
      <c r="LN472" s="30"/>
      <c r="LO472" s="30"/>
      <c r="LP472" s="30"/>
      <c r="LQ472" s="30"/>
      <c r="LR472" s="30"/>
      <c r="LS472" s="30"/>
      <c r="LT472" s="30"/>
      <c r="LU472" s="30"/>
      <c r="LV472" s="30"/>
      <c r="LW472" s="30"/>
      <c r="LX472" s="30"/>
    </row>
    <row r="473" spans="1:336" s="31" customFormat="1" ht="178.5" x14ac:dyDescent="0.25">
      <c r="A473" s="677" t="str">
        <f>CONCATENATE(MUEBLES[[#This Row],[CODIGO DE LA PARTIDA ESPECIFICA ]],"-",MUEBLES[[#This Row],[NO. EDIFICIO ]],"-",MUEBLES[[#This Row],[NO. ÁREA ]],"-",MUEBLES[[#This Row],[NÚM. DE BIEN ]],"-",MUEBLES[[#This Row],[CONSECUTIVO DEL BIEN ]],"-",MUEBLES[[#This Row],[CONSECUTIVO GENERAL DE INVENTARIO]])</f>
        <v>511-01-44-055-002-0468</v>
      </c>
      <c r="B473" s="584">
        <v>511</v>
      </c>
      <c r="C473" s="584" t="s">
        <v>6096</v>
      </c>
      <c r="D473" s="584" t="s">
        <v>6589</v>
      </c>
      <c r="E473" s="585" t="s">
        <v>4060</v>
      </c>
      <c r="F473" s="584" t="str">
        <f>VLOOKUP(MUEBLES[[#This Row],[NO. EDIFICIO ]],EDIFICIOS[],2,FALSE)</f>
        <v>PALACIO MUNICIPAL</v>
      </c>
      <c r="G473" s="584" t="str">
        <f>VLOOKUP(MUEBLES[[#This Row],[NO. EDIFICIO ]],EDIFICIOS[],3,FALSE)</f>
        <v>PALACIO MUNICIPAL, S/N, COLONIA CENTRO</v>
      </c>
      <c r="H473" s="606" t="s">
        <v>4289</v>
      </c>
      <c r="I473" s="587" t="str">
        <f>VLOOKUP(MUEBLES[[#This Row],[NO. ÁREA ]],AREAS[],2,FALSE)</f>
        <v>SEGURIDAD PÚBLICA Y TRÁNSITO MUNICIPAL</v>
      </c>
      <c r="J473" s="586" t="str">
        <f>VLOOKUP(MUEBLES[[#This Row],[NO. ÁREA ]],AREAS[],5,FALSE)</f>
        <v>LIC. MIGUEL ÁNGEL ALDANA  CANO</v>
      </c>
      <c r="K473" s="586" t="s">
        <v>4060</v>
      </c>
      <c r="L473" s="587" t="str">
        <f>VLOOKUP(MUEBLES[[#This Row],[NÚM. DE NOMINA ]],PERSONAL[],2,FALSE)</f>
        <v>LIC. MIGUEL ÁNGEL ALDANA  CANO</v>
      </c>
      <c r="M473" s="586" t="str">
        <f>VLOOKUP(MUEBLES[[#This Row],[NÚM. DE NOMINA ]],PERSONAL[],3,FALSE)</f>
        <v xml:space="preserve">TITULAR </v>
      </c>
      <c r="N473" s="585" t="s">
        <v>4746</v>
      </c>
      <c r="O473" s="624" t="s">
        <v>4693</v>
      </c>
      <c r="P473" s="588" t="str">
        <f>VLOOKUP(MUEBLES[[#This Row],[NÚM. DE BIEN ]],BIENES[],2,FALSE)</f>
        <v>CAMARA PTZ IP 4 MEGAPIXEL</v>
      </c>
      <c r="Q473" s="625" t="s">
        <v>3607</v>
      </c>
      <c r="R473" s="606" t="s">
        <v>5410</v>
      </c>
      <c r="S473" s="585" t="s">
        <v>557</v>
      </c>
      <c r="T473" s="585" t="s">
        <v>557</v>
      </c>
      <c r="U473" s="585" t="s">
        <v>557</v>
      </c>
      <c r="V473" s="585"/>
      <c r="W473" s="590">
        <v>45280</v>
      </c>
      <c r="X473" s="591">
        <v>18316.98</v>
      </c>
      <c r="Y473" s="619"/>
      <c r="Z473" s="592">
        <v>18316.98</v>
      </c>
      <c r="AA473" s="585" t="s">
        <v>1405</v>
      </c>
      <c r="AB473" s="19"/>
      <c r="AC473" s="576"/>
      <c r="AD473" s="30"/>
      <c r="AE473" s="30"/>
      <c r="AF473" s="30"/>
      <c r="AG473" s="30"/>
      <c r="AH473" s="30"/>
      <c r="AI473" s="30"/>
      <c r="AJ473" s="30"/>
      <c r="AK473" s="30"/>
      <c r="AL473" s="30"/>
      <c r="AM473" s="30"/>
      <c r="AN473" s="30"/>
      <c r="AO473" s="30"/>
      <c r="AP473" s="30"/>
      <c r="AQ473" s="30"/>
      <c r="AR473" s="30"/>
      <c r="AS473" s="30"/>
      <c r="AT473" s="30"/>
      <c r="AU473" s="30"/>
      <c r="AV473" s="30"/>
      <c r="AW473" s="30"/>
      <c r="AX473" s="30"/>
      <c r="AY473" s="30"/>
      <c r="AZ473" s="30"/>
      <c r="BA473" s="30"/>
      <c r="BB473" s="30"/>
      <c r="BC473" s="30"/>
      <c r="BD473" s="30"/>
      <c r="BE473" s="30"/>
      <c r="BF473" s="30"/>
      <c r="BG473" s="30"/>
      <c r="BH473" s="30"/>
      <c r="BI473" s="30"/>
      <c r="BJ473" s="30"/>
      <c r="BK473" s="30"/>
      <c r="BL473" s="30"/>
      <c r="BM473" s="30"/>
      <c r="BN473" s="30"/>
      <c r="BO473" s="30"/>
      <c r="BP473" s="30"/>
      <c r="BQ473" s="30"/>
      <c r="BR473" s="30"/>
      <c r="BS473" s="30"/>
      <c r="BT473" s="30"/>
      <c r="BU473" s="30"/>
      <c r="BV473" s="30"/>
      <c r="BW473" s="30"/>
      <c r="BX473" s="30"/>
      <c r="BY473" s="30"/>
      <c r="BZ473" s="30"/>
      <c r="CA473" s="30"/>
      <c r="CB473" s="30"/>
      <c r="CC473" s="30"/>
      <c r="CD473" s="30"/>
      <c r="CE473" s="30"/>
      <c r="CF473" s="30"/>
      <c r="CG473" s="30"/>
      <c r="CH473" s="30"/>
      <c r="CI473" s="30"/>
      <c r="CJ473" s="30"/>
      <c r="CK473" s="30"/>
      <c r="CL473" s="30"/>
      <c r="CM473" s="30"/>
      <c r="CN473" s="30"/>
      <c r="CO473" s="30"/>
      <c r="CP473" s="30"/>
      <c r="CQ473" s="30"/>
      <c r="CR473" s="30"/>
      <c r="CS473" s="30"/>
      <c r="CT473" s="30"/>
      <c r="CU473" s="30"/>
      <c r="CV473" s="30"/>
      <c r="CW473" s="30"/>
      <c r="CX473" s="30"/>
      <c r="CY473" s="30"/>
      <c r="CZ473" s="30"/>
      <c r="DA473" s="30"/>
      <c r="DB473" s="30"/>
      <c r="DC473" s="30"/>
      <c r="DD473" s="30"/>
      <c r="DE473" s="30"/>
      <c r="DF473" s="30"/>
      <c r="DG473" s="30"/>
      <c r="DH473" s="30"/>
      <c r="DI473" s="30"/>
      <c r="DJ473" s="30"/>
      <c r="DK473" s="30"/>
      <c r="DL473" s="30"/>
      <c r="DM473" s="30"/>
      <c r="DN473" s="30"/>
      <c r="DO473" s="30"/>
      <c r="DP473" s="30"/>
      <c r="DQ473" s="30"/>
      <c r="DR473" s="30"/>
      <c r="DS473" s="30"/>
      <c r="DT473" s="30"/>
      <c r="DU473" s="30"/>
      <c r="DV473" s="30"/>
      <c r="DW473" s="30"/>
      <c r="DX473" s="30"/>
      <c r="DY473" s="30"/>
      <c r="DZ473" s="30"/>
      <c r="EA473" s="30"/>
      <c r="EB473" s="30"/>
      <c r="EC473" s="30"/>
      <c r="ED473" s="30"/>
      <c r="EE473" s="30"/>
      <c r="EF473" s="30"/>
      <c r="EG473" s="30"/>
      <c r="EH473" s="30"/>
      <c r="EI473" s="30"/>
      <c r="EJ473" s="30"/>
      <c r="EK473" s="30"/>
      <c r="EL473" s="30"/>
      <c r="EM473" s="30"/>
      <c r="EN473" s="30"/>
      <c r="EO473" s="30"/>
      <c r="EP473" s="30"/>
      <c r="EQ473" s="30"/>
      <c r="ER473" s="30"/>
      <c r="ES473" s="30"/>
      <c r="ET473" s="30"/>
      <c r="EU473" s="30"/>
      <c r="EV473" s="30"/>
      <c r="EW473" s="30"/>
      <c r="EX473" s="30"/>
      <c r="EY473" s="30"/>
      <c r="EZ473" s="30"/>
      <c r="FA473" s="30"/>
      <c r="FB473" s="30"/>
      <c r="FC473" s="30"/>
      <c r="FD473" s="30"/>
      <c r="FE473" s="30"/>
      <c r="FF473" s="30"/>
      <c r="FG473" s="30"/>
      <c r="FH473" s="30"/>
      <c r="FI473" s="30"/>
      <c r="FJ473" s="30"/>
      <c r="FK473" s="30"/>
      <c r="FL473" s="30"/>
      <c r="FM473" s="30"/>
      <c r="FN473" s="30"/>
      <c r="FO473" s="30"/>
      <c r="FP473" s="30"/>
      <c r="FQ473" s="30"/>
      <c r="FR473" s="30"/>
      <c r="FS473" s="30"/>
      <c r="FT473" s="30"/>
      <c r="FU473" s="30"/>
      <c r="FV473" s="30"/>
      <c r="FW473" s="30"/>
      <c r="FX473" s="30"/>
      <c r="FY473" s="30"/>
      <c r="FZ473" s="30"/>
      <c r="GA473" s="30"/>
      <c r="GB473" s="30"/>
      <c r="GC473" s="30"/>
      <c r="GD473" s="30"/>
      <c r="GE473" s="30"/>
      <c r="GF473" s="30"/>
      <c r="GG473" s="30"/>
      <c r="GH473" s="30"/>
      <c r="GI473" s="30"/>
      <c r="GJ473" s="30"/>
      <c r="GK473" s="30"/>
      <c r="GL473" s="30"/>
      <c r="GM473" s="30"/>
      <c r="GN473" s="30"/>
      <c r="GO473" s="30"/>
      <c r="GP473" s="30"/>
      <c r="GQ473" s="30"/>
      <c r="GR473" s="30"/>
      <c r="GS473" s="30"/>
      <c r="GT473" s="30"/>
      <c r="GU473" s="30"/>
      <c r="GV473" s="30"/>
      <c r="GW473" s="30"/>
      <c r="GX473" s="30"/>
      <c r="GY473" s="30"/>
      <c r="GZ473" s="30"/>
      <c r="HA473" s="30"/>
      <c r="HB473" s="30"/>
      <c r="HC473" s="30"/>
      <c r="HD473" s="30"/>
      <c r="HE473" s="30"/>
      <c r="HF473" s="30"/>
      <c r="HG473" s="30"/>
      <c r="HH473" s="30"/>
      <c r="HI473" s="30"/>
      <c r="HJ473" s="30"/>
      <c r="HK473" s="30"/>
      <c r="HL473" s="30"/>
      <c r="HM473" s="30"/>
      <c r="HN473" s="30"/>
      <c r="HO473" s="30"/>
      <c r="HP473" s="30"/>
      <c r="HQ473" s="30"/>
      <c r="HR473" s="30"/>
      <c r="HS473" s="30"/>
      <c r="HT473" s="30"/>
      <c r="HU473" s="30"/>
      <c r="HV473" s="30"/>
      <c r="HW473" s="30"/>
      <c r="HX473" s="30"/>
      <c r="HY473" s="30"/>
      <c r="HZ473" s="30"/>
      <c r="IA473" s="30"/>
      <c r="IB473" s="30"/>
      <c r="IC473" s="30"/>
      <c r="ID473" s="30"/>
      <c r="IE473" s="30"/>
      <c r="IF473" s="30"/>
      <c r="IG473" s="30"/>
      <c r="IH473" s="30"/>
      <c r="II473" s="30"/>
      <c r="IJ473" s="30"/>
      <c r="IK473" s="30"/>
      <c r="IL473" s="30"/>
      <c r="IM473" s="30"/>
      <c r="IN473" s="30"/>
      <c r="IO473" s="30"/>
      <c r="IP473" s="30"/>
      <c r="IQ473" s="30"/>
      <c r="IR473" s="30"/>
      <c r="IS473" s="30"/>
      <c r="IT473" s="30"/>
      <c r="IU473" s="30"/>
      <c r="IV473" s="30"/>
      <c r="IW473" s="30"/>
      <c r="IX473" s="30"/>
      <c r="IY473" s="30"/>
      <c r="IZ473" s="30"/>
      <c r="JA473" s="30"/>
      <c r="JB473" s="30"/>
      <c r="JC473" s="30"/>
      <c r="JD473" s="30"/>
      <c r="JE473" s="30"/>
      <c r="JF473" s="30"/>
      <c r="JG473" s="30"/>
      <c r="JH473" s="30"/>
      <c r="JI473" s="30"/>
      <c r="JJ473" s="30"/>
      <c r="JK473" s="30"/>
      <c r="JL473" s="30"/>
      <c r="JM473" s="30"/>
      <c r="JN473" s="30"/>
      <c r="JO473" s="30"/>
      <c r="JP473" s="30"/>
      <c r="JQ473" s="30"/>
      <c r="JR473" s="30"/>
      <c r="JS473" s="30"/>
      <c r="JT473" s="30"/>
      <c r="JU473" s="30"/>
      <c r="JV473" s="30"/>
      <c r="JW473" s="30"/>
      <c r="JX473" s="30"/>
      <c r="JY473" s="30"/>
      <c r="JZ473" s="30"/>
      <c r="KA473" s="30"/>
      <c r="KB473" s="30"/>
      <c r="KC473" s="30"/>
      <c r="KD473" s="30"/>
      <c r="KE473" s="30"/>
      <c r="KF473" s="30"/>
      <c r="KG473" s="30"/>
      <c r="KH473" s="30"/>
      <c r="KI473" s="30"/>
      <c r="KJ473" s="30"/>
      <c r="KK473" s="30"/>
      <c r="KL473" s="30"/>
      <c r="KM473" s="30"/>
      <c r="KN473" s="30"/>
      <c r="KO473" s="30"/>
      <c r="KP473" s="30"/>
      <c r="KQ473" s="30"/>
      <c r="KR473" s="30"/>
      <c r="KS473" s="30"/>
      <c r="KT473" s="30"/>
      <c r="KU473" s="30"/>
      <c r="KV473" s="30"/>
      <c r="KW473" s="30"/>
      <c r="KX473" s="30"/>
      <c r="KY473" s="30"/>
      <c r="KZ473" s="30"/>
      <c r="LA473" s="30"/>
      <c r="LB473" s="30"/>
      <c r="LC473" s="30"/>
      <c r="LD473" s="30"/>
      <c r="LE473" s="30"/>
      <c r="LF473" s="30"/>
      <c r="LG473" s="30"/>
      <c r="LH473" s="30"/>
      <c r="LI473" s="30"/>
      <c r="LJ473" s="30"/>
      <c r="LK473" s="30"/>
      <c r="LL473" s="30"/>
      <c r="LM473" s="30"/>
      <c r="LN473" s="30"/>
      <c r="LO473" s="30"/>
      <c r="LP473" s="30"/>
      <c r="LQ473" s="30"/>
      <c r="LR473" s="30"/>
      <c r="LS473" s="30"/>
      <c r="LT473" s="30"/>
      <c r="LU473" s="30"/>
      <c r="LV473" s="30"/>
      <c r="LW473" s="30"/>
      <c r="LX473" s="30"/>
    </row>
    <row r="474" spans="1:336" s="31" customFormat="1" ht="178.5" x14ac:dyDescent="0.25">
      <c r="A474" s="677" t="str">
        <f>CONCATENATE(MUEBLES[[#This Row],[CODIGO DE LA PARTIDA ESPECIFICA ]],"-",MUEBLES[[#This Row],[NO. EDIFICIO ]],"-",MUEBLES[[#This Row],[NO. ÁREA ]],"-",MUEBLES[[#This Row],[NÚM. DE BIEN ]],"-",MUEBLES[[#This Row],[CONSECUTIVO DEL BIEN ]],"-",MUEBLES[[#This Row],[CONSECUTIVO GENERAL DE INVENTARIO]])</f>
        <v>511-01-44-055-003-0469</v>
      </c>
      <c r="B474" s="584">
        <v>511</v>
      </c>
      <c r="C474" s="584" t="s">
        <v>6096</v>
      </c>
      <c r="D474" s="584" t="s">
        <v>6590</v>
      </c>
      <c r="E474" s="585" t="s">
        <v>4060</v>
      </c>
      <c r="F474" s="584" t="str">
        <f>VLOOKUP(MUEBLES[[#This Row],[NO. EDIFICIO ]],EDIFICIOS[],2,FALSE)</f>
        <v>PALACIO MUNICIPAL</v>
      </c>
      <c r="G474" s="584" t="str">
        <f>VLOOKUP(MUEBLES[[#This Row],[NO. EDIFICIO ]],EDIFICIOS[],3,FALSE)</f>
        <v>PALACIO MUNICIPAL, S/N, COLONIA CENTRO</v>
      </c>
      <c r="H474" s="606" t="s">
        <v>4289</v>
      </c>
      <c r="I474" s="587" t="str">
        <f>VLOOKUP(MUEBLES[[#This Row],[NO. ÁREA ]],AREAS[],2,FALSE)</f>
        <v>SEGURIDAD PÚBLICA Y TRÁNSITO MUNICIPAL</v>
      </c>
      <c r="J474" s="586" t="str">
        <f>VLOOKUP(MUEBLES[[#This Row],[NO. ÁREA ]],AREAS[],5,FALSE)</f>
        <v>LIC. MIGUEL ÁNGEL ALDANA  CANO</v>
      </c>
      <c r="K474" s="586" t="s">
        <v>4060</v>
      </c>
      <c r="L474" s="587" t="str">
        <f>VLOOKUP(MUEBLES[[#This Row],[NÚM. DE NOMINA ]],PERSONAL[],2,FALSE)</f>
        <v>LIC. MIGUEL ÁNGEL ALDANA  CANO</v>
      </c>
      <c r="M474" s="586" t="str">
        <f>VLOOKUP(MUEBLES[[#This Row],[NÚM. DE NOMINA ]],PERSONAL[],3,FALSE)</f>
        <v xml:space="preserve">TITULAR </v>
      </c>
      <c r="N474" s="585" t="s">
        <v>4746</v>
      </c>
      <c r="O474" s="624" t="s">
        <v>4694</v>
      </c>
      <c r="P474" s="588" t="str">
        <f>VLOOKUP(MUEBLES[[#This Row],[NÚM. DE BIEN ]],BIENES[],2,FALSE)</f>
        <v>CAMARA PTZ IP 4 MEGAPIXEL</v>
      </c>
      <c r="Q474" s="625" t="s">
        <v>3607</v>
      </c>
      <c r="R474" s="606" t="s">
        <v>5411</v>
      </c>
      <c r="S474" s="585" t="s">
        <v>557</v>
      </c>
      <c r="T474" s="585" t="s">
        <v>557</v>
      </c>
      <c r="U474" s="585" t="s">
        <v>557</v>
      </c>
      <c r="V474" s="585"/>
      <c r="W474" s="590">
        <v>45280</v>
      </c>
      <c r="X474" s="591">
        <v>18316.98</v>
      </c>
      <c r="Y474" s="619"/>
      <c r="Z474" s="592">
        <v>18316.98</v>
      </c>
      <c r="AA474" s="585" t="s">
        <v>1405</v>
      </c>
      <c r="AB474" s="19"/>
      <c r="AC474" s="576"/>
      <c r="AD474" s="30"/>
      <c r="AE474" s="30"/>
      <c r="AF474" s="30"/>
      <c r="AG474" s="30"/>
      <c r="AH474" s="30"/>
      <c r="AI474" s="30"/>
      <c r="AJ474" s="30"/>
      <c r="AK474" s="30"/>
      <c r="AL474" s="30"/>
      <c r="AM474" s="30"/>
      <c r="AN474" s="30"/>
      <c r="AO474" s="30"/>
      <c r="AP474" s="30"/>
      <c r="AQ474" s="30"/>
      <c r="AR474" s="30"/>
      <c r="AS474" s="30"/>
      <c r="AT474" s="30"/>
      <c r="AU474" s="30"/>
      <c r="AV474" s="30"/>
      <c r="AW474" s="30"/>
      <c r="AX474" s="30"/>
      <c r="AY474" s="30"/>
      <c r="AZ474" s="30"/>
      <c r="BA474" s="30"/>
      <c r="BB474" s="30"/>
      <c r="BC474" s="30"/>
      <c r="BD474" s="30"/>
      <c r="BE474" s="30"/>
      <c r="BF474" s="30"/>
      <c r="BG474" s="30"/>
      <c r="BH474" s="30"/>
      <c r="BI474" s="30"/>
      <c r="BJ474" s="30"/>
      <c r="BK474" s="30"/>
      <c r="BL474" s="30"/>
      <c r="BM474" s="30"/>
      <c r="BN474" s="30"/>
      <c r="BO474" s="30"/>
      <c r="BP474" s="30"/>
      <c r="BQ474" s="30"/>
      <c r="BR474" s="30"/>
      <c r="BS474" s="30"/>
      <c r="BT474" s="30"/>
      <c r="BU474" s="30"/>
      <c r="BV474" s="30"/>
      <c r="BW474" s="30"/>
      <c r="BX474" s="30"/>
      <c r="BY474" s="30"/>
      <c r="BZ474" s="30"/>
      <c r="CA474" s="30"/>
      <c r="CB474" s="30"/>
      <c r="CC474" s="30"/>
      <c r="CD474" s="30"/>
      <c r="CE474" s="30"/>
      <c r="CF474" s="30"/>
      <c r="CG474" s="30"/>
      <c r="CH474" s="30"/>
      <c r="CI474" s="30"/>
      <c r="CJ474" s="30"/>
      <c r="CK474" s="30"/>
      <c r="CL474" s="30"/>
      <c r="CM474" s="30"/>
      <c r="CN474" s="30"/>
      <c r="CO474" s="30"/>
      <c r="CP474" s="30"/>
      <c r="CQ474" s="30"/>
      <c r="CR474" s="30"/>
      <c r="CS474" s="30"/>
      <c r="CT474" s="30"/>
      <c r="CU474" s="30"/>
      <c r="CV474" s="30"/>
      <c r="CW474" s="30"/>
      <c r="CX474" s="30"/>
      <c r="CY474" s="30"/>
      <c r="CZ474" s="30"/>
      <c r="DA474" s="30"/>
      <c r="DB474" s="30"/>
      <c r="DC474" s="30"/>
      <c r="DD474" s="30"/>
      <c r="DE474" s="30"/>
      <c r="DF474" s="30"/>
      <c r="DG474" s="30"/>
      <c r="DH474" s="30"/>
      <c r="DI474" s="30"/>
      <c r="DJ474" s="30"/>
      <c r="DK474" s="30"/>
      <c r="DL474" s="30"/>
      <c r="DM474" s="30"/>
      <c r="DN474" s="30"/>
      <c r="DO474" s="30"/>
      <c r="DP474" s="30"/>
      <c r="DQ474" s="30"/>
      <c r="DR474" s="30"/>
      <c r="DS474" s="30"/>
      <c r="DT474" s="30"/>
      <c r="DU474" s="30"/>
      <c r="DV474" s="30"/>
      <c r="DW474" s="30"/>
      <c r="DX474" s="30"/>
      <c r="DY474" s="30"/>
      <c r="DZ474" s="30"/>
      <c r="EA474" s="30"/>
      <c r="EB474" s="30"/>
      <c r="EC474" s="30"/>
      <c r="ED474" s="30"/>
      <c r="EE474" s="30"/>
      <c r="EF474" s="30"/>
      <c r="EG474" s="30"/>
      <c r="EH474" s="30"/>
      <c r="EI474" s="30"/>
      <c r="EJ474" s="30"/>
      <c r="EK474" s="30"/>
      <c r="EL474" s="30"/>
      <c r="EM474" s="30"/>
      <c r="EN474" s="30"/>
      <c r="EO474" s="30"/>
      <c r="EP474" s="30"/>
      <c r="EQ474" s="30"/>
      <c r="ER474" s="30"/>
      <c r="ES474" s="30"/>
      <c r="ET474" s="30"/>
      <c r="EU474" s="30"/>
      <c r="EV474" s="30"/>
      <c r="EW474" s="30"/>
      <c r="EX474" s="30"/>
      <c r="EY474" s="30"/>
      <c r="EZ474" s="30"/>
      <c r="FA474" s="30"/>
      <c r="FB474" s="30"/>
      <c r="FC474" s="30"/>
      <c r="FD474" s="30"/>
      <c r="FE474" s="30"/>
      <c r="FF474" s="30"/>
      <c r="FG474" s="30"/>
      <c r="FH474" s="30"/>
      <c r="FI474" s="30"/>
      <c r="FJ474" s="30"/>
      <c r="FK474" s="30"/>
      <c r="FL474" s="30"/>
      <c r="FM474" s="30"/>
      <c r="FN474" s="30"/>
      <c r="FO474" s="30"/>
      <c r="FP474" s="30"/>
      <c r="FQ474" s="30"/>
      <c r="FR474" s="30"/>
      <c r="FS474" s="30"/>
      <c r="FT474" s="30"/>
      <c r="FU474" s="30"/>
      <c r="FV474" s="30"/>
      <c r="FW474" s="30"/>
      <c r="FX474" s="30"/>
      <c r="FY474" s="30"/>
      <c r="FZ474" s="30"/>
      <c r="GA474" s="30"/>
      <c r="GB474" s="30"/>
      <c r="GC474" s="30"/>
      <c r="GD474" s="30"/>
      <c r="GE474" s="30"/>
      <c r="GF474" s="30"/>
      <c r="GG474" s="30"/>
      <c r="GH474" s="30"/>
      <c r="GI474" s="30"/>
      <c r="GJ474" s="30"/>
      <c r="GK474" s="30"/>
      <c r="GL474" s="30"/>
      <c r="GM474" s="30"/>
      <c r="GN474" s="30"/>
      <c r="GO474" s="30"/>
      <c r="GP474" s="30"/>
      <c r="GQ474" s="30"/>
      <c r="GR474" s="30"/>
      <c r="GS474" s="30"/>
      <c r="GT474" s="30"/>
      <c r="GU474" s="30"/>
      <c r="GV474" s="30"/>
      <c r="GW474" s="30"/>
      <c r="GX474" s="30"/>
      <c r="GY474" s="30"/>
      <c r="GZ474" s="30"/>
      <c r="HA474" s="30"/>
      <c r="HB474" s="30"/>
      <c r="HC474" s="30"/>
      <c r="HD474" s="30"/>
      <c r="HE474" s="30"/>
      <c r="HF474" s="30"/>
      <c r="HG474" s="30"/>
      <c r="HH474" s="30"/>
      <c r="HI474" s="30"/>
      <c r="HJ474" s="30"/>
      <c r="HK474" s="30"/>
      <c r="HL474" s="30"/>
      <c r="HM474" s="30"/>
      <c r="HN474" s="30"/>
      <c r="HO474" s="30"/>
      <c r="HP474" s="30"/>
      <c r="HQ474" s="30"/>
      <c r="HR474" s="30"/>
      <c r="HS474" s="30"/>
      <c r="HT474" s="30"/>
      <c r="HU474" s="30"/>
      <c r="HV474" s="30"/>
      <c r="HW474" s="30"/>
      <c r="HX474" s="30"/>
      <c r="HY474" s="30"/>
      <c r="HZ474" s="30"/>
      <c r="IA474" s="30"/>
      <c r="IB474" s="30"/>
      <c r="IC474" s="30"/>
      <c r="ID474" s="30"/>
      <c r="IE474" s="30"/>
      <c r="IF474" s="30"/>
      <c r="IG474" s="30"/>
      <c r="IH474" s="30"/>
      <c r="II474" s="30"/>
      <c r="IJ474" s="30"/>
      <c r="IK474" s="30"/>
      <c r="IL474" s="30"/>
      <c r="IM474" s="30"/>
      <c r="IN474" s="30"/>
      <c r="IO474" s="30"/>
      <c r="IP474" s="30"/>
      <c r="IQ474" s="30"/>
      <c r="IR474" s="30"/>
      <c r="IS474" s="30"/>
      <c r="IT474" s="30"/>
      <c r="IU474" s="30"/>
      <c r="IV474" s="30"/>
      <c r="IW474" s="30"/>
      <c r="IX474" s="30"/>
      <c r="IY474" s="30"/>
      <c r="IZ474" s="30"/>
      <c r="JA474" s="30"/>
      <c r="JB474" s="30"/>
      <c r="JC474" s="30"/>
      <c r="JD474" s="30"/>
      <c r="JE474" s="30"/>
      <c r="JF474" s="30"/>
      <c r="JG474" s="30"/>
      <c r="JH474" s="30"/>
      <c r="JI474" s="30"/>
      <c r="JJ474" s="30"/>
      <c r="JK474" s="30"/>
      <c r="JL474" s="30"/>
      <c r="JM474" s="30"/>
      <c r="JN474" s="30"/>
      <c r="JO474" s="30"/>
      <c r="JP474" s="30"/>
      <c r="JQ474" s="30"/>
      <c r="JR474" s="30"/>
      <c r="JS474" s="30"/>
      <c r="JT474" s="30"/>
      <c r="JU474" s="30"/>
      <c r="JV474" s="30"/>
      <c r="JW474" s="30"/>
      <c r="JX474" s="30"/>
      <c r="JY474" s="30"/>
      <c r="JZ474" s="30"/>
      <c r="KA474" s="30"/>
      <c r="KB474" s="30"/>
      <c r="KC474" s="30"/>
      <c r="KD474" s="30"/>
      <c r="KE474" s="30"/>
      <c r="KF474" s="30"/>
      <c r="KG474" s="30"/>
      <c r="KH474" s="30"/>
      <c r="KI474" s="30"/>
      <c r="KJ474" s="30"/>
      <c r="KK474" s="30"/>
      <c r="KL474" s="30"/>
      <c r="KM474" s="30"/>
      <c r="KN474" s="30"/>
      <c r="KO474" s="30"/>
      <c r="KP474" s="30"/>
      <c r="KQ474" s="30"/>
      <c r="KR474" s="30"/>
      <c r="KS474" s="30"/>
      <c r="KT474" s="30"/>
      <c r="KU474" s="30"/>
      <c r="KV474" s="30"/>
      <c r="KW474" s="30"/>
      <c r="KX474" s="30"/>
      <c r="KY474" s="30"/>
      <c r="KZ474" s="30"/>
      <c r="LA474" s="30"/>
      <c r="LB474" s="30"/>
      <c r="LC474" s="30"/>
      <c r="LD474" s="30"/>
      <c r="LE474" s="30"/>
      <c r="LF474" s="30"/>
      <c r="LG474" s="30"/>
      <c r="LH474" s="30"/>
      <c r="LI474" s="30"/>
      <c r="LJ474" s="30"/>
      <c r="LK474" s="30"/>
      <c r="LL474" s="30"/>
      <c r="LM474" s="30"/>
      <c r="LN474" s="30"/>
      <c r="LO474" s="30"/>
      <c r="LP474" s="30"/>
      <c r="LQ474" s="30"/>
      <c r="LR474" s="30"/>
      <c r="LS474" s="30"/>
      <c r="LT474" s="30"/>
      <c r="LU474" s="30"/>
      <c r="LV474" s="30"/>
      <c r="LW474" s="30"/>
      <c r="LX474" s="30"/>
    </row>
    <row r="475" spans="1:336" s="31" customFormat="1" ht="178.5" x14ac:dyDescent="0.25">
      <c r="A475" s="677" t="str">
        <f>CONCATENATE(MUEBLES[[#This Row],[CODIGO DE LA PARTIDA ESPECIFICA ]],"-",MUEBLES[[#This Row],[NO. EDIFICIO ]],"-",MUEBLES[[#This Row],[NO. ÁREA ]],"-",MUEBLES[[#This Row],[NÚM. DE BIEN ]],"-",MUEBLES[[#This Row],[CONSECUTIVO DEL BIEN ]],"-",MUEBLES[[#This Row],[CONSECUTIVO GENERAL DE INVENTARIO]])</f>
        <v>511-01-44-055-004-0470</v>
      </c>
      <c r="B475" s="584">
        <v>511</v>
      </c>
      <c r="C475" s="584" t="s">
        <v>6096</v>
      </c>
      <c r="D475" s="584" t="s">
        <v>6591</v>
      </c>
      <c r="E475" s="585" t="s">
        <v>4060</v>
      </c>
      <c r="F475" s="584" t="str">
        <f>VLOOKUP(MUEBLES[[#This Row],[NO. EDIFICIO ]],EDIFICIOS[],2,FALSE)</f>
        <v>PALACIO MUNICIPAL</v>
      </c>
      <c r="G475" s="584" t="str">
        <f>VLOOKUP(MUEBLES[[#This Row],[NO. EDIFICIO ]],EDIFICIOS[],3,FALSE)</f>
        <v>PALACIO MUNICIPAL, S/N, COLONIA CENTRO</v>
      </c>
      <c r="H475" s="606" t="s">
        <v>4289</v>
      </c>
      <c r="I475" s="587" t="str">
        <f>VLOOKUP(MUEBLES[[#This Row],[NO. ÁREA ]],AREAS[],2,FALSE)</f>
        <v>SEGURIDAD PÚBLICA Y TRÁNSITO MUNICIPAL</v>
      </c>
      <c r="J475" s="586" t="str">
        <f>VLOOKUP(MUEBLES[[#This Row],[NO. ÁREA ]],AREAS[],5,FALSE)</f>
        <v>LIC. MIGUEL ÁNGEL ALDANA  CANO</v>
      </c>
      <c r="K475" s="586" t="s">
        <v>4060</v>
      </c>
      <c r="L475" s="587" t="str">
        <f>VLOOKUP(MUEBLES[[#This Row],[NÚM. DE NOMINA ]],PERSONAL[],2,FALSE)</f>
        <v>LIC. MIGUEL ÁNGEL ALDANA  CANO</v>
      </c>
      <c r="M475" s="586" t="str">
        <f>VLOOKUP(MUEBLES[[#This Row],[NÚM. DE NOMINA ]],PERSONAL[],3,FALSE)</f>
        <v xml:space="preserve">TITULAR </v>
      </c>
      <c r="N475" s="585" t="s">
        <v>4746</v>
      </c>
      <c r="O475" s="624" t="s">
        <v>4695</v>
      </c>
      <c r="P475" s="588" t="str">
        <f>VLOOKUP(MUEBLES[[#This Row],[NÚM. DE BIEN ]],BIENES[],2,FALSE)</f>
        <v>CAMARA PTZ IP 4 MEGAPIXEL</v>
      </c>
      <c r="Q475" s="625" t="s">
        <v>3607</v>
      </c>
      <c r="R475" s="606" t="s">
        <v>5412</v>
      </c>
      <c r="S475" s="585" t="s">
        <v>557</v>
      </c>
      <c r="T475" s="585" t="s">
        <v>557</v>
      </c>
      <c r="U475" s="585" t="s">
        <v>557</v>
      </c>
      <c r="V475" s="585"/>
      <c r="W475" s="590">
        <v>45280</v>
      </c>
      <c r="X475" s="591">
        <v>18316.98</v>
      </c>
      <c r="Y475" s="619"/>
      <c r="Z475" s="592">
        <v>18316.98</v>
      </c>
      <c r="AA475" s="585" t="s">
        <v>1405</v>
      </c>
      <c r="AB475" s="19"/>
      <c r="AC475" s="576"/>
      <c r="AD475" s="30"/>
      <c r="AE475" s="30"/>
      <c r="AF475" s="30"/>
      <c r="AG475" s="30"/>
      <c r="AH475" s="30"/>
      <c r="AI475" s="30"/>
      <c r="AJ475" s="30"/>
      <c r="AK475" s="30"/>
      <c r="AL475" s="30"/>
      <c r="AM475" s="30"/>
      <c r="AN475" s="30"/>
      <c r="AO475" s="30"/>
      <c r="AP475" s="30"/>
      <c r="AQ475" s="30"/>
      <c r="AR475" s="30"/>
      <c r="AS475" s="30"/>
      <c r="AT475" s="30"/>
      <c r="AU475" s="30"/>
      <c r="AV475" s="30"/>
      <c r="AW475" s="30"/>
      <c r="AX475" s="30"/>
      <c r="AY475" s="30"/>
      <c r="AZ475" s="30"/>
      <c r="BA475" s="30"/>
      <c r="BB475" s="30"/>
      <c r="BC475" s="30"/>
      <c r="BD475" s="30"/>
      <c r="BE475" s="30"/>
      <c r="BF475" s="30"/>
      <c r="BG475" s="30"/>
      <c r="BH475" s="30"/>
      <c r="BI475" s="30"/>
      <c r="BJ475" s="30"/>
      <c r="BK475" s="30"/>
      <c r="BL475" s="30"/>
      <c r="BM475" s="30"/>
      <c r="BN475" s="30"/>
      <c r="BO475" s="30"/>
      <c r="BP475" s="30"/>
      <c r="BQ475" s="30"/>
      <c r="BR475" s="30"/>
      <c r="BS475" s="30"/>
      <c r="BT475" s="30"/>
      <c r="BU475" s="30"/>
      <c r="BV475" s="30"/>
      <c r="BW475" s="30"/>
      <c r="BX475" s="30"/>
      <c r="BY475" s="30"/>
      <c r="BZ475" s="30"/>
      <c r="CA475" s="30"/>
      <c r="CB475" s="30"/>
      <c r="CC475" s="30"/>
      <c r="CD475" s="30"/>
      <c r="CE475" s="30"/>
      <c r="CF475" s="30"/>
      <c r="CG475" s="30"/>
      <c r="CH475" s="30"/>
      <c r="CI475" s="30"/>
      <c r="CJ475" s="30"/>
      <c r="CK475" s="30"/>
      <c r="CL475" s="30"/>
      <c r="CM475" s="30"/>
      <c r="CN475" s="30"/>
      <c r="CO475" s="30"/>
      <c r="CP475" s="30"/>
      <c r="CQ475" s="30"/>
      <c r="CR475" s="30"/>
      <c r="CS475" s="30"/>
      <c r="CT475" s="30"/>
      <c r="CU475" s="30"/>
      <c r="CV475" s="30"/>
      <c r="CW475" s="30"/>
      <c r="CX475" s="30"/>
      <c r="CY475" s="30"/>
      <c r="CZ475" s="30"/>
      <c r="DA475" s="30"/>
      <c r="DB475" s="30"/>
      <c r="DC475" s="30"/>
      <c r="DD475" s="30"/>
      <c r="DE475" s="30"/>
      <c r="DF475" s="30"/>
      <c r="DG475" s="30"/>
      <c r="DH475" s="30"/>
      <c r="DI475" s="30"/>
      <c r="DJ475" s="30"/>
      <c r="DK475" s="30"/>
      <c r="DL475" s="30"/>
      <c r="DM475" s="30"/>
      <c r="DN475" s="30"/>
      <c r="DO475" s="30"/>
      <c r="DP475" s="30"/>
      <c r="DQ475" s="30"/>
      <c r="DR475" s="30"/>
      <c r="DS475" s="30"/>
      <c r="DT475" s="30"/>
      <c r="DU475" s="30"/>
      <c r="DV475" s="30"/>
      <c r="DW475" s="30"/>
      <c r="DX475" s="30"/>
      <c r="DY475" s="30"/>
      <c r="DZ475" s="30"/>
      <c r="EA475" s="30"/>
      <c r="EB475" s="30"/>
      <c r="EC475" s="30"/>
      <c r="ED475" s="30"/>
      <c r="EE475" s="30"/>
      <c r="EF475" s="30"/>
      <c r="EG475" s="30"/>
      <c r="EH475" s="30"/>
      <c r="EI475" s="30"/>
      <c r="EJ475" s="30"/>
      <c r="EK475" s="30"/>
      <c r="EL475" s="30"/>
      <c r="EM475" s="30"/>
      <c r="EN475" s="30"/>
      <c r="EO475" s="30"/>
      <c r="EP475" s="30"/>
      <c r="EQ475" s="30"/>
      <c r="ER475" s="30"/>
      <c r="ES475" s="30"/>
      <c r="ET475" s="30"/>
      <c r="EU475" s="30"/>
      <c r="EV475" s="30"/>
      <c r="EW475" s="30"/>
      <c r="EX475" s="30"/>
      <c r="EY475" s="30"/>
      <c r="EZ475" s="30"/>
      <c r="FA475" s="30"/>
      <c r="FB475" s="30"/>
      <c r="FC475" s="30"/>
      <c r="FD475" s="30"/>
      <c r="FE475" s="30"/>
      <c r="FF475" s="30"/>
      <c r="FG475" s="30"/>
      <c r="FH475" s="30"/>
      <c r="FI475" s="30"/>
      <c r="FJ475" s="30"/>
      <c r="FK475" s="30"/>
      <c r="FL475" s="30"/>
      <c r="FM475" s="30"/>
      <c r="FN475" s="30"/>
      <c r="FO475" s="30"/>
      <c r="FP475" s="30"/>
      <c r="FQ475" s="30"/>
      <c r="FR475" s="30"/>
      <c r="FS475" s="30"/>
      <c r="FT475" s="30"/>
      <c r="FU475" s="30"/>
      <c r="FV475" s="30"/>
      <c r="FW475" s="30"/>
      <c r="FX475" s="30"/>
      <c r="FY475" s="30"/>
      <c r="FZ475" s="30"/>
      <c r="GA475" s="30"/>
      <c r="GB475" s="30"/>
      <c r="GC475" s="30"/>
      <c r="GD475" s="30"/>
      <c r="GE475" s="30"/>
      <c r="GF475" s="30"/>
      <c r="GG475" s="30"/>
      <c r="GH475" s="30"/>
      <c r="GI475" s="30"/>
      <c r="GJ475" s="30"/>
      <c r="GK475" s="30"/>
      <c r="GL475" s="30"/>
      <c r="GM475" s="30"/>
      <c r="GN475" s="30"/>
      <c r="GO475" s="30"/>
      <c r="GP475" s="30"/>
      <c r="GQ475" s="30"/>
      <c r="GR475" s="30"/>
      <c r="GS475" s="30"/>
      <c r="GT475" s="30"/>
      <c r="GU475" s="30"/>
      <c r="GV475" s="30"/>
      <c r="GW475" s="30"/>
      <c r="GX475" s="30"/>
      <c r="GY475" s="30"/>
      <c r="GZ475" s="30"/>
      <c r="HA475" s="30"/>
      <c r="HB475" s="30"/>
      <c r="HC475" s="30"/>
      <c r="HD475" s="30"/>
      <c r="HE475" s="30"/>
      <c r="HF475" s="30"/>
      <c r="HG475" s="30"/>
      <c r="HH475" s="30"/>
      <c r="HI475" s="30"/>
      <c r="HJ475" s="30"/>
      <c r="HK475" s="30"/>
      <c r="HL475" s="30"/>
      <c r="HM475" s="30"/>
      <c r="HN475" s="30"/>
      <c r="HO475" s="30"/>
      <c r="HP475" s="30"/>
      <c r="HQ475" s="30"/>
      <c r="HR475" s="30"/>
      <c r="HS475" s="30"/>
      <c r="HT475" s="30"/>
      <c r="HU475" s="30"/>
      <c r="HV475" s="30"/>
      <c r="HW475" s="30"/>
      <c r="HX475" s="30"/>
      <c r="HY475" s="30"/>
      <c r="HZ475" s="30"/>
      <c r="IA475" s="30"/>
      <c r="IB475" s="30"/>
      <c r="IC475" s="30"/>
      <c r="ID475" s="30"/>
      <c r="IE475" s="30"/>
      <c r="IF475" s="30"/>
      <c r="IG475" s="30"/>
      <c r="IH475" s="30"/>
      <c r="II475" s="30"/>
      <c r="IJ475" s="30"/>
      <c r="IK475" s="30"/>
      <c r="IL475" s="30"/>
      <c r="IM475" s="30"/>
      <c r="IN475" s="30"/>
      <c r="IO475" s="30"/>
      <c r="IP475" s="30"/>
      <c r="IQ475" s="30"/>
      <c r="IR475" s="30"/>
      <c r="IS475" s="30"/>
      <c r="IT475" s="30"/>
      <c r="IU475" s="30"/>
      <c r="IV475" s="30"/>
      <c r="IW475" s="30"/>
      <c r="IX475" s="30"/>
      <c r="IY475" s="30"/>
      <c r="IZ475" s="30"/>
      <c r="JA475" s="30"/>
      <c r="JB475" s="30"/>
      <c r="JC475" s="30"/>
      <c r="JD475" s="30"/>
      <c r="JE475" s="30"/>
      <c r="JF475" s="30"/>
      <c r="JG475" s="30"/>
      <c r="JH475" s="30"/>
      <c r="JI475" s="30"/>
      <c r="JJ475" s="30"/>
      <c r="JK475" s="30"/>
      <c r="JL475" s="30"/>
      <c r="JM475" s="30"/>
      <c r="JN475" s="30"/>
      <c r="JO475" s="30"/>
      <c r="JP475" s="30"/>
      <c r="JQ475" s="30"/>
      <c r="JR475" s="30"/>
      <c r="JS475" s="30"/>
      <c r="JT475" s="30"/>
      <c r="JU475" s="30"/>
      <c r="JV475" s="30"/>
      <c r="JW475" s="30"/>
      <c r="JX475" s="30"/>
      <c r="JY475" s="30"/>
      <c r="JZ475" s="30"/>
      <c r="KA475" s="30"/>
      <c r="KB475" s="30"/>
      <c r="KC475" s="30"/>
      <c r="KD475" s="30"/>
      <c r="KE475" s="30"/>
      <c r="KF475" s="30"/>
      <c r="KG475" s="30"/>
      <c r="KH475" s="30"/>
      <c r="KI475" s="30"/>
      <c r="KJ475" s="30"/>
      <c r="KK475" s="30"/>
      <c r="KL475" s="30"/>
      <c r="KM475" s="30"/>
      <c r="KN475" s="30"/>
      <c r="KO475" s="30"/>
      <c r="KP475" s="30"/>
      <c r="KQ475" s="30"/>
      <c r="KR475" s="30"/>
      <c r="KS475" s="30"/>
      <c r="KT475" s="30"/>
      <c r="KU475" s="30"/>
      <c r="KV475" s="30"/>
      <c r="KW475" s="30"/>
      <c r="KX475" s="30"/>
      <c r="KY475" s="30"/>
      <c r="KZ475" s="30"/>
      <c r="LA475" s="30"/>
      <c r="LB475" s="30"/>
      <c r="LC475" s="30"/>
      <c r="LD475" s="30"/>
      <c r="LE475" s="30"/>
      <c r="LF475" s="30"/>
      <c r="LG475" s="30"/>
      <c r="LH475" s="30"/>
      <c r="LI475" s="30"/>
      <c r="LJ475" s="30"/>
      <c r="LK475" s="30"/>
      <c r="LL475" s="30"/>
      <c r="LM475" s="30"/>
      <c r="LN475" s="30"/>
      <c r="LO475" s="30"/>
      <c r="LP475" s="30"/>
      <c r="LQ475" s="30"/>
      <c r="LR475" s="30"/>
      <c r="LS475" s="30"/>
      <c r="LT475" s="30"/>
      <c r="LU475" s="30"/>
      <c r="LV475" s="30"/>
      <c r="LW475" s="30"/>
      <c r="LX475" s="30"/>
    </row>
    <row r="476" spans="1:336" s="31" customFormat="1" ht="178.5" x14ac:dyDescent="0.25">
      <c r="A476" s="677" t="str">
        <f>CONCATENATE(MUEBLES[[#This Row],[CODIGO DE LA PARTIDA ESPECIFICA ]],"-",MUEBLES[[#This Row],[NO. EDIFICIO ]],"-",MUEBLES[[#This Row],[NO. ÁREA ]],"-",MUEBLES[[#This Row],[NÚM. DE BIEN ]],"-",MUEBLES[[#This Row],[CONSECUTIVO DEL BIEN ]],"-",MUEBLES[[#This Row],[CONSECUTIVO GENERAL DE INVENTARIO]])</f>
        <v>511-01-44-055-005-0471</v>
      </c>
      <c r="B476" s="584">
        <v>511</v>
      </c>
      <c r="C476" s="584" t="s">
        <v>6096</v>
      </c>
      <c r="D476" s="584" t="s">
        <v>6592</v>
      </c>
      <c r="E476" s="585" t="s">
        <v>4060</v>
      </c>
      <c r="F476" s="584" t="str">
        <f>VLOOKUP(MUEBLES[[#This Row],[NO. EDIFICIO ]],EDIFICIOS[],2,FALSE)</f>
        <v>PALACIO MUNICIPAL</v>
      </c>
      <c r="G476" s="584" t="str">
        <f>VLOOKUP(MUEBLES[[#This Row],[NO. EDIFICIO ]],EDIFICIOS[],3,FALSE)</f>
        <v>PALACIO MUNICIPAL, S/N, COLONIA CENTRO</v>
      </c>
      <c r="H476" s="606" t="s">
        <v>4289</v>
      </c>
      <c r="I476" s="587" t="str">
        <f>VLOOKUP(MUEBLES[[#This Row],[NO. ÁREA ]],AREAS[],2,FALSE)</f>
        <v>SEGURIDAD PÚBLICA Y TRÁNSITO MUNICIPAL</v>
      </c>
      <c r="J476" s="586" t="str">
        <f>VLOOKUP(MUEBLES[[#This Row],[NO. ÁREA ]],AREAS[],5,FALSE)</f>
        <v>LIC. MIGUEL ÁNGEL ALDANA  CANO</v>
      </c>
      <c r="K476" s="586" t="s">
        <v>4060</v>
      </c>
      <c r="L476" s="587" t="str">
        <f>VLOOKUP(MUEBLES[[#This Row],[NÚM. DE NOMINA ]],PERSONAL[],2,FALSE)</f>
        <v>LIC. MIGUEL ÁNGEL ALDANA  CANO</v>
      </c>
      <c r="M476" s="586" t="str">
        <f>VLOOKUP(MUEBLES[[#This Row],[NÚM. DE NOMINA ]],PERSONAL[],3,FALSE)</f>
        <v xml:space="preserve">TITULAR </v>
      </c>
      <c r="N476" s="585" t="s">
        <v>4746</v>
      </c>
      <c r="O476" s="624" t="s">
        <v>4696</v>
      </c>
      <c r="P476" s="588" t="str">
        <f>VLOOKUP(MUEBLES[[#This Row],[NÚM. DE BIEN ]],BIENES[],2,FALSE)</f>
        <v>CAMARA PTZ IP 4 MEGAPIXEL</v>
      </c>
      <c r="Q476" s="625" t="s">
        <v>3607</v>
      </c>
      <c r="R476" s="606" t="s">
        <v>5413</v>
      </c>
      <c r="S476" s="585" t="s">
        <v>557</v>
      </c>
      <c r="T476" s="585" t="s">
        <v>557</v>
      </c>
      <c r="U476" s="585" t="s">
        <v>557</v>
      </c>
      <c r="V476" s="585"/>
      <c r="W476" s="590">
        <v>45280</v>
      </c>
      <c r="X476" s="591">
        <v>18316.98</v>
      </c>
      <c r="Y476" s="619"/>
      <c r="Z476" s="592">
        <v>18316.98</v>
      </c>
      <c r="AA476" s="585" t="s">
        <v>1405</v>
      </c>
      <c r="AB476" s="19"/>
      <c r="AC476" s="576"/>
      <c r="AD476" s="30"/>
      <c r="AE476" s="30"/>
      <c r="AF476" s="30"/>
      <c r="AG476" s="30"/>
      <c r="AH476" s="30"/>
      <c r="AI476" s="30"/>
      <c r="AJ476" s="30"/>
      <c r="AK476" s="30"/>
      <c r="AL476" s="30"/>
      <c r="AM476" s="30"/>
      <c r="AN476" s="30"/>
      <c r="AO476" s="30"/>
      <c r="AP476" s="30"/>
      <c r="AQ476" s="30"/>
      <c r="AR476" s="30"/>
      <c r="AS476" s="30"/>
      <c r="AT476" s="30"/>
      <c r="AU476" s="30"/>
      <c r="AV476" s="30"/>
      <c r="AW476" s="30"/>
      <c r="AX476" s="30"/>
      <c r="AY476" s="30"/>
      <c r="AZ476" s="30"/>
      <c r="BA476" s="30"/>
      <c r="BB476" s="30"/>
      <c r="BC476" s="30"/>
      <c r="BD476" s="30"/>
      <c r="BE476" s="30"/>
      <c r="BF476" s="30"/>
      <c r="BG476" s="30"/>
      <c r="BH476" s="30"/>
      <c r="BI476" s="30"/>
      <c r="BJ476" s="30"/>
      <c r="BK476" s="30"/>
      <c r="BL476" s="30"/>
      <c r="BM476" s="30"/>
      <c r="BN476" s="30"/>
      <c r="BO476" s="30"/>
      <c r="BP476" s="30"/>
      <c r="BQ476" s="30"/>
      <c r="BR476" s="30"/>
      <c r="BS476" s="30"/>
      <c r="BT476" s="30"/>
      <c r="BU476" s="30"/>
      <c r="BV476" s="30"/>
      <c r="BW476" s="30"/>
      <c r="BX476" s="30"/>
      <c r="BY476" s="30"/>
      <c r="BZ476" s="30"/>
      <c r="CA476" s="30"/>
      <c r="CB476" s="30"/>
      <c r="CC476" s="30"/>
      <c r="CD476" s="30"/>
      <c r="CE476" s="30"/>
      <c r="CF476" s="30"/>
      <c r="CG476" s="30"/>
      <c r="CH476" s="30"/>
      <c r="CI476" s="30"/>
      <c r="CJ476" s="30"/>
      <c r="CK476" s="30"/>
      <c r="CL476" s="30"/>
      <c r="CM476" s="30"/>
      <c r="CN476" s="30"/>
      <c r="CO476" s="30"/>
      <c r="CP476" s="30"/>
      <c r="CQ476" s="30"/>
      <c r="CR476" s="30"/>
      <c r="CS476" s="30"/>
      <c r="CT476" s="30"/>
      <c r="CU476" s="30"/>
      <c r="CV476" s="30"/>
      <c r="CW476" s="30"/>
      <c r="CX476" s="30"/>
      <c r="CY476" s="30"/>
      <c r="CZ476" s="30"/>
      <c r="DA476" s="30"/>
      <c r="DB476" s="30"/>
      <c r="DC476" s="30"/>
      <c r="DD476" s="30"/>
      <c r="DE476" s="30"/>
      <c r="DF476" s="30"/>
      <c r="DG476" s="30"/>
      <c r="DH476" s="30"/>
      <c r="DI476" s="30"/>
      <c r="DJ476" s="30"/>
      <c r="DK476" s="30"/>
      <c r="DL476" s="30"/>
      <c r="DM476" s="30"/>
      <c r="DN476" s="30"/>
      <c r="DO476" s="30"/>
      <c r="DP476" s="30"/>
      <c r="DQ476" s="30"/>
      <c r="DR476" s="30"/>
      <c r="DS476" s="30"/>
      <c r="DT476" s="30"/>
      <c r="DU476" s="30"/>
      <c r="DV476" s="30"/>
      <c r="DW476" s="30"/>
      <c r="DX476" s="30"/>
      <c r="DY476" s="30"/>
      <c r="DZ476" s="30"/>
      <c r="EA476" s="30"/>
      <c r="EB476" s="30"/>
      <c r="EC476" s="30"/>
      <c r="ED476" s="30"/>
      <c r="EE476" s="30"/>
      <c r="EF476" s="30"/>
      <c r="EG476" s="30"/>
      <c r="EH476" s="30"/>
      <c r="EI476" s="30"/>
      <c r="EJ476" s="30"/>
      <c r="EK476" s="30"/>
      <c r="EL476" s="30"/>
      <c r="EM476" s="30"/>
      <c r="EN476" s="30"/>
      <c r="EO476" s="30"/>
      <c r="EP476" s="30"/>
      <c r="EQ476" s="30"/>
      <c r="ER476" s="30"/>
      <c r="ES476" s="30"/>
      <c r="ET476" s="30"/>
      <c r="EU476" s="30"/>
      <c r="EV476" s="30"/>
      <c r="EW476" s="30"/>
      <c r="EX476" s="30"/>
      <c r="EY476" s="30"/>
      <c r="EZ476" s="30"/>
      <c r="FA476" s="30"/>
      <c r="FB476" s="30"/>
      <c r="FC476" s="30"/>
      <c r="FD476" s="30"/>
      <c r="FE476" s="30"/>
      <c r="FF476" s="30"/>
      <c r="FG476" s="30"/>
      <c r="FH476" s="30"/>
      <c r="FI476" s="30"/>
      <c r="FJ476" s="30"/>
      <c r="FK476" s="30"/>
      <c r="FL476" s="30"/>
      <c r="FM476" s="30"/>
      <c r="FN476" s="30"/>
      <c r="FO476" s="30"/>
      <c r="FP476" s="30"/>
      <c r="FQ476" s="30"/>
      <c r="FR476" s="30"/>
      <c r="FS476" s="30"/>
      <c r="FT476" s="30"/>
      <c r="FU476" s="30"/>
      <c r="FV476" s="30"/>
      <c r="FW476" s="30"/>
      <c r="FX476" s="30"/>
      <c r="FY476" s="30"/>
      <c r="FZ476" s="30"/>
      <c r="GA476" s="30"/>
      <c r="GB476" s="30"/>
      <c r="GC476" s="30"/>
      <c r="GD476" s="30"/>
      <c r="GE476" s="30"/>
      <c r="GF476" s="30"/>
      <c r="GG476" s="30"/>
      <c r="GH476" s="30"/>
      <c r="GI476" s="30"/>
      <c r="GJ476" s="30"/>
      <c r="GK476" s="30"/>
      <c r="GL476" s="30"/>
      <c r="GM476" s="30"/>
      <c r="GN476" s="30"/>
      <c r="GO476" s="30"/>
      <c r="GP476" s="30"/>
      <c r="GQ476" s="30"/>
      <c r="GR476" s="30"/>
      <c r="GS476" s="30"/>
      <c r="GT476" s="30"/>
      <c r="GU476" s="30"/>
      <c r="GV476" s="30"/>
      <c r="GW476" s="30"/>
      <c r="GX476" s="30"/>
      <c r="GY476" s="30"/>
      <c r="GZ476" s="30"/>
      <c r="HA476" s="30"/>
      <c r="HB476" s="30"/>
      <c r="HC476" s="30"/>
      <c r="HD476" s="30"/>
      <c r="HE476" s="30"/>
      <c r="HF476" s="30"/>
      <c r="HG476" s="30"/>
      <c r="HH476" s="30"/>
      <c r="HI476" s="30"/>
      <c r="HJ476" s="30"/>
      <c r="HK476" s="30"/>
      <c r="HL476" s="30"/>
      <c r="HM476" s="30"/>
      <c r="HN476" s="30"/>
      <c r="HO476" s="30"/>
      <c r="HP476" s="30"/>
      <c r="HQ476" s="30"/>
      <c r="HR476" s="30"/>
      <c r="HS476" s="30"/>
      <c r="HT476" s="30"/>
      <c r="HU476" s="30"/>
      <c r="HV476" s="30"/>
      <c r="HW476" s="30"/>
      <c r="HX476" s="30"/>
      <c r="HY476" s="30"/>
      <c r="HZ476" s="30"/>
      <c r="IA476" s="30"/>
      <c r="IB476" s="30"/>
      <c r="IC476" s="30"/>
      <c r="ID476" s="30"/>
      <c r="IE476" s="30"/>
      <c r="IF476" s="30"/>
      <c r="IG476" s="30"/>
      <c r="IH476" s="30"/>
      <c r="II476" s="30"/>
      <c r="IJ476" s="30"/>
      <c r="IK476" s="30"/>
      <c r="IL476" s="30"/>
      <c r="IM476" s="30"/>
      <c r="IN476" s="30"/>
      <c r="IO476" s="30"/>
      <c r="IP476" s="30"/>
      <c r="IQ476" s="30"/>
      <c r="IR476" s="30"/>
      <c r="IS476" s="30"/>
      <c r="IT476" s="30"/>
      <c r="IU476" s="30"/>
      <c r="IV476" s="30"/>
      <c r="IW476" s="30"/>
      <c r="IX476" s="30"/>
      <c r="IY476" s="30"/>
      <c r="IZ476" s="30"/>
      <c r="JA476" s="30"/>
      <c r="JB476" s="30"/>
      <c r="JC476" s="30"/>
      <c r="JD476" s="30"/>
      <c r="JE476" s="30"/>
      <c r="JF476" s="30"/>
      <c r="JG476" s="30"/>
      <c r="JH476" s="30"/>
      <c r="JI476" s="30"/>
      <c r="JJ476" s="30"/>
      <c r="JK476" s="30"/>
      <c r="JL476" s="30"/>
      <c r="JM476" s="30"/>
      <c r="JN476" s="30"/>
      <c r="JO476" s="30"/>
      <c r="JP476" s="30"/>
      <c r="JQ476" s="30"/>
      <c r="JR476" s="30"/>
      <c r="JS476" s="30"/>
      <c r="JT476" s="30"/>
      <c r="JU476" s="30"/>
      <c r="JV476" s="30"/>
      <c r="JW476" s="30"/>
      <c r="JX476" s="30"/>
      <c r="JY476" s="30"/>
      <c r="JZ476" s="30"/>
      <c r="KA476" s="30"/>
      <c r="KB476" s="30"/>
      <c r="KC476" s="30"/>
      <c r="KD476" s="30"/>
      <c r="KE476" s="30"/>
      <c r="KF476" s="30"/>
      <c r="KG476" s="30"/>
      <c r="KH476" s="30"/>
      <c r="KI476" s="30"/>
      <c r="KJ476" s="30"/>
      <c r="KK476" s="30"/>
      <c r="KL476" s="30"/>
      <c r="KM476" s="30"/>
      <c r="KN476" s="30"/>
      <c r="KO476" s="30"/>
      <c r="KP476" s="30"/>
      <c r="KQ476" s="30"/>
      <c r="KR476" s="30"/>
      <c r="KS476" s="30"/>
      <c r="KT476" s="30"/>
      <c r="KU476" s="30"/>
      <c r="KV476" s="30"/>
      <c r="KW476" s="30"/>
      <c r="KX476" s="30"/>
      <c r="KY476" s="30"/>
      <c r="KZ476" s="30"/>
      <c r="LA476" s="30"/>
      <c r="LB476" s="30"/>
      <c r="LC476" s="30"/>
      <c r="LD476" s="30"/>
      <c r="LE476" s="30"/>
      <c r="LF476" s="30"/>
      <c r="LG476" s="30"/>
      <c r="LH476" s="30"/>
      <c r="LI476" s="30"/>
      <c r="LJ476" s="30"/>
      <c r="LK476" s="30"/>
      <c r="LL476" s="30"/>
      <c r="LM476" s="30"/>
      <c r="LN476" s="30"/>
      <c r="LO476" s="30"/>
      <c r="LP476" s="30"/>
      <c r="LQ476" s="30"/>
      <c r="LR476" s="30"/>
      <c r="LS476" s="30"/>
      <c r="LT476" s="30"/>
      <c r="LU476" s="30"/>
      <c r="LV476" s="30"/>
      <c r="LW476" s="30"/>
      <c r="LX476" s="30"/>
    </row>
    <row r="477" spans="1:336" s="31" customFormat="1" ht="178.5" x14ac:dyDescent="0.25">
      <c r="A477" s="677" t="str">
        <f>CONCATENATE(MUEBLES[[#This Row],[CODIGO DE LA PARTIDA ESPECIFICA ]],"-",MUEBLES[[#This Row],[NO. EDIFICIO ]],"-",MUEBLES[[#This Row],[NO. ÁREA ]],"-",MUEBLES[[#This Row],[NÚM. DE BIEN ]],"-",MUEBLES[[#This Row],[CONSECUTIVO DEL BIEN ]],"-",MUEBLES[[#This Row],[CONSECUTIVO GENERAL DE INVENTARIO]])</f>
        <v>511-01-44-055-006-0472</v>
      </c>
      <c r="B477" s="584">
        <v>511</v>
      </c>
      <c r="C477" s="584" t="s">
        <v>6096</v>
      </c>
      <c r="D477" s="584" t="s">
        <v>6593</v>
      </c>
      <c r="E477" s="585" t="s">
        <v>4060</v>
      </c>
      <c r="F477" s="584" t="str">
        <f>VLOOKUP(MUEBLES[[#This Row],[NO. EDIFICIO ]],EDIFICIOS[],2,FALSE)</f>
        <v>PALACIO MUNICIPAL</v>
      </c>
      <c r="G477" s="584" t="str">
        <f>VLOOKUP(MUEBLES[[#This Row],[NO. EDIFICIO ]],EDIFICIOS[],3,FALSE)</f>
        <v>PALACIO MUNICIPAL, S/N, COLONIA CENTRO</v>
      </c>
      <c r="H477" s="606" t="s">
        <v>4289</v>
      </c>
      <c r="I477" s="587" t="str">
        <f>VLOOKUP(MUEBLES[[#This Row],[NO. ÁREA ]],AREAS[],2,FALSE)</f>
        <v>SEGURIDAD PÚBLICA Y TRÁNSITO MUNICIPAL</v>
      </c>
      <c r="J477" s="586" t="str">
        <f>VLOOKUP(MUEBLES[[#This Row],[NO. ÁREA ]],AREAS[],5,FALSE)</f>
        <v>LIC. MIGUEL ÁNGEL ALDANA  CANO</v>
      </c>
      <c r="K477" s="586" t="s">
        <v>4060</v>
      </c>
      <c r="L477" s="587" t="str">
        <f>VLOOKUP(MUEBLES[[#This Row],[NÚM. DE NOMINA ]],PERSONAL[],2,FALSE)</f>
        <v>LIC. MIGUEL ÁNGEL ALDANA  CANO</v>
      </c>
      <c r="M477" s="586" t="str">
        <f>VLOOKUP(MUEBLES[[#This Row],[NÚM. DE NOMINA ]],PERSONAL[],3,FALSE)</f>
        <v xml:space="preserve">TITULAR </v>
      </c>
      <c r="N477" s="585" t="s">
        <v>4746</v>
      </c>
      <c r="O477" s="624" t="s">
        <v>4697</v>
      </c>
      <c r="P477" s="588" t="str">
        <f>VLOOKUP(MUEBLES[[#This Row],[NÚM. DE BIEN ]],BIENES[],2,FALSE)</f>
        <v>CAMARA PTZ IP 4 MEGAPIXEL</v>
      </c>
      <c r="Q477" s="625" t="s">
        <v>3607</v>
      </c>
      <c r="R477" s="606" t="s">
        <v>5414</v>
      </c>
      <c r="S477" s="585" t="s">
        <v>557</v>
      </c>
      <c r="T477" s="585" t="s">
        <v>557</v>
      </c>
      <c r="U477" s="585" t="s">
        <v>557</v>
      </c>
      <c r="V477" s="585"/>
      <c r="W477" s="590">
        <v>45280</v>
      </c>
      <c r="X477" s="591">
        <v>18316.98</v>
      </c>
      <c r="Y477" s="619"/>
      <c r="Z477" s="592">
        <v>18316.98</v>
      </c>
      <c r="AA477" s="585" t="s">
        <v>1405</v>
      </c>
      <c r="AB477" s="19"/>
      <c r="AC477" s="576"/>
      <c r="AD477" s="30"/>
      <c r="AE477" s="30"/>
      <c r="AF477" s="30"/>
      <c r="AG477" s="30"/>
      <c r="AH477" s="30"/>
      <c r="AI477" s="30"/>
      <c r="AJ477" s="30"/>
      <c r="AK477" s="30"/>
      <c r="AL477" s="30"/>
      <c r="AM477" s="30"/>
      <c r="AN477" s="30"/>
      <c r="AO477" s="30"/>
      <c r="AP477" s="30"/>
      <c r="AQ477" s="30"/>
      <c r="AR477" s="30"/>
      <c r="AS477" s="30"/>
      <c r="AT477" s="30"/>
      <c r="AU477" s="30"/>
      <c r="AV477" s="30"/>
      <c r="AW477" s="30"/>
      <c r="AX477" s="30"/>
      <c r="AY477" s="30"/>
      <c r="AZ477" s="30"/>
      <c r="BA477" s="30"/>
      <c r="BB477" s="30"/>
      <c r="BC477" s="30"/>
      <c r="BD477" s="30"/>
      <c r="BE477" s="30"/>
      <c r="BF477" s="30"/>
      <c r="BG477" s="30"/>
      <c r="BH477" s="30"/>
      <c r="BI477" s="30"/>
      <c r="BJ477" s="30"/>
      <c r="BK477" s="30"/>
      <c r="BL477" s="30"/>
      <c r="BM477" s="30"/>
      <c r="BN477" s="30"/>
      <c r="BO477" s="30"/>
      <c r="BP477" s="30"/>
      <c r="BQ477" s="30"/>
      <c r="BR477" s="30"/>
      <c r="BS477" s="30"/>
      <c r="BT477" s="30"/>
      <c r="BU477" s="30"/>
      <c r="BV477" s="30"/>
      <c r="BW477" s="30"/>
      <c r="BX477" s="30"/>
      <c r="BY477" s="30"/>
      <c r="BZ477" s="30"/>
      <c r="CA477" s="30"/>
      <c r="CB477" s="30"/>
      <c r="CC477" s="30"/>
      <c r="CD477" s="30"/>
      <c r="CE477" s="30"/>
      <c r="CF477" s="30"/>
      <c r="CG477" s="30"/>
      <c r="CH477" s="30"/>
      <c r="CI477" s="30"/>
      <c r="CJ477" s="30"/>
      <c r="CK477" s="30"/>
      <c r="CL477" s="30"/>
      <c r="CM477" s="30"/>
      <c r="CN477" s="30"/>
      <c r="CO477" s="30"/>
      <c r="CP477" s="30"/>
      <c r="CQ477" s="30"/>
      <c r="CR477" s="30"/>
      <c r="CS477" s="30"/>
      <c r="CT477" s="30"/>
      <c r="CU477" s="30"/>
      <c r="CV477" s="30"/>
      <c r="CW477" s="30"/>
      <c r="CX477" s="30"/>
      <c r="CY477" s="30"/>
      <c r="CZ477" s="30"/>
      <c r="DA477" s="30"/>
      <c r="DB477" s="30"/>
      <c r="DC477" s="30"/>
      <c r="DD477" s="30"/>
      <c r="DE477" s="30"/>
      <c r="DF477" s="30"/>
      <c r="DG477" s="30"/>
      <c r="DH477" s="30"/>
      <c r="DI477" s="30"/>
      <c r="DJ477" s="30"/>
      <c r="DK477" s="30"/>
      <c r="DL477" s="30"/>
      <c r="DM477" s="30"/>
      <c r="DN477" s="30"/>
      <c r="DO477" s="30"/>
      <c r="DP477" s="30"/>
      <c r="DQ477" s="30"/>
      <c r="DR477" s="30"/>
      <c r="DS477" s="30"/>
      <c r="DT477" s="30"/>
      <c r="DU477" s="30"/>
      <c r="DV477" s="30"/>
      <c r="DW477" s="30"/>
      <c r="DX477" s="30"/>
      <c r="DY477" s="30"/>
      <c r="DZ477" s="30"/>
      <c r="EA477" s="30"/>
      <c r="EB477" s="30"/>
      <c r="EC477" s="30"/>
      <c r="ED477" s="30"/>
      <c r="EE477" s="30"/>
      <c r="EF477" s="30"/>
      <c r="EG477" s="30"/>
      <c r="EH477" s="30"/>
      <c r="EI477" s="30"/>
      <c r="EJ477" s="30"/>
      <c r="EK477" s="30"/>
      <c r="EL477" s="30"/>
      <c r="EM477" s="30"/>
      <c r="EN477" s="30"/>
      <c r="EO477" s="30"/>
      <c r="EP477" s="30"/>
      <c r="EQ477" s="30"/>
      <c r="ER477" s="30"/>
      <c r="ES477" s="30"/>
      <c r="ET477" s="30"/>
      <c r="EU477" s="30"/>
      <c r="EV477" s="30"/>
      <c r="EW477" s="30"/>
      <c r="EX477" s="30"/>
      <c r="EY477" s="30"/>
      <c r="EZ477" s="30"/>
      <c r="FA477" s="30"/>
      <c r="FB477" s="30"/>
      <c r="FC477" s="30"/>
      <c r="FD477" s="30"/>
      <c r="FE477" s="30"/>
      <c r="FF477" s="30"/>
      <c r="FG477" s="30"/>
      <c r="FH477" s="30"/>
      <c r="FI477" s="30"/>
      <c r="FJ477" s="30"/>
      <c r="FK477" s="30"/>
      <c r="FL477" s="30"/>
      <c r="FM477" s="30"/>
      <c r="FN477" s="30"/>
      <c r="FO477" s="30"/>
      <c r="FP477" s="30"/>
      <c r="FQ477" s="30"/>
      <c r="FR477" s="30"/>
      <c r="FS477" s="30"/>
      <c r="FT477" s="30"/>
      <c r="FU477" s="30"/>
      <c r="FV477" s="30"/>
      <c r="FW477" s="30"/>
      <c r="FX477" s="30"/>
      <c r="FY477" s="30"/>
      <c r="FZ477" s="30"/>
      <c r="GA477" s="30"/>
      <c r="GB477" s="30"/>
      <c r="GC477" s="30"/>
      <c r="GD477" s="30"/>
      <c r="GE477" s="30"/>
      <c r="GF477" s="30"/>
      <c r="GG477" s="30"/>
      <c r="GH477" s="30"/>
      <c r="GI477" s="30"/>
      <c r="GJ477" s="30"/>
      <c r="GK477" s="30"/>
      <c r="GL477" s="30"/>
      <c r="GM477" s="30"/>
      <c r="GN477" s="30"/>
      <c r="GO477" s="30"/>
      <c r="GP477" s="30"/>
      <c r="GQ477" s="30"/>
      <c r="GR477" s="30"/>
      <c r="GS477" s="30"/>
      <c r="GT477" s="30"/>
      <c r="GU477" s="30"/>
      <c r="GV477" s="30"/>
      <c r="GW477" s="30"/>
      <c r="GX477" s="30"/>
      <c r="GY477" s="30"/>
      <c r="GZ477" s="30"/>
      <c r="HA477" s="30"/>
      <c r="HB477" s="30"/>
      <c r="HC477" s="30"/>
      <c r="HD477" s="30"/>
      <c r="HE477" s="30"/>
      <c r="HF477" s="30"/>
      <c r="HG477" s="30"/>
      <c r="HH477" s="30"/>
      <c r="HI477" s="30"/>
      <c r="HJ477" s="30"/>
      <c r="HK477" s="30"/>
      <c r="HL477" s="30"/>
      <c r="HM477" s="30"/>
      <c r="HN477" s="30"/>
      <c r="HO477" s="30"/>
      <c r="HP477" s="30"/>
      <c r="HQ477" s="30"/>
      <c r="HR477" s="30"/>
      <c r="HS477" s="30"/>
      <c r="HT477" s="30"/>
      <c r="HU477" s="30"/>
      <c r="HV477" s="30"/>
      <c r="HW477" s="30"/>
      <c r="HX477" s="30"/>
      <c r="HY477" s="30"/>
      <c r="HZ477" s="30"/>
      <c r="IA477" s="30"/>
      <c r="IB477" s="30"/>
      <c r="IC477" s="30"/>
      <c r="ID477" s="30"/>
      <c r="IE477" s="30"/>
      <c r="IF477" s="30"/>
      <c r="IG477" s="30"/>
      <c r="IH477" s="30"/>
      <c r="II477" s="30"/>
      <c r="IJ477" s="30"/>
      <c r="IK477" s="30"/>
      <c r="IL477" s="30"/>
      <c r="IM477" s="30"/>
      <c r="IN477" s="30"/>
      <c r="IO477" s="30"/>
      <c r="IP477" s="30"/>
      <c r="IQ477" s="30"/>
      <c r="IR477" s="30"/>
      <c r="IS477" s="30"/>
      <c r="IT477" s="30"/>
      <c r="IU477" s="30"/>
      <c r="IV477" s="30"/>
      <c r="IW477" s="30"/>
      <c r="IX477" s="30"/>
      <c r="IY477" s="30"/>
      <c r="IZ477" s="30"/>
      <c r="JA477" s="30"/>
      <c r="JB477" s="30"/>
      <c r="JC477" s="30"/>
      <c r="JD477" s="30"/>
      <c r="JE477" s="30"/>
      <c r="JF477" s="30"/>
      <c r="JG477" s="30"/>
      <c r="JH477" s="30"/>
      <c r="JI477" s="30"/>
      <c r="JJ477" s="30"/>
      <c r="JK477" s="30"/>
      <c r="JL477" s="30"/>
      <c r="JM477" s="30"/>
      <c r="JN477" s="30"/>
      <c r="JO477" s="30"/>
      <c r="JP477" s="30"/>
      <c r="JQ477" s="30"/>
      <c r="JR477" s="30"/>
      <c r="JS477" s="30"/>
      <c r="JT477" s="30"/>
      <c r="JU477" s="30"/>
      <c r="JV477" s="30"/>
      <c r="JW477" s="30"/>
      <c r="JX477" s="30"/>
      <c r="JY477" s="30"/>
      <c r="JZ477" s="30"/>
      <c r="KA477" s="30"/>
      <c r="KB477" s="30"/>
      <c r="KC477" s="30"/>
      <c r="KD477" s="30"/>
      <c r="KE477" s="30"/>
      <c r="KF477" s="30"/>
      <c r="KG477" s="30"/>
      <c r="KH477" s="30"/>
      <c r="KI477" s="30"/>
      <c r="KJ477" s="30"/>
      <c r="KK477" s="30"/>
      <c r="KL477" s="30"/>
      <c r="KM477" s="30"/>
      <c r="KN477" s="30"/>
      <c r="KO477" s="30"/>
      <c r="KP477" s="30"/>
      <c r="KQ477" s="30"/>
      <c r="KR477" s="30"/>
      <c r="KS477" s="30"/>
      <c r="KT477" s="30"/>
      <c r="KU477" s="30"/>
      <c r="KV477" s="30"/>
      <c r="KW477" s="30"/>
      <c r="KX477" s="30"/>
      <c r="KY477" s="30"/>
      <c r="KZ477" s="30"/>
      <c r="LA477" s="30"/>
      <c r="LB477" s="30"/>
      <c r="LC477" s="30"/>
      <c r="LD477" s="30"/>
      <c r="LE477" s="30"/>
      <c r="LF477" s="30"/>
      <c r="LG477" s="30"/>
      <c r="LH477" s="30"/>
      <c r="LI477" s="30"/>
      <c r="LJ477" s="30"/>
      <c r="LK477" s="30"/>
      <c r="LL477" s="30"/>
      <c r="LM477" s="30"/>
      <c r="LN477" s="30"/>
      <c r="LO477" s="30"/>
      <c r="LP477" s="30"/>
      <c r="LQ477" s="30"/>
      <c r="LR477" s="30"/>
      <c r="LS477" s="30"/>
      <c r="LT477" s="30"/>
      <c r="LU477" s="30"/>
      <c r="LV477" s="30"/>
      <c r="LW477" s="30"/>
      <c r="LX477" s="30"/>
    </row>
    <row r="478" spans="1:336" s="31" customFormat="1" ht="178.5" x14ac:dyDescent="0.25">
      <c r="A478" s="677" t="str">
        <f>CONCATENATE(MUEBLES[[#This Row],[CODIGO DE LA PARTIDA ESPECIFICA ]],"-",MUEBLES[[#This Row],[NO. EDIFICIO ]],"-",MUEBLES[[#This Row],[NO. ÁREA ]],"-",MUEBLES[[#This Row],[NÚM. DE BIEN ]],"-",MUEBLES[[#This Row],[CONSECUTIVO DEL BIEN ]],"-",MUEBLES[[#This Row],[CONSECUTIVO GENERAL DE INVENTARIO]])</f>
        <v>511-01-44-055-007-0473</v>
      </c>
      <c r="B478" s="584">
        <v>511</v>
      </c>
      <c r="C478" s="584" t="s">
        <v>6096</v>
      </c>
      <c r="D478" s="584" t="s">
        <v>6594</v>
      </c>
      <c r="E478" s="585" t="s">
        <v>4060</v>
      </c>
      <c r="F478" s="584" t="str">
        <f>VLOOKUP(MUEBLES[[#This Row],[NO. EDIFICIO ]],EDIFICIOS[],2,FALSE)</f>
        <v>PALACIO MUNICIPAL</v>
      </c>
      <c r="G478" s="584" t="str">
        <f>VLOOKUP(MUEBLES[[#This Row],[NO. EDIFICIO ]],EDIFICIOS[],3,FALSE)</f>
        <v>PALACIO MUNICIPAL, S/N, COLONIA CENTRO</v>
      </c>
      <c r="H478" s="606" t="s">
        <v>4289</v>
      </c>
      <c r="I478" s="587" t="str">
        <f>VLOOKUP(MUEBLES[[#This Row],[NO. ÁREA ]],AREAS[],2,FALSE)</f>
        <v>SEGURIDAD PÚBLICA Y TRÁNSITO MUNICIPAL</v>
      </c>
      <c r="J478" s="586" t="str">
        <f>VLOOKUP(MUEBLES[[#This Row],[NO. ÁREA ]],AREAS[],5,FALSE)</f>
        <v>LIC. MIGUEL ÁNGEL ALDANA  CANO</v>
      </c>
      <c r="K478" s="586" t="s">
        <v>4060</v>
      </c>
      <c r="L478" s="587" t="str">
        <f>VLOOKUP(MUEBLES[[#This Row],[NÚM. DE NOMINA ]],PERSONAL[],2,FALSE)</f>
        <v>LIC. MIGUEL ÁNGEL ALDANA  CANO</v>
      </c>
      <c r="M478" s="586" t="str">
        <f>VLOOKUP(MUEBLES[[#This Row],[NÚM. DE NOMINA ]],PERSONAL[],3,FALSE)</f>
        <v xml:space="preserve">TITULAR </v>
      </c>
      <c r="N478" s="585" t="s">
        <v>4746</v>
      </c>
      <c r="O478" s="624" t="s">
        <v>4698</v>
      </c>
      <c r="P478" s="588" t="str">
        <f>VLOOKUP(MUEBLES[[#This Row],[NÚM. DE BIEN ]],BIENES[],2,FALSE)</f>
        <v>CAMARA PTZ IP 4 MEGAPIXEL</v>
      </c>
      <c r="Q478" s="625" t="s">
        <v>3607</v>
      </c>
      <c r="R478" s="606" t="s">
        <v>5415</v>
      </c>
      <c r="S478" s="585" t="s">
        <v>557</v>
      </c>
      <c r="T478" s="585" t="s">
        <v>557</v>
      </c>
      <c r="U478" s="585" t="s">
        <v>557</v>
      </c>
      <c r="V478" s="585"/>
      <c r="W478" s="590">
        <v>45280</v>
      </c>
      <c r="X478" s="591">
        <v>18316.98</v>
      </c>
      <c r="Y478" s="619"/>
      <c r="Z478" s="592">
        <v>18316.98</v>
      </c>
      <c r="AA478" s="585" t="s">
        <v>1405</v>
      </c>
      <c r="AB478" s="19"/>
      <c r="AC478" s="576"/>
      <c r="AD478" s="30"/>
      <c r="AE478" s="30"/>
      <c r="AF478" s="30"/>
      <c r="AG478" s="30"/>
      <c r="AH478" s="30"/>
      <c r="AI478" s="30"/>
      <c r="AJ478" s="30"/>
      <c r="AK478" s="30"/>
      <c r="AL478" s="30"/>
      <c r="AM478" s="30"/>
      <c r="AN478" s="30"/>
      <c r="AO478" s="30"/>
      <c r="AP478" s="30"/>
      <c r="AQ478" s="30"/>
      <c r="AR478" s="30"/>
      <c r="AS478" s="30"/>
      <c r="AT478" s="30"/>
      <c r="AU478" s="30"/>
      <c r="AV478" s="30"/>
      <c r="AW478" s="30"/>
      <c r="AX478" s="30"/>
      <c r="AY478" s="30"/>
      <c r="AZ478" s="30"/>
      <c r="BA478" s="30"/>
      <c r="BB478" s="30"/>
      <c r="BC478" s="30"/>
      <c r="BD478" s="30"/>
      <c r="BE478" s="30"/>
      <c r="BF478" s="30"/>
      <c r="BG478" s="30"/>
      <c r="BH478" s="30"/>
      <c r="BI478" s="30"/>
      <c r="BJ478" s="30"/>
      <c r="BK478" s="30"/>
      <c r="BL478" s="30"/>
      <c r="BM478" s="30"/>
      <c r="BN478" s="30"/>
      <c r="BO478" s="30"/>
      <c r="BP478" s="30"/>
      <c r="BQ478" s="30"/>
      <c r="BR478" s="30"/>
      <c r="BS478" s="30"/>
      <c r="BT478" s="30"/>
      <c r="BU478" s="30"/>
      <c r="BV478" s="30"/>
      <c r="BW478" s="30"/>
      <c r="BX478" s="30"/>
      <c r="BY478" s="30"/>
      <c r="BZ478" s="30"/>
      <c r="CA478" s="30"/>
      <c r="CB478" s="30"/>
      <c r="CC478" s="30"/>
      <c r="CD478" s="30"/>
      <c r="CE478" s="30"/>
      <c r="CF478" s="30"/>
      <c r="CG478" s="30"/>
      <c r="CH478" s="30"/>
      <c r="CI478" s="30"/>
      <c r="CJ478" s="30"/>
      <c r="CK478" s="30"/>
      <c r="CL478" s="30"/>
      <c r="CM478" s="30"/>
      <c r="CN478" s="30"/>
      <c r="CO478" s="30"/>
      <c r="CP478" s="30"/>
      <c r="CQ478" s="30"/>
      <c r="CR478" s="30"/>
      <c r="CS478" s="30"/>
      <c r="CT478" s="30"/>
      <c r="CU478" s="30"/>
      <c r="CV478" s="30"/>
      <c r="CW478" s="30"/>
      <c r="CX478" s="30"/>
      <c r="CY478" s="30"/>
      <c r="CZ478" s="30"/>
      <c r="DA478" s="30"/>
      <c r="DB478" s="30"/>
      <c r="DC478" s="30"/>
      <c r="DD478" s="30"/>
      <c r="DE478" s="30"/>
      <c r="DF478" s="30"/>
      <c r="DG478" s="30"/>
      <c r="DH478" s="30"/>
      <c r="DI478" s="30"/>
      <c r="DJ478" s="30"/>
      <c r="DK478" s="30"/>
      <c r="DL478" s="30"/>
      <c r="DM478" s="30"/>
      <c r="DN478" s="30"/>
      <c r="DO478" s="30"/>
      <c r="DP478" s="30"/>
      <c r="DQ478" s="30"/>
      <c r="DR478" s="30"/>
      <c r="DS478" s="30"/>
      <c r="DT478" s="30"/>
      <c r="DU478" s="30"/>
      <c r="DV478" s="30"/>
      <c r="DW478" s="30"/>
      <c r="DX478" s="30"/>
      <c r="DY478" s="30"/>
      <c r="DZ478" s="30"/>
      <c r="EA478" s="30"/>
      <c r="EB478" s="30"/>
      <c r="EC478" s="30"/>
      <c r="ED478" s="30"/>
      <c r="EE478" s="30"/>
      <c r="EF478" s="30"/>
      <c r="EG478" s="30"/>
      <c r="EH478" s="30"/>
      <c r="EI478" s="30"/>
      <c r="EJ478" s="30"/>
      <c r="EK478" s="30"/>
      <c r="EL478" s="30"/>
      <c r="EM478" s="30"/>
      <c r="EN478" s="30"/>
      <c r="EO478" s="30"/>
      <c r="EP478" s="30"/>
      <c r="EQ478" s="30"/>
      <c r="ER478" s="30"/>
      <c r="ES478" s="30"/>
      <c r="ET478" s="30"/>
      <c r="EU478" s="30"/>
      <c r="EV478" s="30"/>
      <c r="EW478" s="30"/>
      <c r="EX478" s="30"/>
      <c r="EY478" s="30"/>
      <c r="EZ478" s="30"/>
      <c r="FA478" s="30"/>
      <c r="FB478" s="30"/>
      <c r="FC478" s="30"/>
      <c r="FD478" s="30"/>
      <c r="FE478" s="30"/>
      <c r="FF478" s="30"/>
      <c r="FG478" s="30"/>
      <c r="FH478" s="30"/>
      <c r="FI478" s="30"/>
      <c r="FJ478" s="30"/>
      <c r="FK478" s="30"/>
      <c r="FL478" s="30"/>
      <c r="FM478" s="30"/>
      <c r="FN478" s="30"/>
      <c r="FO478" s="30"/>
      <c r="FP478" s="30"/>
      <c r="FQ478" s="30"/>
      <c r="FR478" s="30"/>
      <c r="FS478" s="30"/>
      <c r="FT478" s="30"/>
      <c r="FU478" s="30"/>
      <c r="FV478" s="30"/>
      <c r="FW478" s="30"/>
      <c r="FX478" s="30"/>
      <c r="FY478" s="30"/>
      <c r="FZ478" s="30"/>
      <c r="GA478" s="30"/>
      <c r="GB478" s="30"/>
      <c r="GC478" s="30"/>
      <c r="GD478" s="30"/>
      <c r="GE478" s="30"/>
      <c r="GF478" s="30"/>
      <c r="GG478" s="30"/>
      <c r="GH478" s="30"/>
      <c r="GI478" s="30"/>
      <c r="GJ478" s="30"/>
      <c r="GK478" s="30"/>
      <c r="GL478" s="30"/>
      <c r="GM478" s="30"/>
      <c r="GN478" s="30"/>
      <c r="GO478" s="30"/>
      <c r="GP478" s="30"/>
      <c r="GQ478" s="30"/>
      <c r="GR478" s="30"/>
      <c r="GS478" s="30"/>
      <c r="GT478" s="30"/>
      <c r="GU478" s="30"/>
      <c r="GV478" s="30"/>
      <c r="GW478" s="30"/>
      <c r="GX478" s="30"/>
      <c r="GY478" s="30"/>
      <c r="GZ478" s="30"/>
      <c r="HA478" s="30"/>
      <c r="HB478" s="30"/>
      <c r="HC478" s="30"/>
      <c r="HD478" s="30"/>
      <c r="HE478" s="30"/>
      <c r="HF478" s="30"/>
      <c r="HG478" s="30"/>
      <c r="HH478" s="30"/>
      <c r="HI478" s="30"/>
      <c r="HJ478" s="30"/>
      <c r="HK478" s="30"/>
      <c r="HL478" s="30"/>
      <c r="HM478" s="30"/>
      <c r="HN478" s="30"/>
      <c r="HO478" s="30"/>
      <c r="HP478" s="30"/>
      <c r="HQ478" s="30"/>
      <c r="HR478" s="30"/>
      <c r="HS478" s="30"/>
      <c r="HT478" s="30"/>
      <c r="HU478" s="30"/>
      <c r="HV478" s="30"/>
      <c r="HW478" s="30"/>
      <c r="HX478" s="30"/>
      <c r="HY478" s="30"/>
      <c r="HZ478" s="30"/>
      <c r="IA478" s="30"/>
      <c r="IB478" s="30"/>
      <c r="IC478" s="30"/>
      <c r="ID478" s="30"/>
      <c r="IE478" s="30"/>
      <c r="IF478" s="30"/>
      <c r="IG478" s="30"/>
      <c r="IH478" s="30"/>
      <c r="II478" s="30"/>
      <c r="IJ478" s="30"/>
      <c r="IK478" s="30"/>
      <c r="IL478" s="30"/>
      <c r="IM478" s="30"/>
      <c r="IN478" s="30"/>
      <c r="IO478" s="30"/>
      <c r="IP478" s="30"/>
      <c r="IQ478" s="30"/>
      <c r="IR478" s="30"/>
      <c r="IS478" s="30"/>
      <c r="IT478" s="30"/>
      <c r="IU478" s="30"/>
      <c r="IV478" s="30"/>
      <c r="IW478" s="30"/>
      <c r="IX478" s="30"/>
      <c r="IY478" s="30"/>
      <c r="IZ478" s="30"/>
      <c r="JA478" s="30"/>
      <c r="JB478" s="30"/>
      <c r="JC478" s="30"/>
      <c r="JD478" s="30"/>
      <c r="JE478" s="30"/>
      <c r="JF478" s="30"/>
      <c r="JG478" s="30"/>
      <c r="JH478" s="30"/>
      <c r="JI478" s="30"/>
      <c r="JJ478" s="30"/>
      <c r="JK478" s="30"/>
      <c r="JL478" s="30"/>
      <c r="JM478" s="30"/>
      <c r="JN478" s="30"/>
      <c r="JO478" s="30"/>
      <c r="JP478" s="30"/>
      <c r="JQ478" s="30"/>
      <c r="JR478" s="30"/>
      <c r="JS478" s="30"/>
      <c r="JT478" s="30"/>
      <c r="JU478" s="30"/>
      <c r="JV478" s="30"/>
      <c r="JW478" s="30"/>
      <c r="JX478" s="30"/>
      <c r="JY478" s="30"/>
      <c r="JZ478" s="30"/>
      <c r="KA478" s="30"/>
      <c r="KB478" s="30"/>
      <c r="KC478" s="30"/>
      <c r="KD478" s="30"/>
      <c r="KE478" s="30"/>
      <c r="KF478" s="30"/>
      <c r="KG478" s="30"/>
      <c r="KH478" s="30"/>
      <c r="KI478" s="30"/>
      <c r="KJ478" s="30"/>
      <c r="KK478" s="30"/>
      <c r="KL478" s="30"/>
      <c r="KM478" s="30"/>
      <c r="KN478" s="30"/>
      <c r="KO478" s="30"/>
      <c r="KP478" s="30"/>
      <c r="KQ478" s="30"/>
      <c r="KR478" s="30"/>
      <c r="KS478" s="30"/>
      <c r="KT478" s="30"/>
      <c r="KU478" s="30"/>
      <c r="KV478" s="30"/>
      <c r="KW478" s="30"/>
      <c r="KX478" s="30"/>
      <c r="KY478" s="30"/>
      <c r="KZ478" s="30"/>
      <c r="LA478" s="30"/>
      <c r="LB478" s="30"/>
      <c r="LC478" s="30"/>
      <c r="LD478" s="30"/>
      <c r="LE478" s="30"/>
      <c r="LF478" s="30"/>
      <c r="LG478" s="30"/>
      <c r="LH478" s="30"/>
      <c r="LI478" s="30"/>
      <c r="LJ478" s="30"/>
      <c r="LK478" s="30"/>
      <c r="LL478" s="30"/>
      <c r="LM478" s="30"/>
      <c r="LN478" s="30"/>
      <c r="LO478" s="30"/>
      <c r="LP478" s="30"/>
      <c r="LQ478" s="30"/>
      <c r="LR478" s="30"/>
      <c r="LS478" s="30"/>
      <c r="LT478" s="30"/>
      <c r="LU478" s="30"/>
      <c r="LV478" s="30"/>
      <c r="LW478" s="30"/>
      <c r="LX478" s="30"/>
    </row>
    <row r="479" spans="1:336" s="31" customFormat="1" ht="102" x14ac:dyDescent="0.25">
      <c r="A479" s="677" t="str">
        <f>CONCATENATE(MUEBLES[[#This Row],[CODIGO DE LA PARTIDA ESPECIFICA ]],"-",MUEBLES[[#This Row],[NO. EDIFICIO ]],"-",MUEBLES[[#This Row],[NO. ÁREA ]],"-",MUEBLES[[#This Row],[NÚM. DE BIEN ]],"-",MUEBLES[[#This Row],[CONSECUTIVO DEL BIEN ]],"-",MUEBLES[[#This Row],[CONSECUTIVO GENERAL DE INVENTARIO]])</f>
        <v>511-01-44-283-001-0474</v>
      </c>
      <c r="B479" s="584">
        <v>511</v>
      </c>
      <c r="C479" s="584" t="s">
        <v>6096</v>
      </c>
      <c r="D479" s="584" t="s">
        <v>6595</v>
      </c>
      <c r="E479" s="585" t="s">
        <v>4060</v>
      </c>
      <c r="F479" s="584" t="str">
        <f>VLOOKUP(MUEBLES[[#This Row],[NO. EDIFICIO ]],EDIFICIOS[],2,FALSE)</f>
        <v>PALACIO MUNICIPAL</v>
      </c>
      <c r="G479" s="584" t="str">
        <f>VLOOKUP(MUEBLES[[#This Row],[NO. EDIFICIO ]],EDIFICIOS[],3,FALSE)</f>
        <v>PALACIO MUNICIPAL, S/N, COLONIA CENTRO</v>
      </c>
      <c r="H479" s="606" t="s">
        <v>4289</v>
      </c>
      <c r="I479" s="587" t="str">
        <f>VLOOKUP(MUEBLES[[#This Row],[NO. ÁREA ]],AREAS[],2,FALSE)</f>
        <v>SEGURIDAD PÚBLICA Y TRÁNSITO MUNICIPAL</v>
      </c>
      <c r="J479" s="586" t="str">
        <f>VLOOKUP(MUEBLES[[#This Row],[NO. ÁREA ]],AREAS[],5,FALSE)</f>
        <v>LIC. MIGUEL ÁNGEL ALDANA  CANO</v>
      </c>
      <c r="K479" s="586" t="s">
        <v>4060</v>
      </c>
      <c r="L479" s="587" t="str">
        <f>VLOOKUP(MUEBLES[[#This Row],[NÚM. DE NOMINA ]],PERSONAL[],2,FALSE)</f>
        <v>LIC. MIGUEL ÁNGEL ALDANA  CANO</v>
      </c>
      <c r="M479" s="586" t="str">
        <f>VLOOKUP(MUEBLES[[#This Row],[NÚM. DE NOMINA ]],PERSONAL[],3,FALSE)</f>
        <v xml:space="preserve">TITULAR </v>
      </c>
      <c r="N479" s="585" t="s">
        <v>4916</v>
      </c>
      <c r="O479" s="624" t="s">
        <v>4692</v>
      </c>
      <c r="P479" s="588" t="str">
        <f>VLOOKUP(MUEBLES[[#This Row],[NÚM. DE BIEN ]],BIENES[],2,FALSE)</f>
        <v>SWITCH HIKVISION POE</v>
      </c>
      <c r="Q479" s="625" t="s">
        <v>3608</v>
      </c>
      <c r="R479" s="606" t="s">
        <v>5416</v>
      </c>
      <c r="S479" s="585" t="s">
        <v>557</v>
      </c>
      <c r="T479" s="585" t="s">
        <v>557</v>
      </c>
      <c r="U479" s="585" t="s">
        <v>557</v>
      </c>
      <c r="V479" s="585"/>
      <c r="W479" s="590">
        <v>45280</v>
      </c>
      <c r="X479" s="591">
        <v>5990.3792000000003</v>
      </c>
      <c r="Y479" s="619"/>
      <c r="Z479" s="592">
        <v>5990.3792000000003</v>
      </c>
      <c r="AA479" s="585" t="s">
        <v>1405</v>
      </c>
      <c r="AB479" s="19"/>
      <c r="AC479" s="576"/>
      <c r="AD479" s="30"/>
      <c r="AE479" s="30"/>
      <c r="AF479" s="30"/>
      <c r="AG479" s="30"/>
      <c r="AH479" s="30"/>
      <c r="AI479" s="30"/>
      <c r="AJ479" s="30"/>
      <c r="AK479" s="30"/>
      <c r="AL479" s="30"/>
      <c r="AM479" s="30"/>
      <c r="AN479" s="30"/>
      <c r="AO479" s="30"/>
      <c r="AP479" s="30"/>
      <c r="AQ479" s="30"/>
      <c r="AR479" s="30"/>
      <c r="AS479" s="30"/>
      <c r="AT479" s="30"/>
      <c r="AU479" s="30"/>
      <c r="AV479" s="30"/>
      <c r="AW479" s="30"/>
      <c r="AX479" s="30"/>
      <c r="AY479" s="30"/>
      <c r="AZ479" s="30"/>
      <c r="BA479" s="30"/>
      <c r="BB479" s="30"/>
      <c r="BC479" s="30"/>
      <c r="BD479" s="30"/>
      <c r="BE479" s="30"/>
      <c r="BF479" s="30"/>
      <c r="BG479" s="30"/>
      <c r="BH479" s="30"/>
      <c r="BI479" s="30"/>
      <c r="BJ479" s="30"/>
      <c r="BK479" s="30"/>
      <c r="BL479" s="30"/>
      <c r="BM479" s="30"/>
      <c r="BN479" s="30"/>
      <c r="BO479" s="30"/>
      <c r="BP479" s="30"/>
      <c r="BQ479" s="30"/>
      <c r="BR479" s="30"/>
      <c r="BS479" s="30"/>
      <c r="BT479" s="30"/>
      <c r="BU479" s="30"/>
      <c r="BV479" s="30"/>
      <c r="BW479" s="30"/>
      <c r="BX479" s="30"/>
      <c r="BY479" s="30"/>
      <c r="BZ479" s="30"/>
      <c r="CA479" s="30"/>
      <c r="CB479" s="30"/>
      <c r="CC479" s="30"/>
      <c r="CD479" s="30"/>
      <c r="CE479" s="30"/>
      <c r="CF479" s="30"/>
      <c r="CG479" s="30"/>
      <c r="CH479" s="30"/>
      <c r="CI479" s="30"/>
      <c r="CJ479" s="30"/>
      <c r="CK479" s="30"/>
      <c r="CL479" s="30"/>
      <c r="CM479" s="30"/>
      <c r="CN479" s="30"/>
      <c r="CO479" s="30"/>
      <c r="CP479" s="30"/>
      <c r="CQ479" s="30"/>
      <c r="CR479" s="30"/>
      <c r="CS479" s="30"/>
      <c r="CT479" s="30"/>
      <c r="CU479" s="30"/>
      <c r="CV479" s="30"/>
      <c r="CW479" s="30"/>
      <c r="CX479" s="30"/>
      <c r="CY479" s="30"/>
      <c r="CZ479" s="30"/>
      <c r="DA479" s="30"/>
      <c r="DB479" s="30"/>
      <c r="DC479" s="30"/>
      <c r="DD479" s="30"/>
      <c r="DE479" s="30"/>
      <c r="DF479" s="30"/>
      <c r="DG479" s="30"/>
      <c r="DH479" s="30"/>
      <c r="DI479" s="30"/>
      <c r="DJ479" s="30"/>
      <c r="DK479" s="30"/>
      <c r="DL479" s="30"/>
      <c r="DM479" s="30"/>
      <c r="DN479" s="30"/>
      <c r="DO479" s="30"/>
      <c r="DP479" s="30"/>
      <c r="DQ479" s="30"/>
      <c r="DR479" s="30"/>
      <c r="DS479" s="30"/>
      <c r="DT479" s="30"/>
      <c r="DU479" s="30"/>
      <c r="DV479" s="30"/>
      <c r="DW479" s="30"/>
      <c r="DX479" s="30"/>
      <c r="DY479" s="30"/>
      <c r="DZ479" s="30"/>
      <c r="EA479" s="30"/>
      <c r="EB479" s="30"/>
      <c r="EC479" s="30"/>
      <c r="ED479" s="30"/>
      <c r="EE479" s="30"/>
      <c r="EF479" s="30"/>
      <c r="EG479" s="30"/>
      <c r="EH479" s="30"/>
      <c r="EI479" s="30"/>
      <c r="EJ479" s="30"/>
      <c r="EK479" s="30"/>
      <c r="EL479" s="30"/>
      <c r="EM479" s="30"/>
      <c r="EN479" s="30"/>
      <c r="EO479" s="30"/>
      <c r="EP479" s="30"/>
      <c r="EQ479" s="30"/>
      <c r="ER479" s="30"/>
      <c r="ES479" s="30"/>
      <c r="ET479" s="30"/>
      <c r="EU479" s="30"/>
      <c r="EV479" s="30"/>
      <c r="EW479" s="30"/>
      <c r="EX479" s="30"/>
      <c r="EY479" s="30"/>
      <c r="EZ479" s="30"/>
      <c r="FA479" s="30"/>
      <c r="FB479" s="30"/>
      <c r="FC479" s="30"/>
      <c r="FD479" s="30"/>
      <c r="FE479" s="30"/>
      <c r="FF479" s="30"/>
      <c r="FG479" s="30"/>
      <c r="FH479" s="30"/>
      <c r="FI479" s="30"/>
      <c r="FJ479" s="30"/>
      <c r="FK479" s="30"/>
      <c r="FL479" s="30"/>
      <c r="FM479" s="30"/>
      <c r="FN479" s="30"/>
      <c r="FO479" s="30"/>
      <c r="FP479" s="30"/>
      <c r="FQ479" s="30"/>
      <c r="FR479" s="30"/>
      <c r="FS479" s="30"/>
      <c r="FT479" s="30"/>
      <c r="FU479" s="30"/>
      <c r="FV479" s="30"/>
      <c r="FW479" s="30"/>
      <c r="FX479" s="30"/>
      <c r="FY479" s="30"/>
      <c r="FZ479" s="30"/>
      <c r="GA479" s="30"/>
      <c r="GB479" s="30"/>
      <c r="GC479" s="30"/>
      <c r="GD479" s="30"/>
      <c r="GE479" s="30"/>
      <c r="GF479" s="30"/>
      <c r="GG479" s="30"/>
      <c r="GH479" s="30"/>
      <c r="GI479" s="30"/>
      <c r="GJ479" s="30"/>
      <c r="GK479" s="30"/>
      <c r="GL479" s="30"/>
      <c r="GM479" s="30"/>
      <c r="GN479" s="30"/>
      <c r="GO479" s="30"/>
      <c r="GP479" s="30"/>
      <c r="GQ479" s="30"/>
      <c r="GR479" s="30"/>
      <c r="GS479" s="30"/>
      <c r="GT479" s="30"/>
      <c r="GU479" s="30"/>
      <c r="GV479" s="30"/>
      <c r="GW479" s="30"/>
      <c r="GX479" s="30"/>
      <c r="GY479" s="30"/>
      <c r="GZ479" s="30"/>
      <c r="HA479" s="30"/>
      <c r="HB479" s="30"/>
      <c r="HC479" s="30"/>
      <c r="HD479" s="30"/>
      <c r="HE479" s="30"/>
      <c r="HF479" s="30"/>
      <c r="HG479" s="30"/>
      <c r="HH479" s="30"/>
      <c r="HI479" s="30"/>
      <c r="HJ479" s="30"/>
      <c r="HK479" s="30"/>
      <c r="HL479" s="30"/>
      <c r="HM479" s="30"/>
      <c r="HN479" s="30"/>
      <c r="HO479" s="30"/>
      <c r="HP479" s="30"/>
      <c r="HQ479" s="30"/>
      <c r="HR479" s="30"/>
      <c r="HS479" s="30"/>
      <c r="HT479" s="30"/>
      <c r="HU479" s="30"/>
      <c r="HV479" s="30"/>
      <c r="HW479" s="30"/>
      <c r="HX479" s="30"/>
      <c r="HY479" s="30"/>
      <c r="HZ479" s="30"/>
      <c r="IA479" s="30"/>
      <c r="IB479" s="30"/>
      <c r="IC479" s="30"/>
      <c r="ID479" s="30"/>
      <c r="IE479" s="30"/>
      <c r="IF479" s="30"/>
      <c r="IG479" s="30"/>
      <c r="IH479" s="30"/>
      <c r="II479" s="30"/>
      <c r="IJ479" s="30"/>
      <c r="IK479" s="30"/>
      <c r="IL479" s="30"/>
      <c r="IM479" s="30"/>
      <c r="IN479" s="30"/>
      <c r="IO479" s="30"/>
      <c r="IP479" s="30"/>
      <c r="IQ479" s="30"/>
      <c r="IR479" s="30"/>
      <c r="IS479" s="30"/>
      <c r="IT479" s="30"/>
      <c r="IU479" s="30"/>
      <c r="IV479" s="30"/>
      <c r="IW479" s="30"/>
      <c r="IX479" s="30"/>
      <c r="IY479" s="30"/>
      <c r="IZ479" s="30"/>
      <c r="JA479" s="30"/>
      <c r="JB479" s="30"/>
      <c r="JC479" s="30"/>
      <c r="JD479" s="30"/>
      <c r="JE479" s="30"/>
      <c r="JF479" s="30"/>
      <c r="JG479" s="30"/>
      <c r="JH479" s="30"/>
      <c r="JI479" s="30"/>
      <c r="JJ479" s="30"/>
      <c r="JK479" s="30"/>
      <c r="JL479" s="30"/>
      <c r="JM479" s="30"/>
      <c r="JN479" s="30"/>
      <c r="JO479" s="30"/>
      <c r="JP479" s="30"/>
      <c r="JQ479" s="30"/>
      <c r="JR479" s="30"/>
      <c r="JS479" s="30"/>
      <c r="JT479" s="30"/>
      <c r="JU479" s="30"/>
      <c r="JV479" s="30"/>
      <c r="JW479" s="30"/>
      <c r="JX479" s="30"/>
      <c r="JY479" s="30"/>
      <c r="JZ479" s="30"/>
      <c r="KA479" s="30"/>
      <c r="KB479" s="30"/>
      <c r="KC479" s="30"/>
      <c r="KD479" s="30"/>
      <c r="KE479" s="30"/>
      <c r="KF479" s="30"/>
      <c r="KG479" s="30"/>
      <c r="KH479" s="30"/>
      <c r="KI479" s="30"/>
      <c r="KJ479" s="30"/>
      <c r="KK479" s="30"/>
      <c r="KL479" s="30"/>
      <c r="KM479" s="30"/>
      <c r="KN479" s="30"/>
      <c r="KO479" s="30"/>
      <c r="KP479" s="30"/>
      <c r="KQ479" s="30"/>
      <c r="KR479" s="30"/>
      <c r="KS479" s="30"/>
      <c r="KT479" s="30"/>
      <c r="KU479" s="30"/>
      <c r="KV479" s="30"/>
      <c r="KW479" s="30"/>
      <c r="KX479" s="30"/>
      <c r="KY479" s="30"/>
      <c r="KZ479" s="30"/>
      <c r="LA479" s="30"/>
      <c r="LB479" s="30"/>
      <c r="LC479" s="30"/>
      <c r="LD479" s="30"/>
      <c r="LE479" s="30"/>
      <c r="LF479" s="30"/>
      <c r="LG479" s="30"/>
      <c r="LH479" s="30"/>
      <c r="LI479" s="30"/>
      <c r="LJ479" s="30"/>
      <c r="LK479" s="30"/>
      <c r="LL479" s="30"/>
      <c r="LM479" s="30"/>
      <c r="LN479" s="30"/>
      <c r="LO479" s="30"/>
      <c r="LP479" s="30"/>
      <c r="LQ479" s="30"/>
      <c r="LR479" s="30"/>
      <c r="LS479" s="30"/>
      <c r="LT479" s="30"/>
      <c r="LU479" s="30"/>
      <c r="LV479" s="30"/>
      <c r="LW479" s="30"/>
      <c r="LX479" s="30"/>
    </row>
    <row r="480" spans="1:336" s="31" customFormat="1" ht="102" x14ac:dyDescent="0.25">
      <c r="A480" s="677" t="str">
        <f>CONCATENATE(MUEBLES[[#This Row],[CODIGO DE LA PARTIDA ESPECIFICA ]],"-",MUEBLES[[#This Row],[NO. EDIFICIO ]],"-",MUEBLES[[#This Row],[NO. ÁREA ]],"-",MUEBLES[[#This Row],[NÚM. DE BIEN ]],"-",MUEBLES[[#This Row],[CONSECUTIVO DEL BIEN ]],"-",MUEBLES[[#This Row],[CONSECUTIVO GENERAL DE INVENTARIO]])</f>
        <v>511-01-44-283-002-0475</v>
      </c>
      <c r="B480" s="584">
        <v>511</v>
      </c>
      <c r="C480" s="584" t="s">
        <v>6096</v>
      </c>
      <c r="D480" s="584" t="s">
        <v>6596</v>
      </c>
      <c r="E480" s="585" t="s">
        <v>4060</v>
      </c>
      <c r="F480" s="584" t="str">
        <f>VLOOKUP(MUEBLES[[#This Row],[NO. EDIFICIO ]],EDIFICIOS[],2,FALSE)</f>
        <v>PALACIO MUNICIPAL</v>
      </c>
      <c r="G480" s="584" t="str">
        <f>VLOOKUP(MUEBLES[[#This Row],[NO. EDIFICIO ]],EDIFICIOS[],3,FALSE)</f>
        <v>PALACIO MUNICIPAL, S/N, COLONIA CENTRO</v>
      </c>
      <c r="H480" s="606" t="s">
        <v>4289</v>
      </c>
      <c r="I480" s="587" t="str">
        <f>VLOOKUP(MUEBLES[[#This Row],[NO. ÁREA ]],AREAS[],2,FALSE)</f>
        <v>SEGURIDAD PÚBLICA Y TRÁNSITO MUNICIPAL</v>
      </c>
      <c r="J480" s="586" t="str">
        <f>VLOOKUP(MUEBLES[[#This Row],[NO. ÁREA ]],AREAS[],5,FALSE)</f>
        <v>LIC. MIGUEL ÁNGEL ALDANA  CANO</v>
      </c>
      <c r="K480" s="586" t="s">
        <v>4060</v>
      </c>
      <c r="L480" s="587" t="str">
        <f>VLOOKUP(MUEBLES[[#This Row],[NÚM. DE NOMINA ]],PERSONAL[],2,FALSE)</f>
        <v>LIC. MIGUEL ÁNGEL ALDANA  CANO</v>
      </c>
      <c r="M480" s="586" t="str">
        <f>VLOOKUP(MUEBLES[[#This Row],[NÚM. DE NOMINA ]],PERSONAL[],3,FALSE)</f>
        <v xml:space="preserve">TITULAR </v>
      </c>
      <c r="N480" s="585" t="s">
        <v>4916</v>
      </c>
      <c r="O480" s="624" t="s">
        <v>4693</v>
      </c>
      <c r="P480" s="588" t="str">
        <f>VLOOKUP(MUEBLES[[#This Row],[NÚM. DE BIEN ]],BIENES[],2,FALSE)</f>
        <v>SWITCH HIKVISION POE</v>
      </c>
      <c r="Q480" s="625" t="s">
        <v>3608</v>
      </c>
      <c r="R480" s="606" t="s">
        <v>5417</v>
      </c>
      <c r="S480" s="585" t="s">
        <v>557</v>
      </c>
      <c r="T480" s="585" t="s">
        <v>557</v>
      </c>
      <c r="U480" s="585" t="s">
        <v>557</v>
      </c>
      <c r="V480" s="585"/>
      <c r="W480" s="590">
        <v>45280</v>
      </c>
      <c r="X480" s="591">
        <v>5990.3792000000003</v>
      </c>
      <c r="Y480" s="619"/>
      <c r="Z480" s="592">
        <v>5990.3792000000003</v>
      </c>
      <c r="AA480" s="585" t="s">
        <v>1405</v>
      </c>
      <c r="AB480" s="19"/>
      <c r="AC480" s="576"/>
      <c r="AD480" s="30"/>
      <c r="AE480" s="30"/>
      <c r="AF480" s="30"/>
      <c r="AG480" s="30"/>
      <c r="AH480" s="30"/>
      <c r="AI480" s="30"/>
      <c r="AJ480" s="30"/>
      <c r="AK480" s="30"/>
      <c r="AL480" s="30"/>
      <c r="AM480" s="30"/>
      <c r="AN480" s="30"/>
      <c r="AO480" s="30"/>
      <c r="AP480" s="30"/>
      <c r="AQ480" s="30"/>
      <c r="AR480" s="30"/>
      <c r="AS480" s="30"/>
      <c r="AT480" s="30"/>
      <c r="AU480" s="30"/>
      <c r="AV480" s="30"/>
      <c r="AW480" s="30"/>
      <c r="AX480" s="30"/>
      <c r="AY480" s="30"/>
      <c r="AZ480" s="30"/>
      <c r="BA480" s="30"/>
      <c r="BB480" s="30"/>
      <c r="BC480" s="30"/>
      <c r="BD480" s="30"/>
      <c r="BE480" s="30"/>
      <c r="BF480" s="30"/>
      <c r="BG480" s="30"/>
      <c r="BH480" s="30"/>
      <c r="BI480" s="30"/>
      <c r="BJ480" s="30"/>
      <c r="BK480" s="30"/>
      <c r="BL480" s="30"/>
      <c r="BM480" s="30"/>
      <c r="BN480" s="30"/>
      <c r="BO480" s="30"/>
      <c r="BP480" s="30"/>
      <c r="BQ480" s="30"/>
      <c r="BR480" s="30"/>
      <c r="BS480" s="30"/>
      <c r="BT480" s="30"/>
      <c r="BU480" s="30"/>
      <c r="BV480" s="30"/>
      <c r="BW480" s="30"/>
      <c r="BX480" s="30"/>
      <c r="BY480" s="30"/>
      <c r="BZ480" s="30"/>
      <c r="CA480" s="30"/>
      <c r="CB480" s="30"/>
      <c r="CC480" s="30"/>
      <c r="CD480" s="30"/>
      <c r="CE480" s="30"/>
      <c r="CF480" s="30"/>
      <c r="CG480" s="30"/>
      <c r="CH480" s="30"/>
      <c r="CI480" s="30"/>
      <c r="CJ480" s="30"/>
      <c r="CK480" s="30"/>
      <c r="CL480" s="30"/>
      <c r="CM480" s="30"/>
      <c r="CN480" s="30"/>
      <c r="CO480" s="30"/>
      <c r="CP480" s="30"/>
      <c r="CQ480" s="30"/>
      <c r="CR480" s="30"/>
      <c r="CS480" s="30"/>
      <c r="CT480" s="30"/>
      <c r="CU480" s="30"/>
      <c r="CV480" s="30"/>
      <c r="CW480" s="30"/>
      <c r="CX480" s="30"/>
      <c r="CY480" s="30"/>
      <c r="CZ480" s="30"/>
      <c r="DA480" s="30"/>
      <c r="DB480" s="30"/>
      <c r="DC480" s="30"/>
      <c r="DD480" s="30"/>
      <c r="DE480" s="30"/>
      <c r="DF480" s="30"/>
      <c r="DG480" s="30"/>
      <c r="DH480" s="30"/>
      <c r="DI480" s="30"/>
      <c r="DJ480" s="30"/>
      <c r="DK480" s="30"/>
      <c r="DL480" s="30"/>
      <c r="DM480" s="30"/>
      <c r="DN480" s="30"/>
      <c r="DO480" s="30"/>
      <c r="DP480" s="30"/>
      <c r="DQ480" s="30"/>
      <c r="DR480" s="30"/>
      <c r="DS480" s="30"/>
      <c r="DT480" s="30"/>
      <c r="DU480" s="30"/>
      <c r="DV480" s="30"/>
      <c r="DW480" s="30"/>
      <c r="DX480" s="30"/>
      <c r="DY480" s="30"/>
      <c r="DZ480" s="30"/>
      <c r="EA480" s="30"/>
      <c r="EB480" s="30"/>
      <c r="EC480" s="30"/>
      <c r="ED480" s="30"/>
      <c r="EE480" s="30"/>
      <c r="EF480" s="30"/>
      <c r="EG480" s="30"/>
      <c r="EH480" s="30"/>
      <c r="EI480" s="30"/>
      <c r="EJ480" s="30"/>
      <c r="EK480" s="30"/>
      <c r="EL480" s="30"/>
      <c r="EM480" s="30"/>
      <c r="EN480" s="30"/>
      <c r="EO480" s="30"/>
      <c r="EP480" s="30"/>
      <c r="EQ480" s="30"/>
      <c r="ER480" s="30"/>
      <c r="ES480" s="30"/>
      <c r="ET480" s="30"/>
      <c r="EU480" s="30"/>
      <c r="EV480" s="30"/>
      <c r="EW480" s="30"/>
      <c r="EX480" s="30"/>
      <c r="EY480" s="30"/>
      <c r="EZ480" s="30"/>
      <c r="FA480" s="30"/>
      <c r="FB480" s="30"/>
      <c r="FC480" s="30"/>
      <c r="FD480" s="30"/>
      <c r="FE480" s="30"/>
      <c r="FF480" s="30"/>
      <c r="FG480" s="30"/>
      <c r="FH480" s="30"/>
      <c r="FI480" s="30"/>
      <c r="FJ480" s="30"/>
      <c r="FK480" s="30"/>
      <c r="FL480" s="30"/>
      <c r="FM480" s="30"/>
      <c r="FN480" s="30"/>
      <c r="FO480" s="30"/>
      <c r="FP480" s="30"/>
      <c r="FQ480" s="30"/>
      <c r="FR480" s="30"/>
      <c r="FS480" s="30"/>
      <c r="FT480" s="30"/>
      <c r="FU480" s="30"/>
      <c r="FV480" s="30"/>
      <c r="FW480" s="30"/>
      <c r="FX480" s="30"/>
      <c r="FY480" s="30"/>
      <c r="FZ480" s="30"/>
      <c r="GA480" s="30"/>
      <c r="GB480" s="30"/>
      <c r="GC480" s="30"/>
      <c r="GD480" s="30"/>
      <c r="GE480" s="30"/>
      <c r="GF480" s="30"/>
      <c r="GG480" s="30"/>
      <c r="GH480" s="30"/>
      <c r="GI480" s="30"/>
      <c r="GJ480" s="30"/>
      <c r="GK480" s="30"/>
      <c r="GL480" s="30"/>
      <c r="GM480" s="30"/>
      <c r="GN480" s="30"/>
      <c r="GO480" s="30"/>
      <c r="GP480" s="30"/>
      <c r="GQ480" s="30"/>
      <c r="GR480" s="30"/>
      <c r="GS480" s="30"/>
      <c r="GT480" s="30"/>
      <c r="GU480" s="30"/>
      <c r="GV480" s="30"/>
      <c r="GW480" s="30"/>
      <c r="GX480" s="30"/>
      <c r="GY480" s="30"/>
      <c r="GZ480" s="30"/>
      <c r="HA480" s="30"/>
      <c r="HB480" s="30"/>
      <c r="HC480" s="30"/>
      <c r="HD480" s="30"/>
      <c r="HE480" s="30"/>
      <c r="HF480" s="30"/>
      <c r="HG480" s="30"/>
      <c r="HH480" s="30"/>
      <c r="HI480" s="30"/>
      <c r="HJ480" s="30"/>
      <c r="HK480" s="30"/>
      <c r="HL480" s="30"/>
      <c r="HM480" s="30"/>
      <c r="HN480" s="30"/>
      <c r="HO480" s="30"/>
      <c r="HP480" s="30"/>
      <c r="HQ480" s="30"/>
      <c r="HR480" s="30"/>
      <c r="HS480" s="30"/>
      <c r="HT480" s="30"/>
      <c r="HU480" s="30"/>
      <c r="HV480" s="30"/>
      <c r="HW480" s="30"/>
      <c r="HX480" s="30"/>
      <c r="HY480" s="30"/>
      <c r="HZ480" s="30"/>
      <c r="IA480" s="30"/>
      <c r="IB480" s="30"/>
      <c r="IC480" s="30"/>
      <c r="ID480" s="30"/>
      <c r="IE480" s="30"/>
      <c r="IF480" s="30"/>
      <c r="IG480" s="30"/>
      <c r="IH480" s="30"/>
      <c r="II480" s="30"/>
      <c r="IJ480" s="30"/>
      <c r="IK480" s="30"/>
      <c r="IL480" s="30"/>
      <c r="IM480" s="30"/>
      <c r="IN480" s="30"/>
      <c r="IO480" s="30"/>
      <c r="IP480" s="30"/>
      <c r="IQ480" s="30"/>
      <c r="IR480" s="30"/>
      <c r="IS480" s="30"/>
      <c r="IT480" s="30"/>
      <c r="IU480" s="30"/>
      <c r="IV480" s="30"/>
      <c r="IW480" s="30"/>
      <c r="IX480" s="30"/>
      <c r="IY480" s="30"/>
      <c r="IZ480" s="30"/>
      <c r="JA480" s="30"/>
      <c r="JB480" s="30"/>
      <c r="JC480" s="30"/>
      <c r="JD480" s="30"/>
      <c r="JE480" s="30"/>
      <c r="JF480" s="30"/>
      <c r="JG480" s="30"/>
      <c r="JH480" s="30"/>
      <c r="JI480" s="30"/>
      <c r="JJ480" s="30"/>
      <c r="JK480" s="30"/>
      <c r="JL480" s="30"/>
      <c r="JM480" s="30"/>
      <c r="JN480" s="30"/>
      <c r="JO480" s="30"/>
      <c r="JP480" s="30"/>
      <c r="JQ480" s="30"/>
      <c r="JR480" s="30"/>
      <c r="JS480" s="30"/>
      <c r="JT480" s="30"/>
      <c r="JU480" s="30"/>
      <c r="JV480" s="30"/>
      <c r="JW480" s="30"/>
      <c r="JX480" s="30"/>
      <c r="JY480" s="30"/>
      <c r="JZ480" s="30"/>
      <c r="KA480" s="30"/>
      <c r="KB480" s="30"/>
      <c r="KC480" s="30"/>
      <c r="KD480" s="30"/>
      <c r="KE480" s="30"/>
      <c r="KF480" s="30"/>
      <c r="KG480" s="30"/>
      <c r="KH480" s="30"/>
      <c r="KI480" s="30"/>
      <c r="KJ480" s="30"/>
      <c r="KK480" s="30"/>
      <c r="KL480" s="30"/>
      <c r="KM480" s="30"/>
      <c r="KN480" s="30"/>
      <c r="KO480" s="30"/>
      <c r="KP480" s="30"/>
      <c r="KQ480" s="30"/>
      <c r="KR480" s="30"/>
      <c r="KS480" s="30"/>
      <c r="KT480" s="30"/>
      <c r="KU480" s="30"/>
      <c r="KV480" s="30"/>
      <c r="KW480" s="30"/>
      <c r="KX480" s="30"/>
      <c r="KY480" s="30"/>
      <c r="KZ480" s="30"/>
      <c r="LA480" s="30"/>
      <c r="LB480" s="30"/>
      <c r="LC480" s="30"/>
      <c r="LD480" s="30"/>
      <c r="LE480" s="30"/>
      <c r="LF480" s="30"/>
      <c r="LG480" s="30"/>
      <c r="LH480" s="30"/>
      <c r="LI480" s="30"/>
      <c r="LJ480" s="30"/>
      <c r="LK480" s="30"/>
      <c r="LL480" s="30"/>
      <c r="LM480" s="30"/>
      <c r="LN480" s="30"/>
      <c r="LO480" s="30"/>
      <c r="LP480" s="30"/>
      <c r="LQ480" s="30"/>
      <c r="LR480" s="30"/>
      <c r="LS480" s="30"/>
      <c r="LT480" s="30"/>
      <c r="LU480" s="30"/>
      <c r="LV480" s="30"/>
      <c r="LW480" s="30"/>
      <c r="LX480" s="30"/>
    </row>
    <row r="481" spans="1:336" s="31" customFormat="1" ht="102" x14ac:dyDescent="0.25">
      <c r="A481" s="677" t="str">
        <f>CONCATENATE(MUEBLES[[#This Row],[CODIGO DE LA PARTIDA ESPECIFICA ]],"-",MUEBLES[[#This Row],[NO. EDIFICIO ]],"-",MUEBLES[[#This Row],[NO. ÁREA ]],"-",MUEBLES[[#This Row],[NÚM. DE BIEN ]],"-",MUEBLES[[#This Row],[CONSECUTIVO DEL BIEN ]],"-",MUEBLES[[#This Row],[CONSECUTIVO GENERAL DE INVENTARIO]])</f>
        <v>511-01-44-283-003-0476</v>
      </c>
      <c r="B481" s="584">
        <v>511</v>
      </c>
      <c r="C481" s="584" t="s">
        <v>6096</v>
      </c>
      <c r="D481" s="584" t="s">
        <v>6597</v>
      </c>
      <c r="E481" s="585" t="s">
        <v>4060</v>
      </c>
      <c r="F481" s="584" t="str">
        <f>VLOOKUP(MUEBLES[[#This Row],[NO. EDIFICIO ]],EDIFICIOS[],2,FALSE)</f>
        <v>PALACIO MUNICIPAL</v>
      </c>
      <c r="G481" s="584" t="str">
        <f>VLOOKUP(MUEBLES[[#This Row],[NO. EDIFICIO ]],EDIFICIOS[],3,FALSE)</f>
        <v>PALACIO MUNICIPAL, S/N, COLONIA CENTRO</v>
      </c>
      <c r="H481" s="606" t="s">
        <v>4289</v>
      </c>
      <c r="I481" s="587" t="str">
        <f>VLOOKUP(MUEBLES[[#This Row],[NO. ÁREA ]],AREAS[],2,FALSE)</f>
        <v>SEGURIDAD PÚBLICA Y TRÁNSITO MUNICIPAL</v>
      </c>
      <c r="J481" s="586" t="str">
        <f>VLOOKUP(MUEBLES[[#This Row],[NO. ÁREA ]],AREAS[],5,FALSE)</f>
        <v>LIC. MIGUEL ÁNGEL ALDANA  CANO</v>
      </c>
      <c r="K481" s="586" t="s">
        <v>4060</v>
      </c>
      <c r="L481" s="587" t="str">
        <f>VLOOKUP(MUEBLES[[#This Row],[NÚM. DE NOMINA ]],PERSONAL[],2,FALSE)</f>
        <v>LIC. MIGUEL ÁNGEL ALDANA  CANO</v>
      </c>
      <c r="M481" s="586" t="str">
        <f>VLOOKUP(MUEBLES[[#This Row],[NÚM. DE NOMINA ]],PERSONAL[],3,FALSE)</f>
        <v xml:space="preserve">TITULAR </v>
      </c>
      <c r="N481" s="585" t="s">
        <v>4916</v>
      </c>
      <c r="O481" s="624" t="s">
        <v>4694</v>
      </c>
      <c r="P481" s="588" t="str">
        <f>VLOOKUP(MUEBLES[[#This Row],[NÚM. DE BIEN ]],BIENES[],2,FALSE)</f>
        <v>SWITCH HIKVISION POE</v>
      </c>
      <c r="Q481" s="625" t="s">
        <v>3608</v>
      </c>
      <c r="R481" s="606" t="s">
        <v>5418</v>
      </c>
      <c r="S481" s="585" t="s">
        <v>557</v>
      </c>
      <c r="T481" s="585" t="s">
        <v>557</v>
      </c>
      <c r="U481" s="585" t="s">
        <v>557</v>
      </c>
      <c r="V481" s="585"/>
      <c r="W481" s="590">
        <v>45280</v>
      </c>
      <c r="X481" s="591">
        <v>5990.3792000000003</v>
      </c>
      <c r="Y481" s="619"/>
      <c r="Z481" s="592">
        <v>5990.3792000000003</v>
      </c>
      <c r="AA481" s="585" t="s">
        <v>1405</v>
      </c>
      <c r="AB481" s="19"/>
      <c r="AC481" s="576"/>
      <c r="AD481" s="30"/>
      <c r="AE481" s="30"/>
      <c r="AF481" s="30"/>
      <c r="AG481" s="30"/>
      <c r="AH481" s="30"/>
      <c r="AI481" s="30"/>
      <c r="AJ481" s="30"/>
      <c r="AK481" s="30"/>
      <c r="AL481" s="30"/>
      <c r="AM481" s="30"/>
      <c r="AN481" s="30"/>
      <c r="AO481" s="30"/>
      <c r="AP481" s="30"/>
      <c r="AQ481" s="30"/>
      <c r="AR481" s="30"/>
      <c r="AS481" s="30"/>
      <c r="AT481" s="30"/>
      <c r="AU481" s="30"/>
      <c r="AV481" s="30"/>
      <c r="AW481" s="30"/>
      <c r="AX481" s="30"/>
      <c r="AY481" s="30"/>
      <c r="AZ481" s="30"/>
      <c r="BA481" s="30"/>
      <c r="BB481" s="30"/>
      <c r="BC481" s="30"/>
      <c r="BD481" s="30"/>
      <c r="BE481" s="30"/>
      <c r="BF481" s="30"/>
      <c r="BG481" s="30"/>
      <c r="BH481" s="30"/>
      <c r="BI481" s="30"/>
      <c r="BJ481" s="30"/>
      <c r="BK481" s="30"/>
      <c r="BL481" s="30"/>
      <c r="BM481" s="30"/>
      <c r="BN481" s="30"/>
      <c r="BO481" s="30"/>
      <c r="BP481" s="30"/>
      <c r="BQ481" s="30"/>
      <c r="BR481" s="30"/>
      <c r="BS481" s="30"/>
      <c r="BT481" s="30"/>
      <c r="BU481" s="30"/>
      <c r="BV481" s="30"/>
      <c r="BW481" s="30"/>
      <c r="BX481" s="30"/>
      <c r="BY481" s="30"/>
      <c r="BZ481" s="30"/>
      <c r="CA481" s="30"/>
      <c r="CB481" s="30"/>
      <c r="CC481" s="30"/>
      <c r="CD481" s="30"/>
      <c r="CE481" s="30"/>
      <c r="CF481" s="30"/>
      <c r="CG481" s="30"/>
      <c r="CH481" s="30"/>
      <c r="CI481" s="30"/>
      <c r="CJ481" s="30"/>
      <c r="CK481" s="30"/>
      <c r="CL481" s="30"/>
      <c r="CM481" s="30"/>
      <c r="CN481" s="30"/>
      <c r="CO481" s="30"/>
      <c r="CP481" s="30"/>
      <c r="CQ481" s="30"/>
      <c r="CR481" s="30"/>
      <c r="CS481" s="30"/>
      <c r="CT481" s="30"/>
      <c r="CU481" s="30"/>
      <c r="CV481" s="30"/>
      <c r="CW481" s="30"/>
      <c r="CX481" s="30"/>
      <c r="CY481" s="30"/>
      <c r="CZ481" s="30"/>
      <c r="DA481" s="30"/>
      <c r="DB481" s="30"/>
      <c r="DC481" s="30"/>
      <c r="DD481" s="30"/>
      <c r="DE481" s="30"/>
      <c r="DF481" s="30"/>
      <c r="DG481" s="30"/>
      <c r="DH481" s="30"/>
      <c r="DI481" s="30"/>
      <c r="DJ481" s="30"/>
      <c r="DK481" s="30"/>
      <c r="DL481" s="30"/>
      <c r="DM481" s="30"/>
      <c r="DN481" s="30"/>
      <c r="DO481" s="30"/>
      <c r="DP481" s="30"/>
      <c r="DQ481" s="30"/>
      <c r="DR481" s="30"/>
      <c r="DS481" s="30"/>
      <c r="DT481" s="30"/>
      <c r="DU481" s="30"/>
      <c r="DV481" s="30"/>
      <c r="DW481" s="30"/>
      <c r="DX481" s="30"/>
      <c r="DY481" s="30"/>
      <c r="DZ481" s="30"/>
      <c r="EA481" s="30"/>
      <c r="EB481" s="30"/>
      <c r="EC481" s="30"/>
      <c r="ED481" s="30"/>
      <c r="EE481" s="30"/>
      <c r="EF481" s="30"/>
      <c r="EG481" s="30"/>
      <c r="EH481" s="30"/>
      <c r="EI481" s="30"/>
      <c r="EJ481" s="30"/>
      <c r="EK481" s="30"/>
      <c r="EL481" s="30"/>
      <c r="EM481" s="30"/>
      <c r="EN481" s="30"/>
      <c r="EO481" s="30"/>
      <c r="EP481" s="30"/>
      <c r="EQ481" s="30"/>
      <c r="ER481" s="30"/>
      <c r="ES481" s="30"/>
      <c r="ET481" s="30"/>
      <c r="EU481" s="30"/>
      <c r="EV481" s="30"/>
      <c r="EW481" s="30"/>
      <c r="EX481" s="30"/>
      <c r="EY481" s="30"/>
      <c r="EZ481" s="30"/>
      <c r="FA481" s="30"/>
      <c r="FB481" s="30"/>
      <c r="FC481" s="30"/>
      <c r="FD481" s="30"/>
      <c r="FE481" s="30"/>
      <c r="FF481" s="30"/>
      <c r="FG481" s="30"/>
      <c r="FH481" s="30"/>
      <c r="FI481" s="30"/>
      <c r="FJ481" s="30"/>
      <c r="FK481" s="30"/>
      <c r="FL481" s="30"/>
      <c r="FM481" s="30"/>
      <c r="FN481" s="30"/>
      <c r="FO481" s="30"/>
      <c r="FP481" s="30"/>
      <c r="FQ481" s="30"/>
      <c r="FR481" s="30"/>
      <c r="FS481" s="30"/>
      <c r="FT481" s="30"/>
      <c r="FU481" s="30"/>
      <c r="FV481" s="30"/>
      <c r="FW481" s="30"/>
      <c r="FX481" s="30"/>
      <c r="FY481" s="30"/>
      <c r="FZ481" s="30"/>
      <c r="GA481" s="30"/>
      <c r="GB481" s="30"/>
      <c r="GC481" s="30"/>
      <c r="GD481" s="30"/>
      <c r="GE481" s="30"/>
      <c r="GF481" s="30"/>
      <c r="GG481" s="30"/>
      <c r="GH481" s="30"/>
      <c r="GI481" s="30"/>
      <c r="GJ481" s="30"/>
      <c r="GK481" s="30"/>
      <c r="GL481" s="30"/>
      <c r="GM481" s="30"/>
      <c r="GN481" s="30"/>
      <c r="GO481" s="30"/>
      <c r="GP481" s="30"/>
      <c r="GQ481" s="30"/>
      <c r="GR481" s="30"/>
      <c r="GS481" s="30"/>
      <c r="GT481" s="30"/>
      <c r="GU481" s="30"/>
      <c r="GV481" s="30"/>
      <c r="GW481" s="30"/>
      <c r="GX481" s="30"/>
      <c r="GY481" s="30"/>
      <c r="GZ481" s="30"/>
      <c r="HA481" s="30"/>
      <c r="HB481" s="30"/>
      <c r="HC481" s="30"/>
      <c r="HD481" s="30"/>
      <c r="HE481" s="30"/>
      <c r="HF481" s="30"/>
      <c r="HG481" s="30"/>
      <c r="HH481" s="30"/>
      <c r="HI481" s="30"/>
      <c r="HJ481" s="30"/>
      <c r="HK481" s="30"/>
      <c r="HL481" s="30"/>
      <c r="HM481" s="30"/>
      <c r="HN481" s="30"/>
      <c r="HO481" s="30"/>
      <c r="HP481" s="30"/>
      <c r="HQ481" s="30"/>
      <c r="HR481" s="30"/>
      <c r="HS481" s="30"/>
      <c r="HT481" s="30"/>
      <c r="HU481" s="30"/>
      <c r="HV481" s="30"/>
      <c r="HW481" s="30"/>
      <c r="HX481" s="30"/>
      <c r="HY481" s="30"/>
      <c r="HZ481" s="30"/>
      <c r="IA481" s="30"/>
      <c r="IB481" s="30"/>
      <c r="IC481" s="30"/>
      <c r="ID481" s="30"/>
      <c r="IE481" s="30"/>
      <c r="IF481" s="30"/>
      <c r="IG481" s="30"/>
      <c r="IH481" s="30"/>
      <c r="II481" s="30"/>
      <c r="IJ481" s="30"/>
      <c r="IK481" s="30"/>
      <c r="IL481" s="30"/>
      <c r="IM481" s="30"/>
      <c r="IN481" s="30"/>
      <c r="IO481" s="30"/>
      <c r="IP481" s="30"/>
      <c r="IQ481" s="30"/>
      <c r="IR481" s="30"/>
      <c r="IS481" s="30"/>
      <c r="IT481" s="30"/>
      <c r="IU481" s="30"/>
      <c r="IV481" s="30"/>
      <c r="IW481" s="30"/>
      <c r="IX481" s="30"/>
      <c r="IY481" s="30"/>
      <c r="IZ481" s="30"/>
      <c r="JA481" s="30"/>
      <c r="JB481" s="30"/>
      <c r="JC481" s="30"/>
      <c r="JD481" s="30"/>
      <c r="JE481" s="30"/>
      <c r="JF481" s="30"/>
      <c r="JG481" s="30"/>
      <c r="JH481" s="30"/>
      <c r="JI481" s="30"/>
      <c r="JJ481" s="30"/>
      <c r="JK481" s="30"/>
      <c r="JL481" s="30"/>
      <c r="JM481" s="30"/>
      <c r="JN481" s="30"/>
      <c r="JO481" s="30"/>
      <c r="JP481" s="30"/>
      <c r="JQ481" s="30"/>
      <c r="JR481" s="30"/>
      <c r="JS481" s="30"/>
      <c r="JT481" s="30"/>
      <c r="JU481" s="30"/>
      <c r="JV481" s="30"/>
      <c r="JW481" s="30"/>
      <c r="JX481" s="30"/>
      <c r="JY481" s="30"/>
      <c r="JZ481" s="30"/>
      <c r="KA481" s="30"/>
      <c r="KB481" s="30"/>
      <c r="KC481" s="30"/>
      <c r="KD481" s="30"/>
      <c r="KE481" s="30"/>
      <c r="KF481" s="30"/>
      <c r="KG481" s="30"/>
      <c r="KH481" s="30"/>
      <c r="KI481" s="30"/>
      <c r="KJ481" s="30"/>
      <c r="KK481" s="30"/>
      <c r="KL481" s="30"/>
      <c r="KM481" s="30"/>
      <c r="KN481" s="30"/>
      <c r="KO481" s="30"/>
      <c r="KP481" s="30"/>
      <c r="KQ481" s="30"/>
      <c r="KR481" s="30"/>
      <c r="KS481" s="30"/>
      <c r="KT481" s="30"/>
      <c r="KU481" s="30"/>
      <c r="KV481" s="30"/>
      <c r="KW481" s="30"/>
      <c r="KX481" s="30"/>
      <c r="KY481" s="30"/>
      <c r="KZ481" s="30"/>
      <c r="LA481" s="30"/>
      <c r="LB481" s="30"/>
      <c r="LC481" s="30"/>
      <c r="LD481" s="30"/>
      <c r="LE481" s="30"/>
      <c r="LF481" s="30"/>
      <c r="LG481" s="30"/>
      <c r="LH481" s="30"/>
      <c r="LI481" s="30"/>
      <c r="LJ481" s="30"/>
      <c r="LK481" s="30"/>
      <c r="LL481" s="30"/>
      <c r="LM481" s="30"/>
      <c r="LN481" s="30"/>
      <c r="LO481" s="30"/>
      <c r="LP481" s="30"/>
      <c r="LQ481" s="30"/>
      <c r="LR481" s="30"/>
      <c r="LS481" s="30"/>
      <c r="LT481" s="30"/>
      <c r="LU481" s="30"/>
      <c r="LV481" s="30"/>
      <c r="LW481" s="30"/>
      <c r="LX481" s="30"/>
    </row>
    <row r="482" spans="1:336" s="31" customFormat="1" ht="102" x14ac:dyDescent="0.25">
      <c r="A482" s="677" t="str">
        <f>CONCATENATE(MUEBLES[[#This Row],[CODIGO DE LA PARTIDA ESPECIFICA ]],"-",MUEBLES[[#This Row],[NO. EDIFICIO ]],"-",MUEBLES[[#This Row],[NO. ÁREA ]],"-",MUEBLES[[#This Row],[NÚM. DE BIEN ]],"-",MUEBLES[[#This Row],[CONSECUTIVO DEL BIEN ]],"-",MUEBLES[[#This Row],[CONSECUTIVO GENERAL DE INVENTARIO]])</f>
        <v>511-01-44-283-004-0477</v>
      </c>
      <c r="B482" s="584">
        <v>511</v>
      </c>
      <c r="C482" s="584" t="s">
        <v>6096</v>
      </c>
      <c r="D482" s="584" t="s">
        <v>6598</v>
      </c>
      <c r="E482" s="585" t="s">
        <v>4060</v>
      </c>
      <c r="F482" s="584" t="str">
        <f>VLOOKUP(MUEBLES[[#This Row],[NO. EDIFICIO ]],EDIFICIOS[],2,FALSE)</f>
        <v>PALACIO MUNICIPAL</v>
      </c>
      <c r="G482" s="584" t="str">
        <f>VLOOKUP(MUEBLES[[#This Row],[NO. EDIFICIO ]],EDIFICIOS[],3,FALSE)</f>
        <v>PALACIO MUNICIPAL, S/N, COLONIA CENTRO</v>
      </c>
      <c r="H482" s="606" t="s">
        <v>4289</v>
      </c>
      <c r="I482" s="587" t="str">
        <f>VLOOKUP(MUEBLES[[#This Row],[NO. ÁREA ]],AREAS[],2,FALSE)</f>
        <v>SEGURIDAD PÚBLICA Y TRÁNSITO MUNICIPAL</v>
      </c>
      <c r="J482" s="586" t="str">
        <f>VLOOKUP(MUEBLES[[#This Row],[NO. ÁREA ]],AREAS[],5,FALSE)</f>
        <v>LIC. MIGUEL ÁNGEL ALDANA  CANO</v>
      </c>
      <c r="K482" s="586" t="s">
        <v>4060</v>
      </c>
      <c r="L482" s="587" t="str">
        <f>VLOOKUP(MUEBLES[[#This Row],[NÚM. DE NOMINA ]],PERSONAL[],2,FALSE)</f>
        <v>LIC. MIGUEL ÁNGEL ALDANA  CANO</v>
      </c>
      <c r="M482" s="586" t="str">
        <f>VLOOKUP(MUEBLES[[#This Row],[NÚM. DE NOMINA ]],PERSONAL[],3,FALSE)</f>
        <v xml:space="preserve">TITULAR </v>
      </c>
      <c r="N482" s="585" t="s">
        <v>4916</v>
      </c>
      <c r="O482" s="624" t="s">
        <v>4695</v>
      </c>
      <c r="P482" s="588" t="str">
        <f>VLOOKUP(MUEBLES[[#This Row],[NÚM. DE BIEN ]],BIENES[],2,FALSE)</f>
        <v>SWITCH HIKVISION POE</v>
      </c>
      <c r="Q482" s="625" t="s">
        <v>3608</v>
      </c>
      <c r="R482" s="606" t="s">
        <v>5419</v>
      </c>
      <c r="S482" s="585" t="s">
        <v>557</v>
      </c>
      <c r="T482" s="585" t="s">
        <v>557</v>
      </c>
      <c r="U482" s="585" t="s">
        <v>557</v>
      </c>
      <c r="V482" s="585"/>
      <c r="W482" s="590">
        <v>45280</v>
      </c>
      <c r="X482" s="591">
        <v>5990.3792000000003</v>
      </c>
      <c r="Y482" s="619"/>
      <c r="Z482" s="592">
        <v>5990.3792000000003</v>
      </c>
      <c r="AA482" s="585" t="s">
        <v>1405</v>
      </c>
      <c r="AB482" s="19"/>
      <c r="AC482" s="576"/>
      <c r="AD482" s="30"/>
      <c r="AE482" s="30"/>
      <c r="AF482" s="30"/>
      <c r="AG482" s="30"/>
      <c r="AH482" s="30"/>
      <c r="AI482" s="30"/>
      <c r="AJ482" s="30"/>
      <c r="AK482" s="30"/>
      <c r="AL482" s="30"/>
      <c r="AM482" s="30"/>
      <c r="AN482" s="30"/>
      <c r="AO482" s="30"/>
      <c r="AP482" s="30"/>
      <c r="AQ482" s="30"/>
      <c r="AR482" s="30"/>
      <c r="AS482" s="30"/>
      <c r="AT482" s="30"/>
      <c r="AU482" s="30"/>
      <c r="AV482" s="30"/>
      <c r="AW482" s="30"/>
      <c r="AX482" s="30"/>
      <c r="AY482" s="30"/>
      <c r="AZ482" s="30"/>
      <c r="BA482" s="30"/>
      <c r="BB482" s="30"/>
      <c r="BC482" s="30"/>
      <c r="BD482" s="30"/>
      <c r="BE482" s="30"/>
      <c r="BF482" s="30"/>
      <c r="BG482" s="30"/>
      <c r="BH482" s="30"/>
      <c r="BI482" s="30"/>
      <c r="BJ482" s="30"/>
      <c r="BK482" s="30"/>
      <c r="BL482" s="30"/>
      <c r="BM482" s="30"/>
      <c r="BN482" s="30"/>
      <c r="BO482" s="30"/>
      <c r="BP482" s="30"/>
      <c r="BQ482" s="30"/>
      <c r="BR482" s="30"/>
      <c r="BS482" s="30"/>
      <c r="BT482" s="30"/>
      <c r="BU482" s="30"/>
      <c r="BV482" s="30"/>
      <c r="BW482" s="30"/>
      <c r="BX482" s="30"/>
      <c r="BY482" s="30"/>
      <c r="BZ482" s="30"/>
      <c r="CA482" s="30"/>
      <c r="CB482" s="30"/>
      <c r="CC482" s="30"/>
      <c r="CD482" s="30"/>
      <c r="CE482" s="30"/>
      <c r="CF482" s="30"/>
      <c r="CG482" s="30"/>
      <c r="CH482" s="30"/>
      <c r="CI482" s="30"/>
      <c r="CJ482" s="30"/>
      <c r="CK482" s="30"/>
      <c r="CL482" s="30"/>
      <c r="CM482" s="30"/>
      <c r="CN482" s="30"/>
      <c r="CO482" s="30"/>
      <c r="CP482" s="30"/>
      <c r="CQ482" s="30"/>
      <c r="CR482" s="30"/>
      <c r="CS482" s="30"/>
      <c r="CT482" s="30"/>
      <c r="CU482" s="30"/>
      <c r="CV482" s="30"/>
      <c r="CW482" s="30"/>
      <c r="CX482" s="30"/>
      <c r="CY482" s="30"/>
      <c r="CZ482" s="30"/>
      <c r="DA482" s="30"/>
      <c r="DB482" s="30"/>
      <c r="DC482" s="30"/>
      <c r="DD482" s="30"/>
      <c r="DE482" s="30"/>
      <c r="DF482" s="30"/>
      <c r="DG482" s="30"/>
      <c r="DH482" s="30"/>
      <c r="DI482" s="30"/>
      <c r="DJ482" s="30"/>
      <c r="DK482" s="30"/>
      <c r="DL482" s="30"/>
      <c r="DM482" s="30"/>
      <c r="DN482" s="30"/>
      <c r="DO482" s="30"/>
      <c r="DP482" s="30"/>
      <c r="DQ482" s="30"/>
      <c r="DR482" s="30"/>
      <c r="DS482" s="30"/>
      <c r="DT482" s="30"/>
      <c r="DU482" s="30"/>
      <c r="DV482" s="30"/>
      <c r="DW482" s="30"/>
      <c r="DX482" s="30"/>
      <c r="DY482" s="30"/>
      <c r="DZ482" s="30"/>
      <c r="EA482" s="30"/>
      <c r="EB482" s="30"/>
      <c r="EC482" s="30"/>
      <c r="ED482" s="30"/>
      <c r="EE482" s="30"/>
      <c r="EF482" s="30"/>
      <c r="EG482" s="30"/>
      <c r="EH482" s="30"/>
      <c r="EI482" s="30"/>
      <c r="EJ482" s="30"/>
      <c r="EK482" s="30"/>
      <c r="EL482" s="30"/>
      <c r="EM482" s="30"/>
      <c r="EN482" s="30"/>
      <c r="EO482" s="30"/>
      <c r="EP482" s="30"/>
      <c r="EQ482" s="30"/>
      <c r="ER482" s="30"/>
      <c r="ES482" s="30"/>
      <c r="ET482" s="30"/>
      <c r="EU482" s="30"/>
      <c r="EV482" s="30"/>
      <c r="EW482" s="30"/>
      <c r="EX482" s="30"/>
      <c r="EY482" s="30"/>
      <c r="EZ482" s="30"/>
      <c r="FA482" s="30"/>
      <c r="FB482" s="30"/>
      <c r="FC482" s="30"/>
      <c r="FD482" s="30"/>
      <c r="FE482" s="30"/>
      <c r="FF482" s="30"/>
      <c r="FG482" s="30"/>
      <c r="FH482" s="30"/>
      <c r="FI482" s="30"/>
      <c r="FJ482" s="30"/>
      <c r="FK482" s="30"/>
      <c r="FL482" s="30"/>
      <c r="FM482" s="30"/>
      <c r="FN482" s="30"/>
      <c r="FO482" s="30"/>
      <c r="FP482" s="30"/>
      <c r="FQ482" s="30"/>
      <c r="FR482" s="30"/>
      <c r="FS482" s="30"/>
      <c r="FT482" s="30"/>
      <c r="FU482" s="30"/>
      <c r="FV482" s="30"/>
      <c r="FW482" s="30"/>
      <c r="FX482" s="30"/>
      <c r="FY482" s="30"/>
      <c r="FZ482" s="30"/>
      <c r="GA482" s="30"/>
      <c r="GB482" s="30"/>
      <c r="GC482" s="30"/>
      <c r="GD482" s="30"/>
      <c r="GE482" s="30"/>
      <c r="GF482" s="30"/>
      <c r="GG482" s="30"/>
      <c r="GH482" s="30"/>
      <c r="GI482" s="30"/>
      <c r="GJ482" s="30"/>
      <c r="GK482" s="30"/>
      <c r="GL482" s="30"/>
      <c r="GM482" s="30"/>
      <c r="GN482" s="30"/>
      <c r="GO482" s="30"/>
      <c r="GP482" s="30"/>
      <c r="GQ482" s="30"/>
      <c r="GR482" s="30"/>
      <c r="GS482" s="30"/>
      <c r="GT482" s="30"/>
      <c r="GU482" s="30"/>
      <c r="GV482" s="30"/>
      <c r="GW482" s="30"/>
      <c r="GX482" s="30"/>
      <c r="GY482" s="30"/>
      <c r="GZ482" s="30"/>
      <c r="HA482" s="30"/>
      <c r="HB482" s="30"/>
      <c r="HC482" s="30"/>
      <c r="HD482" s="30"/>
      <c r="HE482" s="30"/>
      <c r="HF482" s="30"/>
      <c r="HG482" s="30"/>
      <c r="HH482" s="30"/>
      <c r="HI482" s="30"/>
      <c r="HJ482" s="30"/>
      <c r="HK482" s="30"/>
      <c r="HL482" s="30"/>
      <c r="HM482" s="30"/>
      <c r="HN482" s="30"/>
      <c r="HO482" s="30"/>
      <c r="HP482" s="30"/>
      <c r="HQ482" s="30"/>
      <c r="HR482" s="30"/>
      <c r="HS482" s="30"/>
      <c r="HT482" s="30"/>
      <c r="HU482" s="30"/>
      <c r="HV482" s="30"/>
      <c r="HW482" s="30"/>
      <c r="HX482" s="30"/>
      <c r="HY482" s="30"/>
      <c r="HZ482" s="30"/>
      <c r="IA482" s="30"/>
      <c r="IB482" s="30"/>
      <c r="IC482" s="30"/>
      <c r="ID482" s="30"/>
      <c r="IE482" s="30"/>
      <c r="IF482" s="30"/>
      <c r="IG482" s="30"/>
      <c r="IH482" s="30"/>
      <c r="II482" s="30"/>
      <c r="IJ482" s="30"/>
      <c r="IK482" s="30"/>
      <c r="IL482" s="30"/>
      <c r="IM482" s="30"/>
      <c r="IN482" s="30"/>
      <c r="IO482" s="30"/>
      <c r="IP482" s="30"/>
      <c r="IQ482" s="30"/>
      <c r="IR482" s="30"/>
      <c r="IS482" s="30"/>
      <c r="IT482" s="30"/>
      <c r="IU482" s="30"/>
      <c r="IV482" s="30"/>
      <c r="IW482" s="30"/>
      <c r="IX482" s="30"/>
      <c r="IY482" s="30"/>
      <c r="IZ482" s="30"/>
      <c r="JA482" s="30"/>
      <c r="JB482" s="30"/>
      <c r="JC482" s="30"/>
      <c r="JD482" s="30"/>
      <c r="JE482" s="30"/>
      <c r="JF482" s="30"/>
      <c r="JG482" s="30"/>
      <c r="JH482" s="30"/>
      <c r="JI482" s="30"/>
      <c r="JJ482" s="30"/>
      <c r="JK482" s="30"/>
      <c r="JL482" s="30"/>
      <c r="JM482" s="30"/>
      <c r="JN482" s="30"/>
      <c r="JO482" s="30"/>
      <c r="JP482" s="30"/>
      <c r="JQ482" s="30"/>
      <c r="JR482" s="30"/>
      <c r="JS482" s="30"/>
      <c r="JT482" s="30"/>
      <c r="JU482" s="30"/>
      <c r="JV482" s="30"/>
      <c r="JW482" s="30"/>
      <c r="JX482" s="30"/>
      <c r="JY482" s="30"/>
      <c r="JZ482" s="30"/>
      <c r="KA482" s="30"/>
      <c r="KB482" s="30"/>
      <c r="KC482" s="30"/>
      <c r="KD482" s="30"/>
      <c r="KE482" s="30"/>
      <c r="KF482" s="30"/>
      <c r="KG482" s="30"/>
      <c r="KH482" s="30"/>
      <c r="KI482" s="30"/>
      <c r="KJ482" s="30"/>
      <c r="KK482" s="30"/>
      <c r="KL482" s="30"/>
      <c r="KM482" s="30"/>
      <c r="KN482" s="30"/>
      <c r="KO482" s="30"/>
      <c r="KP482" s="30"/>
      <c r="KQ482" s="30"/>
      <c r="KR482" s="30"/>
      <c r="KS482" s="30"/>
      <c r="KT482" s="30"/>
      <c r="KU482" s="30"/>
      <c r="KV482" s="30"/>
      <c r="KW482" s="30"/>
      <c r="KX482" s="30"/>
      <c r="KY482" s="30"/>
      <c r="KZ482" s="30"/>
      <c r="LA482" s="30"/>
      <c r="LB482" s="30"/>
      <c r="LC482" s="30"/>
      <c r="LD482" s="30"/>
      <c r="LE482" s="30"/>
      <c r="LF482" s="30"/>
      <c r="LG482" s="30"/>
      <c r="LH482" s="30"/>
      <c r="LI482" s="30"/>
      <c r="LJ482" s="30"/>
      <c r="LK482" s="30"/>
      <c r="LL482" s="30"/>
      <c r="LM482" s="30"/>
      <c r="LN482" s="30"/>
      <c r="LO482" s="30"/>
      <c r="LP482" s="30"/>
      <c r="LQ482" s="30"/>
      <c r="LR482" s="30"/>
      <c r="LS482" s="30"/>
      <c r="LT482" s="30"/>
      <c r="LU482" s="30"/>
      <c r="LV482" s="30"/>
      <c r="LW482" s="30"/>
      <c r="LX482" s="30"/>
    </row>
    <row r="483" spans="1:336" s="31" customFormat="1" ht="102" x14ac:dyDescent="0.25">
      <c r="A483" s="677" t="str">
        <f>CONCATENATE(MUEBLES[[#This Row],[CODIGO DE LA PARTIDA ESPECIFICA ]],"-",MUEBLES[[#This Row],[NO. EDIFICIO ]],"-",MUEBLES[[#This Row],[NO. ÁREA ]],"-",MUEBLES[[#This Row],[NÚM. DE BIEN ]],"-",MUEBLES[[#This Row],[CONSECUTIVO DEL BIEN ]],"-",MUEBLES[[#This Row],[CONSECUTIVO GENERAL DE INVENTARIO]])</f>
        <v>511-01-44-283-005-0478</v>
      </c>
      <c r="B483" s="584">
        <v>511</v>
      </c>
      <c r="C483" s="584" t="s">
        <v>6096</v>
      </c>
      <c r="D483" s="584" t="s">
        <v>6599</v>
      </c>
      <c r="E483" s="585" t="s">
        <v>4060</v>
      </c>
      <c r="F483" s="584" t="str">
        <f>VLOOKUP(MUEBLES[[#This Row],[NO. EDIFICIO ]],EDIFICIOS[],2,FALSE)</f>
        <v>PALACIO MUNICIPAL</v>
      </c>
      <c r="G483" s="584" t="str">
        <f>VLOOKUP(MUEBLES[[#This Row],[NO. EDIFICIO ]],EDIFICIOS[],3,FALSE)</f>
        <v>PALACIO MUNICIPAL, S/N, COLONIA CENTRO</v>
      </c>
      <c r="H483" s="606" t="s">
        <v>4289</v>
      </c>
      <c r="I483" s="587" t="str">
        <f>VLOOKUP(MUEBLES[[#This Row],[NO. ÁREA ]],AREAS[],2,FALSE)</f>
        <v>SEGURIDAD PÚBLICA Y TRÁNSITO MUNICIPAL</v>
      </c>
      <c r="J483" s="586" t="str">
        <f>VLOOKUP(MUEBLES[[#This Row],[NO. ÁREA ]],AREAS[],5,FALSE)</f>
        <v>LIC. MIGUEL ÁNGEL ALDANA  CANO</v>
      </c>
      <c r="K483" s="586" t="s">
        <v>4060</v>
      </c>
      <c r="L483" s="587" t="str">
        <f>VLOOKUP(MUEBLES[[#This Row],[NÚM. DE NOMINA ]],PERSONAL[],2,FALSE)</f>
        <v>LIC. MIGUEL ÁNGEL ALDANA  CANO</v>
      </c>
      <c r="M483" s="586" t="str">
        <f>VLOOKUP(MUEBLES[[#This Row],[NÚM. DE NOMINA ]],PERSONAL[],3,FALSE)</f>
        <v xml:space="preserve">TITULAR </v>
      </c>
      <c r="N483" s="585" t="s">
        <v>4916</v>
      </c>
      <c r="O483" s="624" t="s">
        <v>4696</v>
      </c>
      <c r="P483" s="588" t="str">
        <f>VLOOKUP(MUEBLES[[#This Row],[NÚM. DE BIEN ]],BIENES[],2,FALSE)</f>
        <v>SWITCH HIKVISION POE</v>
      </c>
      <c r="Q483" s="625" t="s">
        <v>3608</v>
      </c>
      <c r="R483" s="606" t="s">
        <v>5420</v>
      </c>
      <c r="S483" s="585" t="s">
        <v>557</v>
      </c>
      <c r="T483" s="585" t="s">
        <v>557</v>
      </c>
      <c r="U483" s="585" t="s">
        <v>557</v>
      </c>
      <c r="V483" s="585"/>
      <c r="W483" s="590">
        <v>45280</v>
      </c>
      <c r="X483" s="591">
        <v>5990.3792000000003</v>
      </c>
      <c r="Y483" s="619"/>
      <c r="Z483" s="592">
        <v>5990.3792000000003</v>
      </c>
      <c r="AA483" s="585" t="s">
        <v>1405</v>
      </c>
      <c r="AB483" s="19"/>
      <c r="AC483" s="576"/>
      <c r="AD483" s="30"/>
      <c r="AE483" s="30"/>
      <c r="AF483" s="30"/>
      <c r="AG483" s="30"/>
      <c r="AH483" s="30"/>
      <c r="AI483" s="30"/>
      <c r="AJ483" s="30"/>
      <c r="AK483" s="30"/>
      <c r="AL483" s="30"/>
      <c r="AM483" s="30"/>
      <c r="AN483" s="30"/>
      <c r="AO483" s="30"/>
      <c r="AP483" s="30"/>
      <c r="AQ483" s="30"/>
      <c r="AR483" s="30"/>
      <c r="AS483" s="30"/>
      <c r="AT483" s="30"/>
      <c r="AU483" s="30"/>
      <c r="AV483" s="30"/>
      <c r="AW483" s="30"/>
      <c r="AX483" s="30"/>
      <c r="AY483" s="30"/>
      <c r="AZ483" s="30"/>
      <c r="BA483" s="30"/>
      <c r="BB483" s="30"/>
      <c r="BC483" s="30"/>
      <c r="BD483" s="30"/>
      <c r="BE483" s="30"/>
      <c r="BF483" s="30"/>
      <c r="BG483" s="30"/>
      <c r="BH483" s="30"/>
      <c r="BI483" s="30"/>
      <c r="BJ483" s="30"/>
      <c r="BK483" s="30"/>
      <c r="BL483" s="30"/>
      <c r="BM483" s="30"/>
      <c r="BN483" s="30"/>
      <c r="BO483" s="30"/>
      <c r="BP483" s="30"/>
      <c r="BQ483" s="30"/>
      <c r="BR483" s="30"/>
      <c r="BS483" s="30"/>
      <c r="BT483" s="30"/>
      <c r="BU483" s="30"/>
      <c r="BV483" s="30"/>
      <c r="BW483" s="30"/>
      <c r="BX483" s="30"/>
      <c r="BY483" s="30"/>
      <c r="BZ483" s="30"/>
      <c r="CA483" s="30"/>
      <c r="CB483" s="30"/>
      <c r="CC483" s="30"/>
      <c r="CD483" s="30"/>
      <c r="CE483" s="30"/>
      <c r="CF483" s="30"/>
      <c r="CG483" s="30"/>
      <c r="CH483" s="30"/>
      <c r="CI483" s="30"/>
      <c r="CJ483" s="30"/>
      <c r="CK483" s="30"/>
      <c r="CL483" s="30"/>
      <c r="CM483" s="30"/>
      <c r="CN483" s="30"/>
      <c r="CO483" s="30"/>
      <c r="CP483" s="30"/>
      <c r="CQ483" s="30"/>
      <c r="CR483" s="30"/>
      <c r="CS483" s="30"/>
      <c r="CT483" s="30"/>
      <c r="CU483" s="30"/>
      <c r="CV483" s="30"/>
      <c r="CW483" s="30"/>
      <c r="CX483" s="30"/>
      <c r="CY483" s="30"/>
      <c r="CZ483" s="30"/>
      <c r="DA483" s="30"/>
      <c r="DB483" s="30"/>
      <c r="DC483" s="30"/>
      <c r="DD483" s="30"/>
      <c r="DE483" s="30"/>
      <c r="DF483" s="30"/>
      <c r="DG483" s="30"/>
      <c r="DH483" s="30"/>
      <c r="DI483" s="30"/>
      <c r="DJ483" s="30"/>
      <c r="DK483" s="30"/>
      <c r="DL483" s="30"/>
      <c r="DM483" s="30"/>
      <c r="DN483" s="30"/>
      <c r="DO483" s="30"/>
      <c r="DP483" s="30"/>
      <c r="DQ483" s="30"/>
      <c r="DR483" s="30"/>
      <c r="DS483" s="30"/>
      <c r="DT483" s="30"/>
      <c r="DU483" s="30"/>
      <c r="DV483" s="30"/>
      <c r="DW483" s="30"/>
      <c r="DX483" s="30"/>
      <c r="DY483" s="30"/>
      <c r="DZ483" s="30"/>
      <c r="EA483" s="30"/>
      <c r="EB483" s="30"/>
      <c r="EC483" s="30"/>
      <c r="ED483" s="30"/>
      <c r="EE483" s="30"/>
      <c r="EF483" s="30"/>
      <c r="EG483" s="30"/>
      <c r="EH483" s="30"/>
      <c r="EI483" s="30"/>
      <c r="EJ483" s="30"/>
      <c r="EK483" s="30"/>
      <c r="EL483" s="30"/>
      <c r="EM483" s="30"/>
      <c r="EN483" s="30"/>
      <c r="EO483" s="30"/>
      <c r="EP483" s="30"/>
      <c r="EQ483" s="30"/>
      <c r="ER483" s="30"/>
      <c r="ES483" s="30"/>
      <c r="ET483" s="30"/>
      <c r="EU483" s="30"/>
      <c r="EV483" s="30"/>
      <c r="EW483" s="30"/>
      <c r="EX483" s="30"/>
      <c r="EY483" s="30"/>
      <c r="EZ483" s="30"/>
      <c r="FA483" s="30"/>
      <c r="FB483" s="30"/>
      <c r="FC483" s="30"/>
      <c r="FD483" s="30"/>
      <c r="FE483" s="30"/>
      <c r="FF483" s="30"/>
      <c r="FG483" s="30"/>
      <c r="FH483" s="30"/>
      <c r="FI483" s="30"/>
      <c r="FJ483" s="30"/>
      <c r="FK483" s="30"/>
      <c r="FL483" s="30"/>
      <c r="FM483" s="30"/>
      <c r="FN483" s="30"/>
      <c r="FO483" s="30"/>
      <c r="FP483" s="30"/>
      <c r="FQ483" s="30"/>
      <c r="FR483" s="30"/>
      <c r="FS483" s="30"/>
      <c r="FT483" s="30"/>
      <c r="FU483" s="30"/>
      <c r="FV483" s="30"/>
      <c r="FW483" s="30"/>
      <c r="FX483" s="30"/>
      <c r="FY483" s="30"/>
      <c r="FZ483" s="30"/>
      <c r="GA483" s="30"/>
      <c r="GB483" s="30"/>
      <c r="GC483" s="30"/>
      <c r="GD483" s="30"/>
      <c r="GE483" s="30"/>
      <c r="GF483" s="30"/>
      <c r="GG483" s="30"/>
      <c r="GH483" s="30"/>
      <c r="GI483" s="30"/>
      <c r="GJ483" s="30"/>
      <c r="GK483" s="30"/>
      <c r="GL483" s="30"/>
      <c r="GM483" s="30"/>
      <c r="GN483" s="30"/>
      <c r="GO483" s="30"/>
      <c r="GP483" s="30"/>
      <c r="GQ483" s="30"/>
      <c r="GR483" s="30"/>
      <c r="GS483" s="30"/>
      <c r="GT483" s="30"/>
      <c r="GU483" s="30"/>
      <c r="GV483" s="30"/>
      <c r="GW483" s="30"/>
      <c r="GX483" s="30"/>
      <c r="GY483" s="30"/>
      <c r="GZ483" s="30"/>
      <c r="HA483" s="30"/>
      <c r="HB483" s="30"/>
      <c r="HC483" s="30"/>
      <c r="HD483" s="30"/>
      <c r="HE483" s="30"/>
      <c r="HF483" s="30"/>
      <c r="HG483" s="30"/>
      <c r="HH483" s="30"/>
      <c r="HI483" s="30"/>
      <c r="HJ483" s="30"/>
      <c r="HK483" s="30"/>
      <c r="HL483" s="30"/>
      <c r="HM483" s="30"/>
      <c r="HN483" s="30"/>
      <c r="HO483" s="30"/>
      <c r="HP483" s="30"/>
      <c r="HQ483" s="30"/>
      <c r="HR483" s="30"/>
      <c r="HS483" s="30"/>
      <c r="HT483" s="30"/>
      <c r="HU483" s="30"/>
      <c r="HV483" s="30"/>
      <c r="HW483" s="30"/>
      <c r="HX483" s="30"/>
      <c r="HY483" s="30"/>
      <c r="HZ483" s="30"/>
      <c r="IA483" s="30"/>
      <c r="IB483" s="30"/>
      <c r="IC483" s="30"/>
      <c r="ID483" s="30"/>
      <c r="IE483" s="30"/>
      <c r="IF483" s="30"/>
      <c r="IG483" s="30"/>
      <c r="IH483" s="30"/>
      <c r="II483" s="30"/>
      <c r="IJ483" s="30"/>
      <c r="IK483" s="30"/>
      <c r="IL483" s="30"/>
      <c r="IM483" s="30"/>
      <c r="IN483" s="30"/>
      <c r="IO483" s="30"/>
      <c r="IP483" s="30"/>
      <c r="IQ483" s="30"/>
      <c r="IR483" s="30"/>
      <c r="IS483" s="30"/>
      <c r="IT483" s="30"/>
      <c r="IU483" s="30"/>
      <c r="IV483" s="30"/>
      <c r="IW483" s="30"/>
      <c r="IX483" s="30"/>
      <c r="IY483" s="30"/>
      <c r="IZ483" s="30"/>
      <c r="JA483" s="30"/>
      <c r="JB483" s="30"/>
      <c r="JC483" s="30"/>
      <c r="JD483" s="30"/>
      <c r="JE483" s="30"/>
      <c r="JF483" s="30"/>
      <c r="JG483" s="30"/>
      <c r="JH483" s="30"/>
      <c r="JI483" s="30"/>
      <c r="JJ483" s="30"/>
      <c r="JK483" s="30"/>
      <c r="JL483" s="30"/>
      <c r="JM483" s="30"/>
      <c r="JN483" s="30"/>
      <c r="JO483" s="30"/>
      <c r="JP483" s="30"/>
      <c r="JQ483" s="30"/>
      <c r="JR483" s="30"/>
      <c r="JS483" s="30"/>
      <c r="JT483" s="30"/>
      <c r="JU483" s="30"/>
      <c r="JV483" s="30"/>
      <c r="JW483" s="30"/>
      <c r="JX483" s="30"/>
      <c r="JY483" s="30"/>
      <c r="JZ483" s="30"/>
      <c r="KA483" s="30"/>
      <c r="KB483" s="30"/>
      <c r="KC483" s="30"/>
      <c r="KD483" s="30"/>
      <c r="KE483" s="30"/>
      <c r="KF483" s="30"/>
      <c r="KG483" s="30"/>
      <c r="KH483" s="30"/>
      <c r="KI483" s="30"/>
      <c r="KJ483" s="30"/>
      <c r="KK483" s="30"/>
      <c r="KL483" s="30"/>
      <c r="KM483" s="30"/>
      <c r="KN483" s="30"/>
      <c r="KO483" s="30"/>
      <c r="KP483" s="30"/>
      <c r="KQ483" s="30"/>
      <c r="KR483" s="30"/>
      <c r="KS483" s="30"/>
      <c r="KT483" s="30"/>
      <c r="KU483" s="30"/>
      <c r="KV483" s="30"/>
      <c r="KW483" s="30"/>
      <c r="KX483" s="30"/>
      <c r="KY483" s="30"/>
      <c r="KZ483" s="30"/>
      <c r="LA483" s="30"/>
      <c r="LB483" s="30"/>
      <c r="LC483" s="30"/>
      <c r="LD483" s="30"/>
      <c r="LE483" s="30"/>
      <c r="LF483" s="30"/>
      <c r="LG483" s="30"/>
      <c r="LH483" s="30"/>
      <c r="LI483" s="30"/>
      <c r="LJ483" s="30"/>
      <c r="LK483" s="30"/>
      <c r="LL483" s="30"/>
      <c r="LM483" s="30"/>
      <c r="LN483" s="30"/>
      <c r="LO483" s="30"/>
      <c r="LP483" s="30"/>
      <c r="LQ483" s="30"/>
      <c r="LR483" s="30"/>
      <c r="LS483" s="30"/>
      <c r="LT483" s="30"/>
      <c r="LU483" s="30"/>
      <c r="LV483" s="30"/>
      <c r="LW483" s="30"/>
      <c r="LX483" s="30"/>
    </row>
    <row r="484" spans="1:336" s="31" customFormat="1" ht="102" x14ac:dyDescent="0.25">
      <c r="A484" s="677" t="str">
        <f>CONCATENATE(MUEBLES[[#This Row],[CODIGO DE LA PARTIDA ESPECIFICA ]],"-",MUEBLES[[#This Row],[NO. EDIFICIO ]],"-",MUEBLES[[#This Row],[NO. ÁREA ]],"-",MUEBLES[[#This Row],[NÚM. DE BIEN ]],"-",MUEBLES[[#This Row],[CONSECUTIVO DEL BIEN ]],"-",MUEBLES[[#This Row],[CONSECUTIVO GENERAL DE INVENTARIO]])</f>
        <v>511-01-44-283-006-0479</v>
      </c>
      <c r="B484" s="584">
        <v>511</v>
      </c>
      <c r="C484" s="584" t="s">
        <v>6096</v>
      </c>
      <c r="D484" s="584" t="s">
        <v>6600</v>
      </c>
      <c r="E484" s="585" t="s">
        <v>4060</v>
      </c>
      <c r="F484" s="584" t="str">
        <f>VLOOKUP(MUEBLES[[#This Row],[NO. EDIFICIO ]],EDIFICIOS[],2,FALSE)</f>
        <v>PALACIO MUNICIPAL</v>
      </c>
      <c r="G484" s="584" t="str">
        <f>VLOOKUP(MUEBLES[[#This Row],[NO. EDIFICIO ]],EDIFICIOS[],3,FALSE)</f>
        <v>PALACIO MUNICIPAL, S/N, COLONIA CENTRO</v>
      </c>
      <c r="H484" s="606" t="s">
        <v>4289</v>
      </c>
      <c r="I484" s="587" t="str">
        <f>VLOOKUP(MUEBLES[[#This Row],[NO. ÁREA ]],AREAS[],2,FALSE)</f>
        <v>SEGURIDAD PÚBLICA Y TRÁNSITO MUNICIPAL</v>
      </c>
      <c r="J484" s="586" t="str">
        <f>VLOOKUP(MUEBLES[[#This Row],[NO. ÁREA ]],AREAS[],5,FALSE)</f>
        <v>LIC. MIGUEL ÁNGEL ALDANA  CANO</v>
      </c>
      <c r="K484" s="586" t="s">
        <v>4060</v>
      </c>
      <c r="L484" s="587" t="str">
        <f>VLOOKUP(MUEBLES[[#This Row],[NÚM. DE NOMINA ]],PERSONAL[],2,FALSE)</f>
        <v>LIC. MIGUEL ÁNGEL ALDANA  CANO</v>
      </c>
      <c r="M484" s="586" t="str">
        <f>VLOOKUP(MUEBLES[[#This Row],[NÚM. DE NOMINA ]],PERSONAL[],3,FALSE)</f>
        <v xml:space="preserve">TITULAR </v>
      </c>
      <c r="N484" s="585" t="s">
        <v>4916</v>
      </c>
      <c r="O484" s="624" t="s">
        <v>4697</v>
      </c>
      <c r="P484" s="588" t="str">
        <f>VLOOKUP(MUEBLES[[#This Row],[NÚM. DE BIEN ]],BIENES[],2,FALSE)</f>
        <v>SWITCH HIKVISION POE</v>
      </c>
      <c r="Q484" s="625" t="s">
        <v>3608</v>
      </c>
      <c r="R484" s="606" t="s">
        <v>5421</v>
      </c>
      <c r="S484" s="585" t="s">
        <v>557</v>
      </c>
      <c r="T484" s="585" t="s">
        <v>557</v>
      </c>
      <c r="U484" s="585" t="s">
        <v>557</v>
      </c>
      <c r="V484" s="585"/>
      <c r="W484" s="590">
        <v>45280</v>
      </c>
      <c r="X484" s="591">
        <v>5990.3792000000003</v>
      </c>
      <c r="Y484" s="619"/>
      <c r="Z484" s="592">
        <v>5990.3792000000003</v>
      </c>
      <c r="AA484" s="585" t="s">
        <v>1405</v>
      </c>
      <c r="AB484" s="19"/>
      <c r="AC484" s="576"/>
      <c r="AD484" s="30"/>
      <c r="AE484" s="30"/>
      <c r="AF484" s="30"/>
      <c r="AG484" s="30"/>
      <c r="AH484" s="30"/>
      <c r="AI484" s="30"/>
      <c r="AJ484" s="30"/>
      <c r="AK484" s="30"/>
      <c r="AL484" s="30"/>
      <c r="AM484" s="30"/>
      <c r="AN484" s="30"/>
      <c r="AO484" s="30"/>
      <c r="AP484" s="30"/>
      <c r="AQ484" s="30"/>
      <c r="AR484" s="30"/>
      <c r="AS484" s="30"/>
      <c r="AT484" s="30"/>
      <c r="AU484" s="30"/>
      <c r="AV484" s="30"/>
      <c r="AW484" s="30"/>
      <c r="AX484" s="30"/>
      <c r="AY484" s="30"/>
      <c r="AZ484" s="30"/>
      <c r="BA484" s="30"/>
      <c r="BB484" s="30"/>
      <c r="BC484" s="30"/>
      <c r="BD484" s="30"/>
      <c r="BE484" s="30"/>
      <c r="BF484" s="30"/>
      <c r="BG484" s="30"/>
      <c r="BH484" s="30"/>
      <c r="BI484" s="30"/>
      <c r="BJ484" s="30"/>
      <c r="BK484" s="30"/>
      <c r="BL484" s="30"/>
      <c r="BM484" s="30"/>
      <c r="BN484" s="30"/>
      <c r="BO484" s="30"/>
      <c r="BP484" s="30"/>
      <c r="BQ484" s="30"/>
      <c r="BR484" s="30"/>
      <c r="BS484" s="30"/>
      <c r="BT484" s="30"/>
      <c r="BU484" s="30"/>
      <c r="BV484" s="30"/>
      <c r="BW484" s="30"/>
      <c r="BX484" s="30"/>
      <c r="BY484" s="30"/>
      <c r="BZ484" s="30"/>
      <c r="CA484" s="30"/>
      <c r="CB484" s="30"/>
      <c r="CC484" s="30"/>
      <c r="CD484" s="30"/>
      <c r="CE484" s="30"/>
      <c r="CF484" s="30"/>
      <c r="CG484" s="30"/>
      <c r="CH484" s="30"/>
      <c r="CI484" s="30"/>
      <c r="CJ484" s="30"/>
      <c r="CK484" s="30"/>
      <c r="CL484" s="30"/>
      <c r="CM484" s="30"/>
      <c r="CN484" s="30"/>
      <c r="CO484" s="30"/>
      <c r="CP484" s="30"/>
      <c r="CQ484" s="30"/>
      <c r="CR484" s="30"/>
      <c r="CS484" s="30"/>
      <c r="CT484" s="30"/>
      <c r="CU484" s="30"/>
      <c r="CV484" s="30"/>
      <c r="CW484" s="30"/>
      <c r="CX484" s="30"/>
      <c r="CY484" s="30"/>
      <c r="CZ484" s="30"/>
      <c r="DA484" s="30"/>
      <c r="DB484" s="30"/>
      <c r="DC484" s="30"/>
      <c r="DD484" s="30"/>
      <c r="DE484" s="30"/>
      <c r="DF484" s="30"/>
      <c r="DG484" s="30"/>
      <c r="DH484" s="30"/>
      <c r="DI484" s="30"/>
      <c r="DJ484" s="30"/>
      <c r="DK484" s="30"/>
      <c r="DL484" s="30"/>
      <c r="DM484" s="30"/>
      <c r="DN484" s="30"/>
      <c r="DO484" s="30"/>
      <c r="DP484" s="30"/>
      <c r="DQ484" s="30"/>
      <c r="DR484" s="30"/>
      <c r="DS484" s="30"/>
      <c r="DT484" s="30"/>
      <c r="DU484" s="30"/>
      <c r="DV484" s="30"/>
      <c r="DW484" s="30"/>
      <c r="DX484" s="30"/>
      <c r="DY484" s="30"/>
      <c r="DZ484" s="30"/>
      <c r="EA484" s="30"/>
      <c r="EB484" s="30"/>
      <c r="EC484" s="30"/>
      <c r="ED484" s="30"/>
      <c r="EE484" s="30"/>
      <c r="EF484" s="30"/>
      <c r="EG484" s="30"/>
      <c r="EH484" s="30"/>
      <c r="EI484" s="30"/>
      <c r="EJ484" s="30"/>
      <c r="EK484" s="30"/>
      <c r="EL484" s="30"/>
      <c r="EM484" s="30"/>
      <c r="EN484" s="30"/>
      <c r="EO484" s="30"/>
      <c r="EP484" s="30"/>
      <c r="EQ484" s="30"/>
      <c r="ER484" s="30"/>
      <c r="ES484" s="30"/>
      <c r="ET484" s="30"/>
      <c r="EU484" s="30"/>
      <c r="EV484" s="30"/>
      <c r="EW484" s="30"/>
      <c r="EX484" s="30"/>
      <c r="EY484" s="30"/>
      <c r="EZ484" s="30"/>
      <c r="FA484" s="30"/>
      <c r="FB484" s="30"/>
      <c r="FC484" s="30"/>
      <c r="FD484" s="30"/>
      <c r="FE484" s="30"/>
      <c r="FF484" s="30"/>
      <c r="FG484" s="30"/>
      <c r="FH484" s="30"/>
      <c r="FI484" s="30"/>
      <c r="FJ484" s="30"/>
      <c r="FK484" s="30"/>
      <c r="FL484" s="30"/>
      <c r="FM484" s="30"/>
      <c r="FN484" s="30"/>
      <c r="FO484" s="30"/>
      <c r="FP484" s="30"/>
      <c r="FQ484" s="30"/>
      <c r="FR484" s="30"/>
      <c r="FS484" s="30"/>
      <c r="FT484" s="30"/>
      <c r="FU484" s="30"/>
      <c r="FV484" s="30"/>
      <c r="FW484" s="30"/>
      <c r="FX484" s="30"/>
      <c r="FY484" s="30"/>
      <c r="FZ484" s="30"/>
      <c r="GA484" s="30"/>
      <c r="GB484" s="30"/>
      <c r="GC484" s="30"/>
      <c r="GD484" s="30"/>
      <c r="GE484" s="30"/>
      <c r="GF484" s="30"/>
      <c r="GG484" s="30"/>
      <c r="GH484" s="30"/>
      <c r="GI484" s="30"/>
      <c r="GJ484" s="30"/>
      <c r="GK484" s="30"/>
      <c r="GL484" s="30"/>
      <c r="GM484" s="30"/>
      <c r="GN484" s="30"/>
      <c r="GO484" s="30"/>
      <c r="GP484" s="30"/>
      <c r="GQ484" s="30"/>
      <c r="GR484" s="30"/>
      <c r="GS484" s="30"/>
      <c r="GT484" s="30"/>
      <c r="GU484" s="30"/>
      <c r="GV484" s="30"/>
      <c r="GW484" s="30"/>
      <c r="GX484" s="30"/>
      <c r="GY484" s="30"/>
      <c r="GZ484" s="30"/>
      <c r="HA484" s="30"/>
      <c r="HB484" s="30"/>
      <c r="HC484" s="30"/>
      <c r="HD484" s="30"/>
      <c r="HE484" s="30"/>
      <c r="HF484" s="30"/>
      <c r="HG484" s="30"/>
      <c r="HH484" s="30"/>
      <c r="HI484" s="30"/>
      <c r="HJ484" s="30"/>
      <c r="HK484" s="30"/>
      <c r="HL484" s="30"/>
      <c r="HM484" s="30"/>
      <c r="HN484" s="30"/>
      <c r="HO484" s="30"/>
      <c r="HP484" s="30"/>
      <c r="HQ484" s="30"/>
      <c r="HR484" s="30"/>
      <c r="HS484" s="30"/>
      <c r="HT484" s="30"/>
      <c r="HU484" s="30"/>
      <c r="HV484" s="30"/>
      <c r="HW484" s="30"/>
      <c r="HX484" s="30"/>
      <c r="HY484" s="30"/>
      <c r="HZ484" s="30"/>
      <c r="IA484" s="30"/>
      <c r="IB484" s="30"/>
      <c r="IC484" s="30"/>
      <c r="ID484" s="30"/>
      <c r="IE484" s="30"/>
      <c r="IF484" s="30"/>
      <c r="IG484" s="30"/>
      <c r="IH484" s="30"/>
      <c r="II484" s="30"/>
      <c r="IJ484" s="30"/>
      <c r="IK484" s="30"/>
      <c r="IL484" s="30"/>
      <c r="IM484" s="30"/>
      <c r="IN484" s="30"/>
      <c r="IO484" s="30"/>
      <c r="IP484" s="30"/>
      <c r="IQ484" s="30"/>
      <c r="IR484" s="30"/>
      <c r="IS484" s="30"/>
      <c r="IT484" s="30"/>
      <c r="IU484" s="30"/>
      <c r="IV484" s="30"/>
      <c r="IW484" s="30"/>
      <c r="IX484" s="30"/>
      <c r="IY484" s="30"/>
      <c r="IZ484" s="30"/>
      <c r="JA484" s="30"/>
      <c r="JB484" s="30"/>
      <c r="JC484" s="30"/>
      <c r="JD484" s="30"/>
      <c r="JE484" s="30"/>
      <c r="JF484" s="30"/>
      <c r="JG484" s="30"/>
      <c r="JH484" s="30"/>
      <c r="JI484" s="30"/>
      <c r="JJ484" s="30"/>
      <c r="JK484" s="30"/>
      <c r="JL484" s="30"/>
      <c r="JM484" s="30"/>
      <c r="JN484" s="30"/>
      <c r="JO484" s="30"/>
      <c r="JP484" s="30"/>
      <c r="JQ484" s="30"/>
      <c r="JR484" s="30"/>
      <c r="JS484" s="30"/>
      <c r="JT484" s="30"/>
      <c r="JU484" s="30"/>
      <c r="JV484" s="30"/>
      <c r="JW484" s="30"/>
      <c r="JX484" s="30"/>
      <c r="JY484" s="30"/>
      <c r="JZ484" s="30"/>
      <c r="KA484" s="30"/>
      <c r="KB484" s="30"/>
      <c r="KC484" s="30"/>
      <c r="KD484" s="30"/>
      <c r="KE484" s="30"/>
      <c r="KF484" s="30"/>
      <c r="KG484" s="30"/>
      <c r="KH484" s="30"/>
      <c r="KI484" s="30"/>
      <c r="KJ484" s="30"/>
      <c r="KK484" s="30"/>
      <c r="KL484" s="30"/>
      <c r="KM484" s="30"/>
      <c r="KN484" s="30"/>
      <c r="KO484" s="30"/>
      <c r="KP484" s="30"/>
      <c r="KQ484" s="30"/>
      <c r="KR484" s="30"/>
      <c r="KS484" s="30"/>
      <c r="KT484" s="30"/>
      <c r="KU484" s="30"/>
      <c r="KV484" s="30"/>
      <c r="KW484" s="30"/>
      <c r="KX484" s="30"/>
      <c r="KY484" s="30"/>
      <c r="KZ484" s="30"/>
      <c r="LA484" s="30"/>
      <c r="LB484" s="30"/>
      <c r="LC484" s="30"/>
      <c r="LD484" s="30"/>
      <c r="LE484" s="30"/>
      <c r="LF484" s="30"/>
      <c r="LG484" s="30"/>
      <c r="LH484" s="30"/>
      <c r="LI484" s="30"/>
      <c r="LJ484" s="30"/>
      <c r="LK484" s="30"/>
      <c r="LL484" s="30"/>
      <c r="LM484" s="30"/>
      <c r="LN484" s="30"/>
      <c r="LO484" s="30"/>
      <c r="LP484" s="30"/>
      <c r="LQ484" s="30"/>
      <c r="LR484" s="30"/>
      <c r="LS484" s="30"/>
      <c r="LT484" s="30"/>
      <c r="LU484" s="30"/>
      <c r="LV484" s="30"/>
      <c r="LW484" s="30"/>
      <c r="LX484" s="30"/>
    </row>
    <row r="485" spans="1:336" s="31" customFormat="1" ht="102" x14ac:dyDescent="0.25">
      <c r="A485" s="677" t="str">
        <f>CONCATENATE(MUEBLES[[#This Row],[CODIGO DE LA PARTIDA ESPECIFICA ]],"-",MUEBLES[[#This Row],[NO. EDIFICIO ]],"-",MUEBLES[[#This Row],[NO. ÁREA ]],"-",MUEBLES[[#This Row],[NÚM. DE BIEN ]],"-",MUEBLES[[#This Row],[CONSECUTIVO DEL BIEN ]],"-",MUEBLES[[#This Row],[CONSECUTIVO GENERAL DE INVENTARIO]])</f>
        <v>511-01-44-283-007-0480</v>
      </c>
      <c r="B485" s="584">
        <v>511</v>
      </c>
      <c r="C485" s="584" t="s">
        <v>6096</v>
      </c>
      <c r="D485" s="584" t="s">
        <v>6601</v>
      </c>
      <c r="E485" s="585" t="s">
        <v>4060</v>
      </c>
      <c r="F485" s="584" t="str">
        <f>VLOOKUP(MUEBLES[[#This Row],[NO. EDIFICIO ]],EDIFICIOS[],2,FALSE)</f>
        <v>PALACIO MUNICIPAL</v>
      </c>
      <c r="G485" s="584" t="str">
        <f>VLOOKUP(MUEBLES[[#This Row],[NO. EDIFICIO ]],EDIFICIOS[],3,FALSE)</f>
        <v>PALACIO MUNICIPAL, S/N, COLONIA CENTRO</v>
      </c>
      <c r="H485" s="606" t="s">
        <v>4289</v>
      </c>
      <c r="I485" s="587" t="str">
        <f>VLOOKUP(MUEBLES[[#This Row],[NO. ÁREA ]],AREAS[],2,FALSE)</f>
        <v>SEGURIDAD PÚBLICA Y TRÁNSITO MUNICIPAL</v>
      </c>
      <c r="J485" s="586" t="str">
        <f>VLOOKUP(MUEBLES[[#This Row],[NO. ÁREA ]],AREAS[],5,FALSE)</f>
        <v>LIC. MIGUEL ÁNGEL ALDANA  CANO</v>
      </c>
      <c r="K485" s="586" t="s">
        <v>4060</v>
      </c>
      <c r="L485" s="587" t="str">
        <f>VLOOKUP(MUEBLES[[#This Row],[NÚM. DE NOMINA ]],PERSONAL[],2,FALSE)</f>
        <v>LIC. MIGUEL ÁNGEL ALDANA  CANO</v>
      </c>
      <c r="M485" s="586" t="str">
        <f>VLOOKUP(MUEBLES[[#This Row],[NÚM. DE NOMINA ]],PERSONAL[],3,FALSE)</f>
        <v xml:space="preserve">TITULAR </v>
      </c>
      <c r="N485" s="585" t="s">
        <v>4916</v>
      </c>
      <c r="O485" s="624" t="s">
        <v>4698</v>
      </c>
      <c r="P485" s="588" t="str">
        <f>VLOOKUP(MUEBLES[[#This Row],[NÚM. DE BIEN ]],BIENES[],2,FALSE)</f>
        <v>SWITCH HIKVISION POE</v>
      </c>
      <c r="Q485" s="625" t="s">
        <v>3608</v>
      </c>
      <c r="R485" s="606" t="s">
        <v>5422</v>
      </c>
      <c r="S485" s="585" t="s">
        <v>557</v>
      </c>
      <c r="T485" s="585" t="s">
        <v>557</v>
      </c>
      <c r="U485" s="585" t="s">
        <v>557</v>
      </c>
      <c r="V485" s="585"/>
      <c r="W485" s="590">
        <v>45280</v>
      </c>
      <c r="X485" s="591">
        <v>5990.3792000000003</v>
      </c>
      <c r="Y485" s="619"/>
      <c r="Z485" s="592">
        <v>5990.3792000000003</v>
      </c>
      <c r="AA485" s="585" t="s">
        <v>1405</v>
      </c>
      <c r="AB485" s="19"/>
      <c r="AC485" s="576"/>
      <c r="AD485" s="30"/>
      <c r="AE485" s="30"/>
      <c r="AF485" s="30"/>
      <c r="AG485" s="30"/>
      <c r="AH485" s="30"/>
      <c r="AI485" s="30"/>
      <c r="AJ485" s="30"/>
      <c r="AK485" s="30"/>
      <c r="AL485" s="30"/>
      <c r="AM485" s="30"/>
      <c r="AN485" s="30"/>
      <c r="AO485" s="30"/>
      <c r="AP485" s="30"/>
      <c r="AQ485" s="30"/>
      <c r="AR485" s="30"/>
      <c r="AS485" s="30"/>
      <c r="AT485" s="30"/>
      <c r="AU485" s="30"/>
      <c r="AV485" s="30"/>
      <c r="AW485" s="30"/>
      <c r="AX485" s="30"/>
      <c r="AY485" s="30"/>
      <c r="AZ485" s="30"/>
      <c r="BA485" s="30"/>
      <c r="BB485" s="30"/>
      <c r="BC485" s="30"/>
      <c r="BD485" s="30"/>
      <c r="BE485" s="30"/>
      <c r="BF485" s="30"/>
      <c r="BG485" s="30"/>
      <c r="BH485" s="30"/>
      <c r="BI485" s="30"/>
      <c r="BJ485" s="30"/>
      <c r="BK485" s="30"/>
      <c r="BL485" s="30"/>
      <c r="BM485" s="30"/>
      <c r="BN485" s="30"/>
      <c r="BO485" s="30"/>
      <c r="BP485" s="30"/>
      <c r="BQ485" s="30"/>
      <c r="BR485" s="30"/>
      <c r="BS485" s="30"/>
      <c r="BT485" s="30"/>
      <c r="BU485" s="30"/>
      <c r="BV485" s="30"/>
      <c r="BW485" s="30"/>
      <c r="BX485" s="30"/>
      <c r="BY485" s="30"/>
      <c r="BZ485" s="30"/>
      <c r="CA485" s="30"/>
      <c r="CB485" s="30"/>
      <c r="CC485" s="30"/>
      <c r="CD485" s="30"/>
      <c r="CE485" s="30"/>
      <c r="CF485" s="30"/>
      <c r="CG485" s="30"/>
      <c r="CH485" s="30"/>
      <c r="CI485" s="30"/>
      <c r="CJ485" s="30"/>
      <c r="CK485" s="30"/>
      <c r="CL485" s="30"/>
      <c r="CM485" s="30"/>
      <c r="CN485" s="30"/>
      <c r="CO485" s="30"/>
      <c r="CP485" s="30"/>
      <c r="CQ485" s="30"/>
      <c r="CR485" s="30"/>
      <c r="CS485" s="30"/>
      <c r="CT485" s="30"/>
      <c r="CU485" s="30"/>
      <c r="CV485" s="30"/>
      <c r="CW485" s="30"/>
      <c r="CX485" s="30"/>
      <c r="CY485" s="30"/>
      <c r="CZ485" s="30"/>
      <c r="DA485" s="30"/>
      <c r="DB485" s="30"/>
      <c r="DC485" s="30"/>
      <c r="DD485" s="30"/>
      <c r="DE485" s="30"/>
      <c r="DF485" s="30"/>
      <c r="DG485" s="30"/>
      <c r="DH485" s="30"/>
      <c r="DI485" s="30"/>
      <c r="DJ485" s="30"/>
      <c r="DK485" s="30"/>
      <c r="DL485" s="30"/>
      <c r="DM485" s="30"/>
      <c r="DN485" s="30"/>
      <c r="DO485" s="30"/>
      <c r="DP485" s="30"/>
      <c r="DQ485" s="30"/>
      <c r="DR485" s="30"/>
      <c r="DS485" s="30"/>
      <c r="DT485" s="30"/>
      <c r="DU485" s="30"/>
      <c r="DV485" s="30"/>
      <c r="DW485" s="30"/>
      <c r="DX485" s="30"/>
      <c r="DY485" s="30"/>
      <c r="DZ485" s="30"/>
      <c r="EA485" s="30"/>
      <c r="EB485" s="30"/>
      <c r="EC485" s="30"/>
      <c r="ED485" s="30"/>
      <c r="EE485" s="30"/>
      <c r="EF485" s="30"/>
      <c r="EG485" s="30"/>
      <c r="EH485" s="30"/>
      <c r="EI485" s="30"/>
      <c r="EJ485" s="30"/>
      <c r="EK485" s="30"/>
      <c r="EL485" s="30"/>
      <c r="EM485" s="30"/>
      <c r="EN485" s="30"/>
      <c r="EO485" s="30"/>
      <c r="EP485" s="30"/>
      <c r="EQ485" s="30"/>
      <c r="ER485" s="30"/>
      <c r="ES485" s="30"/>
      <c r="ET485" s="30"/>
      <c r="EU485" s="30"/>
      <c r="EV485" s="30"/>
      <c r="EW485" s="30"/>
      <c r="EX485" s="30"/>
      <c r="EY485" s="30"/>
      <c r="EZ485" s="30"/>
      <c r="FA485" s="30"/>
      <c r="FB485" s="30"/>
      <c r="FC485" s="30"/>
      <c r="FD485" s="30"/>
      <c r="FE485" s="30"/>
      <c r="FF485" s="30"/>
      <c r="FG485" s="30"/>
      <c r="FH485" s="30"/>
      <c r="FI485" s="30"/>
      <c r="FJ485" s="30"/>
      <c r="FK485" s="30"/>
      <c r="FL485" s="30"/>
      <c r="FM485" s="30"/>
      <c r="FN485" s="30"/>
      <c r="FO485" s="30"/>
      <c r="FP485" s="30"/>
      <c r="FQ485" s="30"/>
      <c r="FR485" s="30"/>
      <c r="FS485" s="30"/>
      <c r="FT485" s="30"/>
      <c r="FU485" s="30"/>
      <c r="FV485" s="30"/>
      <c r="FW485" s="30"/>
      <c r="FX485" s="30"/>
      <c r="FY485" s="30"/>
      <c r="FZ485" s="30"/>
      <c r="GA485" s="30"/>
      <c r="GB485" s="30"/>
      <c r="GC485" s="30"/>
      <c r="GD485" s="30"/>
      <c r="GE485" s="30"/>
      <c r="GF485" s="30"/>
      <c r="GG485" s="30"/>
      <c r="GH485" s="30"/>
      <c r="GI485" s="30"/>
      <c r="GJ485" s="30"/>
      <c r="GK485" s="30"/>
      <c r="GL485" s="30"/>
      <c r="GM485" s="30"/>
      <c r="GN485" s="30"/>
      <c r="GO485" s="30"/>
      <c r="GP485" s="30"/>
      <c r="GQ485" s="30"/>
      <c r="GR485" s="30"/>
      <c r="GS485" s="30"/>
      <c r="GT485" s="30"/>
      <c r="GU485" s="30"/>
      <c r="GV485" s="30"/>
      <c r="GW485" s="30"/>
      <c r="GX485" s="30"/>
      <c r="GY485" s="30"/>
      <c r="GZ485" s="30"/>
      <c r="HA485" s="30"/>
      <c r="HB485" s="30"/>
      <c r="HC485" s="30"/>
      <c r="HD485" s="30"/>
      <c r="HE485" s="30"/>
      <c r="HF485" s="30"/>
      <c r="HG485" s="30"/>
      <c r="HH485" s="30"/>
      <c r="HI485" s="30"/>
      <c r="HJ485" s="30"/>
      <c r="HK485" s="30"/>
      <c r="HL485" s="30"/>
      <c r="HM485" s="30"/>
      <c r="HN485" s="30"/>
      <c r="HO485" s="30"/>
      <c r="HP485" s="30"/>
      <c r="HQ485" s="30"/>
      <c r="HR485" s="30"/>
      <c r="HS485" s="30"/>
      <c r="HT485" s="30"/>
      <c r="HU485" s="30"/>
      <c r="HV485" s="30"/>
      <c r="HW485" s="30"/>
      <c r="HX485" s="30"/>
      <c r="HY485" s="30"/>
      <c r="HZ485" s="30"/>
      <c r="IA485" s="30"/>
      <c r="IB485" s="30"/>
      <c r="IC485" s="30"/>
      <c r="ID485" s="30"/>
      <c r="IE485" s="30"/>
      <c r="IF485" s="30"/>
      <c r="IG485" s="30"/>
      <c r="IH485" s="30"/>
      <c r="II485" s="30"/>
      <c r="IJ485" s="30"/>
      <c r="IK485" s="30"/>
      <c r="IL485" s="30"/>
      <c r="IM485" s="30"/>
      <c r="IN485" s="30"/>
      <c r="IO485" s="30"/>
      <c r="IP485" s="30"/>
      <c r="IQ485" s="30"/>
      <c r="IR485" s="30"/>
      <c r="IS485" s="30"/>
      <c r="IT485" s="30"/>
      <c r="IU485" s="30"/>
      <c r="IV485" s="30"/>
      <c r="IW485" s="30"/>
      <c r="IX485" s="30"/>
      <c r="IY485" s="30"/>
      <c r="IZ485" s="30"/>
      <c r="JA485" s="30"/>
      <c r="JB485" s="30"/>
      <c r="JC485" s="30"/>
      <c r="JD485" s="30"/>
      <c r="JE485" s="30"/>
      <c r="JF485" s="30"/>
      <c r="JG485" s="30"/>
      <c r="JH485" s="30"/>
      <c r="JI485" s="30"/>
      <c r="JJ485" s="30"/>
      <c r="JK485" s="30"/>
      <c r="JL485" s="30"/>
      <c r="JM485" s="30"/>
      <c r="JN485" s="30"/>
      <c r="JO485" s="30"/>
      <c r="JP485" s="30"/>
      <c r="JQ485" s="30"/>
      <c r="JR485" s="30"/>
      <c r="JS485" s="30"/>
      <c r="JT485" s="30"/>
      <c r="JU485" s="30"/>
      <c r="JV485" s="30"/>
      <c r="JW485" s="30"/>
      <c r="JX485" s="30"/>
      <c r="JY485" s="30"/>
      <c r="JZ485" s="30"/>
      <c r="KA485" s="30"/>
      <c r="KB485" s="30"/>
      <c r="KC485" s="30"/>
      <c r="KD485" s="30"/>
      <c r="KE485" s="30"/>
      <c r="KF485" s="30"/>
      <c r="KG485" s="30"/>
      <c r="KH485" s="30"/>
      <c r="KI485" s="30"/>
      <c r="KJ485" s="30"/>
      <c r="KK485" s="30"/>
      <c r="KL485" s="30"/>
      <c r="KM485" s="30"/>
      <c r="KN485" s="30"/>
      <c r="KO485" s="30"/>
      <c r="KP485" s="30"/>
      <c r="KQ485" s="30"/>
      <c r="KR485" s="30"/>
      <c r="KS485" s="30"/>
      <c r="KT485" s="30"/>
      <c r="KU485" s="30"/>
      <c r="KV485" s="30"/>
      <c r="KW485" s="30"/>
      <c r="KX485" s="30"/>
      <c r="KY485" s="30"/>
      <c r="KZ485" s="30"/>
      <c r="LA485" s="30"/>
      <c r="LB485" s="30"/>
      <c r="LC485" s="30"/>
      <c r="LD485" s="30"/>
      <c r="LE485" s="30"/>
      <c r="LF485" s="30"/>
      <c r="LG485" s="30"/>
      <c r="LH485" s="30"/>
      <c r="LI485" s="30"/>
      <c r="LJ485" s="30"/>
      <c r="LK485" s="30"/>
      <c r="LL485" s="30"/>
      <c r="LM485" s="30"/>
      <c r="LN485" s="30"/>
      <c r="LO485" s="30"/>
      <c r="LP485" s="30"/>
      <c r="LQ485" s="30"/>
      <c r="LR485" s="30"/>
      <c r="LS485" s="30"/>
      <c r="LT485" s="30"/>
      <c r="LU485" s="30"/>
      <c r="LV485" s="30"/>
      <c r="LW485" s="30"/>
      <c r="LX485" s="30"/>
    </row>
    <row r="486" spans="1:336" s="31" customFormat="1" ht="178.5" x14ac:dyDescent="0.25">
      <c r="A486" s="677" t="str">
        <f>CONCATENATE(MUEBLES[[#This Row],[CODIGO DE LA PARTIDA ESPECIFICA ]],"-",MUEBLES[[#This Row],[NO. EDIFICIO ]],"-",MUEBLES[[#This Row],[NO. ÁREA ]],"-",MUEBLES[[#This Row],[NÚM. DE BIEN ]],"-",MUEBLES[[#This Row],[CONSECUTIVO DEL BIEN ]],"-",MUEBLES[[#This Row],[CONSECUTIVO GENERAL DE INVENTARIO]])</f>
        <v>511-01-44-313-001-0481</v>
      </c>
      <c r="B486" s="584">
        <v>511</v>
      </c>
      <c r="C486" s="584" t="s">
        <v>6096</v>
      </c>
      <c r="D486" s="584" t="s">
        <v>6602</v>
      </c>
      <c r="E486" s="585" t="s">
        <v>4060</v>
      </c>
      <c r="F486" s="584" t="str">
        <f>VLOOKUP(MUEBLES[[#This Row],[NO. EDIFICIO ]],EDIFICIOS[],2,FALSE)</f>
        <v>PALACIO MUNICIPAL</v>
      </c>
      <c r="G486" s="584" t="str">
        <f>VLOOKUP(MUEBLES[[#This Row],[NO. EDIFICIO ]],EDIFICIOS[],3,FALSE)</f>
        <v>PALACIO MUNICIPAL, S/N, COLONIA CENTRO</v>
      </c>
      <c r="H486" s="606" t="s">
        <v>4289</v>
      </c>
      <c r="I486" s="587" t="str">
        <f>VLOOKUP(MUEBLES[[#This Row],[NO. ÁREA ]],AREAS[],2,FALSE)</f>
        <v>SEGURIDAD PÚBLICA Y TRÁNSITO MUNICIPAL</v>
      </c>
      <c r="J486" s="586" t="str">
        <f>VLOOKUP(MUEBLES[[#This Row],[NO. ÁREA ]],AREAS[],5,FALSE)</f>
        <v>LIC. MIGUEL ÁNGEL ALDANA  CANO</v>
      </c>
      <c r="K486" s="586" t="s">
        <v>4060</v>
      </c>
      <c r="L486" s="587" t="str">
        <f>VLOOKUP(MUEBLES[[#This Row],[NÚM. DE NOMINA ]],PERSONAL[],2,FALSE)</f>
        <v>LIC. MIGUEL ÁNGEL ALDANA  CANO</v>
      </c>
      <c r="M486" s="586" t="str">
        <f>VLOOKUP(MUEBLES[[#This Row],[NÚM. DE NOMINA ]],PERSONAL[],3,FALSE)</f>
        <v xml:space="preserve">TITULAR </v>
      </c>
      <c r="N486" s="585" t="s">
        <v>4946</v>
      </c>
      <c r="O486" s="624" t="s">
        <v>4692</v>
      </c>
      <c r="P486" s="588" t="str">
        <f>VLOOKUP(MUEBLES[[#This Row],[NÚM. DE BIEN ]],BIENES[],2,FALSE)</f>
        <v>UPS DE 1500 VA/900 W, TOPOLOGÍA LÍNEA INTERACTIVA, ENTRADA 120 VCA NEMA 5-15P, Y 8 SALIDAS NEMA 5-15R, CON REGULADOR DE VOLTAJE (AVR</v>
      </c>
      <c r="Q486" s="625" t="s">
        <v>3609</v>
      </c>
      <c r="R486" s="606" t="s">
        <v>5423</v>
      </c>
      <c r="S486" s="585" t="s">
        <v>557</v>
      </c>
      <c r="T486" s="585" t="s">
        <v>557</v>
      </c>
      <c r="U486" s="585" t="s">
        <v>557</v>
      </c>
      <c r="V486" s="585"/>
      <c r="W486" s="590">
        <v>45280</v>
      </c>
      <c r="X486" s="591">
        <v>11127.126</v>
      </c>
      <c r="Y486" s="619"/>
      <c r="Z486" s="592">
        <v>11127.126</v>
      </c>
      <c r="AA486" s="585" t="s">
        <v>1405</v>
      </c>
      <c r="AB486" s="19"/>
      <c r="AC486" s="576"/>
      <c r="AD486" s="30"/>
      <c r="AE486" s="30"/>
      <c r="AF486" s="30"/>
      <c r="AG486" s="30"/>
      <c r="AH486" s="30"/>
      <c r="AI486" s="30"/>
      <c r="AJ486" s="30"/>
      <c r="AK486" s="30"/>
      <c r="AL486" s="30"/>
      <c r="AM486" s="30"/>
      <c r="AN486" s="30"/>
      <c r="AO486" s="30"/>
      <c r="AP486" s="30"/>
      <c r="AQ486" s="30"/>
      <c r="AR486" s="30"/>
      <c r="AS486" s="30"/>
      <c r="AT486" s="30"/>
      <c r="AU486" s="30"/>
      <c r="AV486" s="30"/>
      <c r="AW486" s="30"/>
      <c r="AX486" s="30"/>
      <c r="AY486" s="30"/>
      <c r="AZ486" s="30"/>
      <c r="BA486" s="30"/>
      <c r="BB486" s="30"/>
      <c r="BC486" s="30"/>
      <c r="BD486" s="30"/>
      <c r="BE486" s="30"/>
      <c r="BF486" s="30"/>
      <c r="BG486" s="30"/>
      <c r="BH486" s="30"/>
      <c r="BI486" s="30"/>
      <c r="BJ486" s="30"/>
      <c r="BK486" s="30"/>
      <c r="BL486" s="30"/>
      <c r="BM486" s="30"/>
      <c r="BN486" s="30"/>
      <c r="BO486" s="30"/>
      <c r="BP486" s="30"/>
      <c r="BQ486" s="30"/>
      <c r="BR486" s="30"/>
      <c r="BS486" s="30"/>
      <c r="BT486" s="30"/>
      <c r="BU486" s="30"/>
      <c r="BV486" s="30"/>
      <c r="BW486" s="30"/>
      <c r="BX486" s="30"/>
      <c r="BY486" s="30"/>
      <c r="BZ486" s="30"/>
      <c r="CA486" s="30"/>
      <c r="CB486" s="30"/>
      <c r="CC486" s="30"/>
      <c r="CD486" s="30"/>
      <c r="CE486" s="30"/>
      <c r="CF486" s="30"/>
      <c r="CG486" s="30"/>
      <c r="CH486" s="30"/>
      <c r="CI486" s="30"/>
      <c r="CJ486" s="30"/>
      <c r="CK486" s="30"/>
      <c r="CL486" s="30"/>
      <c r="CM486" s="30"/>
      <c r="CN486" s="30"/>
      <c r="CO486" s="30"/>
      <c r="CP486" s="30"/>
      <c r="CQ486" s="30"/>
      <c r="CR486" s="30"/>
      <c r="CS486" s="30"/>
      <c r="CT486" s="30"/>
      <c r="CU486" s="30"/>
      <c r="CV486" s="30"/>
      <c r="CW486" s="30"/>
      <c r="CX486" s="30"/>
      <c r="CY486" s="30"/>
      <c r="CZ486" s="30"/>
      <c r="DA486" s="30"/>
      <c r="DB486" s="30"/>
      <c r="DC486" s="30"/>
      <c r="DD486" s="30"/>
      <c r="DE486" s="30"/>
      <c r="DF486" s="30"/>
      <c r="DG486" s="30"/>
      <c r="DH486" s="30"/>
      <c r="DI486" s="30"/>
      <c r="DJ486" s="30"/>
      <c r="DK486" s="30"/>
      <c r="DL486" s="30"/>
      <c r="DM486" s="30"/>
      <c r="DN486" s="30"/>
      <c r="DO486" s="30"/>
      <c r="DP486" s="30"/>
      <c r="DQ486" s="30"/>
      <c r="DR486" s="30"/>
      <c r="DS486" s="30"/>
      <c r="DT486" s="30"/>
      <c r="DU486" s="30"/>
      <c r="DV486" s="30"/>
      <c r="DW486" s="30"/>
      <c r="DX486" s="30"/>
      <c r="DY486" s="30"/>
      <c r="DZ486" s="30"/>
      <c r="EA486" s="30"/>
      <c r="EB486" s="30"/>
      <c r="EC486" s="30"/>
      <c r="ED486" s="30"/>
      <c r="EE486" s="30"/>
      <c r="EF486" s="30"/>
      <c r="EG486" s="30"/>
      <c r="EH486" s="30"/>
      <c r="EI486" s="30"/>
      <c r="EJ486" s="30"/>
      <c r="EK486" s="30"/>
      <c r="EL486" s="30"/>
      <c r="EM486" s="30"/>
      <c r="EN486" s="30"/>
      <c r="EO486" s="30"/>
      <c r="EP486" s="30"/>
      <c r="EQ486" s="30"/>
      <c r="ER486" s="30"/>
      <c r="ES486" s="30"/>
      <c r="ET486" s="30"/>
      <c r="EU486" s="30"/>
      <c r="EV486" s="30"/>
      <c r="EW486" s="30"/>
      <c r="EX486" s="30"/>
      <c r="EY486" s="30"/>
      <c r="EZ486" s="30"/>
      <c r="FA486" s="30"/>
      <c r="FB486" s="30"/>
      <c r="FC486" s="30"/>
      <c r="FD486" s="30"/>
      <c r="FE486" s="30"/>
      <c r="FF486" s="30"/>
      <c r="FG486" s="30"/>
      <c r="FH486" s="30"/>
      <c r="FI486" s="30"/>
      <c r="FJ486" s="30"/>
      <c r="FK486" s="30"/>
      <c r="FL486" s="30"/>
      <c r="FM486" s="30"/>
      <c r="FN486" s="30"/>
      <c r="FO486" s="30"/>
      <c r="FP486" s="30"/>
      <c r="FQ486" s="30"/>
      <c r="FR486" s="30"/>
      <c r="FS486" s="30"/>
      <c r="FT486" s="30"/>
      <c r="FU486" s="30"/>
      <c r="FV486" s="30"/>
      <c r="FW486" s="30"/>
      <c r="FX486" s="30"/>
      <c r="FY486" s="30"/>
      <c r="FZ486" s="30"/>
      <c r="GA486" s="30"/>
      <c r="GB486" s="30"/>
      <c r="GC486" s="30"/>
      <c r="GD486" s="30"/>
      <c r="GE486" s="30"/>
      <c r="GF486" s="30"/>
      <c r="GG486" s="30"/>
      <c r="GH486" s="30"/>
      <c r="GI486" s="30"/>
      <c r="GJ486" s="30"/>
      <c r="GK486" s="30"/>
      <c r="GL486" s="30"/>
      <c r="GM486" s="30"/>
      <c r="GN486" s="30"/>
      <c r="GO486" s="30"/>
      <c r="GP486" s="30"/>
      <c r="GQ486" s="30"/>
      <c r="GR486" s="30"/>
      <c r="GS486" s="30"/>
      <c r="GT486" s="30"/>
      <c r="GU486" s="30"/>
      <c r="GV486" s="30"/>
      <c r="GW486" s="30"/>
      <c r="GX486" s="30"/>
      <c r="GY486" s="30"/>
      <c r="GZ486" s="30"/>
      <c r="HA486" s="30"/>
      <c r="HB486" s="30"/>
      <c r="HC486" s="30"/>
      <c r="HD486" s="30"/>
      <c r="HE486" s="30"/>
      <c r="HF486" s="30"/>
      <c r="HG486" s="30"/>
      <c r="HH486" s="30"/>
      <c r="HI486" s="30"/>
      <c r="HJ486" s="30"/>
      <c r="HK486" s="30"/>
      <c r="HL486" s="30"/>
      <c r="HM486" s="30"/>
      <c r="HN486" s="30"/>
      <c r="HO486" s="30"/>
      <c r="HP486" s="30"/>
      <c r="HQ486" s="30"/>
      <c r="HR486" s="30"/>
      <c r="HS486" s="30"/>
      <c r="HT486" s="30"/>
      <c r="HU486" s="30"/>
      <c r="HV486" s="30"/>
      <c r="HW486" s="30"/>
      <c r="HX486" s="30"/>
      <c r="HY486" s="30"/>
      <c r="HZ486" s="30"/>
      <c r="IA486" s="30"/>
      <c r="IB486" s="30"/>
      <c r="IC486" s="30"/>
      <c r="ID486" s="30"/>
      <c r="IE486" s="30"/>
      <c r="IF486" s="30"/>
      <c r="IG486" s="30"/>
      <c r="IH486" s="30"/>
      <c r="II486" s="30"/>
      <c r="IJ486" s="30"/>
      <c r="IK486" s="30"/>
      <c r="IL486" s="30"/>
      <c r="IM486" s="30"/>
      <c r="IN486" s="30"/>
      <c r="IO486" s="30"/>
      <c r="IP486" s="30"/>
      <c r="IQ486" s="30"/>
      <c r="IR486" s="30"/>
      <c r="IS486" s="30"/>
      <c r="IT486" s="30"/>
      <c r="IU486" s="30"/>
      <c r="IV486" s="30"/>
      <c r="IW486" s="30"/>
      <c r="IX486" s="30"/>
      <c r="IY486" s="30"/>
      <c r="IZ486" s="30"/>
      <c r="JA486" s="30"/>
      <c r="JB486" s="30"/>
      <c r="JC486" s="30"/>
      <c r="JD486" s="30"/>
      <c r="JE486" s="30"/>
      <c r="JF486" s="30"/>
      <c r="JG486" s="30"/>
      <c r="JH486" s="30"/>
      <c r="JI486" s="30"/>
      <c r="JJ486" s="30"/>
      <c r="JK486" s="30"/>
      <c r="JL486" s="30"/>
      <c r="JM486" s="30"/>
      <c r="JN486" s="30"/>
      <c r="JO486" s="30"/>
      <c r="JP486" s="30"/>
      <c r="JQ486" s="30"/>
      <c r="JR486" s="30"/>
      <c r="JS486" s="30"/>
      <c r="JT486" s="30"/>
      <c r="JU486" s="30"/>
      <c r="JV486" s="30"/>
      <c r="JW486" s="30"/>
      <c r="JX486" s="30"/>
      <c r="JY486" s="30"/>
      <c r="JZ486" s="30"/>
      <c r="KA486" s="30"/>
      <c r="KB486" s="30"/>
      <c r="KC486" s="30"/>
      <c r="KD486" s="30"/>
      <c r="KE486" s="30"/>
      <c r="KF486" s="30"/>
      <c r="KG486" s="30"/>
      <c r="KH486" s="30"/>
      <c r="KI486" s="30"/>
      <c r="KJ486" s="30"/>
      <c r="KK486" s="30"/>
      <c r="KL486" s="30"/>
      <c r="KM486" s="30"/>
      <c r="KN486" s="30"/>
      <c r="KO486" s="30"/>
      <c r="KP486" s="30"/>
      <c r="KQ486" s="30"/>
      <c r="KR486" s="30"/>
      <c r="KS486" s="30"/>
      <c r="KT486" s="30"/>
      <c r="KU486" s="30"/>
      <c r="KV486" s="30"/>
      <c r="KW486" s="30"/>
      <c r="KX486" s="30"/>
      <c r="KY486" s="30"/>
      <c r="KZ486" s="30"/>
      <c r="LA486" s="30"/>
      <c r="LB486" s="30"/>
      <c r="LC486" s="30"/>
      <c r="LD486" s="30"/>
      <c r="LE486" s="30"/>
      <c r="LF486" s="30"/>
      <c r="LG486" s="30"/>
      <c r="LH486" s="30"/>
      <c r="LI486" s="30"/>
      <c r="LJ486" s="30"/>
      <c r="LK486" s="30"/>
      <c r="LL486" s="30"/>
      <c r="LM486" s="30"/>
      <c r="LN486" s="30"/>
      <c r="LO486" s="30"/>
      <c r="LP486" s="30"/>
      <c r="LQ486" s="30"/>
      <c r="LR486" s="30"/>
      <c r="LS486" s="30"/>
      <c r="LT486" s="30"/>
      <c r="LU486" s="30"/>
      <c r="LV486" s="30"/>
      <c r="LW486" s="30"/>
      <c r="LX486" s="30"/>
    </row>
    <row r="487" spans="1:336" s="31" customFormat="1" ht="178.5" x14ac:dyDescent="0.25">
      <c r="A487" s="677" t="str">
        <f>CONCATENATE(MUEBLES[[#This Row],[CODIGO DE LA PARTIDA ESPECIFICA ]],"-",MUEBLES[[#This Row],[NO. EDIFICIO ]],"-",MUEBLES[[#This Row],[NO. ÁREA ]],"-",MUEBLES[[#This Row],[NÚM. DE BIEN ]],"-",MUEBLES[[#This Row],[CONSECUTIVO DEL BIEN ]],"-",MUEBLES[[#This Row],[CONSECUTIVO GENERAL DE INVENTARIO]])</f>
        <v>511-01-44-313-002-0482</v>
      </c>
      <c r="B487" s="584">
        <v>511</v>
      </c>
      <c r="C487" s="584" t="s">
        <v>6096</v>
      </c>
      <c r="D487" s="584" t="s">
        <v>6603</v>
      </c>
      <c r="E487" s="585" t="s">
        <v>4060</v>
      </c>
      <c r="F487" s="584" t="str">
        <f>VLOOKUP(MUEBLES[[#This Row],[NO. EDIFICIO ]],EDIFICIOS[],2,FALSE)</f>
        <v>PALACIO MUNICIPAL</v>
      </c>
      <c r="G487" s="584" t="str">
        <f>VLOOKUP(MUEBLES[[#This Row],[NO. EDIFICIO ]],EDIFICIOS[],3,FALSE)</f>
        <v>PALACIO MUNICIPAL, S/N, COLONIA CENTRO</v>
      </c>
      <c r="H487" s="606" t="s">
        <v>4289</v>
      </c>
      <c r="I487" s="587" t="str">
        <f>VLOOKUP(MUEBLES[[#This Row],[NO. ÁREA ]],AREAS[],2,FALSE)</f>
        <v>SEGURIDAD PÚBLICA Y TRÁNSITO MUNICIPAL</v>
      </c>
      <c r="J487" s="586" t="str">
        <f>VLOOKUP(MUEBLES[[#This Row],[NO. ÁREA ]],AREAS[],5,FALSE)</f>
        <v>LIC. MIGUEL ÁNGEL ALDANA  CANO</v>
      </c>
      <c r="K487" s="586" t="s">
        <v>4060</v>
      </c>
      <c r="L487" s="587" t="str">
        <f>VLOOKUP(MUEBLES[[#This Row],[NÚM. DE NOMINA ]],PERSONAL[],2,FALSE)</f>
        <v>LIC. MIGUEL ÁNGEL ALDANA  CANO</v>
      </c>
      <c r="M487" s="586" t="str">
        <f>VLOOKUP(MUEBLES[[#This Row],[NÚM. DE NOMINA ]],PERSONAL[],3,FALSE)</f>
        <v xml:space="preserve">TITULAR </v>
      </c>
      <c r="N487" s="585" t="s">
        <v>4946</v>
      </c>
      <c r="O487" s="624" t="s">
        <v>4693</v>
      </c>
      <c r="P487" s="588" t="str">
        <f>VLOOKUP(MUEBLES[[#This Row],[NÚM. DE BIEN ]],BIENES[],2,FALSE)</f>
        <v>UPS DE 1500 VA/900 W, TOPOLOGÍA LÍNEA INTERACTIVA, ENTRADA 120 VCA NEMA 5-15P, Y 8 SALIDAS NEMA 5-15R, CON REGULADOR DE VOLTAJE (AVR</v>
      </c>
      <c r="Q487" s="625" t="s">
        <v>3609</v>
      </c>
      <c r="R487" s="606" t="s">
        <v>5424</v>
      </c>
      <c r="S487" s="585" t="s">
        <v>557</v>
      </c>
      <c r="T487" s="585" t="s">
        <v>557</v>
      </c>
      <c r="U487" s="585" t="s">
        <v>557</v>
      </c>
      <c r="V487" s="585"/>
      <c r="W487" s="590">
        <v>45280</v>
      </c>
      <c r="X487" s="591">
        <v>11127.126</v>
      </c>
      <c r="Y487" s="619"/>
      <c r="Z487" s="592">
        <v>11127.126</v>
      </c>
      <c r="AA487" s="585" t="s">
        <v>1405</v>
      </c>
      <c r="AB487" s="19"/>
      <c r="AC487" s="576"/>
      <c r="AD487" s="30"/>
      <c r="AE487" s="30"/>
      <c r="AF487" s="30"/>
      <c r="AG487" s="30"/>
      <c r="AH487" s="30"/>
      <c r="AI487" s="30"/>
      <c r="AJ487" s="30"/>
      <c r="AK487" s="30"/>
      <c r="AL487" s="30"/>
      <c r="AM487" s="30"/>
      <c r="AN487" s="30"/>
      <c r="AO487" s="30"/>
      <c r="AP487" s="30"/>
      <c r="AQ487" s="30"/>
      <c r="AR487" s="30"/>
      <c r="AS487" s="30"/>
      <c r="AT487" s="30"/>
      <c r="AU487" s="30"/>
      <c r="AV487" s="30"/>
      <c r="AW487" s="30"/>
      <c r="AX487" s="30"/>
      <c r="AY487" s="30"/>
      <c r="AZ487" s="30"/>
      <c r="BA487" s="30"/>
      <c r="BB487" s="30"/>
      <c r="BC487" s="30"/>
      <c r="BD487" s="30"/>
      <c r="BE487" s="30"/>
      <c r="BF487" s="30"/>
      <c r="BG487" s="30"/>
      <c r="BH487" s="30"/>
      <c r="BI487" s="30"/>
      <c r="BJ487" s="30"/>
      <c r="BK487" s="30"/>
      <c r="BL487" s="30"/>
      <c r="BM487" s="30"/>
      <c r="BN487" s="30"/>
      <c r="BO487" s="30"/>
      <c r="BP487" s="30"/>
      <c r="BQ487" s="30"/>
      <c r="BR487" s="30"/>
      <c r="BS487" s="30"/>
      <c r="BT487" s="30"/>
      <c r="BU487" s="30"/>
      <c r="BV487" s="30"/>
      <c r="BW487" s="30"/>
      <c r="BX487" s="30"/>
      <c r="BY487" s="30"/>
      <c r="BZ487" s="30"/>
      <c r="CA487" s="30"/>
      <c r="CB487" s="30"/>
      <c r="CC487" s="30"/>
      <c r="CD487" s="30"/>
      <c r="CE487" s="30"/>
      <c r="CF487" s="30"/>
      <c r="CG487" s="30"/>
      <c r="CH487" s="30"/>
      <c r="CI487" s="30"/>
      <c r="CJ487" s="30"/>
      <c r="CK487" s="30"/>
      <c r="CL487" s="30"/>
      <c r="CM487" s="30"/>
      <c r="CN487" s="30"/>
      <c r="CO487" s="30"/>
      <c r="CP487" s="30"/>
      <c r="CQ487" s="30"/>
      <c r="CR487" s="30"/>
      <c r="CS487" s="30"/>
      <c r="CT487" s="30"/>
      <c r="CU487" s="30"/>
      <c r="CV487" s="30"/>
      <c r="CW487" s="30"/>
      <c r="CX487" s="30"/>
      <c r="CY487" s="30"/>
      <c r="CZ487" s="30"/>
      <c r="DA487" s="30"/>
      <c r="DB487" s="30"/>
      <c r="DC487" s="30"/>
      <c r="DD487" s="30"/>
      <c r="DE487" s="30"/>
      <c r="DF487" s="30"/>
      <c r="DG487" s="30"/>
      <c r="DH487" s="30"/>
      <c r="DI487" s="30"/>
      <c r="DJ487" s="30"/>
      <c r="DK487" s="30"/>
      <c r="DL487" s="30"/>
      <c r="DM487" s="30"/>
      <c r="DN487" s="30"/>
      <c r="DO487" s="30"/>
      <c r="DP487" s="30"/>
      <c r="DQ487" s="30"/>
      <c r="DR487" s="30"/>
      <c r="DS487" s="30"/>
      <c r="DT487" s="30"/>
      <c r="DU487" s="30"/>
      <c r="DV487" s="30"/>
      <c r="DW487" s="30"/>
      <c r="DX487" s="30"/>
      <c r="DY487" s="30"/>
      <c r="DZ487" s="30"/>
      <c r="EA487" s="30"/>
      <c r="EB487" s="30"/>
      <c r="EC487" s="30"/>
      <c r="ED487" s="30"/>
      <c r="EE487" s="30"/>
      <c r="EF487" s="30"/>
      <c r="EG487" s="30"/>
      <c r="EH487" s="30"/>
      <c r="EI487" s="30"/>
      <c r="EJ487" s="30"/>
      <c r="EK487" s="30"/>
      <c r="EL487" s="30"/>
      <c r="EM487" s="30"/>
      <c r="EN487" s="30"/>
      <c r="EO487" s="30"/>
      <c r="EP487" s="30"/>
      <c r="EQ487" s="30"/>
      <c r="ER487" s="30"/>
      <c r="ES487" s="30"/>
      <c r="ET487" s="30"/>
      <c r="EU487" s="30"/>
      <c r="EV487" s="30"/>
      <c r="EW487" s="30"/>
      <c r="EX487" s="30"/>
      <c r="EY487" s="30"/>
      <c r="EZ487" s="30"/>
      <c r="FA487" s="30"/>
      <c r="FB487" s="30"/>
      <c r="FC487" s="30"/>
      <c r="FD487" s="30"/>
      <c r="FE487" s="30"/>
      <c r="FF487" s="30"/>
      <c r="FG487" s="30"/>
      <c r="FH487" s="30"/>
      <c r="FI487" s="30"/>
      <c r="FJ487" s="30"/>
      <c r="FK487" s="30"/>
      <c r="FL487" s="30"/>
      <c r="FM487" s="30"/>
      <c r="FN487" s="30"/>
      <c r="FO487" s="30"/>
      <c r="FP487" s="30"/>
      <c r="FQ487" s="30"/>
      <c r="FR487" s="30"/>
      <c r="FS487" s="30"/>
      <c r="FT487" s="30"/>
      <c r="FU487" s="30"/>
      <c r="FV487" s="30"/>
      <c r="FW487" s="30"/>
      <c r="FX487" s="30"/>
      <c r="FY487" s="30"/>
      <c r="FZ487" s="30"/>
      <c r="GA487" s="30"/>
      <c r="GB487" s="30"/>
      <c r="GC487" s="30"/>
      <c r="GD487" s="30"/>
      <c r="GE487" s="30"/>
      <c r="GF487" s="30"/>
      <c r="GG487" s="30"/>
      <c r="GH487" s="30"/>
      <c r="GI487" s="30"/>
      <c r="GJ487" s="30"/>
      <c r="GK487" s="30"/>
      <c r="GL487" s="30"/>
      <c r="GM487" s="30"/>
      <c r="GN487" s="30"/>
      <c r="GO487" s="30"/>
      <c r="GP487" s="30"/>
      <c r="GQ487" s="30"/>
      <c r="GR487" s="30"/>
      <c r="GS487" s="30"/>
      <c r="GT487" s="30"/>
      <c r="GU487" s="30"/>
      <c r="GV487" s="30"/>
      <c r="GW487" s="30"/>
      <c r="GX487" s="30"/>
      <c r="GY487" s="30"/>
      <c r="GZ487" s="30"/>
      <c r="HA487" s="30"/>
      <c r="HB487" s="30"/>
      <c r="HC487" s="30"/>
      <c r="HD487" s="30"/>
      <c r="HE487" s="30"/>
      <c r="HF487" s="30"/>
      <c r="HG487" s="30"/>
      <c r="HH487" s="30"/>
      <c r="HI487" s="30"/>
      <c r="HJ487" s="30"/>
      <c r="HK487" s="30"/>
      <c r="HL487" s="30"/>
      <c r="HM487" s="30"/>
      <c r="HN487" s="30"/>
      <c r="HO487" s="30"/>
      <c r="HP487" s="30"/>
      <c r="HQ487" s="30"/>
      <c r="HR487" s="30"/>
      <c r="HS487" s="30"/>
      <c r="HT487" s="30"/>
      <c r="HU487" s="30"/>
      <c r="HV487" s="30"/>
      <c r="HW487" s="30"/>
      <c r="HX487" s="30"/>
      <c r="HY487" s="30"/>
      <c r="HZ487" s="30"/>
      <c r="IA487" s="30"/>
      <c r="IB487" s="30"/>
      <c r="IC487" s="30"/>
      <c r="ID487" s="30"/>
      <c r="IE487" s="30"/>
      <c r="IF487" s="30"/>
      <c r="IG487" s="30"/>
      <c r="IH487" s="30"/>
      <c r="II487" s="30"/>
      <c r="IJ487" s="30"/>
      <c r="IK487" s="30"/>
      <c r="IL487" s="30"/>
      <c r="IM487" s="30"/>
      <c r="IN487" s="30"/>
      <c r="IO487" s="30"/>
      <c r="IP487" s="30"/>
      <c r="IQ487" s="30"/>
      <c r="IR487" s="30"/>
      <c r="IS487" s="30"/>
      <c r="IT487" s="30"/>
      <c r="IU487" s="30"/>
      <c r="IV487" s="30"/>
      <c r="IW487" s="30"/>
      <c r="IX487" s="30"/>
      <c r="IY487" s="30"/>
      <c r="IZ487" s="30"/>
      <c r="JA487" s="30"/>
      <c r="JB487" s="30"/>
      <c r="JC487" s="30"/>
      <c r="JD487" s="30"/>
      <c r="JE487" s="30"/>
      <c r="JF487" s="30"/>
      <c r="JG487" s="30"/>
      <c r="JH487" s="30"/>
      <c r="JI487" s="30"/>
      <c r="JJ487" s="30"/>
      <c r="JK487" s="30"/>
      <c r="JL487" s="30"/>
      <c r="JM487" s="30"/>
      <c r="JN487" s="30"/>
      <c r="JO487" s="30"/>
      <c r="JP487" s="30"/>
      <c r="JQ487" s="30"/>
      <c r="JR487" s="30"/>
      <c r="JS487" s="30"/>
      <c r="JT487" s="30"/>
      <c r="JU487" s="30"/>
      <c r="JV487" s="30"/>
      <c r="JW487" s="30"/>
      <c r="JX487" s="30"/>
      <c r="JY487" s="30"/>
      <c r="JZ487" s="30"/>
      <c r="KA487" s="30"/>
      <c r="KB487" s="30"/>
      <c r="KC487" s="30"/>
      <c r="KD487" s="30"/>
      <c r="KE487" s="30"/>
      <c r="KF487" s="30"/>
      <c r="KG487" s="30"/>
      <c r="KH487" s="30"/>
      <c r="KI487" s="30"/>
      <c r="KJ487" s="30"/>
      <c r="KK487" s="30"/>
      <c r="KL487" s="30"/>
      <c r="KM487" s="30"/>
      <c r="KN487" s="30"/>
      <c r="KO487" s="30"/>
      <c r="KP487" s="30"/>
      <c r="KQ487" s="30"/>
      <c r="KR487" s="30"/>
      <c r="KS487" s="30"/>
      <c r="KT487" s="30"/>
      <c r="KU487" s="30"/>
      <c r="KV487" s="30"/>
      <c r="KW487" s="30"/>
      <c r="KX487" s="30"/>
      <c r="KY487" s="30"/>
      <c r="KZ487" s="30"/>
      <c r="LA487" s="30"/>
      <c r="LB487" s="30"/>
      <c r="LC487" s="30"/>
      <c r="LD487" s="30"/>
      <c r="LE487" s="30"/>
      <c r="LF487" s="30"/>
      <c r="LG487" s="30"/>
      <c r="LH487" s="30"/>
      <c r="LI487" s="30"/>
      <c r="LJ487" s="30"/>
      <c r="LK487" s="30"/>
      <c r="LL487" s="30"/>
      <c r="LM487" s="30"/>
      <c r="LN487" s="30"/>
      <c r="LO487" s="30"/>
      <c r="LP487" s="30"/>
      <c r="LQ487" s="30"/>
      <c r="LR487" s="30"/>
      <c r="LS487" s="30"/>
      <c r="LT487" s="30"/>
      <c r="LU487" s="30"/>
      <c r="LV487" s="30"/>
      <c r="LW487" s="30"/>
      <c r="LX487" s="30"/>
    </row>
    <row r="488" spans="1:336" s="31" customFormat="1" ht="178.5" x14ac:dyDescent="0.25">
      <c r="A488" s="677" t="str">
        <f>CONCATENATE(MUEBLES[[#This Row],[CODIGO DE LA PARTIDA ESPECIFICA ]],"-",MUEBLES[[#This Row],[NO. EDIFICIO ]],"-",MUEBLES[[#This Row],[NO. ÁREA ]],"-",MUEBLES[[#This Row],[NÚM. DE BIEN ]],"-",MUEBLES[[#This Row],[CONSECUTIVO DEL BIEN ]],"-",MUEBLES[[#This Row],[CONSECUTIVO GENERAL DE INVENTARIO]])</f>
        <v>511-01-44-313-003-0483</v>
      </c>
      <c r="B488" s="584">
        <v>511</v>
      </c>
      <c r="C488" s="584" t="s">
        <v>6096</v>
      </c>
      <c r="D488" s="584" t="s">
        <v>6604</v>
      </c>
      <c r="E488" s="585" t="s">
        <v>4060</v>
      </c>
      <c r="F488" s="584" t="str">
        <f>VLOOKUP(MUEBLES[[#This Row],[NO. EDIFICIO ]],EDIFICIOS[],2,FALSE)</f>
        <v>PALACIO MUNICIPAL</v>
      </c>
      <c r="G488" s="584" t="str">
        <f>VLOOKUP(MUEBLES[[#This Row],[NO. EDIFICIO ]],EDIFICIOS[],3,FALSE)</f>
        <v>PALACIO MUNICIPAL, S/N, COLONIA CENTRO</v>
      </c>
      <c r="H488" s="606" t="s">
        <v>4289</v>
      </c>
      <c r="I488" s="587" t="str">
        <f>VLOOKUP(MUEBLES[[#This Row],[NO. ÁREA ]],AREAS[],2,FALSE)</f>
        <v>SEGURIDAD PÚBLICA Y TRÁNSITO MUNICIPAL</v>
      </c>
      <c r="J488" s="586" t="str">
        <f>VLOOKUP(MUEBLES[[#This Row],[NO. ÁREA ]],AREAS[],5,FALSE)</f>
        <v>LIC. MIGUEL ÁNGEL ALDANA  CANO</v>
      </c>
      <c r="K488" s="586" t="s">
        <v>4060</v>
      </c>
      <c r="L488" s="587" t="str">
        <f>VLOOKUP(MUEBLES[[#This Row],[NÚM. DE NOMINA ]],PERSONAL[],2,FALSE)</f>
        <v>LIC. MIGUEL ÁNGEL ALDANA  CANO</v>
      </c>
      <c r="M488" s="586" t="str">
        <f>VLOOKUP(MUEBLES[[#This Row],[NÚM. DE NOMINA ]],PERSONAL[],3,FALSE)</f>
        <v xml:space="preserve">TITULAR </v>
      </c>
      <c r="N488" s="585" t="s">
        <v>4946</v>
      </c>
      <c r="O488" s="624" t="s">
        <v>4694</v>
      </c>
      <c r="P488" s="588" t="str">
        <f>VLOOKUP(MUEBLES[[#This Row],[NÚM. DE BIEN ]],BIENES[],2,FALSE)</f>
        <v>UPS DE 1500 VA/900 W, TOPOLOGÍA LÍNEA INTERACTIVA, ENTRADA 120 VCA NEMA 5-15P, Y 8 SALIDAS NEMA 5-15R, CON REGULADOR DE VOLTAJE (AVR</v>
      </c>
      <c r="Q488" s="625" t="s">
        <v>3609</v>
      </c>
      <c r="R488" s="606" t="s">
        <v>5425</v>
      </c>
      <c r="S488" s="585" t="s">
        <v>557</v>
      </c>
      <c r="T488" s="585" t="s">
        <v>557</v>
      </c>
      <c r="U488" s="585" t="s">
        <v>557</v>
      </c>
      <c r="V488" s="585"/>
      <c r="W488" s="590">
        <v>45280</v>
      </c>
      <c r="X488" s="591">
        <v>11127.126</v>
      </c>
      <c r="Y488" s="619"/>
      <c r="Z488" s="592">
        <v>11127.126</v>
      </c>
      <c r="AA488" s="585" t="s">
        <v>1405</v>
      </c>
      <c r="AB488" s="19"/>
      <c r="AC488" s="576"/>
      <c r="AD488" s="30"/>
      <c r="AE488" s="30"/>
      <c r="AF488" s="30"/>
      <c r="AG488" s="30"/>
      <c r="AH488" s="30"/>
      <c r="AI488" s="30"/>
      <c r="AJ488" s="30"/>
      <c r="AK488" s="30"/>
      <c r="AL488" s="30"/>
      <c r="AM488" s="30"/>
      <c r="AN488" s="30"/>
      <c r="AO488" s="30"/>
      <c r="AP488" s="30"/>
      <c r="AQ488" s="30"/>
      <c r="AR488" s="30"/>
      <c r="AS488" s="30"/>
      <c r="AT488" s="30"/>
      <c r="AU488" s="30"/>
      <c r="AV488" s="30"/>
      <c r="AW488" s="30"/>
      <c r="AX488" s="30"/>
      <c r="AY488" s="30"/>
      <c r="AZ488" s="30"/>
      <c r="BA488" s="30"/>
      <c r="BB488" s="30"/>
      <c r="BC488" s="30"/>
      <c r="BD488" s="30"/>
      <c r="BE488" s="30"/>
      <c r="BF488" s="30"/>
      <c r="BG488" s="30"/>
      <c r="BH488" s="30"/>
      <c r="BI488" s="30"/>
      <c r="BJ488" s="30"/>
      <c r="BK488" s="30"/>
      <c r="BL488" s="30"/>
      <c r="BM488" s="30"/>
      <c r="BN488" s="30"/>
      <c r="BO488" s="30"/>
      <c r="BP488" s="30"/>
      <c r="BQ488" s="30"/>
      <c r="BR488" s="30"/>
      <c r="BS488" s="30"/>
      <c r="BT488" s="30"/>
      <c r="BU488" s="30"/>
      <c r="BV488" s="30"/>
      <c r="BW488" s="30"/>
      <c r="BX488" s="30"/>
      <c r="BY488" s="30"/>
      <c r="BZ488" s="30"/>
      <c r="CA488" s="30"/>
      <c r="CB488" s="30"/>
      <c r="CC488" s="30"/>
      <c r="CD488" s="30"/>
      <c r="CE488" s="30"/>
      <c r="CF488" s="30"/>
      <c r="CG488" s="30"/>
      <c r="CH488" s="30"/>
      <c r="CI488" s="30"/>
      <c r="CJ488" s="30"/>
      <c r="CK488" s="30"/>
      <c r="CL488" s="30"/>
      <c r="CM488" s="30"/>
      <c r="CN488" s="30"/>
      <c r="CO488" s="30"/>
      <c r="CP488" s="30"/>
      <c r="CQ488" s="30"/>
      <c r="CR488" s="30"/>
      <c r="CS488" s="30"/>
      <c r="CT488" s="30"/>
      <c r="CU488" s="30"/>
      <c r="CV488" s="30"/>
      <c r="CW488" s="30"/>
      <c r="CX488" s="30"/>
      <c r="CY488" s="30"/>
      <c r="CZ488" s="30"/>
      <c r="DA488" s="30"/>
      <c r="DB488" s="30"/>
      <c r="DC488" s="30"/>
      <c r="DD488" s="30"/>
      <c r="DE488" s="30"/>
      <c r="DF488" s="30"/>
      <c r="DG488" s="30"/>
      <c r="DH488" s="30"/>
      <c r="DI488" s="30"/>
      <c r="DJ488" s="30"/>
      <c r="DK488" s="30"/>
      <c r="DL488" s="30"/>
      <c r="DM488" s="30"/>
      <c r="DN488" s="30"/>
      <c r="DO488" s="30"/>
      <c r="DP488" s="30"/>
      <c r="DQ488" s="30"/>
      <c r="DR488" s="30"/>
      <c r="DS488" s="30"/>
      <c r="DT488" s="30"/>
      <c r="DU488" s="30"/>
      <c r="DV488" s="30"/>
      <c r="DW488" s="30"/>
      <c r="DX488" s="30"/>
      <c r="DY488" s="30"/>
      <c r="DZ488" s="30"/>
      <c r="EA488" s="30"/>
      <c r="EB488" s="30"/>
      <c r="EC488" s="30"/>
      <c r="ED488" s="30"/>
      <c r="EE488" s="30"/>
      <c r="EF488" s="30"/>
      <c r="EG488" s="30"/>
      <c r="EH488" s="30"/>
      <c r="EI488" s="30"/>
      <c r="EJ488" s="30"/>
      <c r="EK488" s="30"/>
      <c r="EL488" s="30"/>
      <c r="EM488" s="30"/>
      <c r="EN488" s="30"/>
      <c r="EO488" s="30"/>
      <c r="EP488" s="30"/>
      <c r="EQ488" s="30"/>
      <c r="ER488" s="30"/>
      <c r="ES488" s="30"/>
      <c r="ET488" s="30"/>
      <c r="EU488" s="30"/>
      <c r="EV488" s="30"/>
      <c r="EW488" s="30"/>
      <c r="EX488" s="30"/>
      <c r="EY488" s="30"/>
      <c r="EZ488" s="30"/>
      <c r="FA488" s="30"/>
      <c r="FB488" s="30"/>
      <c r="FC488" s="30"/>
      <c r="FD488" s="30"/>
      <c r="FE488" s="30"/>
      <c r="FF488" s="30"/>
      <c r="FG488" s="30"/>
      <c r="FH488" s="30"/>
      <c r="FI488" s="30"/>
      <c r="FJ488" s="30"/>
      <c r="FK488" s="30"/>
      <c r="FL488" s="30"/>
      <c r="FM488" s="30"/>
      <c r="FN488" s="30"/>
      <c r="FO488" s="30"/>
      <c r="FP488" s="30"/>
      <c r="FQ488" s="30"/>
      <c r="FR488" s="30"/>
      <c r="FS488" s="30"/>
      <c r="FT488" s="30"/>
      <c r="FU488" s="30"/>
      <c r="FV488" s="30"/>
      <c r="FW488" s="30"/>
      <c r="FX488" s="30"/>
      <c r="FY488" s="30"/>
      <c r="FZ488" s="30"/>
      <c r="GA488" s="30"/>
      <c r="GB488" s="30"/>
      <c r="GC488" s="30"/>
      <c r="GD488" s="30"/>
      <c r="GE488" s="30"/>
      <c r="GF488" s="30"/>
      <c r="GG488" s="30"/>
      <c r="GH488" s="30"/>
      <c r="GI488" s="30"/>
      <c r="GJ488" s="30"/>
      <c r="GK488" s="30"/>
      <c r="GL488" s="30"/>
      <c r="GM488" s="30"/>
      <c r="GN488" s="30"/>
      <c r="GO488" s="30"/>
      <c r="GP488" s="30"/>
      <c r="GQ488" s="30"/>
      <c r="GR488" s="30"/>
      <c r="GS488" s="30"/>
      <c r="GT488" s="30"/>
      <c r="GU488" s="30"/>
      <c r="GV488" s="30"/>
      <c r="GW488" s="30"/>
      <c r="GX488" s="30"/>
      <c r="GY488" s="30"/>
      <c r="GZ488" s="30"/>
      <c r="HA488" s="30"/>
      <c r="HB488" s="30"/>
      <c r="HC488" s="30"/>
      <c r="HD488" s="30"/>
      <c r="HE488" s="30"/>
      <c r="HF488" s="30"/>
      <c r="HG488" s="30"/>
      <c r="HH488" s="30"/>
      <c r="HI488" s="30"/>
      <c r="HJ488" s="30"/>
      <c r="HK488" s="30"/>
      <c r="HL488" s="30"/>
      <c r="HM488" s="30"/>
      <c r="HN488" s="30"/>
      <c r="HO488" s="30"/>
      <c r="HP488" s="30"/>
      <c r="HQ488" s="30"/>
      <c r="HR488" s="30"/>
      <c r="HS488" s="30"/>
      <c r="HT488" s="30"/>
      <c r="HU488" s="30"/>
      <c r="HV488" s="30"/>
      <c r="HW488" s="30"/>
      <c r="HX488" s="30"/>
      <c r="HY488" s="30"/>
      <c r="HZ488" s="30"/>
      <c r="IA488" s="30"/>
      <c r="IB488" s="30"/>
      <c r="IC488" s="30"/>
      <c r="ID488" s="30"/>
      <c r="IE488" s="30"/>
      <c r="IF488" s="30"/>
      <c r="IG488" s="30"/>
      <c r="IH488" s="30"/>
      <c r="II488" s="30"/>
      <c r="IJ488" s="30"/>
      <c r="IK488" s="30"/>
      <c r="IL488" s="30"/>
      <c r="IM488" s="30"/>
      <c r="IN488" s="30"/>
      <c r="IO488" s="30"/>
      <c r="IP488" s="30"/>
      <c r="IQ488" s="30"/>
      <c r="IR488" s="30"/>
      <c r="IS488" s="30"/>
      <c r="IT488" s="30"/>
      <c r="IU488" s="30"/>
      <c r="IV488" s="30"/>
      <c r="IW488" s="30"/>
      <c r="IX488" s="30"/>
      <c r="IY488" s="30"/>
      <c r="IZ488" s="30"/>
      <c r="JA488" s="30"/>
      <c r="JB488" s="30"/>
      <c r="JC488" s="30"/>
      <c r="JD488" s="30"/>
      <c r="JE488" s="30"/>
      <c r="JF488" s="30"/>
      <c r="JG488" s="30"/>
      <c r="JH488" s="30"/>
      <c r="JI488" s="30"/>
      <c r="JJ488" s="30"/>
      <c r="JK488" s="30"/>
      <c r="JL488" s="30"/>
      <c r="JM488" s="30"/>
      <c r="JN488" s="30"/>
      <c r="JO488" s="30"/>
      <c r="JP488" s="30"/>
      <c r="JQ488" s="30"/>
      <c r="JR488" s="30"/>
      <c r="JS488" s="30"/>
      <c r="JT488" s="30"/>
      <c r="JU488" s="30"/>
      <c r="JV488" s="30"/>
      <c r="JW488" s="30"/>
      <c r="JX488" s="30"/>
      <c r="JY488" s="30"/>
      <c r="JZ488" s="30"/>
      <c r="KA488" s="30"/>
      <c r="KB488" s="30"/>
      <c r="KC488" s="30"/>
      <c r="KD488" s="30"/>
      <c r="KE488" s="30"/>
      <c r="KF488" s="30"/>
      <c r="KG488" s="30"/>
      <c r="KH488" s="30"/>
      <c r="KI488" s="30"/>
      <c r="KJ488" s="30"/>
      <c r="KK488" s="30"/>
      <c r="KL488" s="30"/>
      <c r="KM488" s="30"/>
      <c r="KN488" s="30"/>
      <c r="KO488" s="30"/>
      <c r="KP488" s="30"/>
      <c r="KQ488" s="30"/>
      <c r="KR488" s="30"/>
      <c r="KS488" s="30"/>
      <c r="KT488" s="30"/>
      <c r="KU488" s="30"/>
      <c r="KV488" s="30"/>
      <c r="KW488" s="30"/>
      <c r="KX488" s="30"/>
      <c r="KY488" s="30"/>
      <c r="KZ488" s="30"/>
      <c r="LA488" s="30"/>
      <c r="LB488" s="30"/>
      <c r="LC488" s="30"/>
      <c r="LD488" s="30"/>
      <c r="LE488" s="30"/>
      <c r="LF488" s="30"/>
      <c r="LG488" s="30"/>
      <c r="LH488" s="30"/>
      <c r="LI488" s="30"/>
      <c r="LJ488" s="30"/>
      <c r="LK488" s="30"/>
      <c r="LL488" s="30"/>
      <c r="LM488" s="30"/>
      <c r="LN488" s="30"/>
      <c r="LO488" s="30"/>
      <c r="LP488" s="30"/>
      <c r="LQ488" s="30"/>
      <c r="LR488" s="30"/>
      <c r="LS488" s="30"/>
      <c r="LT488" s="30"/>
      <c r="LU488" s="30"/>
      <c r="LV488" s="30"/>
      <c r="LW488" s="30"/>
      <c r="LX488" s="30"/>
    </row>
    <row r="489" spans="1:336" s="31" customFormat="1" ht="178.5" x14ac:dyDescent="0.25">
      <c r="A489" s="677" t="str">
        <f>CONCATENATE(MUEBLES[[#This Row],[CODIGO DE LA PARTIDA ESPECIFICA ]],"-",MUEBLES[[#This Row],[NO. EDIFICIO ]],"-",MUEBLES[[#This Row],[NO. ÁREA ]],"-",MUEBLES[[#This Row],[NÚM. DE BIEN ]],"-",MUEBLES[[#This Row],[CONSECUTIVO DEL BIEN ]],"-",MUEBLES[[#This Row],[CONSECUTIVO GENERAL DE INVENTARIO]])</f>
        <v>511-01-44-313-004-0484</v>
      </c>
      <c r="B489" s="584">
        <v>511</v>
      </c>
      <c r="C489" s="584" t="s">
        <v>6096</v>
      </c>
      <c r="D489" s="584" t="s">
        <v>6605</v>
      </c>
      <c r="E489" s="585" t="s">
        <v>4060</v>
      </c>
      <c r="F489" s="584" t="str">
        <f>VLOOKUP(MUEBLES[[#This Row],[NO. EDIFICIO ]],EDIFICIOS[],2,FALSE)</f>
        <v>PALACIO MUNICIPAL</v>
      </c>
      <c r="G489" s="584" t="str">
        <f>VLOOKUP(MUEBLES[[#This Row],[NO. EDIFICIO ]],EDIFICIOS[],3,FALSE)</f>
        <v>PALACIO MUNICIPAL, S/N, COLONIA CENTRO</v>
      </c>
      <c r="H489" s="606" t="s">
        <v>4289</v>
      </c>
      <c r="I489" s="587" t="str">
        <f>VLOOKUP(MUEBLES[[#This Row],[NO. ÁREA ]],AREAS[],2,FALSE)</f>
        <v>SEGURIDAD PÚBLICA Y TRÁNSITO MUNICIPAL</v>
      </c>
      <c r="J489" s="586" t="str">
        <f>VLOOKUP(MUEBLES[[#This Row],[NO. ÁREA ]],AREAS[],5,FALSE)</f>
        <v>LIC. MIGUEL ÁNGEL ALDANA  CANO</v>
      </c>
      <c r="K489" s="586" t="s">
        <v>4060</v>
      </c>
      <c r="L489" s="587" t="str">
        <f>VLOOKUP(MUEBLES[[#This Row],[NÚM. DE NOMINA ]],PERSONAL[],2,FALSE)</f>
        <v>LIC. MIGUEL ÁNGEL ALDANA  CANO</v>
      </c>
      <c r="M489" s="586" t="str">
        <f>VLOOKUP(MUEBLES[[#This Row],[NÚM. DE NOMINA ]],PERSONAL[],3,FALSE)</f>
        <v xml:space="preserve">TITULAR </v>
      </c>
      <c r="N489" s="585" t="s">
        <v>4946</v>
      </c>
      <c r="O489" s="624" t="s">
        <v>4695</v>
      </c>
      <c r="P489" s="588" t="str">
        <f>VLOOKUP(MUEBLES[[#This Row],[NÚM. DE BIEN ]],BIENES[],2,FALSE)</f>
        <v>UPS DE 1500 VA/900 W, TOPOLOGÍA LÍNEA INTERACTIVA, ENTRADA 120 VCA NEMA 5-15P, Y 8 SALIDAS NEMA 5-15R, CON REGULADOR DE VOLTAJE (AVR</v>
      </c>
      <c r="Q489" s="625" t="s">
        <v>3609</v>
      </c>
      <c r="R489" s="606" t="s">
        <v>5426</v>
      </c>
      <c r="S489" s="585" t="s">
        <v>557</v>
      </c>
      <c r="T489" s="585" t="s">
        <v>557</v>
      </c>
      <c r="U489" s="585" t="s">
        <v>557</v>
      </c>
      <c r="V489" s="585"/>
      <c r="W489" s="590">
        <v>45280</v>
      </c>
      <c r="X489" s="591">
        <v>11127.126</v>
      </c>
      <c r="Y489" s="619"/>
      <c r="Z489" s="592">
        <v>11127.126</v>
      </c>
      <c r="AA489" s="585" t="s">
        <v>1405</v>
      </c>
      <c r="AB489" s="19"/>
      <c r="AC489" s="576"/>
      <c r="AD489" s="30"/>
      <c r="AE489" s="30"/>
      <c r="AF489" s="30"/>
      <c r="AG489" s="30"/>
      <c r="AH489" s="30"/>
      <c r="AI489" s="30"/>
      <c r="AJ489" s="30"/>
      <c r="AK489" s="30"/>
      <c r="AL489" s="30"/>
      <c r="AM489" s="30"/>
      <c r="AN489" s="30"/>
      <c r="AO489" s="30"/>
      <c r="AP489" s="30"/>
      <c r="AQ489" s="30"/>
      <c r="AR489" s="30"/>
      <c r="AS489" s="30"/>
      <c r="AT489" s="30"/>
      <c r="AU489" s="30"/>
      <c r="AV489" s="30"/>
      <c r="AW489" s="30"/>
      <c r="AX489" s="30"/>
      <c r="AY489" s="30"/>
      <c r="AZ489" s="30"/>
      <c r="BA489" s="30"/>
      <c r="BB489" s="30"/>
      <c r="BC489" s="30"/>
      <c r="BD489" s="30"/>
      <c r="BE489" s="30"/>
      <c r="BF489" s="30"/>
      <c r="BG489" s="30"/>
      <c r="BH489" s="30"/>
      <c r="BI489" s="30"/>
      <c r="BJ489" s="30"/>
      <c r="BK489" s="30"/>
      <c r="BL489" s="30"/>
      <c r="BM489" s="30"/>
      <c r="BN489" s="30"/>
      <c r="BO489" s="30"/>
      <c r="BP489" s="30"/>
      <c r="BQ489" s="30"/>
      <c r="BR489" s="30"/>
      <c r="BS489" s="30"/>
      <c r="BT489" s="30"/>
      <c r="BU489" s="30"/>
      <c r="BV489" s="30"/>
      <c r="BW489" s="30"/>
      <c r="BX489" s="30"/>
      <c r="BY489" s="30"/>
      <c r="BZ489" s="30"/>
      <c r="CA489" s="30"/>
      <c r="CB489" s="30"/>
      <c r="CC489" s="30"/>
      <c r="CD489" s="30"/>
      <c r="CE489" s="30"/>
      <c r="CF489" s="30"/>
      <c r="CG489" s="30"/>
      <c r="CH489" s="30"/>
      <c r="CI489" s="30"/>
      <c r="CJ489" s="30"/>
      <c r="CK489" s="30"/>
      <c r="CL489" s="30"/>
      <c r="CM489" s="30"/>
      <c r="CN489" s="30"/>
      <c r="CO489" s="30"/>
      <c r="CP489" s="30"/>
      <c r="CQ489" s="30"/>
      <c r="CR489" s="30"/>
      <c r="CS489" s="30"/>
      <c r="CT489" s="30"/>
      <c r="CU489" s="30"/>
      <c r="CV489" s="30"/>
      <c r="CW489" s="30"/>
      <c r="CX489" s="30"/>
      <c r="CY489" s="30"/>
      <c r="CZ489" s="30"/>
      <c r="DA489" s="30"/>
      <c r="DB489" s="30"/>
      <c r="DC489" s="30"/>
      <c r="DD489" s="30"/>
      <c r="DE489" s="30"/>
      <c r="DF489" s="30"/>
      <c r="DG489" s="30"/>
      <c r="DH489" s="30"/>
      <c r="DI489" s="30"/>
      <c r="DJ489" s="30"/>
      <c r="DK489" s="30"/>
      <c r="DL489" s="30"/>
      <c r="DM489" s="30"/>
      <c r="DN489" s="30"/>
      <c r="DO489" s="30"/>
      <c r="DP489" s="30"/>
      <c r="DQ489" s="30"/>
      <c r="DR489" s="30"/>
      <c r="DS489" s="30"/>
      <c r="DT489" s="30"/>
      <c r="DU489" s="30"/>
      <c r="DV489" s="30"/>
      <c r="DW489" s="30"/>
      <c r="DX489" s="30"/>
      <c r="DY489" s="30"/>
      <c r="DZ489" s="30"/>
      <c r="EA489" s="30"/>
      <c r="EB489" s="30"/>
      <c r="EC489" s="30"/>
      <c r="ED489" s="30"/>
      <c r="EE489" s="30"/>
      <c r="EF489" s="30"/>
      <c r="EG489" s="30"/>
      <c r="EH489" s="30"/>
      <c r="EI489" s="30"/>
      <c r="EJ489" s="30"/>
      <c r="EK489" s="30"/>
      <c r="EL489" s="30"/>
      <c r="EM489" s="30"/>
      <c r="EN489" s="30"/>
      <c r="EO489" s="30"/>
      <c r="EP489" s="30"/>
      <c r="EQ489" s="30"/>
      <c r="ER489" s="30"/>
      <c r="ES489" s="30"/>
      <c r="ET489" s="30"/>
      <c r="EU489" s="30"/>
      <c r="EV489" s="30"/>
      <c r="EW489" s="30"/>
      <c r="EX489" s="30"/>
      <c r="EY489" s="30"/>
      <c r="EZ489" s="30"/>
      <c r="FA489" s="30"/>
      <c r="FB489" s="30"/>
      <c r="FC489" s="30"/>
      <c r="FD489" s="30"/>
      <c r="FE489" s="30"/>
      <c r="FF489" s="30"/>
      <c r="FG489" s="30"/>
      <c r="FH489" s="30"/>
      <c r="FI489" s="30"/>
      <c r="FJ489" s="30"/>
      <c r="FK489" s="30"/>
      <c r="FL489" s="30"/>
      <c r="FM489" s="30"/>
      <c r="FN489" s="30"/>
      <c r="FO489" s="30"/>
      <c r="FP489" s="30"/>
      <c r="FQ489" s="30"/>
      <c r="FR489" s="30"/>
      <c r="FS489" s="30"/>
      <c r="FT489" s="30"/>
      <c r="FU489" s="30"/>
      <c r="FV489" s="30"/>
      <c r="FW489" s="30"/>
      <c r="FX489" s="30"/>
      <c r="FY489" s="30"/>
      <c r="FZ489" s="30"/>
      <c r="GA489" s="30"/>
      <c r="GB489" s="30"/>
      <c r="GC489" s="30"/>
      <c r="GD489" s="30"/>
      <c r="GE489" s="30"/>
      <c r="GF489" s="30"/>
      <c r="GG489" s="30"/>
      <c r="GH489" s="30"/>
      <c r="GI489" s="30"/>
      <c r="GJ489" s="30"/>
      <c r="GK489" s="30"/>
      <c r="GL489" s="30"/>
      <c r="GM489" s="30"/>
      <c r="GN489" s="30"/>
      <c r="GO489" s="30"/>
      <c r="GP489" s="30"/>
      <c r="GQ489" s="30"/>
      <c r="GR489" s="30"/>
      <c r="GS489" s="30"/>
      <c r="GT489" s="30"/>
      <c r="GU489" s="30"/>
      <c r="GV489" s="30"/>
      <c r="GW489" s="30"/>
      <c r="GX489" s="30"/>
      <c r="GY489" s="30"/>
      <c r="GZ489" s="30"/>
      <c r="HA489" s="30"/>
      <c r="HB489" s="30"/>
      <c r="HC489" s="30"/>
      <c r="HD489" s="30"/>
      <c r="HE489" s="30"/>
      <c r="HF489" s="30"/>
      <c r="HG489" s="30"/>
      <c r="HH489" s="30"/>
      <c r="HI489" s="30"/>
      <c r="HJ489" s="30"/>
      <c r="HK489" s="30"/>
      <c r="HL489" s="30"/>
      <c r="HM489" s="30"/>
      <c r="HN489" s="30"/>
      <c r="HO489" s="30"/>
      <c r="HP489" s="30"/>
      <c r="HQ489" s="30"/>
      <c r="HR489" s="30"/>
      <c r="HS489" s="30"/>
      <c r="HT489" s="30"/>
      <c r="HU489" s="30"/>
      <c r="HV489" s="30"/>
      <c r="HW489" s="30"/>
      <c r="HX489" s="30"/>
      <c r="HY489" s="30"/>
      <c r="HZ489" s="30"/>
      <c r="IA489" s="30"/>
      <c r="IB489" s="30"/>
      <c r="IC489" s="30"/>
      <c r="ID489" s="30"/>
      <c r="IE489" s="30"/>
      <c r="IF489" s="30"/>
      <c r="IG489" s="30"/>
      <c r="IH489" s="30"/>
      <c r="II489" s="30"/>
      <c r="IJ489" s="30"/>
      <c r="IK489" s="30"/>
      <c r="IL489" s="30"/>
      <c r="IM489" s="30"/>
      <c r="IN489" s="30"/>
      <c r="IO489" s="30"/>
      <c r="IP489" s="30"/>
      <c r="IQ489" s="30"/>
      <c r="IR489" s="30"/>
      <c r="IS489" s="30"/>
      <c r="IT489" s="30"/>
      <c r="IU489" s="30"/>
      <c r="IV489" s="30"/>
      <c r="IW489" s="30"/>
      <c r="IX489" s="30"/>
      <c r="IY489" s="30"/>
      <c r="IZ489" s="30"/>
      <c r="JA489" s="30"/>
      <c r="JB489" s="30"/>
      <c r="JC489" s="30"/>
      <c r="JD489" s="30"/>
      <c r="JE489" s="30"/>
      <c r="JF489" s="30"/>
      <c r="JG489" s="30"/>
      <c r="JH489" s="30"/>
      <c r="JI489" s="30"/>
      <c r="JJ489" s="30"/>
      <c r="JK489" s="30"/>
      <c r="JL489" s="30"/>
      <c r="JM489" s="30"/>
      <c r="JN489" s="30"/>
      <c r="JO489" s="30"/>
      <c r="JP489" s="30"/>
      <c r="JQ489" s="30"/>
      <c r="JR489" s="30"/>
      <c r="JS489" s="30"/>
      <c r="JT489" s="30"/>
      <c r="JU489" s="30"/>
      <c r="JV489" s="30"/>
      <c r="JW489" s="30"/>
      <c r="JX489" s="30"/>
      <c r="JY489" s="30"/>
      <c r="JZ489" s="30"/>
      <c r="KA489" s="30"/>
      <c r="KB489" s="30"/>
      <c r="KC489" s="30"/>
      <c r="KD489" s="30"/>
      <c r="KE489" s="30"/>
      <c r="KF489" s="30"/>
      <c r="KG489" s="30"/>
      <c r="KH489" s="30"/>
      <c r="KI489" s="30"/>
      <c r="KJ489" s="30"/>
      <c r="KK489" s="30"/>
      <c r="KL489" s="30"/>
      <c r="KM489" s="30"/>
      <c r="KN489" s="30"/>
      <c r="KO489" s="30"/>
      <c r="KP489" s="30"/>
      <c r="KQ489" s="30"/>
      <c r="KR489" s="30"/>
      <c r="KS489" s="30"/>
      <c r="KT489" s="30"/>
      <c r="KU489" s="30"/>
      <c r="KV489" s="30"/>
      <c r="KW489" s="30"/>
      <c r="KX489" s="30"/>
      <c r="KY489" s="30"/>
      <c r="KZ489" s="30"/>
      <c r="LA489" s="30"/>
      <c r="LB489" s="30"/>
      <c r="LC489" s="30"/>
      <c r="LD489" s="30"/>
      <c r="LE489" s="30"/>
      <c r="LF489" s="30"/>
      <c r="LG489" s="30"/>
      <c r="LH489" s="30"/>
      <c r="LI489" s="30"/>
      <c r="LJ489" s="30"/>
      <c r="LK489" s="30"/>
      <c r="LL489" s="30"/>
      <c r="LM489" s="30"/>
      <c r="LN489" s="30"/>
      <c r="LO489" s="30"/>
      <c r="LP489" s="30"/>
      <c r="LQ489" s="30"/>
      <c r="LR489" s="30"/>
      <c r="LS489" s="30"/>
      <c r="LT489" s="30"/>
      <c r="LU489" s="30"/>
      <c r="LV489" s="30"/>
      <c r="LW489" s="30"/>
      <c r="LX489" s="30"/>
    </row>
    <row r="490" spans="1:336" s="31" customFormat="1" ht="178.5" x14ac:dyDescent="0.25">
      <c r="A490" s="677" t="str">
        <f>CONCATENATE(MUEBLES[[#This Row],[CODIGO DE LA PARTIDA ESPECIFICA ]],"-",MUEBLES[[#This Row],[NO. EDIFICIO ]],"-",MUEBLES[[#This Row],[NO. ÁREA ]],"-",MUEBLES[[#This Row],[NÚM. DE BIEN ]],"-",MUEBLES[[#This Row],[CONSECUTIVO DEL BIEN ]],"-",MUEBLES[[#This Row],[CONSECUTIVO GENERAL DE INVENTARIO]])</f>
        <v>511-01-44-313-005-0485</v>
      </c>
      <c r="B490" s="584">
        <v>511</v>
      </c>
      <c r="C490" s="584" t="s">
        <v>6096</v>
      </c>
      <c r="D490" s="584" t="s">
        <v>6606</v>
      </c>
      <c r="E490" s="585" t="s">
        <v>4060</v>
      </c>
      <c r="F490" s="584" t="str">
        <f>VLOOKUP(MUEBLES[[#This Row],[NO. EDIFICIO ]],EDIFICIOS[],2,FALSE)</f>
        <v>PALACIO MUNICIPAL</v>
      </c>
      <c r="G490" s="584" t="str">
        <f>VLOOKUP(MUEBLES[[#This Row],[NO. EDIFICIO ]],EDIFICIOS[],3,FALSE)</f>
        <v>PALACIO MUNICIPAL, S/N, COLONIA CENTRO</v>
      </c>
      <c r="H490" s="606" t="s">
        <v>4289</v>
      </c>
      <c r="I490" s="587" t="str">
        <f>VLOOKUP(MUEBLES[[#This Row],[NO. ÁREA ]],AREAS[],2,FALSE)</f>
        <v>SEGURIDAD PÚBLICA Y TRÁNSITO MUNICIPAL</v>
      </c>
      <c r="J490" s="586" t="str">
        <f>VLOOKUP(MUEBLES[[#This Row],[NO. ÁREA ]],AREAS[],5,FALSE)</f>
        <v>LIC. MIGUEL ÁNGEL ALDANA  CANO</v>
      </c>
      <c r="K490" s="586" t="s">
        <v>4060</v>
      </c>
      <c r="L490" s="587" t="str">
        <f>VLOOKUP(MUEBLES[[#This Row],[NÚM. DE NOMINA ]],PERSONAL[],2,FALSE)</f>
        <v>LIC. MIGUEL ÁNGEL ALDANA  CANO</v>
      </c>
      <c r="M490" s="586" t="str">
        <f>VLOOKUP(MUEBLES[[#This Row],[NÚM. DE NOMINA ]],PERSONAL[],3,FALSE)</f>
        <v xml:space="preserve">TITULAR </v>
      </c>
      <c r="N490" s="585" t="s">
        <v>4946</v>
      </c>
      <c r="O490" s="624" t="s">
        <v>4696</v>
      </c>
      <c r="P490" s="588" t="str">
        <f>VLOOKUP(MUEBLES[[#This Row],[NÚM. DE BIEN ]],BIENES[],2,FALSE)</f>
        <v>UPS DE 1500 VA/900 W, TOPOLOGÍA LÍNEA INTERACTIVA, ENTRADA 120 VCA NEMA 5-15P, Y 8 SALIDAS NEMA 5-15R, CON REGULADOR DE VOLTAJE (AVR</v>
      </c>
      <c r="Q490" s="625" t="s">
        <v>3609</v>
      </c>
      <c r="R490" s="606" t="s">
        <v>5427</v>
      </c>
      <c r="S490" s="585" t="s">
        <v>557</v>
      </c>
      <c r="T490" s="585" t="s">
        <v>557</v>
      </c>
      <c r="U490" s="585" t="s">
        <v>557</v>
      </c>
      <c r="V490" s="585"/>
      <c r="W490" s="590">
        <v>45280</v>
      </c>
      <c r="X490" s="591">
        <v>11127.126</v>
      </c>
      <c r="Y490" s="619"/>
      <c r="Z490" s="592">
        <v>11127.126</v>
      </c>
      <c r="AA490" s="585" t="s">
        <v>1405</v>
      </c>
      <c r="AB490" s="19"/>
      <c r="AC490" s="576"/>
      <c r="AD490" s="30"/>
      <c r="AE490" s="30"/>
      <c r="AF490" s="30"/>
      <c r="AG490" s="30"/>
      <c r="AH490" s="30"/>
      <c r="AI490" s="30"/>
      <c r="AJ490" s="30"/>
      <c r="AK490" s="30"/>
      <c r="AL490" s="30"/>
      <c r="AM490" s="30"/>
      <c r="AN490" s="30"/>
      <c r="AO490" s="30"/>
      <c r="AP490" s="30"/>
      <c r="AQ490" s="30"/>
      <c r="AR490" s="30"/>
      <c r="AS490" s="30"/>
      <c r="AT490" s="30"/>
      <c r="AU490" s="30"/>
      <c r="AV490" s="30"/>
      <c r="AW490" s="30"/>
      <c r="AX490" s="30"/>
      <c r="AY490" s="30"/>
      <c r="AZ490" s="30"/>
      <c r="BA490" s="30"/>
      <c r="BB490" s="30"/>
      <c r="BC490" s="30"/>
      <c r="BD490" s="30"/>
      <c r="BE490" s="30"/>
      <c r="BF490" s="30"/>
      <c r="BG490" s="30"/>
      <c r="BH490" s="30"/>
      <c r="BI490" s="30"/>
      <c r="BJ490" s="30"/>
      <c r="BK490" s="30"/>
      <c r="BL490" s="30"/>
      <c r="BM490" s="30"/>
      <c r="BN490" s="30"/>
      <c r="BO490" s="30"/>
      <c r="BP490" s="30"/>
      <c r="BQ490" s="30"/>
      <c r="BR490" s="30"/>
      <c r="BS490" s="30"/>
      <c r="BT490" s="30"/>
      <c r="BU490" s="30"/>
      <c r="BV490" s="30"/>
      <c r="BW490" s="30"/>
      <c r="BX490" s="30"/>
      <c r="BY490" s="30"/>
      <c r="BZ490" s="30"/>
      <c r="CA490" s="30"/>
      <c r="CB490" s="30"/>
      <c r="CC490" s="30"/>
      <c r="CD490" s="30"/>
      <c r="CE490" s="30"/>
      <c r="CF490" s="30"/>
      <c r="CG490" s="30"/>
      <c r="CH490" s="30"/>
      <c r="CI490" s="30"/>
      <c r="CJ490" s="30"/>
      <c r="CK490" s="30"/>
      <c r="CL490" s="30"/>
      <c r="CM490" s="30"/>
      <c r="CN490" s="30"/>
      <c r="CO490" s="30"/>
      <c r="CP490" s="30"/>
      <c r="CQ490" s="30"/>
      <c r="CR490" s="30"/>
      <c r="CS490" s="30"/>
      <c r="CT490" s="30"/>
      <c r="CU490" s="30"/>
      <c r="CV490" s="30"/>
      <c r="CW490" s="30"/>
      <c r="CX490" s="30"/>
      <c r="CY490" s="30"/>
      <c r="CZ490" s="30"/>
      <c r="DA490" s="30"/>
      <c r="DB490" s="30"/>
      <c r="DC490" s="30"/>
      <c r="DD490" s="30"/>
      <c r="DE490" s="30"/>
      <c r="DF490" s="30"/>
      <c r="DG490" s="30"/>
      <c r="DH490" s="30"/>
      <c r="DI490" s="30"/>
      <c r="DJ490" s="30"/>
      <c r="DK490" s="30"/>
      <c r="DL490" s="30"/>
      <c r="DM490" s="30"/>
      <c r="DN490" s="30"/>
      <c r="DO490" s="30"/>
      <c r="DP490" s="30"/>
      <c r="DQ490" s="30"/>
      <c r="DR490" s="30"/>
      <c r="DS490" s="30"/>
      <c r="DT490" s="30"/>
      <c r="DU490" s="30"/>
      <c r="DV490" s="30"/>
      <c r="DW490" s="30"/>
      <c r="DX490" s="30"/>
      <c r="DY490" s="30"/>
      <c r="DZ490" s="30"/>
      <c r="EA490" s="30"/>
      <c r="EB490" s="30"/>
      <c r="EC490" s="30"/>
      <c r="ED490" s="30"/>
      <c r="EE490" s="30"/>
      <c r="EF490" s="30"/>
      <c r="EG490" s="30"/>
      <c r="EH490" s="30"/>
      <c r="EI490" s="30"/>
      <c r="EJ490" s="30"/>
      <c r="EK490" s="30"/>
      <c r="EL490" s="30"/>
      <c r="EM490" s="30"/>
      <c r="EN490" s="30"/>
      <c r="EO490" s="30"/>
      <c r="EP490" s="30"/>
      <c r="EQ490" s="30"/>
      <c r="ER490" s="30"/>
      <c r="ES490" s="30"/>
      <c r="ET490" s="30"/>
      <c r="EU490" s="30"/>
      <c r="EV490" s="30"/>
      <c r="EW490" s="30"/>
      <c r="EX490" s="30"/>
      <c r="EY490" s="30"/>
      <c r="EZ490" s="30"/>
      <c r="FA490" s="30"/>
      <c r="FB490" s="30"/>
      <c r="FC490" s="30"/>
      <c r="FD490" s="30"/>
      <c r="FE490" s="30"/>
      <c r="FF490" s="30"/>
      <c r="FG490" s="30"/>
      <c r="FH490" s="30"/>
      <c r="FI490" s="30"/>
      <c r="FJ490" s="30"/>
      <c r="FK490" s="30"/>
      <c r="FL490" s="30"/>
      <c r="FM490" s="30"/>
      <c r="FN490" s="30"/>
      <c r="FO490" s="30"/>
      <c r="FP490" s="30"/>
      <c r="FQ490" s="30"/>
      <c r="FR490" s="30"/>
      <c r="FS490" s="30"/>
      <c r="FT490" s="30"/>
      <c r="FU490" s="30"/>
      <c r="FV490" s="30"/>
      <c r="FW490" s="30"/>
      <c r="FX490" s="30"/>
      <c r="FY490" s="30"/>
      <c r="FZ490" s="30"/>
      <c r="GA490" s="30"/>
      <c r="GB490" s="30"/>
      <c r="GC490" s="30"/>
      <c r="GD490" s="30"/>
      <c r="GE490" s="30"/>
      <c r="GF490" s="30"/>
      <c r="GG490" s="30"/>
      <c r="GH490" s="30"/>
      <c r="GI490" s="30"/>
      <c r="GJ490" s="30"/>
      <c r="GK490" s="30"/>
      <c r="GL490" s="30"/>
      <c r="GM490" s="30"/>
      <c r="GN490" s="30"/>
      <c r="GO490" s="30"/>
      <c r="GP490" s="30"/>
      <c r="GQ490" s="30"/>
      <c r="GR490" s="30"/>
      <c r="GS490" s="30"/>
      <c r="GT490" s="30"/>
      <c r="GU490" s="30"/>
      <c r="GV490" s="30"/>
      <c r="GW490" s="30"/>
      <c r="GX490" s="30"/>
      <c r="GY490" s="30"/>
      <c r="GZ490" s="30"/>
      <c r="HA490" s="30"/>
      <c r="HB490" s="30"/>
      <c r="HC490" s="30"/>
      <c r="HD490" s="30"/>
      <c r="HE490" s="30"/>
      <c r="HF490" s="30"/>
      <c r="HG490" s="30"/>
      <c r="HH490" s="30"/>
      <c r="HI490" s="30"/>
      <c r="HJ490" s="30"/>
      <c r="HK490" s="30"/>
      <c r="HL490" s="30"/>
      <c r="HM490" s="30"/>
      <c r="HN490" s="30"/>
      <c r="HO490" s="30"/>
      <c r="HP490" s="30"/>
      <c r="HQ490" s="30"/>
      <c r="HR490" s="30"/>
      <c r="HS490" s="30"/>
      <c r="HT490" s="30"/>
      <c r="HU490" s="30"/>
      <c r="HV490" s="30"/>
      <c r="HW490" s="30"/>
      <c r="HX490" s="30"/>
      <c r="HY490" s="30"/>
      <c r="HZ490" s="30"/>
      <c r="IA490" s="30"/>
      <c r="IB490" s="30"/>
      <c r="IC490" s="30"/>
      <c r="ID490" s="30"/>
      <c r="IE490" s="30"/>
      <c r="IF490" s="30"/>
      <c r="IG490" s="30"/>
      <c r="IH490" s="30"/>
      <c r="II490" s="30"/>
      <c r="IJ490" s="30"/>
      <c r="IK490" s="30"/>
      <c r="IL490" s="30"/>
      <c r="IM490" s="30"/>
      <c r="IN490" s="30"/>
      <c r="IO490" s="30"/>
      <c r="IP490" s="30"/>
      <c r="IQ490" s="30"/>
      <c r="IR490" s="30"/>
      <c r="IS490" s="30"/>
      <c r="IT490" s="30"/>
      <c r="IU490" s="30"/>
      <c r="IV490" s="30"/>
      <c r="IW490" s="30"/>
      <c r="IX490" s="30"/>
      <c r="IY490" s="30"/>
      <c r="IZ490" s="30"/>
      <c r="JA490" s="30"/>
      <c r="JB490" s="30"/>
      <c r="JC490" s="30"/>
      <c r="JD490" s="30"/>
      <c r="JE490" s="30"/>
      <c r="JF490" s="30"/>
      <c r="JG490" s="30"/>
      <c r="JH490" s="30"/>
      <c r="JI490" s="30"/>
      <c r="JJ490" s="30"/>
      <c r="JK490" s="30"/>
      <c r="JL490" s="30"/>
      <c r="JM490" s="30"/>
      <c r="JN490" s="30"/>
      <c r="JO490" s="30"/>
      <c r="JP490" s="30"/>
      <c r="JQ490" s="30"/>
      <c r="JR490" s="30"/>
      <c r="JS490" s="30"/>
      <c r="JT490" s="30"/>
      <c r="JU490" s="30"/>
      <c r="JV490" s="30"/>
      <c r="JW490" s="30"/>
      <c r="JX490" s="30"/>
      <c r="JY490" s="30"/>
      <c r="JZ490" s="30"/>
      <c r="KA490" s="30"/>
      <c r="KB490" s="30"/>
      <c r="KC490" s="30"/>
      <c r="KD490" s="30"/>
      <c r="KE490" s="30"/>
      <c r="KF490" s="30"/>
      <c r="KG490" s="30"/>
      <c r="KH490" s="30"/>
      <c r="KI490" s="30"/>
      <c r="KJ490" s="30"/>
      <c r="KK490" s="30"/>
      <c r="KL490" s="30"/>
      <c r="KM490" s="30"/>
      <c r="KN490" s="30"/>
      <c r="KO490" s="30"/>
      <c r="KP490" s="30"/>
      <c r="KQ490" s="30"/>
      <c r="KR490" s="30"/>
      <c r="KS490" s="30"/>
      <c r="KT490" s="30"/>
      <c r="KU490" s="30"/>
      <c r="KV490" s="30"/>
      <c r="KW490" s="30"/>
      <c r="KX490" s="30"/>
      <c r="KY490" s="30"/>
      <c r="KZ490" s="30"/>
      <c r="LA490" s="30"/>
      <c r="LB490" s="30"/>
      <c r="LC490" s="30"/>
      <c r="LD490" s="30"/>
      <c r="LE490" s="30"/>
      <c r="LF490" s="30"/>
      <c r="LG490" s="30"/>
      <c r="LH490" s="30"/>
      <c r="LI490" s="30"/>
      <c r="LJ490" s="30"/>
      <c r="LK490" s="30"/>
      <c r="LL490" s="30"/>
      <c r="LM490" s="30"/>
      <c r="LN490" s="30"/>
      <c r="LO490" s="30"/>
      <c r="LP490" s="30"/>
      <c r="LQ490" s="30"/>
      <c r="LR490" s="30"/>
      <c r="LS490" s="30"/>
      <c r="LT490" s="30"/>
      <c r="LU490" s="30"/>
      <c r="LV490" s="30"/>
      <c r="LW490" s="30"/>
      <c r="LX490" s="30"/>
    </row>
    <row r="491" spans="1:336" s="31" customFormat="1" ht="178.5" x14ac:dyDescent="0.25">
      <c r="A491" s="677" t="str">
        <f>CONCATENATE(MUEBLES[[#This Row],[CODIGO DE LA PARTIDA ESPECIFICA ]],"-",MUEBLES[[#This Row],[NO. EDIFICIO ]],"-",MUEBLES[[#This Row],[NO. ÁREA ]],"-",MUEBLES[[#This Row],[NÚM. DE BIEN ]],"-",MUEBLES[[#This Row],[CONSECUTIVO DEL BIEN ]],"-",MUEBLES[[#This Row],[CONSECUTIVO GENERAL DE INVENTARIO]])</f>
        <v>511-01-44-313-006-0486</v>
      </c>
      <c r="B491" s="584">
        <v>511</v>
      </c>
      <c r="C491" s="584" t="s">
        <v>6096</v>
      </c>
      <c r="D491" s="584" t="s">
        <v>6607</v>
      </c>
      <c r="E491" s="585" t="s">
        <v>4060</v>
      </c>
      <c r="F491" s="584" t="str">
        <f>VLOOKUP(MUEBLES[[#This Row],[NO. EDIFICIO ]],EDIFICIOS[],2,FALSE)</f>
        <v>PALACIO MUNICIPAL</v>
      </c>
      <c r="G491" s="584" t="str">
        <f>VLOOKUP(MUEBLES[[#This Row],[NO. EDIFICIO ]],EDIFICIOS[],3,FALSE)</f>
        <v>PALACIO MUNICIPAL, S/N, COLONIA CENTRO</v>
      </c>
      <c r="H491" s="606" t="s">
        <v>4289</v>
      </c>
      <c r="I491" s="587" t="str">
        <f>VLOOKUP(MUEBLES[[#This Row],[NO. ÁREA ]],AREAS[],2,FALSE)</f>
        <v>SEGURIDAD PÚBLICA Y TRÁNSITO MUNICIPAL</v>
      </c>
      <c r="J491" s="586" t="str">
        <f>VLOOKUP(MUEBLES[[#This Row],[NO. ÁREA ]],AREAS[],5,FALSE)</f>
        <v>LIC. MIGUEL ÁNGEL ALDANA  CANO</v>
      </c>
      <c r="K491" s="586" t="s">
        <v>4060</v>
      </c>
      <c r="L491" s="587" t="str">
        <f>VLOOKUP(MUEBLES[[#This Row],[NÚM. DE NOMINA ]],PERSONAL[],2,FALSE)</f>
        <v>LIC. MIGUEL ÁNGEL ALDANA  CANO</v>
      </c>
      <c r="M491" s="586" t="str">
        <f>VLOOKUP(MUEBLES[[#This Row],[NÚM. DE NOMINA ]],PERSONAL[],3,FALSE)</f>
        <v xml:space="preserve">TITULAR </v>
      </c>
      <c r="N491" s="585" t="s">
        <v>4946</v>
      </c>
      <c r="O491" s="624" t="s">
        <v>4697</v>
      </c>
      <c r="P491" s="588" t="str">
        <f>VLOOKUP(MUEBLES[[#This Row],[NÚM. DE BIEN ]],BIENES[],2,FALSE)</f>
        <v>UPS DE 1500 VA/900 W, TOPOLOGÍA LÍNEA INTERACTIVA, ENTRADA 120 VCA NEMA 5-15P, Y 8 SALIDAS NEMA 5-15R, CON REGULADOR DE VOLTAJE (AVR</v>
      </c>
      <c r="Q491" s="625" t="s">
        <v>3609</v>
      </c>
      <c r="R491" s="606" t="s">
        <v>5428</v>
      </c>
      <c r="S491" s="585" t="s">
        <v>557</v>
      </c>
      <c r="T491" s="585" t="s">
        <v>557</v>
      </c>
      <c r="U491" s="585" t="s">
        <v>557</v>
      </c>
      <c r="V491" s="585"/>
      <c r="W491" s="590">
        <v>45280</v>
      </c>
      <c r="X491" s="591">
        <v>11127.126</v>
      </c>
      <c r="Y491" s="619"/>
      <c r="Z491" s="592">
        <v>11127.126</v>
      </c>
      <c r="AA491" s="585" t="s">
        <v>1405</v>
      </c>
      <c r="AB491" s="19"/>
      <c r="AC491" s="576"/>
      <c r="AD491" s="30"/>
      <c r="AE491" s="30"/>
      <c r="AF491" s="30"/>
      <c r="AG491" s="30"/>
      <c r="AH491" s="30"/>
      <c r="AI491" s="30"/>
      <c r="AJ491" s="30"/>
      <c r="AK491" s="30"/>
      <c r="AL491" s="30"/>
      <c r="AM491" s="30"/>
      <c r="AN491" s="30"/>
      <c r="AO491" s="30"/>
      <c r="AP491" s="30"/>
      <c r="AQ491" s="30"/>
      <c r="AR491" s="30"/>
      <c r="AS491" s="30"/>
      <c r="AT491" s="30"/>
      <c r="AU491" s="30"/>
      <c r="AV491" s="30"/>
      <c r="AW491" s="30"/>
      <c r="AX491" s="30"/>
      <c r="AY491" s="30"/>
      <c r="AZ491" s="30"/>
      <c r="BA491" s="30"/>
      <c r="BB491" s="30"/>
      <c r="BC491" s="30"/>
      <c r="BD491" s="30"/>
      <c r="BE491" s="30"/>
      <c r="BF491" s="30"/>
      <c r="BG491" s="30"/>
      <c r="BH491" s="30"/>
      <c r="BI491" s="30"/>
      <c r="BJ491" s="30"/>
      <c r="BK491" s="30"/>
      <c r="BL491" s="30"/>
      <c r="BM491" s="30"/>
      <c r="BN491" s="30"/>
      <c r="BO491" s="30"/>
      <c r="BP491" s="30"/>
      <c r="BQ491" s="30"/>
      <c r="BR491" s="30"/>
      <c r="BS491" s="30"/>
      <c r="BT491" s="30"/>
      <c r="BU491" s="30"/>
      <c r="BV491" s="30"/>
      <c r="BW491" s="30"/>
      <c r="BX491" s="30"/>
      <c r="BY491" s="30"/>
      <c r="BZ491" s="30"/>
      <c r="CA491" s="30"/>
      <c r="CB491" s="30"/>
      <c r="CC491" s="30"/>
      <c r="CD491" s="30"/>
      <c r="CE491" s="30"/>
      <c r="CF491" s="30"/>
      <c r="CG491" s="30"/>
      <c r="CH491" s="30"/>
      <c r="CI491" s="30"/>
      <c r="CJ491" s="30"/>
      <c r="CK491" s="30"/>
      <c r="CL491" s="30"/>
      <c r="CM491" s="30"/>
      <c r="CN491" s="30"/>
      <c r="CO491" s="30"/>
      <c r="CP491" s="30"/>
      <c r="CQ491" s="30"/>
      <c r="CR491" s="30"/>
      <c r="CS491" s="30"/>
      <c r="CT491" s="30"/>
      <c r="CU491" s="30"/>
      <c r="CV491" s="30"/>
      <c r="CW491" s="30"/>
      <c r="CX491" s="30"/>
      <c r="CY491" s="30"/>
      <c r="CZ491" s="30"/>
      <c r="DA491" s="30"/>
      <c r="DB491" s="30"/>
      <c r="DC491" s="30"/>
      <c r="DD491" s="30"/>
      <c r="DE491" s="30"/>
      <c r="DF491" s="30"/>
      <c r="DG491" s="30"/>
      <c r="DH491" s="30"/>
      <c r="DI491" s="30"/>
      <c r="DJ491" s="30"/>
      <c r="DK491" s="30"/>
      <c r="DL491" s="30"/>
      <c r="DM491" s="30"/>
      <c r="DN491" s="30"/>
      <c r="DO491" s="30"/>
      <c r="DP491" s="30"/>
      <c r="DQ491" s="30"/>
      <c r="DR491" s="30"/>
      <c r="DS491" s="30"/>
      <c r="DT491" s="30"/>
      <c r="DU491" s="30"/>
      <c r="DV491" s="30"/>
      <c r="DW491" s="30"/>
      <c r="DX491" s="30"/>
      <c r="DY491" s="30"/>
      <c r="DZ491" s="30"/>
      <c r="EA491" s="30"/>
      <c r="EB491" s="30"/>
      <c r="EC491" s="30"/>
      <c r="ED491" s="30"/>
      <c r="EE491" s="30"/>
      <c r="EF491" s="30"/>
      <c r="EG491" s="30"/>
      <c r="EH491" s="30"/>
      <c r="EI491" s="30"/>
      <c r="EJ491" s="30"/>
      <c r="EK491" s="30"/>
      <c r="EL491" s="30"/>
      <c r="EM491" s="30"/>
      <c r="EN491" s="30"/>
      <c r="EO491" s="30"/>
      <c r="EP491" s="30"/>
      <c r="EQ491" s="30"/>
      <c r="ER491" s="30"/>
      <c r="ES491" s="30"/>
      <c r="ET491" s="30"/>
      <c r="EU491" s="30"/>
      <c r="EV491" s="30"/>
      <c r="EW491" s="30"/>
      <c r="EX491" s="30"/>
      <c r="EY491" s="30"/>
      <c r="EZ491" s="30"/>
      <c r="FA491" s="30"/>
      <c r="FB491" s="30"/>
      <c r="FC491" s="30"/>
      <c r="FD491" s="30"/>
      <c r="FE491" s="30"/>
      <c r="FF491" s="30"/>
      <c r="FG491" s="30"/>
      <c r="FH491" s="30"/>
      <c r="FI491" s="30"/>
      <c r="FJ491" s="30"/>
      <c r="FK491" s="30"/>
      <c r="FL491" s="30"/>
      <c r="FM491" s="30"/>
      <c r="FN491" s="30"/>
      <c r="FO491" s="30"/>
      <c r="FP491" s="30"/>
      <c r="FQ491" s="30"/>
      <c r="FR491" s="30"/>
      <c r="FS491" s="30"/>
      <c r="FT491" s="30"/>
      <c r="FU491" s="30"/>
      <c r="FV491" s="30"/>
      <c r="FW491" s="30"/>
      <c r="FX491" s="30"/>
      <c r="FY491" s="30"/>
      <c r="FZ491" s="30"/>
      <c r="GA491" s="30"/>
      <c r="GB491" s="30"/>
      <c r="GC491" s="30"/>
      <c r="GD491" s="30"/>
      <c r="GE491" s="30"/>
      <c r="GF491" s="30"/>
      <c r="GG491" s="30"/>
      <c r="GH491" s="30"/>
      <c r="GI491" s="30"/>
      <c r="GJ491" s="30"/>
      <c r="GK491" s="30"/>
      <c r="GL491" s="30"/>
      <c r="GM491" s="30"/>
      <c r="GN491" s="30"/>
      <c r="GO491" s="30"/>
      <c r="GP491" s="30"/>
      <c r="GQ491" s="30"/>
      <c r="GR491" s="30"/>
      <c r="GS491" s="30"/>
      <c r="GT491" s="30"/>
      <c r="GU491" s="30"/>
      <c r="GV491" s="30"/>
      <c r="GW491" s="30"/>
      <c r="GX491" s="30"/>
      <c r="GY491" s="30"/>
      <c r="GZ491" s="30"/>
      <c r="HA491" s="30"/>
      <c r="HB491" s="30"/>
      <c r="HC491" s="30"/>
      <c r="HD491" s="30"/>
      <c r="HE491" s="30"/>
      <c r="HF491" s="30"/>
      <c r="HG491" s="30"/>
      <c r="HH491" s="30"/>
      <c r="HI491" s="30"/>
      <c r="HJ491" s="30"/>
      <c r="HK491" s="30"/>
      <c r="HL491" s="30"/>
      <c r="HM491" s="30"/>
      <c r="HN491" s="30"/>
      <c r="HO491" s="30"/>
      <c r="HP491" s="30"/>
      <c r="HQ491" s="30"/>
      <c r="HR491" s="30"/>
      <c r="HS491" s="30"/>
      <c r="HT491" s="30"/>
      <c r="HU491" s="30"/>
      <c r="HV491" s="30"/>
      <c r="HW491" s="30"/>
      <c r="HX491" s="30"/>
      <c r="HY491" s="30"/>
      <c r="HZ491" s="30"/>
      <c r="IA491" s="30"/>
      <c r="IB491" s="30"/>
      <c r="IC491" s="30"/>
      <c r="ID491" s="30"/>
      <c r="IE491" s="30"/>
      <c r="IF491" s="30"/>
      <c r="IG491" s="30"/>
      <c r="IH491" s="30"/>
      <c r="II491" s="30"/>
      <c r="IJ491" s="30"/>
      <c r="IK491" s="30"/>
      <c r="IL491" s="30"/>
      <c r="IM491" s="30"/>
      <c r="IN491" s="30"/>
      <c r="IO491" s="30"/>
      <c r="IP491" s="30"/>
      <c r="IQ491" s="30"/>
      <c r="IR491" s="30"/>
      <c r="IS491" s="30"/>
      <c r="IT491" s="30"/>
      <c r="IU491" s="30"/>
      <c r="IV491" s="30"/>
      <c r="IW491" s="30"/>
      <c r="IX491" s="30"/>
      <c r="IY491" s="30"/>
      <c r="IZ491" s="30"/>
      <c r="JA491" s="30"/>
      <c r="JB491" s="30"/>
      <c r="JC491" s="30"/>
      <c r="JD491" s="30"/>
      <c r="JE491" s="30"/>
      <c r="JF491" s="30"/>
      <c r="JG491" s="30"/>
      <c r="JH491" s="30"/>
      <c r="JI491" s="30"/>
      <c r="JJ491" s="30"/>
      <c r="JK491" s="30"/>
      <c r="JL491" s="30"/>
      <c r="JM491" s="30"/>
      <c r="JN491" s="30"/>
      <c r="JO491" s="30"/>
      <c r="JP491" s="30"/>
      <c r="JQ491" s="30"/>
      <c r="JR491" s="30"/>
      <c r="JS491" s="30"/>
      <c r="JT491" s="30"/>
      <c r="JU491" s="30"/>
      <c r="JV491" s="30"/>
      <c r="JW491" s="30"/>
      <c r="JX491" s="30"/>
      <c r="JY491" s="30"/>
      <c r="JZ491" s="30"/>
      <c r="KA491" s="30"/>
      <c r="KB491" s="30"/>
      <c r="KC491" s="30"/>
      <c r="KD491" s="30"/>
      <c r="KE491" s="30"/>
      <c r="KF491" s="30"/>
      <c r="KG491" s="30"/>
      <c r="KH491" s="30"/>
      <c r="KI491" s="30"/>
      <c r="KJ491" s="30"/>
      <c r="KK491" s="30"/>
      <c r="KL491" s="30"/>
      <c r="KM491" s="30"/>
      <c r="KN491" s="30"/>
      <c r="KO491" s="30"/>
      <c r="KP491" s="30"/>
      <c r="KQ491" s="30"/>
      <c r="KR491" s="30"/>
      <c r="KS491" s="30"/>
      <c r="KT491" s="30"/>
      <c r="KU491" s="30"/>
      <c r="KV491" s="30"/>
      <c r="KW491" s="30"/>
      <c r="KX491" s="30"/>
      <c r="KY491" s="30"/>
      <c r="KZ491" s="30"/>
      <c r="LA491" s="30"/>
      <c r="LB491" s="30"/>
      <c r="LC491" s="30"/>
      <c r="LD491" s="30"/>
      <c r="LE491" s="30"/>
      <c r="LF491" s="30"/>
      <c r="LG491" s="30"/>
      <c r="LH491" s="30"/>
      <c r="LI491" s="30"/>
      <c r="LJ491" s="30"/>
      <c r="LK491" s="30"/>
      <c r="LL491" s="30"/>
      <c r="LM491" s="30"/>
      <c r="LN491" s="30"/>
      <c r="LO491" s="30"/>
      <c r="LP491" s="30"/>
      <c r="LQ491" s="30"/>
      <c r="LR491" s="30"/>
      <c r="LS491" s="30"/>
      <c r="LT491" s="30"/>
      <c r="LU491" s="30"/>
      <c r="LV491" s="30"/>
      <c r="LW491" s="30"/>
      <c r="LX491" s="30"/>
    </row>
    <row r="492" spans="1:336" s="31" customFormat="1" ht="178.5" x14ac:dyDescent="0.25">
      <c r="A492" s="677" t="str">
        <f>CONCATENATE(MUEBLES[[#This Row],[CODIGO DE LA PARTIDA ESPECIFICA ]],"-",MUEBLES[[#This Row],[NO. EDIFICIO ]],"-",MUEBLES[[#This Row],[NO. ÁREA ]],"-",MUEBLES[[#This Row],[NÚM. DE BIEN ]],"-",MUEBLES[[#This Row],[CONSECUTIVO DEL BIEN ]],"-",MUEBLES[[#This Row],[CONSECUTIVO GENERAL DE INVENTARIO]])</f>
        <v>511-01-44-313-007-0487</v>
      </c>
      <c r="B492" s="584">
        <v>511</v>
      </c>
      <c r="C492" s="584" t="s">
        <v>6096</v>
      </c>
      <c r="D492" s="584" t="s">
        <v>6608</v>
      </c>
      <c r="E492" s="585" t="s">
        <v>4060</v>
      </c>
      <c r="F492" s="584" t="str">
        <f>VLOOKUP(MUEBLES[[#This Row],[NO. EDIFICIO ]],EDIFICIOS[],2,FALSE)</f>
        <v>PALACIO MUNICIPAL</v>
      </c>
      <c r="G492" s="584" t="str">
        <f>VLOOKUP(MUEBLES[[#This Row],[NO. EDIFICIO ]],EDIFICIOS[],3,FALSE)</f>
        <v>PALACIO MUNICIPAL, S/N, COLONIA CENTRO</v>
      </c>
      <c r="H492" s="606" t="s">
        <v>4289</v>
      </c>
      <c r="I492" s="587" t="str">
        <f>VLOOKUP(MUEBLES[[#This Row],[NO. ÁREA ]],AREAS[],2,FALSE)</f>
        <v>SEGURIDAD PÚBLICA Y TRÁNSITO MUNICIPAL</v>
      </c>
      <c r="J492" s="586" t="str">
        <f>VLOOKUP(MUEBLES[[#This Row],[NO. ÁREA ]],AREAS[],5,FALSE)</f>
        <v>LIC. MIGUEL ÁNGEL ALDANA  CANO</v>
      </c>
      <c r="K492" s="586" t="s">
        <v>4060</v>
      </c>
      <c r="L492" s="587" t="str">
        <f>VLOOKUP(MUEBLES[[#This Row],[NÚM. DE NOMINA ]],PERSONAL[],2,FALSE)</f>
        <v>LIC. MIGUEL ÁNGEL ALDANA  CANO</v>
      </c>
      <c r="M492" s="586" t="str">
        <f>VLOOKUP(MUEBLES[[#This Row],[NÚM. DE NOMINA ]],PERSONAL[],3,FALSE)</f>
        <v xml:space="preserve">TITULAR </v>
      </c>
      <c r="N492" s="585" t="s">
        <v>4946</v>
      </c>
      <c r="O492" s="624" t="s">
        <v>4698</v>
      </c>
      <c r="P492" s="588" t="str">
        <f>VLOOKUP(MUEBLES[[#This Row],[NÚM. DE BIEN ]],BIENES[],2,FALSE)</f>
        <v>UPS DE 1500 VA/900 W, TOPOLOGÍA LÍNEA INTERACTIVA, ENTRADA 120 VCA NEMA 5-15P, Y 8 SALIDAS NEMA 5-15R, CON REGULADOR DE VOLTAJE (AVR</v>
      </c>
      <c r="Q492" s="625" t="s">
        <v>3609</v>
      </c>
      <c r="R492" s="606" t="s">
        <v>5429</v>
      </c>
      <c r="S492" s="585" t="s">
        <v>557</v>
      </c>
      <c r="T492" s="585" t="s">
        <v>557</v>
      </c>
      <c r="U492" s="585" t="s">
        <v>557</v>
      </c>
      <c r="V492" s="585"/>
      <c r="W492" s="590">
        <v>45280</v>
      </c>
      <c r="X492" s="591">
        <v>11127.126</v>
      </c>
      <c r="Y492" s="619"/>
      <c r="Z492" s="592">
        <v>11127.126</v>
      </c>
      <c r="AA492" s="585" t="s">
        <v>1405</v>
      </c>
      <c r="AB492" s="19"/>
      <c r="AC492" s="576"/>
      <c r="AD492" s="30"/>
      <c r="AE492" s="30"/>
      <c r="AF492" s="30"/>
      <c r="AG492" s="30"/>
      <c r="AH492" s="30"/>
      <c r="AI492" s="30"/>
      <c r="AJ492" s="30"/>
      <c r="AK492" s="30"/>
      <c r="AL492" s="30"/>
      <c r="AM492" s="30"/>
      <c r="AN492" s="30"/>
      <c r="AO492" s="30"/>
      <c r="AP492" s="30"/>
      <c r="AQ492" s="30"/>
      <c r="AR492" s="30"/>
      <c r="AS492" s="30"/>
      <c r="AT492" s="30"/>
      <c r="AU492" s="30"/>
      <c r="AV492" s="30"/>
      <c r="AW492" s="30"/>
      <c r="AX492" s="30"/>
      <c r="AY492" s="30"/>
      <c r="AZ492" s="30"/>
      <c r="BA492" s="30"/>
      <c r="BB492" s="30"/>
      <c r="BC492" s="30"/>
      <c r="BD492" s="30"/>
      <c r="BE492" s="30"/>
      <c r="BF492" s="30"/>
      <c r="BG492" s="30"/>
      <c r="BH492" s="30"/>
      <c r="BI492" s="30"/>
      <c r="BJ492" s="30"/>
      <c r="BK492" s="30"/>
      <c r="BL492" s="30"/>
      <c r="BM492" s="30"/>
      <c r="BN492" s="30"/>
      <c r="BO492" s="30"/>
      <c r="BP492" s="30"/>
      <c r="BQ492" s="30"/>
      <c r="BR492" s="30"/>
      <c r="BS492" s="30"/>
      <c r="BT492" s="30"/>
      <c r="BU492" s="30"/>
      <c r="BV492" s="30"/>
      <c r="BW492" s="30"/>
      <c r="BX492" s="30"/>
      <c r="BY492" s="30"/>
      <c r="BZ492" s="30"/>
      <c r="CA492" s="30"/>
      <c r="CB492" s="30"/>
      <c r="CC492" s="30"/>
      <c r="CD492" s="30"/>
      <c r="CE492" s="30"/>
      <c r="CF492" s="30"/>
      <c r="CG492" s="30"/>
      <c r="CH492" s="30"/>
      <c r="CI492" s="30"/>
      <c r="CJ492" s="30"/>
      <c r="CK492" s="30"/>
      <c r="CL492" s="30"/>
      <c r="CM492" s="30"/>
      <c r="CN492" s="30"/>
      <c r="CO492" s="30"/>
      <c r="CP492" s="30"/>
      <c r="CQ492" s="30"/>
      <c r="CR492" s="30"/>
      <c r="CS492" s="30"/>
      <c r="CT492" s="30"/>
      <c r="CU492" s="30"/>
      <c r="CV492" s="30"/>
      <c r="CW492" s="30"/>
      <c r="CX492" s="30"/>
      <c r="CY492" s="30"/>
      <c r="CZ492" s="30"/>
      <c r="DA492" s="30"/>
      <c r="DB492" s="30"/>
      <c r="DC492" s="30"/>
      <c r="DD492" s="30"/>
      <c r="DE492" s="30"/>
      <c r="DF492" s="30"/>
      <c r="DG492" s="30"/>
      <c r="DH492" s="30"/>
      <c r="DI492" s="30"/>
      <c r="DJ492" s="30"/>
      <c r="DK492" s="30"/>
      <c r="DL492" s="30"/>
      <c r="DM492" s="30"/>
      <c r="DN492" s="30"/>
      <c r="DO492" s="30"/>
      <c r="DP492" s="30"/>
      <c r="DQ492" s="30"/>
      <c r="DR492" s="30"/>
      <c r="DS492" s="30"/>
      <c r="DT492" s="30"/>
      <c r="DU492" s="30"/>
      <c r="DV492" s="30"/>
      <c r="DW492" s="30"/>
      <c r="DX492" s="30"/>
      <c r="DY492" s="30"/>
      <c r="DZ492" s="30"/>
      <c r="EA492" s="30"/>
      <c r="EB492" s="30"/>
      <c r="EC492" s="30"/>
      <c r="ED492" s="30"/>
      <c r="EE492" s="30"/>
      <c r="EF492" s="30"/>
      <c r="EG492" s="30"/>
      <c r="EH492" s="30"/>
      <c r="EI492" s="30"/>
      <c r="EJ492" s="30"/>
      <c r="EK492" s="30"/>
      <c r="EL492" s="30"/>
      <c r="EM492" s="30"/>
      <c r="EN492" s="30"/>
      <c r="EO492" s="30"/>
      <c r="EP492" s="30"/>
      <c r="EQ492" s="30"/>
      <c r="ER492" s="30"/>
      <c r="ES492" s="30"/>
      <c r="ET492" s="30"/>
      <c r="EU492" s="30"/>
      <c r="EV492" s="30"/>
      <c r="EW492" s="30"/>
      <c r="EX492" s="30"/>
      <c r="EY492" s="30"/>
      <c r="EZ492" s="30"/>
      <c r="FA492" s="30"/>
      <c r="FB492" s="30"/>
      <c r="FC492" s="30"/>
      <c r="FD492" s="30"/>
      <c r="FE492" s="30"/>
      <c r="FF492" s="30"/>
      <c r="FG492" s="30"/>
      <c r="FH492" s="30"/>
      <c r="FI492" s="30"/>
      <c r="FJ492" s="30"/>
      <c r="FK492" s="30"/>
      <c r="FL492" s="30"/>
      <c r="FM492" s="30"/>
      <c r="FN492" s="30"/>
      <c r="FO492" s="30"/>
      <c r="FP492" s="30"/>
      <c r="FQ492" s="30"/>
      <c r="FR492" s="30"/>
      <c r="FS492" s="30"/>
      <c r="FT492" s="30"/>
      <c r="FU492" s="30"/>
      <c r="FV492" s="30"/>
      <c r="FW492" s="30"/>
      <c r="FX492" s="30"/>
      <c r="FY492" s="30"/>
      <c r="FZ492" s="30"/>
      <c r="GA492" s="30"/>
      <c r="GB492" s="30"/>
      <c r="GC492" s="30"/>
      <c r="GD492" s="30"/>
      <c r="GE492" s="30"/>
      <c r="GF492" s="30"/>
      <c r="GG492" s="30"/>
      <c r="GH492" s="30"/>
      <c r="GI492" s="30"/>
      <c r="GJ492" s="30"/>
      <c r="GK492" s="30"/>
      <c r="GL492" s="30"/>
      <c r="GM492" s="30"/>
      <c r="GN492" s="30"/>
      <c r="GO492" s="30"/>
      <c r="GP492" s="30"/>
      <c r="GQ492" s="30"/>
      <c r="GR492" s="30"/>
      <c r="GS492" s="30"/>
      <c r="GT492" s="30"/>
      <c r="GU492" s="30"/>
      <c r="GV492" s="30"/>
      <c r="GW492" s="30"/>
      <c r="GX492" s="30"/>
      <c r="GY492" s="30"/>
      <c r="GZ492" s="30"/>
      <c r="HA492" s="30"/>
      <c r="HB492" s="30"/>
      <c r="HC492" s="30"/>
      <c r="HD492" s="30"/>
      <c r="HE492" s="30"/>
      <c r="HF492" s="30"/>
      <c r="HG492" s="30"/>
      <c r="HH492" s="30"/>
      <c r="HI492" s="30"/>
      <c r="HJ492" s="30"/>
      <c r="HK492" s="30"/>
      <c r="HL492" s="30"/>
      <c r="HM492" s="30"/>
      <c r="HN492" s="30"/>
      <c r="HO492" s="30"/>
      <c r="HP492" s="30"/>
      <c r="HQ492" s="30"/>
      <c r="HR492" s="30"/>
      <c r="HS492" s="30"/>
      <c r="HT492" s="30"/>
      <c r="HU492" s="30"/>
      <c r="HV492" s="30"/>
      <c r="HW492" s="30"/>
      <c r="HX492" s="30"/>
      <c r="HY492" s="30"/>
      <c r="HZ492" s="30"/>
      <c r="IA492" s="30"/>
      <c r="IB492" s="30"/>
      <c r="IC492" s="30"/>
      <c r="ID492" s="30"/>
      <c r="IE492" s="30"/>
      <c r="IF492" s="30"/>
      <c r="IG492" s="30"/>
      <c r="IH492" s="30"/>
      <c r="II492" s="30"/>
      <c r="IJ492" s="30"/>
      <c r="IK492" s="30"/>
      <c r="IL492" s="30"/>
      <c r="IM492" s="30"/>
      <c r="IN492" s="30"/>
      <c r="IO492" s="30"/>
      <c r="IP492" s="30"/>
      <c r="IQ492" s="30"/>
      <c r="IR492" s="30"/>
      <c r="IS492" s="30"/>
      <c r="IT492" s="30"/>
      <c r="IU492" s="30"/>
      <c r="IV492" s="30"/>
      <c r="IW492" s="30"/>
      <c r="IX492" s="30"/>
      <c r="IY492" s="30"/>
      <c r="IZ492" s="30"/>
      <c r="JA492" s="30"/>
      <c r="JB492" s="30"/>
      <c r="JC492" s="30"/>
      <c r="JD492" s="30"/>
      <c r="JE492" s="30"/>
      <c r="JF492" s="30"/>
      <c r="JG492" s="30"/>
      <c r="JH492" s="30"/>
      <c r="JI492" s="30"/>
      <c r="JJ492" s="30"/>
      <c r="JK492" s="30"/>
      <c r="JL492" s="30"/>
      <c r="JM492" s="30"/>
      <c r="JN492" s="30"/>
      <c r="JO492" s="30"/>
      <c r="JP492" s="30"/>
      <c r="JQ492" s="30"/>
      <c r="JR492" s="30"/>
      <c r="JS492" s="30"/>
      <c r="JT492" s="30"/>
      <c r="JU492" s="30"/>
      <c r="JV492" s="30"/>
      <c r="JW492" s="30"/>
      <c r="JX492" s="30"/>
      <c r="JY492" s="30"/>
      <c r="JZ492" s="30"/>
      <c r="KA492" s="30"/>
      <c r="KB492" s="30"/>
      <c r="KC492" s="30"/>
      <c r="KD492" s="30"/>
      <c r="KE492" s="30"/>
      <c r="KF492" s="30"/>
      <c r="KG492" s="30"/>
      <c r="KH492" s="30"/>
      <c r="KI492" s="30"/>
      <c r="KJ492" s="30"/>
      <c r="KK492" s="30"/>
      <c r="KL492" s="30"/>
      <c r="KM492" s="30"/>
      <c r="KN492" s="30"/>
      <c r="KO492" s="30"/>
      <c r="KP492" s="30"/>
      <c r="KQ492" s="30"/>
      <c r="KR492" s="30"/>
      <c r="KS492" s="30"/>
      <c r="KT492" s="30"/>
      <c r="KU492" s="30"/>
      <c r="KV492" s="30"/>
      <c r="KW492" s="30"/>
      <c r="KX492" s="30"/>
      <c r="KY492" s="30"/>
      <c r="KZ492" s="30"/>
      <c r="LA492" s="30"/>
      <c r="LB492" s="30"/>
      <c r="LC492" s="30"/>
      <c r="LD492" s="30"/>
      <c r="LE492" s="30"/>
      <c r="LF492" s="30"/>
      <c r="LG492" s="30"/>
      <c r="LH492" s="30"/>
      <c r="LI492" s="30"/>
      <c r="LJ492" s="30"/>
      <c r="LK492" s="30"/>
      <c r="LL492" s="30"/>
      <c r="LM492" s="30"/>
      <c r="LN492" s="30"/>
      <c r="LO492" s="30"/>
      <c r="LP492" s="30"/>
      <c r="LQ492" s="30"/>
      <c r="LR492" s="30"/>
      <c r="LS492" s="30"/>
      <c r="LT492" s="30"/>
      <c r="LU492" s="30"/>
      <c r="LV492" s="30"/>
      <c r="LW492" s="30"/>
      <c r="LX492" s="30"/>
    </row>
    <row r="493" spans="1:336" s="31" customFormat="1" ht="178.5" x14ac:dyDescent="0.25">
      <c r="A493" s="677" t="str">
        <f>CONCATENATE(MUEBLES[[#This Row],[CODIGO DE LA PARTIDA ESPECIFICA ]],"-",MUEBLES[[#This Row],[NO. EDIFICIO ]],"-",MUEBLES[[#This Row],[NO. ÁREA ]],"-",MUEBLES[[#This Row],[NÚM. DE BIEN ]],"-",MUEBLES[[#This Row],[CONSECUTIVO DEL BIEN ]],"-",MUEBLES[[#This Row],[CONSECUTIVO GENERAL DE INVENTARIO]])</f>
        <v>511-01-44-107-001-0488</v>
      </c>
      <c r="B493" s="584">
        <v>511</v>
      </c>
      <c r="C493" s="584" t="s">
        <v>6096</v>
      </c>
      <c r="D493" s="584" t="s">
        <v>6609</v>
      </c>
      <c r="E493" s="585" t="s">
        <v>4060</v>
      </c>
      <c r="F493" s="584" t="str">
        <f>VLOOKUP(MUEBLES[[#This Row],[NO. EDIFICIO ]],EDIFICIOS[],2,FALSE)</f>
        <v>PALACIO MUNICIPAL</v>
      </c>
      <c r="G493" s="584" t="str">
        <f>VLOOKUP(MUEBLES[[#This Row],[NO. EDIFICIO ]],EDIFICIOS[],3,FALSE)</f>
        <v>PALACIO MUNICIPAL, S/N, COLONIA CENTRO</v>
      </c>
      <c r="H493" s="606" t="s">
        <v>4289</v>
      </c>
      <c r="I493" s="587" t="str">
        <f>VLOOKUP(MUEBLES[[#This Row],[NO. ÁREA ]],AREAS[],2,FALSE)</f>
        <v>SEGURIDAD PÚBLICA Y TRÁNSITO MUNICIPAL</v>
      </c>
      <c r="J493" s="586" t="str">
        <f>VLOOKUP(MUEBLES[[#This Row],[NO. ÁREA ]],AREAS[],5,FALSE)</f>
        <v>LIC. MIGUEL ÁNGEL ALDANA  CANO</v>
      </c>
      <c r="K493" s="586" t="s">
        <v>4060</v>
      </c>
      <c r="L493" s="587" t="str">
        <f>VLOOKUP(MUEBLES[[#This Row],[NÚM. DE NOMINA ]],PERSONAL[],2,FALSE)</f>
        <v>LIC. MIGUEL ÁNGEL ALDANA  CANO</v>
      </c>
      <c r="M493" s="586" t="str">
        <f>VLOOKUP(MUEBLES[[#This Row],[NÚM. DE NOMINA ]],PERSONAL[],3,FALSE)</f>
        <v xml:space="preserve">TITULAR </v>
      </c>
      <c r="N493" s="585" t="s">
        <v>4374</v>
      </c>
      <c r="O493" s="624" t="s">
        <v>4692</v>
      </c>
      <c r="P493" s="588" t="str">
        <f>VLOOKUP(MUEBLES[[#This Row],[NÚM. DE BIEN ]],BIENES[],2,FALSE)</f>
        <v>EPMP FORCE 300-25L PARA ZONAS CON ALTA INTERFERENCIA, HASTA 400+ MBPS, 4910 - 6200 MHZ, 802.11 AC WAVE2, ANTENA DE 25 DBI, LATENCIA BAJA</v>
      </c>
      <c r="Q493" s="625" t="s">
        <v>3610</v>
      </c>
      <c r="R493" s="606" t="s">
        <v>5430</v>
      </c>
      <c r="S493" s="585" t="s">
        <v>557</v>
      </c>
      <c r="T493" s="585" t="s">
        <v>557</v>
      </c>
      <c r="U493" s="585" t="s">
        <v>557</v>
      </c>
      <c r="V493" s="585"/>
      <c r="W493" s="590">
        <v>45280</v>
      </c>
      <c r="X493" s="591">
        <v>9969.2371999999996</v>
      </c>
      <c r="Y493" s="619"/>
      <c r="Z493" s="592">
        <v>9969.2371999999996</v>
      </c>
      <c r="AA493" s="585" t="s">
        <v>1405</v>
      </c>
      <c r="AB493" s="19"/>
      <c r="AC493" s="576"/>
      <c r="AD493" s="30"/>
      <c r="AE493" s="30"/>
      <c r="AF493" s="30"/>
      <c r="AG493" s="30"/>
      <c r="AH493" s="30"/>
      <c r="AI493" s="30"/>
      <c r="AJ493" s="30"/>
      <c r="AK493" s="30"/>
      <c r="AL493" s="30"/>
      <c r="AM493" s="30"/>
      <c r="AN493" s="30"/>
      <c r="AO493" s="30"/>
      <c r="AP493" s="30"/>
      <c r="AQ493" s="30"/>
      <c r="AR493" s="30"/>
      <c r="AS493" s="30"/>
      <c r="AT493" s="30"/>
      <c r="AU493" s="30"/>
      <c r="AV493" s="30"/>
      <c r="AW493" s="30"/>
      <c r="AX493" s="30"/>
      <c r="AY493" s="30"/>
      <c r="AZ493" s="30"/>
      <c r="BA493" s="30"/>
      <c r="BB493" s="30"/>
      <c r="BC493" s="30"/>
      <c r="BD493" s="30"/>
      <c r="BE493" s="30"/>
      <c r="BF493" s="30"/>
      <c r="BG493" s="30"/>
      <c r="BH493" s="30"/>
      <c r="BI493" s="30"/>
      <c r="BJ493" s="30"/>
      <c r="BK493" s="30"/>
      <c r="BL493" s="30"/>
      <c r="BM493" s="30"/>
      <c r="BN493" s="30"/>
      <c r="BO493" s="30"/>
      <c r="BP493" s="30"/>
      <c r="BQ493" s="30"/>
      <c r="BR493" s="30"/>
      <c r="BS493" s="30"/>
      <c r="BT493" s="30"/>
      <c r="BU493" s="30"/>
      <c r="BV493" s="30"/>
      <c r="BW493" s="30"/>
      <c r="BX493" s="30"/>
      <c r="BY493" s="30"/>
      <c r="BZ493" s="30"/>
      <c r="CA493" s="30"/>
      <c r="CB493" s="30"/>
      <c r="CC493" s="30"/>
      <c r="CD493" s="30"/>
      <c r="CE493" s="30"/>
      <c r="CF493" s="30"/>
      <c r="CG493" s="30"/>
      <c r="CH493" s="30"/>
      <c r="CI493" s="30"/>
      <c r="CJ493" s="30"/>
      <c r="CK493" s="30"/>
      <c r="CL493" s="30"/>
      <c r="CM493" s="30"/>
      <c r="CN493" s="30"/>
      <c r="CO493" s="30"/>
      <c r="CP493" s="30"/>
      <c r="CQ493" s="30"/>
      <c r="CR493" s="30"/>
      <c r="CS493" s="30"/>
      <c r="CT493" s="30"/>
      <c r="CU493" s="30"/>
      <c r="CV493" s="30"/>
      <c r="CW493" s="30"/>
      <c r="CX493" s="30"/>
      <c r="CY493" s="30"/>
      <c r="CZ493" s="30"/>
      <c r="DA493" s="30"/>
      <c r="DB493" s="30"/>
      <c r="DC493" s="30"/>
      <c r="DD493" s="30"/>
      <c r="DE493" s="30"/>
      <c r="DF493" s="30"/>
      <c r="DG493" s="30"/>
      <c r="DH493" s="30"/>
      <c r="DI493" s="30"/>
      <c r="DJ493" s="30"/>
      <c r="DK493" s="30"/>
      <c r="DL493" s="30"/>
      <c r="DM493" s="30"/>
      <c r="DN493" s="30"/>
      <c r="DO493" s="30"/>
      <c r="DP493" s="30"/>
      <c r="DQ493" s="30"/>
      <c r="DR493" s="30"/>
      <c r="DS493" s="30"/>
      <c r="DT493" s="30"/>
      <c r="DU493" s="30"/>
      <c r="DV493" s="30"/>
      <c r="DW493" s="30"/>
      <c r="DX493" s="30"/>
      <c r="DY493" s="30"/>
      <c r="DZ493" s="30"/>
      <c r="EA493" s="30"/>
      <c r="EB493" s="30"/>
      <c r="EC493" s="30"/>
      <c r="ED493" s="30"/>
      <c r="EE493" s="30"/>
      <c r="EF493" s="30"/>
      <c r="EG493" s="30"/>
      <c r="EH493" s="30"/>
      <c r="EI493" s="30"/>
      <c r="EJ493" s="30"/>
      <c r="EK493" s="30"/>
      <c r="EL493" s="30"/>
      <c r="EM493" s="30"/>
      <c r="EN493" s="30"/>
      <c r="EO493" s="30"/>
      <c r="EP493" s="30"/>
      <c r="EQ493" s="30"/>
      <c r="ER493" s="30"/>
      <c r="ES493" s="30"/>
      <c r="ET493" s="30"/>
      <c r="EU493" s="30"/>
      <c r="EV493" s="30"/>
      <c r="EW493" s="30"/>
      <c r="EX493" s="30"/>
      <c r="EY493" s="30"/>
      <c r="EZ493" s="30"/>
      <c r="FA493" s="30"/>
      <c r="FB493" s="30"/>
      <c r="FC493" s="30"/>
      <c r="FD493" s="30"/>
      <c r="FE493" s="30"/>
      <c r="FF493" s="30"/>
      <c r="FG493" s="30"/>
      <c r="FH493" s="30"/>
      <c r="FI493" s="30"/>
      <c r="FJ493" s="30"/>
      <c r="FK493" s="30"/>
      <c r="FL493" s="30"/>
      <c r="FM493" s="30"/>
      <c r="FN493" s="30"/>
      <c r="FO493" s="30"/>
      <c r="FP493" s="30"/>
      <c r="FQ493" s="30"/>
      <c r="FR493" s="30"/>
      <c r="FS493" s="30"/>
      <c r="FT493" s="30"/>
      <c r="FU493" s="30"/>
      <c r="FV493" s="30"/>
      <c r="FW493" s="30"/>
      <c r="FX493" s="30"/>
      <c r="FY493" s="30"/>
      <c r="FZ493" s="30"/>
      <c r="GA493" s="30"/>
      <c r="GB493" s="30"/>
      <c r="GC493" s="30"/>
      <c r="GD493" s="30"/>
      <c r="GE493" s="30"/>
      <c r="GF493" s="30"/>
      <c r="GG493" s="30"/>
      <c r="GH493" s="30"/>
      <c r="GI493" s="30"/>
      <c r="GJ493" s="30"/>
      <c r="GK493" s="30"/>
      <c r="GL493" s="30"/>
      <c r="GM493" s="30"/>
      <c r="GN493" s="30"/>
      <c r="GO493" s="30"/>
      <c r="GP493" s="30"/>
      <c r="GQ493" s="30"/>
      <c r="GR493" s="30"/>
      <c r="GS493" s="30"/>
      <c r="GT493" s="30"/>
      <c r="GU493" s="30"/>
      <c r="GV493" s="30"/>
      <c r="GW493" s="30"/>
      <c r="GX493" s="30"/>
      <c r="GY493" s="30"/>
      <c r="GZ493" s="30"/>
      <c r="HA493" s="30"/>
      <c r="HB493" s="30"/>
      <c r="HC493" s="30"/>
      <c r="HD493" s="30"/>
      <c r="HE493" s="30"/>
      <c r="HF493" s="30"/>
      <c r="HG493" s="30"/>
      <c r="HH493" s="30"/>
      <c r="HI493" s="30"/>
      <c r="HJ493" s="30"/>
      <c r="HK493" s="30"/>
      <c r="HL493" s="30"/>
      <c r="HM493" s="30"/>
      <c r="HN493" s="30"/>
      <c r="HO493" s="30"/>
      <c r="HP493" s="30"/>
      <c r="HQ493" s="30"/>
      <c r="HR493" s="30"/>
      <c r="HS493" s="30"/>
      <c r="HT493" s="30"/>
      <c r="HU493" s="30"/>
      <c r="HV493" s="30"/>
      <c r="HW493" s="30"/>
      <c r="HX493" s="30"/>
      <c r="HY493" s="30"/>
      <c r="HZ493" s="30"/>
      <c r="IA493" s="30"/>
      <c r="IB493" s="30"/>
      <c r="IC493" s="30"/>
      <c r="ID493" s="30"/>
      <c r="IE493" s="30"/>
      <c r="IF493" s="30"/>
      <c r="IG493" s="30"/>
      <c r="IH493" s="30"/>
      <c r="II493" s="30"/>
      <c r="IJ493" s="30"/>
      <c r="IK493" s="30"/>
      <c r="IL493" s="30"/>
      <c r="IM493" s="30"/>
      <c r="IN493" s="30"/>
      <c r="IO493" s="30"/>
      <c r="IP493" s="30"/>
      <c r="IQ493" s="30"/>
      <c r="IR493" s="30"/>
      <c r="IS493" s="30"/>
      <c r="IT493" s="30"/>
      <c r="IU493" s="30"/>
      <c r="IV493" s="30"/>
      <c r="IW493" s="30"/>
      <c r="IX493" s="30"/>
      <c r="IY493" s="30"/>
      <c r="IZ493" s="30"/>
      <c r="JA493" s="30"/>
      <c r="JB493" s="30"/>
      <c r="JC493" s="30"/>
      <c r="JD493" s="30"/>
      <c r="JE493" s="30"/>
      <c r="JF493" s="30"/>
      <c r="JG493" s="30"/>
      <c r="JH493" s="30"/>
      <c r="JI493" s="30"/>
      <c r="JJ493" s="30"/>
      <c r="JK493" s="30"/>
      <c r="JL493" s="30"/>
      <c r="JM493" s="30"/>
      <c r="JN493" s="30"/>
      <c r="JO493" s="30"/>
      <c r="JP493" s="30"/>
      <c r="JQ493" s="30"/>
      <c r="JR493" s="30"/>
      <c r="JS493" s="30"/>
      <c r="JT493" s="30"/>
      <c r="JU493" s="30"/>
      <c r="JV493" s="30"/>
      <c r="JW493" s="30"/>
      <c r="JX493" s="30"/>
      <c r="JY493" s="30"/>
      <c r="JZ493" s="30"/>
      <c r="KA493" s="30"/>
      <c r="KB493" s="30"/>
      <c r="KC493" s="30"/>
      <c r="KD493" s="30"/>
      <c r="KE493" s="30"/>
      <c r="KF493" s="30"/>
      <c r="KG493" s="30"/>
      <c r="KH493" s="30"/>
      <c r="KI493" s="30"/>
      <c r="KJ493" s="30"/>
      <c r="KK493" s="30"/>
      <c r="KL493" s="30"/>
      <c r="KM493" s="30"/>
      <c r="KN493" s="30"/>
      <c r="KO493" s="30"/>
      <c r="KP493" s="30"/>
      <c r="KQ493" s="30"/>
      <c r="KR493" s="30"/>
      <c r="KS493" s="30"/>
      <c r="KT493" s="30"/>
      <c r="KU493" s="30"/>
      <c r="KV493" s="30"/>
      <c r="KW493" s="30"/>
      <c r="KX493" s="30"/>
      <c r="KY493" s="30"/>
      <c r="KZ493" s="30"/>
      <c r="LA493" s="30"/>
      <c r="LB493" s="30"/>
      <c r="LC493" s="30"/>
      <c r="LD493" s="30"/>
      <c r="LE493" s="30"/>
      <c r="LF493" s="30"/>
      <c r="LG493" s="30"/>
      <c r="LH493" s="30"/>
      <c r="LI493" s="30"/>
      <c r="LJ493" s="30"/>
      <c r="LK493" s="30"/>
      <c r="LL493" s="30"/>
      <c r="LM493" s="30"/>
      <c r="LN493" s="30"/>
      <c r="LO493" s="30"/>
      <c r="LP493" s="30"/>
      <c r="LQ493" s="30"/>
      <c r="LR493" s="30"/>
      <c r="LS493" s="30"/>
      <c r="LT493" s="30"/>
      <c r="LU493" s="30"/>
      <c r="LV493" s="30"/>
      <c r="LW493" s="30"/>
      <c r="LX493" s="30"/>
    </row>
    <row r="494" spans="1:336" s="31" customFormat="1" ht="178.5" x14ac:dyDescent="0.25">
      <c r="A494" s="677" t="str">
        <f>CONCATENATE(MUEBLES[[#This Row],[CODIGO DE LA PARTIDA ESPECIFICA ]],"-",MUEBLES[[#This Row],[NO. EDIFICIO ]],"-",MUEBLES[[#This Row],[NO. ÁREA ]],"-",MUEBLES[[#This Row],[NÚM. DE BIEN ]],"-",MUEBLES[[#This Row],[CONSECUTIVO DEL BIEN ]],"-",MUEBLES[[#This Row],[CONSECUTIVO GENERAL DE INVENTARIO]])</f>
        <v>511-01-44-107-002-0489</v>
      </c>
      <c r="B494" s="584">
        <v>511</v>
      </c>
      <c r="C494" s="584" t="s">
        <v>6096</v>
      </c>
      <c r="D494" s="584" t="s">
        <v>6610</v>
      </c>
      <c r="E494" s="585" t="s">
        <v>4060</v>
      </c>
      <c r="F494" s="584" t="str">
        <f>VLOOKUP(MUEBLES[[#This Row],[NO. EDIFICIO ]],EDIFICIOS[],2,FALSE)</f>
        <v>PALACIO MUNICIPAL</v>
      </c>
      <c r="G494" s="584" t="str">
        <f>VLOOKUP(MUEBLES[[#This Row],[NO. EDIFICIO ]],EDIFICIOS[],3,FALSE)</f>
        <v>PALACIO MUNICIPAL, S/N, COLONIA CENTRO</v>
      </c>
      <c r="H494" s="606" t="s">
        <v>4289</v>
      </c>
      <c r="I494" s="587" t="str">
        <f>VLOOKUP(MUEBLES[[#This Row],[NO. ÁREA ]],AREAS[],2,FALSE)</f>
        <v>SEGURIDAD PÚBLICA Y TRÁNSITO MUNICIPAL</v>
      </c>
      <c r="J494" s="586" t="str">
        <f>VLOOKUP(MUEBLES[[#This Row],[NO. ÁREA ]],AREAS[],5,FALSE)</f>
        <v>LIC. MIGUEL ÁNGEL ALDANA  CANO</v>
      </c>
      <c r="K494" s="586" t="s">
        <v>4060</v>
      </c>
      <c r="L494" s="587" t="str">
        <f>VLOOKUP(MUEBLES[[#This Row],[NÚM. DE NOMINA ]],PERSONAL[],2,FALSE)</f>
        <v>LIC. MIGUEL ÁNGEL ALDANA  CANO</v>
      </c>
      <c r="M494" s="586" t="str">
        <f>VLOOKUP(MUEBLES[[#This Row],[NÚM. DE NOMINA ]],PERSONAL[],3,FALSE)</f>
        <v xml:space="preserve">TITULAR </v>
      </c>
      <c r="N494" s="585" t="s">
        <v>4374</v>
      </c>
      <c r="O494" s="624" t="s">
        <v>4693</v>
      </c>
      <c r="P494" s="588" t="str">
        <f>VLOOKUP(MUEBLES[[#This Row],[NÚM. DE BIEN ]],BIENES[],2,FALSE)</f>
        <v>EPMP FORCE 300-25L PARA ZONAS CON ALTA INTERFERENCIA, HASTA 400+ MBPS, 4910 - 6200 MHZ, 802.11 AC WAVE2, ANTENA DE 25 DBI, LATENCIA BAJA</v>
      </c>
      <c r="Q494" s="625" t="s">
        <v>3610</v>
      </c>
      <c r="R494" s="606" t="s">
        <v>5431</v>
      </c>
      <c r="S494" s="585" t="s">
        <v>557</v>
      </c>
      <c r="T494" s="585" t="s">
        <v>557</v>
      </c>
      <c r="U494" s="585" t="s">
        <v>557</v>
      </c>
      <c r="V494" s="585"/>
      <c r="W494" s="590">
        <v>45280</v>
      </c>
      <c r="X494" s="591">
        <v>9969.2371999999996</v>
      </c>
      <c r="Y494" s="619"/>
      <c r="Z494" s="592">
        <v>9969.2371999999996</v>
      </c>
      <c r="AA494" s="585" t="s">
        <v>1405</v>
      </c>
      <c r="AB494" s="19"/>
      <c r="AC494" s="576"/>
      <c r="AD494" s="30"/>
      <c r="AE494" s="30"/>
      <c r="AF494" s="30"/>
      <c r="AG494" s="30"/>
      <c r="AH494" s="30"/>
      <c r="AI494" s="30"/>
      <c r="AJ494" s="30"/>
      <c r="AK494" s="30"/>
      <c r="AL494" s="30"/>
      <c r="AM494" s="30"/>
      <c r="AN494" s="30"/>
      <c r="AO494" s="30"/>
      <c r="AP494" s="30"/>
      <c r="AQ494" s="30"/>
      <c r="AR494" s="30"/>
      <c r="AS494" s="30"/>
      <c r="AT494" s="30"/>
      <c r="AU494" s="30"/>
      <c r="AV494" s="30"/>
      <c r="AW494" s="30"/>
      <c r="AX494" s="30"/>
      <c r="AY494" s="30"/>
      <c r="AZ494" s="30"/>
      <c r="BA494" s="30"/>
      <c r="BB494" s="30"/>
      <c r="BC494" s="30"/>
      <c r="BD494" s="30"/>
      <c r="BE494" s="30"/>
      <c r="BF494" s="30"/>
      <c r="BG494" s="30"/>
      <c r="BH494" s="30"/>
      <c r="BI494" s="30"/>
      <c r="BJ494" s="30"/>
      <c r="BK494" s="30"/>
      <c r="BL494" s="30"/>
      <c r="BM494" s="30"/>
      <c r="BN494" s="30"/>
      <c r="BO494" s="30"/>
      <c r="BP494" s="30"/>
      <c r="BQ494" s="30"/>
      <c r="BR494" s="30"/>
      <c r="BS494" s="30"/>
      <c r="BT494" s="30"/>
      <c r="BU494" s="30"/>
      <c r="BV494" s="30"/>
      <c r="BW494" s="30"/>
      <c r="BX494" s="30"/>
      <c r="BY494" s="30"/>
      <c r="BZ494" s="30"/>
      <c r="CA494" s="30"/>
      <c r="CB494" s="30"/>
      <c r="CC494" s="30"/>
      <c r="CD494" s="30"/>
      <c r="CE494" s="30"/>
      <c r="CF494" s="30"/>
      <c r="CG494" s="30"/>
      <c r="CH494" s="30"/>
      <c r="CI494" s="30"/>
      <c r="CJ494" s="30"/>
      <c r="CK494" s="30"/>
      <c r="CL494" s="30"/>
      <c r="CM494" s="30"/>
      <c r="CN494" s="30"/>
      <c r="CO494" s="30"/>
      <c r="CP494" s="30"/>
      <c r="CQ494" s="30"/>
      <c r="CR494" s="30"/>
      <c r="CS494" s="30"/>
      <c r="CT494" s="30"/>
      <c r="CU494" s="30"/>
      <c r="CV494" s="30"/>
      <c r="CW494" s="30"/>
      <c r="CX494" s="30"/>
      <c r="CY494" s="30"/>
      <c r="CZ494" s="30"/>
      <c r="DA494" s="30"/>
      <c r="DB494" s="30"/>
      <c r="DC494" s="30"/>
      <c r="DD494" s="30"/>
      <c r="DE494" s="30"/>
      <c r="DF494" s="30"/>
      <c r="DG494" s="30"/>
      <c r="DH494" s="30"/>
      <c r="DI494" s="30"/>
      <c r="DJ494" s="30"/>
      <c r="DK494" s="30"/>
      <c r="DL494" s="30"/>
      <c r="DM494" s="30"/>
      <c r="DN494" s="30"/>
      <c r="DO494" s="30"/>
      <c r="DP494" s="30"/>
      <c r="DQ494" s="30"/>
      <c r="DR494" s="30"/>
      <c r="DS494" s="30"/>
      <c r="DT494" s="30"/>
      <c r="DU494" s="30"/>
      <c r="DV494" s="30"/>
      <c r="DW494" s="30"/>
      <c r="DX494" s="30"/>
      <c r="DY494" s="30"/>
      <c r="DZ494" s="30"/>
      <c r="EA494" s="30"/>
      <c r="EB494" s="30"/>
      <c r="EC494" s="30"/>
      <c r="ED494" s="30"/>
      <c r="EE494" s="30"/>
      <c r="EF494" s="30"/>
      <c r="EG494" s="30"/>
      <c r="EH494" s="30"/>
      <c r="EI494" s="30"/>
      <c r="EJ494" s="30"/>
      <c r="EK494" s="30"/>
      <c r="EL494" s="30"/>
      <c r="EM494" s="30"/>
      <c r="EN494" s="30"/>
      <c r="EO494" s="30"/>
      <c r="EP494" s="30"/>
      <c r="EQ494" s="30"/>
      <c r="ER494" s="30"/>
      <c r="ES494" s="30"/>
      <c r="ET494" s="30"/>
      <c r="EU494" s="30"/>
      <c r="EV494" s="30"/>
      <c r="EW494" s="30"/>
      <c r="EX494" s="30"/>
      <c r="EY494" s="30"/>
      <c r="EZ494" s="30"/>
      <c r="FA494" s="30"/>
      <c r="FB494" s="30"/>
      <c r="FC494" s="30"/>
      <c r="FD494" s="30"/>
      <c r="FE494" s="30"/>
      <c r="FF494" s="30"/>
      <c r="FG494" s="30"/>
      <c r="FH494" s="30"/>
      <c r="FI494" s="30"/>
      <c r="FJ494" s="30"/>
      <c r="FK494" s="30"/>
      <c r="FL494" s="30"/>
      <c r="FM494" s="30"/>
      <c r="FN494" s="30"/>
      <c r="FO494" s="30"/>
      <c r="FP494" s="30"/>
      <c r="FQ494" s="30"/>
      <c r="FR494" s="30"/>
      <c r="FS494" s="30"/>
      <c r="FT494" s="30"/>
      <c r="FU494" s="30"/>
      <c r="FV494" s="30"/>
      <c r="FW494" s="30"/>
      <c r="FX494" s="30"/>
      <c r="FY494" s="30"/>
      <c r="FZ494" s="30"/>
      <c r="GA494" s="30"/>
      <c r="GB494" s="30"/>
      <c r="GC494" s="30"/>
      <c r="GD494" s="30"/>
      <c r="GE494" s="30"/>
      <c r="GF494" s="30"/>
      <c r="GG494" s="30"/>
      <c r="GH494" s="30"/>
      <c r="GI494" s="30"/>
      <c r="GJ494" s="30"/>
      <c r="GK494" s="30"/>
      <c r="GL494" s="30"/>
      <c r="GM494" s="30"/>
      <c r="GN494" s="30"/>
      <c r="GO494" s="30"/>
      <c r="GP494" s="30"/>
      <c r="GQ494" s="30"/>
      <c r="GR494" s="30"/>
      <c r="GS494" s="30"/>
      <c r="GT494" s="30"/>
      <c r="GU494" s="30"/>
      <c r="GV494" s="30"/>
      <c r="GW494" s="30"/>
      <c r="GX494" s="30"/>
      <c r="GY494" s="30"/>
      <c r="GZ494" s="30"/>
      <c r="HA494" s="30"/>
      <c r="HB494" s="30"/>
      <c r="HC494" s="30"/>
      <c r="HD494" s="30"/>
      <c r="HE494" s="30"/>
      <c r="HF494" s="30"/>
      <c r="HG494" s="30"/>
      <c r="HH494" s="30"/>
      <c r="HI494" s="30"/>
      <c r="HJ494" s="30"/>
      <c r="HK494" s="30"/>
      <c r="HL494" s="30"/>
      <c r="HM494" s="30"/>
      <c r="HN494" s="30"/>
      <c r="HO494" s="30"/>
      <c r="HP494" s="30"/>
      <c r="HQ494" s="30"/>
      <c r="HR494" s="30"/>
      <c r="HS494" s="30"/>
      <c r="HT494" s="30"/>
      <c r="HU494" s="30"/>
      <c r="HV494" s="30"/>
      <c r="HW494" s="30"/>
      <c r="HX494" s="30"/>
      <c r="HY494" s="30"/>
      <c r="HZ494" s="30"/>
      <c r="IA494" s="30"/>
      <c r="IB494" s="30"/>
      <c r="IC494" s="30"/>
      <c r="ID494" s="30"/>
      <c r="IE494" s="30"/>
      <c r="IF494" s="30"/>
      <c r="IG494" s="30"/>
      <c r="IH494" s="30"/>
      <c r="II494" s="30"/>
      <c r="IJ494" s="30"/>
      <c r="IK494" s="30"/>
      <c r="IL494" s="30"/>
      <c r="IM494" s="30"/>
      <c r="IN494" s="30"/>
      <c r="IO494" s="30"/>
      <c r="IP494" s="30"/>
      <c r="IQ494" s="30"/>
      <c r="IR494" s="30"/>
      <c r="IS494" s="30"/>
      <c r="IT494" s="30"/>
      <c r="IU494" s="30"/>
      <c r="IV494" s="30"/>
      <c r="IW494" s="30"/>
      <c r="IX494" s="30"/>
      <c r="IY494" s="30"/>
      <c r="IZ494" s="30"/>
      <c r="JA494" s="30"/>
      <c r="JB494" s="30"/>
      <c r="JC494" s="30"/>
      <c r="JD494" s="30"/>
      <c r="JE494" s="30"/>
      <c r="JF494" s="30"/>
      <c r="JG494" s="30"/>
      <c r="JH494" s="30"/>
      <c r="JI494" s="30"/>
      <c r="JJ494" s="30"/>
      <c r="JK494" s="30"/>
      <c r="JL494" s="30"/>
      <c r="JM494" s="30"/>
      <c r="JN494" s="30"/>
      <c r="JO494" s="30"/>
      <c r="JP494" s="30"/>
      <c r="JQ494" s="30"/>
      <c r="JR494" s="30"/>
      <c r="JS494" s="30"/>
      <c r="JT494" s="30"/>
      <c r="JU494" s="30"/>
      <c r="JV494" s="30"/>
      <c r="JW494" s="30"/>
      <c r="JX494" s="30"/>
      <c r="JY494" s="30"/>
      <c r="JZ494" s="30"/>
      <c r="KA494" s="30"/>
      <c r="KB494" s="30"/>
      <c r="KC494" s="30"/>
      <c r="KD494" s="30"/>
      <c r="KE494" s="30"/>
      <c r="KF494" s="30"/>
      <c r="KG494" s="30"/>
      <c r="KH494" s="30"/>
      <c r="KI494" s="30"/>
      <c r="KJ494" s="30"/>
      <c r="KK494" s="30"/>
      <c r="KL494" s="30"/>
      <c r="KM494" s="30"/>
      <c r="KN494" s="30"/>
      <c r="KO494" s="30"/>
      <c r="KP494" s="30"/>
      <c r="KQ494" s="30"/>
      <c r="KR494" s="30"/>
      <c r="KS494" s="30"/>
      <c r="KT494" s="30"/>
      <c r="KU494" s="30"/>
      <c r="KV494" s="30"/>
      <c r="KW494" s="30"/>
      <c r="KX494" s="30"/>
      <c r="KY494" s="30"/>
      <c r="KZ494" s="30"/>
      <c r="LA494" s="30"/>
      <c r="LB494" s="30"/>
      <c r="LC494" s="30"/>
      <c r="LD494" s="30"/>
      <c r="LE494" s="30"/>
      <c r="LF494" s="30"/>
      <c r="LG494" s="30"/>
      <c r="LH494" s="30"/>
      <c r="LI494" s="30"/>
      <c r="LJ494" s="30"/>
      <c r="LK494" s="30"/>
      <c r="LL494" s="30"/>
      <c r="LM494" s="30"/>
      <c r="LN494" s="30"/>
      <c r="LO494" s="30"/>
      <c r="LP494" s="30"/>
      <c r="LQ494" s="30"/>
      <c r="LR494" s="30"/>
      <c r="LS494" s="30"/>
      <c r="LT494" s="30"/>
      <c r="LU494" s="30"/>
      <c r="LV494" s="30"/>
      <c r="LW494" s="30"/>
      <c r="LX494" s="30"/>
    </row>
    <row r="495" spans="1:336" s="31" customFormat="1" ht="178.5" x14ac:dyDescent="0.25">
      <c r="A495" s="677" t="str">
        <f>CONCATENATE(MUEBLES[[#This Row],[CODIGO DE LA PARTIDA ESPECIFICA ]],"-",MUEBLES[[#This Row],[NO. EDIFICIO ]],"-",MUEBLES[[#This Row],[NO. ÁREA ]],"-",MUEBLES[[#This Row],[NÚM. DE BIEN ]],"-",MUEBLES[[#This Row],[CONSECUTIVO DEL BIEN ]],"-",MUEBLES[[#This Row],[CONSECUTIVO GENERAL DE INVENTARIO]])</f>
        <v>511-01-44-107-003-0490</v>
      </c>
      <c r="B495" s="584">
        <v>511</v>
      </c>
      <c r="C495" s="584" t="s">
        <v>6096</v>
      </c>
      <c r="D495" s="584" t="s">
        <v>6611</v>
      </c>
      <c r="E495" s="585" t="s">
        <v>4060</v>
      </c>
      <c r="F495" s="584" t="str">
        <f>VLOOKUP(MUEBLES[[#This Row],[NO. EDIFICIO ]],EDIFICIOS[],2,FALSE)</f>
        <v>PALACIO MUNICIPAL</v>
      </c>
      <c r="G495" s="584" t="str">
        <f>VLOOKUP(MUEBLES[[#This Row],[NO. EDIFICIO ]],EDIFICIOS[],3,FALSE)</f>
        <v>PALACIO MUNICIPAL, S/N, COLONIA CENTRO</v>
      </c>
      <c r="H495" s="606" t="s">
        <v>4289</v>
      </c>
      <c r="I495" s="587" t="str">
        <f>VLOOKUP(MUEBLES[[#This Row],[NO. ÁREA ]],AREAS[],2,FALSE)</f>
        <v>SEGURIDAD PÚBLICA Y TRÁNSITO MUNICIPAL</v>
      </c>
      <c r="J495" s="586" t="str">
        <f>VLOOKUP(MUEBLES[[#This Row],[NO. ÁREA ]],AREAS[],5,FALSE)</f>
        <v>LIC. MIGUEL ÁNGEL ALDANA  CANO</v>
      </c>
      <c r="K495" s="586" t="s">
        <v>4060</v>
      </c>
      <c r="L495" s="587" t="str">
        <f>VLOOKUP(MUEBLES[[#This Row],[NÚM. DE NOMINA ]],PERSONAL[],2,FALSE)</f>
        <v>LIC. MIGUEL ÁNGEL ALDANA  CANO</v>
      </c>
      <c r="M495" s="586" t="str">
        <f>VLOOKUP(MUEBLES[[#This Row],[NÚM. DE NOMINA ]],PERSONAL[],3,FALSE)</f>
        <v xml:space="preserve">TITULAR </v>
      </c>
      <c r="N495" s="585" t="s">
        <v>4374</v>
      </c>
      <c r="O495" s="624" t="s">
        <v>4694</v>
      </c>
      <c r="P495" s="588" t="str">
        <f>VLOOKUP(MUEBLES[[#This Row],[NÚM. DE BIEN ]],BIENES[],2,FALSE)</f>
        <v>EPMP FORCE 300-25L PARA ZONAS CON ALTA INTERFERENCIA, HASTA 400+ MBPS, 4910 - 6200 MHZ, 802.11 AC WAVE2, ANTENA DE 25 DBI, LATENCIA BAJA</v>
      </c>
      <c r="Q495" s="625" t="s">
        <v>3610</v>
      </c>
      <c r="R495" s="606" t="s">
        <v>5432</v>
      </c>
      <c r="S495" s="585" t="s">
        <v>557</v>
      </c>
      <c r="T495" s="585" t="s">
        <v>557</v>
      </c>
      <c r="U495" s="585" t="s">
        <v>557</v>
      </c>
      <c r="V495" s="585"/>
      <c r="W495" s="590">
        <v>45280</v>
      </c>
      <c r="X495" s="591">
        <v>9969.2371999999996</v>
      </c>
      <c r="Y495" s="619"/>
      <c r="Z495" s="592">
        <v>9969.2371999999996</v>
      </c>
      <c r="AA495" s="585" t="s">
        <v>1405</v>
      </c>
      <c r="AB495" s="19"/>
      <c r="AC495" s="576"/>
      <c r="AD495" s="30"/>
      <c r="AE495" s="30"/>
      <c r="AF495" s="30"/>
      <c r="AG495" s="30"/>
      <c r="AH495" s="30"/>
      <c r="AI495" s="30"/>
      <c r="AJ495" s="30"/>
      <c r="AK495" s="30"/>
      <c r="AL495" s="30"/>
      <c r="AM495" s="30"/>
      <c r="AN495" s="30"/>
      <c r="AO495" s="30"/>
      <c r="AP495" s="30"/>
      <c r="AQ495" s="30"/>
      <c r="AR495" s="30"/>
      <c r="AS495" s="30"/>
      <c r="AT495" s="30"/>
      <c r="AU495" s="30"/>
      <c r="AV495" s="30"/>
      <c r="AW495" s="30"/>
      <c r="AX495" s="30"/>
      <c r="AY495" s="30"/>
      <c r="AZ495" s="30"/>
      <c r="BA495" s="30"/>
      <c r="BB495" s="30"/>
      <c r="BC495" s="30"/>
      <c r="BD495" s="30"/>
      <c r="BE495" s="30"/>
      <c r="BF495" s="30"/>
      <c r="BG495" s="30"/>
      <c r="BH495" s="30"/>
      <c r="BI495" s="30"/>
      <c r="BJ495" s="30"/>
      <c r="BK495" s="30"/>
      <c r="BL495" s="30"/>
      <c r="BM495" s="30"/>
      <c r="BN495" s="30"/>
      <c r="BO495" s="30"/>
      <c r="BP495" s="30"/>
      <c r="BQ495" s="30"/>
      <c r="BR495" s="30"/>
      <c r="BS495" s="30"/>
      <c r="BT495" s="30"/>
      <c r="BU495" s="30"/>
      <c r="BV495" s="30"/>
      <c r="BW495" s="30"/>
      <c r="BX495" s="30"/>
      <c r="BY495" s="30"/>
      <c r="BZ495" s="30"/>
      <c r="CA495" s="30"/>
      <c r="CB495" s="30"/>
      <c r="CC495" s="30"/>
      <c r="CD495" s="30"/>
      <c r="CE495" s="30"/>
      <c r="CF495" s="30"/>
      <c r="CG495" s="30"/>
      <c r="CH495" s="30"/>
      <c r="CI495" s="30"/>
      <c r="CJ495" s="30"/>
      <c r="CK495" s="30"/>
      <c r="CL495" s="30"/>
      <c r="CM495" s="30"/>
      <c r="CN495" s="30"/>
      <c r="CO495" s="30"/>
      <c r="CP495" s="30"/>
      <c r="CQ495" s="30"/>
      <c r="CR495" s="30"/>
      <c r="CS495" s="30"/>
      <c r="CT495" s="30"/>
      <c r="CU495" s="30"/>
      <c r="CV495" s="30"/>
      <c r="CW495" s="30"/>
      <c r="CX495" s="30"/>
      <c r="CY495" s="30"/>
      <c r="CZ495" s="30"/>
      <c r="DA495" s="30"/>
      <c r="DB495" s="30"/>
      <c r="DC495" s="30"/>
      <c r="DD495" s="30"/>
      <c r="DE495" s="30"/>
      <c r="DF495" s="30"/>
      <c r="DG495" s="30"/>
      <c r="DH495" s="30"/>
      <c r="DI495" s="30"/>
      <c r="DJ495" s="30"/>
      <c r="DK495" s="30"/>
      <c r="DL495" s="30"/>
      <c r="DM495" s="30"/>
      <c r="DN495" s="30"/>
      <c r="DO495" s="30"/>
      <c r="DP495" s="30"/>
      <c r="DQ495" s="30"/>
      <c r="DR495" s="30"/>
      <c r="DS495" s="30"/>
      <c r="DT495" s="30"/>
      <c r="DU495" s="30"/>
      <c r="DV495" s="30"/>
      <c r="DW495" s="30"/>
      <c r="DX495" s="30"/>
      <c r="DY495" s="30"/>
      <c r="DZ495" s="30"/>
      <c r="EA495" s="30"/>
      <c r="EB495" s="30"/>
      <c r="EC495" s="30"/>
      <c r="ED495" s="30"/>
      <c r="EE495" s="30"/>
      <c r="EF495" s="30"/>
      <c r="EG495" s="30"/>
      <c r="EH495" s="30"/>
      <c r="EI495" s="30"/>
      <c r="EJ495" s="30"/>
      <c r="EK495" s="30"/>
      <c r="EL495" s="30"/>
      <c r="EM495" s="30"/>
      <c r="EN495" s="30"/>
      <c r="EO495" s="30"/>
      <c r="EP495" s="30"/>
      <c r="EQ495" s="30"/>
      <c r="ER495" s="30"/>
      <c r="ES495" s="30"/>
      <c r="ET495" s="30"/>
      <c r="EU495" s="30"/>
      <c r="EV495" s="30"/>
      <c r="EW495" s="30"/>
      <c r="EX495" s="30"/>
      <c r="EY495" s="30"/>
      <c r="EZ495" s="30"/>
      <c r="FA495" s="30"/>
      <c r="FB495" s="30"/>
      <c r="FC495" s="30"/>
      <c r="FD495" s="30"/>
      <c r="FE495" s="30"/>
      <c r="FF495" s="30"/>
      <c r="FG495" s="30"/>
      <c r="FH495" s="30"/>
      <c r="FI495" s="30"/>
      <c r="FJ495" s="30"/>
      <c r="FK495" s="30"/>
      <c r="FL495" s="30"/>
      <c r="FM495" s="30"/>
      <c r="FN495" s="30"/>
      <c r="FO495" s="30"/>
      <c r="FP495" s="30"/>
      <c r="FQ495" s="30"/>
      <c r="FR495" s="30"/>
      <c r="FS495" s="30"/>
      <c r="FT495" s="30"/>
      <c r="FU495" s="30"/>
      <c r="FV495" s="30"/>
      <c r="FW495" s="30"/>
      <c r="FX495" s="30"/>
      <c r="FY495" s="30"/>
      <c r="FZ495" s="30"/>
      <c r="GA495" s="30"/>
      <c r="GB495" s="30"/>
      <c r="GC495" s="30"/>
      <c r="GD495" s="30"/>
      <c r="GE495" s="30"/>
      <c r="GF495" s="30"/>
      <c r="GG495" s="30"/>
      <c r="GH495" s="30"/>
      <c r="GI495" s="30"/>
      <c r="GJ495" s="30"/>
      <c r="GK495" s="30"/>
      <c r="GL495" s="30"/>
      <c r="GM495" s="30"/>
      <c r="GN495" s="30"/>
      <c r="GO495" s="30"/>
      <c r="GP495" s="30"/>
      <c r="GQ495" s="30"/>
      <c r="GR495" s="30"/>
      <c r="GS495" s="30"/>
      <c r="GT495" s="30"/>
      <c r="GU495" s="30"/>
      <c r="GV495" s="30"/>
      <c r="GW495" s="30"/>
      <c r="GX495" s="30"/>
      <c r="GY495" s="30"/>
      <c r="GZ495" s="30"/>
      <c r="HA495" s="30"/>
      <c r="HB495" s="30"/>
      <c r="HC495" s="30"/>
      <c r="HD495" s="30"/>
      <c r="HE495" s="30"/>
      <c r="HF495" s="30"/>
      <c r="HG495" s="30"/>
      <c r="HH495" s="30"/>
      <c r="HI495" s="30"/>
      <c r="HJ495" s="30"/>
      <c r="HK495" s="30"/>
      <c r="HL495" s="30"/>
      <c r="HM495" s="30"/>
      <c r="HN495" s="30"/>
      <c r="HO495" s="30"/>
      <c r="HP495" s="30"/>
      <c r="HQ495" s="30"/>
      <c r="HR495" s="30"/>
      <c r="HS495" s="30"/>
      <c r="HT495" s="30"/>
      <c r="HU495" s="30"/>
      <c r="HV495" s="30"/>
      <c r="HW495" s="30"/>
      <c r="HX495" s="30"/>
      <c r="HY495" s="30"/>
      <c r="HZ495" s="30"/>
      <c r="IA495" s="30"/>
      <c r="IB495" s="30"/>
      <c r="IC495" s="30"/>
      <c r="ID495" s="30"/>
      <c r="IE495" s="30"/>
      <c r="IF495" s="30"/>
      <c r="IG495" s="30"/>
      <c r="IH495" s="30"/>
      <c r="II495" s="30"/>
      <c r="IJ495" s="30"/>
      <c r="IK495" s="30"/>
      <c r="IL495" s="30"/>
      <c r="IM495" s="30"/>
      <c r="IN495" s="30"/>
      <c r="IO495" s="30"/>
      <c r="IP495" s="30"/>
      <c r="IQ495" s="30"/>
      <c r="IR495" s="30"/>
      <c r="IS495" s="30"/>
      <c r="IT495" s="30"/>
      <c r="IU495" s="30"/>
      <c r="IV495" s="30"/>
      <c r="IW495" s="30"/>
      <c r="IX495" s="30"/>
      <c r="IY495" s="30"/>
      <c r="IZ495" s="30"/>
      <c r="JA495" s="30"/>
      <c r="JB495" s="30"/>
      <c r="JC495" s="30"/>
      <c r="JD495" s="30"/>
      <c r="JE495" s="30"/>
      <c r="JF495" s="30"/>
      <c r="JG495" s="30"/>
      <c r="JH495" s="30"/>
      <c r="JI495" s="30"/>
      <c r="JJ495" s="30"/>
      <c r="JK495" s="30"/>
      <c r="JL495" s="30"/>
      <c r="JM495" s="30"/>
      <c r="JN495" s="30"/>
      <c r="JO495" s="30"/>
      <c r="JP495" s="30"/>
      <c r="JQ495" s="30"/>
      <c r="JR495" s="30"/>
      <c r="JS495" s="30"/>
      <c r="JT495" s="30"/>
      <c r="JU495" s="30"/>
      <c r="JV495" s="30"/>
      <c r="JW495" s="30"/>
      <c r="JX495" s="30"/>
      <c r="JY495" s="30"/>
      <c r="JZ495" s="30"/>
      <c r="KA495" s="30"/>
      <c r="KB495" s="30"/>
      <c r="KC495" s="30"/>
      <c r="KD495" s="30"/>
      <c r="KE495" s="30"/>
      <c r="KF495" s="30"/>
      <c r="KG495" s="30"/>
      <c r="KH495" s="30"/>
      <c r="KI495" s="30"/>
      <c r="KJ495" s="30"/>
      <c r="KK495" s="30"/>
      <c r="KL495" s="30"/>
      <c r="KM495" s="30"/>
      <c r="KN495" s="30"/>
      <c r="KO495" s="30"/>
      <c r="KP495" s="30"/>
      <c r="KQ495" s="30"/>
      <c r="KR495" s="30"/>
      <c r="KS495" s="30"/>
      <c r="KT495" s="30"/>
      <c r="KU495" s="30"/>
      <c r="KV495" s="30"/>
      <c r="KW495" s="30"/>
      <c r="KX495" s="30"/>
      <c r="KY495" s="30"/>
      <c r="KZ495" s="30"/>
      <c r="LA495" s="30"/>
      <c r="LB495" s="30"/>
      <c r="LC495" s="30"/>
      <c r="LD495" s="30"/>
      <c r="LE495" s="30"/>
      <c r="LF495" s="30"/>
      <c r="LG495" s="30"/>
      <c r="LH495" s="30"/>
      <c r="LI495" s="30"/>
      <c r="LJ495" s="30"/>
      <c r="LK495" s="30"/>
      <c r="LL495" s="30"/>
      <c r="LM495" s="30"/>
      <c r="LN495" s="30"/>
      <c r="LO495" s="30"/>
      <c r="LP495" s="30"/>
      <c r="LQ495" s="30"/>
      <c r="LR495" s="30"/>
      <c r="LS495" s="30"/>
      <c r="LT495" s="30"/>
      <c r="LU495" s="30"/>
      <c r="LV495" s="30"/>
      <c r="LW495" s="30"/>
      <c r="LX495" s="30"/>
    </row>
    <row r="496" spans="1:336" s="31" customFormat="1" ht="178.5" x14ac:dyDescent="0.25">
      <c r="A496" s="677" t="str">
        <f>CONCATENATE(MUEBLES[[#This Row],[CODIGO DE LA PARTIDA ESPECIFICA ]],"-",MUEBLES[[#This Row],[NO. EDIFICIO ]],"-",MUEBLES[[#This Row],[NO. ÁREA ]],"-",MUEBLES[[#This Row],[NÚM. DE BIEN ]],"-",MUEBLES[[#This Row],[CONSECUTIVO DEL BIEN ]],"-",MUEBLES[[#This Row],[CONSECUTIVO GENERAL DE INVENTARIO]])</f>
        <v>511-01-44-107-004-0491</v>
      </c>
      <c r="B496" s="584">
        <v>511</v>
      </c>
      <c r="C496" s="584" t="s">
        <v>6096</v>
      </c>
      <c r="D496" s="584" t="s">
        <v>6612</v>
      </c>
      <c r="E496" s="585" t="s">
        <v>4060</v>
      </c>
      <c r="F496" s="584" t="str">
        <f>VLOOKUP(MUEBLES[[#This Row],[NO. EDIFICIO ]],EDIFICIOS[],2,FALSE)</f>
        <v>PALACIO MUNICIPAL</v>
      </c>
      <c r="G496" s="584" t="str">
        <f>VLOOKUP(MUEBLES[[#This Row],[NO. EDIFICIO ]],EDIFICIOS[],3,FALSE)</f>
        <v>PALACIO MUNICIPAL, S/N, COLONIA CENTRO</v>
      </c>
      <c r="H496" s="606" t="s">
        <v>4289</v>
      </c>
      <c r="I496" s="587" t="str">
        <f>VLOOKUP(MUEBLES[[#This Row],[NO. ÁREA ]],AREAS[],2,FALSE)</f>
        <v>SEGURIDAD PÚBLICA Y TRÁNSITO MUNICIPAL</v>
      </c>
      <c r="J496" s="586" t="str">
        <f>VLOOKUP(MUEBLES[[#This Row],[NO. ÁREA ]],AREAS[],5,FALSE)</f>
        <v>LIC. MIGUEL ÁNGEL ALDANA  CANO</v>
      </c>
      <c r="K496" s="586" t="s">
        <v>4060</v>
      </c>
      <c r="L496" s="587" t="str">
        <f>VLOOKUP(MUEBLES[[#This Row],[NÚM. DE NOMINA ]],PERSONAL[],2,FALSE)</f>
        <v>LIC. MIGUEL ÁNGEL ALDANA  CANO</v>
      </c>
      <c r="M496" s="586" t="str">
        <f>VLOOKUP(MUEBLES[[#This Row],[NÚM. DE NOMINA ]],PERSONAL[],3,FALSE)</f>
        <v xml:space="preserve">TITULAR </v>
      </c>
      <c r="N496" s="585" t="s">
        <v>4374</v>
      </c>
      <c r="O496" s="624" t="s">
        <v>4695</v>
      </c>
      <c r="P496" s="588" t="str">
        <f>VLOOKUP(MUEBLES[[#This Row],[NÚM. DE BIEN ]],BIENES[],2,FALSE)</f>
        <v>EPMP FORCE 300-25L PARA ZONAS CON ALTA INTERFERENCIA, HASTA 400+ MBPS, 4910 - 6200 MHZ, 802.11 AC WAVE2, ANTENA DE 25 DBI, LATENCIA BAJA</v>
      </c>
      <c r="Q496" s="625" t="s">
        <v>3610</v>
      </c>
      <c r="R496" s="606" t="s">
        <v>5433</v>
      </c>
      <c r="S496" s="585" t="s">
        <v>557</v>
      </c>
      <c r="T496" s="585" t="s">
        <v>557</v>
      </c>
      <c r="U496" s="585" t="s">
        <v>557</v>
      </c>
      <c r="V496" s="585"/>
      <c r="W496" s="590">
        <v>45280</v>
      </c>
      <c r="X496" s="591">
        <v>9969.2371999999996</v>
      </c>
      <c r="Y496" s="619"/>
      <c r="Z496" s="592">
        <v>9969.2371999999996</v>
      </c>
      <c r="AA496" s="585" t="s">
        <v>1405</v>
      </c>
      <c r="AB496" s="19"/>
      <c r="AC496" s="576"/>
      <c r="AD496" s="30"/>
      <c r="AE496" s="30"/>
      <c r="AF496" s="30"/>
      <c r="AG496" s="30"/>
      <c r="AH496" s="30"/>
      <c r="AI496" s="30"/>
      <c r="AJ496" s="30"/>
      <c r="AK496" s="30"/>
      <c r="AL496" s="30"/>
      <c r="AM496" s="30"/>
      <c r="AN496" s="30"/>
      <c r="AO496" s="30"/>
      <c r="AP496" s="30"/>
      <c r="AQ496" s="30"/>
      <c r="AR496" s="30"/>
      <c r="AS496" s="30"/>
      <c r="AT496" s="30"/>
      <c r="AU496" s="30"/>
      <c r="AV496" s="30"/>
      <c r="AW496" s="30"/>
      <c r="AX496" s="30"/>
      <c r="AY496" s="30"/>
      <c r="AZ496" s="30"/>
      <c r="BA496" s="30"/>
      <c r="BB496" s="30"/>
      <c r="BC496" s="30"/>
      <c r="BD496" s="30"/>
      <c r="BE496" s="30"/>
      <c r="BF496" s="30"/>
      <c r="BG496" s="30"/>
      <c r="BH496" s="30"/>
      <c r="BI496" s="30"/>
      <c r="BJ496" s="30"/>
      <c r="BK496" s="30"/>
      <c r="BL496" s="30"/>
      <c r="BM496" s="30"/>
      <c r="BN496" s="30"/>
      <c r="BO496" s="30"/>
      <c r="BP496" s="30"/>
      <c r="BQ496" s="30"/>
      <c r="BR496" s="30"/>
      <c r="BS496" s="30"/>
      <c r="BT496" s="30"/>
      <c r="BU496" s="30"/>
      <c r="BV496" s="30"/>
      <c r="BW496" s="30"/>
      <c r="BX496" s="30"/>
      <c r="BY496" s="30"/>
      <c r="BZ496" s="30"/>
      <c r="CA496" s="30"/>
      <c r="CB496" s="30"/>
      <c r="CC496" s="30"/>
      <c r="CD496" s="30"/>
      <c r="CE496" s="30"/>
      <c r="CF496" s="30"/>
      <c r="CG496" s="30"/>
      <c r="CH496" s="30"/>
      <c r="CI496" s="30"/>
      <c r="CJ496" s="30"/>
      <c r="CK496" s="30"/>
      <c r="CL496" s="30"/>
      <c r="CM496" s="30"/>
      <c r="CN496" s="30"/>
      <c r="CO496" s="30"/>
      <c r="CP496" s="30"/>
      <c r="CQ496" s="30"/>
      <c r="CR496" s="30"/>
      <c r="CS496" s="30"/>
      <c r="CT496" s="30"/>
      <c r="CU496" s="30"/>
      <c r="CV496" s="30"/>
      <c r="CW496" s="30"/>
      <c r="CX496" s="30"/>
      <c r="CY496" s="30"/>
      <c r="CZ496" s="30"/>
      <c r="DA496" s="30"/>
      <c r="DB496" s="30"/>
      <c r="DC496" s="30"/>
      <c r="DD496" s="30"/>
      <c r="DE496" s="30"/>
      <c r="DF496" s="30"/>
      <c r="DG496" s="30"/>
      <c r="DH496" s="30"/>
      <c r="DI496" s="30"/>
      <c r="DJ496" s="30"/>
      <c r="DK496" s="30"/>
      <c r="DL496" s="30"/>
      <c r="DM496" s="30"/>
      <c r="DN496" s="30"/>
      <c r="DO496" s="30"/>
      <c r="DP496" s="30"/>
      <c r="DQ496" s="30"/>
      <c r="DR496" s="30"/>
      <c r="DS496" s="30"/>
      <c r="DT496" s="30"/>
      <c r="DU496" s="30"/>
      <c r="DV496" s="30"/>
      <c r="DW496" s="30"/>
      <c r="DX496" s="30"/>
      <c r="DY496" s="30"/>
      <c r="DZ496" s="30"/>
      <c r="EA496" s="30"/>
      <c r="EB496" s="30"/>
      <c r="EC496" s="30"/>
      <c r="ED496" s="30"/>
      <c r="EE496" s="30"/>
      <c r="EF496" s="30"/>
      <c r="EG496" s="30"/>
      <c r="EH496" s="30"/>
      <c r="EI496" s="30"/>
      <c r="EJ496" s="30"/>
      <c r="EK496" s="30"/>
      <c r="EL496" s="30"/>
      <c r="EM496" s="30"/>
      <c r="EN496" s="30"/>
      <c r="EO496" s="30"/>
      <c r="EP496" s="30"/>
      <c r="EQ496" s="30"/>
      <c r="ER496" s="30"/>
      <c r="ES496" s="30"/>
      <c r="ET496" s="30"/>
      <c r="EU496" s="30"/>
      <c r="EV496" s="30"/>
      <c r="EW496" s="30"/>
      <c r="EX496" s="30"/>
      <c r="EY496" s="30"/>
      <c r="EZ496" s="30"/>
      <c r="FA496" s="30"/>
      <c r="FB496" s="30"/>
      <c r="FC496" s="30"/>
      <c r="FD496" s="30"/>
      <c r="FE496" s="30"/>
      <c r="FF496" s="30"/>
      <c r="FG496" s="30"/>
      <c r="FH496" s="30"/>
      <c r="FI496" s="30"/>
      <c r="FJ496" s="30"/>
      <c r="FK496" s="30"/>
      <c r="FL496" s="30"/>
      <c r="FM496" s="30"/>
      <c r="FN496" s="30"/>
      <c r="FO496" s="30"/>
      <c r="FP496" s="30"/>
      <c r="FQ496" s="30"/>
      <c r="FR496" s="30"/>
      <c r="FS496" s="30"/>
      <c r="FT496" s="30"/>
      <c r="FU496" s="30"/>
      <c r="FV496" s="30"/>
      <c r="FW496" s="30"/>
      <c r="FX496" s="30"/>
      <c r="FY496" s="30"/>
      <c r="FZ496" s="30"/>
      <c r="GA496" s="30"/>
      <c r="GB496" s="30"/>
      <c r="GC496" s="30"/>
      <c r="GD496" s="30"/>
      <c r="GE496" s="30"/>
      <c r="GF496" s="30"/>
      <c r="GG496" s="30"/>
      <c r="GH496" s="30"/>
      <c r="GI496" s="30"/>
      <c r="GJ496" s="30"/>
      <c r="GK496" s="30"/>
      <c r="GL496" s="30"/>
      <c r="GM496" s="30"/>
      <c r="GN496" s="30"/>
      <c r="GO496" s="30"/>
      <c r="GP496" s="30"/>
      <c r="GQ496" s="30"/>
      <c r="GR496" s="30"/>
      <c r="GS496" s="30"/>
      <c r="GT496" s="30"/>
      <c r="GU496" s="30"/>
      <c r="GV496" s="30"/>
      <c r="GW496" s="30"/>
      <c r="GX496" s="30"/>
      <c r="GY496" s="30"/>
      <c r="GZ496" s="30"/>
      <c r="HA496" s="30"/>
      <c r="HB496" s="30"/>
      <c r="HC496" s="30"/>
      <c r="HD496" s="30"/>
      <c r="HE496" s="30"/>
      <c r="HF496" s="30"/>
      <c r="HG496" s="30"/>
      <c r="HH496" s="30"/>
      <c r="HI496" s="30"/>
      <c r="HJ496" s="30"/>
      <c r="HK496" s="30"/>
      <c r="HL496" s="30"/>
      <c r="HM496" s="30"/>
      <c r="HN496" s="30"/>
      <c r="HO496" s="30"/>
      <c r="HP496" s="30"/>
      <c r="HQ496" s="30"/>
      <c r="HR496" s="30"/>
      <c r="HS496" s="30"/>
      <c r="HT496" s="30"/>
      <c r="HU496" s="30"/>
      <c r="HV496" s="30"/>
      <c r="HW496" s="30"/>
      <c r="HX496" s="30"/>
      <c r="HY496" s="30"/>
      <c r="HZ496" s="30"/>
      <c r="IA496" s="30"/>
      <c r="IB496" s="30"/>
      <c r="IC496" s="30"/>
      <c r="ID496" s="30"/>
      <c r="IE496" s="30"/>
      <c r="IF496" s="30"/>
      <c r="IG496" s="30"/>
      <c r="IH496" s="30"/>
      <c r="II496" s="30"/>
      <c r="IJ496" s="30"/>
      <c r="IK496" s="30"/>
      <c r="IL496" s="30"/>
      <c r="IM496" s="30"/>
      <c r="IN496" s="30"/>
      <c r="IO496" s="30"/>
      <c r="IP496" s="30"/>
      <c r="IQ496" s="30"/>
      <c r="IR496" s="30"/>
      <c r="IS496" s="30"/>
      <c r="IT496" s="30"/>
      <c r="IU496" s="30"/>
      <c r="IV496" s="30"/>
      <c r="IW496" s="30"/>
      <c r="IX496" s="30"/>
      <c r="IY496" s="30"/>
      <c r="IZ496" s="30"/>
      <c r="JA496" s="30"/>
      <c r="JB496" s="30"/>
      <c r="JC496" s="30"/>
      <c r="JD496" s="30"/>
      <c r="JE496" s="30"/>
      <c r="JF496" s="30"/>
      <c r="JG496" s="30"/>
      <c r="JH496" s="30"/>
      <c r="JI496" s="30"/>
      <c r="JJ496" s="30"/>
      <c r="JK496" s="30"/>
      <c r="JL496" s="30"/>
      <c r="JM496" s="30"/>
      <c r="JN496" s="30"/>
      <c r="JO496" s="30"/>
      <c r="JP496" s="30"/>
      <c r="JQ496" s="30"/>
      <c r="JR496" s="30"/>
      <c r="JS496" s="30"/>
      <c r="JT496" s="30"/>
      <c r="JU496" s="30"/>
      <c r="JV496" s="30"/>
      <c r="JW496" s="30"/>
      <c r="JX496" s="30"/>
      <c r="JY496" s="30"/>
      <c r="JZ496" s="30"/>
      <c r="KA496" s="30"/>
      <c r="KB496" s="30"/>
      <c r="KC496" s="30"/>
      <c r="KD496" s="30"/>
      <c r="KE496" s="30"/>
      <c r="KF496" s="30"/>
      <c r="KG496" s="30"/>
      <c r="KH496" s="30"/>
      <c r="KI496" s="30"/>
      <c r="KJ496" s="30"/>
      <c r="KK496" s="30"/>
      <c r="KL496" s="30"/>
      <c r="KM496" s="30"/>
      <c r="KN496" s="30"/>
      <c r="KO496" s="30"/>
      <c r="KP496" s="30"/>
      <c r="KQ496" s="30"/>
      <c r="KR496" s="30"/>
      <c r="KS496" s="30"/>
      <c r="KT496" s="30"/>
      <c r="KU496" s="30"/>
      <c r="KV496" s="30"/>
      <c r="KW496" s="30"/>
      <c r="KX496" s="30"/>
      <c r="KY496" s="30"/>
      <c r="KZ496" s="30"/>
      <c r="LA496" s="30"/>
      <c r="LB496" s="30"/>
      <c r="LC496" s="30"/>
      <c r="LD496" s="30"/>
      <c r="LE496" s="30"/>
      <c r="LF496" s="30"/>
      <c r="LG496" s="30"/>
      <c r="LH496" s="30"/>
      <c r="LI496" s="30"/>
      <c r="LJ496" s="30"/>
      <c r="LK496" s="30"/>
      <c r="LL496" s="30"/>
      <c r="LM496" s="30"/>
      <c r="LN496" s="30"/>
      <c r="LO496" s="30"/>
      <c r="LP496" s="30"/>
      <c r="LQ496" s="30"/>
      <c r="LR496" s="30"/>
      <c r="LS496" s="30"/>
      <c r="LT496" s="30"/>
      <c r="LU496" s="30"/>
      <c r="LV496" s="30"/>
      <c r="LW496" s="30"/>
      <c r="LX496" s="30"/>
    </row>
    <row r="497" spans="1:336" s="31" customFormat="1" ht="178.5" x14ac:dyDescent="0.25">
      <c r="A497" s="677" t="str">
        <f>CONCATENATE(MUEBLES[[#This Row],[CODIGO DE LA PARTIDA ESPECIFICA ]],"-",MUEBLES[[#This Row],[NO. EDIFICIO ]],"-",MUEBLES[[#This Row],[NO. ÁREA ]],"-",MUEBLES[[#This Row],[NÚM. DE BIEN ]],"-",MUEBLES[[#This Row],[CONSECUTIVO DEL BIEN ]],"-",MUEBLES[[#This Row],[CONSECUTIVO GENERAL DE INVENTARIO]])</f>
        <v>511-01-44-107-005-0492</v>
      </c>
      <c r="B497" s="584">
        <v>511</v>
      </c>
      <c r="C497" s="584" t="s">
        <v>6096</v>
      </c>
      <c r="D497" s="584" t="s">
        <v>6613</v>
      </c>
      <c r="E497" s="585" t="s">
        <v>4060</v>
      </c>
      <c r="F497" s="584" t="str">
        <f>VLOOKUP(MUEBLES[[#This Row],[NO. EDIFICIO ]],EDIFICIOS[],2,FALSE)</f>
        <v>PALACIO MUNICIPAL</v>
      </c>
      <c r="G497" s="584" t="str">
        <f>VLOOKUP(MUEBLES[[#This Row],[NO. EDIFICIO ]],EDIFICIOS[],3,FALSE)</f>
        <v>PALACIO MUNICIPAL, S/N, COLONIA CENTRO</v>
      </c>
      <c r="H497" s="606" t="s">
        <v>4289</v>
      </c>
      <c r="I497" s="587" t="str">
        <f>VLOOKUP(MUEBLES[[#This Row],[NO. ÁREA ]],AREAS[],2,FALSE)</f>
        <v>SEGURIDAD PÚBLICA Y TRÁNSITO MUNICIPAL</v>
      </c>
      <c r="J497" s="586" t="str">
        <f>VLOOKUP(MUEBLES[[#This Row],[NO. ÁREA ]],AREAS[],5,FALSE)</f>
        <v>LIC. MIGUEL ÁNGEL ALDANA  CANO</v>
      </c>
      <c r="K497" s="586" t="s">
        <v>4060</v>
      </c>
      <c r="L497" s="587" t="str">
        <f>VLOOKUP(MUEBLES[[#This Row],[NÚM. DE NOMINA ]],PERSONAL[],2,FALSE)</f>
        <v>LIC. MIGUEL ÁNGEL ALDANA  CANO</v>
      </c>
      <c r="M497" s="586" t="str">
        <f>VLOOKUP(MUEBLES[[#This Row],[NÚM. DE NOMINA ]],PERSONAL[],3,FALSE)</f>
        <v xml:space="preserve">TITULAR </v>
      </c>
      <c r="N497" s="585" t="s">
        <v>4374</v>
      </c>
      <c r="O497" s="624" t="s">
        <v>4696</v>
      </c>
      <c r="P497" s="588" t="str">
        <f>VLOOKUP(MUEBLES[[#This Row],[NÚM. DE BIEN ]],BIENES[],2,FALSE)</f>
        <v>EPMP FORCE 300-25L PARA ZONAS CON ALTA INTERFERENCIA, HASTA 400+ MBPS, 4910 - 6200 MHZ, 802.11 AC WAVE2, ANTENA DE 25 DBI, LATENCIA BAJA</v>
      </c>
      <c r="Q497" s="625" t="s">
        <v>3610</v>
      </c>
      <c r="R497" s="606" t="s">
        <v>5434</v>
      </c>
      <c r="S497" s="585" t="s">
        <v>557</v>
      </c>
      <c r="T497" s="585" t="s">
        <v>557</v>
      </c>
      <c r="U497" s="585" t="s">
        <v>557</v>
      </c>
      <c r="V497" s="585"/>
      <c r="W497" s="590">
        <v>45280</v>
      </c>
      <c r="X497" s="591">
        <v>9969.2371999999996</v>
      </c>
      <c r="Y497" s="619"/>
      <c r="Z497" s="592">
        <v>9969.2371999999996</v>
      </c>
      <c r="AA497" s="585" t="s">
        <v>1405</v>
      </c>
      <c r="AB497" s="19"/>
      <c r="AC497" s="576"/>
      <c r="AD497" s="30"/>
      <c r="AE497" s="30"/>
      <c r="AF497" s="30"/>
      <c r="AG497" s="30"/>
      <c r="AH497" s="30"/>
      <c r="AI497" s="30"/>
      <c r="AJ497" s="30"/>
      <c r="AK497" s="30"/>
      <c r="AL497" s="30"/>
      <c r="AM497" s="30"/>
      <c r="AN497" s="30"/>
      <c r="AO497" s="30"/>
      <c r="AP497" s="30"/>
      <c r="AQ497" s="30"/>
      <c r="AR497" s="30"/>
      <c r="AS497" s="30"/>
      <c r="AT497" s="30"/>
      <c r="AU497" s="30"/>
      <c r="AV497" s="30"/>
      <c r="AW497" s="30"/>
      <c r="AX497" s="30"/>
      <c r="AY497" s="30"/>
      <c r="AZ497" s="30"/>
      <c r="BA497" s="30"/>
      <c r="BB497" s="30"/>
      <c r="BC497" s="30"/>
      <c r="BD497" s="30"/>
      <c r="BE497" s="30"/>
      <c r="BF497" s="30"/>
      <c r="BG497" s="30"/>
      <c r="BH497" s="30"/>
      <c r="BI497" s="30"/>
      <c r="BJ497" s="30"/>
      <c r="BK497" s="30"/>
      <c r="BL497" s="30"/>
      <c r="BM497" s="30"/>
      <c r="BN497" s="30"/>
      <c r="BO497" s="30"/>
      <c r="BP497" s="30"/>
      <c r="BQ497" s="30"/>
      <c r="BR497" s="30"/>
      <c r="BS497" s="30"/>
      <c r="BT497" s="30"/>
      <c r="BU497" s="30"/>
      <c r="BV497" s="30"/>
      <c r="BW497" s="30"/>
      <c r="BX497" s="30"/>
      <c r="BY497" s="30"/>
      <c r="BZ497" s="30"/>
      <c r="CA497" s="30"/>
      <c r="CB497" s="30"/>
      <c r="CC497" s="30"/>
      <c r="CD497" s="30"/>
      <c r="CE497" s="30"/>
      <c r="CF497" s="30"/>
      <c r="CG497" s="30"/>
      <c r="CH497" s="30"/>
      <c r="CI497" s="30"/>
      <c r="CJ497" s="30"/>
      <c r="CK497" s="30"/>
      <c r="CL497" s="30"/>
      <c r="CM497" s="30"/>
      <c r="CN497" s="30"/>
      <c r="CO497" s="30"/>
      <c r="CP497" s="30"/>
      <c r="CQ497" s="30"/>
      <c r="CR497" s="30"/>
      <c r="CS497" s="30"/>
      <c r="CT497" s="30"/>
      <c r="CU497" s="30"/>
      <c r="CV497" s="30"/>
      <c r="CW497" s="30"/>
      <c r="CX497" s="30"/>
      <c r="CY497" s="30"/>
      <c r="CZ497" s="30"/>
      <c r="DA497" s="30"/>
      <c r="DB497" s="30"/>
      <c r="DC497" s="30"/>
      <c r="DD497" s="30"/>
      <c r="DE497" s="30"/>
      <c r="DF497" s="30"/>
      <c r="DG497" s="30"/>
      <c r="DH497" s="30"/>
      <c r="DI497" s="30"/>
      <c r="DJ497" s="30"/>
      <c r="DK497" s="30"/>
      <c r="DL497" s="30"/>
      <c r="DM497" s="30"/>
      <c r="DN497" s="30"/>
      <c r="DO497" s="30"/>
      <c r="DP497" s="30"/>
      <c r="DQ497" s="30"/>
      <c r="DR497" s="30"/>
      <c r="DS497" s="30"/>
      <c r="DT497" s="30"/>
      <c r="DU497" s="30"/>
      <c r="DV497" s="30"/>
      <c r="DW497" s="30"/>
      <c r="DX497" s="30"/>
      <c r="DY497" s="30"/>
      <c r="DZ497" s="30"/>
      <c r="EA497" s="30"/>
      <c r="EB497" s="30"/>
      <c r="EC497" s="30"/>
      <c r="ED497" s="30"/>
      <c r="EE497" s="30"/>
      <c r="EF497" s="30"/>
      <c r="EG497" s="30"/>
      <c r="EH497" s="30"/>
      <c r="EI497" s="30"/>
      <c r="EJ497" s="30"/>
      <c r="EK497" s="30"/>
      <c r="EL497" s="30"/>
      <c r="EM497" s="30"/>
      <c r="EN497" s="30"/>
      <c r="EO497" s="30"/>
      <c r="EP497" s="30"/>
      <c r="EQ497" s="30"/>
      <c r="ER497" s="30"/>
      <c r="ES497" s="30"/>
      <c r="ET497" s="30"/>
      <c r="EU497" s="30"/>
      <c r="EV497" s="30"/>
      <c r="EW497" s="30"/>
      <c r="EX497" s="30"/>
      <c r="EY497" s="30"/>
      <c r="EZ497" s="30"/>
      <c r="FA497" s="30"/>
      <c r="FB497" s="30"/>
      <c r="FC497" s="30"/>
      <c r="FD497" s="30"/>
      <c r="FE497" s="30"/>
      <c r="FF497" s="30"/>
      <c r="FG497" s="30"/>
      <c r="FH497" s="30"/>
      <c r="FI497" s="30"/>
      <c r="FJ497" s="30"/>
      <c r="FK497" s="30"/>
      <c r="FL497" s="30"/>
      <c r="FM497" s="30"/>
      <c r="FN497" s="30"/>
      <c r="FO497" s="30"/>
      <c r="FP497" s="30"/>
      <c r="FQ497" s="30"/>
      <c r="FR497" s="30"/>
      <c r="FS497" s="30"/>
      <c r="FT497" s="30"/>
      <c r="FU497" s="30"/>
      <c r="FV497" s="30"/>
      <c r="FW497" s="30"/>
      <c r="FX497" s="30"/>
      <c r="FY497" s="30"/>
      <c r="FZ497" s="30"/>
      <c r="GA497" s="30"/>
      <c r="GB497" s="30"/>
      <c r="GC497" s="30"/>
      <c r="GD497" s="30"/>
      <c r="GE497" s="30"/>
      <c r="GF497" s="30"/>
      <c r="GG497" s="30"/>
      <c r="GH497" s="30"/>
      <c r="GI497" s="30"/>
      <c r="GJ497" s="30"/>
      <c r="GK497" s="30"/>
      <c r="GL497" s="30"/>
      <c r="GM497" s="30"/>
      <c r="GN497" s="30"/>
      <c r="GO497" s="30"/>
      <c r="GP497" s="30"/>
      <c r="GQ497" s="30"/>
      <c r="GR497" s="30"/>
      <c r="GS497" s="30"/>
      <c r="GT497" s="30"/>
      <c r="GU497" s="30"/>
      <c r="GV497" s="30"/>
      <c r="GW497" s="30"/>
      <c r="GX497" s="30"/>
      <c r="GY497" s="30"/>
      <c r="GZ497" s="30"/>
      <c r="HA497" s="30"/>
      <c r="HB497" s="30"/>
      <c r="HC497" s="30"/>
      <c r="HD497" s="30"/>
      <c r="HE497" s="30"/>
      <c r="HF497" s="30"/>
      <c r="HG497" s="30"/>
      <c r="HH497" s="30"/>
      <c r="HI497" s="30"/>
      <c r="HJ497" s="30"/>
      <c r="HK497" s="30"/>
      <c r="HL497" s="30"/>
      <c r="HM497" s="30"/>
      <c r="HN497" s="30"/>
      <c r="HO497" s="30"/>
      <c r="HP497" s="30"/>
      <c r="HQ497" s="30"/>
      <c r="HR497" s="30"/>
      <c r="HS497" s="30"/>
      <c r="HT497" s="30"/>
      <c r="HU497" s="30"/>
      <c r="HV497" s="30"/>
      <c r="HW497" s="30"/>
      <c r="HX497" s="30"/>
      <c r="HY497" s="30"/>
      <c r="HZ497" s="30"/>
      <c r="IA497" s="30"/>
      <c r="IB497" s="30"/>
      <c r="IC497" s="30"/>
      <c r="ID497" s="30"/>
      <c r="IE497" s="30"/>
      <c r="IF497" s="30"/>
      <c r="IG497" s="30"/>
      <c r="IH497" s="30"/>
      <c r="II497" s="30"/>
      <c r="IJ497" s="30"/>
      <c r="IK497" s="30"/>
      <c r="IL497" s="30"/>
      <c r="IM497" s="30"/>
      <c r="IN497" s="30"/>
      <c r="IO497" s="30"/>
      <c r="IP497" s="30"/>
      <c r="IQ497" s="30"/>
      <c r="IR497" s="30"/>
      <c r="IS497" s="30"/>
      <c r="IT497" s="30"/>
      <c r="IU497" s="30"/>
      <c r="IV497" s="30"/>
      <c r="IW497" s="30"/>
      <c r="IX497" s="30"/>
      <c r="IY497" s="30"/>
      <c r="IZ497" s="30"/>
      <c r="JA497" s="30"/>
      <c r="JB497" s="30"/>
      <c r="JC497" s="30"/>
      <c r="JD497" s="30"/>
      <c r="JE497" s="30"/>
      <c r="JF497" s="30"/>
      <c r="JG497" s="30"/>
      <c r="JH497" s="30"/>
      <c r="JI497" s="30"/>
      <c r="JJ497" s="30"/>
      <c r="JK497" s="30"/>
      <c r="JL497" s="30"/>
      <c r="JM497" s="30"/>
      <c r="JN497" s="30"/>
      <c r="JO497" s="30"/>
      <c r="JP497" s="30"/>
      <c r="JQ497" s="30"/>
      <c r="JR497" s="30"/>
      <c r="JS497" s="30"/>
      <c r="JT497" s="30"/>
      <c r="JU497" s="30"/>
      <c r="JV497" s="30"/>
      <c r="JW497" s="30"/>
      <c r="JX497" s="30"/>
      <c r="JY497" s="30"/>
      <c r="JZ497" s="30"/>
      <c r="KA497" s="30"/>
      <c r="KB497" s="30"/>
      <c r="KC497" s="30"/>
      <c r="KD497" s="30"/>
      <c r="KE497" s="30"/>
      <c r="KF497" s="30"/>
      <c r="KG497" s="30"/>
      <c r="KH497" s="30"/>
      <c r="KI497" s="30"/>
      <c r="KJ497" s="30"/>
      <c r="KK497" s="30"/>
      <c r="KL497" s="30"/>
      <c r="KM497" s="30"/>
      <c r="KN497" s="30"/>
      <c r="KO497" s="30"/>
      <c r="KP497" s="30"/>
      <c r="KQ497" s="30"/>
      <c r="KR497" s="30"/>
      <c r="KS497" s="30"/>
      <c r="KT497" s="30"/>
      <c r="KU497" s="30"/>
      <c r="KV497" s="30"/>
      <c r="KW497" s="30"/>
      <c r="KX497" s="30"/>
      <c r="KY497" s="30"/>
      <c r="KZ497" s="30"/>
      <c r="LA497" s="30"/>
      <c r="LB497" s="30"/>
      <c r="LC497" s="30"/>
      <c r="LD497" s="30"/>
      <c r="LE497" s="30"/>
      <c r="LF497" s="30"/>
      <c r="LG497" s="30"/>
      <c r="LH497" s="30"/>
      <c r="LI497" s="30"/>
      <c r="LJ497" s="30"/>
      <c r="LK497" s="30"/>
      <c r="LL497" s="30"/>
      <c r="LM497" s="30"/>
      <c r="LN497" s="30"/>
      <c r="LO497" s="30"/>
      <c r="LP497" s="30"/>
      <c r="LQ497" s="30"/>
      <c r="LR497" s="30"/>
      <c r="LS497" s="30"/>
      <c r="LT497" s="30"/>
      <c r="LU497" s="30"/>
      <c r="LV497" s="30"/>
      <c r="LW497" s="30"/>
      <c r="LX497" s="30"/>
    </row>
    <row r="498" spans="1:336" s="31" customFormat="1" ht="178.5" x14ac:dyDescent="0.25">
      <c r="A498" s="677" t="str">
        <f>CONCATENATE(MUEBLES[[#This Row],[CODIGO DE LA PARTIDA ESPECIFICA ]],"-",MUEBLES[[#This Row],[NO. EDIFICIO ]],"-",MUEBLES[[#This Row],[NO. ÁREA ]],"-",MUEBLES[[#This Row],[NÚM. DE BIEN ]],"-",MUEBLES[[#This Row],[CONSECUTIVO DEL BIEN ]],"-",MUEBLES[[#This Row],[CONSECUTIVO GENERAL DE INVENTARIO]])</f>
        <v>511-01-44-107-006-0493</v>
      </c>
      <c r="B498" s="584">
        <v>511</v>
      </c>
      <c r="C498" s="584" t="s">
        <v>6096</v>
      </c>
      <c r="D498" s="584" t="s">
        <v>6614</v>
      </c>
      <c r="E498" s="585" t="s">
        <v>4060</v>
      </c>
      <c r="F498" s="584" t="str">
        <f>VLOOKUP(MUEBLES[[#This Row],[NO. EDIFICIO ]],EDIFICIOS[],2,FALSE)</f>
        <v>PALACIO MUNICIPAL</v>
      </c>
      <c r="G498" s="584" t="str">
        <f>VLOOKUP(MUEBLES[[#This Row],[NO. EDIFICIO ]],EDIFICIOS[],3,FALSE)</f>
        <v>PALACIO MUNICIPAL, S/N, COLONIA CENTRO</v>
      </c>
      <c r="H498" s="606" t="s">
        <v>4289</v>
      </c>
      <c r="I498" s="587" t="str">
        <f>VLOOKUP(MUEBLES[[#This Row],[NO. ÁREA ]],AREAS[],2,FALSE)</f>
        <v>SEGURIDAD PÚBLICA Y TRÁNSITO MUNICIPAL</v>
      </c>
      <c r="J498" s="586" t="str">
        <f>VLOOKUP(MUEBLES[[#This Row],[NO. ÁREA ]],AREAS[],5,FALSE)</f>
        <v>LIC. MIGUEL ÁNGEL ALDANA  CANO</v>
      </c>
      <c r="K498" s="586" t="s">
        <v>4060</v>
      </c>
      <c r="L498" s="587" t="str">
        <f>VLOOKUP(MUEBLES[[#This Row],[NÚM. DE NOMINA ]],PERSONAL[],2,FALSE)</f>
        <v>LIC. MIGUEL ÁNGEL ALDANA  CANO</v>
      </c>
      <c r="M498" s="586" t="str">
        <f>VLOOKUP(MUEBLES[[#This Row],[NÚM. DE NOMINA ]],PERSONAL[],3,FALSE)</f>
        <v xml:space="preserve">TITULAR </v>
      </c>
      <c r="N498" s="585" t="s">
        <v>4374</v>
      </c>
      <c r="O498" s="624" t="s">
        <v>4697</v>
      </c>
      <c r="P498" s="588" t="str">
        <f>VLOOKUP(MUEBLES[[#This Row],[NÚM. DE BIEN ]],BIENES[],2,FALSE)</f>
        <v>EPMP FORCE 300-25L PARA ZONAS CON ALTA INTERFERENCIA, HASTA 400+ MBPS, 4910 - 6200 MHZ, 802.11 AC WAVE2, ANTENA DE 25 DBI, LATENCIA BAJA</v>
      </c>
      <c r="Q498" s="625" t="s">
        <v>3610</v>
      </c>
      <c r="R498" s="606" t="s">
        <v>5435</v>
      </c>
      <c r="S498" s="585" t="s">
        <v>557</v>
      </c>
      <c r="T498" s="585" t="s">
        <v>557</v>
      </c>
      <c r="U498" s="585" t="s">
        <v>557</v>
      </c>
      <c r="V498" s="585"/>
      <c r="W498" s="590">
        <v>45280</v>
      </c>
      <c r="X498" s="591">
        <v>9969.2371999999996</v>
      </c>
      <c r="Y498" s="619"/>
      <c r="Z498" s="592">
        <v>9969.2371999999996</v>
      </c>
      <c r="AA498" s="585" t="s">
        <v>1405</v>
      </c>
      <c r="AB498" s="19"/>
      <c r="AC498" s="576"/>
      <c r="AD498" s="30"/>
      <c r="AE498" s="30"/>
      <c r="AF498" s="30"/>
      <c r="AG498" s="30"/>
      <c r="AH498" s="30"/>
      <c r="AI498" s="30"/>
      <c r="AJ498" s="30"/>
      <c r="AK498" s="30"/>
      <c r="AL498" s="30"/>
      <c r="AM498" s="30"/>
      <c r="AN498" s="30"/>
      <c r="AO498" s="30"/>
      <c r="AP498" s="30"/>
      <c r="AQ498" s="30"/>
      <c r="AR498" s="30"/>
      <c r="AS498" s="30"/>
      <c r="AT498" s="30"/>
      <c r="AU498" s="30"/>
      <c r="AV498" s="30"/>
      <c r="AW498" s="30"/>
      <c r="AX498" s="30"/>
      <c r="AY498" s="30"/>
      <c r="AZ498" s="30"/>
      <c r="BA498" s="30"/>
      <c r="BB498" s="30"/>
      <c r="BC498" s="30"/>
      <c r="BD498" s="30"/>
      <c r="BE498" s="30"/>
      <c r="BF498" s="30"/>
      <c r="BG498" s="30"/>
      <c r="BH498" s="30"/>
      <c r="BI498" s="30"/>
      <c r="BJ498" s="30"/>
      <c r="BK498" s="30"/>
      <c r="BL498" s="30"/>
      <c r="BM498" s="30"/>
      <c r="BN498" s="30"/>
      <c r="BO498" s="30"/>
      <c r="BP498" s="30"/>
      <c r="BQ498" s="30"/>
      <c r="BR498" s="30"/>
      <c r="BS498" s="30"/>
      <c r="BT498" s="30"/>
      <c r="BU498" s="30"/>
      <c r="BV498" s="30"/>
      <c r="BW498" s="30"/>
      <c r="BX498" s="30"/>
      <c r="BY498" s="30"/>
      <c r="BZ498" s="30"/>
      <c r="CA498" s="30"/>
      <c r="CB498" s="30"/>
      <c r="CC498" s="30"/>
      <c r="CD498" s="30"/>
      <c r="CE498" s="30"/>
      <c r="CF498" s="30"/>
      <c r="CG498" s="30"/>
      <c r="CH498" s="30"/>
      <c r="CI498" s="30"/>
      <c r="CJ498" s="30"/>
      <c r="CK498" s="30"/>
      <c r="CL498" s="30"/>
      <c r="CM498" s="30"/>
      <c r="CN498" s="30"/>
      <c r="CO498" s="30"/>
      <c r="CP498" s="30"/>
      <c r="CQ498" s="30"/>
      <c r="CR498" s="30"/>
      <c r="CS498" s="30"/>
      <c r="CT498" s="30"/>
      <c r="CU498" s="30"/>
      <c r="CV498" s="30"/>
      <c r="CW498" s="30"/>
      <c r="CX498" s="30"/>
      <c r="CY498" s="30"/>
      <c r="CZ498" s="30"/>
      <c r="DA498" s="30"/>
      <c r="DB498" s="30"/>
      <c r="DC498" s="30"/>
      <c r="DD498" s="30"/>
      <c r="DE498" s="30"/>
      <c r="DF498" s="30"/>
      <c r="DG498" s="30"/>
      <c r="DH498" s="30"/>
      <c r="DI498" s="30"/>
      <c r="DJ498" s="30"/>
      <c r="DK498" s="30"/>
      <c r="DL498" s="30"/>
      <c r="DM498" s="30"/>
      <c r="DN498" s="30"/>
      <c r="DO498" s="30"/>
      <c r="DP498" s="30"/>
      <c r="DQ498" s="30"/>
      <c r="DR498" s="30"/>
      <c r="DS498" s="30"/>
      <c r="DT498" s="30"/>
      <c r="DU498" s="30"/>
      <c r="DV498" s="30"/>
      <c r="DW498" s="30"/>
      <c r="DX498" s="30"/>
      <c r="DY498" s="30"/>
      <c r="DZ498" s="30"/>
      <c r="EA498" s="30"/>
      <c r="EB498" s="30"/>
      <c r="EC498" s="30"/>
      <c r="ED498" s="30"/>
      <c r="EE498" s="30"/>
      <c r="EF498" s="30"/>
      <c r="EG498" s="30"/>
      <c r="EH498" s="30"/>
      <c r="EI498" s="30"/>
      <c r="EJ498" s="30"/>
      <c r="EK498" s="30"/>
      <c r="EL498" s="30"/>
      <c r="EM498" s="30"/>
      <c r="EN498" s="30"/>
      <c r="EO498" s="30"/>
      <c r="EP498" s="30"/>
      <c r="EQ498" s="30"/>
      <c r="ER498" s="30"/>
      <c r="ES498" s="30"/>
      <c r="ET498" s="30"/>
      <c r="EU498" s="30"/>
      <c r="EV498" s="30"/>
      <c r="EW498" s="30"/>
      <c r="EX498" s="30"/>
      <c r="EY498" s="30"/>
      <c r="EZ498" s="30"/>
      <c r="FA498" s="30"/>
      <c r="FB498" s="30"/>
      <c r="FC498" s="30"/>
      <c r="FD498" s="30"/>
      <c r="FE498" s="30"/>
      <c r="FF498" s="30"/>
      <c r="FG498" s="30"/>
      <c r="FH498" s="30"/>
      <c r="FI498" s="30"/>
      <c r="FJ498" s="30"/>
      <c r="FK498" s="30"/>
      <c r="FL498" s="30"/>
      <c r="FM498" s="30"/>
      <c r="FN498" s="30"/>
      <c r="FO498" s="30"/>
      <c r="FP498" s="30"/>
      <c r="FQ498" s="30"/>
      <c r="FR498" s="30"/>
      <c r="FS498" s="30"/>
      <c r="FT498" s="30"/>
      <c r="FU498" s="30"/>
      <c r="FV498" s="30"/>
      <c r="FW498" s="30"/>
      <c r="FX498" s="30"/>
      <c r="FY498" s="30"/>
      <c r="FZ498" s="30"/>
      <c r="GA498" s="30"/>
      <c r="GB498" s="30"/>
      <c r="GC498" s="30"/>
      <c r="GD498" s="30"/>
      <c r="GE498" s="30"/>
      <c r="GF498" s="30"/>
      <c r="GG498" s="30"/>
      <c r="GH498" s="30"/>
      <c r="GI498" s="30"/>
      <c r="GJ498" s="30"/>
      <c r="GK498" s="30"/>
      <c r="GL498" s="30"/>
      <c r="GM498" s="30"/>
      <c r="GN498" s="30"/>
      <c r="GO498" s="30"/>
      <c r="GP498" s="30"/>
      <c r="GQ498" s="30"/>
      <c r="GR498" s="30"/>
      <c r="GS498" s="30"/>
      <c r="GT498" s="30"/>
      <c r="GU498" s="30"/>
      <c r="GV498" s="30"/>
      <c r="GW498" s="30"/>
      <c r="GX498" s="30"/>
      <c r="GY498" s="30"/>
      <c r="GZ498" s="30"/>
      <c r="HA498" s="30"/>
      <c r="HB498" s="30"/>
      <c r="HC498" s="30"/>
      <c r="HD498" s="30"/>
      <c r="HE498" s="30"/>
      <c r="HF498" s="30"/>
      <c r="HG498" s="30"/>
      <c r="HH498" s="30"/>
      <c r="HI498" s="30"/>
      <c r="HJ498" s="30"/>
      <c r="HK498" s="30"/>
      <c r="HL498" s="30"/>
      <c r="HM498" s="30"/>
      <c r="HN498" s="30"/>
      <c r="HO498" s="30"/>
      <c r="HP498" s="30"/>
      <c r="HQ498" s="30"/>
      <c r="HR498" s="30"/>
      <c r="HS498" s="30"/>
      <c r="HT498" s="30"/>
      <c r="HU498" s="30"/>
      <c r="HV498" s="30"/>
      <c r="HW498" s="30"/>
      <c r="HX498" s="30"/>
      <c r="HY498" s="30"/>
      <c r="HZ498" s="30"/>
      <c r="IA498" s="30"/>
      <c r="IB498" s="30"/>
      <c r="IC498" s="30"/>
      <c r="ID498" s="30"/>
      <c r="IE498" s="30"/>
      <c r="IF498" s="30"/>
      <c r="IG498" s="30"/>
      <c r="IH498" s="30"/>
      <c r="II498" s="30"/>
      <c r="IJ498" s="30"/>
      <c r="IK498" s="30"/>
      <c r="IL498" s="30"/>
      <c r="IM498" s="30"/>
      <c r="IN498" s="30"/>
      <c r="IO498" s="30"/>
      <c r="IP498" s="30"/>
      <c r="IQ498" s="30"/>
      <c r="IR498" s="30"/>
      <c r="IS498" s="30"/>
      <c r="IT498" s="30"/>
      <c r="IU498" s="30"/>
      <c r="IV498" s="30"/>
      <c r="IW498" s="30"/>
      <c r="IX498" s="30"/>
      <c r="IY498" s="30"/>
      <c r="IZ498" s="30"/>
      <c r="JA498" s="30"/>
      <c r="JB498" s="30"/>
      <c r="JC498" s="30"/>
      <c r="JD498" s="30"/>
      <c r="JE498" s="30"/>
      <c r="JF498" s="30"/>
      <c r="JG498" s="30"/>
      <c r="JH498" s="30"/>
      <c r="JI498" s="30"/>
      <c r="JJ498" s="30"/>
      <c r="JK498" s="30"/>
      <c r="JL498" s="30"/>
      <c r="JM498" s="30"/>
      <c r="JN498" s="30"/>
      <c r="JO498" s="30"/>
      <c r="JP498" s="30"/>
      <c r="JQ498" s="30"/>
      <c r="JR498" s="30"/>
      <c r="JS498" s="30"/>
      <c r="JT498" s="30"/>
      <c r="JU498" s="30"/>
      <c r="JV498" s="30"/>
      <c r="JW498" s="30"/>
      <c r="JX498" s="30"/>
      <c r="JY498" s="30"/>
      <c r="JZ498" s="30"/>
      <c r="KA498" s="30"/>
      <c r="KB498" s="30"/>
      <c r="KC498" s="30"/>
      <c r="KD498" s="30"/>
      <c r="KE498" s="30"/>
      <c r="KF498" s="30"/>
      <c r="KG498" s="30"/>
      <c r="KH498" s="30"/>
      <c r="KI498" s="30"/>
      <c r="KJ498" s="30"/>
      <c r="KK498" s="30"/>
      <c r="KL498" s="30"/>
      <c r="KM498" s="30"/>
      <c r="KN498" s="30"/>
      <c r="KO498" s="30"/>
      <c r="KP498" s="30"/>
      <c r="KQ498" s="30"/>
      <c r="KR498" s="30"/>
      <c r="KS498" s="30"/>
      <c r="KT498" s="30"/>
      <c r="KU498" s="30"/>
      <c r="KV498" s="30"/>
      <c r="KW498" s="30"/>
      <c r="KX498" s="30"/>
      <c r="KY498" s="30"/>
      <c r="KZ498" s="30"/>
      <c r="LA498" s="30"/>
      <c r="LB498" s="30"/>
      <c r="LC498" s="30"/>
      <c r="LD498" s="30"/>
      <c r="LE498" s="30"/>
      <c r="LF498" s="30"/>
      <c r="LG498" s="30"/>
      <c r="LH498" s="30"/>
      <c r="LI498" s="30"/>
      <c r="LJ498" s="30"/>
      <c r="LK498" s="30"/>
      <c r="LL498" s="30"/>
      <c r="LM498" s="30"/>
      <c r="LN498" s="30"/>
      <c r="LO498" s="30"/>
      <c r="LP498" s="30"/>
      <c r="LQ498" s="30"/>
      <c r="LR498" s="30"/>
      <c r="LS498" s="30"/>
      <c r="LT498" s="30"/>
      <c r="LU498" s="30"/>
      <c r="LV498" s="30"/>
      <c r="LW498" s="30"/>
      <c r="LX498" s="30"/>
    </row>
    <row r="499" spans="1:336" s="31" customFormat="1" ht="178.5" x14ac:dyDescent="0.25">
      <c r="A499" s="677" t="str">
        <f>CONCATENATE(MUEBLES[[#This Row],[CODIGO DE LA PARTIDA ESPECIFICA ]],"-",MUEBLES[[#This Row],[NO. EDIFICIO ]],"-",MUEBLES[[#This Row],[NO. ÁREA ]],"-",MUEBLES[[#This Row],[NÚM. DE BIEN ]],"-",MUEBLES[[#This Row],[CONSECUTIVO DEL BIEN ]],"-",MUEBLES[[#This Row],[CONSECUTIVO GENERAL DE INVENTARIO]])</f>
        <v>511-01-44-107-007-0494</v>
      </c>
      <c r="B499" s="584">
        <v>511</v>
      </c>
      <c r="C499" s="584" t="s">
        <v>6096</v>
      </c>
      <c r="D499" s="584" t="s">
        <v>6615</v>
      </c>
      <c r="E499" s="585" t="s">
        <v>4060</v>
      </c>
      <c r="F499" s="584" t="str">
        <f>VLOOKUP(MUEBLES[[#This Row],[NO. EDIFICIO ]],EDIFICIOS[],2,FALSE)</f>
        <v>PALACIO MUNICIPAL</v>
      </c>
      <c r="G499" s="584" t="str">
        <f>VLOOKUP(MUEBLES[[#This Row],[NO. EDIFICIO ]],EDIFICIOS[],3,FALSE)</f>
        <v>PALACIO MUNICIPAL, S/N, COLONIA CENTRO</v>
      </c>
      <c r="H499" s="606" t="s">
        <v>4289</v>
      </c>
      <c r="I499" s="587" t="str">
        <f>VLOOKUP(MUEBLES[[#This Row],[NO. ÁREA ]],AREAS[],2,FALSE)</f>
        <v>SEGURIDAD PÚBLICA Y TRÁNSITO MUNICIPAL</v>
      </c>
      <c r="J499" s="586" t="str">
        <f>VLOOKUP(MUEBLES[[#This Row],[NO. ÁREA ]],AREAS[],5,FALSE)</f>
        <v>LIC. MIGUEL ÁNGEL ALDANA  CANO</v>
      </c>
      <c r="K499" s="586" t="s">
        <v>4060</v>
      </c>
      <c r="L499" s="587" t="str">
        <f>VLOOKUP(MUEBLES[[#This Row],[NÚM. DE NOMINA ]],PERSONAL[],2,FALSE)</f>
        <v>LIC. MIGUEL ÁNGEL ALDANA  CANO</v>
      </c>
      <c r="M499" s="586" t="str">
        <f>VLOOKUP(MUEBLES[[#This Row],[NÚM. DE NOMINA ]],PERSONAL[],3,FALSE)</f>
        <v xml:space="preserve">TITULAR </v>
      </c>
      <c r="N499" s="585" t="s">
        <v>4374</v>
      </c>
      <c r="O499" s="624" t="s">
        <v>4698</v>
      </c>
      <c r="P499" s="588" t="str">
        <f>VLOOKUP(MUEBLES[[#This Row],[NÚM. DE BIEN ]],BIENES[],2,FALSE)</f>
        <v>EPMP FORCE 300-25L PARA ZONAS CON ALTA INTERFERENCIA, HASTA 400+ MBPS, 4910 - 6200 MHZ, 802.11 AC WAVE2, ANTENA DE 25 DBI, LATENCIA BAJA</v>
      </c>
      <c r="Q499" s="625" t="s">
        <v>3610</v>
      </c>
      <c r="R499" s="606" t="s">
        <v>5436</v>
      </c>
      <c r="S499" s="585" t="s">
        <v>557</v>
      </c>
      <c r="T499" s="585" t="s">
        <v>557</v>
      </c>
      <c r="U499" s="585" t="s">
        <v>557</v>
      </c>
      <c r="V499" s="585"/>
      <c r="W499" s="590">
        <v>45280</v>
      </c>
      <c r="X499" s="591">
        <v>9969.2371999999996</v>
      </c>
      <c r="Y499" s="619"/>
      <c r="Z499" s="592">
        <v>9969.2371999999996</v>
      </c>
      <c r="AA499" s="585" t="s">
        <v>1405</v>
      </c>
      <c r="AB499" s="19"/>
      <c r="AC499" s="576"/>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c r="BC499" s="30"/>
      <c r="BD499" s="30"/>
      <c r="BE499" s="30"/>
      <c r="BF499" s="30"/>
      <c r="BG499" s="30"/>
      <c r="BH499" s="30"/>
      <c r="BI499" s="30"/>
      <c r="BJ499" s="30"/>
      <c r="BK499" s="30"/>
      <c r="BL499" s="30"/>
      <c r="BM499" s="30"/>
      <c r="BN499" s="30"/>
      <c r="BO499" s="30"/>
      <c r="BP499" s="30"/>
      <c r="BQ499" s="30"/>
      <c r="BR499" s="30"/>
      <c r="BS499" s="30"/>
      <c r="BT499" s="30"/>
      <c r="BU499" s="30"/>
      <c r="BV499" s="30"/>
      <c r="BW499" s="30"/>
      <c r="BX499" s="30"/>
      <c r="BY499" s="30"/>
      <c r="BZ499" s="30"/>
      <c r="CA499" s="30"/>
      <c r="CB499" s="30"/>
      <c r="CC499" s="30"/>
      <c r="CD499" s="30"/>
      <c r="CE499" s="30"/>
      <c r="CF499" s="30"/>
      <c r="CG499" s="30"/>
      <c r="CH499" s="30"/>
      <c r="CI499" s="30"/>
      <c r="CJ499" s="30"/>
      <c r="CK499" s="30"/>
      <c r="CL499" s="30"/>
      <c r="CM499" s="30"/>
      <c r="CN499" s="30"/>
      <c r="CO499" s="30"/>
      <c r="CP499" s="30"/>
      <c r="CQ499" s="30"/>
      <c r="CR499" s="30"/>
      <c r="CS499" s="30"/>
      <c r="CT499" s="30"/>
      <c r="CU499" s="30"/>
      <c r="CV499" s="30"/>
      <c r="CW499" s="30"/>
      <c r="CX499" s="30"/>
      <c r="CY499" s="30"/>
      <c r="CZ499" s="30"/>
      <c r="DA499" s="30"/>
      <c r="DB499" s="30"/>
      <c r="DC499" s="30"/>
      <c r="DD499" s="30"/>
      <c r="DE499" s="30"/>
      <c r="DF499" s="30"/>
      <c r="DG499" s="30"/>
      <c r="DH499" s="30"/>
      <c r="DI499" s="30"/>
      <c r="DJ499" s="30"/>
      <c r="DK499" s="30"/>
      <c r="DL499" s="30"/>
      <c r="DM499" s="30"/>
      <c r="DN499" s="30"/>
      <c r="DO499" s="30"/>
      <c r="DP499" s="30"/>
      <c r="DQ499" s="30"/>
      <c r="DR499" s="30"/>
      <c r="DS499" s="30"/>
      <c r="DT499" s="30"/>
      <c r="DU499" s="30"/>
      <c r="DV499" s="30"/>
      <c r="DW499" s="30"/>
      <c r="DX499" s="30"/>
      <c r="DY499" s="30"/>
      <c r="DZ499" s="30"/>
      <c r="EA499" s="30"/>
      <c r="EB499" s="30"/>
      <c r="EC499" s="30"/>
      <c r="ED499" s="30"/>
      <c r="EE499" s="30"/>
      <c r="EF499" s="30"/>
      <c r="EG499" s="30"/>
      <c r="EH499" s="30"/>
      <c r="EI499" s="30"/>
      <c r="EJ499" s="30"/>
      <c r="EK499" s="30"/>
      <c r="EL499" s="30"/>
      <c r="EM499" s="30"/>
      <c r="EN499" s="30"/>
      <c r="EO499" s="30"/>
      <c r="EP499" s="30"/>
      <c r="EQ499" s="30"/>
      <c r="ER499" s="30"/>
      <c r="ES499" s="30"/>
      <c r="ET499" s="30"/>
      <c r="EU499" s="30"/>
      <c r="EV499" s="30"/>
      <c r="EW499" s="30"/>
      <c r="EX499" s="30"/>
      <c r="EY499" s="30"/>
      <c r="EZ499" s="30"/>
      <c r="FA499" s="30"/>
      <c r="FB499" s="30"/>
      <c r="FC499" s="30"/>
      <c r="FD499" s="30"/>
      <c r="FE499" s="30"/>
      <c r="FF499" s="30"/>
      <c r="FG499" s="30"/>
      <c r="FH499" s="30"/>
      <c r="FI499" s="30"/>
      <c r="FJ499" s="30"/>
      <c r="FK499" s="30"/>
      <c r="FL499" s="30"/>
      <c r="FM499" s="30"/>
      <c r="FN499" s="30"/>
      <c r="FO499" s="30"/>
      <c r="FP499" s="30"/>
      <c r="FQ499" s="30"/>
      <c r="FR499" s="30"/>
      <c r="FS499" s="30"/>
      <c r="FT499" s="30"/>
      <c r="FU499" s="30"/>
      <c r="FV499" s="30"/>
      <c r="FW499" s="30"/>
      <c r="FX499" s="30"/>
      <c r="FY499" s="30"/>
      <c r="FZ499" s="30"/>
      <c r="GA499" s="30"/>
      <c r="GB499" s="30"/>
      <c r="GC499" s="30"/>
      <c r="GD499" s="30"/>
      <c r="GE499" s="30"/>
      <c r="GF499" s="30"/>
      <c r="GG499" s="30"/>
      <c r="GH499" s="30"/>
      <c r="GI499" s="30"/>
      <c r="GJ499" s="30"/>
      <c r="GK499" s="30"/>
      <c r="GL499" s="30"/>
      <c r="GM499" s="30"/>
      <c r="GN499" s="30"/>
      <c r="GO499" s="30"/>
      <c r="GP499" s="30"/>
      <c r="GQ499" s="30"/>
      <c r="GR499" s="30"/>
      <c r="GS499" s="30"/>
      <c r="GT499" s="30"/>
      <c r="GU499" s="30"/>
      <c r="GV499" s="30"/>
      <c r="GW499" s="30"/>
      <c r="GX499" s="30"/>
      <c r="GY499" s="30"/>
      <c r="GZ499" s="30"/>
      <c r="HA499" s="30"/>
      <c r="HB499" s="30"/>
      <c r="HC499" s="30"/>
      <c r="HD499" s="30"/>
      <c r="HE499" s="30"/>
      <c r="HF499" s="30"/>
      <c r="HG499" s="30"/>
      <c r="HH499" s="30"/>
      <c r="HI499" s="30"/>
      <c r="HJ499" s="30"/>
      <c r="HK499" s="30"/>
      <c r="HL499" s="30"/>
      <c r="HM499" s="30"/>
      <c r="HN499" s="30"/>
      <c r="HO499" s="30"/>
      <c r="HP499" s="30"/>
      <c r="HQ499" s="30"/>
      <c r="HR499" s="30"/>
      <c r="HS499" s="30"/>
      <c r="HT499" s="30"/>
      <c r="HU499" s="30"/>
      <c r="HV499" s="30"/>
      <c r="HW499" s="30"/>
      <c r="HX499" s="30"/>
      <c r="HY499" s="30"/>
      <c r="HZ499" s="30"/>
      <c r="IA499" s="30"/>
      <c r="IB499" s="30"/>
      <c r="IC499" s="30"/>
      <c r="ID499" s="30"/>
      <c r="IE499" s="30"/>
      <c r="IF499" s="30"/>
      <c r="IG499" s="30"/>
      <c r="IH499" s="30"/>
      <c r="II499" s="30"/>
      <c r="IJ499" s="30"/>
      <c r="IK499" s="30"/>
      <c r="IL499" s="30"/>
      <c r="IM499" s="30"/>
      <c r="IN499" s="30"/>
      <c r="IO499" s="30"/>
      <c r="IP499" s="30"/>
      <c r="IQ499" s="30"/>
      <c r="IR499" s="30"/>
      <c r="IS499" s="30"/>
      <c r="IT499" s="30"/>
      <c r="IU499" s="30"/>
      <c r="IV499" s="30"/>
      <c r="IW499" s="30"/>
      <c r="IX499" s="30"/>
      <c r="IY499" s="30"/>
      <c r="IZ499" s="30"/>
      <c r="JA499" s="30"/>
      <c r="JB499" s="30"/>
      <c r="JC499" s="30"/>
      <c r="JD499" s="30"/>
      <c r="JE499" s="30"/>
      <c r="JF499" s="30"/>
      <c r="JG499" s="30"/>
      <c r="JH499" s="30"/>
      <c r="JI499" s="30"/>
      <c r="JJ499" s="30"/>
      <c r="JK499" s="30"/>
      <c r="JL499" s="30"/>
      <c r="JM499" s="30"/>
      <c r="JN499" s="30"/>
      <c r="JO499" s="30"/>
      <c r="JP499" s="30"/>
      <c r="JQ499" s="30"/>
      <c r="JR499" s="30"/>
      <c r="JS499" s="30"/>
      <c r="JT499" s="30"/>
      <c r="JU499" s="30"/>
      <c r="JV499" s="30"/>
      <c r="JW499" s="30"/>
      <c r="JX499" s="30"/>
      <c r="JY499" s="30"/>
      <c r="JZ499" s="30"/>
      <c r="KA499" s="30"/>
      <c r="KB499" s="30"/>
      <c r="KC499" s="30"/>
      <c r="KD499" s="30"/>
      <c r="KE499" s="30"/>
      <c r="KF499" s="30"/>
      <c r="KG499" s="30"/>
      <c r="KH499" s="30"/>
      <c r="KI499" s="30"/>
      <c r="KJ499" s="30"/>
      <c r="KK499" s="30"/>
      <c r="KL499" s="30"/>
      <c r="KM499" s="30"/>
      <c r="KN499" s="30"/>
      <c r="KO499" s="30"/>
      <c r="KP499" s="30"/>
      <c r="KQ499" s="30"/>
      <c r="KR499" s="30"/>
      <c r="KS499" s="30"/>
      <c r="KT499" s="30"/>
      <c r="KU499" s="30"/>
      <c r="KV499" s="30"/>
      <c r="KW499" s="30"/>
      <c r="KX499" s="30"/>
      <c r="KY499" s="30"/>
      <c r="KZ499" s="30"/>
      <c r="LA499" s="30"/>
      <c r="LB499" s="30"/>
      <c r="LC499" s="30"/>
      <c r="LD499" s="30"/>
      <c r="LE499" s="30"/>
      <c r="LF499" s="30"/>
      <c r="LG499" s="30"/>
      <c r="LH499" s="30"/>
      <c r="LI499" s="30"/>
      <c r="LJ499" s="30"/>
      <c r="LK499" s="30"/>
      <c r="LL499" s="30"/>
      <c r="LM499" s="30"/>
      <c r="LN499" s="30"/>
      <c r="LO499" s="30"/>
      <c r="LP499" s="30"/>
      <c r="LQ499" s="30"/>
      <c r="LR499" s="30"/>
      <c r="LS499" s="30"/>
      <c r="LT499" s="30"/>
      <c r="LU499" s="30"/>
      <c r="LV499" s="30"/>
      <c r="LW499" s="30"/>
      <c r="LX499" s="30"/>
    </row>
    <row r="500" spans="1:336" s="31" customFormat="1" ht="140.25" x14ac:dyDescent="0.25">
      <c r="A500" s="677" t="str">
        <f>CONCATENATE(MUEBLES[[#This Row],[CODIGO DE LA PARTIDA ESPECIFICA ]],"-",MUEBLES[[#This Row],[NO. EDIFICIO ]],"-",MUEBLES[[#This Row],[NO. ÁREA ]],"-",MUEBLES[[#This Row],[NÚM. DE BIEN ]],"-",MUEBLES[[#This Row],[CONSECUTIVO DEL BIEN ]],"-",MUEBLES[[#This Row],[CONSECUTIVO GENERAL DE INVENTARIO]])</f>
        <v>511-01-44-156-001-0495</v>
      </c>
      <c r="B500" s="584">
        <v>511</v>
      </c>
      <c r="C500" s="584" t="s">
        <v>6096</v>
      </c>
      <c r="D500" s="584" t="s">
        <v>6616</v>
      </c>
      <c r="E500" s="585" t="s">
        <v>4060</v>
      </c>
      <c r="F500" s="584" t="str">
        <f>VLOOKUP(MUEBLES[[#This Row],[NO. EDIFICIO ]],EDIFICIOS[],2,FALSE)</f>
        <v>PALACIO MUNICIPAL</v>
      </c>
      <c r="G500" s="584" t="str">
        <f>VLOOKUP(MUEBLES[[#This Row],[NO. EDIFICIO ]],EDIFICIOS[],3,FALSE)</f>
        <v>PALACIO MUNICIPAL, S/N, COLONIA CENTRO</v>
      </c>
      <c r="H500" s="606" t="s">
        <v>4289</v>
      </c>
      <c r="I500" s="587" t="str">
        <f>VLOOKUP(MUEBLES[[#This Row],[NO. ÁREA ]],AREAS[],2,FALSE)</f>
        <v>SEGURIDAD PÚBLICA Y TRÁNSITO MUNICIPAL</v>
      </c>
      <c r="J500" s="586" t="str">
        <f>VLOOKUP(MUEBLES[[#This Row],[NO. ÁREA ]],AREAS[],5,FALSE)</f>
        <v>LIC. MIGUEL ÁNGEL ALDANA  CANO</v>
      </c>
      <c r="K500" s="586" t="s">
        <v>4060</v>
      </c>
      <c r="L500" s="587" t="str">
        <f>VLOOKUP(MUEBLES[[#This Row],[NÚM. DE NOMINA ]],PERSONAL[],2,FALSE)</f>
        <v>LIC. MIGUEL ÁNGEL ALDANA  CANO</v>
      </c>
      <c r="M500" s="586" t="str">
        <f>VLOOKUP(MUEBLES[[#This Row],[NÚM. DE NOMINA ]],PERSONAL[],3,FALSE)</f>
        <v xml:space="preserve">TITULAR </v>
      </c>
      <c r="N500" s="585" t="s">
        <v>4409</v>
      </c>
      <c r="O500" s="624" t="s">
        <v>4692</v>
      </c>
      <c r="P500" s="588" t="str">
        <f>VLOOKUP(MUEBLES[[#This Row],[NÚM. DE BIEN ]],BIENES[],2,FALSE)</f>
        <v>INTERCOMUNICADOR IP MARCA FANVIL POE, CÁMARA 1MPX, 1 BOTÓN, 1 RELEVADOR INTEGRADO DE SALIDA Y ENTRADA</v>
      </c>
      <c r="Q500" s="625" t="s">
        <v>3611</v>
      </c>
      <c r="R500" s="606" t="s">
        <v>5437</v>
      </c>
      <c r="S500" s="585" t="s">
        <v>557</v>
      </c>
      <c r="T500" s="585" t="s">
        <v>557</v>
      </c>
      <c r="U500" s="585" t="s">
        <v>557</v>
      </c>
      <c r="V500" s="585"/>
      <c r="W500" s="590">
        <v>45280</v>
      </c>
      <c r="X500" s="591">
        <v>10256.5924</v>
      </c>
      <c r="Y500" s="619"/>
      <c r="Z500" s="592">
        <v>10256.5924</v>
      </c>
      <c r="AA500" s="585" t="s">
        <v>1405</v>
      </c>
      <c r="AB500" s="19"/>
      <c r="AC500" s="576"/>
      <c r="AD500" s="30"/>
      <c r="AE500" s="30"/>
      <c r="AF500" s="30"/>
      <c r="AG500" s="30"/>
      <c r="AH500" s="30"/>
      <c r="AI500" s="30"/>
      <c r="AJ500" s="30"/>
      <c r="AK500" s="30"/>
      <c r="AL500" s="30"/>
      <c r="AM500" s="30"/>
      <c r="AN500" s="30"/>
      <c r="AO500" s="30"/>
      <c r="AP500" s="30"/>
      <c r="AQ500" s="30"/>
      <c r="AR500" s="30"/>
      <c r="AS500" s="30"/>
      <c r="AT500" s="30"/>
      <c r="AU500" s="30"/>
      <c r="AV500" s="30"/>
      <c r="AW500" s="30"/>
      <c r="AX500" s="30"/>
      <c r="AY500" s="30"/>
      <c r="AZ500" s="30"/>
      <c r="BA500" s="30"/>
      <c r="BB500" s="30"/>
      <c r="BC500" s="30"/>
      <c r="BD500" s="30"/>
      <c r="BE500" s="30"/>
      <c r="BF500" s="30"/>
      <c r="BG500" s="30"/>
      <c r="BH500" s="30"/>
      <c r="BI500" s="30"/>
      <c r="BJ500" s="30"/>
      <c r="BK500" s="30"/>
      <c r="BL500" s="30"/>
      <c r="BM500" s="30"/>
      <c r="BN500" s="30"/>
      <c r="BO500" s="30"/>
      <c r="BP500" s="30"/>
      <c r="BQ500" s="30"/>
      <c r="BR500" s="30"/>
      <c r="BS500" s="30"/>
      <c r="BT500" s="30"/>
      <c r="BU500" s="30"/>
      <c r="BV500" s="30"/>
      <c r="BW500" s="30"/>
      <c r="BX500" s="30"/>
      <c r="BY500" s="30"/>
      <c r="BZ500" s="30"/>
      <c r="CA500" s="30"/>
      <c r="CB500" s="30"/>
      <c r="CC500" s="30"/>
      <c r="CD500" s="30"/>
      <c r="CE500" s="30"/>
      <c r="CF500" s="30"/>
      <c r="CG500" s="30"/>
      <c r="CH500" s="30"/>
      <c r="CI500" s="30"/>
      <c r="CJ500" s="30"/>
      <c r="CK500" s="30"/>
      <c r="CL500" s="30"/>
      <c r="CM500" s="30"/>
      <c r="CN500" s="30"/>
      <c r="CO500" s="30"/>
      <c r="CP500" s="30"/>
      <c r="CQ500" s="30"/>
      <c r="CR500" s="30"/>
      <c r="CS500" s="30"/>
      <c r="CT500" s="30"/>
      <c r="CU500" s="30"/>
      <c r="CV500" s="30"/>
      <c r="CW500" s="30"/>
      <c r="CX500" s="30"/>
      <c r="CY500" s="30"/>
      <c r="CZ500" s="30"/>
      <c r="DA500" s="30"/>
      <c r="DB500" s="30"/>
      <c r="DC500" s="30"/>
      <c r="DD500" s="30"/>
      <c r="DE500" s="30"/>
      <c r="DF500" s="30"/>
      <c r="DG500" s="30"/>
      <c r="DH500" s="30"/>
      <c r="DI500" s="30"/>
      <c r="DJ500" s="30"/>
      <c r="DK500" s="30"/>
      <c r="DL500" s="30"/>
      <c r="DM500" s="30"/>
      <c r="DN500" s="30"/>
      <c r="DO500" s="30"/>
      <c r="DP500" s="30"/>
      <c r="DQ500" s="30"/>
      <c r="DR500" s="30"/>
      <c r="DS500" s="30"/>
      <c r="DT500" s="30"/>
      <c r="DU500" s="30"/>
      <c r="DV500" s="30"/>
      <c r="DW500" s="30"/>
      <c r="DX500" s="30"/>
      <c r="DY500" s="30"/>
      <c r="DZ500" s="30"/>
      <c r="EA500" s="30"/>
      <c r="EB500" s="30"/>
      <c r="EC500" s="30"/>
      <c r="ED500" s="30"/>
      <c r="EE500" s="30"/>
      <c r="EF500" s="30"/>
      <c r="EG500" s="30"/>
      <c r="EH500" s="30"/>
      <c r="EI500" s="30"/>
      <c r="EJ500" s="30"/>
      <c r="EK500" s="30"/>
      <c r="EL500" s="30"/>
      <c r="EM500" s="30"/>
      <c r="EN500" s="30"/>
      <c r="EO500" s="30"/>
      <c r="EP500" s="30"/>
      <c r="EQ500" s="30"/>
      <c r="ER500" s="30"/>
      <c r="ES500" s="30"/>
      <c r="ET500" s="30"/>
      <c r="EU500" s="30"/>
      <c r="EV500" s="30"/>
      <c r="EW500" s="30"/>
      <c r="EX500" s="30"/>
      <c r="EY500" s="30"/>
      <c r="EZ500" s="30"/>
      <c r="FA500" s="30"/>
      <c r="FB500" s="30"/>
      <c r="FC500" s="30"/>
      <c r="FD500" s="30"/>
      <c r="FE500" s="30"/>
      <c r="FF500" s="30"/>
      <c r="FG500" s="30"/>
      <c r="FH500" s="30"/>
      <c r="FI500" s="30"/>
      <c r="FJ500" s="30"/>
      <c r="FK500" s="30"/>
      <c r="FL500" s="30"/>
      <c r="FM500" s="30"/>
      <c r="FN500" s="30"/>
      <c r="FO500" s="30"/>
      <c r="FP500" s="30"/>
      <c r="FQ500" s="30"/>
      <c r="FR500" s="30"/>
      <c r="FS500" s="30"/>
      <c r="FT500" s="30"/>
      <c r="FU500" s="30"/>
      <c r="FV500" s="30"/>
      <c r="FW500" s="30"/>
      <c r="FX500" s="30"/>
      <c r="FY500" s="30"/>
      <c r="FZ500" s="30"/>
      <c r="GA500" s="30"/>
      <c r="GB500" s="30"/>
      <c r="GC500" s="30"/>
      <c r="GD500" s="30"/>
      <c r="GE500" s="30"/>
      <c r="GF500" s="30"/>
      <c r="GG500" s="30"/>
      <c r="GH500" s="30"/>
      <c r="GI500" s="30"/>
      <c r="GJ500" s="30"/>
      <c r="GK500" s="30"/>
      <c r="GL500" s="30"/>
      <c r="GM500" s="30"/>
      <c r="GN500" s="30"/>
      <c r="GO500" s="30"/>
      <c r="GP500" s="30"/>
      <c r="GQ500" s="30"/>
      <c r="GR500" s="30"/>
      <c r="GS500" s="30"/>
      <c r="GT500" s="30"/>
      <c r="GU500" s="30"/>
      <c r="GV500" s="30"/>
      <c r="GW500" s="30"/>
      <c r="GX500" s="30"/>
      <c r="GY500" s="30"/>
      <c r="GZ500" s="30"/>
      <c r="HA500" s="30"/>
      <c r="HB500" s="30"/>
      <c r="HC500" s="30"/>
      <c r="HD500" s="30"/>
      <c r="HE500" s="30"/>
      <c r="HF500" s="30"/>
      <c r="HG500" s="30"/>
      <c r="HH500" s="30"/>
      <c r="HI500" s="30"/>
      <c r="HJ500" s="30"/>
      <c r="HK500" s="30"/>
      <c r="HL500" s="30"/>
      <c r="HM500" s="30"/>
      <c r="HN500" s="30"/>
      <c r="HO500" s="30"/>
      <c r="HP500" s="30"/>
      <c r="HQ500" s="30"/>
      <c r="HR500" s="30"/>
      <c r="HS500" s="30"/>
      <c r="HT500" s="30"/>
      <c r="HU500" s="30"/>
      <c r="HV500" s="30"/>
      <c r="HW500" s="30"/>
      <c r="HX500" s="30"/>
      <c r="HY500" s="30"/>
      <c r="HZ500" s="30"/>
      <c r="IA500" s="30"/>
      <c r="IB500" s="30"/>
      <c r="IC500" s="30"/>
      <c r="ID500" s="30"/>
      <c r="IE500" s="30"/>
      <c r="IF500" s="30"/>
      <c r="IG500" s="30"/>
      <c r="IH500" s="30"/>
      <c r="II500" s="30"/>
      <c r="IJ500" s="30"/>
      <c r="IK500" s="30"/>
      <c r="IL500" s="30"/>
      <c r="IM500" s="30"/>
      <c r="IN500" s="30"/>
      <c r="IO500" s="30"/>
      <c r="IP500" s="30"/>
      <c r="IQ500" s="30"/>
      <c r="IR500" s="30"/>
      <c r="IS500" s="30"/>
      <c r="IT500" s="30"/>
      <c r="IU500" s="30"/>
      <c r="IV500" s="30"/>
      <c r="IW500" s="30"/>
      <c r="IX500" s="30"/>
      <c r="IY500" s="30"/>
      <c r="IZ500" s="30"/>
      <c r="JA500" s="30"/>
      <c r="JB500" s="30"/>
      <c r="JC500" s="30"/>
      <c r="JD500" s="30"/>
      <c r="JE500" s="30"/>
      <c r="JF500" s="30"/>
      <c r="JG500" s="30"/>
      <c r="JH500" s="30"/>
      <c r="JI500" s="30"/>
      <c r="JJ500" s="30"/>
      <c r="JK500" s="30"/>
      <c r="JL500" s="30"/>
      <c r="JM500" s="30"/>
      <c r="JN500" s="30"/>
      <c r="JO500" s="30"/>
      <c r="JP500" s="30"/>
      <c r="JQ500" s="30"/>
      <c r="JR500" s="30"/>
      <c r="JS500" s="30"/>
      <c r="JT500" s="30"/>
      <c r="JU500" s="30"/>
      <c r="JV500" s="30"/>
      <c r="JW500" s="30"/>
      <c r="JX500" s="30"/>
      <c r="JY500" s="30"/>
      <c r="JZ500" s="30"/>
      <c r="KA500" s="30"/>
      <c r="KB500" s="30"/>
      <c r="KC500" s="30"/>
      <c r="KD500" s="30"/>
      <c r="KE500" s="30"/>
      <c r="KF500" s="30"/>
      <c r="KG500" s="30"/>
      <c r="KH500" s="30"/>
      <c r="KI500" s="30"/>
      <c r="KJ500" s="30"/>
      <c r="KK500" s="30"/>
      <c r="KL500" s="30"/>
      <c r="KM500" s="30"/>
      <c r="KN500" s="30"/>
      <c r="KO500" s="30"/>
      <c r="KP500" s="30"/>
      <c r="KQ500" s="30"/>
      <c r="KR500" s="30"/>
      <c r="KS500" s="30"/>
      <c r="KT500" s="30"/>
      <c r="KU500" s="30"/>
      <c r="KV500" s="30"/>
      <c r="KW500" s="30"/>
      <c r="KX500" s="30"/>
      <c r="KY500" s="30"/>
      <c r="KZ500" s="30"/>
      <c r="LA500" s="30"/>
      <c r="LB500" s="30"/>
      <c r="LC500" s="30"/>
      <c r="LD500" s="30"/>
      <c r="LE500" s="30"/>
      <c r="LF500" s="30"/>
      <c r="LG500" s="30"/>
      <c r="LH500" s="30"/>
      <c r="LI500" s="30"/>
      <c r="LJ500" s="30"/>
      <c r="LK500" s="30"/>
      <c r="LL500" s="30"/>
      <c r="LM500" s="30"/>
      <c r="LN500" s="30"/>
      <c r="LO500" s="30"/>
      <c r="LP500" s="30"/>
      <c r="LQ500" s="30"/>
      <c r="LR500" s="30"/>
      <c r="LS500" s="30"/>
      <c r="LT500" s="30"/>
      <c r="LU500" s="30"/>
      <c r="LV500" s="30"/>
      <c r="LW500" s="30"/>
      <c r="LX500" s="30"/>
    </row>
    <row r="501" spans="1:336" s="31" customFormat="1" ht="140.25" x14ac:dyDescent="0.25">
      <c r="A501" s="677" t="str">
        <f>CONCATENATE(MUEBLES[[#This Row],[CODIGO DE LA PARTIDA ESPECIFICA ]],"-",MUEBLES[[#This Row],[NO. EDIFICIO ]],"-",MUEBLES[[#This Row],[NO. ÁREA ]],"-",MUEBLES[[#This Row],[NÚM. DE BIEN ]],"-",MUEBLES[[#This Row],[CONSECUTIVO DEL BIEN ]],"-",MUEBLES[[#This Row],[CONSECUTIVO GENERAL DE INVENTARIO]])</f>
        <v>511-01-44-156-002-0496</v>
      </c>
      <c r="B501" s="584">
        <v>511</v>
      </c>
      <c r="C501" s="584" t="s">
        <v>6096</v>
      </c>
      <c r="D501" s="584" t="s">
        <v>6617</v>
      </c>
      <c r="E501" s="585" t="s">
        <v>4060</v>
      </c>
      <c r="F501" s="584" t="str">
        <f>VLOOKUP(MUEBLES[[#This Row],[NO. EDIFICIO ]],EDIFICIOS[],2,FALSE)</f>
        <v>PALACIO MUNICIPAL</v>
      </c>
      <c r="G501" s="584" t="str">
        <f>VLOOKUP(MUEBLES[[#This Row],[NO. EDIFICIO ]],EDIFICIOS[],3,FALSE)</f>
        <v>PALACIO MUNICIPAL, S/N, COLONIA CENTRO</v>
      </c>
      <c r="H501" s="606" t="s">
        <v>4289</v>
      </c>
      <c r="I501" s="587" t="str">
        <f>VLOOKUP(MUEBLES[[#This Row],[NO. ÁREA ]],AREAS[],2,FALSE)</f>
        <v>SEGURIDAD PÚBLICA Y TRÁNSITO MUNICIPAL</v>
      </c>
      <c r="J501" s="586" t="str">
        <f>VLOOKUP(MUEBLES[[#This Row],[NO. ÁREA ]],AREAS[],5,FALSE)</f>
        <v>LIC. MIGUEL ÁNGEL ALDANA  CANO</v>
      </c>
      <c r="K501" s="586" t="s">
        <v>4060</v>
      </c>
      <c r="L501" s="587" t="str">
        <f>VLOOKUP(MUEBLES[[#This Row],[NÚM. DE NOMINA ]],PERSONAL[],2,FALSE)</f>
        <v>LIC. MIGUEL ÁNGEL ALDANA  CANO</v>
      </c>
      <c r="M501" s="586" t="str">
        <f>VLOOKUP(MUEBLES[[#This Row],[NÚM. DE NOMINA ]],PERSONAL[],3,FALSE)</f>
        <v xml:space="preserve">TITULAR </v>
      </c>
      <c r="N501" s="585" t="s">
        <v>4409</v>
      </c>
      <c r="O501" s="624" t="s">
        <v>4693</v>
      </c>
      <c r="P501" s="588" t="str">
        <f>VLOOKUP(MUEBLES[[#This Row],[NÚM. DE BIEN ]],BIENES[],2,FALSE)</f>
        <v>INTERCOMUNICADOR IP MARCA FANVIL POE, CÁMARA 1MPX, 1 BOTÓN, 1 RELEVADOR INTEGRADO DE SALIDA Y ENTRADA</v>
      </c>
      <c r="Q501" s="625" t="s">
        <v>3611</v>
      </c>
      <c r="R501" s="606" t="s">
        <v>5438</v>
      </c>
      <c r="S501" s="585" t="s">
        <v>557</v>
      </c>
      <c r="T501" s="585" t="s">
        <v>557</v>
      </c>
      <c r="U501" s="585" t="s">
        <v>557</v>
      </c>
      <c r="V501" s="585"/>
      <c r="W501" s="590">
        <v>45280</v>
      </c>
      <c r="X501" s="591">
        <v>10256.5924</v>
      </c>
      <c r="Y501" s="619"/>
      <c r="Z501" s="592">
        <v>10256.5924</v>
      </c>
      <c r="AA501" s="585" t="s">
        <v>1405</v>
      </c>
      <c r="AB501" s="19"/>
      <c r="AC501" s="576"/>
      <c r="AD501" s="30"/>
      <c r="AE501" s="30"/>
      <c r="AF501" s="30"/>
      <c r="AG501" s="30"/>
      <c r="AH501" s="30"/>
      <c r="AI501" s="30"/>
      <c r="AJ501" s="30"/>
      <c r="AK501" s="30"/>
      <c r="AL501" s="30"/>
      <c r="AM501" s="30"/>
      <c r="AN501" s="30"/>
      <c r="AO501" s="30"/>
      <c r="AP501" s="30"/>
      <c r="AQ501" s="30"/>
      <c r="AR501" s="30"/>
      <c r="AS501" s="30"/>
      <c r="AT501" s="30"/>
      <c r="AU501" s="30"/>
      <c r="AV501" s="30"/>
      <c r="AW501" s="30"/>
      <c r="AX501" s="30"/>
      <c r="AY501" s="30"/>
      <c r="AZ501" s="30"/>
      <c r="BA501" s="30"/>
      <c r="BB501" s="30"/>
      <c r="BC501" s="30"/>
      <c r="BD501" s="30"/>
      <c r="BE501" s="30"/>
      <c r="BF501" s="30"/>
      <c r="BG501" s="30"/>
      <c r="BH501" s="30"/>
      <c r="BI501" s="30"/>
      <c r="BJ501" s="30"/>
      <c r="BK501" s="30"/>
      <c r="BL501" s="30"/>
      <c r="BM501" s="30"/>
      <c r="BN501" s="30"/>
      <c r="BO501" s="30"/>
      <c r="BP501" s="30"/>
      <c r="BQ501" s="30"/>
      <c r="BR501" s="30"/>
      <c r="BS501" s="30"/>
      <c r="BT501" s="30"/>
      <c r="BU501" s="30"/>
      <c r="BV501" s="30"/>
      <c r="BW501" s="30"/>
      <c r="BX501" s="30"/>
      <c r="BY501" s="30"/>
      <c r="BZ501" s="30"/>
      <c r="CA501" s="30"/>
      <c r="CB501" s="30"/>
      <c r="CC501" s="30"/>
      <c r="CD501" s="30"/>
      <c r="CE501" s="30"/>
      <c r="CF501" s="30"/>
      <c r="CG501" s="30"/>
      <c r="CH501" s="30"/>
      <c r="CI501" s="30"/>
      <c r="CJ501" s="30"/>
      <c r="CK501" s="30"/>
      <c r="CL501" s="30"/>
      <c r="CM501" s="30"/>
      <c r="CN501" s="30"/>
      <c r="CO501" s="30"/>
      <c r="CP501" s="30"/>
      <c r="CQ501" s="30"/>
      <c r="CR501" s="30"/>
      <c r="CS501" s="30"/>
      <c r="CT501" s="30"/>
      <c r="CU501" s="30"/>
      <c r="CV501" s="30"/>
      <c r="CW501" s="30"/>
      <c r="CX501" s="30"/>
      <c r="CY501" s="30"/>
      <c r="CZ501" s="30"/>
      <c r="DA501" s="30"/>
      <c r="DB501" s="30"/>
      <c r="DC501" s="30"/>
      <c r="DD501" s="30"/>
      <c r="DE501" s="30"/>
      <c r="DF501" s="30"/>
      <c r="DG501" s="30"/>
      <c r="DH501" s="30"/>
      <c r="DI501" s="30"/>
      <c r="DJ501" s="30"/>
      <c r="DK501" s="30"/>
      <c r="DL501" s="30"/>
      <c r="DM501" s="30"/>
      <c r="DN501" s="30"/>
      <c r="DO501" s="30"/>
      <c r="DP501" s="30"/>
      <c r="DQ501" s="30"/>
      <c r="DR501" s="30"/>
      <c r="DS501" s="30"/>
      <c r="DT501" s="30"/>
      <c r="DU501" s="30"/>
      <c r="DV501" s="30"/>
      <c r="DW501" s="30"/>
      <c r="DX501" s="30"/>
      <c r="DY501" s="30"/>
      <c r="DZ501" s="30"/>
      <c r="EA501" s="30"/>
      <c r="EB501" s="30"/>
      <c r="EC501" s="30"/>
      <c r="ED501" s="30"/>
      <c r="EE501" s="30"/>
      <c r="EF501" s="30"/>
      <c r="EG501" s="30"/>
      <c r="EH501" s="30"/>
      <c r="EI501" s="30"/>
      <c r="EJ501" s="30"/>
      <c r="EK501" s="30"/>
      <c r="EL501" s="30"/>
      <c r="EM501" s="30"/>
      <c r="EN501" s="30"/>
      <c r="EO501" s="30"/>
      <c r="EP501" s="30"/>
      <c r="EQ501" s="30"/>
      <c r="ER501" s="30"/>
      <c r="ES501" s="30"/>
      <c r="ET501" s="30"/>
      <c r="EU501" s="30"/>
      <c r="EV501" s="30"/>
      <c r="EW501" s="30"/>
      <c r="EX501" s="30"/>
      <c r="EY501" s="30"/>
      <c r="EZ501" s="30"/>
      <c r="FA501" s="30"/>
      <c r="FB501" s="30"/>
      <c r="FC501" s="30"/>
      <c r="FD501" s="30"/>
      <c r="FE501" s="30"/>
      <c r="FF501" s="30"/>
      <c r="FG501" s="30"/>
      <c r="FH501" s="30"/>
      <c r="FI501" s="30"/>
      <c r="FJ501" s="30"/>
      <c r="FK501" s="30"/>
      <c r="FL501" s="30"/>
      <c r="FM501" s="30"/>
      <c r="FN501" s="30"/>
      <c r="FO501" s="30"/>
      <c r="FP501" s="30"/>
      <c r="FQ501" s="30"/>
      <c r="FR501" s="30"/>
      <c r="FS501" s="30"/>
      <c r="FT501" s="30"/>
      <c r="FU501" s="30"/>
      <c r="FV501" s="30"/>
      <c r="FW501" s="30"/>
      <c r="FX501" s="30"/>
      <c r="FY501" s="30"/>
      <c r="FZ501" s="30"/>
      <c r="GA501" s="30"/>
      <c r="GB501" s="30"/>
      <c r="GC501" s="30"/>
      <c r="GD501" s="30"/>
      <c r="GE501" s="30"/>
      <c r="GF501" s="30"/>
      <c r="GG501" s="30"/>
      <c r="GH501" s="30"/>
      <c r="GI501" s="30"/>
      <c r="GJ501" s="30"/>
      <c r="GK501" s="30"/>
      <c r="GL501" s="30"/>
      <c r="GM501" s="30"/>
      <c r="GN501" s="30"/>
      <c r="GO501" s="30"/>
      <c r="GP501" s="30"/>
      <c r="GQ501" s="30"/>
      <c r="GR501" s="30"/>
      <c r="GS501" s="30"/>
      <c r="GT501" s="30"/>
      <c r="GU501" s="30"/>
      <c r="GV501" s="30"/>
      <c r="GW501" s="30"/>
      <c r="GX501" s="30"/>
      <c r="GY501" s="30"/>
      <c r="GZ501" s="30"/>
      <c r="HA501" s="30"/>
      <c r="HB501" s="30"/>
      <c r="HC501" s="30"/>
      <c r="HD501" s="30"/>
      <c r="HE501" s="30"/>
      <c r="HF501" s="30"/>
      <c r="HG501" s="30"/>
      <c r="HH501" s="30"/>
      <c r="HI501" s="30"/>
      <c r="HJ501" s="30"/>
      <c r="HK501" s="30"/>
      <c r="HL501" s="30"/>
      <c r="HM501" s="30"/>
      <c r="HN501" s="30"/>
      <c r="HO501" s="30"/>
      <c r="HP501" s="30"/>
      <c r="HQ501" s="30"/>
      <c r="HR501" s="30"/>
      <c r="HS501" s="30"/>
      <c r="HT501" s="30"/>
      <c r="HU501" s="30"/>
      <c r="HV501" s="30"/>
      <c r="HW501" s="30"/>
      <c r="HX501" s="30"/>
      <c r="HY501" s="30"/>
      <c r="HZ501" s="30"/>
      <c r="IA501" s="30"/>
      <c r="IB501" s="30"/>
      <c r="IC501" s="30"/>
      <c r="ID501" s="30"/>
      <c r="IE501" s="30"/>
      <c r="IF501" s="30"/>
      <c r="IG501" s="30"/>
      <c r="IH501" s="30"/>
      <c r="II501" s="30"/>
      <c r="IJ501" s="30"/>
      <c r="IK501" s="30"/>
      <c r="IL501" s="30"/>
      <c r="IM501" s="30"/>
      <c r="IN501" s="30"/>
      <c r="IO501" s="30"/>
      <c r="IP501" s="30"/>
      <c r="IQ501" s="30"/>
      <c r="IR501" s="30"/>
      <c r="IS501" s="30"/>
      <c r="IT501" s="30"/>
      <c r="IU501" s="30"/>
      <c r="IV501" s="30"/>
      <c r="IW501" s="30"/>
      <c r="IX501" s="30"/>
      <c r="IY501" s="30"/>
      <c r="IZ501" s="30"/>
      <c r="JA501" s="30"/>
      <c r="JB501" s="30"/>
      <c r="JC501" s="30"/>
      <c r="JD501" s="30"/>
      <c r="JE501" s="30"/>
      <c r="JF501" s="30"/>
      <c r="JG501" s="30"/>
      <c r="JH501" s="30"/>
      <c r="JI501" s="30"/>
      <c r="JJ501" s="30"/>
      <c r="JK501" s="30"/>
      <c r="JL501" s="30"/>
      <c r="JM501" s="30"/>
      <c r="JN501" s="30"/>
      <c r="JO501" s="30"/>
      <c r="JP501" s="30"/>
      <c r="JQ501" s="30"/>
      <c r="JR501" s="30"/>
      <c r="JS501" s="30"/>
      <c r="JT501" s="30"/>
      <c r="JU501" s="30"/>
      <c r="JV501" s="30"/>
      <c r="JW501" s="30"/>
      <c r="JX501" s="30"/>
      <c r="JY501" s="30"/>
      <c r="JZ501" s="30"/>
      <c r="KA501" s="30"/>
      <c r="KB501" s="30"/>
      <c r="KC501" s="30"/>
      <c r="KD501" s="30"/>
      <c r="KE501" s="30"/>
      <c r="KF501" s="30"/>
      <c r="KG501" s="30"/>
      <c r="KH501" s="30"/>
      <c r="KI501" s="30"/>
      <c r="KJ501" s="30"/>
      <c r="KK501" s="30"/>
      <c r="KL501" s="30"/>
      <c r="KM501" s="30"/>
      <c r="KN501" s="30"/>
      <c r="KO501" s="30"/>
      <c r="KP501" s="30"/>
      <c r="KQ501" s="30"/>
      <c r="KR501" s="30"/>
      <c r="KS501" s="30"/>
      <c r="KT501" s="30"/>
      <c r="KU501" s="30"/>
      <c r="KV501" s="30"/>
      <c r="KW501" s="30"/>
      <c r="KX501" s="30"/>
      <c r="KY501" s="30"/>
      <c r="KZ501" s="30"/>
      <c r="LA501" s="30"/>
      <c r="LB501" s="30"/>
      <c r="LC501" s="30"/>
      <c r="LD501" s="30"/>
      <c r="LE501" s="30"/>
      <c r="LF501" s="30"/>
      <c r="LG501" s="30"/>
      <c r="LH501" s="30"/>
      <c r="LI501" s="30"/>
      <c r="LJ501" s="30"/>
      <c r="LK501" s="30"/>
      <c r="LL501" s="30"/>
      <c r="LM501" s="30"/>
      <c r="LN501" s="30"/>
      <c r="LO501" s="30"/>
      <c r="LP501" s="30"/>
      <c r="LQ501" s="30"/>
      <c r="LR501" s="30"/>
      <c r="LS501" s="30"/>
      <c r="LT501" s="30"/>
      <c r="LU501" s="30"/>
      <c r="LV501" s="30"/>
      <c r="LW501" s="30"/>
      <c r="LX501" s="30"/>
    </row>
    <row r="502" spans="1:336" s="31" customFormat="1" ht="140.25" x14ac:dyDescent="0.25">
      <c r="A502" s="677" t="str">
        <f>CONCATENATE(MUEBLES[[#This Row],[CODIGO DE LA PARTIDA ESPECIFICA ]],"-",MUEBLES[[#This Row],[NO. EDIFICIO ]],"-",MUEBLES[[#This Row],[NO. ÁREA ]],"-",MUEBLES[[#This Row],[NÚM. DE BIEN ]],"-",MUEBLES[[#This Row],[CONSECUTIVO DEL BIEN ]],"-",MUEBLES[[#This Row],[CONSECUTIVO GENERAL DE INVENTARIO]])</f>
        <v>511-01-44-156-003-0497</v>
      </c>
      <c r="B502" s="584">
        <v>511</v>
      </c>
      <c r="C502" s="584" t="s">
        <v>6096</v>
      </c>
      <c r="D502" s="584" t="s">
        <v>6618</v>
      </c>
      <c r="E502" s="585" t="s">
        <v>4060</v>
      </c>
      <c r="F502" s="584" t="str">
        <f>VLOOKUP(MUEBLES[[#This Row],[NO. EDIFICIO ]],EDIFICIOS[],2,FALSE)</f>
        <v>PALACIO MUNICIPAL</v>
      </c>
      <c r="G502" s="584" t="str">
        <f>VLOOKUP(MUEBLES[[#This Row],[NO. EDIFICIO ]],EDIFICIOS[],3,FALSE)</f>
        <v>PALACIO MUNICIPAL, S/N, COLONIA CENTRO</v>
      </c>
      <c r="H502" s="606" t="s">
        <v>4289</v>
      </c>
      <c r="I502" s="587" t="str">
        <f>VLOOKUP(MUEBLES[[#This Row],[NO. ÁREA ]],AREAS[],2,FALSE)</f>
        <v>SEGURIDAD PÚBLICA Y TRÁNSITO MUNICIPAL</v>
      </c>
      <c r="J502" s="586" t="str">
        <f>VLOOKUP(MUEBLES[[#This Row],[NO. ÁREA ]],AREAS[],5,FALSE)</f>
        <v>LIC. MIGUEL ÁNGEL ALDANA  CANO</v>
      </c>
      <c r="K502" s="586" t="s">
        <v>4060</v>
      </c>
      <c r="L502" s="587" t="str">
        <f>VLOOKUP(MUEBLES[[#This Row],[NÚM. DE NOMINA ]],PERSONAL[],2,FALSE)</f>
        <v>LIC. MIGUEL ÁNGEL ALDANA  CANO</v>
      </c>
      <c r="M502" s="586" t="str">
        <f>VLOOKUP(MUEBLES[[#This Row],[NÚM. DE NOMINA ]],PERSONAL[],3,FALSE)</f>
        <v xml:space="preserve">TITULAR </v>
      </c>
      <c r="N502" s="585" t="s">
        <v>4409</v>
      </c>
      <c r="O502" s="624" t="s">
        <v>4694</v>
      </c>
      <c r="P502" s="588" t="str">
        <f>VLOOKUP(MUEBLES[[#This Row],[NÚM. DE BIEN ]],BIENES[],2,FALSE)</f>
        <v>INTERCOMUNICADOR IP MARCA FANVIL POE, CÁMARA 1MPX, 1 BOTÓN, 1 RELEVADOR INTEGRADO DE SALIDA Y ENTRADA</v>
      </c>
      <c r="Q502" s="625" t="s">
        <v>3611</v>
      </c>
      <c r="R502" s="606" t="s">
        <v>5439</v>
      </c>
      <c r="S502" s="585" t="s">
        <v>557</v>
      </c>
      <c r="T502" s="585" t="s">
        <v>557</v>
      </c>
      <c r="U502" s="585" t="s">
        <v>557</v>
      </c>
      <c r="V502" s="585"/>
      <c r="W502" s="590">
        <v>45280</v>
      </c>
      <c r="X502" s="591">
        <v>10256.5924</v>
      </c>
      <c r="Y502" s="619"/>
      <c r="Z502" s="592">
        <v>10256.5924</v>
      </c>
      <c r="AA502" s="585" t="s">
        <v>1405</v>
      </c>
      <c r="AB502" s="19"/>
      <c r="AC502" s="576"/>
      <c r="AD502" s="30"/>
      <c r="AE502" s="30"/>
      <c r="AF502" s="30"/>
      <c r="AG502" s="30"/>
      <c r="AH502" s="30"/>
      <c r="AI502" s="30"/>
      <c r="AJ502" s="30"/>
      <c r="AK502" s="30"/>
      <c r="AL502" s="30"/>
      <c r="AM502" s="30"/>
      <c r="AN502" s="30"/>
      <c r="AO502" s="30"/>
      <c r="AP502" s="30"/>
      <c r="AQ502" s="30"/>
      <c r="AR502" s="30"/>
      <c r="AS502" s="30"/>
      <c r="AT502" s="30"/>
      <c r="AU502" s="30"/>
      <c r="AV502" s="30"/>
      <c r="AW502" s="30"/>
      <c r="AX502" s="30"/>
      <c r="AY502" s="30"/>
      <c r="AZ502" s="30"/>
      <c r="BA502" s="30"/>
      <c r="BB502" s="30"/>
      <c r="BC502" s="30"/>
      <c r="BD502" s="30"/>
      <c r="BE502" s="30"/>
      <c r="BF502" s="30"/>
      <c r="BG502" s="30"/>
      <c r="BH502" s="30"/>
      <c r="BI502" s="30"/>
      <c r="BJ502" s="30"/>
      <c r="BK502" s="30"/>
      <c r="BL502" s="30"/>
      <c r="BM502" s="30"/>
      <c r="BN502" s="30"/>
      <c r="BO502" s="30"/>
      <c r="BP502" s="30"/>
      <c r="BQ502" s="30"/>
      <c r="BR502" s="30"/>
      <c r="BS502" s="30"/>
      <c r="BT502" s="30"/>
      <c r="BU502" s="30"/>
      <c r="BV502" s="30"/>
      <c r="BW502" s="30"/>
      <c r="BX502" s="30"/>
      <c r="BY502" s="30"/>
      <c r="BZ502" s="30"/>
      <c r="CA502" s="30"/>
      <c r="CB502" s="30"/>
      <c r="CC502" s="30"/>
      <c r="CD502" s="30"/>
      <c r="CE502" s="30"/>
      <c r="CF502" s="30"/>
      <c r="CG502" s="30"/>
      <c r="CH502" s="30"/>
      <c r="CI502" s="30"/>
      <c r="CJ502" s="30"/>
      <c r="CK502" s="30"/>
      <c r="CL502" s="30"/>
      <c r="CM502" s="30"/>
      <c r="CN502" s="30"/>
      <c r="CO502" s="30"/>
      <c r="CP502" s="30"/>
      <c r="CQ502" s="30"/>
      <c r="CR502" s="30"/>
      <c r="CS502" s="30"/>
      <c r="CT502" s="30"/>
      <c r="CU502" s="30"/>
      <c r="CV502" s="30"/>
      <c r="CW502" s="30"/>
      <c r="CX502" s="30"/>
      <c r="CY502" s="30"/>
      <c r="CZ502" s="30"/>
      <c r="DA502" s="30"/>
      <c r="DB502" s="30"/>
      <c r="DC502" s="30"/>
      <c r="DD502" s="30"/>
      <c r="DE502" s="30"/>
      <c r="DF502" s="30"/>
      <c r="DG502" s="30"/>
      <c r="DH502" s="30"/>
      <c r="DI502" s="30"/>
      <c r="DJ502" s="30"/>
      <c r="DK502" s="30"/>
      <c r="DL502" s="30"/>
      <c r="DM502" s="30"/>
      <c r="DN502" s="30"/>
      <c r="DO502" s="30"/>
      <c r="DP502" s="30"/>
      <c r="DQ502" s="30"/>
      <c r="DR502" s="30"/>
      <c r="DS502" s="30"/>
      <c r="DT502" s="30"/>
      <c r="DU502" s="30"/>
      <c r="DV502" s="30"/>
      <c r="DW502" s="30"/>
      <c r="DX502" s="30"/>
      <c r="DY502" s="30"/>
      <c r="DZ502" s="30"/>
      <c r="EA502" s="30"/>
      <c r="EB502" s="30"/>
      <c r="EC502" s="30"/>
      <c r="ED502" s="30"/>
      <c r="EE502" s="30"/>
      <c r="EF502" s="30"/>
      <c r="EG502" s="30"/>
      <c r="EH502" s="30"/>
      <c r="EI502" s="30"/>
      <c r="EJ502" s="30"/>
      <c r="EK502" s="30"/>
      <c r="EL502" s="30"/>
      <c r="EM502" s="30"/>
      <c r="EN502" s="30"/>
      <c r="EO502" s="30"/>
      <c r="EP502" s="30"/>
      <c r="EQ502" s="30"/>
      <c r="ER502" s="30"/>
      <c r="ES502" s="30"/>
      <c r="ET502" s="30"/>
      <c r="EU502" s="30"/>
      <c r="EV502" s="30"/>
      <c r="EW502" s="30"/>
      <c r="EX502" s="30"/>
      <c r="EY502" s="30"/>
      <c r="EZ502" s="30"/>
      <c r="FA502" s="30"/>
      <c r="FB502" s="30"/>
      <c r="FC502" s="30"/>
      <c r="FD502" s="30"/>
      <c r="FE502" s="30"/>
      <c r="FF502" s="30"/>
      <c r="FG502" s="30"/>
      <c r="FH502" s="30"/>
      <c r="FI502" s="30"/>
      <c r="FJ502" s="30"/>
      <c r="FK502" s="30"/>
      <c r="FL502" s="30"/>
      <c r="FM502" s="30"/>
      <c r="FN502" s="30"/>
      <c r="FO502" s="30"/>
      <c r="FP502" s="30"/>
      <c r="FQ502" s="30"/>
      <c r="FR502" s="30"/>
      <c r="FS502" s="30"/>
      <c r="FT502" s="30"/>
      <c r="FU502" s="30"/>
      <c r="FV502" s="30"/>
      <c r="FW502" s="30"/>
      <c r="FX502" s="30"/>
      <c r="FY502" s="30"/>
      <c r="FZ502" s="30"/>
      <c r="GA502" s="30"/>
      <c r="GB502" s="30"/>
      <c r="GC502" s="30"/>
      <c r="GD502" s="30"/>
      <c r="GE502" s="30"/>
      <c r="GF502" s="30"/>
      <c r="GG502" s="30"/>
      <c r="GH502" s="30"/>
      <c r="GI502" s="30"/>
      <c r="GJ502" s="30"/>
      <c r="GK502" s="30"/>
      <c r="GL502" s="30"/>
      <c r="GM502" s="30"/>
      <c r="GN502" s="30"/>
      <c r="GO502" s="30"/>
      <c r="GP502" s="30"/>
      <c r="GQ502" s="30"/>
      <c r="GR502" s="30"/>
      <c r="GS502" s="30"/>
      <c r="GT502" s="30"/>
      <c r="GU502" s="30"/>
      <c r="GV502" s="30"/>
      <c r="GW502" s="30"/>
      <c r="GX502" s="30"/>
      <c r="GY502" s="30"/>
      <c r="GZ502" s="30"/>
      <c r="HA502" s="30"/>
      <c r="HB502" s="30"/>
      <c r="HC502" s="30"/>
      <c r="HD502" s="30"/>
      <c r="HE502" s="30"/>
      <c r="HF502" s="30"/>
      <c r="HG502" s="30"/>
      <c r="HH502" s="30"/>
      <c r="HI502" s="30"/>
      <c r="HJ502" s="30"/>
      <c r="HK502" s="30"/>
      <c r="HL502" s="30"/>
      <c r="HM502" s="30"/>
      <c r="HN502" s="30"/>
      <c r="HO502" s="30"/>
      <c r="HP502" s="30"/>
      <c r="HQ502" s="30"/>
      <c r="HR502" s="30"/>
      <c r="HS502" s="30"/>
      <c r="HT502" s="30"/>
      <c r="HU502" s="30"/>
      <c r="HV502" s="30"/>
      <c r="HW502" s="30"/>
      <c r="HX502" s="30"/>
      <c r="HY502" s="30"/>
      <c r="HZ502" s="30"/>
      <c r="IA502" s="30"/>
      <c r="IB502" s="30"/>
      <c r="IC502" s="30"/>
      <c r="ID502" s="30"/>
      <c r="IE502" s="30"/>
      <c r="IF502" s="30"/>
      <c r="IG502" s="30"/>
      <c r="IH502" s="30"/>
      <c r="II502" s="30"/>
      <c r="IJ502" s="30"/>
      <c r="IK502" s="30"/>
      <c r="IL502" s="30"/>
      <c r="IM502" s="30"/>
      <c r="IN502" s="30"/>
      <c r="IO502" s="30"/>
      <c r="IP502" s="30"/>
      <c r="IQ502" s="30"/>
      <c r="IR502" s="30"/>
      <c r="IS502" s="30"/>
      <c r="IT502" s="30"/>
      <c r="IU502" s="30"/>
      <c r="IV502" s="30"/>
      <c r="IW502" s="30"/>
      <c r="IX502" s="30"/>
      <c r="IY502" s="30"/>
      <c r="IZ502" s="30"/>
      <c r="JA502" s="30"/>
      <c r="JB502" s="30"/>
      <c r="JC502" s="30"/>
      <c r="JD502" s="30"/>
      <c r="JE502" s="30"/>
      <c r="JF502" s="30"/>
      <c r="JG502" s="30"/>
      <c r="JH502" s="30"/>
      <c r="JI502" s="30"/>
      <c r="JJ502" s="30"/>
      <c r="JK502" s="30"/>
      <c r="JL502" s="30"/>
      <c r="JM502" s="30"/>
      <c r="JN502" s="30"/>
      <c r="JO502" s="30"/>
      <c r="JP502" s="30"/>
      <c r="JQ502" s="30"/>
      <c r="JR502" s="30"/>
      <c r="JS502" s="30"/>
      <c r="JT502" s="30"/>
      <c r="JU502" s="30"/>
      <c r="JV502" s="30"/>
      <c r="JW502" s="30"/>
      <c r="JX502" s="30"/>
      <c r="JY502" s="30"/>
      <c r="JZ502" s="30"/>
      <c r="KA502" s="30"/>
      <c r="KB502" s="30"/>
      <c r="KC502" s="30"/>
      <c r="KD502" s="30"/>
      <c r="KE502" s="30"/>
      <c r="KF502" s="30"/>
      <c r="KG502" s="30"/>
      <c r="KH502" s="30"/>
      <c r="KI502" s="30"/>
      <c r="KJ502" s="30"/>
      <c r="KK502" s="30"/>
      <c r="KL502" s="30"/>
      <c r="KM502" s="30"/>
      <c r="KN502" s="30"/>
      <c r="KO502" s="30"/>
      <c r="KP502" s="30"/>
      <c r="KQ502" s="30"/>
      <c r="KR502" s="30"/>
      <c r="KS502" s="30"/>
      <c r="KT502" s="30"/>
      <c r="KU502" s="30"/>
      <c r="KV502" s="30"/>
      <c r="KW502" s="30"/>
      <c r="KX502" s="30"/>
      <c r="KY502" s="30"/>
      <c r="KZ502" s="30"/>
      <c r="LA502" s="30"/>
      <c r="LB502" s="30"/>
      <c r="LC502" s="30"/>
      <c r="LD502" s="30"/>
      <c r="LE502" s="30"/>
      <c r="LF502" s="30"/>
      <c r="LG502" s="30"/>
      <c r="LH502" s="30"/>
      <c r="LI502" s="30"/>
      <c r="LJ502" s="30"/>
      <c r="LK502" s="30"/>
      <c r="LL502" s="30"/>
      <c r="LM502" s="30"/>
      <c r="LN502" s="30"/>
      <c r="LO502" s="30"/>
      <c r="LP502" s="30"/>
      <c r="LQ502" s="30"/>
      <c r="LR502" s="30"/>
      <c r="LS502" s="30"/>
      <c r="LT502" s="30"/>
      <c r="LU502" s="30"/>
      <c r="LV502" s="30"/>
      <c r="LW502" s="30"/>
      <c r="LX502" s="30"/>
    </row>
    <row r="503" spans="1:336" s="31" customFormat="1" ht="140.25" x14ac:dyDescent="0.25">
      <c r="A503" s="677" t="str">
        <f>CONCATENATE(MUEBLES[[#This Row],[CODIGO DE LA PARTIDA ESPECIFICA ]],"-",MUEBLES[[#This Row],[NO. EDIFICIO ]],"-",MUEBLES[[#This Row],[NO. ÁREA ]],"-",MUEBLES[[#This Row],[NÚM. DE BIEN ]],"-",MUEBLES[[#This Row],[CONSECUTIVO DEL BIEN ]],"-",MUEBLES[[#This Row],[CONSECUTIVO GENERAL DE INVENTARIO]])</f>
        <v>511-01-44-156-004-0498</v>
      </c>
      <c r="B503" s="584">
        <v>511</v>
      </c>
      <c r="C503" s="584" t="s">
        <v>6096</v>
      </c>
      <c r="D503" s="584" t="s">
        <v>6619</v>
      </c>
      <c r="E503" s="585" t="s">
        <v>4060</v>
      </c>
      <c r="F503" s="584" t="str">
        <f>VLOOKUP(MUEBLES[[#This Row],[NO. EDIFICIO ]],EDIFICIOS[],2,FALSE)</f>
        <v>PALACIO MUNICIPAL</v>
      </c>
      <c r="G503" s="584" t="str">
        <f>VLOOKUP(MUEBLES[[#This Row],[NO. EDIFICIO ]],EDIFICIOS[],3,FALSE)</f>
        <v>PALACIO MUNICIPAL, S/N, COLONIA CENTRO</v>
      </c>
      <c r="H503" s="606" t="s">
        <v>4289</v>
      </c>
      <c r="I503" s="587" t="str">
        <f>VLOOKUP(MUEBLES[[#This Row],[NO. ÁREA ]],AREAS[],2,FALSE)</f>
        <v>SEGURIDAD PÚBLICA Y TRÁNSITO MUNICIPAL</v>
      </c>
      <c r="J503" s="586" t="str">
        <f>VLOOKUP(MUEBLES[[#This Row],[NO. ÁREA ]],AREAS[],5,FALSE)</f>
        <v>LIC. MIGUEL ÁNGEL ALDANA  CANO</v>
      </c>
      <c r="K503" s="586" t="s">
        <v>4060</v>
      </c>
      <c r="L503" s="587" t="str">
        <f>VLOOKUP(MUEBLES[[#This Row],[NÚM. DE NOMINA ]],PERSONAL[],2,FALSE)</f>
        <v>LIC. MIGUEL ÁNGEL ALDANA  CANO</v>
      </c>
      <c r="M503" s="586" t="str">
        <f>VLOOKUP(MUEBLES[[#This Row],[NÚM. DE NOMINA ]],PERSONAL[],3,FALSE)</f>
        <v xml:space="preserve">TITULAR </v>
      </c>
      <c r="N503" s="585" t="s">
        <v>4409</v>
      </c>
      <c r="O503" s="624" t="s">
        <v>4695</v>
      </c>
      <c r="P503" s="588" t="str">
        <f>VLOOKUP(MUEBLES[[#This Row],[NÚM. DE BIEN ]],BIENES[],2,FALSE)</f>
        <v>INTERCOMUNICADOR IP MARCA FANVIL POE, CÁMARA 1MPX, 1 BOTÓN, 1 RELEVADOR INTEGRADO DE SALIDA Y ENTRADA</v>
      </c>
      <c r="Q503" s="625" t="s">
        <v>3611</v>
      </c>
      <c r="R503" s="606" t="s">
        <v>5440</v>
      </c>
      <c r="S503" s="585" t="s">
        <v>557</v>
      </c>
      <c r="T503" s="585" t="s">
        <v>557</v>
      </c>
      <c r="U503" s="585" t="s">
        <v>557</v>
      </c>
      <c r="V503" s="585"/>
      <c r="W503" s="590">
        <v>45280</v>
      </c>
      <c r="X503" s="591">
        <v>10256.5924</v>
      </c>
      <c r="Y503" s="619"/>
      <c r="Z503" s="592">
        <v>10256.5924</v>
      </c>
      <c r="AA503" s="585" t="s">
        <v>1405</v>
      </c>
      <c r="AB503" s="19"/>
      <c r="AC503" s="576"/>
      <c r="AD503" s="30"/>
      <c r="AE503" s="30"/>
      <c r="AF503" s="30"/>
      <c r="AG503" s="30"/>
      <c r="AH503" s="30"/>
      <c r="AI503" s="30"/>
      <c r="AJ503" s="30"/>
      <c r="AK503" s="30"/>
      <c r="AL503" s="30"/>
      <c r="AM503" s="30"/>
      <c r="AN503" s="30"/>
      <c r="AO503" s="30"/>
      <c r="AP503" s="30"/>
      <c r="AQ503" s="30"/>
      <c r="AR503" s="30"/>
      <c r="AS503" s="30"/>
      <c r="AT503" s="30"/>
      <c r="AU503" s="30"/>
      <c r="AV503" s="30"/>
      <c r="AW503" s="30"/>
      <c r="AX503" s="30"/>
      <c r="AY503" s="30"/>
      <c r="AZ503" s="30"/>
      <c r="BA503" s="30"/>
      <c r="BB503" s="30"/>
      <c r="BC503" s="30"/>
      <c r="BD503" s="30"/>
      <c r="BE503" s="30"/>
      <c r="BF503" s="30"/>
      <c r="BG503" s="30"/>
      <c r="BH503" s="30"/>
      <c r="BI503" s="30"/>
      <c r="BJ503" s="30"/>
      <c r="BK503" s="30"/>
      <c r="BL503" s="30"/>
      <c r="BM503" s="30"/>
      <c r="BN503" s="30"/>
      <c r="BO503" s="30"/>
      <c r="BP503" s="30"/>
      <c r="BQ503" s="30"/>
      <c r="BR503" s="30"/>
      <c r="BS503" s="30"/>
      <c r="BT503" s="30"/>
      <c r="BU503" s="30"/>
      <c r="BV503" s="30"/>
      <c r="BW503" s="30"/>
      <c r="BX503" s="30"/>
      <c r="BY503" s="30"/>
      <c r="BZ503" s="30"/>
      <c r="CA503" s="30"/>
      <c r="CB503" s="30"/>
      <c r="CC503" s="30"/>
      <c r="CD503" s="30"/>
      <c r="CE503" s="30"/>
      <c r="CF503" s="30"/>
      <c r="CG503" s="30"/>
      <c r="CH503" s="30"/>
      <c r="CI503" s="30"/>
      <c r="CJ503" s="30"/>
      <c r="CK503" s="30"/>
      <c r="CL503" s="30"/>
      <c r="CM503" s="30"/>
      <c r="CN503" s="30"/>
      <c r="CO503" s="30"/>
      <c r="CP503" s="30"/>
      <c r="CQ503" s="30"/>
      <c r="CR503" s="30"/>
      <c r="CS503" s="30"/>
      <c r="CT503" s="30"/>
      <c r="CU503" s="30"/>
      <c r="CV503" s="30"/>
      <c r="CW503" s="30"/>
      <c r="CX503" s="30"/>
      <c r="CY503" s="30"/>
      <c r="CZ503" s="30"/>
      <c r="DA503" s="30"/>
      <c r="DB503" s="30"/>
      <c r="DC503" s="30"/>
      <c r="DD503" s="30"/>
      <c r="DE503" s="30"/>
      <c r="DF503" s="30"/>
      <c r="DG503" s="30"/>
      <c r="DH503" s="30"/>
      <c r="DI503" s="30"/>
      <c r="DJ503" s="30"/>
      <c r="DK503" s="30"/>
      <c r="DL503" s="30"/>
      <c r="DM503" s="30"/>
      <c r="DN503" s="30"/>
      <c r="DO503" s="30"/>
      <c r="DP503" s="30"/>
      <c r="DQ503" s="30"/>
      <c r="DR503" s="30"/>
      <c r="DS503" s="30"/>
      <c r="DT503" s="30"/>
      <c r="DU503" s="30"/>
      <c r="DV503" s="30"/>
      <c r="DW503" s="30"/>
      <c r="DX503" s="30"/>
      <c r="DY503" s="30"/>
      <c r="DZ503" s="30"/>
      <c r="EA503" s="30"/>
      <c r="EB503" s="30"/>
      <c r="EC503" s="30"/>
      <c r="ED503" s="30"/>
      <c r="EE503" s="30"/>
      <c r="EF503" s="30"/>
      <c r="EG503" s="30"/>
      <c r="EH503" s="30"/>
      <c r="EI503" s="30"/>
      <c r="EJ503" s="30"/>
      <c r="EK503" s="30"/>
      <c r="EL503" s="30"/>
      <c r="EM503" s="30"/>
      <c r="EN503" s="30"/>
      <c r="EO503" s="30"/>
      <c r="EP503" s="30"/>
      <c r="EQ503" s="30"/>
      <c r="ER503" s="30"/>
      <c r="ES503" s="30"/>
      <c r="ET503" s="30"/>
      <c r="EU503" s="30"/>
      <c r="EV503" s="30"/>
      <c r="EW503" s="30"/>
      <c r="EX503" s="30"/>
      <c r="EY503" s="30"/>
      <c r="EZ503" s="30"/>
      <c r="FA503" s="30"/>
      <c r="FB503" s="30"/>
      <c r="FC503" s="30"/>
      <c r="FD503" s="30"/>
      <c r="FE503" s="30"/>
      <c r="FF503" s="30"/>
      <c r="FG503" s="30"/>
      <c r="FH503" s="30"/>
      <c r="FI503" s="30"/>
      <c r="FJ503" s="30"/>
      <c r="FK503" s="30"/>
      <c r="FL503" s="30"/>
      <c r="FM503" s="30"/>
      <c r="FN503" s="30"/>
      <c r="FO503" s="30"/>
      <c r="FP503" s="30"/>
      <c r="FQ503" s="30"/>
      <c r="FR503" s="30"/>
      <c r="FS503" s="30"/>
      <c r="FT503" s="30"/>
      <c r="FU503" s="30"/>
      <c r="FV503" s="30"/>
      <c r="FW503" s="30"/>
      <c r="FX503" s="30"/>
      <c r="FY503" s="30"/>
      <c r="FZ503" s="30"/>
      <c r="GA503" s="30"/>
      <c r="GB503" s="30"/>
      <c r="GC503" s="30"/>
      <c r="GD503" s="30"/>
      <c r="GE503" s="30"/>
      <c r="GF503" s="30"/>
      <c r="GG503" s="30"/>
      <c r="GH503" s="30"/>
      <c r="GI503" s="30"/>
      <c r="GJ503" s="30"/>
      <c r="GK503" s="30"/>
      <c r="GL503" s="30"/>
      <c r="GM503" s="30"/>
      <c r="GN503" s="30"/>
      <c r="GO503" s="30"/>
      <c r="GP503" s="30"/>
      <c r="GQ503" s="30"/>
      <c r="GR503" s="30"/>
      <c r="GS503" s="30"/>
      <c r="GT503" s="30"/>
      <c r="GU503" s="30"/>
      <c r="GV503" s="30"/>
      <c r="GW503" s="30"/>
      <c r="GX503" s="30"/>
      <c r="GY503" s="30"/>
      <c r="GZ503" s="30"/>
      <c r="HA503" s="30"/>
      <c r="HB503" s="30"/>
      <c r="HC503" s="30"/>
      <c r="HD503" s="30"/>
      <c r="HE503" s="30"/>
      <c r="HF503" s="30"/>
      <c r="HG503" s="30"/>
      <c r="HH503" s="30"/>
      <c r="HI503" s="30"/>
      <c r="HJ503" s="30"/>
      <c r="HK503" s="30"/>
      <c r="HL503" s="30"/>
      <c r="HM503" s="30"/>
      <c r="HN503" s="30"/>
      <c r="HO503" s="30"/>
      <c r="HP503" s="30"/>
      <c r="HQ503" s="30"/>
      <c r="HR503" s="30"/>
      <c r="HS503" s="30"/>
      <c r="HT503" s="30"/>
      <c r="HU503" s="30"/>
      <c r="HV503" s="30"/>
      <c r="HW503" s="30"/>
      <c r="HX503" s="30"/>
      <c r="HY503" s="30"/>
      <c r="HZ503" s="30"/>
      <c r="IA503" s="30"/>
      <c r="IB503" s="30"/>
      <c r="IC503" s="30"/>
      <c r="ID503" s="30"/>
      <c r="IE503" s="30"/>
      <c r="IF503" s="30"/>
      <c r="IG503" s="30"/>
      <c r="IH503" s="30"/>
      <c r="II503" s="30"/>
      <c r="IJ503" s="30"/>
      <c r="IK503" s="30"/>
      <c r="IL503" s="30"/>
      <c r="IM503" s="30"/>
      <c r="IN503" s="30"/>
      <c r="IO503" s="30"/>
      <c r="IP503" s="30"/>
      <c r="IQ503" s="30"/>
      <c r="IR503" s="30"/>
      <c r="IS503" s="30"/>
      <c r="IT503" s="30"/>
      <c r="IU503" s="30"/>
      <c r="IV503" s="30"/>
      <c r="IW503" s="30"/>
      <c r="IX503" s="30"/>
      <c r="IY503" s="30"/>
      <c r="IZ503" s="30"/>
      <c r="JA503" s="30"/>
      <c r="JB503" s="30"/>
      <c r="JC503" s="30"/>
      <c r="JD503" s="30"/>
      <c r="JE503" s="30"/>
      <c r="JF503" s="30"/>
      <c r="JG503" s="30"/>
      <c r="JH503" s="30"/>
      <c r="JI503" s="30"/>
      <c r="JJ503" s="30"/>
      <c r="JK503" s="30"/>
      <c r="JL503" s="30"/>
      <c r="JM503" s="30"/>
      <c r="JN503" s="30"/>
      <c r="JO503" s="30"/>
      <c r="JP503" s="30"/>
      <c r="JQ503" s="30"/>
      <c r="JR503" s="30"/>
      <c r="JS503" s="30"/>
      <c r="JT503" s="30"/>
      <c r="JU503" s="30"/>
      <c r="JV503" s="30"/>
      <c r="JW503" s="30"/>
      <c r="JX503" s="30"/>
      <c r="JY503" s="30"/>
      <c r="JZ503" s="30"/>
      <c r="KA503" s="30"/>
      <c r="KB503" s="30"/>
      <c r="KC503" s="30"/>
      <c r="KD503" s="30"/>
      <c r="KE503" s="30"/>
      <c r="KF503" s="30"/>
      <c r="KG503" s="30"/>
      <c r="KH503" s="30"/>
      <c r="KI503" s="30"/>
      <c r="KJ503" s="30"/>
      <c r="KK503" s="30"/>
      <c r="KL503" s="30"/>
      <c r="KM503" s="30"/>
      <c r="KN503" s="30"/>
      <c r="KO503" s="30"/>
      <c r="KP503" s="30"/>
      <c r="KQ503" s="30"/>
      <c r="KR503" s="30"/>
      <c r="KS503" s="30"/>
      <c r="KT503" s="30"/>
      <c r="KU503" s="30"/>
      <c r="KV503" s="30"/>
      <c r="KW503" s="30"/>
      <c r="KX503" s="30"/>
      <c r="KY503" s="30"/>
      <c r="KZ503" s="30"/>
      <c r="LA503" s="30"/>
      <c r="LB503" s="30"/>
      <c r="LC503" s="30"/>
      <c r="LD503" s="30"/>
      <c r="LE503" s="30"/>
      <c r="LF503" s="30"/>
      <c r="LG503" s="30"/>
      <c r="LH503" s="30"/>
      <c r="LI503" s="30"/>
      <c r="LJ503" s="30"/>
      <c r="LK503" s="30"/>
      <c r="LL503" s="30"/>
      <c r="LM503" s="30"/>
      <c r="LN503" s="30"/>
      <c r="LO503" s="30"/>
      <c r="LP503" s="30"/>
      <c r="LQ503" s="30"/>
      <c r="LR503" s="30"/>
      <c r="LS503" s="30"/>
      <c r="LT503" s="30"/>
      <c r="LU503" s="30"/>
      <c r="LV503" s="30"/>
      <c r="LW503" s="30"/>
      <c r="LX503" s="30"/>
    </row>
    <row r="504" spans="1:336" s="31" customFormat="1" ht="140.25" x14ac:dyDescent="0.25">
      <c r="A504" s="677" t="str">
        <f>CONCATENATE(MUEBLES[[#This Row],[CODIGO DE LA PARTIDA ESPECIFICA ]],"-",MUEBLES[[#This Row],[NO. EDIFICIO ]],"-",MUEBLES[[#This Row],[NO. ÁREA ]],"-",MUEBLES[[#This Row],[NÚM. DE BIEN ]],"-",MUEBLES[[#This Row],[CONSECUTIVO DEL BIEN ]],"-",MUEBLES[[#This Row],[CONSECUTIVO GENERAL DE INVENTARIO]])</f>
        <v>511-01-44-156-005-0499</v>
      </c>
      <c r="B504" s="584">
        <v>511</v>
      </c>
      <c r="C504" s="584" t="s">
        <v>6096</v>
      </c>
      <c r="D504" s="584" t="s">
        <v>6620</v>
      </c>
      <c r="E504" s="585" t="s">
        <v>4060</v>
      </c>
      <c r="F504" s="584" t="str">
        <f>VLOOKUP(MUEBLES[[#This Row],[NO. EDIFICIO ]],EDIFICIOS[],2,FALSE)</f>
        <v>PALACIO MUNICIPAL</v>
      </c>
      <c r="G504" s="584" t="str">
        <f>VLOOKUP(MUEBLES[[#This Row],[NO. EDIFICIO ]],EDIFICIOS[],3,FALSE)</f>
        <v>PALACIO MUNICIPAL, S/N, COLONIA CENTRO</v>
      </c>
      <c r="H504" s="606" t="s">
        <v>4289</v>
      </c>
      <c r="I504" s="587" t="str">
        <f>VLOOKUP(MUEBLES[[#This Row],[NO. ÁREA ]],AREAS[],2,FALSE)</f>
        <v>SEGURIDAD PÚBLICA Y TRÁNSITO MUNICIPAL</v>
      </c>
      <c r="J504" s="586" t="str">
        <f>VLOOKUP(MUEBLES[[#This Row],[NO. ÁREA ]],AREAS[],5,FALSE)</f>
        <v>LIC. MIGUEL ÁNGEL ALDANA  CANO</v>
      </c>
      <c r="K504" s="586" t="s">
        <v>4060</v>
      </c>
      <c r="L504" s="587" t="str">
        <f>VLOOKUP(MUEBLES[[#This Row],[NÚM. DE NOMINA ]],PERSONAL[],2,FALSE)</f>
        <v>LIC. MIGUEL ÁNGEL ALDANA  CANO</v>
      </c>
      <c r="M504" s="586" t="str">
        <f>VLOOKUP(MUEBLES[[#This Row],[NÚM. DE NOMINA ]],PERSONAL[],3,FALSE)</f>
        <v xml:space="preserve">TITULAR </v>
      </c>
      <c r="N504" s="585" t="s">
        <v>4409</v>
      </c>
      <c r="O504" s="624" t="s">
        <v>4696</v>
      </c>
      <c r="P504" s="588" t="str">
        <f>VLOOKUP(MUEBLES[[#This Row],[NÚM. DE BIEN ]],BIENES[],2,FALSE)</f>
        <v>INTERCOMUNICADOR IP MARCA FANVIL POE, CÁMARA 1MPX, 1 BOTÓN, 1 RELEVADOR INTEGRADO DE SALIDA Y ENTRADA</v>
      </c>
      <c r="Q504" s="625" t="s">
        <v>3611</v>
      </c>
      <c r="R504" s="606" t="s">
        <v>5441</v>
      </c>
      <c r="S504" s="585" t="s">
        <v>557</v>
      </c>
      <c r="T504" s="585" t="s">
        <v>557</v>
      </c>
      <c r="U504" s="585" t="s">
        <v>557</v>
      </c>
      <c r="V504" s="585"/>
      <c r="W504" s="590">
        <v>45280</v>
      </c>
      <c r="X504" s="591">
        <v>10256.5924</v>
      </c>
      <c r="Y504" s="619"/>
      <c r="Z504" s="592">
        <v>10256.5924</v>
      </c>
      <c r="AA504" s="585" t="s">
        <v>1405</v>
      </c>
      <c r="AB504" s="19"/>
      <c r="AC504" s="576"/>
      <c r="AD504" s="30"/>
      <c r="AE504" s="30"/>
      <c r="AF504" s="30"/>
      <c r="AG504" s="30"/>
      <c r="AH504" s="30"/>
      <c r="AI504" s="30"/>
      <c r="AJ504" s="30"/>
      <c r="AK504" s="30"/>
      <c r="AL504" s="30"/>
      <c r="AM504" s="30"/>
      <c r="AN504" s="30"/>
      <c r="AO504" s="30"/>
      <c r="AP504" s="30"/>
      <c r="AQ504" s="30"/>
      <c r="AR504" s="30"/>
      <c r="AS504" s="30"/>
      <c r="AT504" s="30"/>
      <c r="AU504" s="30"/>
      <c r="AV504" s="30"/>
      <c r="AW504" s="30"/>
      <c r="AX504" s="30"/>
      <c r="AY504" s="30"/>
      <c r="AZ504" s="30"/>
      <c r="BA504" s="30"/>
      <c r="BB504" s="30"/>
      <c r="BC504" s="30"/>
      <c r="BD504" s="30"/>
      <c r="BE504" s="30"/>
      <c r="BF504" s="30"/>
      <c r="BG504" s="30"/>
      <c r="BH504" s="30"/>
      <c r="BI504" s="30"/>
      <c r="BJ504" s="30"/>
      <c r="BK504" s="30"/>
      <c r="BL504" s="30"/>
      <c r="BM504" s="30"/>
      <c r="BN504" s="30"/>
      <c r="BO504" s="30"/>
      <c r="BP504" s="30"/>
      <c r="BQ504" s="30"/>
      <c r="BR504" s="30"/>
      <c r="BS504" s="30"/>
      <c r="BT504" s="30"/>
      <c r="BU504" s="30"/>
      <c r="BV504" s="30"/>
      <c r="BW504" s="30"/>
      <c r="BX504" s="30"/>
      <c r="BY504" s="30"/>
      <c r="BZ504" s="30"/>
      <c r="CA504" s="30"/>
      <c r="CB504" s="30"/>
      <c r="CC504" s="30"/>
      <c r="CD504" s="30"/>
      <c r="CE504" s="30"/>
      <c r="CF504" s="30"/>
      <c r="CG504" s="30"/>
      <c r="CH504" s="30"/>
      <c r="CI504" s="30"/>
      <c r="CJ504" s="30"/>
      <c r="CK504" s="30"/>
      <c r="CL504" s="30"/>
      <c r="CM504" s="30"/>
      <c r="CN504" s="30"/>
      <c r="CO504" s="30"/>
      <c r="CP504" s="30"/>
      <c r="CQ504" s="30"/>
      <c r="CR504" s="30"/>
      <c r="CS504" s="30"/>
      <c r="CT504" s="30"/>
      <c r="CU504" s="30"/>
      <c r="CV504" s="30"/>
      <c r="CW504" s="30"/>
      <c r="CX504" s="30"/>
      <c r="CY504" s="30"/>
      <c r="CZ504" s="30"/>
      <c r="DA504" s="30"/>
      <c r="DB504" s="30"/>
      <c r="DC504" s="30"/>
      <c r="DD504" s="30"/>
      <c r="DE504" s="30"/>
      <c r="DF504" s="30"/>
      <c r="DG504" s="30"/>
      <c r="DH504" s="30"/>
      <c r="DI504" s="30"/>
      <c r="DJ504" s="30"/>
      <c r="DK504" s="30"/>
      <c r="DL504" s="30"/>
      <c r="DM504" s="30"/>
      <c r="DN504" s="30"/>
      <c r="DO504" s="30"/>
      <c r="DP504" s="30"/>
      <c r="DQ504" s="30"/>
      <c r="DR504" s="30"/>
      <c r="DS504" s="30"/>
      <c r="DT504" s="30"/>
      <c r="DU504" s="30"/>
      <c r="DV504" s="30"/>
      <c r="DW504" s="30"/>
      <c r="DX504" s="30"/>
      <c r="DY504" s="30"/>
      <c r="DZ504" s="30"/>
      <c r="EA504" s="30"/>
      <c r="EB504" s="30"/>
      <c r="EC504" s="30"/>
      <c r="ED504" s="30"/>
      <c r="EE504" s="30"/>
      <c r="EF504" s="30"/>
      <c r="EG504" s="30"/>
      <c r="EH504" s="30"/>
      <c r="EI504" s="30"/>
      <c r="EJ504" s="30"/>
      <c r="EK504" s="30"/>
      <c r="EL504" s="30"/>
      <c r="EM504" s="30"/>
      <c r="EN504" s="30"/>
      <c r="EO504" s="30"/>
      <c r="EP504" s="30"/>
      <c r="EQ504" s="30"/>
      <c r="ER504" s="30"/>
      <c r="ES504" s="30"/>
      <c r="ET504" s="30"/>
      <c r="EU504" s="30"/>
      <c r="EV504" s="30"/>
      <c r="EW504" s="30"/>
      <c r="EX504" s="30"/>
      <c r="EY504" s="30"/>
      <c r="EZ504" s="30"/>
      <c r="FA504" s="30"/>
      <c r="FB504" s="30"/>
      <c r="FC504" s="30"/>
      <c r="FD504" s="30"/>
      <c r="FE504" s="30"/>
      <c r="FF504" s="30"/>
      <c r="FG504" s="30"/>
      <c r="FH504" s="30"/>
      <c r="FI504" s="30"/>
      <c r="FJ504" s="30"/>
      <c r="FK504" s="30"/>
      <c r="FL504" s="30"/>
      <c r="FM504" s="30"/>
      <c r="FN504" s="30"/>
      <c r="FO504" s="30"/>
      <c r="FP504" s="30"/>
      <c r="FQ504" s="30"/>
      <c r="FR504" s="30"/>
      <c r="FS504" s="30"/>
      <c r="FT504" s="30"/>
      <c r="FU504" s="30"/>
      <c r="FV504" s="30"/>
      <c r="FW504" s="30"/>
      <c r="FX504" s="30"/>
      <c r="FY504" s="30"/>
      <c r="FZ504" s="30"/>
      <c r="GA504" s="30"/>
      <c r="GB504" s="30"/>
      <c r="GC504" s="30"/>
      <c r="GD504" s="30"/>
      <c r="GE504" s="30"/>
      <c r="GF504" s="30"/>
      <c r="GG504" s="30"/>
      <c r="GH504" s="30"/>
      <c r="GI504" s="30"/>
      <c r="GJ504" s="30"/>
      <c r="GK504" s="30"/>
      <c r="GL504" s="30"/>
      <c r="GM504" s="30"/>
      <c r="GN504" s="30"/>
      <c r="GO504" s="30"/>
      <c r="GP504" s="30"/>
      <c r="GQ504" s="30"/>
      <c r="GR504" s="30"/>
      <c r="GS504" s="30"/>
      <c r="GT504" s="30"/>
      <c r="GU504" s="30"/>
      <c r="GV504" s="30"/>
      <c r="GW504" s="30"/>
      <c r="GX504" s="30"/>
      <c r="GY504" s="30"/>
      <c r="GZ504" s="30"/>
      <c r="HA504" s="30"/>
      <c r="HB504" s="30"/>
      <c r="HC504" s="30"/>
      <c r="HD504" s="30"/>
      <c r="HE504" s="30"/>
      <c r="HF504" s="30"/>
      <c r="HG504" s="30"/>
      <c r="HH504" s="30"/>
      <c r="HI504" s="30"/>
      <c r="HJ504" s="30"/>
      <c r="HK504" s="30"/>
      <c r="HL504" s="30"/>
      <c r="HM504" s="30"/>
      <c r="HN504" s="30"/>
      <c r="HO504" s="30"/>
      <c r="HP504" s="30"/>
      <c r="HQ504" s="30"/>
      <c r="HR504" s="30"/>
      <c r="HS504" s="30"/>
      <c r="HT504" s="30"/>
      <c r="HU504" s="30"/>
      <c r="HV504" s="30"/>
      <c r="HW504" s="30"/>
      <c r="HX504" s="30"/>
      <c r="HY504" s="30"/>
      <c r="HZ504" s="30"/>
      <c r="IA504" s="30"/>
      <c r="IB504" s="30"/>
      <c r="IC504" s="30"/>
      <c r="ID504" s="30"/>
      <c r="IE504" s="30"/>
      <c r="IF504" s="30"/>
      <c r="IG504" s="30"/>
      <c r="IH504" s="30"/>
      <c r="II504" s="30"/>
      <c r="IJ504" s="30"/>
      <c r="IK504" s="30"/>
      <c r="IL504" s="30"/>
      <c r="IM504" s="30"/>
      <c r="IN504" s="30"/>
      <c r="IO504" s="30"/>
      <c r="IP504" s="30"/>
      <c r="IQ504" s="30"/>
      <c r="IR504" s="30"/>
      <c r="IS504" s="30"/>
      <c r="IT504" s="30"/>
      <c r="IU504" s="30"/>
      <c r="IV504" s="30"/>
      <c r="IW504" s="30"/>
      <c r="IX504" s="30"/>
      <c r="IY504" s="30"/>
      <c r="IZ504" s="30"/>
      <c r="JA504" s="30"/>
      <c r="JB504" s="30"/>
      <c r="JC504" s="30"/>
      <c r="JD504" s="30"/>
      <c r="JE504" s="30"/>
      <c r="JF504" s="30"/>
      <c r="JG504" s="30"/>
      <c r="JH504" s="30"/>
      <c r="JI504" s="30"/>
      <c r="JJ504" s="30"/>
      <c r="JK504" s="30"/>
      <c r="JL504" s="30"/>
      <c r="JM504" s="30"/>
      <c r="JN504" s="30"/>
      <c r="JO504" s="30"/>
      <c r="JP504" s="30"/>
      <c r="JQ504" s="30"/>
      <c r="JR504" s="30"/>
      <c r="JS504" s="30"/>
      <c r="JT504" s="30"/>
      <c r="JU504" s="30"/>
      <c r="JV504" s="30"/>
      <c r="JW504" s="30"/>
      <c r="JX504" s="30"/>
      <c r="JY504" s="30"/>
      <c r="JZ504" s="30"/>
      <c r="KA504" s="30"/>
      <c r="KB504" s="30"/>
      <c r="KC504" s="30"/>
      <c r="KD504" s="30"/>
      <c r="KE504" s="30"/>
      <c r="KF504" s="30"/>
      <c r="KG504" s="30"/>
      <c r="KH504" s="30"/>
      <c r="KI504" s="30"/>
      <c r="KJ504" s="30"/>
      <c r="KK504" s="30"/>
      <c r="KL504" s="30"/>
      <c r="KM504" s="30"/>
      <c r="KN504" s="30"/>
      <c r="KO504" s="30"/>
      <c r="KP504" s="30"/>
      <c r="KQ504" s="30"/>
      <c r="KR504" s="30"/>
      <c r="KS504" s="30"/>
      <c r="KT504" s="30"/>
      <c r="KU504" s="30"/>
      <c r="KV504" s="30"/>
      <c r="KW504" s="30"/>
      <c r="KX504" s="30"/>
      <c r="KY504" s="30"/>
      <c r="KZ504" s="30"/>
      <c r="LA504" s="30"/>
      <c r="LB504" s="30"/>
      <c r="LC504" s="30"/>
      <c r="LD504" s="30"/>
      <c r="LE504" s="30"/>
      <c r="LF504" s="30"/>
      <c r="LG504" s="30"/>
      <c r="LH504" s="30"/>
      <c r="LI504" s="30"/>
      <c r="LJ504" s="30"/>
      <c r="LK504" s="30"/>
      <c r="LL504" s="30"/>
      <c r="LM504" s="30"/>
      <c r="LN504" s="30"/>
      <c r="LO504" s="30"/>
      <c r="LP504" s="30"/>
      <c r="LQ504" s="30"/>
      <c r="LR504" s="30"/>
      <c r="LS504" s="30"/>
      <c r="LT504" s="30"/>
      <c r="LU504" s="30"/>
      <c r="LV504" s="30"/>
      <c r="LW504" s="30"/>
      <c r="LX504" s="30"/>
    </row>
    <row r="505" spans="1:336" s="31" customFormat="1" ht="140.25" x14ac:dyDescent="0.25">
      <c r="A505" s="677" t="str">
        <f>CONCATENATE(MUEBLES[[#This Row],[CODIGO DE LA PARTIDA ESPECIFICA ]],"-",MUEBLES[[#This Row],[NO. EDIFICIO ]],"-",MUEBLES[[#This Row],[NO. ÁREA ]],"-",MUEBLES[[#This Row],[NÚM. DE BIEN ]],"-",MUEBLES[[#This Row],[CONSECUTIVO DEL BIEN ]],"-",MUEBLES[[#This Row],[CONSECUTIVO GENERAL DE INVENTARIO]])</f>
        <v>511-01-44-156-006-0500</v>
      </c>
      <c r="B505" s="584">
        <v>511</v>
      </c>
      <c r="C505" s="584" t="s">
        <v>6096</v>
      </c>
      <c r="D505" s="584" t="s">
        <v>6621</v>
      </c>
      <c r="E505" s="585" t="s">
        <v>4060</v>
      </c>
      <c r="F505" s="584" t="str">
        <f>VLOOKUP(MUEBLES[[#This Row],[NO. EDIFICIO ]],EDIFICIOS[],2,FALSE)</f>
        <v>PALACIO MUNICIPAL</v>
      </c>
      <c r="G505" s="584" t="str">
        <f>VLOOKUP(MUEBLES[[#This Row],[NO. EDIFICIO ]],EDIFICIOS[],3,FALSE)</f>
        <v>PALACIO MUNICIPAL, S/N, COLONIA CENTRO</v>
      </c>
      <c r="H505" s="606" t="s">
        <v>4289</v>
      </c>
      <c r="I505" s="587" t="str">
        <f>VLOOKUP(MUEBLES[[#This Row],[NO. ÁREA ]],AREAS[],2,FALSE)</f>
        <v>SEGURIDAD PÚBLICA Y TRÁNSITO MUNICIPAL</v>
      </c>
      <c r="J505" s="586" t="str">
        <f>VLOOKUP(MUEBLES[[#This Row],[NO. ÁREA ]],AREAS[],5,FALSE)</f>
        <v>LIC. MIGUEL ÁNGEL ALDANA  CANO</v>
      </c>
      <c r="K505" s="586" t="s">
        <v>4060</v>
      </c>
      <c r="L505" s="587" t="str">
        <f>VLOOKUP(MUEBLES[[#This Row],[NÚM. DE NOMINA ]],PERSONAL[],2,FALSE)</f>
        <v>LIC. MIGUEL ÁNGEL ALDANA  CANO</v>
      </c>
      <c r="M505" s="586" t="str">
        <f>VLOOKUP(MUEBLES[[#This Row],[NÚM. DE NOMINA ]],PERSONAL[],3,FALSE)</f>
        <v xml:space="preserve">TITULAR </v>
      </c>
      <c r="N505" s="585" t="s">
        <v>4409</v>
      </c>
      <c r="O505" s="624" t="s">
        <v>4697</v>
      </c>
      <c r="P505" s="588" t="str">
        <f>VLOOKUP(MUEBLES[[#This Row],[NÚM. DE BIEN ]],BIENES[],2,FALSE)</f>
        <v>INTERCOMUNICADOR IP MARCA FANVIL POE, CÁMARA 1MPX, 1 BOTÓN, 1 RELEVADOR INTEGRADO DE SALIDA Y ENTRADA</v>
      </c>
      <c r="Q505" s="625" t="s">
        <v>3611</v>
      </c>
      <c r="R505" s="606" t="s">
        <v>5442</v>
      </c>
      <c r="S505" s="585" t="s">
        <v>557</v>
      </c>
      <c r="T505" s="585" t="s">
        <v>557</v>
      </c>
      <c r="U505" s="585" t="s">
        <v>557</v>
      </c>
      <c r="V505" s="585"/>
      <c r="W505" s="590">
        <v>45280</v>
      </c>
      <c r="X505" s="591">
        <v>10256.5924</v>
      </c>
      <c r="Y505" s="619"/>
      <c r="Z505" s="592">
        <v>10256.5924</v>
      </c>
      <c r="AA505" s="585" t="s">
        <v>1405</v>
      </c>
      <c r="AB505" s="19"/>
      <c r="AC505" s="576"/>
      <c r="AD505" s="30"/>
      <c r="AE505" s="30"/>
      <c r="AF505" s="30"/>
      <c r="AG505" s="30"/>
      <c r="AH505" s="30"/>
      <c r="AI505" s="30"/>
      <c r="AJ505" s="30"/>
      <c r="AK505" s="30"/>
      <c r="AL505" s="30"/>
      <c r="AM505" s="30"/>
      <c r="AN505" s="30"/>
      <c r="AO505" s="30"/>
      <c r="AP505" s="30"/>
      <c r="AQ505" s="30"/>
      <c r="AR505" s="30"/>
      <c r="AS505" s="30"/>
      <c r="AT505" s="30"/>
      <c r="AU505" s="30"/>
      <c r="AV505" s="30"/>
      <c r="AW505" s="30"/>
      <c r="AX505" s="30"/>
      <c r="AY505" s="30"/>
      <c r="AZ505" s="30"/>
      <c r="BA505" s="30"/>
      <c r="BB505" s="30"/>
      <c r="BC505" s="30"/>
      <c r="BD505" s="30"/>
      <c r="BE505" s="30"/>
      <c r="BF505" s="30"/>
      <c r="BG505" s="30"/>
      <c r="BH505" s="30"/>
      <c r="BI505" s="30"/>
      <c r="BJ505" s="30"/>
      <c r="BK505" s="30"/>
      <c r="BL505" s="30"/>
      <c r="BM505" s="30"/>
      <c r="BN505" s="30"/>
      <c r="BO505" s="30"/>
      <c r="BP505" s="30"/>
      <c r="BQ505" s="30"/>
      <c r="BR505" s="30"/>
      <c r="BS505" s="30"/>
      <c r="BT505" s="30"/>
      <c r="BU505" s="30"/>
      <c r="BV505" s="30"/>
      <c r="BW505" s="30"/>
      <c r="BX505" s="30"/>
      <c r="BY505" s="30"/>
      <c r="BZ505" s="30"/>
      <c r="CA505" s="30"/>
      <c r="CB505" s="30"/>
      <c r="CC505" s="30"/>
      <c r="CD505" s="30"/>
      <c r="CE505" s="30"/>
      <c r="CF505" s="30"/>
      <c r="CG505" s="30"/>
      <c r="CH505" s="30"/>
      <c r="CI505" s="30"/>
      <c r="CJ505" s="30"/>
      <c r="CK505" s="30"/>
      <c r="CL505" s="30"/>
      <c r="CM505" s="30"/>
      <c r="CN505" s="30"/>
      <c r="CO505" s="30"/>
      <c r="CP505" s="30"/>
      <c r="CQ505" s="30"/>
      <c r="CR505" s="30"/>
      <c r="CS505" s="30"/>
      <c r="CT505" s="30"/>
      <c r="CU505" s="30"/>
      <c r="CV505" s="30"/>
      <c r="CW505" s="30"/>
      <c r="CX505" s="30"/>
      <c r="CY505" s="30"/>
      <c r="CZ505" s="30"/>
      <c r="DA505" s="30"/>
      <c r="DB505" s="30"/>
      <c r="DC505" s="30"/>
      <c r="DD505" s="30"/>
      <c r="DE505" s="30"/>
      <c r="DF505" s="30"/>
      <c r="DG505" s="30"/>
      <c r="DH505" s="30"/>
      <c r="DI505" s="30"/>
      <c r="DJ505" s="30"/>
      <c r="DK505" s="30"/>
      <c r="DL505" s="30"/>
      <c r="DM505" s="30"/>
      <c r="DN505" s="30"/>
      <c r="DO505" s="30"/>
      <c r="DP505" s="30"/>
      <c r="DQ505" s="30"/>
      <c r="DR505" s="30"/>
      <c r="DS505" s="30"/>
      <c r="DT505" s="30"/>
      <c r="DU505" s="30"/>
      <c r="DV505" s="30"/>
      <c r="DW505" s="30"/>
      <c r="DX505" s="30"/>
      <c r="DY505" s="30"/>
      <c r="DZ505" s="30"/>
      <c r="EA505" s="30"/>
      <c r="EB505" s="30"/>
      <c r="EC505" s="30"/>
      <c r="ED505" s="30"/>
      <c r="EE505" s="30"/>
      <c r="EF505" s="30"/>
      <c r="EG505" s="30"/>
      <c r="EH505" s="30"/>
      <c r="EI505" s="30"/>
      <c r="EJ505" s="30"/>
      <c r="EK505" s="30"/>
      <c r="EL505" s="30"/>
      <c r="EM505" s="30"/>
      <c r="EN505" s="30"/>
      <c r="EO505" s="30"/>
      <c r="EP505" s="30"/>
      <c r="EQ505" s="30"/>
      <c r="ER505" s="30"/>
      <c r="ES505" s="30"/>
      <c r="ET505" s="30"/>
      <c r="EU505" s="30"/>
      <c r="EV505" s="30"/>
      <c r="EW505" s="30"/>
      <c r="EX505" s="30"/>
      <c r="EY505" s="30"/>
      <c r="EZ505" s="30"/>
      <c r="FA505" s="30"/>
      <c r="FB505" s="30"/>
      <c r="FC505" s="30"/>
      <c r="FD505" s="30"/>
      <c r="FE505" s="30"/>
      <c r="FF505" s="30"/>
      <c r="FG505" s="30"/>
      <c r="FH505" s="30"/>
      <c r="FI505" s="30"/>
      <c r="FJ505" s="30"/>
      <c r="FK505" s="30"/>
      <c r="FL505" s="30"/>
      <c r="FM505" s="30"/>
      <c r="FN505" s="30"/>
      <c r="FO505" s="30"/>
      <c r="FP505" s="30"/>
      <c r="FQ505" s="30"/>
      <c r="FR505" s="30"/>
      <c r="FS505" s="30"/>
      <c r="FT505" s="30"/>
      <c r="FU505" s="30"/>
      <c r="FV505" s="30"/>
      <c r="FW505" s="30"/>
      <c r="FX505" s="30"/>
      <c r="FY505" s="30"/>
      <c r="FZ505" s="30"/>
      <c r="GA505" s="30"/>
      <c r="GB505" s="30"/>
      <c r="GC505" s="30"/>
      <c r="GD505" s="30"/>
      <c r="GE505" s="30"/>
      <c r="GF505" s="30"/>
      <c r="GG505" s="30"/>
      <c r="GH505" s="30"/>
      <c r="GI505" s="30"/>
      <c r="GJ505" s="30"/>
      <c r="GK505" s="30"/>
      <c r="GL505" s="30"/>
      <c r="GM505" s="30"/>
      <c r="GN505" s="30"/>
      <c r="GO505" s="30"/>
      <c r="GP505" s="30"/>
      <c r="GQ505" s="30"/>
      <c r="GR505" s="30"/>
      <c r="GS505" s="30"/>
      <c r="GT505" s="30"/>
      <c r="GU505" s="30"/>
      <c r="GV505" s="30"/>
      <c r="GW505" s="30"/>
      <c r="GX505" s="30"/>
      <c r="GY505" s="30"/>
      <c r="GZ505" s="30"/>
      <c r="HA505" s="30"/>
      <c r="HB505" s="30"/>
      <c r="HC505" s="30"/>
      <c r="HD505" s="30"/>
      <c r="HE505" s="30"/>
      <c r="HF505" s="30"/>
      <c r="HG505" s="30"/>
      <c r="HH505" s="30"/>
      <c r="HI505" s="30"/>
      <c r="HJ505" s="30"/>
      <c r="HK505" s="30"/>
      <c r="HL505" s="30"/>
      <c r="HM505" s="30"/>
      <c r="HN505" s="30"/>
      <c r="HO505" s="30"/>
      <c r="HP505" s="30"/>
      <c r="HQ505" s="30"/>
      <c r="HR505" s="30"/>
      <c r="HS505" s="30"/>
      <c r="HT505" s="30"/>
      <c r="HU505" s="30"/>
      <c r="HV505" s="30"/>
      <c r="HW505" s="30"/>
      <c r="HX505" s="30"/>
      <c r="HY505" s="30"/>
      <c r="HZ505" s="30"/>
      <c r="IA505" s="30"/>
      <c r="IB505" s="30"/>
      <c r="IC505" s="30"/>
      <c r="ID505" s="30"/>
      <c r="IE505" s="30"/>
      <c r="IF505" s="30"/>
      <c r="IG505" s="30"/>
      <c r="IH505" s="30"/>
      <c r="II505" s="30"/>
      <c r="IJ505" s="30"/>
      <c r="IK505" s="30"/>
      <c r="IL505" s="30"/>
      <c r="IM505" s="30"/>
      <c r="IN505" s="30"/>
      <c r="IO505" s="30"/>
      <c r="IP505" s="30"/>
      <c r="IQ505" s="30"/>
      <c r="IR505" s="30"/>
      <c r="IS505" s="30"/>
      <c r="IT505" s="30"/>
      <c r="IU505" s="30"/>
      <c r="IV505" s="30"/>
      <c r="IW505" s="30"/>
      <c r="IX505" s="30"/>
      <c r="IY505" s="30"/>
      <c r="IZ505" s="30"/>
      <c r="JA505" s="30"/>
      <c r="JB505" s="30"/>
      <c r="JC505" s="30"/>
      <c r="JD505" s="30"/>
      <c r="JE505" s="30"/>
      <c r="JF505" s="30"/>
      <c r="JG505" s="30"/>
      <c r="JH505" s="30"/>
      <c r="JI505" s="30"/>
      <c r="JJ505" s="30"/>
      <c r="JK505" s="30"/>
      <c r="JL505" s="30"/>
      <c r="JM505" s="30"/>
      <c r="JN505" s="30"/>
      <c r="JO505" s="30"/>
      <c r="JP505" s="30"/>
      <c r="JQ505" s="30"/>
      <c r="JR505" s="30"/>
      <c r="JS505" s="30"/>
      <c r="JT505" s="30"/>
      <c r="JU505" s="30"/>
      <c r="JV505" s="30"/>
      <c r="JW505" s="30"/>
      <c r="JX505" s="30"/>
      <c r="JY505" s="30"/>
      <c r="JZ505" s="30"/>
      <c r="KA505" s="30"/>
      <c r="KB505" s="30"/>
      <c r="KC505" s="30"/>
      <c r="KD505" s="30"/>
      <c r="KE505" s="30"/>
      <c r="KF505" s="30"/>
      <c r="KG505" s="30"/>
      <c r="KH505" s="30"/>
      <c r="KI505" s="30"/>
      <c r="KJ505" s="30"/>
      <c r="KK505" s="30"/>
      <c r="KL505" s="30"/>
      <c r="KM505" s="30"/>
      <c r="KN505" s="30"/>
      <c r="KO505" s="30"/>
      <c r="KP505" s="30"/>
      <c r="KQ505" s="30"/>
      <c r="KR505" s="30"/>
      <c r="KS505" s="30"/>
      <c r="KT505" s="30"/>
      <c r="KU505" s="30"/>
      <c r="KV505" s="30"/>
      <c r="KW505" s="30"/>
      <c r="KX505" s="30"/>
      <c r="KY505" s="30"/>
      <c r="KZ505" s="30"/>
      <c r="LA505" s="30"/>
      <c r="LB505" s="30"/>
      <c r="LC505" s="30"/>
      <c r="LD505" s="30"/>
      <c r="LE505" s="30"/>
      <c r="LF505" s="30"/>
      <c r="LG505" s="30"/>
      <c r="LH505" s="30"/>
      <c r="LI505" s="30"/>
      <c r="LJ505" s="30"/>
      <c r="LK505" s="30"/>
      <c r="LL505" s="30"/>
      <c r="LM505" s="30"/>
      <c r="LN505" s="30"/>
      <c r="LO505" s="30"/>
      <c r="LP505" s="30"/>
      <c r="LQ505" s="30"/>
      <c r="LR505" s="30"/>
      <c r="LS505" s="30"/>
      <c r="LT505" s="30"/>
      <c r="LU505" s="30"/>
      <c r="LV505" s="30"/>
      <c r="LW505" s="30"/>
      <c r="LX505" s="30"/>
    </row>
    <row r="506" spans="1:336" s="31" customFormat="1" ht="140.25" x14ac:dyDescent="0.25">
      <c r="A506" s="677" t="str">
        <f>CONCATENATE(MUEBLES[[#This Row],[CODIGO DE LA PARTIDA ESPECIFICA ]],"-",MUEBLES[[#This Row],[NO. EDIFICIO ]],"-",MUEBLES[[#This Row],[NO. ÁREA ]],"-",MUEBLES[[#This Row],[NÚM. DE BIEN ]],"-",MUEBLES[[#This Row],[CONSECUTIVO DEL BIEN ]],"-",MUEBLES[[#This Row],[CONSECUTIVO GENERAL DE INVENTARIO]])</f>
        <v>511-01-44-156-007-0501</v>
      </c>
      <c r="B506" s="584">
        <v>511</v>
      </c>
      <c r="C506" s="584" t="s">
        <v>6096</v>
      </c>
      <c r="D506" s="584" t="s">
        <v>6622</v>
      </c>
      <c r="E506" s="585" t="s">
        <v>4060</v>
      </c>
      <c r="F506" s="584" t="str">
        <f>VLOOKUP(MUEBLES[[#This Row],[NO. EDIFICIO ]],EDIFICIOS[],2,FALSE)</f>
        <v>PALACIO MUNICIPAL</v>
      </c>
      <c r="G506" s="584" t="str">
        <f>VLOOKUP(MUEBLES[[#This Row],[NO. EDIFICIO ]],EDIFICIOS[],3,FALSE)</f>
        <v>PALACIO MUNICIPAL, S/N, COLONIA CENTRO</v>
      </c>
      <c r="H506" s="606" t="s">
        <v>4289</v>
      </c>
      <c r="I506" s="587" t="str">
        <f>VLOOKUP(MUEBLES[[#This Row],[NO. ÁREA ]],AREAS[],2,FALSE)</f>
        <v>SEGURIDAD PÚBLICA Y TRÁNSITO MUNICIPAL</v>
      </c>
      <c r="J506" s="586" t="str">
        <f>VLOOKUP(MUEBLES[[#This Row],[NO. ÁREA ]],AREAS[],5,FALSE)</f>
        <v>LIC. MIGUEL ÁNGEL ALDANA  CANO</v>
      </c>
      <c r="K506" s="586" t="s">
        <v>4060</v>
      </c>
      <c r="L506" s="587" t="str">
        <f>VLOOKUP(MUEBLES[[#This Row],[NÚM. DE NOMINA ]],PERSONAL[],2,FALSE)</f>
        <v>LIC. MIGUEL ÁNGEL ALDANA  CANO</v>
      </c>
      <c r="M506" s="586" t="str">
        <f>VLOOKUP(MUEBLES[[#This Row],[NÚM. DE NOMINA ]],PERSONAL[],3,FALSE)</f>
        <v xml:space="preserve">TITULAR </v>
      </c>
      <c r="N506" s="585" t="s">
        <v>4409</v>
      </c>
      <c r="O506" s="624" t="s">
        <v>4698</v>
      </c>
      <c r="P506" s="588" t="str">
        <f>VLOOKUP(MUEBLES[[#This Row],[NÚM. DE BIEN ]],BIENES[],2,FALSE)</f>
        <v>INTERCOMUNICADOR IP MARCA FANVIL POE, CÁMARA 1MPX, 1 BOTÓN, 1 RELEVADOR INTEGRADO DE SALIDA Y ENTRADA</v>
      </c>
      <c r="Q506" s="625" t="s">
        <v>3611</v>
      </c>
      <c r="R506" s="606" t="s">
        <v>5443</v>
      </c>
      <c r="S506" s="585" t="s">
        <v>557</v>
      </c>
      <c r="T506" s="585" t="s">
        <v>557</v>
      </c>
      <c r="U506" s="585" t="s">
        <v>557</v>
      </c>
      <c r="V506" s="585"/>
      <c r="W506" s="590">
        <v>45280</v>
      </c>
      <c r="X506" s="591">
        <v>10256.5924</v>
      </c>
      <c r="Y506" s="619"/>
      <c r="Z506" s="592">
        <v>10256.5924</v>
      </c>
      <c r="AA506" s="585" t="s">
        <v>1405</v>
      </c>
      <c r="AB506" s="19"/>
      <c r="AC506" s="576"/>
      <c r="AD506" s="30"/>
      <c r="AE506" s="30"/>
      <c r="AF506" s="30"/>
      <c r="AG506" s="30"/>
      <c r="AH506" s="30"/>
      <c r="AI506" s="30"/>
      <c r="AJ506" s="30"/>
      <c r="AK506" s="30"/>
      <c r="AL506" s="30"/>
      <c r="AM506" s="30"/>
      <c r="AN506" s="30"/>
      <c r="AO506" s="30"/>
      <c r="AP506" s="30"/>
      <c r="AQ506" s="30"/>
      <c r="AR506" s="30"/>
      <c r="AS506" s="30"/>
      <c r="AT506" s="30"/>
      <c r="AU506" s="30"/>
      <c r="AV506" s="30"/>
      <c r="AW506" s="30"/>
      <c r="AX506" s="30"/>
      <c r="AY506" s="30"/>
      <c r="AZ506" s="30"/>
      <c r="BA506" s="30"/>
      <c r="BB506" s="30"/>
      <c r="BC506" s="30"/>
      <c r="BD506" s="30"/>
      <c r="BE506" s="30"/>
      <c r="BF506" s="30"/>
      <c r="BG506" s="30"/>
      <c r="BH506" s="30"/>
      <c r="BI506" s="30"/>
      <c r="BJ506" s="30"/>
      <c r="BK506" s="30"/>
      <c r="BL506" s="30"/>
      <c r="BM506" s="30"/>
      <c r="BN506" s="30"/>
      <c r="BO506" s="30"/>
      <c r="BP506" s="30"/>
      <c r="BQ506" s="30"/>
      <c r="BR506" s="30"/>
      <c r="BS506" s="30"/>
      <c r="BT506" s="30"/>
      <c r="BU506" s="30"/>
      <c r="BV506" s="30"/>
      <c r="BW506" s="30"/>
      <c r="BX506" s="30"/>
      <c r="BY506" s="30"/>
      <c r="BZ506" s="30"/>
      <c r="CA506" s="30"/>
      <c r="CB506" s="30"/>
      <c r="CC506" s="30"/>
      <c r="CD506" s="30"/>
      <c r="CE506" s="30"/>
      <c r="CF506" s="30"/>
      <c r="CG506" s="30"/>
      <c r="CH506" s="30"/>
      <c r="CI506" s="30"/>
      <c r="CJ506" s="30"/>
      <c r="CK506" s="30"/>
      <c r="CL506" s="30"/>
      <c r="CM506" s="30"/>
      <c r="CN506" s="30"/>
      <c r="CO506" s="30"/>
      <c r="CP506" s="30"/>
      <c r="CQ506" s="30"/>
      <c r="CR506" s="30"/>
      <c r="CS506" s="30"/>
      <c r="CT506" s="30"/>
      <c r="CU506" s="30"/>
      <c r="CV506" s="30"/>
      <c r="CW506" s="30"/>
      <c r="CX506" s="30"/>
      <c r="CY506" s="30"/>
      <c r="CZ506" s="30"/>
      <c r="DA506" s="30"/>
      <c r="DB506" s="30"/>
      <c r="DC506" s="30"/>
      <c r="DD506" s="30"/>
      <c r="DE506" s="30"/>
      <c r="DF506" s="30"/>
      <c r="DG506" s="30"/>
      <c r="DH506" s="30"/>
      <c r="DI506" s="30"/>
      <c r="DJ506" s="30"/>
      <c r="DK506" s="30"/>
      <c r="DL506" s="30"/>
      <c r="DM506" s="30"/>
      <c r="DN506" s="30"/>
      <c r="DO506" s="30"/>
      <c r="DP506" s="30"/>
      <c r="DQ506" s="30"/>
      <c r="DR506" s="30"/>
      <c r="DS506" s="30"/>
      <c r="DT506" s="30"/>
      <c r="DU506" s="30"/>
      <c r="DV506" s="30"/>
      <c r="DW506" s="30"/>
      <c r="DX506" s="30"/>
      <c r="DY506" s="30"/>
      <c r="DZ506" s="30"/>
      <c r="EA506" s="30"/>
      <c r="EB506" s="30"/>
      <c r="EC506" s="30"/>
      <c r="ED506" s="30"/>
      <c r="EE506" s="30"/>
      <c r="EF506" s="30"/>
      <c r="EG506" s="30"/>
      <c r="EH506" s="30"/>
      <c r="EI506" s="30"/>
      <c r="EJ506" s="30"/>
      <c r="EK506" s="30"/>
      <c r="EL506" s="30"/>
      <c r="EM506" s="30"/>
      <c r="EN506" s="30"/>
      <c r="EO506" s="30"/>
      <c r="EP506" s="30"/>
      <c r="EQ506" s="30"/>
      <c r="ER506" s="30"/>
      <c r="ES506" s="30"/>
      <c r="ET506" s="30"/>
      <c r="EU506" s="30"/>
      <c r="EV506" s="30"/>
      <c r="EW506" s="30"/>
      <c r="EX506" s="30"/>
      <c r="EY506" s="30"/>
      <c r="EZ506" s="30"/>
      <c r="FA506" s="30"/>
      <c r="FB506" s="30"/>
      <c r="FC506" s="30"/>
      <c r="FD506" s="30"/>
      <c r="FE506" s="30"/>
      <c r="FF506" s="30"/>
      <c r="FG506" s="30"/>
      <c r="FH506" s="30"/>
      <c r="FI506" s="30"/>
      <c r="FJ506" s="30"/>
      <c r="FK506" s="30"/>
      <c r="FL506" s="30"/>
      <c r="FM506" s="30"/>
      <c r="FN506" s="30"/>
      <c r="FO506" s="30"/>
      <c r="FP506" s="30"/>
      <c r="FQ506" s="30"/>
      <c r="FR506" s="30"/>
      <c r="FS506" s="30"/>
      <c r="FT506" s="30"/>
      <c r="FU506" s="30"/>
      <c r="FV506" s="30"/>
      <c r="FW506" s="30"/>
      <c r="FX506" s="30"/>
      <c r="FY506" s="30"/>
      <c r="FZ506" s="30"/>
      <c r="GA506" s="30"/>
      <c r="GB506" s="30"/>
      <c r="GC506" s="30"/>
      <c r="GD506" s="30"/>
      <c r="GE506" s="30"/>
      <c r="GF506" s="30"/>
      <c r="GG506" s="30"/>
      <c r="GH506" s="30"/>
      <c r="GI506" s="30"/>
      <c r="GJ506" s="30"/>
      <c r="GK506" s="30"/>
      <c r="GL506" s="30"/>
      <c r="GM506" s="30"/>
      <c r="GN506" s="30"/>
      <c r="GO506" s="30"/>
      <c r="GP506" s="30"/>
      <c r="GQ506" s="30"/>
      <c r="GR506" s="30"/>
      <c r="GS506" s="30"/>
      <c r="GT506" s="30"/>
      <c r="GU506" s="30"/>
      <c r="GV506" s="30"/>
      <c r="GW506" s="30"/>
      <c r="GX506" s="30"/>
      <c r="GY506" s="30"/>
      <c r="GZ506" s="30"/>
      <c r="HA506" s="30"/>
      <c r="HB506" s="30"/>
      <c r="HC506" s="30"/>
      <c r="HD506" s="30"/>
      <c r="HE506" s="30"/>
      <c r="HF506" s="30"/>
      <c r="HG506" s="30"/>
      <c r="HH506" s="30"/>
      <c r="HI506" s="30"/>
      <c r="HJ506" s="30"/>
      <c r="HK506" s="30"/>
      <c r="HL506" s="30"/>
      <c r="HM506" s="30"/>
      <c r="HN506" s="30"/>
      <c r="HO506" s="30"/>
      <c r="HP506" s="30"/>
      <c r="HQ506" s="30"/>
      <c r="HR506" s="30"/>
      <c r="HS506" s="30"/>
      <c r="HT506" s="30"/>
      <c r="HU506" s="30"/>
      <c r="HV506" s="30"/>
      <c r="HW506" s="30"/>
      <c r="HX506" s="30"/>
      <c r="HY506" s="30"/>
      <c r="HZ506" s="30"/>
      <c r="IA506" s="30"/>
      <c r="IB506" s="30"/>
      <c r="IC506" s="30"/>
      <c r="ID506" s="30"/>
      <c r="IE506" s="30"/>
      <c r="IF506" s="30"/>
      <c r="IG506" s="30"/>
      <c r="IH506" s="30"/>
      <c r="II506" s="30"/>
      <c r="IJ506" s="30"/>
      <c r="IK506" s="30"/>
      <c r="IL506" s="30"/>
      <c r="IM506" s="30"/>
      <c r="IN506" s="30"/>
      <c r="IO506" s="30"/>
      <c r="IP506" s="30"/>
      <c r="IQ506" s="30"/>
      <c r="IR506" s="30"/>
      <c r="IS506" s="30"/>
      <c r="IT506" s="30"/>
      <c r="IU506" s="30"/>
      <c r="IV506" s="30"/>
      <c r="IW506" s="30"/>
      <c r="IX506" s="30"/>
      <c r="IY506" s="30"/>
      <c r="IZ506" s="30"/>
      <c r="JA506" s="30"/>
      <c r="JB506" s="30"/>
      <c r="JC506" s="30"/>
      <c r="JD506" s="30"/>
      <c r="JE506" s="30"/>
      <c r="JF506" s="30"/>
      <c r="JG506" s="30"/>
      <c r="JH506" s="30"/>
      <c r="JI506" s="30"/>
      <c r="JJ506" s="30"/>
      <c r="JK506" s="30"/>
      <c r="JL506" s="30"/>
      <c r="JM506" s="30"/>
      <c r="JN506" s="30"/>
      <c r="JO506" s="30"/>
      <c r="JP506" s="30"/>
      <c r="JQ506" s="30"/>
      <c r="JR506" s="30"/>
      <c r="JS506" s="30"/>
      <c r="JT506" s="30"/>
      <c r="JU506" s="30"/>
      <c r="JV506" s="30"/>
      <c r="JW506" s="30"/>
      <c r="JX506" s="30"/>
      <c r="JY506" s="30"/>
      <c r="JZ506" s="30"/>
      <c r="KA506" s="30"/>
      <c r="KB506" s="30"/>
      <c r="KC506" s="30"/>
      <c r="KD506" s="30"/>
      <c r="KE506" s="30"/>
      <c r="KF506" s="30"/>
      <c r="KG506" s="30"/>
      <c r="KH506" s="30"/>
      <c r="KI506" s="30"/>
      <c r="KJ506" s="30"/>
      <c r="KK506" s="30"/>
      <c r="KL506" s="30"/>
      <c r="KM506" s="30"/>
      <c r="KN506" s="30"/>
      <c r="KO506" s="30"/>
      <c r="KP506" s="30"/>
      <c r="KQ506" s="30"/>
      <c r="KR506" s="30"/>
      <c r="KS506" s="30"/>
      <c r="KT506" s="30"/>
      <c r="KU506" s="30"/>
      <c r="KV506" s="30"/>
      <c r="KW506" s="30"/>
      <c r="KX506" s="30"/>
      <c r="KY506" s="30"/>
      <c r="KZ506" s="30"/>
      <c r="LA506" s="30"/>
      <c r="LB506" s="30"/>
      <c r="LC506" s="30"/>
      <c r="LD506" s="30"/>
      <c r="LE506" s="30"/>
      <c r="LF506" s="30"/>
      <c r="LG506" s="30"/>
      <c r="LH506" s="30"/>
      <c r="LI506" s="30"/>
      <c r="LJ506" s="30"/>
      <c r="LK506" s="30"/>
      <c r="LL506" s="30"/>
      <c r="LM506" s="30"/>
      <c r="LN506" s="30"/>
      <c r="LO506" s="30"/>
      <c r="LP506" s="30"/>
      <c r="LQ506" s="30"/>
      <c r="LR506" s="30"/>
      <c r="LS506" s="30"/>
      <c r="LT506" s="30"/>
      <c r="LU506" s="30"/>
      <c r="LV506" s="30"/>
      <c r="LW506" s="30"/>
      <c r="LX506" s="30"/>
    </row>
    <row r="507" spans="1:336" s="31" customFormat="1" ht="114.75" x14ac:dyDescent="0.25">
      <c r="A507" s="677" t="str">
        <f>CONCATENATE(MUEBLES[[#This Row],[CODIGO DE LA PARTIDA ESPECIFICA ]],"-",MUEBLES[[#This Row],[NO. EDIFICIO ]],"-",MUEBLES[[#This Row],[NO. ÁREA ]],"-",MUEBLES[[#This Row],[NÚM. DE BIEN ]],"-",MUEBLES[[#This Row],[CONSECUTIVO DEL BIEN ]],"-",MUEBLES[[#This Row],[CONSECUTIVO GENERAL DE INVENTARIO]])</f>
        <v>511-01-44-254-001-0502</v>
      </c>
      <c r="B507" s="584">
        <v>511</v>
      </c>
      <c r="C507" s="584" t="s">
        <v>6096</v>
      </c>
      <c r="D507" s="584" t="s">
        <v>6623</v>
      </c>
      <c r="E507" s="585" t="s">
        <v>4060</v>
      </c>
      <c r="F507" s="584" t="str">
        <f>VLOOKUP(MUEBLES[[#This Row],[NO. EDIFICIO ]],EDIFICIOS[],2,FALSE)</f>
        <v>PALACIO MUNICIPAL</v>
      </c>
      <c r="G507" s="584" t="str">
        <f>VLOOKUP(MUEBLES[[#This Row],[NO. EDIFICIO ]],EDIFICIOS[],3,FALSE)</f>
        <v>PALACIO MUNICIPAL, S/N, COLONIA CENTRO</v>
      </c>
      <c r="H507" s="606" t="s">
        <v>4289</v>
      </c>
      <c r="I507" s="587" t="str">
        <f>VLOOKUP(MUEBLES[[#This Row],[NO. ÁREA ]],AREAS[],2,FALSE)</f>
        <v>SEGURIDAD PÚBLICA Y TRÁNSITO MUNICIPAL</v>
      </c>
      <c r="J507" s="586" t="str">
        <f>VLOOKUP(MUEBLES[[#This Row],[NO. ÁREA ]],AREAS[],5,FALSE)</f>
        <v>LIC. MIGUEL ÁNGEL ALDANA  CANO</v>
      </c>
      <c r="K507" s="586" t="s">
        <v>4060</v>
      </c>
      <c r="L507" s="587" t="str">
        <f>VLOOKUP(MUEBLES[[#This Row],[NÚM. DE NOMINA ]],PERSONAL[],2,FALSE)</f>
        <v>LIC. MIGUEL ÁNGEL ALDANA  CANO</v>
      </c>
      <c r="M507" s="586" t="str">
        <f>VLOOKUP(MUEBLES[[#This Row],[NÚM. DE NOMINA ]],PERSONAL[],3,FALSE)</f>
        <v xml:space="preserve">TITULAR </v>
      </c>
      <c r="N507" s="585" t="s">
        <v>4887</v>
      </c>
      <c r="O507" s="624" t="s">
        <v>4692</v>
      </c>
      <c r="P507" s="588" t="str">
        <f>VLOOKUP(MUEBLES[[#This Row],[NÚM. DE BIEN ]],BIENES[],2,FALSE)</f>
        <v>PROTECTOR CONTRA DESCARGAS PUERTOS GIGABIT PARA EQUIPOS CAMBIUM DE HASTA 30</v>
      </c>
      <c r="Q507" s="625" t="s">
        <v>3612</v>
      </c>
      <c r="R507" s="606" t="s">
        <v>5444</v>
      </c>
      <c r="S507" s="585" t="s">
        <v>557</v>
      </c>
      <c r="T507" s="585" t="s">
        <v>557</v>
      </c>
      <c r="U507" s="585" t="s">
        <v>557</v>
      </c>
      <c r="V507" s="585"/>
      <c r="W507" s="590">
        <v>45280</v>
      </c>
      <c r="X507" s="591">
        <v>2967.6396</v>
      </c>
      <c r="Y507" s="619"/>
      <c r="Z507" s="592">
        <v>2967.6396</v>
      </c>
      <c r="AA507" s="585" t="s">
        <v>1405</v>
      </c>
      <c r="AB507" s="19"/>
      <c r="AC507" s="576"/>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30"/>
      <c r="BF507" s="30"/>
      <c r="BG507" s="30"/>
      <c r="BH507" s="30"/>
      <c r="BI507" s="30"/>
      <c r="BJ507" s="30"/>
      <c r="BK507" s="30"/>
      <c r="BL507" s="30"/>
      <c r="BM507" s="30"/>
      <c r="BN507" s="30"/>
      <c r="BO507" s="30"/>
      <c r="BP507" s="30"/>
      <c r="BQ507" s="30"/>
      <c r="BR507" s="30"/>
      <c r="BS507" s="30"/>
      <c r="BT507" s="30"/>
      <c r="BU507" s="30"/>
      <c r="BV507" s="30"/>
      <c r="BW507" s="30"/>
      <c r="BX507" s="30"/>
      <c r="BY507" s="30"/>
      <c r="BZ507" s="30"/>
      <c r="CA507" s="30"/>
      <c r="CB507" s="30"/>
      <c r="CC507" s="30"/>
      <c r="CD507" s="30"/>
      <c r="CE507" s="30"/>
      <c r="CF507" s="30"/>
      <c r="CG507" s="30"/>
      <c r="CH507" s="30"/>
      <c r="CI507" s="30"/>
      <c r="CJ507" s="30"/>
      <c r="CK507" s="30"/>
      <c r="CL507" s="30"/>
      <c r="CM507" s="30"/>
      <c r="CN507" s="30"/>
      <c r="CO507" s="30"/>
      <c r="CP507" s="30"/>
      <c r="CQ507" s="30"/>
      <c r="CR507" s="30"/>
      <c r="CS507" s="30"/>
      <c r="CT507" s="30"/>
      <c r="CU507" s="30"/>
      <c r="CV507" s="30"/>
      <c r="CW507" s="30"/>
      <c r="CX507" s="30"/>
      <c r="CY507" s="30"/>
      <c r="CZ507" s="30"/>
      <c r="DA507" s="30"/>
      <c r="DB507" s="30"/>
      <c r="DC507" s="30"/>
      <c r="DD507" s="30"/>
      <c r="DE507" s="30"/>
      <c r="DF507" s="30"/>
      <c r="DG507" s="30"/>
      <c r="DH507" s="30"/>
      <c r="DI507" s="30"/>
      <c r="DJ507" s="30"/>
      <c r="DK507" s="30"/>
      <c r="DL507" s="30"/>
      <c r="DM507" s="30"/>
      <c r="DN507" s="30"/>
      <c r="DO507" s="30"/>
      <c r="DP507" s="30"/>
      <c r="DQ507" s="30"/>
      <c r="DR507" s="30"/>
      <c r="DS507" s="30"/>
      <c r="DT507" s="30"/>
      <c r="DU507" s="30"/>
      <c r="DV507" s="30"/>
      <c r="DW507" s="30"/>
      <c r="DX507" s="30"/>
      <c r="DY507" s="30"/>
      <c r="DZ507" s="30"/>
      <c r="EA507" s="30"/>
      <c r="EB507" s="30"/>
      <c r="EC507" s="30"/>
      <c r="ED507" s="30"/>
      <c r="EE507" s="30"/>
      <c r="EF507" s="30"/>
      <c r="EG507" s="30"/>
      <c r="EH507" s="30"/>
      <c r="EI507" s="30"/>
      <c r="EJ507" s="30"/>
      <c r="EK507" s="30"/>
      <c r="EL507" s="30"/>
      <c r="EM507" s="30"/>
      <c r="EN507" s="30"/>
      <c r="EO507" s="30"/>
      <c r="EP507" s="30"/>
      <c r="EQ507" s="30"/>
      <c r="ER507" s="30"/>
      <c r="ES507" s="30"/>
      <c r="ET507" s="30"/>
      <c r="EU507" s="30"/>
      <c r="EV507" s="30"/>
      <c r="EW507" s="30"/>
      <c r="EX507" s="30"/>
      <c r="EY507" s="30"/>
      <c r="EZ507" s="30"/>
      <c r="FA507" s="30"/>
      <c r="FB507" s="30"/>
      <c r="FC507" s="30"/>
      <c r="FD507" s="30"/>
      <c r="FE507" s="30"/>
      <c r="FF507" s="30"/>
      <c r="FG507" s="30"/>
      <c r="FH507" s="30"/>
      <c r="FI507" s="30"/>
      <c r="FJ507" s="30"/>
      <c r="FK507" s="30"/>
      <c r="FL507" s="30"/>
      <c r="FM507" s="30"/>
      <c r="FN507" s="30"/>
      <c r="FO507" s="30"/>
      <c r="FP507" s="30"/>
      <c r="FQ507" s="30"/>
      <c r="FR507" s="30"/>
      <c r="FS507" s="30"/>
      <c r="FT507" s="30"/>
      <c r="FU507" s="30"/>
      <c r="FV507" s="30"/>
      <c r="FW507" s="30"/>
      <c r="FX507" s="30"/>
      <c r="FY507" s="30"/>
      <c r="FZ507" s="30"/>
      <c r="GA507" s="30"/>
      <c r="GB507" s="30"/>
      <c r="GC507" s="30"/>
      <c r="GD507" s="30"/>
      <c r="GE507" s="30"/>
      <c r="GF507" s="30"/>
      <c r="GG507" s="30"/>
      <c r="GH507" s="30"/>
      <c r="GI507" s="30"/>
      <c r="GJ507" s="30"/>
      <c r="GK507" s="30"/>
      <c r="GL507" s="30"/>
      <c r="GM507" s="30"/>
      <c r="GN507" s="30"/>
      <c r="GO507" s="30"/>
      <c r="GP507" s="30"/>
      <c r="GQ507" s="30"/>
      <c r="GR507" s="30"/>
      <c r="GS507" s="30"/>
      <c r="GT507" s="30"/>
      <c r="GU507" s="30"/>
      <c r="GV507" s="30"/>
      <c r="GW507" s="30"/>
      <c r="GX507" s="30"/>
      <c r="GY507" s="30"/>
      <c r="GZ507" s="30"/>
      <c r="HA507" s="30"/>
      <c r="HB507" s="30"/>
      <c r="HC507" s="30"/>
      <c r="HD507" s="30"/>
      <c r="HE507" s="30"/>
      <c r="HF507" s="30"/>
      <c r="HG507" s="30"/>
      <c r="HH507" s="30"/>
      <c r="HI507" s="30"/>
      <c r="HJ507" s="30"/>
      <c r="HK507" s="30"/>
      <c r="HL507" s="30"/>
      <c r="HM507" s="30"/>
      <c r="HN507" s="30"/>
      <c r="HO507" s="30"/>
      <c r="HP507" s="30"/>
      <c r="HQ507" s="30"/>
      <c r="HR507" s="30"/>
      <c r="HS507" s="30"/>
      <c r="HT507" s="30"/>
      <c r="HU507" s="30"/>
      <c r="HV507" s="30"/>
      <c r="HW507" s="30"/>
      <c r="HX507" s="30"/>
      <c r="HY507" s="30"/>
      <c r="HZ507" s="30"/>
      <c r="IA507" s="30"/>
      <c r="IB507" s="30"/>
      <c r="IC507" s="30"/>
      <c r="ID507" s="30"/>
      <c r="IE507" s="30"/>
      <c r="IF507" s="30"/>
      <c r="IG507" s="30"/>
      <c r="IH507" s="30"/>
      <c r="II507" s="30"/>
      <c r="IJ507" s="30"/>
      <c r="IK507" s="30"/>
      <c r="IL507" s="30"/>
      <c r="IM507" s="30"/>
      <c r="IN507" s="30"/>
      <c r="IO507" s="30"/>
      <c r="IP507" s="30"/>
      <c r="IQ507" s="30"/>
      <c r="IR507" s="30"/>
      <c r="IS507" s="30"/>
      <c r="IT507" s="30"/>
      <c r="IU507" s="30"/>
      <c r="IV507" s="30"/>
      <c r="IW507" s="30"/>
      <c r="IX507" s="30"/>
      <c r="IY507" s="30"/>
      <c r="IZ507" s="30"/>
      <c r="JA507" s="30"/>
      <c r="JB507" s="30"/>
      <c r="JC507" s="30"/>
      <c r="JD507" s="30"/>
      <c r="JE507" s="30"/>
      <c r="JF507" s="30"/>
      <c r="JG507" s="30"/>
      <c r="JH507" s="30"/>
      <c r="JI507" s="30"/>
      <c r="JJ507" s="30"/>
      <c r="JK507" s="30"/>
      <c r="JL507" s="30"/>
      <c r="JM507" s="30"/>
      <c r="JN507" s="30"/>
      <c r="JO507" s="30"/>
      <c r="JP507" s="30"/>
      <c r="JQ507" s="30"/>
      <c r="JR507" s="30"/>
      <c r="JS507" s="30"/>
      <c r="JT507" s="30"/>
      <c r="JU507" s="30"/>
      <c r="JV507" s="30"/>
      <c r="JW507" s="30"/>
      <c r="JX507" s="30"/>
      <c r="JY507" s="30"/>
      <c r="JZ507" s="30"/>
      <c r="KA507" s="30"/>
      <c r="KB507" s="30"/>
      <c r="KC507" s="30"/>
      <c r="KD507" s="30"/>
      <c r="KE507" s="30"/>
      <c r="KF507" s="30"/>
      <c r="KG507" s="30"/>
      <c r="KH507" s="30"/>
      <c r="KI507" s="30"/>
      <c r="KJ507" s="30"/>
      <c r="KK507" s="30"/>
      <c r="KL507" s="30"/>
      <c r="KM507" s="30"/>
      <c r="KN507" s="30"/>
      <c r="KO507" s="30"/>
      <c r="KP507" s="30"/>
      <c r="KQ507" s="30"/>
      <c r="KR507" s="30"/>
      <c r="KS507" s="30"/>
      <c r="KT507" s="30"/>
      <c r="KU507" s="30"/>
      <c r="KV507" s="30"/>
      <c r="KW507" s="30"/>
      <c r="KX507" s="30"/>
      <c r="KY507" s="30"/>
      <c r="KZ507" s="30"/>
      <c r="LA507" s="30"/>
      <c r="LB507" s="30"/>
      <c r="LC507" s="30"/>
      <c r="LD507" s="30"/>
      <c r="LE507" s="30"/>
      <c r="LF507" s="30"/>
      <c r="LG507" s="30"/>
      <c r="LH507" s="30"/>
      <c r="LI507" s="30"/>
      <c r="LJ507" s="30"/>
      <c r="LK507" s="30"/>
      <c r="LL507" s="30"/>
      <c r="LM507" s="30"/>
      <c r="LN507" s="30"/>
      <c r="LO507" s="30"/>
      <c r="LP507" s="30"/>
      <c r="LQ507" s="30"/>
      <c r="LR507" s="30"/>
      <c r="LS507" s="30"/>
      <c r="LT507" s="30"/>
      <c r="LU507" s="30"/>
      <c r="LV507" s="30"/>
      <c r="LW507" s="30"/>
      <c r="LX507" s="30"/>
    </row>
    <row r="508" spans="1:336" s="31" customFormat="1" ht="114.75" x14ac:dyDescent="0.25">
      <c r="A508" s="677" t="str">
        <f>CONCATENATE(MUEBLES[[#This Row],[CODIGO DE LA PARTIDA ESPECIFICA ]],"-",MUEBLES[[#This Row],[NO. EDIFICIO ]],"-",MUEBLES[[#This Row],[NO. ÁREA ]],"-",MUEBLES[[#This Row],[NÚM. DE BIEN ]],"-",MUEBLES[[#This Row],[CONSECUTIVO DEL BIEN ]],"-",MUEBLES[[#This Row],[CONSECUTIVO GENERAL DE INVENTARIO]])</f>
        <v>511-01-44-254-002-0503</v>
      </c>
      <c r="B508" s="584">
        <v>511</v>
      </c>
      <c r="C508" s="584" t="s">
        <v>6096</v>
      </c>
      <c r="D508" s="584" t="s">
        <v>6624</v>
      </c>
      <c r="E508" s="585" t="s">
        <v>4060</v>
      </c>
      <c r="F508" s="584" t="str">
        <f>VLOOKUP(MUEBLES[[#This Row],[NO. EDIFICIO ]],EDIFICIOS[],2,FALSE)</f>
        <v>PALACIO MUNICIPAL</v>
      </c>
      <c r="G508" s="584" t="str">
        <f>VLOOKUP(MUEBLES[[#This Row],[NO. EDIFICIO ]],EDIFICIOS[],3,FALSE)</f>
        <v>PALACIO MUNICIPAL, S/N, COLONIA CENTRO</v>
      </c>
      <c r="H508" s="606" t="s">
        <v>4289</v>
      </c>
      <c r="I508" s="587" t="str">
        <f>VLOOKUP(MUEBLES[[#This Row],[NO. ÁREA ]],AREAS[],2,FALSE)</f>
        <v>SEGURIDAD PÚBLICA Y TRÁNSITO MUNICIPAL</v>
      </c>
      <c r="J508" s="586" t="str">
        <f>VLOOKUP(MUEBLES[[#This Row],[NO. ÁREA ]],AREAS[],5,FALSE)</f>
        <v>LIC. MIGUEL ÁNGEL ALDANA  CANO</v>
      </c>
      <c r="K508" s="586" t="s">
        <v>4060</v>
      </c>
      <c r="L508" s="587" t="str">
        <f>VLOOKUP(MUEBLES[[#This Row],[NÚM. DE NOMINA ]],PERSONAL[],2,FALSE)</f>
        <v>LIC. MIGUEL ÁNGEL ALDANA  CANO</v>
      </c>
      <c r="M508" s="586" t="str">
        <f>VLOOKUP(MUEBLES[[#This Row],[NÚM. DE NOMINA ]],PERSONAL[],3,FALSE)</f>
        <v xml:space="preserve">TITULAR </v>
      </c>
      <c r="N508" s="585" t="s">
        <v>4887</v>
      </c>
      <c r="O508" s="624" t="s">
        <v>4693</v>
      </c>
      <c r="P508" s="588" t="str">
        <f>VLOOKUP(MUEBLES[[#This Row],[NÚM. DE BIEN ]],BIENES[],2,FALSE)</f>
        <v>PROTECTOR CONTRA DESCARGAS PUERTOS GIGABIT PARA EQUIPOS CAMBIUM DE HASTA 30</v>
      </c>
      <c r="Q508" s="625" t="s">
        <v>3612</v>
      </c>
      <c r="R508" s="606" t="s">
        <v>5445</v>
      </c>
      <c r="S508" s="585" t="s">
        <v>557</v>
      </c>
      <c r="T508" s="585" t="s">
        <v>557</v>
      </c>
      <c r="U508" s="585" t="s">
        <v>557</v>
      </c>
      <c r="V508" s="585"/>
      <c r="W508" s="590">
        <v>45280</v>
      </c>
      <c r="X508" s="591">
        <v>2967.6396</v>
      </c>
      <c r="Y508" s="619"/>
      <c r="Z508" s="592">
        <v>2967.6396</v>
      </c>
      <c r="AA508" s="585" t="s">
        <v>1405</v>
      </c>
      <c r="AB508" s="19"/>
      <c r="AC508" s="576"/>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c r="BC508" s="30"/>
      <c r="BD508" s="30"/>
      <c r="BE508" s="30"/>
      <c r="BF508" s="30"/>
      <c r="BG508" s="30"/>
      <c r="BH508" s="30"/>
      <c r="BI508" s="30"/>
      <c r="BJ508" s="30"/>
      <c r="BK508" s="30"/>
      <c r="BL508" s="30"/>
      <c r="BM508" s="30"/>
      <c r="BN508" s="30"/>
      <c r="BO508" s="30"/>
      <c r="BP508" s="30"/>
      <c r="BQ508" s="30"/>
      <c r="BR508" s="30"/>
      <c r="BS508" s="30"/>
      <c r="BT508" s="30"/>
      <c r="BU508" s="30"/>
      <c r="BV508" s="30"/>
      <c r="BW508" s="30"/>
      <c r="BX508" s="30"/>
      <c r="BY508" s="30"/>
      <c r="BZ508" s="30"/>
      <c r="CA508" s="30"/>
      <c r="CB508" s="30"/>
      <c r="CC508" s="30"/>
      <c r="CD508" s="30"/>
      <c r="CE508" s="30"/>
      <c r="CF508" s="30"/>
      <c r="CG508" s="30"/>
      <c r="CH508" s="30"/>
      <c r="CI508" s="30"/>
      <c r="CJ508" s="30"/>
      <c r="CK508" s="30"/>
      <c r="CL508" s="30"/>
      <c r="CM508" s="30"/>
      <c r="CN508" s="30"/>
      <c r="CO508" s="30"/>
      <c r="CP508" s="30"/>
      <c r="CQ508" s="30"/>
      <c r="CR508" s="30"/>
      <c r="CS508" s="30"/>
      <c r="CT508" s="30"/>
      <c r="CU508" s="30"/>
      <c r="CV508" s="30"/>
      <c r="CW508" s="30"/>
      <c r="CX508" s="30"/>
      <c r="CY508" s="30"/>
      <c r="CZ508" s="30"/>
      <c r="DA508" s="30"/>
      <c r="DB508" s="30"/>
      <c r="DC508" s="30"/>
      <c r="DD508" s="30"/>
      <c r="DE508" s="30"/>
      <c r="DF508" s="30"/>
      <c r="DG508" s="30"/>
      <c r="DH508" s="30"/>
      <c r="DI508" s="30"/>
      <c r="DJ508" s="30"/>
      <c r="DK508" s="30"/>
      <c r="DL508" s="30"/>
      <c r="DM508" s="30"/>
      <c r="DN508" s="30"/>
      <c r="DO508" s="30"/>
      <c r="DP508" s="30"/>
      <c r="DQ508" s="30"/>
      <c r="DR508" s="30"/>
      <c r="DS508" s="30"/>
      <c r="DT508" s="30"/>
      <c r="DU508" s="30"/>
      <c r="DV508" s="30"/>
      <c r="DW508" s="30"/>
      <c r="DX508" s="30"/>
      <c r="DY508" s="30"/>
      <c r="DZ508" s="30"/>
      <c r="EA508" s="30"/>
      <c r="EB508" s="30"/>
      <c r="EC508" s="30"/>
      <c r="ED508" s="30"/>
      <c r="EE508" s="30"/>
      <c r="EF508" s="30"/>
      <c r="EG508" s="30"/>
      <c r="EH508" s="30"/>
      <c r="EI508" s="30"/>
      <c r="EJ508" s="30"/>
      <c r="EK508" s="30"/>
      <c r="EL508" s="30"/>
      <c r="EM508" s="30"/>
      <c r="EN508" s="30"/>
      <c r="EO508" s="30"/>
      <c r="EP508" s="30"/>
      <c r="EQ508" s="30"/>
      <c r="ER508" s="30"/>
      <c r="ES508" s="30"/>
      <c r="ET508" s="30"/>
      <c r="EU508" s="30"/>
      <c r="EV508" s="30"/>
      <c r="EW508" s="30"/>
      <c r="EX508" s="30"/>
      <c r="EY508" s="30"/>
      <c r="EZ508" s="30"/>
      <c r="FA508" s="30"/>
      <c r="FB508" s="30"/>
      <c r="FC508" s="30"/>
      <c r="FD508" s="30"/>
      <c r="FE508" s="30"/>
      <c r="FF508" s="30"/>
      <c r="FG508" s="30"/>
      <c r="FH508" s="30"/>
      <c r="FI508" s="30"/>
      <c r="FJ508" s="30"/>
      <c r="FK508" s="30"/>
      <c r="FL508" s="30"/>
      <c r="FM508" s="30"/>
      <c r="FN508" s="30"/>
      <c r="FO508" s="30"/>
      <c r="FP508" s="30"/>
      <c r="FQ508" s="30"/>
      <c r="FR508" s="30"/>
      <c r="FS508" s="30"/>
      <c r="FT508" s="30"/>
      <c r="FU508" s="30"/>
      <c r="FV508" s="30"/>
      <c r="FW508" s="30"/>
      <c r="FX508" s="30"/>
      <c r="FY508" s="30"/>
      <c r="FZ508" s="30"/>
      <c r="GA508" s="30"/>
      <c r="GB508" s="30"/>
      <c r="GC508" s="30"/>
      <c r="GD508" s="30"/>
      <c r="GE508" s="30"/>
      <c r="GF508" s="30"/>
      <c r="GG508" s="30"/>
      <c r="GH508" s="30"/>
      <c r="GI508" s="30"/>
      <c r="GJ508" s="30"/>
      <c r="GK508" s="30"/>
      <c r="GL508" s="30"/>
      <c r="GM508" s="30"/>
      <c r="GN508" s="30"/>
      <c r="GO508" s="30"/>
      <c r="GP508" s="30"/>
      <c r="GQ508" s="30"/>
      <c r="GR508" s="30"/>
      <c r="GS508" s="30"/>
      <c r="GT508" s="30"/>
      <c r="GU508" s="30"/>
      <c r="GV508" s="30"/>
      <c r="GW508" s="30"/>
      <c r="GX508" s="30"/>
      <c r="GY508" s="30"/>
      <c r="GZ508" s="30"/>
      <c r="HA508" s="30"/>
      <c r="HB508" s="30"/>
      <c r="HC508" s="30"/>
      <c r="HD508" s="30"/>
      <c r="HE508" s="30"/>
      <c r="HF508" s="30"/>
      <c r="HG508" s="30"/>
      <c r="HH508" s="30"/>
      <c r="HI508" s="30"/>
      <c r="HJ508" s="30"/>
      <c r="HK508" s="30"/>
      <c r="HL508" s="30"/>
      <c r="HM508" s="30"/>
      <c r="HN508" s="30"/>
      <c r="HO508" s="30"/>
      <c r="HP508" s="30"/>
      <c r="HQ508" s="30"/>
      <c r="HR508" s="30"/>
      <c r="HS508" s="30"/>
      <c r="HT508" s="30"/>
      <c r="HU508" s="30"/>
      <c r="HV508" s="30"/>
      <c r="HW508" s="30"/>
      <c r="HX508" s="30"/>
      <c r="HY508" s="30"/>
      <c r="HZ508" s="30"/>
      <c r="IA508" s="30"/>
      <c r="IB508" s="30"/>
      <c r="IC508" s="30"/>
      <c r="ID508" s="30"/>
      <c r="IE508" s="30"/>
      <c r="IF508" s="30"/>
      <c r="IG508" s="30"/>
      <c r="IH508" s="30"/>
      <c r="II508" s="30"/>
      <c r="IJ508" s="30"/>
      <c r="IK508" s="30"/>
      <c r="IL508" s="30"/>
      <c r="IM508" s="30"/>
      <c r="IN508" s="30"/>
      <c r="IO508" s="30"/>
      <c r="IP508" s="30"/>
      <c r="IQ508" s="30"/>
      <c r="IR508" s="30"/>
      <c r="IS508" s="30"/>
      <c r="IT508" s="30"/>
      <c r="IU508" s="30"/>
      <c r="IV508" s="30"/>
      <c r="IW508" s="30"/>
      <c r="IX508" s="30"/>
      <c r="IY508" s="30"/>
      <c r="IZ508" s="30"/>
      <c r="JA508" s="30"/>
      <c r="JB508" s="30"/>
      <c r="JC508" s="30"/>
      <c r="JD508" s="30"/>
      <c r="JE508" s="30"/>
      <c r="JF508" s="30"/>
      <c r="JG508" s="30"/>
      <c r="JH508" s="30"/>
      <c r="JI508" s="30"/>
      <c r="JJ508" s="30"/>
      <c r="JK508" s="30"/>
      <c r="JL508" s="30"/>
      <c r="JM508" s="30"/>
      <c r="JN508" s="30"/>
      <c r="JO508" s="30"/>
      <c r="JP508" s="30"/>
      <c r="JQ508" s="30"/>
      <c r="JR508" s="30"/>
      <c r="JS508" s="30"/>
      <c r="JT508" s="30"/>
      <c r="JU508" s="30"/>
      <c r="JV508" s="30"/>
      <c r="JW508" s="30"/>
      <c r="JX508" s="30"/>
      <c r="JY508" s="30"/>
      <c r="JZ508" s="30"/>
      <c r="KA508" s="30"/>
      <c r="KB508" s="30"/>
      <c r="KC508" s="30"/>
      <c r="KD508" s="30"/>
      <c r="KE508" s="30"/>
      <c r="KF508" s="30"/>
      <c r="KG508" s="30"/>
      <c r="KH508" s="30"/>
      <c r="KI508" s="30"/>
      <c r="KJ508" s="30"/>
      <c r="KK508" s="30"/>
      <c r="KL508" s="30"/>
      <c r="KM508" s="30"/>
      <c r="KN508" s="30"/>
      <c r="KO508" s="30"/>
      <c r="KP508" s="30"/>
      <c r="KQ508" s="30"/>
      <c r="KR508" s="30"/>
      <c r="KS508" s="30"/>
      <c r="KT508" s="30"/>
      <c r="KU508" s="30"/>
      <c r="KV508" s="30"/>
      <c r="KW508" s="30"/>
      <c r="KX508" s="30"/>
      <c r="KY508" s="30"/>
      <c r="KZ508" s="30"/>
      <c r="LA508" s="30"/>
      <c r="LB508" s="30"/>
      <c r="LC508" s="30"/>
      <c r="LD508" s="30"/>
      <c r="LE508" s="30"/>
      <c r="LF508" s="30"/>
      <c r="LG508" s="30"/>
      <c r="LH508" s="30"/>
      <c r="LI508" s="30"/>
      <c r="LJ508" s="30"/>
      <c r="LK508" s="30"/>
      <c r="LL508" s="30"/>
      <c r="LM508" s="30"/>
      <c r="LN508" s="30"/>
      <c r="LO508" s="30"/>
      <c r="LP508" s="30"/>
      <c r="LQ508" s="30"/>
      <c r="LR508" s="30"/>
      <c r="LS508" s="30"/>
      <c r="LT508" s="30"/>
      <c r="LU508" s="30"/>
      <c r="LV508" s="30"/>
      <c r="LW508" s="30"/>
      <c r="LX508" s="30"/>
    </row>
    <row r="509" spans="1:336" s="31" customFormat="1" ht="114.75" x14ac:dyDescent="0.25">
      <c r="A509" s="677" t="str">
        <f>CONCATENATE(MUEBLES[[#This Row],[CODIGO DE LA PARTIDA ESPECIFICA ]],"-",MUEBLES[[#This Row],[NO. EDIFICIO ]],"-",MUEBLES[[#This Row],[NO. ÁREA ]],"-",MUEBLES[[#This Row],[NÚM. DE BIEN ]],"-",MUEBLES[[#This Row],[CONSECUTIVO DEL BIEN ]],"-",MUEBLES[[#This Row],[CONSECUTIVO GENERAL DE INVENTARIO]])</f>
        <v>511-01-44-254-003-0504</v>
      </c>
      <c r="B509" s="584">
        <v>511</v>
      </c>
      <c r="C509" s="584" t="s">
        <v>6096</v>
      </c>
      <c r="D509" s="584" t="s">
        <v>6625</v>
      </c>
      <c r="E509" s="585" t="s">
        <v>4060</v>
      </c>
      <c r="F509" s="584" t="str">
        <f>VLOOKUP(MUEBLES[[#This Row],[NO. EDIFICIO ]],EDIFICIOS[],2,FALSE)</f>
        <v>PALACIO MUNICIPAL</v>
      </c>
      <c r="G509" s="584" t="str">
        <f>VLOOKUP(MUEBLES[[#This Row],[NO. EDIFICIO ]],EDIFICIOS[],3,FALSE)</f>
        <v>PALACIO MUNICIPAL, S/N, COLONIA CENTRO</v>
      </c>
      <c r="H509" s="606" t="s">
        <v>4289</v>
      </c>
      <c r="I509" s="587" t="str">
        <f>VLOOKUP(MUEBLES[[#This Row],[NO. ÁREA ]],AREAS[],2,FALSE)</f>
        <v>SEGURIDAD PÚBLICA Y TRÁNSITO MUNICIPAL</v>
      </c>
      <c r="J509" s="586" t="str">
        <f>VLOOKUP(MUEBLES[[#This Row],[NO. ÁREA ]],AREAS[],5,FALSE)</f>
        <v>LIC. MIGUEL ÁNGEL ALDANA  CANO</v>
      </c>
      <c r="K509" s="586" t="s">
        <v>4060</v>
      </c>
      <c r="L509" s="587" t="str">
        <f>VLOOKUP(MUEBLES[[#This Row],[NÚM. DE NOMINA ]],PERSONAL[],2,FALSE)</f>
        <v>LIC. MIGUEL ÁNGEL ALDANA  CANO</v>
      </c>
      <c r="M509" s="586" t="str">
        <f>VLOOKUP(MUEBLES[[#This Row],[NÚM. DE NOMINA ]],PERSONAL[],3,FALSE)</f>
        <v xml:space="preserve">TITULAR </v>
      </c>
      <c r="N509" s="585" t="s">
        <v>4887</v>
      </c>
      <c r="O509" s="624" t="s">
        <v>4694</v>
      </c>
      <c r="P509" s="588" t="str">
        <f>VLOOKUP(MUEBLES[[#This Row],[NÚM. DE BIEN ]],BIENES[],2,FALSE)</f>
        <v>PROTECTOR CONTRA DESCARGAS PUERTOS GIGABIT PARA EQUIPOS CAMBIUM DE HASTA 30</v>
      </c>
      <c r="Q509" s="625" t="s">
        <v>3612</v>
      </c>
      <c r="R509" s="606" t="s">
        <v>5446</v>
      </c>
      <c r="S509" s="585" t="s">
        <v>557</v>
      </c>
      <c r="T509" s="585" t="s">
        <v>557</v>
      </c>
      <c r="U509" s="585" t="s">
        <v>557</v>
      </c>
      <c r="V509" s="585"/>
      <c r="W509" s="590">
        <v>45280</v>
      </c>
      <c r="X509" s="591">
        <v>2967.6396</v>
      </c>
      <c r="Y509" s="619"/>
      <c r="Z509" s="592">
        <v>2967.6396</v>
      </c>
      <c r="AA509" s="585" t="s">
        <v>1405</v>
      </c>
      <c r="AB509" s="19"/>
      <c r="AC509" s="576"/>
      <c r="AD509" s="30"/>
      <c r="AE509" s="30"/>
      <c r="AF509" s="30"/>
      <c r="AG509" s="30"/>
      <c r="AH509" s="30"/>
      <c r="AI509" s="30"/>
      <c r="AJ509" s="30"/>
      <c r="AK509" s="30"/>
      <c r="AL509" s="30"/>
      <c r="AM509" s="30"/>
      <c r="AN509" s="30"/>
      <c r="AO509" s="30"/>
      <c r="AP509" s="30"/>
      <c r="AQ509" s="30"/>
      <c r="AR509" s="30"/>
      <c r="AS509" s="30"/>
      <c r="AT509" s="30"/>
      <c r="AU509" s="30"/>
      <c r="AV509" s="30"/>
      <c r="AW509" s="30"/>
      <c r="AX509" s="30"/>
      <c r="AY509" s="30"/>
      <c r="AZ509" s="30"/>
      <c r="BA509" s="30"/>
      <c r="BB509" s="30"/>
      <c r="BC509" s="30"/>
      <c r="BD509" s="30"/>
      <c r="BE509" s="30"/>
      <c r="BF509" s="30"/>
      <c r="BG509" s="30"/>
      <c r="BH509" s="30"/>
      <c r="BI509" s="30"/>
      <c r="BJ509" s="30"/>
      <c r="BK509" s="30"/>
      <c r="BL509" s="30"/>
      <c r="BM509" s="30"/>
      <c r="BN509" s="30"/>
      <c r="BO509" s="30"/>
      <c r="BP509" s="30"/>
      <c r="BQ509" s="30"/>
      <c r="BR509" s="30"/>
      <c r="BS509" s="30"/>
      <c r="BT509" s="30"/>
      <c r="BU509" s="30"/>
      <c r="BV509" s="30"/>
      <c r="BW509" s="30"/>
      <c r="BX509" s="30"/>
      <c r="BY509" s="30"/>
      <c r="BZ509" s="30"/>
      <c r="CA509" s="30"/>
      <c r="CB509" s="30"/>
      <c r="CC509" s="30"/>
      <c r="CD509" s="30"/>
      <c r="CE509" s="30"/>
      <c r="CF509" s="30"/>
      <c r="CG509" s="30"/>
      <c r="CH509" s="30"/>
      <c r="CI509" s="30"/>
      <c r="CJ509" s="30"/>
      <c r="CK509" s="30"/>
      <c r="CL509" s="30"/>
      <c r="CM509" s="30"/>
      <c r="CN509" s="30"/>
      <c r="CO509" s="30"/>
      <c r="CP509" s="30"/>
      <c r="CQ509" s="30"/>
      <c r="CR509" s="30"/>
      <c r="CS509" s="30"/>
      <c r="CT509" s="30"/>
      <c r="CU509" s="30"/>
      <c r="CV509" s="30"/>
      <c r="CW509" s="30"/>
      <c r="CX509" s="30"/>
      <c r="CY509" s="30"/>
      <c r="CZ509" s="30"/>
      <c r="DA509" s="30"/>
      <c r="DB509" s="30"/>
      <c r="DC509" s="30"/>
      <c r="DD509" s="30"/>
      <c r="DE509" s="30"/>
      <c r="DF509" s="30"/>
      <c r="DG509" s="30"/>
      <c r="DH509" s="30"/>
      <c r="DI509" s="30"/>
      <c r="DJ509" s="30"/>
      <c r="DK509" s="30"/>
      <c r="DL509" s="30"/>
      <c r="DM509" s="30"/>
      <c r="DN509" s="30"/>
      <c r="DO509" s="30"/>
      <c r="DP509" s="30"/>
      <c r="DQ509" s="30"/>
      <c r="DR509" s="30"/>
      <c r="DS509" s="30"/>
      <c r="DT509" s="30"/>
      <c r="DU509" s="30"/>
      <c r="DV509" s="30"/>
      <c r="DW509" s="30"/>
      <c r="DX509" s="30"/>
      <c r="DY509" s="30"/>
      <c r="DZ509" s="30"/>
      <c r="EA509" s="30"/>
      <c r="EB509" s="30"/>
      <c r="EC509" s="30"/>
      <c r="ED509" s="30"/>
      <c r="EE509" s="30"/>
      <c r="EF509" s="30"/>
      <c r="EG509" s="30"/>
      <c r="EH509" s="30"/>
      <c r="EI509" s="30"/>
      <c r="EJ509" s="30"/>
      <c r="EK509" s="30"/>
      <c r="EL509" s="30"/>
      <c r="EM509" s="30"/>
      <c r="EN509" s="30"/>
      <c r="EO509" s="30"/>
      <c r="EP509" s="30"/>
      <c r="EQ509" s="30"/>
      <c r="ER509" s="30"/>
      <c r="ES509" s="30"/>
      <c r="ET509" s="30"/>
      <c r="EU509" s="30"/>
      <c r="EV509" s="30"/>
      <c r="EW509" s="30"/>
      <c r="EX509" s="30"/>
      <c r="EY509" s="30"/>
      <c r="EZ509" s="30"/>
      <c r="FA509" s="30"/>
      <c r="FB509" s="30"/>
      <c r="FC509" s="30"/>
      <c r="FD509" s="30"/>
      <c r="FE509" s="30"/>
      <c r="FF509" s="30"/>
      <c r="FG509" s="30"/>
      <c r="FH509" s="30"/>
      <c r="FI509" s="30"/>
      <c r="FJ509" s="30"/>
      <c r="FK509" s="30"/>
      <c r="FL509" s="30"/>
      <c r="FM509" s="30"/>
      <c r="FN509" s="30"/>
      <c r="FO509" s="30"/>
      <c r="FP509" s="30"/>
      <c r="FQ509" s="30"/>
      <c r="FR509" s="30"/>
      <c r="FS509" s="30"/>
      <c r="FT509" s="30"/>
      <c r="FU509" s="30"/>
      <c r="FV509" s="30"/>
      <c r="FW509" s="30"/>
      <c r="FX509" s="30"/>
      <c r="FY509" s="30"/>
      <c r="FZ509" s="30"/>
      <c r="GA509" s="30"/>
      <c r="GB509" s="30"/>
      <c r="GC509" s="30"/>
      <c r="GD509" s="30"/>
      <c r="GE509" s="30"/>
      <c r="GF509" s="30"/>
      <c r="GG509" s="30"/>
      <c r="GH509" s="30"/>
      <c r="GI509" s="30"/>
      <c r="GJ509" s="30"/>
      <c r="GK509" s="30"/>
      <c r="GL509" s="30"/>
      <c r="GM509" s="30"/>
      <c r="GN509" s="30"/>
      <c r="GO509" s="30"/>
      <c r="GP509" s="30"/>
      <c r="GQ509" s="30"/>
      <c r="GR509" s="30"/>
      <c r="GS509" s="30"/>
      <c r="GT509" s="30"/>
      <c r="GU509" s="30"/>
      <c r="GV509" s="30"/>
      <c r="GW509" s="30"/>
      <c r="GX509" s="30"/>
      <c r="GY509" s="30"/>
      <c r="GZ509" s="30"/>
      <c r="HA509" s="30"/>
      <c r="HB509" s="30"/>
      <c r="HC509" s="30"/>
      <c r="HD509" s="30"/>
      <c r="HE509" s="30"/>
      <c r="HF509" s="30"/>
      <c r="HG509" s="30"/>
      <c r="HH509" s="30"/>
      <c r="HI509" s="30"/>
      <c r="HJ509" s="30"/>
      <c r="HK509" s="30"/>
      <c r="HL509" s="30"/>
      <c r="HM509" s="30"/>
      <c r="HN509" s="30"/>
      <c r="HO509" s="30"/>
      <c r="HP509" s="30"/>
      <c r="HQ509" s="30"/>
      <c r="HR509" s="30"/>
      <c r="HS509" s="30"/>
      <c r="HT509" s="30"/>
      <c r="HU509" s="30"/>
      <c r="HV509" s="30"/>
      <c r="HW509" s="30"/>
      <c r="HX509" s="30"/>
      <c r="HY509" s="30"/>
      <c r="HZ509" s="30"/>
      <c r="IA509" s="30"/>
      <c r="IB509" s="30"/>
      <c r="IC509" s="30"/>
      <c r="ID509" s="30"/>
      <c r="IE509" s="30"/>
      <c r="IF509" s="30"/>
      <c r="IG509" s="30"/>
      <c r="IH509" s="30"/>
      <c r="II509" s="30"/>
      <c r="IJ509" s="30"/>
      <c r="IK509" s="30"/>
      <c r="IL509" s="30"/>
      <c r="IM509" s="30"/>
      <c r="IN509" s="30"/>
      <c r="IO509" s="30"/>
      <c r="IP509" s="30"/>
      <c r="IQ509" s="30"/>
      <c r="IR509" s="30"/>
      <c r="IS509" s="30"/>
      <c r="IT509" s="30"/>
      <c r="IU509" s="30"/>
      <c r="IV509" s="30"/>
      <c r="IW509" s="30"/>
      <c r="IX509" s="30"/>
      <c r="IY509" s="30"/>
      <c r="IZ509" s="30"/>
      <c r="JA509" s="30"/>
      <c r="JB509" s="30"/>
      <c r="JC509" s="30"/>
      <c r="JD509" s="30"/>
      <c r="JE509" s="30"/>
      <c r="JF509" s="30"/>
      <c r="JG509" s="30"/>
      <c r="JH509" s="30"/>
      <c r="JI509" s="30"/>
      <c r="JJ509" s="30"/>
      <c r="JK509" s="30"/>
      <c r="JL509" s="30"/>
      <c r="JM509" s="30"/>
      <c r="JN509" s="30"/>
      <c r="JO509" s="30"/>
      <c r="JP509" s="30"/>
      <c r="JQ509" s="30"/>
      <c r="JR509" s="30"/>
      <c r="JS509" s="30"/>
      <c r="JT509" s="30"/>
      <c r="JU509" s="30"/>
      <c r="JV509" s="30"/>
      <c r="JW509" s="30"/>
      <c r="JX509" s="30"/>
      <c r="JY509" s="30"/>
      <c r="JZ509" s="30"/>
      <c r="KA509" s="30"/>
      <c r="KB509" s="30"/>
      <c r="KC509" s="30"/>
      <c r="KD509" s="30"/>
      <c r="KE509" s="30"/>
      <c r="KF509" s="30"/>
      <c r="KG509" s="30"/>
      <c r="KH509" s="30"/>
      <c r="KI509" s="30"/>
      <c r="KJ509" s="30"/>
      <c r="KK509" s="30"/>
      <c r="KL509" s="30"/>
      <c r="KM509" s="30"/>
      <c r="KN509" s="30"/>
      <c r="KO509" s="30"/>
      <c r="KP509" s="30"/>
      <c r="KQ509" s="30"/>
      <c r="KR509" s="30"/>
      <c r="KS509" s="30"/>
      <c r="KT509" s="30"/>
      <c r="KU509" s="30"/>
      <c r="KV509" s="30"/>
      <c r="KW509" s="30"/>
      <c r="KX509" s="30"/>
      <c r="KY509" s="30"/>
      <c r="KZ509" s="30"/>
      <c r="LA509" s="30"/>
      <c r="LB509" s="30"/>
      <c r="LC509" s="30"/>
      <c r="LD509" s="30"/>
      <c r="LE509" s="30"/>
      <c r="LF509" s="30"/>
      <c r="LG509" s="30"/>
      <c r="LH509" s="30"/>
      <c r="LI509" s="30"/>
      <c r="LJ509" s="30"/>
      <c r="LK509" s="30"/>
      <c r="LL509" s="30"/>
      <c r="LM509" s="30"/>
      <c r="LN509" s="30"/>
      <c r="LO509" s="30"/>
      <c r="LP509" s="30"/>
      <c r="LQ509" s="30"/>
      <c r="LR509" s="30"/>
      <c r="LS509" s="30"/>
      <c r="LT509" s="30"/>
      <c r="LU509" s="30"/>
      <c r="LV509" s="30"/>
      <c r="LW509" s="30"/>
      <c r="LX509" s="30"/>
    </row>
    <row r="510" spans="1:336" s="31" customFormat="1" ht="114.75" x14ac:dyDescent="0.25">
      <c r="A510" s="677" t="str">
        <f>CONCATENATE(MUEBLES[[#This Row],[CODIGO DE LA PARTIDA ESPECIFICA ]],"-",MUEBLES[[#This Row],[NO. EDIFICIO ]],"-",MUEBLES[[#This Row],[NO. ÁREA ]],"-",MUEBLES[[#This Row],[NÚM. DE BIEN ]],"-",MUEBLES[[#This Row],[CONSECUTIVO DEL BIEN ]],"-",MUEBLES[[#This Row],[CONSECUTIVO GENERAL DE INVENTARIO]])</f>
        <v>511-01-44-254-004-0505</v>
      </c>
      <c r="B510" s="584">
        <v>511</v>
      </c>
      <c r="C510" s="584" t="s">
        <v>6096</v>
      </c>
      <c r="D510" s="584" t="s">
        <v>6626</v>
      </c>
      <c r="E510" s="585" t="s">
        <v>4060</v>
      </c>
      <c r="F510" s="584" t="str">
        <f>VLOOKUP(MUEBLES[[#This Row],[NO. EDIFICIO ]],EDIFICIOS[],2,FALSE)</f>
        <v>PALACIO MUNICIPAL</v>
      </c>
      <c r="G510" s="584" t="str">
        <f>VLOOKUP(MUEBLES[[#This Row],[NO. EDIFICIO ]],EDIFICIOS[],3,FALSE)</f>
        <v>PALACIO MUNICIPAL, S/N, COLONIA CENTRO</v>
      </c>
      <c r="H510" s="606" t="s">
        <v>4289</v>
      </c>
      <c r="I510" s="587" t="str">
        <f>VLOOKUP(MUEBLES[[#This Row],[NO. ÁREA ]],AREAS[],2,FALSE)</f>
        <v>SEGURIDAD PÚBLICA Y TRÁNSITO MUNICIPAL</v>
      </c>
      <c r="J510" s="586" t="str">
        <f>VLOOKUP(MUEBLES[[#This Row],[NO. ÁREA ]],AREAS[],5,FALSE)</f>
        <v>LIC. MIGUEL ÁNGEL ALDANA  CANO</v>
      </c>
      <c r="K510" s="586" t="s">
        <v>4060</v>
      </c>
      <c r="L510" s="587" t="str">
        <f>VLOOKUP(MUEBLES[[#This Row],[NÚM. DE NOMINA ]],PERSONAL[],2,FALSE)</f>
        <v>LIC. MIGUEL ÁNGEL ALDANA  CANO</v>
      </c>
      <c r="M510" s="586" t="str">
        <f>VLOOKUP(MUEBLES[[#This Row],[NÚM. DE NOMINA ]],PERSONAL[],3,FALSE)</f>
        <v xml:space="preserve">TITULAR </v>
      </c>
      <c r="N510" s="585" t="s">
        <v>4887</v>
      </c>
      <c r="O510" s="624" t="s">
        <v>4695</v>
      </c>
      <c r="P510" s="588" t="str">
        <f>VLOOKUP(MUEBLES[[#This Row],[NÚM. DE BIEN ]],BIENES[],2,FALSE)</f>
        <v>PROTECTOR CONTRA DESCARGAS PUERTOS GIGABIT PARA EQUIPOS CAMBIUM DE HASTA 30</v>
      </c>
      <c r="Q510" s="625" t="s">
        <v>3612</v>
      </c>
      <c r="R510" s="606" t="s">
        <v>5447</v>
      </c>
      <c r="S510" s="585" t="s">
        <v>557</v>
      </c>
      <c r="T510" s="585" t="s">
        <v>557</v>
      </c>
      <c r="U510" s="585" t="s">
        <v>557</v>
      </c>
      <c r="V510" s="585"/>
      <c r="W510" s="590">
        <v>45280</v>
      </c>
      <c r="X510" s="591">
        <v>2967.6396</v>
      </c>
      <c r="Y510" s="619"/>
      <c r="Z510" s="592">
        <v>2967.6396</v>
      </c>
      <c r="AA510" s="585" t="s">
        <v>1405</v>
      </c>
      <c r="AB510" s="19"/>
      <c r="AC510" s="576"/>
      <c r="AD510" s="30"/>
      <c r="AE510" s="30"/>
      <c r="AF510" s="30"/>
      <c r="AG510" s="30"/>
      <c r="AH510" s="30"/>
      <c r="AI510" s="30"/>
      <c r="AJ510" s="30"/>
      <c r="AK510" s="30"/>
      <c r="AL510" s="30"/>
      <c r="AM510" s="30"/>
      <c r="AN510" s="30"/>
      <c r="AO510" s="30"/>
      <c r="AP510" s="30"/>
      <c r="AQ510" s="30"/>
      <c r="AR510" s="30"/>
      <c r="AS510" s="30"/>
      <c r="AT510" s="30"/>
      <c r="AU510" s="30"/>
      <c r="AV510" s="30"/>
      <c r="AW510" s="30"/>
      <c r="AX510" s="30"/>
      <c r="AY510" s="30"/>
      <c r="AZ510" s="30"/>
      <c r="BA510" s="30"/>
      <c r="BB510" s="30"/>
      <c r="BC510" s="30"/>
      <c r="BD510" s="30"/>
      <c r="BE510" s="30"/>
      <c r="BF510" s="30"/>
      <c r="BG510" s="30"/>
      <c r="BH510" s="30"/>
      <c r="BI510" s="30"/>
      <c r="BJ510" s="30"/>
      <c r="BK510" s="30"/>
      <c r="BL510" s="30"/>
      <c r="BM510" s="30"/>
      <c r="BN510" s="30"/>
      <c r="BO510" s="30"/>
      <c r="BP510" s="30"/>
      <c r="BQ510" s="30"/>
      <c r="BR510" s="30"/>
      <c r="BS510" s="30"/>
      <c r="BT510" s="30"/>
      <c r="BU510" s="30"/>
      <c r="BV510" s="30"/>
      <c r="BW510" s="30"/>
      <c r="BX510" s="30"/>
      <c r="BY510" s="30"/>
      <c r="BZ510" s="30"/>
      <c r="CA510" s="30"/>
      <c r="CB510" s="30"/>
      <c r="CC510" s="30"/>
      <c r="CD510" s="30"/>
      <c r="CE510" s="30"/>
      <c r="CF510" s="30"/>
      <c r="CG510" s="30"/>
      <c r="CH510" s="30"/>
      <c r="CI510" s="30"/>
      <c r="CJ510" s="30"/>
      <c r="CK510" s="30"/>
      <c r="CL510" s="30"/>
      <c r="CM510" s="30"/>
      <c r="CN510" s="30"/>
      <c r="CO510" s="30"/>
      <c r="CP510" s="30"/>
      <c r="CQ510" s="30"/>
      <c r="CR510" s="30"/>
      <c r="CS510" s="30"/>
      <c r="CT510" s="30"/>
      <c r="CU510" s="30"/>
      <c r="CV510" s="30"/>
      <c r="CW510" s="30"/>
      <c r="CX510" s="30"/>
      <c r="CY510" s="30"/>
      <c r="CZ510" s="30"/>
      <c r="DA510" s="30"/>
      <c r="DB510" s="30"/>
      <c r="DC510" s="30"/>
      <c r="DD510" s="30"/>
      <c r="DE510" s="30"/>
      <c r="DF510" s="30"/>
      <c r="DG510" s="30"/>
      <c r="DH510" s="30"/>
      <c r="DI510" s="30"/>
      <c r="DJ510" s="30"/>
      <c r="DK510" s="30"/>
      <c r="DL510" s="30"/>
      <c r="DM510" s="30"/>
      <c r="DN510" s="30"/>
      <c r="DO510" s="30"/>
      <c r="DP510" s="30"/>
      <c r="DQ510" s="30"/>
      <c r="DR510" s="30"/>
      <c r="DS510" s="30"/>
      <c r="DT510" s="30"/>
      <c r="DU510" s="30"/>
      <c r="DV510" s="30"/>
      <c r="DW510" s="30"/>
      <c r="DX510" s="30"/>
      <c r="DY510" s="30"/>
      <c r="DZ510" s="30"/>
      <c r="EA510" s="30"/>
      <c r="EB510" s="30"/>
      <c r="EC510" s="30"/>
      <c r="ED510" s="30"/>
      <c r="EE510" s="30"/>
      <c r="EF510" s="30"/>
      <c r="EG510" s="30"/>
      <c r="EH510" s="30"/>
      <c r="EI510" s="30"/>
      <c r="EJ510" s="30"/>
      <c r="EK510" s="30"/>
      <c r="EL510" s="30"/>
      <c r="EM510" s="30"/>
      <c r="EN510" s="30"/>
      <c r="EO510" s="30"/>
      <c r="EP510" s="30"/>
      <c r="EQ510" s="30"/>
      <c r="ER510" s="30"/>
      <c r="ES510" s="30"/>
      <c r="ET510" s="30"/>
      <c r="EU510" s="30"/>
      <c r="EV510" s="30"/>
      <c r="EW510" s="30"/>
      <c r="EX510" s="30"/>
      <c r="EY510" s="30"/>
      <c r="EZ510" s="30"/>
      <c r="FA510" s="30"/>
      <c r="FB510" s="30"/>
      <c r="FC510" s="30"/>
      <c r="FD510" s="30"/>
      <c r="FE510" s="30"/>
      <c r="FF510" s="30"/>
      <c r="FG510" s="30"/>
      <c r="FH510" s="30"/>
      <c r="FI510" s="30"/>
      <c r="FJ510" s="30"/>
      <c r="FK510" s="30"/>
      <c r="FL510" s="30"/>
      <c r="FM510" s="30"/>
      <c r="FN510" s="30"/>
      <c r="FO510" s="30"/>
      <c r="FP510" s="30"/>
      <c r="FQ510" s="30"/>
      <c r="FR510" s="30"/>
      <c r="FS510" s="30"/>
      <c r="FT510" s="30"/>
      <c r="FU510" s="30"/>
      <c r="FV510" s="30"/>
      <c r="FW510" s="30"/>
      <c r="FX510" s="30"/>
      <c r="FY510" s="30"/>
      <c r="FZ510" s="30"/>
      <c r="GA510" s="30"/>
      <c r="GB510" s="30"/>
      <c r="GC510" s="30"/>
      <c r="GD510" s="30"/>
      <c r="GE510" s="30"/>
      <c r="GF510" s="30"/>
      <c r="GG510" s="30"/>
      <c r="GH510" s="30"/>
      <c r="GI510" s="30"/>
      <c r="GJ510" s="30"/>
      <c r="GK510" s="30"/>
      <c r="GL510" s="30"/>
      <c r="GM510" s="30"/>
      <c r="GN510" s="30"/>
      <c r="GO510" s="30"/>
      <c r="GP510" s="30"/>
      <c r="GQ510" s="30"/>
      <c r="GR510" s="30"/>
      <c r="GS510" s="30"/>
      <c r="GT510" s="30"/>
      <c r="GU510" s="30"/>
      <c r="GV510" s="30"/>
      <c r="GW510" s="30"/>
      <c r="GX510" s="30"/>
      <c r="GY510" s="30"/>
      <c r="GZ510" s="30"/>
      <c r="HA510" s="30"/>
      <c r="HB510" s="30"/>
      <c r="HC510" s="30"/>
      <c r="HD510" s="30"/>
      <c r="HE510" s="30"/>
      <c r="HF510" s="30"/>
      <c r="HG510" s="30"/>
      <c r="HH510" s="30"/>
      <c r="HI510" s="30"/>
      <c r="HJ510" s="30"/>
      <c r="HK510" s="30"/>
      <c r="HL510" s="30"/>
      <c r="HM510" s="30"/>
      <c r="HN510" s="30"/>
      <c r="HO510" s="30"/>
      <c r="HP510" s="30"/>
      <c r="HQ510" s="30"/>
      <c r="HR510" s="30"/>
      <c r="HS510" s="30"/>
      <c r="HT510" s="30"/>
      <c r="HU510" s="30"/>
      <c r="HV510" s="30"/>
      <c r="HW510" s="30"/>
      <c r="HX510" s="30"/>
      <c r="HY510" s="30"/>
      <c r="HZ510" s="30"/>
      <c r="IA510" s="30"/>
      <c r="IB510" s="30"/>
      <c r="IC510" s="30"/>
      <c r="ID510" s="30"/>
      <c r="IE510" s="30"/>
      <c r="IF510" s="30"/>
      <c r="IG510" s="30"/>
      <c r="IH510" s="30"/>
      <c r="II510" s="30"/>
      <c r="IJ510" s="30"/>
      <c r="IK510" s="30"/>
      <c r="IL510" s="30"/>
      <c r="IM510" s="30"/>
      <c r="IN510" s="30"/>
      <c r="IO510" s="30"/>
      <c r="IP510" s="30"/>
      <c r="IQ510" s="30"/>
      <c r="IR510" s="30"/>
      <c r="IS510" s="30"/>
      <c r="IT510" s="30"/>
      <c r="IU510" s="30"/>
      <c r="IV510" s="30"/>
      <c r="IW510" s="30"/>
      <c r="IX510" s="30"/>
      <c r="IY510" s="30"/>
      <c r="IZ510" s="30"/>
      <c r="JA510" s="30"/>
      <c r="JB510" s="30"/>
      <c r="JC510" s="30"/>
      <c r="JD510" s="30"/>
      <c r="JE510" s="30"/>
      <c r="JF510" s="30"/>
      <c r="JG510" s="30"/>
      <c r="JH510" s="30"/>
      <c r="JI510" s="30"/>
      <c r="JJ510" s="30"/>
      <c r="JK510" s="30"/>
      <c r="JL510" s="30"/>
      <c r="JM510" s="30"/>
      <c r="JN510" s="30"/>
      <c r="JO510" s="30"/>
      <c r="JP510" s="30"/>
      <c r="JQ510" s="30"/>
      <c r="JR510" s="30"/>
      <c r="JS510" s="30"/>
      <c r="JT510" s="30"/>
      <c r="JU510" s="30"/>
      <c r="JV510" s="30"/>
      <c r="JW510" s="30"/>
      <c r="JX510" s="30"/>
      <c r="JY510" s="30"/>
      <c r="JZ510" s="30"/>
      <c r="KA510" s="30"/>
      <c r="KB510" s="30"/>
      <c r="KC510" s="30"/>
      <c r="KD510" s="30"/>
      <c r="KE510" s="30"/>
      <c r="KF510" s="30"/>
      <c r="KG510" s="30"/>
      <c r="KH510" s="30"/>
      <c r="KI510" s="30"/>
      <c r="KJ510" s="30"/>
      <c r="KK510" s="30"/>
      <c r="KL510" s="30"/>
      <c r="KM510" s="30"/>
      <c r="KN510" s="30"/>
      <c r="KO510" s="30"/>
      <c r="KP510" s="30"/>
      <c r="KQ510" s="30"/>
      <c r="KR510" s="30"/>
      <c r="KS510" s="30"/>
      <c r="KT510" s="30"/>
      <c r="KU510" s="30"/>
      <c r="KV510" s="30"/>
      <c r="KW510" s="30"/>
      <c r="KX510" s="30"/>
      <c r="KY510" s="30"/>
      <c r="KZ510" s="30"/>
      <c r="LA510" s="30"/>
      <c r="LB510" s="30"/>
      <c r="LC510" s="30"/>
      <c r="LD510" s="30"/>
      <c r="LE510" s="30"/>
      <c r="LF510" s="30"/>
      <c r="LG510" s="30"/>
      <c r="LH510" s="30"/>
      <c r="LI510" s="30"/>
      <c r="LJ510" s="30"/>
      <c r="LK510" s="30"/>
      <c r="LL510" s="30"/>
      <c r="LM510" s="30"/>
      <c r="LN510" s="30"/>
      <c r="LO510" s="30"/>
      <c r="LP510" s="30"/>
      <c r="LQ510" s="30"/>
      <c r="LR510" s="30"/>
      <c r="LS510" s="30"/>
      <c r="LT510" s="30"/>
      <c r="LU510" s="30"/>
      <c r="LV510" s="30"/>
      <c r="LW510" s="30"/>
      <c r="LX510" s="30"/>
    </row>
    <row r="511" spans="1:336" s="31" customFormat="1" ht="114.75" x14ac:dyDescent="0.25">
      <c r="A511" s="677" t="str">
        <f>CONCATENATE(MUEBLES[[#This Row],[CODIGO DE LA PARTIDA ESPECIFICA ]],"-",MUEBLES[[#This Row],[NO. EDIFICIO ]],"-",MUEBLES[[#This Row],[NO. ÁREA ]],"-",MUEBLES[[#This Row],[NÚM. DE BIEN ]],"-",MUEBLES[[#This Row],[CONSECUTIVO DEL BIEN ]],"-",MUEBLES[[#This Row],[CONSECUTIVO GENERAL DE INVENTARIO]])</f>
        <v>511-01-44-254-005-0506</v>
      </c>
      <c r="B511" s="584">
        <v>511</v>
      </c>
      <c r="C511" s="584" t="s">
        <v>6096</v>
      </c>
      <c r="D511" s="584" t="s">
        <v>6627</v>
      </c>
      <c r="E511" s="585" t="s">
        <v>4060</v>
      </c>
      <c r="F511" s="584" t="str">
        <f>VLOOKUP(MUEBLES[[#This Row],[NO. EDIFICIO ]],EDIFICIOS[],2,FALSE)</f>
        <v>PALACIO MUNICIPAL</v>
      </c>
      <c r="G511" s="584" t="str">
        <f>VLOOKUP(MUEBLES[[#This Row],[NO. EDIFICIO ]],EDIFICIOS[],3,FALSE)</f>
        <v>PALACIO MUNICIPAL, S/N, COLONIA CENTRO</v>
      </c>
      <c r="H511" s="606" t="s">
        <v>4289</v>
      </c>
      <c r="I511" s="587" t="str">
        <f>VLOOKUP(MUEBLES[[#This Row],[NO. ÁREA ]],AREAS[],2,FALSE)</f>
        <v>SEGURIDAD PÚBLICA Y TRÁNSITO MUNICIPAL</v>
      </c>
      <c r="J511" s="586" t="str">
        <f>VLOOKUP(MUEBLES[[#This Row],[NO. ÁREA ]],AREAS[],5,FALSE)</f>
        <v>LIC. MIGUEL ÁNGEL ALDANA  CANO</v>
      </c>
      <c r="K511" s="586" t="s">
        <v>4060</v>
      </c>
      <c r="L511" s="587" t="str">
        <f>VLOOKUP(MUEBLES[[#This Row],[NÚM. DE NOMINA ]],PERSONAL[],2,FALSE)</f>
        <v>LIC. MIGUEL ÁNGEL ALDANA  CANO</v>
      </c>
      <c r="M511" s="586" t="str">
        <f>VLOOKUP(MUEBLES[[#This Row],[NÚM. DE NOMINA ]],PERSONAL[],3,FALSE)</f>
        <v xml:space="preserve">TITULAR </v>
      </c>
      <c r="N511" s="585" t="s">
        <v>4887</v>
      </c>
      <c r="O511" s="624" t="s">
        <v>4696</v>
      </c>
      <c r="P511" s="588" t="str">
        <f>VLOOKUP(MUEBLES[[#This Row],[NÚM. DE BIEN ]],BIENES[],2,FALSE)</f>
        <v>PROTECTOR CONTRA DESCARGAS PUERTOS GIGABIT PARA EQUIPOS CAMBIUM DE HASTA 30</v>
      </c>
      <c r="Q511" s="625" t="s">
        <v>3612</v>
      </c>
      <c r="R511" s="606" t="s">
        <v>5448</v>
      </c>
      <c r="S511" s="585" t="s">
        <v>557</v>
      </c>
      <c r="T511" s="585" t="s">
        <v>557</v>
      </c>
      <c r="U511" s="585" t="s">
        <v>557</v>
      </c>
      <c r="V511" s="585"/>
      <c r="W511" s="590">
        <v>45280</v>
      </c>
      <c r="X511" s="591">
        <v>2967.6396</v>
      </c>
      <c r="Y511" s="619"/>
      <c r="Z511" s="592">
        <v>2967.6396</v>
      </c>
      <c r="AA511" s="585" t="s">
        <v>1405</v>
      </c>
      <c r="AB511" s="19"/>
      <c r="AC511" s="576"/>
      <c r="AD511" s="30"/>
      <c r="AE511" s="30"/>
      <c r="AF511" s="30"/>
      <c r="AG511" s="30"/>
      <c r="AH511" s="30"/>
      <c r="AI511" s="30"/>
      <c r="AJ511" s="30"/>
      <c r="AK511" s="30"/>
      <c r="AL511" s="30"/>
      <c r="AM511" s="30"/>
      <c r="AN511" s="30"/>
      <c r="AO511" s="30"/>
      <c r="AP511" s="30"/>
      <c r="AQ511" s="30"/>
      <c r="AR511" s="30"/>
      <c r="AS511" s="30"/>
      <c r="AT511" s="30"/>
      <c r="AU511" s="30"/>
      <c r="AV511" s="30"/>
      <c r="AW511" s="30"/>
      <c r="AX511" s="30"/>
      <c r="AY511" s="30"/>
      <c r="AZ511" s="30"/>
      <c r="BA511" s="30"/>
      <c r="BB511" s="30"/>
      <c r="BC511" s="30"/>
      <c r="BD511" s="30"/>
      <c r="BE511" s="30"/>
      <c r="BF511" s="30"/>
      <c r="BG511" s="30"/>
      <c r="BH511" s="30"/>
      <c r="BI511" s="30"/>
      <c r="BJ511" s="30"/>
      <c r="BK511" s="30"/>
      <c r="BL511" s="30"/>
      <c r="BM511" s="30"/>
      <c r="BN511" s="30"/>
      <c r="BO511" s="30"/>
      <c r="BP511" s="30"/>
      <c r="BQ511" s="30"/>
      <c r="BR511" s="30"/>
      <c r="BS511" s="30"/>
      <c r="BT511" s="30"/>
      <c r="BU511" s="30"/>
      <c r="BV511" s="30"/>
      <c r="BW511" s="30"/>
      <c r="BX511" s="30"/>
      <c r="BY511" s="30"/>
      <c r="BZ511" s="30"/>
      <c r="CA511" s="30"/>
      <c r="CB511" s="30"/>
      <c r="CC511" s="30"/>
      <c r="CD511" s="30"/>
      <c r="CE511" s="30"/>
      <c r="CF511" s="30"/>
      <c r="CG511" s="30"/>
      <c r="CH511" s="30"/>
      <c r="CI511" s="30"/>
      <c r="CJ511" s="30"/>
      <c r="CK511" s="30"/>
      <c r="CL511" s="30"/>
      <c r="CM511" s="30"/>
      <c r="CN511" s="30"/>
      <c r="CO511" s="30"/>
      <c r="CP511" s="30"/>
      <c r="CQ511" s="30"/>
      <c r="CR511" s="30"/>
      <c r="CS511" s="30"/>
      <c r="CT511" s="30"/>
      <c r="CU511" s="30"/>
      <c r="CV511" s="30"/>
      <c r="CW511" s="30"/>
      <c r="CX511" s="30"/>
      <c r="CY511" s="30"/>
      <c r="CZ511" s="30"/>
      <c r="DA511" s="30"/>
      <c r="DB511" s="30"/>
      <c r="DC511" s="30"/>
      <c r="DD511" s="30"/>
      <c r="DE511" s="30"/>
      <c r="DF511" s="30"/>
      <c r="DG511" s="30"/>
      <c r="DH511" s="30"/>
      <c r="DI511" s="30"/>
      <c r="DJ511" s="30"/>
      <c r="DK511" s="30"/>
      <c r="DL511" s="30"/>
      <c r="DM511" s="30"/>
      <c r="DN511" s="30"/>
      <c r="DO511" s="30"/>
      <c r="DP511" s="30"/>
      <c r="DQ511" s="30"/>
      <c r="DR511" s="30"/>
      <c r="DS511" s="30"/>
      <c r="DT511" s="30"/>
      <c r="DU511" s="30"/>
      <c r="DV511" s="30"/>
      <c r="DW511" s="30"/>
      <c r="DX511" s="30"/>
      <c r="DY511" s="30"/>
      <c r="DZ511" s="30"/>
      <c r="EA511" s="30"/>
      <c r="EB511" s="30"/>
      <c r="EC511" s="30"/>
      <c r="ED511" s="30"/>
      <c r="EE511" s="30"/>
      <c r="EF511" s="30"/>
      <c r="EG511" s="30"/>
      <c r="EH511" s="30"/>
      <c r="EI511" s="30"/>
      <c r="EJ511" s="30"/>
      <c r="EK511" s="30"/>
      <c r="EL511" s="30"/>
      <c r="EM511" s="30"/>
      <c r="EN511" s="30"/>
      <c r="EO511" s="30"/>
      <c r="EP511" s="30"/>
      <c r="EQ511" s="30"/>
      <c r="ER511" s="30"/>
      <c r="ES511" s="30"/>
      <c r="ET511" s="30"/>
      <c r="EU511" s="30"/>
      <c r="EV511" s="30"/>
      <c r="EW511" s="30"/>
      <c r="EX511" s="30"/>
      <c r="EY511" s="30"/>
      <c r="EZ511" s="30"/>
      <c r="FA511" s="30"/>
      <c r="FB511" s="30"/>
      <c r="FC511" s="30"/>
      <c r="FD511" s="30"/>
      <c r="FE511" s="30"/>
      <c r="FF511" s="30"/>
      <c r="FG511" s="30"/>
      <c r="FH511" s="30"/>
      <c r="FI511" s="30"/>
      <c r="FJ511" s="30"/>
      <c r="FK511" s="30"/>
      <c r="FL511" s="30"/>
      <c r="FM511" s="30"/>
      <c r="FN511" s="30"/>
      <c r="FO511" s="30"/>
      <c r="FP511" s="30"/>
      <c r="FQ511" s="30"/>
      <c r="FR511" s="30"/>
      <c r="FS511" s="30"/>
      <c r="FT511" s="30"/>
      <c r="FU511" s="30"/>
      <c r="FV511" s="30"/>
      <c r="FW511" s="30"/>
      <c r="FX511" s="30"/>
      <c r="FY511" s="30"/>
      <c r="FZ511" s="30"/>
      <c r="GA511" s="30"/>
      <c r="GB511" s="30"/>
      <c r="GC511" s="30"/>
      <c r="GD511" s="30"/>
      <c r="GE511" s="30"/>
      <c r="GF511" s="30"/>
      <c r="GG511" s="30"/>
      <c r="GH511" s="30"/>
      <c r="GI511" s="30"/>
      <c r="GJ511" s="30"/>
      <c r="GK511" s="30"/>
      <c r="GL511" s="30"/>
      <c r="GM511" s="30"/>
      <c r="GN511" s="30"/>
      <c r="GO511" s="30"/>
      <c r="GP511" s="30"/>
      <c r="GQ511" s="30"/>
      <c r="GR511" s="30"/>
      <c r="GS511" s="30"/>
      <c r="GT511" s="30"/>
      <c r="GU511" s="30"/>
      <c r="GV511" s="30"/>
      <c r="GW511" s="30"/>
      <c r="GX511" s="30"/>
      <c r="GY511" s="30"/>
      <c r="GZ511" s="30"/>
      <c r="HA511" s="30"/>
      <c r="HB511" s="30"/>
      <c r="HC511" s="30"/>
      <c r="HD511" s="30"/>
      <c r="HE511" s="30"/>
      <c r="HF511" s="30"/>
      <c r="HG511" s="30"/>
      <c r="HH511" s="30"/>
      <c r="HI511" s="30"/>
      <c r="HJ511" s="30"/>
      <c r="HK511" s="30"/>
      <c r="HL511" s="30"/>
      <c r="HM511" s="30"/>
      <c r="HN511" s="30"/>
      <c r="HO511" s="30"/>
      <c r="HP511" s="30"/>
      <c r="HQ511" s="30"/>
      <c r="HR511" s="30"/>
      <c r="HS511" s="30"/>
      <c r="HT511" s="30"/>
      <c r="HU511" s="30"/>
      <c r="HV511" s="30"/>
      <c r="HW511" s="30"/>
      <c r="HX511" s="30"/>
      <c r="HY511" s="30"/>
      <c r="HZ511" s="30"/>
      <c r="IA511" s="30"/>
      <c r="IB511" s="30"/>
      <c r="IC511" s="30"/>
      <c r="ID511" s="30"/>
      <c r="IE511" s="30"/>
      <c r="IF511" s="30"/>
      <c r="IG511" s="30"/>
      <c r="IH511" s="30"/>
      <c r="II511" s="30"/>
      <c r="IJ511" s="30"/>
      <c r="IK511" s="30"/>
      <c r="IL511" s="30"/>
      <c r="IM511" s="30"/>
      <c r="IN511" s="30"/>
      <c r="IO511" s="30"/>
      <c r="IP511" s="30"/>
      <c r="IQ511" s="30"/>
      <c r="IR511" s="30"/>
      <c r="IS511" s="30"/>
      <c r="IT511" s="30"/>
      <c r="IU511" s="30"/>
      <c r="IV511" s="30"/>
      <c r="IW511" s="30"/>
      <c r="IX511" s="30"/>
      <c r="IY511" s="30"/>
      <c r="IZ511" s="30"/>
      <c r="JA511" s="30"/>
      <c r="JB511" s="30"/>
      <c r="JC511" s="30"/>
      <c r="JD511" s="30"/>
      <c r="JE511" s="30"/>
      <c r="JF511" s="30"/>
      <c r="JG511" s="30"/>
      <c r="JH511" s="30"/>
      <c r="JI511" s="30"/>
      <c r="JJ511" s="30"/>
      <c r="JK511" s="30"/>
      <c r="JL511" s="30"/>
      <c r="JM511" s="30"/>
      <c r="JN511" s="30"/>
      <c r="JO511" s="30"/>
      <c r="JP511" s="30"/>
      <c r="JQ511" s="30"/>
      <c r="JR511" s="30"/>
      <c r="JS511" s="30"/>
      <c r="JT511" s="30"/>
      <c r="JU511" s="30"/>
      <c r="JV511" s="30"/>
      <c r="JW511" s="30"/>
      <c r="JX511" s="30"/>
      <c r="JY511" s="30"/>
      <c r="JZ511" s="30"/>
      <c r="KA511" s="30"/>
      <c r="KB511" s="30"/>
      <c r="KC511" s="30"/>
      <c r="KD511" s="30"/>
      <c r="KE511" s="30"/>
      <c r="KF511" s="30"/>
      <c r="KG511" s="30"/>
      <c r="KH511" s="30"/>
      <c r="KI511" s="30"/>
      <c r="KJ511" s="30"/>
      <c r="KK511" s="30"/>
      <c r="KL511" s="30"/>
      <c r="KM511" s="30"/>
      <c r="KN511" s="30"/>
      <c r="KO511" s="30"/>
      <c r="KP511" s="30"/>
      <c r="KQ511" s="30"/>
      <c r="KR511" s="30"/>
      <c r="KS511" s="30"/>
      <c r="KT511" s="30"/>
      <c r="KU511" s="30"/>
      <c r="KV511" s="30"/>
      <c r="KW511" s="30"/>
      <c r="KX511" s="30"/>
      <c r="KY511" s="30"/>
      <c r="KZ511" s="30"/>
      <c r="LA511" s="30"/>
      <c r="LB511" s="30"/>
      <c r="LC511" s="30"/>
      <c r="LD511" s="30"/>
      <c r="LE511" s="30"/>
      <c r="LF511" s="30"/>
      <c r="LG511" s="30"/>
      <c r="LH511" s="30"/>
      <c r="LI511" s="30"/>
      <c r="LJ511" s="30"/>
      <c r="LK511" s="30"/>
      <c r="LL511" s="30"/>
      <c r="LM511" s="30"/>
      <c r="LN511" s="30"/>
      <c r="LO511" s="30"/>
      <c r="LP511" s="30"/>
      <c r="LQ511" s="30"/>
      <c r="LR511" s="30"/>
      <c r="LS511" s="30"/>
      <c r="LT511" s="30"/>
      <c r="LU511" s="30"/>
      <c r="LV511" s="30"/>
      <c r="LW511" s="30"/>
      <c r="LX511" s="30"/>
    </row>
    <row r="512" spans="1:336" s="31" customFormat="1" ht="114.75" x14ac:dyDescent="0.25">
      <c r="A512" s="677" t="str">
        <f>CONCATENATE(MUEBLES[[#This Row],[CODIGO DE LA PARTIDA ESPECIFICA ]],"-",MUEBLES[[#This Row],[NO. EDIFICIO ]],"-",MUEBLES[[#This Row],[NO. ÁREA ]],"-",MUEBLES[[#This Row],[NÚM. DE BIEN ]],"-",MUEBLES[[#This Row],[CONSECUTIVO DEL BIEN ]],"-",MUEBLES[[#This Row],[CONSECUTIVO GENERAL DE INVENTARIO]])</f>
        <v>511-01-44-254-006-0507</v>
      </c>
      <c r="B512" s="584">
        <v>511</v>
      </c>
      <c r="C512" s="584" t="s">
        <v>6096</v>
      </c>
      <c r="D512" s="584" t="s">
        <v>6628</v>
      </c>
      <c r="E512" s="585" t="s">
        <v>4060</v>
      </c>
      <c r="F512" s="584" t="str">
        <f>VLOOKUP(MUEBLES[[#This Row],[NO. EDIFICIO ]],EDIFICIOS[],2,FALSE)</f>
        <v>PALACIO MUNICIPAL</v>
      </c>
      <c r="G512" s="584" t="str">
        <f>VLOOKUP(MUEBLES[[#This Row],[NO. EDIFICIO ]],EDIFICIOS[],3,FALSE)</f>
        <v>PALACIO MUNICIPAL, S/N, COLONIA CENTRO</v>
      </c>
      <c r="H512" s="606" t="s">
        <v>4289</v>
      </c>
      <c r="I512" s="587" t="str">
        <f>VLOOKUP(MUEBLES[[#This Row],[NO. ÁREA ]],AREAS[],2,FALSE)</f>
        <v>SEGURIDAD PÚBLICA Y TRÁNSITO MUNICIPAL</v>
      </c>
      <c r="J512" s="586" t="str">
        <f>VLOOKUP(MUEBLES[[#This Row],[NO. ÁREA ]],AREAS[],5,FALSE)</f>
        <v>LIC. MIGUEL ÁNGEL ALDANA  CANO</v>
      </c>
      <c r="K512" s="586" t="s">
        <v>4060</v>
      </c>
      <c r="L512" s="587" t="str">
        <f>VLOOKUP(MUEBLES[[#This Row],[NÚM. DE NOMINA ]],PERSONAL[],2,FALSE)</f>
        <v>LIC. MIGUEL ÁNGEL ALDANA  CANO</v>
      </c>
      <c r="M512" s="586" t="str">
        <f>VLOOKUP(MUEBLES[[#This Row],[NÚM. DE NOMINA ]],PERSONAL[],3,FALSE)</f>
        <v xml:space="preserve">TITULAR </v>
      </c>
      <c r="N512" s="585" t="s">
        <v>4887</v>
      </c>
      <c r="O512" s="624" t="s">
        <v>4697</v>
      </c>
      <c r="P512" s="588" t="str">
        <f>VLOOKUP(MUEBLES[[#This Row],[NÚM. DE BIEN ]],BIENES[],2,FALSE)</f>
        <v>PROTECTOR CONTRA DESCARGAS PUERTOS GIGABIT PARA EQUIPOS CAMBIUM DE HASTA 30</v>
      </c>
      <c r="Q512" s="625" t="s">
        <v>3612</v>
      </c>
      <c r="R512" s="606" t="s">
        <v>5449</v>
      </c>
      <c r="S512" s="585" t="s">
        <v>557</v>
      </c>
      <c r="T512" s="585" t="s">
        <v>557</v>
      </c>
      <c r="U512" s="585" t="s">
        <v>557</v>
      </c>
      <c r="V512" s="585"/>
      <c r="W512" s="590">
        <v>45280</v>
      </c>
      <c r="X512" s="591">
        <v>2967.6396</v>
      </c>
      <c r="Y512" s="619"/>
      <c r="Z512" s="592">
        <v>2967.6396</v>
      </c>
      <c r="AA512" s="585" t="s">
        <v>1405</v>
      </c>
      <c r="AB512" s="19"/>
      <c r="AC512" s="576"/>
      <c r="AD512" s="30"/>
      <c r="AE512" s="30"/>
      <c r="AF512" s="30"/>
      <c r="AG512" s="30"/>
      <c r="AH512" s="30"/>
      <c r="AI512" s="30"/>
      <c r="AJ512" s="30"/>
      <c r="AK512" s="30"/>
      <c r="AL512" s="30"/>
      <c r="AM512" s="30"/>
      <c r="AN512" s="30"/>
      <c r="AO512" s="30"/>
      <c r="AP512" s="30"/>
      <c r="AQ512" s="30"/>
      <c r="AR512" s="30"/>
      <c r="AS512" s="30"/>
      <c r="AT512" s="30"/>
      <c r="AU512" s="30"/>
      <c r="AV512" s="30"/>
      <c r="AW512" s="30"/>
      <c r="AX512" s="30"/>
      <c r="AY512" s="30"/>
      <c r="AZ512" s="30"/>
      <c r="BA512" s="30"/>
      <c r="BB512" s="30"/>
      <c r="BC512" s="30"/>
      <c r="BD512" s="30"/>
      <c r="BE512" s="30"/>
      <c r="BF512" s="30"/>
      <c r="BG512" s="30"/>
      <c r="BH512" s="30"/>
      <c r="BI512" s="30"/>
      <c r="BJ512" s="30"/>
      <c r="BK512" s="30"/>
      <c r="BL512" s="30"/>
      <c r="BM512" s="30"/>
      <c r="BN512" s="30"/>
      <c r="BO512" s="30"/>
      <c r="BP512" s="30"/>
      <c r="BQ512" s="30"/>
      <c r="BR512" s="30"/>
      <c r="BS512" s="30"/>
      <c r="BT512" s="30"/>
      <c r="BU512" s="30"/>
      <c r="BV512" s="30"/>
      <c r="BW512" s="30"/>
      <c r="BX512" s="30"/>
      <c r="BY512" s="30"/>
      <c r="BZ512" s="30"/>
      <c r="CA512" s="30"/>
      <c r="CB512" s="30"/>
      <c r="CC512" s="30"/>
      <c r="CD512" s="30"/>
      <c r="CE512" s="30"/>
      <c r="CF512" s="30"/>
      <c r="CG512" s="30"/>
      <c r="CH512" s="30"/>
      <c r="CI512" s="30"/>
      <c r="CJ512" s="30"/>
      <c r="CK512" s="30"/>
      <c r="CL512" s="30"/>
      <c r="CM512" s="30"/>
      <c r="CN512" s="30"/>
      <c r="CO512" s="30"/>
      <c r="CP512" s="30"/>
      <c r="CQ512" s="30"/>
      <c r="CR512" s="30"/>
      <c r="CS512" s="30"/>
      <c r="CT512" s="30"/>
      <c r="CU512" s="30"/>
      <c r="CV512" s="30"/>
      <c r="CW512" s="30"/>
      <c r="CX512" s="30"/>
      <c r="CY512" s="30"/>
      <c r="CZ512" s="30"/>
      <c r="DA512" s="30"/>
      <c r="DB512" s="30"/>
      <c r="DC512" s="30"/>
      <c r="DD512" s="30"/>
      <c r="DE512" s="30"/>
      <c r="DF512" s="30"/>
      <c r="DG512" s="30"/>
      <c r="DH512" s="30"/>
      <c r="DI512" s="30"/>
      <c r="DJ512" s="30"/>
      <c r="DK512" s="30"/>
      <c r="DL512" s="30"/>
      <c r="DM512" s="30"/>
      <c r="DN512" s="30"/>
      <c r="DO512" s="30"/>
      <c r="DP512" s="30"/>
      <c r="DQ512" s="30"/>
      <c r="DR512" s="30"/>
      <c r="DS512" s="30"/>
      <c r="DT512" s="30"/>
      <c r="DU512" s="30"/>
      <c r="DV512" s="30"/>
      <c r="DW512" s="30"/>
      <c r="DX512" s="30"/>
      <c r="DY512" s="30"/>
      <c r="DZ512" s="30"/>
      <c r="EA512" s="30"/>
      <c r="EB512" s="30"/>
      <c r="EC512" s="30"/>
      <c r="ED512" s="30"/>
      <c r="EE512" s="30"/>
      <c r="EF512" s="30"/>
      <c r="EG512" s="30"/>
      <c r="EH512" s="30"/>
      <c r="EI512" s="30"/>
      <c r="EJ512" s="30"/>
      <c r="EK512" s="30"/>
      <c r="EL512" s="30"/>
      <c r="EM512" s="30"/>
      <c r="EN512" s="30"/>
      <c r="EO512" s="30"/>
      <c r="EP512" s="30"/>
      <c r="EQ512" s="30"/>
      <c r="ER512" s="30"/>
      <c r="ES512" s="30"/>
      <c r="ET512" s="30"/>
      <c r="EU512" s="30"/>
      <c r="EV512" s="30"/>
      <c r="EW512" s="30"/>
      <c r="EX512" s="30"/>
      <c r="EY512" s="30"/>
      <c r="EZ512" s="30"/>
      <c r="FA512" s="30"/>
      <c r="FB512" s="30"/>
      <c r="FC512" s="30"/>
      <c r="FD512" s="30"/>
      <c r="FE512" s="30"/>
      <c r="FF512" s="30"/>
      <c r="FG512" s="30"/>
      <c r="FH512" s="30"/>
      <c r="FI512" s="30"/>
      <c r="FJ512" s="30"/>
      <c r="FK512" s="30"/>
      <c r="FL512" s="30"/>
      <c r="FM512" s="30"/>
      <c r="FN512" s="30"/>
      <c r="FO512" s="30"/>
      <c r="FP512" s="30"/>
      <c r="FQ512" s="30"/>
      <c r="FR512" s="30"/>
      <c r="FS512" s="30"/>
      <c r="FT512" s="30"/>
      <c r="FU512" s="30"/>
      <c r="FV512" s="30"/>
      <c r="FW512" s="30"/>
      <c r="FX512" s="30"/>
      <c r="FY512" s="30"/>
      <c r="FZ512" s="30"/>
      <c r="GA512" s="30"/>
      <c r="GB512" s="30"/>
      <c r="GC512" s="30"/>
      <c r="GD512" s="30"/>
      <c r="GE512" s="30"/>
      <c r="GF512" s="30"/>
      <c r="GG512" s="30"/>
      <c r="GH512" s="30"/>
      <c r="GI512" s="30"/>
      <c r="GJ512" s="30"/>
      <c r="GK512" s="30"/>
      <c r="GL512" s="30"/>
      <c r="GM512" s="30"/>
      <c r="GN512" s="30"/>
      <c r="GO512" s="30"/>
      <c r="GP512" s="30"/>
      <c r="GQ512" s="30"/>
      <c r="GR512" s="30"/>
      <c r="GS512" s="30"/>
      <c r="GT512" s="30"/>
      <c r="GU512" s="30"/>
      <c r="GV512" s="30"/>
      <c r="GW512" s="30"/>
      <c r="GX512" s="30"/>
      <c r="GY512" s="30"/>
      <c r="GZ512" s="30"/>
      <c r="HA512" s="30"/>
      <c r="HB512" s="30"/>
      <c r="HC512" s="30"/>
      <c r="HD512" s="30"/>
      <c r="HE512" s="30"/>
      <c r="HF512" s="30"/>
      <c r="HG512" s="30"/>
      <c r="HH512" s="30"/>
      <c r="HI512" s="30"/>
      <c r="HJ512" s="30"/>
      <c r="HK512" s="30"/>
      <c r="HL512" s="30"/>
      <c r="HM512" s="30"/>
      <c r="HN512" s="30"/>
      <c r="HO512" s="30"/>
      <c r="HP512" s="30"/>
      <c r="HQ512" s="30"/>
      <c r="HR512" s="30"/>
      <c r="HS512" s="30"/>
      <c r="HT512" s="30"/>
      <c r="HU512" s="30"/>
      <c r="HV512" s="30"/>
      <c r="HW512" s="30"/>
      <c r="HX512" s="30"/>
      <c r="HY512" s="30"/>
      <c r="HZ512" s="30"/>
      <c r="IA512" s="30"/>
      <c r="IB512" s="30"/>
      <c r="IC512" s="30"/>
      <c r="ID512" s="30"/>
      <c r="IE512" s="30"/>
      <c r="IF512" s="30"/>
      <c r="IG512" s="30"/>
      <c r="IH512" s="30"/>
      <c r="II512" s="30"/>
      <c r="IJ512" s="30"/>
      <c r="IK512" s="30"/>
      <c r="IL512" s="30"/>
      <c r="IM512" s="30"/>
      <c r="IN512" s="30"/>
      <c r="IO512" s="30"/>
      <c r="IP512" s="30"/>
      <c r="IQ512" s="30"/>
      <c r="IR512" s="30"/>
      <c r="IS512" s="30"/>
      <c r="IT512" s="30"/>
      <c r="IU512" s="30"/>
      <c r="IV512" s="30"/>
      <c r="IW512" s="30"/>
      <c r="IX512" s="30"/>
      <c r="IY512" s="30"/>
      <c r="IZ512" s="30"/>
      <c r="JA512" s="30"/>
      <c r="JB512" s="30"/>
      <c r="JC512" s="30"/>
      <c r="JD512" s="30"/>
      <c r="JE512" s="30"/>
      <c r="JF512" s="30"/>
      <c r="JG512" s="30"/>
      <c r="JH512" s="30"/>
      <c r="JI512" s="30"/>
      <c r="JJ512" s="30"/>
      <c r="JK512" s="30"/>
      <c r="JL512" s="30"/>
      <c r="JM512" s="30"/>
      <c r="JN512" s="30"/>
      <c r="JO512" s="30"/>
      <c r="JP512" s="30"/>
      <c r="JQ512" s="30"/>
      <c r="JR512" s="30"/>
      <c r="JS512" s="30"/>
      <c r="JT512" s="30"/>
      <c r="JU512" s="30"/>
      <c r="JV512" s="30"/>
      <c r="JW512" s="30"/>
      <c r="JX512" s="30"/>
      <c r="JY512" s="30"/>
      <c r="JZ512" s="30"/>
      <c r="KA512" s="30"/>
      <c r="KB512" s="30"/>
      <c r="KC512" s="30"/>
      <c r="KD512" s="30"/>
      <c r="KE512" s="30"/>
      <c r="KF512" s="30"/>
      <c r="KG512" s="30"/>
      <c r="KH512" s="30"/>
      <c r="KI512" s="30"/>
      <c r="KJ512" s="30"/>
      <c r="KK512" s="30"/>
      <c r="KL512" s="30"/>
      <c r="KM512" s="30"/>
      <c r="KN512" s="30"/>
      <c r="KO512" s="30"/>
      <c r="KP512" s="30"/>
      <c r="KQ512" s="30"/>
      <c r="KR512" s="30"/>
      <c r="KS512" s="30"/>
      <c r="KT512" s="30"/>
      <c r="KU512" s="30"/>
      <c r="KV512" s="30"/>
      <c r="KW512" s="30"/>
      <c r="KX512" s="30"/>
      <c r="KY512" s="30"/>
      <c r="KZ512" s="30"/>
      <c r="LA512" s="30"/>
      <c r="LB512" s="30"/>
      <c r="LC512" s="30"/>
      <c r="LD512" s="30"/>
      <c r="LE512" s="30"/>
      <c r="LF512" s="30"/>
      <c r="LG512" s="30"/>
      <c r="LH512" s="30"/>
      <c r="LI512" s="30"/>
      <c r="LJ512" s="30"/>
      <c r="LK512" s="30"/>
      <c r="LL512" s="30"/>
      <c r="LM512" s="30"/>
      <c r="LN512" s="30"/>
      <c r="LO512" s="30"/>
      <c r="LP512" s="30"/>
      <c r="LQ512" s="30"/>
      <c r="LR512" s="30"/>
      <c r="LS512" s="30"/>
      <c r="LT512" s="30"/>
      <c r="LU512" s="30"/>
      <c r="LV512" s="30"/>
      <c r="LW512" s="30"/>
      <c r="LX512" s="30"/>
    </row>
    <row r="513" spans="1:336" s="31" customFormat="1" ht="114.75" x14ac:dyDescent="0.25">
      <c r="A513" s="677" t="str">
        <f>CONCATENATE(MUEBLES[[#This Row],[CODIGO DE LA PARTIDA ESPECIFICA ]],"-",MUEBLES[[#This Row],[NO. EDIFICIO ]],"-",MUEBLES[[#This Row],[NO. ÁREA ]],"-",MUEBLES[[#This Row],[NÚM. DE BIEN ]],"-",MUEBLES[[#This Row],[CONSECUTIVO DEL BIEN ]],"-",MUEBLES[[#This Row],[CONSECUTIVO GENERAL DE INVENTARIO]])</f>
        <v>511-01-44-254-007-0508</v>
      </c>
      <c r="B513" s="584">
        <v>511</v>
      </c>
      <c r="C513" s="584" t="s">
        <v>6096</v>
      </c>
      <c r="D513" s="584" t="s">
        <v>6629</v>
      </c>
      <c r="E513" s="585" t="s">
        <v>4060</v>
      </c>
      <c r="F513" s="584" t="str">
        <f>VLOOKUP(MUEBLES[[#This Row],[NO. EDIFICIO ]],EDIFICIOS[],2,FALSE)</f>
        <v>PALACIO MUNICIPAL</v>
      </c>
      <c r="G513" s="584" t="str">
        <f>VLOOKUP(MUEBLES[[#This Row],[NO. EDIFICIO ]],EDIFICIOS[],3,FALSE)</f>
        <v>PALACIO MUNICIPAL, S/N, COLONIA CENTRO</v>
      </c>
      <c r="H513" s="606" t="s">
        <v>4289</v>
      </c>
      <c r="I513" s="587" t="str">
        <f>VLOOKUP(MUEBLES[[#This Row],[NO. ÁREA ]],AREAS[],2,FALSE)</f>
        <v>SEGURIDAD PÚBLICA Y TRÁNSITO MUNICIPAL</v>
      </c>
      <c r="J513" s="586" t="str">
        <f>VLOOKUP(MUEBLES[[#This Row],[NO. ÁREA ]],AREAS[],5,FALSE)</f>
        <v>LIC. MIGUEL ÁNGEL ALDANA  CANO</v>
      </c>
      <c r="K513" s="586" t="s">
        <v>4060</v>
      </c>
      <c r="L513" s="587" t="str">
        <f>VLOOKUP(MUEBLES[[#This Row],[NÚM. DE NOMINA ]],PERSONAL[],2,FALSE)</f>
        <v>LIC. MIGUEL ÁNGEL ALDANA  CANO</v>
      </c>
      <c r="M513" s="586" t="str">
        <f>VLOOKUP(MUEBLES[[#This Row],[NÚM. DE NOMINA ]],PERSONAL[],3,FALSE)</f>
        <v xml:space="preserve">TITULAR </v>
      </c>
      <c r="N513" s="585" t="s">
        <v>4887</v>
      </c>
      <c r="O513" s="624" t="s">
        <v>4698</v>
      </c>
      <c r="P513" s="588" t="str">
        <f>VLOOKUP(MUEBLES[[#This Row],[NÚM. DE BIEN ]],BIENES[],2,FALSE)</f>
        <v>PROTECTOR CONTRA DESCARGAS PUERTOS GIGABIT PARA EQUIPOS CAMBIUM DE HASTA 30</v>
      </c>
      <c r="Q513" s="625" t="s">
        <v>3612</v>
      </c>
      <c r="R513" s="606" t="s">
        <v>5450</v>
      </c>
      <c r="S513" s="585" t="s">
        <v>557</v>
      </c>
      <c r="T513" s="585" t="s">
        <v>557</v>
      </c>
      <c r="U513" s="585" t="s">
        <v>557</v>
      </c>
      <c r="V513" s="585"/>
      <c r="W513" s="590">
        <v>45280</v>
      </c>
      <c r="X513" s="591">
        <v>2967.6396</v>
      </c>
      <c r="Y513" s="619"/>
      <c r="Z513" s="592">
        <v>2967.6396</v>
      </c>
      <c r="AA513" s="585" t="s">
        <v>1405</v>
      </c>
      <c r="AB513" s="19"/>
      <c r="AC513" s="576"/>
      <c r="AD513" s="30"/>
      <c r="AE513" s="30"/>
      <c r="AF513" s="30"/>
      <c r="AG513" s="30"/>
      <c r="AH513" s="30"/>
      <c r="AI513" s="30"/>
      <c r="AJ513" s="30"/>
      <c r="AK513" s="30"/>
      <c r="AL513" s="30"/>
      <c r="AM513" s="30"/>
      <c r="AN513" s="30"/>
      <c r="AO513" s="30"/>
      <c r="AP513" s="30"/>
      <c r="AQ513" s="30"/>
      <c r="AR513" s="30"/>
      <c r="AS513" s="30"/>
      <c r="AT513" s="30"/>
      <c r="AU513" s="30"/>
      <c r="AV513" s="30"/>
      <c r="AW513" s="30"/>
      <c r="AX513" s="30"/>
      <c r="AY513" s="30"/>
      <c r="AZ513" s="30"/>
      <c r="BA513" s="30"/>
      <c r="BB513" s="30"/>
      <c r="BC513" s="30"/>
      <c r="BD513" s="30"/>
      <c r="BE513" s="30"/>
      <c r="BF513" s="30"/>
      <c r="BG513" s="30"/>
      <c r="BH513" s="30"/>
      <c r="BI513" s="30"/>
      <c r="BJ513" s="30"/>
      <c r="BK513" s="30"/>
      <c r="BL513" s="30"/>
      <c r="BM513" s="30"/>
      <c r="BN513" s="30"/>
      <c r="BO513" s="30"/>
      <c r="BP513" s="30"/>
      <c r="BQ513" s="30"/>
      <c r="BR513" s="30"/>
      <c r="BS513" s="30"/>
      <c r="BT513" s="30"/>
      <c r="BU513" s="30"/>
      <c r="BV513" s="30"/>
      <c r="BW513" s="30"/>
      <c r="BX513" s="30"/>
      <c r="BY513" s="30"/>
      <c r="BZ513" s="30"/>
      <c r="CA513" s="30"/>
      <c r="CB513" s="30"/>
      <c r="CC513" s="30"/>
      <c r="CD513" s="30"/>
      <c r="CE513" s="30"/>
      <c r="CF513" s="30"/>
      <c r="CG513" s="30"/>
      <c r="CH513" s="30"/>
      <c r="CI513" s="30"/>
      <c r="CJ513" s="30"/>
      <c r="CK513" s="30"/>
      <c r="CL513" s="30"/>
      <c r="CM513" s="30"/>
      <c r="CN513" s="30"/>
      <c r="CO513" s="30"/>
      <c r="CP513" s="30"/>
      <c r="CQ513" s="30"/>
      <c r="CR513" s="30"/>
      <c r="CS513" s="30"/>
      <c r="CT513" s="30"/>
      <c r="CU513" s="30"/>
      <c r="CV513" s="30"/>
      <c r="CW513" s="30"/>
      <c r="CX513" s="30"/>
      <c r="CY513" s="30"/>
      <c r="CZ513" s="30"/>
      <c r="DA513" s="30"/>
      <c r="DB513" s="30"/>
      <c r="DC513" s="30"/>
      <c r="DD513" s="30"/>
      <c r="DE513" s="30"/>
      <c r="DF513" s="30"/>
      <c r="DG513" s="30"/>
      <c r="DH513" s="30"/>
      <c r="DI513" s="30"/>
      <c r="DJ513" s="30"/>
      <c r="DK513" s="30"/>
      <c r="DL513" s="30"/>
      <c r="DM513" s="30"/>
      <c r="DN513" s="30"/>
      <c r="DO513" s="30"/>
      <c r="DP513" s="30"/>
      <c r="DQ513" s="30"/>
      <c r="DR513" s="30"/>
      <c r="DS513" s="30"/>
      <c r="DT513" s="30"/>
      <c r="DU513" s="30"/>
      <c r="DV513" s="30"/>
      <c r="DW513" s="30"/>
      <c r="DX513" s="30"/>
      <c r="DY513" s="30"/>
      <c r="DZ513" s="30"/>
      <c r="EA513" s="30"/>
      <c r="EB513" s="30"/>
      <c r="EC513" s="30"/>
      <c r="ED513" s="30"/>
      <c r="EE513" s="30"/>
      <c r="EF513" s="30"/>
      <c r="EG513" s="30"/>
      <c r="EH513" s="30"/>
      <c r="EI513" s="30"/>
      <c r="EJ513" s="30"/>
      <c r="EK513" s="30"/>
      <c r="EL513" s="30"/>
      <c r="EM513" s="30"/>
      <c r="EN513" s="30"/>
      <c r="EO513" s="30"/>
      <c r="EP513" s="30"/>
      <c r="EQ513" s="30"/>
      <c r="ER513" s="30"/>
      <c r="ES513" s="30"/>
      <c r="ET513" s="30"/>
      <c r="EU513" s="30"/>
      <c r="EV513" s="30"/>
      <c r="EW513" s="30"/>
      <c r="EX513" s="30"/>
      <c r="EY513" s="30"/>
      <c r="EZ513" s="30"/>
      <c r="FA513" s="30"/>
      <c r="FB513" s="30"/>
      <c r="FC513" s="30"/>
      <c r="FD513" s="30"/>
      <c r="FE513" s="30"/>
      <c r="FF513" s="30"/>
      <c r="FG513" s="30"/>
      <c r="FH513" s="30"/>
      <c r="FI513" s="30"/>
      <c r="FJ513" s="30"/>
      <c r="FK513" s="30"/>
      <c r="FL513" s="30"/>
      <c r="FM513" s="30"/>
      <c r="FN513" s="30"/>
      <c r="FO513" s="30"/>
      <c r="FP513" s="30"/>
      <c r="FQ513" s="30"/>
      <c r="FR513" s="30"/>
      <c r="FS513" s="30"/>
      <c r="FT513" s="30"/>
      <c r="FU513" s="30"/>
      <c r="FV513" s="30"/>
      <c r="FW513" s="30"/>
      <c r="FX513" s="30"/>
      <c r="FY513" s="30"/>
      <c r="FZ513" s="30"/>
      <c r="GA513" s="30"/>
      <c r="GB513" s="30"/>
      <c r="GC513" s="30"/>
      <c r="GD513" s="30"/>
      <c r="GE513" s="30"/>
      <c r="GF513" s="30"/>
      <c r="GG513" s="30"/>
      <c r="GH513" s="30"/>
      <c r="GI513" s="30"/>
      <c r="GJ513" s="30"/>
      <c r="GK513" s="30"/>
      <c r="GL513" s="30"/>
      <c r="GM513" s="30"/>
      <c r="GN513" s="30"/>
      <c r="GO513" s="30"/>
      <c r="GP513" s="30"/>
      <c r="GQ513" s="30"/>
      <c r="GR513" s="30"/>
      <c r="GS513" s="30"/>
      <c r="GT513" s="30"/>
      <c r="GU513" s="30"/>
      <c r="GV513" s="30"/>
      <c r="GW513" s="30"/>
      <c r="GX513" s="30"/>
      <c r="GY513" s="30"/>
      <c r="GZ513" s="30"/>
      <c r="HA513" s="30"/>
      <c r="HB513" s="30"/>
      <c r="HC513" s="30"/>
      <c r="HD513" s="30"/>
      <c r="HE513" s="30"/>
      <c r="HF513" s="30"/>
      <c r="HG513" s="30"/>
      <c r="HH513" s="30"/>
      <c r="HI513" s="30"/>
      <c r="HJ513" s="30"/>
      <c r="HK513" s="30"/>
      <c r="HL513" s="30"/>
      <c r="HM513" s="30"/>
      <c r="HN513" s="30"/>
      <c r="HO513" s="30"/>
      <c r="HP513" s="30"/>
      <c r="HQ513" s="30"/>
      <c r="HR513" s="30"/>
      <c r="HS513" s="30"/>
      <c r="HT513" s="30"/>
      <c r="HU513" s="30"/>
      <c r="HV513" s="30"/>
      <c r="HW513" s="30"/>
      <c r="HX513" s="30"/>
      <c r="HY513" s="30"/>
      <c r="HZ513" s="30"/>
      <c r="IA513" s="30"/>
      <c r="IB513" s="30"/>
      <c r="IC513" s="30"/>
      <c r="ID513" s="30"/>
      <c r="IE513" s="30"/>
      <c r="IF513" s="30"/>
      <c r="IG513" s="30"/>
      <c r="IH513" s="30"/>
      <c r="II513" s="30"/>
      <c r="IJ513" s="30"/>
      <c r="IK513" s="30"/>
      <c r="IL513" s="30"/>
      <c r="IM513" s="30"/>
      <c r="IN513" s="30"/>
      <c r="IO513" s="30"/>
      <c r="IP513" s="30"/>
      <c r="IQ513" s="30"/>
      <c r="IR513" s="30"/>
      <c r="IS513" s="30"/>
      <c r="IT513" s="30"/>
      <c r="IU513" s="30"/>
      <c r="IV513" s="30"/>
      <c r="IW513" s="30"/>
      <c r="IX513" s="30"/>
      <c r="IY513" s="30"/>
      <c r="IZ513" s="30"/>
      <c r="JA513" s="30"/>
      <c r="JB513" s="30"/>
      <c r="JC513" s="30"/>
      <c r="JD513" s="30"/>
      <c r="JE513" s="30"/>
      <c r="JF513" s="30"/>
      <c r="JG513" s="30"/>
      <c r="JH513" s="30"/>
      <c r="JI513" s="30"/>
      <c r="JJ513" s="30"/>
      <c r="JK513" s="30"/>
      <c r="JL513" s="30"/>
      <c r="JM513" s="30"/>
      <c r="JN513" s="30"/>
      <c r="JO513" s="30"/>
      <c r="JP513" s="30"/>
      <c r="JQ513" s="30"/>
      <c r="JR513" s="30"/>
      <c r="JS513" s="30"/>
      <c r="JT513" s="30"/>
      <c r="JU513" s="30"/>
      <c r="JV513" s="30"/>
      <c r="JW513" s="30"/>
      <c r="JX513" s="30"/>
      <c r="JY513" s="30"/>
      <c r="JZ513" s="30"/>
      <c r="KA513" s="30"/>
      <c r="KB513" s="30"/>
      <c r="KC513" s="30"/>
      <c r="KD513" s="30"/>
      <c r="KE513" s="30"/>
      <c r="KF513" s="30"/>
      <c r="KG513" s="30"/>
      <c r="KH513" s="30"/>
      <c r="KI513" s="30"/>
      <c r="KJ513" s="30"/>
      <c r="KK513" s="30"/>
      <c r="KL513" s="30"/>
      <c r="KM513" s="30"/>
      <c r="KN513" s="30"/>
      <c r="KO513" s="30"/>
      <c r="KP513" s="30"/>
      <c r="KQ513" s="30"/>
      <c r="KR513" s="30"/>
      <c r="KS513" s="30"/>
      <c r="KT513" s="30"/>
      <c r="KU513" s="30"/>
      <c r="KV513" s="30"/>
      <c r="KW513" s="30"/>
      <c r="KX513" s="30"/>
      <c r="KY513" s="30"/>
      <c r="KZ513" s="30"/>
      <c r="LA513" s="30"/>
      <c r="LB513" s="30"/>
      <c r="LC513" s="30"/>
      <c r="LD513" s="30"/>
      <c r="LE513" s="30"/>
      <c r="LF513" s="30"/>
      <c r="LG513" s="30"/>
      <c r="LH513" s="30"/>
      <c r="LI513" s="30"/>
      <c r="LJ513" s="30"/>
      <c r="LK513" s="30"/>
      <c r="LL513" s="30"/>
      <c r="LM513" s="30"/>
      <c r="LN513" s="30"/>
      <c r="LO513" s="30"/>
      <c r="LP513" s="30"/>
      <c r="LQ513" s="30"/>
      <c r="LR513" s="30"/>
      <c r="LS513" s="30"/>
      <c r="LT513" s="30"/>
      <c r="LU513" s="30"/>
      <c r="LV513" s="30"/>
      <c r="LW513" s="30"/>
      <c r="LX513" s="30"/>
    </row>
    <row r="514" spans="1:336" s="31" customFormat="1" ht="114.75" x14ac:dyDescent="0.25">
      <c r="A514" s="677" t="str">
        <f>CONCATENATE(MUEBLES[[#This Row],[CODIGO DE LA PARTIDA ESPECIFICA ]],"-",MUEBLES[[#This Row],[NO. EDIFICIO ]],"-",MUEBLES[[#This Row],[NO. ÁREA ]],"-",MUEBLES[[#This Row],[NÚM. DE BIEN ]],"-",MUEBLES[[#This Row],[CONSECUTIVO DEL BIEN ]],"-",MUEBLES[[#This Row],[CONSECUTIVO GENERAL DE INVENTARIO]])</f>
        <v>511-01-44-100-001-0509</v>
      </c>
      <c r="B514" s="584">
        <v>511</v>
      </c>
      <c r="C514" s="584" t="s">
        <v>6096</v>
      </c>
      <c r="D514" s="584" t="s">
        <v>6630</v>
      </c>
      <c r="E514" s="585" t="s">
        <v>4060</v>
      </c>
      <c r="F514" s="584" t="str">
        <f>VLOOKUP(MUEBLES[[#This Row],[NO. EDIFICIO ]],EDIFICIOS[],2,FALSE)</f>
        <v>PALACIO MUNICIPAL</v>
      </c>
      <c r="G514" s="584" t="str">
        <f>VLOOKUP(MUEBLES[[#This Row],[NO. EDIFICIO ]],EDIFICIOS[],3,FALSE)</f>
        <v>PALACIO MUNICIPAL, S/N, COLONIA CENTRO</v>
      </c>
      <c r="H514" s="606" t="s">
        <v>4289</v>
      </c>
      <c r="I514" s="587" t="str">
        <f>VLOOKUP(MUEBLES[[#This Row],[NO. ÁREA ]],AREAS[],2,FALSE)</f>
        <v>SEGURIDAD PÚBLICA Y TRÁNSITO MUNICIPAL</v>
      </c>
      <c r="J514" s="586" t="str">
        <f>VLOOKUP(MUEBLES[[#This Row],[NO. ÁREA ]],AREAS[],5,FALSE)</f>
        <v>LIC. MIGUEL ÁNGEL ALDANA  CANO</v>
      </c>
      <c r="K514" s="586" t="s">
        <v>4060</v>
      </c>
      <c r="L514" s="587" t="str">
        <f>VLOOKUP(MUEBLES[[#This Row],[NÚM. DE NOMINA ]],PERSONAL[],2,FALSE)</f>
        <v>LIC. MIGUEL ÁNGEL ALDANA  CANO</v>
      </c>
      <c r="M514" s="586" t="str">
        <f>VLOOKUP(MUEBLES[[#This Row],[NÚM. DE NOMINA ]],PERSONAL[],3,FALSE)</f>
        <v xml:space="preserve">TITULAR </v>
      </c>
      <c r="N514" s="585" t="s">
        <v>4369</v>
      </c>
      <c r="O514" s="624" t="s">
        <v>4692</v>
      </c>
      <c r="P514" s="588" t="str">
        <f>VLOOKUP(MUEBLES[[#This Row],[NÚM. DE BIEN ]],BIENES[],2,FALSE)</f>
        <v>DISCO DURO WESTERN DIGITAL WD PURPLE PRO 3.5"", 14TB, SATA III, 6 GBIT/S, 512MB CACHE</v>
      </c>
      <c r="Q514" s="625" t="s">
        <v>3625</v>
      </c>
      <c r="R514" s="606" t="s">
        <v>5451</v>
      </c>
      <c r="S514" s="585" t="s">
        <v>557</v>
      </c>
      <c r="T514" s="585" t="s">
        <v>557</v>
      </c>
      <c r="U514" s="585" t="s">
        <v>557</v>
      </c>
      <c r="V514" s="585"/>
      <c r="W514" s="590">
        <v>45280</v>
      </c>
      <c r="X514" s="591">
        <v>21706.743600000002</v>
      </c>
      <c r="Y514" s="619"/>
      <c r="Z514" s="592">
        <v>21706.743600000002</v>
      </c>
      <c r="AA514" s="585" t="s">
        <v>1405</v>
      </c>
      <c r="AB514" s="19"/>
      <c r="AC514" s="576"/>
      <c r="AD514" s="30"/>
      <c r="AE514" s="30"/>
      <c r="AF514" s="30"/>
      <c r="AG514" s="30"/>
      <c r="AH514" s="30"/>
      <c r="AI514" s="30"/>
      <c r="AJ514" s="30"/>
      <c r="AK514" s="30"/>
      <c r="AL514" s="30"/>
      <c r="AM514" s="30"/>
      <c r="AN514" s="30"/>
      <c r="AO514" s="30"/>
      <c r="AP514" s="30"/>
      <c r="AQ514" s="30"/>
      <c r="AR514" s="30"/>
      <c r="AS514" s="30"/>
      <c r="AT514" s="30"/>
      <c r="AU514" s="30"/>
      <c r="AV514" s="30"/>
      <c r="AW514" s="30"/>
      <c r="AX514" s="30"/>
      <c r="AY514" s="30"/>
      <c r="AZ514" s="30"/>
      <c r="BA514" s="30"/>
      <c r="BB514" s="30"/>
      <c r="BC514" s="30"/>
      <c r="BD514" s="30"/>
      <c r="BE514" s="30"/>
      <c r="BF514" s="30"/>
      <c r="BG514" s="30"/>
      <c r="BH514" s="30"/>
      <c r="BI514" s="30"/>
      <c r="BJ514" s="30"/>
      <c r="BK514" s="30"/>
      <c r="BL514" s="30"/>
      <c r="BM514" s="30"/>
      <c r="BN514" s="30"/>
      <c r="BO514" s="30"/>
      <c r="BP514" s="30"/>
      <c r="BQ514" s="30"/>
      <c r="BR514" s="30"/>
      <c r="BS514" s="30"/>
      <c r="BT514" s="30"/>
      <c r="BU514" s="30"/>
      <c r="BV514" s="30"/>
      <c r="BW514" s="30"/>
      <c r="BX514" s="30"/>
      <c r="BY514" s="30"/>
      <c r="BZ514" s="30"/>
      <c r="CA514" s="30"/>
      <c r="CB514" s="30"/>
      <c r="CC514" s="30"/>
      <c r="CD514" s="30"/>
      <c r="CE514" s="30"/>
      <c r="CF514" s="30"/>
      <c r="CG514" s="30"/>
      <c r="CH514" s="30"/>
      <c r="CI514" s="30"/>
      <c r="CJ514" s="30"/>
      <c r="CK514" s="30"/>
      <c r="CL514" s="30"/>
      <c r="CM514" s="30"/>
      <c r="CN514" s="30"/>
      <c r="CO514" s="30"/>
      <c r="CP514" s="30"/>
      <c r="CQ514" s="30"/>
      <c r="CR514" s="30"/>
      <c r="CS514" s="30"/>
      <c r="CT514" s="30"/>
      <c r="CU514" s="30"/>
      <c r="CV514" s="30"/>
      <c r="CW514" s="30"/>
      <c r="CX514" s="30"/>
      <c r="CY514" s="30"/>
      <c r="CZ514" s="30"/>
      <c r="DA514" s="30"/>
      <c r="DB514" s="30"/>
      <c r="DC514" s="30"/>
      <c r="DD514" s="30"/>
      <c r="DE514" s="30"/>
      <c r="DF514" s="30"/>
      <c r="DG514" s="30"/>
      <c r="DH514" s="30"/>
      <c r="DI514" s="30"/>
      <c r="DJ514" s="30"/>
      <c r="DK514" s="30"/>
      <c r="DL514" s="30"/>
      <c r="DM514" s="30"/>
      <c r="DN514" s="30"/>
      <c r="DO514" s="30"/>
      <c r="DP514" s="30"/>
      <c r="DQ514" s="30"/>
      <c r="DR514" s="30"/>
      <c r="DS514" s="30"/>
      <c r="DT514" s="30"/>
      <c r="DU514" s="30"/>
      <c r="DV514" s="30"/>
      <c r="DW514" s="30"/>
      <c r="DX514" s="30"/>
      <c r="DY514" s="30"/>
      <c r="DZ514" s="30"/>
      <c r="EA514" s="30"/>
      <c r="EB514" s="30"/>
      <c r="EC514" s="30"/>
      <c r="ED514" s="30"/>
      <c r="EE514" s="30"/>
      <c r="EF514" s="30"/>
      <c r="EG514" s="30"/>
      <c r="EH514" s="30"/>
      <c r="EI514" s="30"/>
      <c r="EJ514" s="30"/>
      <c r="EK514" s="30"/>
      <c r="EL514" s="30"/>
      <c r="EM514" s="30"/>
      <c r="EN514" s="30"/>
      <c r="EO514" s="30"/>
      <c r="EP514" s="30"/>
      <c r="EQ514" s="30"/>
      <c r="ER514" s="30"/>
      <c r="ES514" s="30"/>
      <c r="ET514" s="30"/>
      <c r="EU514" s="30"/>
      <c r="EV514" s="30"/>
      <c r="EW514" s="30"/>
      <c r="EX514" s="30"/>
      <c r="EY514" s="30"/>
      <c r="EZ514" s="30"/>
      <c r="FA514" s="30"/>
      <c r="FB514" s="30"/>
      <c r="FC514" s="30"/>
      <c r="FD514" s="30"/>
      <c r="FE514" s="30"/>
      <c r="FF514" s="30"/>
      <c r="FG514" s="30"/>
      <c r="FH514" s="30"/>
      <c r="FI514" s="30"/>
      <c r="FJ514" s="30"/>
      <c r="FK514" s="30"/>
      <c r="FL514" s="30"/>
      <c r="FM514" s="30"/>
      <c r="FN514" s="30"/>
      <c r="FO514" s="30"/>
      <c r="FP514" s="30"/>
      <c r="FQ514" s="30"/>
      <c r="FR514" s="30"/>
      <c r="FS514" s="30"/>
      <c r="FT514" s="30"/>
      <c r="FU514" s="30"/>
      <c r="FV514" s="30"/>
      <c r="FW514" s="30"/>
      <c r="FX514" s="30"/>
      <c r="FY514" s="30"/>
      <c r="FZ514" s="30"/>
      <c r="GA514" s="30"/>
      <c r="GB514" s="30"/>
      <c r="GC514" s="30"/>
      <c r="GD514" s="30"/>
      <c r="GE514" s="30"/>
      <c r="GF514" s="30"/>
      <c r="GG514" s="30"/>
      <c r="GH514" s="30"/>
      <c r="GI514" s="30"/>
      <c r="GJ514" s="30"/>
      <c r="GK514" s="30"/>
      <c r="GL514" s="30"/>
      <c r="GM514" s="30"/>
      <c r="GN514" s="30"/>
      <c r="GO514" s="30"/>
      <c r="GP514" s="30"/>
      <c r="GQ514" s="30"/>
      <c r="GR514" s="30"/>
      <c r="GS514" s="30"/>
      <c r="GT514" s="30"/>
      <c r="GU514" s="30"/>
      <c r="GV514" s="30"/>
      <c r="GW514" s="30"/>
      <c r="GX514" s="30"/>
      <c r="GY514" s="30"/>
      <c r="GZ514" s="30"/>
      <c r="HA514" s="30"/>
      <c r="HB514" s="30"/>
      <c r="HC514" s="30"/>
      <c r="HD514" s="30"/>
      <c r="HE514" s="30"/>
      <c r="HF514" s="30"/>
      <c r="HG514" s="30"/>
      <c r="HH514" s="30"/>
      <c r="HI514" s="30"/>
      <c r="HJ514" s="30"/>
      <c r="HK514" s="30"/>
      <c r="HL514" s="30"/>
      <c r="HM514" s="30"/>
      <c r="HN514" s="30"/>
      <c r="HO514" s="30"/>
      <c r="HP514" s="30"/>
      <c r="HQ514" s="30"/>
      <c r="HR514" s="30"/>
      <c r="HS514" s="30"/>
      <c r="HT514" s="30"/>
      <c r="HU514" s="30"/>
      <c r="HV514" s="30"/>
      <c r="HW514" s="30"/>
      <c r="HX514" s="30"/>
      <c r="HY514" s="30"/>
      <c r="HZ514" s="30"/>
      <c r="IA514" s="30"/>
      <c r="IB514" s="30"/>
      <c r="IC514" s="30"/>
      <c r="ID514" s="30"/>
      <c r="IE514" s="30"/>
      <c r="IF514" s="30"/>
      <c r="IG514" s="30"/>
      <c r="IH514" s="30"/>
      <c r="II514" s="30"/>
      <c r="IJ514" s="30"/>
      <c r="IK514" s="30"/>
      <c r="IL514" s="30"/>
      <c r="IM514" s="30"/>
      <c r="IN514" s="30"/>
      <c r="IO514" s="30"/>
      <c r="IP514" s="30"/>
      <c r="IQ514" s="30"/>
      <c r="IR514" s="30"/>
      <c r="IS514" s="30"/>
      <c r="IT514" s="30"/>
      <c r="IU514" s="30"/>
      <c r="IV514" s="30"/>
      <c r="IW514" s="30"/>
      <c r="IX514" s="30"/>
      <c r="IY514" s="30"/>
      <c r="IZ514" s="30"/>
      <c r="JA514" s="30"/>
      <c r="JB514" s="30"/>
      <c r="JC514" s="30"/>
      <c r="JD514" s="30"/>
      <c r="JE514" s="30"/>
      <c r="JF514" s="30"/>
      <c r="JG514" s="30"/>
      <c r="JH514" s="30"/>
      <c r="JI514" s="30"/>
      <c r="JJ514" s="30"/>
      <c r="JK514" s="30"/>
      <c r="JL514" s="30"/>
      <c r="JM514" s="30"/>
      <c r="JN514" s="30"/>
      <c r="JO514" s="30"/>
      <c r="JP514" s="30"/>
      <c r="JQ514" s="30"/>
      <c r="JR514" s="30"/>
      <c r="JS514" s="30"/>
      <c r="JT514" s="30"/>
      <c r="JU514" s="30"/>
      <c r="JV514" s="30"/>
      <c r="JW514" s="30"/>
      <c r="JX514" s="30"/>
      <c r="JY514" s="30"/>
      <c r="JZ514" s="30"/>
      <c r="KA514" s="30"/>
      <c r="KB514" s="30"/>
      <c r="KC514" s="30"/>
      <c r="KD514" s="30"/>
      <c r="KE514" s="30"/>
      <c r="KF514" s="30"/>
      <c r="KG514" s="30"/>
      <c r="KH514" s="30"/>
      <c r="KI514" s="30"/>
      <c r="KJ514" s="30"/>
      <c r="KK514" s="30"/>
      <c r="KL514" s="30"/>
      <c r="KM514" s="30"/>
      <c r="KN514" s="30"/>
      <c r="KO514" s="30"/>
      <c r="KP514" s="30"/>
      <c r="KQ514" s="30"/>
      <c r="KR514" s="30"/>
      <c r="KS514" s="30"/>
      <c r="KT514" s="30"/>
      <c r="KU514" s="30"/>
      <c r="KV514" s="30"/>
      <c r="KW514" s="30"/>
      <c r="KX514" s="30"/>
      <c r="KY514" s="30"/>
      <c r="KZ514" s="30"/>
      <c r="LA514" s="30"/>
      <c r="LB514" s="30"/>
      <c r="LC514" s="30"/>
      <c r="LD514" s="30"/>
      <c r="LE514" s="30"/>
      <c r="LF514" s="30"/>
      <c r="LG514" s="30"/>
      <c r="LH514" s="30"/>
      <c r="LI514" s="30"/>
      <c r="LJ514" s="30"/>
      <c r="LK514" s="30"/>
      <c r="LL514" s="30"/>
      <c r="LM514" s="30"/>
      <c r="LN514" s="30"/>
      <c r="LO514" s="30"/>
      <c r="LP514" s="30"/>
      <c r="LQ514" s="30"/>
      <c r="LR514" s="30"/>
      <c r="LS514" s="30"/>
      <c r="LT514" s="30"/>
      <c r="LU514" s="30"/>
      <c r="LV514" s="30"/>
      <c r="LW514" s="30"/>
      <c r="LX514" s="30"/>
    </row>
    <row r="515" spans="1:336" s="31" customFormat="1" ht="114.75" x14ac:dyDescent="0.25">
      <c r="A515" s="677" t="str">
        <f>CONCATENATE(MUEBLES[[#This Row],[CODIGO DE LA PARTIDA ESPECIFICA ]],"-",MUEBLES[[#This Row],[NO. EDIFICIO ]],"-",MUEBLES[[#This Row],[NO. ÁREA ]],"-",MUEBLES[[#This Row],[NÚM. DE BIEN ]],"-",MUEBLES[[#This Row],[CONSECUTIVO DEL BIEN ]],"-",MUEBLES[[#This Row],[CONSECUTIVO GENERAL DE INVENTARIO]])</f>
        <v>511-01-44-100-001-0510</v>
      </c>
      <c r="B515" s="584">
        <v>511</v>
      </c>
      <c r="C515" s="584" t="s">
        <v>6096</v>
      </c>
      <c r="D515" s="584" t="s">
        <v>6631</v>
      </c>
      <c r="E515" s="585" t="s">
        <v>4060</v>
      </c>
      <c r="F515" s="584" t="str">
        <f>VLOOKUP(MUEBLES[[#This Row],[NO. EDIFICIO ]],EDIFICIOS[],2,FALSE)</f>
        <v>PALACIO MUNICIPAL</v>
      </c>
      <c r="G515" s="584" t="str">
        <f>VLOOKUP(MUEBLES[[#This Row],[NO. EDIFICIO ]],EDIFICIOS[],3,FALSE)</f>
        <v>PALACIO MUNICIPAL, S/N, COLONIA CENTRO</v>
      </c>
      <c r="H515" s="606" t="s">
        <v>4289</v>
      </c>
      <c r="I515" s="587" t="str">
        <f>VLOOKUP(MUEBLES[[#This Row],[NO. ÁREA ]],AREAS[],2,FALSE)</f>
        <v>SEGURIDAD PÚBLICA Y TRÁNSITO MUNICIPAL</v>
      </c>
      <c r="J515" s="586" t="str">
        <f>VLOOKUP(MUEBLES[[#This Row],[NO. ÁREA ]],AREAS[],5,FALSE)</f>
        <v>LIC. MIGUEL ÁNGEL ALDANA  CANO</v>
      </c>
      <c r="K515" s="586" t="s">
        <v>4060</v>
      </c>
      <c r="L515" s="587" t="str">
        <f>VLOOKUP(MUEBLES[[#This Row],[NÚM. DE NOMINA ]],PERSONAL[],2,FALSE)</f>
        <v>LIC. MIGUEL ÁNGEL ALDANA  CANO</v>
      </c>
      <c r="M515" s="586" t="str">
        <f>VLOOKUP(MUEBLES[[#This Row],[NÚM. DE NOMINA ]],PERSONAL[],3,FALSE)</f>
        <v xml:space="preserve">TITULAR </v>
      </c>
      <c r="N515" s="585" t="s">
        <v>4369</v>
      </c>
      <c r="O515" s="624" t="s">
        <v>4692</v>
      </c>
      <c r="P515" s="588" t="str">
        <f>VLOOKUP(MUEBLES[[#This Row],[NÚM. DE BIEN ]],BIENES[],2,FALSE)</f>
        <v>DISCO DURO WESTERN DIGITAL WD PURPLE PRO 3.5"", 14TB, SATA III, 6 GBIT/S, 512MB CACHE</v>
      </c>
      <c r="Q515" s="625" t="s">
        <v>3625</v>
      </c>
      <c r="R515" s="606" t="s">
        <v>5452</v>
      </c>
      <c r="S515" s="585" t="s">
        <v>557</v>
      </c>
      <c r="T515" s="585" t="s">
        <v>557</v>
      </c>
      <c r="U515" s="585" t="s">
        <v>557</v>
      </c>
      <c r="V515" s="585"/>
      <c r="W515" s="590">
        <v>45280</v>
      </c>
      <c r="X515" s="591">
        <v>21706.743600000002</v>
      </c>
      <c r="Y515" s="619"/>
      <c r="Z515" s="592">
        <v>21706.743600000002</v>
      </c>
      <c r="AA515" s="585" t="s">
        <v>1405</v>
      </c>
      <c r="AB515" s="19"/>
      <c r="AC515" s="576"/>
      <c r="AD515" s="30"/>
      <c r="AE515" s="30"/>
      <c r="AF515" s="30"/>
      <c r="AG515" s="30"/>
      <c r="AH515" s="30"/>
      <c r="AI515" s="30"/>
      <c r="AJ515" s="30"/>
      <c r="AK515" s="30"/>
      <c r="AL515" s="30"/>
      <c r="AM515" s="30"/>
      <c r="AN515" s="30"/>
      <c r="AO515" s="30"/>
      <c r="AP515" s="30"/>
      <c r="AQ515" s="30"/>
      <c r="AR515" s="30"/>
      <c r="AS515" s="30"/>
      <c r="AT515" s="30"/>
      <c r="AU515" s="30"/>
      <c r="AV515" s="30"/>
      <c r="AW515" s="30"/>
      <c r="AX515" s="30"/>
      <c r="AY515" s="30"/>
      <c r="AZ515" s="30"/>
      <c r="BA515" s="30"/>
      <c r="BB515" s="30"/>
      <c r="BC515" s="30"/>
      <c r="BD515" s="30"/>
      <c r="BE515" s="30"/>
      <c r="BF515" s="30"/>
      <c r="BG515" s="30"/>
      <c r="BH515" s="30"/>
      <c r="BI515" s="30"/>
      <c r="BJ515" s="30"/>
      <c r="BK515" s="30"/>
      <c r="BL515" s="30"/>
      <c r="BM515" s="30"/>
      <c r="BN515" s="30"/>
      <c r="BO515" s="30"/>
      <c r="BP515" s="30"/>
      <c r="BQ515" s="30"/>
      <c r="BR515" s="30"/>
      <c r="BS515" s="30"/>
      <c r="BT515" s="30"/>
      <c r="BU515" s="30"/>
      <c r="BV515" s="30"/>
      <c r="BW515" s="30"/>
      <c r="BX515" s="30"/>
      <c r="BY515" s="30"/>
      <c r="BZ515" s="30"/>
      <c r="CA515" s="30"/>
      <c r="CB515" s="30"/>
      <c r="CC515" s="30"/>
      <c r="CD515" s="30"/>
      <c r="CE515" s="30"/>
      <c r="CF515" s="30"/>
      <c r="CG515" s="30"/>
      <c r="CH515" s="30"/>
      <c r="CI515" s="30"/>
      <c r="CJ515" s="30"/>
      <c r="CK515" s="30"/>
      <c r="CL515" s="30"/>
      <c r="CM515" s="30"/>
      <c r="CN515" s="30"/>
      <c r="CO515" s="30"/>
      <c r="CP515" s="30"/>
      <c r="CQ515" s="30"/>
      <c r="CR515" s="30"/>
      <c r="CS515" s="30"/>
      <c r="CT515" s="30"/>
      <c r="CU515" s="30"/>
      <c r="CV515" s="30"/>
      <c r="CW515" s="30"/>
      <c r="CX515" s="30"/>
      <c r="CY515" s="30"/>
      <c r="CZ515" s="30"/>
      <c r="DA515" s="30"/>
      <c r="DB515" s="30"/>
      <c r="DC515" s="30"/>
      <c r="DD515" s="30"/>
      <c r="DE515" s="30"/>
      <c r="DF515" s="30"/>
      <c r="DG515" s="30"/>
      <c r="DH515" s="30"/>
      <c r="DI515" s="30"/>
      <c r="DJ515" s="30"/>
      <c r="DK515" s="30"/>
      <c r="DL515" s="30"/>
      <c r="DM515" s="30"/>
      <c r="DN515" s="30"/>
      <c r="DO515" s="30"/>
      <c r="DP515" s="30"/>
      <c r="DQ515" s="30"/>
      <c r="DR515" s="30"/>
      <c r="DS515" s="30"/>
      <c r="DT515" s="30"/>
      <c r="DU515" s="30"/>
      <c r="DV515" s="30"/>
      <c r="DW515" s="30"/>
      <c r="DX515" s="30"/>
      <c r="DY515" s="30"/>
      <c r="DZ515" s="30"/>
      <c r="EA515" s="30"/>
      <c r="EB515" s="30"/>
      <c r="EC515" s="30"/>
      <c r="ED515" s="30"/>
      <c r="EE515" s="30"/>
      <c r="EF515" s="30"/>
      <c r="EG515" s="30"/>
      <c r="EH515" s="30"/>
      <c r="EI515" s="30"/>
      <c r="EJ515" s="30"/>
      <c r="EK515" s="30"/>
      <c r="EL515" s="30"/>
      <c r="EM515" s="30"/>
      <c r="EN515" s="30"/>
      <c r="EO515" s="30"/>
      <c r="EP515" s="30"/>
      <c r="EQ515" s="30"/>
      <c r="ER515" s="30"/>
      <c r="ES515" s="30"/>
      <c r="ET515" s="30"/>
      <c r="EU515" s="30"/>
      <c r="EV515" s="30"/>
      <c r="EW515" s="30"/>
      <c r="EX515" s="30"/>
      <c r="EY515" s="30"/>
      <c r="EZ515" s="30"/>
      <c r="FA515" s="30"/>
      <c r="FB515" s="30"/>
      <c r="FC515" s="30"/>
      <c r="FD515" s="30"/>
      <c r="FE515" s="30"/>
      <c r="FF515" s="30"/>
      <c r="FG515" s="30"/>
      <c r="FH515" s="30"/>
      <c r="FI515" s="30"/>
      <c r="FJ515" s="30"/>
      <c r="FK515" s="30"/>
      <c r="FL515" s="30"/>
      <c r="FM515" s="30"/>
      <c r="FN515" s="30"/>
      <c r="FO515" s="30"/>
      <c r="FP515" s="30"/>
      <c r="FQ515" s="30"/>
      <c r="FR515" s="30"/>
      <c r="FS515" s="30"/>
      <c r="FT515" s="30"/>
      <c r="FU515" s="30"/>
      <c r="FV515" s="30"/>
      <c r="FW515" s="30"/>
      <c r="FX515" s="30"/>
      <c r="FY515" s="30"/>
      <c r="FZ515" s="30"/>
      <c r="GA515" s="30"/>
      <c r="GB515" s="30"/>
      <c r="GC515" s="30"/>
      <c r="GD515" s="30"/>
      <c r="GE515" s="30"/>
      <c r="GF515" s="30"/>
      <c r="GG515" s="30"/>
      <c r="GH515" s="30"/>
      <c r="GI515" s="30"/>
      <c r="GJ515" s="30"/>
      <c r="GK515" s="30"/>
      <c r="GL515" s="30"/>
      <c r="GM515" s="30"/>
      <c r="GN515" s="30"/>
      <c r="GO515" s="30"/>
      <c r="GP515" s="30"/>
      <c r="GQ515" s="30"/>
      <c r="GR515" s="30"/>
      <c r="GS515" s="30"/>
      <c r="GT515" s="30"/>
      <c r="GU515" s="30"/>
      <c r="GV515" s="30"/>
      <c r="GW515" s="30"/>
      <c r="GX515" s="30"/>
      <c r="GY515" s="30"/>
      <c r="GZ515" s="30"/>
      <c r="HA515" s="30"/>
      <c r="HB515" s="30"/>
      <c r="HC515" s="30"/>
      <c r="HD515" s="30"/>
      <c r="HE515" s="30"/>
      <c r="HF515" s="30"/>
      <c r="HG515" s="30"/>
      <c r="HH515" s="30"/>
      <c r="HI515" s="30"/>
      <c r="HJ515" s="30"/>
      <c r="HK515" s="30"/>
      <c r="HL515" s="30"/>
      <c r="HM515" s="30"/>
      <c r="HN515" s="30"/>
      <c r="HO515" s="30"/>
      <c r="HP515" s="30"/>
      <c r="HQ515" s="30"/>
      <c r="HR515" s="30"/>
      <c r="HS515" s="30"/>
      <c r="HT515" s="30"/>
      <c r="HU515" s="30"/>
      <c r="HV515" s="30"/>
      <c r="HW515" s="30"/>
      <c r="HX515" s="30"/>
      <c r="HY515" s="30"/>
      <c r="HZ515" s="30"/>
      <c r="IA515" s="30"/>
      <c r="IB515" s="30"/>
      <c r="IC515" s="30"/>
      <c r="ID515" s="30"/>
      <c r="IE515" s="30"/>
      <c r="IF515" s="30"/>
      <c r="IG515" s="30"/>
      <c r="IH515" s="30"/>
      <c r="II515" s="30"/>
      <c r="IJ515" s="30"/>
      <c r="IK515" s="30"/>
      <c r="IL515" s="30"/>
      <c r="IM515" s="30"/>
      <c r="IN515" s="30"/>
      <c r="IO515" s="30"/>
      <c r="IP515" s="30"/>
      <c r="IQ515" s="30"/>
      <c r="IR515" s="30"/>
      <c r="IS515" s="30"/>
      <c r="IT515" s="30"/>
      <c r="IU515" s="30"/>
      <c r="IV515" s="30"/>
      <c r="IW515" s="30"/>
      <c r="IX515" s="30"/>
      <c r="IY515" s="30"/>
      <c r="IZ515" s="30"/>
      <c r="JA515" s="30"/>
      <c r="JB515" s="30"/>
      <c r="JC515" s="30"/>
      <c r="JD515" s="30"/>
      <c r="JE515" s="30"/>
      <c r="JF515" s="30"/>
      <c r="JG515" s="30"/>
      <c r="JH515" s="30"/>
      <c r="JI515" s="30"/>
      <c r="JJ515" s="30"/>
      <c r="JK515" s="30"/>
      <c r="JL515" s="30"/>
      <c r="JM515" s="30"/>
      <c r="JN515" s="30"/>
      <c r="JO515" s="30"/>
      <c r="JP515" s="30"/>
      <c r="JQ515" s="30"/>
      <c r="JR515" s="30"/>
      <c r="JS515" s="30"/>
      <c r="JT515" s="30"/>
      <c r="JU515" s="30"/>
      <c r="JV515" s="30"/>
      <c r="JW515" s="30"/>
      <c r="JX515" s="30"/>
      <c r="JY515" s="30"/>
      <c r="JZ515" s="30"/>
      <c r="KA515" s="30"/>
      <c r="KB515" s="30"/>
      <c r="KC515" s="30"/>
      <c r="KD515" s="30"/>
      <c r="KE515" s="30"/>
      <c r="KF515" s="30"/>
      <c r="KG515" s="30"/>
      <c r="KH515" s="30"/>
      <c r="KI515" s="30"/>
      <c r="KJ515" s="30"/>
      <c r="KK515" s="30"/>
      <c r="KL515" s="30"/>
      <c r="KM515" s="30"/>
      <c r="KN515" s="30"/>
      <c r="KO515" s="30"/>
      <c r="KP515" s="30"/>
      <c r="KQ515" s="30"/>
      <c r="KR515" s="30"/>
      <c r="KS515" s="30"/>
      <c r="KT515" s="30"/>
      <c r="KU515" s="30"/>
      <c r="KV515" s="30"/>
      <c r="KW515" s="30"/>
      <c r="KX515" s="30"/>
      <c r="KY515" s="30"/>
      <c r="KZ515" s="30"/>
      <c r="LA515" s="30"/>
      <c r="LB515" s="30"/>
      <c r="LC515" s="30"/>
      <c r="LD515" s="30"/>
      <c r="LE515" s="30"/>
      <c r="LF515" s="30"/>
      <c r="LG515" s="30"/>
      <c r="LH515" s="30"/>
      <c r="LI515" s="30"/>
      <c r="LJ515" s="30"/>
      <c r="LK515" s="30"/>
      <c r="LL515" s="30"/>
      <c r="LM515" s="30"/>
      <c r="LN515" s="30"/>
      <c r="LO515" s="30"/>
      <c r="LP515" s="30"/>
      <c r="LQ515" s="30"/>
      <c r="LR515" s="30"/>
      <c r="LS515" s="30"/>
      <c r="LT515" s="30"/>
      <c r="LU515" s="30"/>
      <c r="LV515" s="30"/>
      <c r="LW515" s="30"/>
      <c r="LX515" s="30"/>
    </row>
    <row r="516" spans="1:336" s="31" customFormat="1" ht="89.25" x14ac:dyDescent="0.25">
      <c r="A516" s="677" t="str">
        <f>CONCATENATE(MUEBLES[[#This Row],[CODIGO DE LA PARTIDA ESPECIFICA ]],"-",MUEBLES[[#This Row],[NO. EDIFICIO ]],"-",MUEBLES[[#This Row],[NO. ÁREA ]],"-",MUEBLES[[#This Row],[NÚM. DE BIEN ]],"-",MUEBLES[[#This Row],[CONSECUTIVO DEL BIEN ]],"-",MUEBLES[[#This Row],[CONSECUTIVO GENERAL DE INVENTARIO]])</f>
        <v>511-01-44-101-002-0511</v>
      </c>
      <c r="B516" s="584">
        <v>511</v>
      </c>
      <c r="C516" s="584" t="s">
        <v>6096</v>
      </c>
      <c r="D516" s="584" t="s">
        <v>6632</v>
      </c>
      <c r="E516" s="585" t="s">
        <v>4060</v>
      </c>
      <c r="F516" s="584" t="str">
        <f>VLOOKUP(MUEBLES[[#This Row],[NO. EDIFICIO ]],EDIFICIOS[],2,FALSE)</f>
        <v>PALACIO MUNICIPAL</v>
      </c>
      <c r="G516" s="584" t="str">
        <f>VLOOKUP(MUEBLES[[#This Row],[NO. EDIFICIO ]],EDIFICIOS[],3,FALSE)</f>
        <v>PALACIO MUNICIPAL, S/N, COLONIA CENTRO</v>
      </c>
      <c r="H516" s="606" t="s">
        <v>4289</v>
      </c>
      <c r="I516" s="587" t="str">
        <f>VLOOKUP(MUEBLES[[#This Row],[NO. ÁREA ]],AREAS[],2,FALSE)</f>
        <v>SEGURIDAD PÚBLICA Y TRÁNSITO MUNICIPAL</v>
      </c>
      <c r="J516" s="586" t="str">
        <f>VLOOKUP(MUEBLES[[#This Row],[NO. ÁREA ]],AREAS[],5,FALSE)</f>
        <v>LIC. MIGUEL ÁNGEL ALDANA  CANO</v>
      </c>
      <c r="K516" s="586" t="s">
        <v>4060</v>
      </c>
      <c r="L516" s="587" t="str">
        <f>VLOOKUP(MUEBLES[[#This Row],[NÚM. DE NOMINA ]],PERSONAL[],2,FALSE)</f>
        <v>LIC. MIGUEL ÁNGEL ALDANA  CANO</v>
      </c>
      <c r="M516" s="586" t="str">
        <f>VLOOKUP(MUEBLES[[#This Row],[NÚM. DE NOMINA ]],PERSONAL[],3,FALSE)</f>
        <v xml:space="preserve">TITULAR </v>
      </c>
      <c r="N516" s="585" t="s">
        <v>4315</v>
      </c>
      <c r="O516" s="624" t="s">
        <v>4693</v>
      </c>
      <c r="P516" s="588" t="str">
        <f>VLOOKUP(MUEBLES[[#This Row],[NÚM. DE BIEN ]],BIENES[],2,FALSE)</f>
        <v>DISEÑO DE ETIQUETAS CON LOGOS INSTITUCIONALES, MATERIAL E INSTALACIÓN</v>
      </c>
      <c r="Q516" s="625" t="s">
        <v>3613</v>
      </c>
      <c r="R516" s="606" t="s">
        <v>5453</v>
      </c>
      <c r="S516" s="585" t="s">
        <v>557</v>
      </c>
      <c r="T516" s="585" t="s">
        <v>557</v>
      </c>
      <c r="U516" s="585" t="s">
        <v>557</v>
      </c>
      <c r="V516" s="585"/>
      <c r="W516" s="590">
        <v>45280</v>
      </c>
      <c r="X516" s="591">
        <v>5938.098</v>
      </c>
      <c r="Y516" s="619"/>
      <c r="Z516" s="592">
        <v>5938.098</v>
      </c>
      <c r="AA516" s="585" t="s">
        <v>1405</v>
      </c>
      <c r="AB516" s="19"/>
      <c r="AC516" s="576"/>
      <c r="AD516" s="30"/>
      <c r="AE516" s="30"/>
      <c r="AF516" s="30"/>
      <c r="AG516" s="30"/>
      <c r="AH516" s="30"/>
      <c r="AI516" s="30"/>
      <c r="AJ516" s="30"/>
      <c r="AK516" s="30"/>
      <c r="AL516" s="30"/>
      <c r="AM516" s="30"/>
      <c r="AN516" s="30"/>
      <c r="AO516" s="30"/>
      <c r="AP516" s="30"/>
      <c r="AQ516" s="30"/>
      <c r="AR516" s="30"/>
      <c r="AS516" s="30"/>
      <c r="AT516" s="30"/>
      <c r="AU516" s="30"/>
      <c r="AV516" s="30"/>
      <c r="AW516" s="30"/>
      <c r="AX516" s="30"/>
      <c r="AY516" s="30"/>
      <c r="AZ516" s="30"/>
      <c r="BA516" s="30"/>
      <c r="BB516" s="30"/>
      <c r="BC516" s="30"/>
      <c r="BD516" s="30"/>
      <c r="BE516" s="30"/>
      <c r="BF516" s="30"/>
      <c r="BG516" s="30"/>
      <c r="BH516" s="30"/>
      <c r="BI516" s="30"/>
      <c r="BJ516" s="30"/>
      <c r="BK516" s="30"/>
      <c r="BL516" s="30"/>
      <c r="BM516" s="30"/>
      <c r="BN516" s="30"/>
      <c r="BO516" s="30"/>
      <c r="BP516" s="30"/>
      <c r="BQ516" s="30"/>
      <c r="BR516" s="30"/>
      <c r="BS516" s="30"/>
      <c r="BT516" s="30"/>
      <c r="BU516" s="30"/>
      <c r="BV516" s="30"/>
      <c r="BW516" s="30"/>
      <c r="BX516" s="30"/>
      <c r="BY516" s="30"/>
      <c r="BZ516" s="30"/>
      <c r="CA516" s="30"/>
      <c r="CB516" s="30"/>
      <c r="CC516" s="30"/>
      <c r="CD516" s="30"/>
      <c r="CE516" s="30"/>
      <c r="CF516" s="30"/>
      <c r="CG516" s="30"/>
      <c r="CH516" s="30"/>
      <c r="CI516" s="30"/>
      <c r="CJ516" s="30"/>
      <c r="CK516" s="30"/>
      <c r="CL516" s="30"/>
      <c r="CM516" s="30"/>
      <c r="CN516" s="30"/>
      <c r="CO516" s="30"/>
      <c r="CP516" s="30"/>
      <c r="CQ516" s="30"/>
      <c r="CR516" s="30"/>
      <c r="CS516" s="30"/>
      <c r="CT516" s="30"/>
      <c r="CU516" s="30"/>
      <c r="CV516" s="30"/>
      <c r="CW516" s="30"/>
      <c r="CX516" s="30"/>
      <c r="CY516" s="30"/>
      <c r="CZ516" s="30"/>
      <c r="DA516" s="30"/>
      <c r="DB516" s="30"/>
      <c r="DC516" s="30"/>
      <c r="DD516" s="30"/>
      <c r="DE516" s="30"/>
      <c r="DF516" s="30"/>
      <c r="DG516" s="30"/>
      <c r="DH516" s="30"/>
      <c r="DI516" s="30"/>
      <c r="DJ516" s="30"/>
      <c r="DK516" s="30"/>
      <c r="DL516" s="30"/>
      <c r="DM516" s="30"/>
      <c r="DN516" s="30"/>
      <c r="DO516" s="30"/>
      <c r="DP516" s="30"/>
      <c r="DQ516" s="30"/>
      <c r="DR516" s="30"/>
      <c r="DS516" s="30"/>
      <c r="DT516" s="30"/>
      <c r="DU516" s="30"/>
      <c r="DV516" s="30"/>
      <c r="DW516" s="30"/>
      <c r="DX516" s="30"/>
      <c r="DY516" s="30"/>
      <c r="DZ516" s="30"/>
      <c r="EA516" s="30"/>
      <c r="EB516" s="30"/>
      <c r="EC516" s="30"/>
      <c r="ED516" s="30"/>
      <c r="EE516" s="30"/>
      <c r="EF516" s="30"/>
      <c r="EG516" s="30"/>
      <c r="EH516" s="30"/>
      <c r="EI516" s="30"/>
      <c r="EJ516" s="30"/>
      <c r="EK516" s="30"/>
      <c r="EL516" s="30"/>
      <c r="EM516" s="30"/>
      <c r="EN516" s="30"/>
      <c r="EO516" s="30"/>
      <c r="EP516" s="30"/>
      <c r="EQ516" s="30"/>
      <c r="ER516" s="30"/>
      <c r="ES516" s="30"/>
      <c r="ET516" s="30"/>
      <c r="EU516" s="30"/>
      <c r="EV516" s="30"/>
      <c r="EW516" s="30"/>
      <c r="EX516" s="30"/>
      <c r="EY516" s="30"/>
      <c r="EZ516" s="30"/>
      <c r="FA516" s="30"/>
      <c r="FB516" s="30"/>
      <c r="FC516" s="30"/>
      <c r="FD516" s="30"/>
      <c r="FE516" s="30"/>
      <c r="FF516" s="30"/>
      <c r="FG516" s="30"/>
      <c r="FH516" s="30"/>
      <c r="FI516" s="30"/>
      <c r="FJ516" s="30"/>
      <c r="FK516" s="30"/>
      <c r="FL516" s="30"/>
      <c r="FM516" s="30"/>
      <c r="FN516" s="30"/>
      <c r="FO516" s="30"/>
      <c r="FP516" s="30"/>
      <c r="FQ516" s="30"/>
      <c r="FR516" s="30"/>
      <c r="FS516" s="30"/>
      <c r="FT516" s="30"/>
      <c r="FU516" s="30"/>
      <c r="FV516" s="30"/>
      <c r="FW516" s="30"/>
      <c r="FX516" s="30"/>
      <c r="FY516" s="30"/>
      <c r="FZ516" s="30"/>
      <c r="GA516" s="30"/>
      <c r="GB516" s="30"/>
      <c r="GC516" s="30"/>
      <c r="GD516" s="30"/>
      <c r="GE516" s="30"/>
      <c r="GF516" s="30"/>
      <c r="GG516" s="30"/>
      <c r="GH516" s="30"/>
      <c r="GI516" s="30"/>
      <c r="GJ516" s="30"/>
      <c r="GK516" s="30"/>
      <c r="GL516" s="30"/>
      <c r="GM516" s="30"/>
      <c r="GN516" s="30"/>
      <c r="GO516" s="30"/>
      <c r="GP516" s="30"/>
      <c r="GQ516" s="30"/>
      <c r="GR516" s="30"/>
      <c r="GS516" s="30"/>
      <c r="GT516" s="30"/>
      <c r="GU516" s="30"/>
      <c r="GV516" s="30"/>
      <c r="GW516" s="30"/>
      <c r="GX516" s="30"/>
      <c r="GY516" s="30"/>
      <c r="GZ516" s="30"/>
      <c r="HA516" s="30"/>
      <c r="HB516" s="30"/>
      <c r="HC516" s="30"/>
      <c r="HD516" s="30"/>
      <c r="HE516" s="30"/>
      <c r="HF516" s="30"/>
      <c r="HG516" s="30"/>
      <c r="HH516" s="30"/>
      <c r="HI516" s="30"/>
      <c r="HJ516" s="30"/>
      <c r="HK516" s="30"/>
      <c r="HL516" s="30"/>
      <c r="HM516" s="30"/>
      <c r="HN516" s="30"/>
      <c r="HO516" s="30"/>
      <c r="HP516" s="30"/>
      <c r="HQ516" s="30"/>
      <c r="HR516" s="30"/>
      <c r="HS516" s="30"/>
      <c r="HT516" s="30"/>
      <c r="HU516" s="30"/>
      <c r="HV516" s="30"/>
      <c r="HW516" s="30"/>
      <c r="HX516" s="30"/>
      <c r="HY516" s="30"/>
      <c r="HZ516" s="30"/>
      <c r="IA516" s="30"/>
      <c r="IB516" s="30"/>
      <c r="IC516" s="30"/>
      <c r="ID516" s="30"/>
      <c r="IE516" s="30"/>
      <c r="IF516" s="30"/>
      <c r="IG516" s="30"/>
      <c r="IH516" s="30"/>
      <c r="II516" s="30"/>
      <c r="IJ516" s="30"/>
      <c r="IK516" s="30"/>
      <c r="IL516" s="30"/>
      <c r="IM516" s="30"/>
      <c r="IN516" s="30"/>
      <c r="IO516" s="30"/>
      <c r="IP516" s="30"/>
      <c r="IQ516" s="30"/>
      <c r="IR516" s="30"/>
      <c r="IS516" s="30"/>
      <c r="IT516" s="30"/>
      <c r="IU516" s="30"/>
      <c r="IV516" s="30"/>
      <c r="IW516" s="30"/>
      <c r="IX516" s="30"/>
      <c r="IY516" s="30"/>
      <c r="IZ516" s="30"/>
      <c r="JA516" s="30"/>
      <c r="JB516" s="30"/>
      <c r="JC516" s="30"/>
      <c r="JD516" s="30"/>
      <c r="JE516" s="30"/>
      <c r="JF516" s="30"/>
      <c r="JG516" s="30"/>
      <c r="JH516" s="30"/>
      <c r="JI516" s="30"/>
      <c r="JJ516" s="30"/>
      <c r="JK516" s="30"/>
      <c r="JL516" s="30"/>
      <c r="JM516" s="30"/>
      <c r="JN516" s="30"/>
      <c r="JO516" s="30"/>
      <c r="JP516" s="30"/>
      <c r="JQ516" s="30"/>
      <c r="JR516" s="30"/>
      <c r="JS516" s="30"/>
      <c r="JT516" s="30"/>
      <c r="JU516" s="30"/>
      <c r="JV516" s="30"/>
      <c r="JW516" s="30"/>
      <c r="JX516" s="30"/>
      <c r="JY516" s="30"/>
      <c r="JZ516" s="30"/>
      <c r="KA516" s="30"/>
      <c r="KB516" s="30"/>
      <c r="KC516" s="30"/>
      <c r="KD516" s="30"/>
      <c r="KE516" s="30"/>
      <c r="KF516" s="30"/>
      <c r="KG516" s="30"/>
      <c r="KH516" s="30"/>
      <c r="KI516" s="30"/>
      <c r="KJ516" s="30"/>
      <c r="KK516" s="30"/>
      <c r="KL516" s="30"/>
      <c r="KM516" s="30"/>
      <c r="KN516" s="30"/>
      <c r="KO516" s="30"/>
      <c r="KP516" s="30"/>
      <c r="KQ516" s="30"/>
      <c r="KR516" s="30"/>
      <c r="KS516" s="30"/>
      <c r="KT516" s="30"/>
      <c r="KU516" s="30"/>
      <c r="KV516" s="30"/>
      <c r="KW516" s="30"/>
      <c r="KX516" s="30"/>
      <c r="KY516" s="30"/>
      <c r="KZ516" s="30"/>
      <c r="LA516" s="30"/>
      <c r="LB516" s="30"/>
      <c r="LC516" s="30"/>
      <c r="LD516" s="30"/>
      <c r="LE516" s="30"/>
      <c r="LF516" s="30"/>
      <c r="LG516" s="30"/>
      <c r="LH516" s="30"/>
      <c r="LI516" s="30"/>
      <c r="LJ516" s="30"/>
      <c r="LK516" s="30"/>
      <c r="LL516" s="30"/>
      <c r="LM516" s="30"/>
      <c r="LN516" s="30"/>
      <c r="LO516" s="30"/>
      <c r="LP516" s="30"/>
      <c r="LQ516" s="30"/>
      <c r="LR516" s="30"/>
      <c r="LS516" s="30"/>
      <c r="LT516" s="30"/>
      <c r="LU516" s="30"/>
      <c r="LV516" s="30"/>
      <c r="LW516" s="30"/>
      <c r="LX516" s="30"/>
    </row>
    <row r="517" spans="1:336" s="31" customFormat="1" ht="89.25" x14ac:dyDescent="0.25">
      <c r="A517" s="677" t="str">
        <f>CONCATENATE(MUEBLES[[#This Row],[CODIGO DE LA PARTIDA ESPECIFICA ]],"-",MUEBLES[[#This Row],[NO. EDIFICIO ]],"-",MUEBLES[[#This Row],[NO. ÁREA ]],"-",MUEBLES[[#This Row],[NÚM. DE BIEN ]],"-",MUEBLES[[#This Row],[CONSECUTIVO DEL BIEN ]],"-",MUEBLES[[#This Row],[CONSECUTIVO GENERAL DE INVENTARIO]])</f>
        <v>511-01-44-101-003-0512</v>
      </c>
      <c r="B517" s="584">
        <v>511</v>
      </c>
      <c r="C517" s="584" t="s">
        <v>6096</v>
      </c>
      <c r="D517" s="584" t="s">
        <v>6633</v>
      </c>
      <c r="E517" s="585" t="s">
        <v>4060</v>
      </c>
      <c r="F517" s="584" t="str">
        <f>VLOOKUP(MUEBLES[[#This Row],[NO. EDIFICIO ]],EDIFICIOS[],2,FALSE)</f>
        <v>PALACIO MUNICIPAL</v>
      </c>
      <c r="G517" s="584" t="str">
        <f>VLOOKUP(MUEBLES[[#This Row],[NO. EDIFICIO ]],EDIFICIOS[],3,FALSE)</f>
        <v>PALACIO MUNICIPAL, S/N, COLONIA CENTRO</v>
      </c>
      <c r="H517" s="606" t="s">
        <v>4289</v>
      </c>
      <c r="I517" s="587" t="str">
        <f>VLOOKUP(MUEBLES[[#This Row],[NO. ÁREA ]],AREAS[],2,FALSE)</f>
        <v>SEGURIDAD PÚBLICA Y TRÁNSITO MUNICIPAL</v>
      </c>
      <c r="J517" s="586" t="str">
        <f>VLOOKUP(MUEBLES[[#This Row],[NO. ÁREA ]],AREAS[],5,FALSE)</f>
        <v>LIC. MIGUEL ÁNGEL ALDANA  CANO</v>
      </c>
      <c r="K517" s="586" t="s">
        <v>4060</v>
      </c>
      <c r="L517" s="587" t="str">
        <f>VLOOKUP(MUEBLES[[#This Row],[NÚM. DE NOMINA ]],PERSONAL[],2,FALSE)</f>
        <v>LIC. MIGUEL ÁNGEL ALDANA  CANO</v>
      </c>
      <c r="M517" s="586" t="str">
        <f>VLOOKUP(MUEBLES[[#This Row],[NÚM. DE NOMINA ]],PERSONAL[],3,FALSE)</f>
        <v xml:space="preserve">TITULAR </v>
      </c>
      <c r="N517" s="585" t="s">
        <v>4315</v>
      </c>
      <c r="O517" s="624" t="s">
        <v>4694</v>
      </c>
      <c r="P517" s="588" t="str">
        <f>VLOOKUP(MUEBLES[[#This Row],[NÚM. DE BIEN ]],BIENES[],2,FALSE)</f>
        <v>DISEÑO DE ETIQUETAS CON LOGOS INSTITUCIONALES, MATERIAL E INSTALACIÓN</v>
      </c>
      <c r="Q517" s="625" t="s">
        <v>3613</v>
      </c>
      <c r="R517" s="606" t="s">
        <v>5454</v>
      </c>
      <c r="S517" s="585" t="s">
        <v>557</v>
      </c>
      <c r="T517" s="585" t="s">
        <v>557</v>
      </c>
      <c r="U517" s="585" t="s">
        <v>557</v>
      </c>
      <c r="V517" s="585"/>
      <c r="W517" s="590">
        <v>45280</v>
      </c>
      <c r="X517" s="591">
        <v>5938.098</v>
      </c>
      <c r="Y517" s="619"/>
      <c r="Z517" s="592">
        <v>5938.098</v>
      </c>
      <c r="AA517" s="585" t="s">
        <v>1405</v>
      </c>
      <c r="AB517" s="19"/>
      <c r="AC517" s="576"/>
      <c r="AD517" s="30"/>
      <c r="AE517" s="30"/>
      <c r="AF517" s="30"/>
      <c r="AG517" s="30"/>
      <c r="AH517" s="30"/>
      <c r="AI517" s="30"/>
      <c r="AJ517" s="30"/>
      <c r="AK517" s="30"/>
      <c r="AL517" s="30"/>
      <c r="AM517" s="30"/>
      <c r="AN517" s="30"/>
      <c r="AO517" s="30"/>
      <c r="AP517" s="30"/>
      <c r="AQ517" s="30"/>
      <c r="AR517" s="30"/>
      <c r="AS517" s="30"/>
      <c r="AT517" s="30"/>
      <c r="AU517" s="30"/>
      <c r="AV517" s="30"/>
      <c r="AW517" s="30"/>
      <c r="AX517" s="30"/>
      <c r="AY517" s="30"/>
      <c r="AZ517" s="30"/>
      <c r="BA517" s="30"/>
      <c r="BB517" s="30"/>
      <c r="BC517" s="30"/>
      <c r="BD517" s="30"/>
      <c r="BE517" s="30"/>
      <c r="BF517" s="30"/>
      <c r="BG517" s="30"/>
      <c r="BH517" s="30"/>
      <c r="BI517" s="30"/>
      <c r="BJ517" s="30"/>
      <c r="BK517" s="30"/>
      <c r="BL517" s="30"/>
      <c r="BM517" s="30"/>
      <c r="BN517" s="30"/>
      <c r="BO517" s="30"/>
      <c r="BP517" s="30"/>
      <c r="BQ517" s="30"/>
      <c r="BR517" s="30"/>
      <c r="BS517" s="30"/>
      <c r="BT517" s="30"/>
      <c r="BU517" s="30"/>
      <c r="BV517" s="30"/>
      <c r="BW517" s="30"/>
      <c r="BX517" s="30"/>
      <c r="BY517" s="30"/>
      <c r="BZ517" s="30"/>
      <c r="CA517" s="30"/>
      <c r="CB517" s="30"/>
      <c r="CC517" s="30"/>
      <c r="CD517" s="30"/>
      <c r="CE517" s="30"/>
      <c r="CF517" s="30"/>
      <c r="CG517" s="30"/>
      <c r="CH517" s="30"/>
      <c r="CI517" s="30"/>
      <c r="CJ517" s="30"/>
      <c r="CK517" s="30"/>
      <c r="CL517" s="30"/>
      <c r="CM517" s="30"/>
      <c r="CN517" s="30"/>
      <c r="CO517" s="30"/>
      <c r="CP517" s="30"/>
      <c r="CQ517" s="30"/>
      <c r="CR517" s="30"/>
      <c r="CS517" s="30"/>
      <c r="CT517" s="30"/>
      <c r="CU517" s="30"/>
      <c r="CV517" s="30"/>
      <c r="CW517" s="30"/>
      <c r="CX517" s="30"/>
      <c r="CY517" s="30"/>
      <c r="CZ517" s="30"/>
      <c r="DA517" s="30"/>
      <c r="DB517" s="30"/>
      <c r="DC517" s="30"/>
      <c r="DD517" s="30"/>
      <c r="DE517" s="30"/>
      <c r="DF517" s="30"/>
      <c r="DG517" s="30"/>
      <c r="DH517" s="30"/>
      <c r="DI517" s="30"/>
      <c r="DJ517" s="30"/>
      <c r="DK517" s="30"/>
      <c r="DL517" s="30"/>
      <c r="DM517" s="30"/>
      <c r="DN517" s="30"/>
      <c r="DO517" s="30"/>
      <c r="DP517" s="30"/>
      <c r="DQ517" s="30"/>
      <c r="DR517" s="30"/>
      <c r="DS517" s="30"/>
      <c r="DT517" s="30"/>
      <c r="DU517" s="30"/>
      <c r="DV517" s="30"/>
      <c r="DW517" s="30"/>
      <c r="DX517" s="30"/>
      <c r="DY517" s="30"/>
      <c r="DZ517" s="30"/>
      <c r="EA517" s="30"/>
      <c r="EB517" s="30"/>
      <c r="EC517" s="30"/>
      <c r="ED517" s="30"/>
      <c r="EE517" s="30"/>
      <c r="EF517" s="30"/>
      <c r="EG517" s="30"/>
      <c r="EH517" s="30"/>
      <c r="EI517" s="30"/>
      <c r="EJ517" s="30"/>
      <c r="EK517" s="30"/>
      <c r="EL517" s="30"/>
      <c r="EM517" s="30"/>
      <c r="EN517" s="30"/>
      <c r="EO517" s="30"/>
      <c r="EP517" s="30"/>
      <c r="EQ517" s="30"/>
      <c r="ER517" s="30"/>
      <c r="ES517" s="30"/>
      <c r="ET517" s="30"/>
      <c r="EU517" s="30"/>
      <c r="EV517" s="30"/>
      <c r="EW517" s="30"/>
      <c r="EX517" s="30"/>
      <c r="EY517" s="30"/>
      <c r="EZ517" s="30"/>
      <c r="FA517" s="30"/>
      <c r="FB517" s="30"/>
      <c r="FC517" s="30"/>
      <c r="FD517" s="30"/>
      <c r="FE517" s="30"/>
      <c r="FF517" s="30"/>
      <c r="FG517" s="30"/>
      <c r="FH517" s="30"/>
      <c r="FI517" s="30"/>
      <c r="FJ517" s="30"/>
      <c r="FK517" s="30"/>
      <c r="FL517" s="30"/>
      <c r="FM517" s="30"/>
      <c r="FN517" s="30"/>
      <c r="FO517" s="30"/>
      <c r="FP517" s="30"/>
      <c r="FQ517" s="30"/>
      <c r="FR517" s="30"/>
      <c r="FS517" s="30"/>
      <c r="FT517" s="30"/>
      <c r="FU517" s="30"/>
      <c r="FV517" s="30"/>
      <c r="FW517" s="30"/>
      <c r="FX517" s="30"/>
      <c r="FY517" s="30"/>
      <c r="FZ517" s="30"/>
      <c r="GA517" s="30"/>
      <c r="GB517" s="30"/>
      <c r="GC517" s="30"/>
      <c r="GD517" s="30"/>
      <c r="GE517" s="30"/>
      <c r="GF517" s="30"/>
      <c r="GG517" s="30"/>
      <c r="GH517" s="30"/>
      <c r="GI517" s="30"/>
      <c r="GJ517" s="30"/>
      <c r="GK517" s="30"/>
      <c r="GL517" s="30"/>
      <c r="GM517" s="30"/>
      <c r="GN517" s="30"/>
      <c r="GO517" s="30"/>
      <c r="GP517" s="30"/>
      <c r="GQ517" s="30"/>
      <c r="GR517" s="30"/>
      <c r="GS517" s="30"/>
      <c r="GT517" s="30"/>
      <c r="GU517" s="30"/>
      <c r="GV517" s="30"/>
      <c r="GW517" s="30"/>
      <c r="GX517" s="30"/>
      <c r="GY517" s="30"/>
      <c r="GZ517" s="30"/>
      <c r="HA517" s="30"/>
      <c r="HB517" s="30"/>
      <c r="HC517" s="30"/>
      <c r="HD517" s="30"/>
      <c r="HE517" s="30"/>
      <c r="HF517" s="30"/>
      <c r="HG517" s="30"/>
      <c r="HH517" s="30"/>
      <c r="HI517" s="30"/>
      <c r="HJ517" s="30"/>
      <c r="HK517" s="30"/>
      <c r="HL517" s="30"/>
      <c r="HM517" s="30"/>
      <c r="HN517" s="30"/>
      <c r="HO517" s="30"/>
      <c r="HP517" s="30"/>
      <c r="HQ517" s="30"/>
      <c r="HR517" s="30"/>
      <c r="HS517" s="30"/>
      <c r="HT517" s="30"/>
      <c r="HU517" s="30"/>
      <c r="HV517" s="30"/>
      <c r="HW517" s="30"/>
      <c r="HX517" s="30"/>
      <c r="HY517" s="30"/>
      <c r="HZ517" s="30"/>
      <c r="IA517" s="30"/>
      <c r="IB517" s="30"/>
      <c r="IC517" s="30"/>
      <c r="ID517" s="30"/>
      <c r="IE517" s="30"/>
      <c r="IF517" s="30"/>
      <c r="IG517" s="30"/>
      <c r="IH517" s="30"/>
      <c r="II517" s="30"/>
      <c r="IJ517" s="30"/>
      <c r="IK517" s="30"/>
      <c r="IL517" s="30"/>
      <c r="IM517" s="30"/>
      <c r="IN517" s="30"/>
      <c r="IO517" s="30"/>
      <c r="IP517" s="30"/>
      <c r="IQ517" s="30"/>
      <c r="IR517" s="30"/>
      <c r="IS517" s="30"/>
      <c r="IT517" s="30"/>
      <c r="IU517" s="30"/>
      <c r="IV517" s="30"/>
      <c r="IW517" s="30"/>
      <c r="IX517" s="30"/>
      <c r="IY517" s="30"/>
      <c r="IZ517" s="30"/>
      <c r="JA517" s="30"/>
      <c r="JB517" s="30"/>
      <c r="JC517" s="30"/>
      <c r="JD517" s="30"/>
      <c r="JE517" s="30"/>
      <c r="JF517" s="30"/>
      <c r="JG517" s="30"/>
      <c r="JH517" s="30"/>
      <c r="JI517" s="30"/>
      <c r="JJ517" s="30"/>
      <c r="JK517" s="30"/>
      <c r="JL517" s="30"/>
      <c r="JM517" s="30"/>
      <c r="JN517" s="30"/>
      <c r="JO517" s="30"/>
      <c r="JP517" s="30"/>
      <c r="JQ517" s="30"/>
      <c r="JR517" s="30"/>
      <c r="JS517" s="30"/>
      <c r="JT517" s="30"/>
      <c r="JU517" s="30"/>
      <c r="JV517" s="30"/>
      <c r="JW517" s="30"/>
      <c r="JX517" s="30"/>
      <c r="JY517" s="30"/>
      <c r="JZ517" s="30"/>
      <c r="KA517" s="30"/>
      <c r="KB517" s="30"/>
      <c r="KC517" s="30"/>
      <c r="KD517" s="30"/>
      <c r="KE517" s="30"/>
      <c r="KF517" s="30"/>
      <c r="KG517" s="30"/>
      <c r="KH517" s="30"/>
      <c r="KI517" s="30"/>
      <c r="KJ517" s="30"/>
      <c r="KK517" s="30"/>
      <c r="KL517" s="30"/>
      <c r="KM517" s="30"/>
      <c r="KN517" s="30"/>
      <c r="KO517" s="30"/>
      <c r="KP517" s="30"/>
      <c r="KQ517" s="30"/>
      <c r="KR517" s="30"/>
      <c r="KS517" s="30"/>
      <c r="KT517" s="30"/>
      <c r="KU517" s="30"/>
      <c r="KV517" s="30"/>
      <c r="KW517" s="30"/>
      <c r="KX517" s="30"/>
      <c r="KY517" s="30"/>
      <c r="KZ517" s="30"/>
      <c r="LA517" s="30"/>
      <c r="LB517" s="30"/>
      <c r="LC517" s="30"/>
      <c r="LD517" s="30"/>
      <c r="LE517" s="30"/>
      <c r="LF517" s="30"/>
      <c r="LG517" s="30"/>
      <c r="LH517" s="30"/>
      <c r="LI517" s="30"/>
      <c r="LJ517" s="30"/>
      <c r="LK517" s="30"/>
      <c r="LL517" s="30"/>
      <c r="LM517" s="30"/>
      <c r="LN517" s="30"/>
      <c r="LO517" s="30"/>
      <c r="LP517" s="30"/>
      <c r="LQ517" s="30"/>
      <c r="LR517" s="30"/>
      <c r="LS517" s="30"/>
      <c r="LT517" s="30"/>
      <c r="LU517" s="30"/>
      <c r="LV517" s="30"/>
      <c r="LW517" s="30"/>
      <c r="LX517" s="30"/>
    </row>
    <row r="518" spans="1:336" s="31" customFormat="1" ht="89.25" x14ac:dyDescent="0.25">
      <c r="A518" s="677" t="str">
        <f>CONCATENATE(MUEBLES[[#This Row],[CODIGO DE LA PARTIDA ESPECIFICA ]],"-",MUEBLES[[#This Row],[NO. EDIFICIO ]],"-",MUEBLES[[#This Row],[NO. ÁREA ]],"-",MUEBLES[[#This Row],[NÚM. DE BIEN ]],"-",MUEBLES[[#This Row],[CONSECUTIVO DEL BIEN ]],"-",MUEBLES[[#This Row],[CONSECUTIVO GENERAL DE INVENTARIO]])</f>
        <v>511-01-44-101-004-0513</v>
      </c>
      <c r="B518" s="584">
        <v>511</v>
      </c>
      <c r="C518" s="584" t="s">
        <v>6096</v>
      </c>
      <c r="D518" s="584" t="s">
        <v>6634</v>
      </c>
      <c r="E518" s="585" t="s">
        <v>4060</v>
      </c>
      <c r="F518" s="584" t="str">
        <f>VLOOKUP(MUEBLES[[#This Row],[NO. EDIFICIO ]],EDIFICIOS[],2,FALSE)</f>
        <v>PALACIO MUNICIPAL</v>
      </c>
      <c r="G518" s="584" t="str">
        <f>VLOOKUP(MUEBLES[[#This Row],[NO. EDIFICIO ]],EDIFICIOS[],3,FALSE)</f>
        <v>PALACIO MUNICIPAL, S/N, COLONIA CENTRO</v>
      </c>
      <c r="H518" s="606" t="s">
        <v>4289</v>
      </c>
      <c r="I518" s="587" t="str">
        <f>VLOOKUP(MUEBLES[[#This Row],[NO. ÁREA ]],AREAS[],2,FALSE)</f>
        <v>SEGURIDAD PÚBLICA Y TRÁNSITO MUNICIPAL</v>
      </c>
      <c r="J518" s="586" t="str">
        <f>VLOOKUP(MUEBLES[[#This Row],[NO. ÁREA ]],AREAS[],5,FALSE)</f>
        <v>LIC. MIGUEL ÁNGEL ALDANA  CANO</v>
      </c>
      <c r="K518" s="586" t="s">
        <v>4060</v>
      </c>
      <c r="L518" s="587" t="str">
        <f>VLOOKUP(MUEBLES[[#This Row],[NÚM. DE NOMINA ]],PERSONAL[],2,FALSE)</f>
        <v>LIC. MIGUEL ÁNGEL ALDANA  CANO</v>
      </c>
      <c r="M518" s="586" t="str">
        <f>VLOOKUP(MUEBLES[[#This Row],[NÚM. DE NOMINA ]],PERSONAL[],3,FALSE)</f>
        <v xml:space="preserve">TITULAR </v>
      </c>
      <c r="N518" s="585" t="s">
        <v>4315</v>
      </c>
      <c r="O518" s="624" t="s">
        <v>4695</v>
      </c>
      <c r="P518" s="588" t="str">
        <f>VLOOKUP(MUEBLES[[#This Row],[NÚM. DE BIEN ]],BIENES[],2,FALSE)</f>
        <v>DISEÑO DE ETIQUETAS CON LOGOS INSTITUCIONALES, MATERIAL E INSTALACIÓN</v>
      </c>
      <c r="Q518" s="625" t="s">
        <v>3613</v>
      </c>
      <c r="R518" s="606" t="s">
        <v>5455</v>
      </c>
      <c r="S518" s="585" t="s">
        <v>557</v>
      </c>
      <c r="T518" s="585" t="s">
        <v>557</v>
      </c>
      <c r="U518" s="585" t="s">
        <v>557</v>
      </c>
      <c r="V518" s="585"/>
      <c r="W518" s="590">
        <v>45280</v>
      </c>
      <c r="X518" s="591">
        <v>5938.098</v>
      </c>
      <c r="Y518" s="619"/>
      <c r="Z518" s="592">
        <v>5938.098</v>
      </c>
      <c r="AA518" s="585" t="s">
        <v>1405</v>
      </c>
      <c r="AB518" s="19"/>
      <c r="AC518" s="576"/>
      <c r="AD518" s="30"/>
      <c r="AE518" s="30"/>
      <c r="AF518" s="30"/>
      <c r="AG518" s="30"/>
      <c r="AH518" s="30"/>
      <c r="AI518" s="30"/>
      <c r="AJ518" s="30"/>
      <c r="AK518" s="30"/>
      <c r="AL518" s="30"/>
      <c r="AM518" s="30"/>
      <c r="AN518" s="30"/>
      <c r="AO518" s="30"/>
      <c r="AP518" s="30"/>
      <c r="AQ518" s="30"/>
      <c r="AR518" s="30"/>
      <c r="AS518" s="30"/>
      <c r="AT518" s="30"/>
      <c r="AU518" s="30"/>
      <c r="AV518" s="30"/>
      <c r="AW518" s="30"/>
      <c r="AX518" s="30"/>
      <c r="AY518" s="30"/>
      <c r="AZ518" s="30"/>
      <c r="BA518" s="30"/>
      <c r="BB518" s="30"/>
      <c r="BC518" s="30"/>
      <c r="BD518" s="30"/>
      <c r="BE518" s="30"/>
      <c r="BF518" s="30"/>
      <c r="BG518" s="30"/>
      <c r="BH518" s="30"/>
      <c r="BI518" s="30"/>
      <c r="BJ518" s="30"/>
      <c r="BK518" s="30"/>
      <c r="BL518" s="30"/>
      <c r="BM518" s="30"/>
      <c r="BN518" s="30"/>
      <c r="BO518" s="30"/>
      <c r="BP518" s="30"/>
      <c r="BQ518" s="30"/>
      <c r="BR518" s="30"/>
      <c r="BS518" s="30"/>
      <c r="BT518" s="30"/>
      <c r="BU518" s="30"/>
      <c r="BV518" s="30"/>
      <c r="BW518" s="30"/>
      <c r="BX518" s="30"/>
      <c r="BY518" s="30"/>
      <c r="BZ518" s="30"/>
      <c r="CA518" s="30"/>
      <c r="CB518" s="30"/>
      <c r="CC518" s="30"/>
      <c r="CD518" s="30"/>
      <c r="CE518" s="30"/>
      <c r="CF518" s="30"/>
      <c r="CG518" s="30"/>
      <c r="CH518" s="30"/>
      <c r="CI518" s="30"/>
      <c r="CJ518" s="30"/>
      <c r="CK518" s="30"/>
      <c r="CL518" s="30"/>
      <c r="CM518" s="30"/>
      <c r="CN518" s="30"/>
      <c r="CO518" s="30"/>
      <c r="CP518" s="30"/>
      <c r="CQ518" s="30"/>
      <c r="CR518" s="30"/>
      <c r="CS518" s="30"/>
      <c r="CT518" s="30"/>
      <c r="CU518" s="30"/>
      <c r="CV518" s="30"/>
      <c r="CW518" s="30"/>
      <c r="CX518" s="30"/>
      <c r="CY518" s="30"/>
      <c r="CZ518" s="30"/>
      <c r="DA518" s="30"/>
      <c r="DB518" s="30"/>
      <c r="DC518" s="30"/>
      <c r="DD518" s="30"/>
      <c r="DE518" s="30"/>
      <c r="DF518" s="30"/>
      <c r="DG518" s="30"/>
      <c r="DH518" s="30"/>
      <c r="DI518" s="30"/>
      <c r="DJ518" s="30"/>
      <c r="DK518" s="30"/>
      <c r="DL518" s="30"/>
      <c r="DM518" s="30"/>
      <c r="DN518" s="30"/>
      <c r="DO518" s="30"/>
      <c r="DP518" s="30"/>
      <c r="DQ518" s="30"/>
      <c r="DR518" s="30"/>
      <c r="DS518" s="30"/>
      <c r="DT518" s="30"/>
      <c r="DU518" s="30"/>
      <c r="DV518" s="30"/>
      <c r="DW518" s="30"/>
      <c r="DX518" s="30"/>
      <c r="DY518" s="30"/>
      <c r="DZ518" s="30"/>
      <c r="EA518" s="30"/>
      <c r="EB518" s="30"/>
      <c r="EC518" s="30"/>
      <c r="ED518" s="30"/>
      <c r="EE518" s="30"/>
      <c r="EF518" s="30"/>
      <c r="EG518" s="30"/>
      <c r="EH518" s="30"/>
      <c r="EI518" s="30"/>
      <c r="EJ518" s="30"/>
      <c r="EK518" s="30"/>
      <c r="EL518" s="30"/>
      <c r="EM518" s="30"/>
      <c r="EN518" s="30"/>
      <c r="EO518" s="30"/>
      <c r="EP518" s="30"/>
      <c r="EQ518" s="30"/>
      <c r="ER518" s="30"/>
      <c r="ES518" s="30"/>
      <c r="ET518" s="30"/>
      <c r="EU518" s="30"/>
      <c r="EV518" s="30"/>
      <c r="EW518" s="30"/>
      <c r="EX518" s="30"/>
      <c r="EY518" s="30"/>
      <c r="EZ518" s="30"/>
      <c r="FA518" s="30"/>
      <c r="FB518" s="30"/>
      <c r="FC518" s="30"/>
      <c r="FD518" s="30"/>
      <c r="FE518" s="30"/>
      <c r="FF518" s="30"/>
      <c r="FG518" s="30"/>
      <c r="FH518" s="30"/>
      <c r="FI518" s="30"/>
      <c r="FJ518" s="30"/>
      <c r="FK518" s="30"/>
      <c r="FL518" s="30"/>
      <c r="FM518" s="30"/>
      <c r="FN518" s="30"/>
      <c r="FO518" s="30"/>
      <c r="FP518" s="30"/>
      <c r="FQ518" s="30"/>
      <c r="FR518" s="30"/>
      <c r="FS518" s="30"/>
      <c r="FT518" s="30"/>
      <c r="FU518" s="30"/>
      <c r="FV518" s="30"/>
      <c r="FW518" s="30"/>
      <c r="FX518" s="30"/>
      <c r="FY518" s="30"/>
      <c r="FZ518" s="30"/>
      <c r="GA518" s="30"/>
      <c r="GB518" s="30"/>
      <c r="GC518" s="30"/>
      <c r="GD518" s="30"/>
      <c r="GE518" s="30"/>
      <c r="GF518" s="30"/>
      <c r="GG518" s="30"/>
      <c r="GH518" s="30"/>
      <c r="GI518" s="30"/>
      <c r="GJ518" s="30"/>
      <c r="GK518" s="30"/>
      <c r="GL518" s="30"/>
      <c r="GM518" s="30"/>
      <c r="GN518" s="30"/>
      <c r="GO518" s="30"/>
      <c r="GP518" s="30"/>
      <c r="GQ518" s="30"/>
      <c r="GR518" s="30"/>
      <c r="GS518" s="30"/>
      <c r="GT518" s="30"/>
      <c r="GU518" s="30"/>
      <c r="GV518" s="30"/>
      <c r="GW518" s="30"/>
      <c r="GX518" s="30"/>
      <c r="GY518" s="30"/>
      <c r="GZ518" s="30"/>
      <c r="HA518" s="30"/>
      <c r="HB518" s="30"/>
      <c r="HC518" s="30"/>
      <c r="HD518" s="30"/>
      <c r="HE518" s="30"/>
      <c r="HF518" s="30"/>
      <c r="HG518" s="30"/>
      <c r="HH518" s="30"/>
      <c r="HI518" s="30"/>
      <c r="HJ518" s="30"/>
      <c r="HK518" s="30"/>
      <c r="HL518" s="30"/>
      <c r="HM518" s="30"/>
      <c r="HN518" s="30"/>
      <c r="HO518" s="30"/>
      <c r="HP518" s="30"/>
      <c r="HQ518" s="30"/>
      <c r="HR518" s="30"/>
      <c r="HS518" s="30"/>
      <c r="HT518" s="30"/>
      <c r="HU518" s="30"/>
      <c r="HV518" s="30"/>
      <c r="HW518" s="30"/>
      <c r="HX518" s="30"/>
      <c r="HY518" s="30"/>
      <c r="HZ518" s="30"/>
      <c r="IA518" s="30"/>
      <c r="IB518" s="30"/>
      <c r="IC518" s="30"/>
      <c r="ID518" s="30"/>
      <c r="IE518" s="30"/>
      <c r="IF518" s="30"/>
      <c r="IG518" s="30"/>
      <c r="IH518" s="30"/>
      <c r="II518" s="30"/>
      <c r="IJ518" s="30"/>
      <c r="IK518" s="30"/>
      <c r="IL518" s="30"/>
      <c r="IM518" s="30"/>
      <c r="IN518" s="30"/>
      <c r="IO518" s="30"/>
      <c r="IP518" s="30"/>
      <c r="IQ518" s="30"/>
      <c r="IR518" s="30"/>
      <c r="IS518" s="30"/>
      <c r="IT518" s="30"/>
      <c r="IU518" s="30"/>
      <c r="IV518" s="30"/>
      <c r="IW518" s="30"/>
      <c r="IX518" s="30"/>
      <c r="IY518" s="30"/>
      <c r="IZ518" s="30"/>
      <c r="JA518" s="30"/>
      <c r="JB518" s="30"/>
      <c r="JC518" s="30"/>
      <c r="JD518" s="30"/>
      <c r="JE518" s="30"/>
      <c r="JF518" s="30"/>
      <c r="JG518" s="30"/>
      <c r="JH518" s="30"/>
      <c r="JI518" s="30"/>
      <c r="JJ518" s="30"/>
      <c r="JK518" s="30"/>
      <c r="JL518" s="30"/>
      <c r="JM518" s="30"/>
      <c r="JN518" s="30"/>
      <c r="JO518" s="30"/>
      <c r="JP518" s="30"/>
      <c r="JQ518" s="30"/>
      <c r="JR518" s="30"/>
      <c r="JS518" s="30"/>
      <c r="JT518" s="30"/>
      <c r="JU518" s="30"/>
      <c r="JV518" s="30"/>
      <c r="JW518" s="30"/>
      <c r="JX518" s="30"/>
      <c r="JY518" s="30"/>
      <c r="JZ518" s="30"/>
      <c r="KA518" s="30"/>
      <c r="KB518" s="30"/>
      <c r="KC518" s="30"/>
      <c r="KD518" s="30"/>
      <c r="KE518" s="30"/>
      <c r="KF518" s="30"/>
      <c r="KG518" s="30"/>
      <c r="KH518" s="30"/>
      <c r="KI518" s="30"/>
      <c r="KJ518" s="30"/>
      <c r="KK518" s="30"/>
      <c r="KL518" s="30"/>
      <c r="KM518" s="30"/>
      <c r="KN518" s="30"/>
      <c r="KO518" s="30"/>
      <c r="KP518" s="30"/>
      <c r="KQ518" s="30"/>
      <c r="KR518" s="30"/>
      <c r="KS518" s="30"/>
      <c r="KT518" s="30"/>
      <c r="KU518" s="30"/>
      <c r="KV518" s="30"/>
      <c r="KW518" s="30"/>
      <c r="KX518" s="30"/>
      <c r="KY518" s="30"/>
      <c r="KZ518" s="30"/>
      <c r="LA518" s="30"/>
      <c r="LB518" s="30"/>
      <c r="LC518" s="30"/>
      <c r="LD518" s="30"/>
      <c r="LE518" s="30"/>
      <c r="LF518" s="30"/>
      <c r="LG518" s="30"/>
      <c r="LH518" s="30"/>
      <c r="LI518" s="30"/>
      <c r="LJ518" s="30"/>
      <c r="LK518" s="30"/>
      <c r="LL518" s="30"/>
      <c r="LM518" s="30"/>
      <c r="LN518" s="30"/>
      <c r="LO518" s="30"/>
      <c r="LP518" s="30"/>
      <c r="LQ518" s="30"/>
      <c r="LR518" s="30"/>
      <c r="LS518" s="30"/>
      <c r="LT518" s="30"/>
      <c r="LU518" s="30"/>
      <c r="LV518" s="30"/>
      <c r="LW518" s="30"/>
      <c r="LX518" s="30"/>
    </row>
    <row r="519" spans="1:336" s="31" customFormat="1" ht="89.25" x14ac:dyDescent="0.25">
      <c r="A519" s="677" t="str">
        <f>CONCATENATE(MUEBLES[[#This Row],[CODIGO DE LA PARTIDA ESPECIFICA ]],"-",MUEBLES[[#This Row],[NO. EDIFICIO ]],"-",MUEBLES[[#This Row],[NO. ÁREA ]],"-",MUEBLES[[#This Row],[NÚM. DE BIEN ]],"-",MUEBLES[[#This Row],[CONSECUTIVO DEL BIEN ]],"-",MUEBLES[[#This Row],[CONSECUTIVO GENERAL DE INVENTARIO]])</f>
        <v>511-01-44-101-005-0514</v>
      </c>
      <c r="B519" s="584">
        <v>511</v>
      </c>
      <c r="C519" s="584" t="s">
        <v>6096</v>
      </c>
      <c r="D519" s="584" t="s">
        <v>6635</v>
      </c>
      <c r="E519" s="585" t="s">
        <v>4060</v>
      </c>
      <c r="F519" s="584" t="str">
        <f>VLOOKUP(MUEBLES[[#This Row],[NO. EDIFICIO ]],EDIFICIOS[],2,FALSE)</f>
        <v>PALACIO MUNICIPAL</v>
      </c>
      <c r="G519" s="584" t="str">
        <f>VLOOKUP(MUEBLES[[#This Row],[NO. EDIFICIO ]],EDIFICIOS[],3,FALSE)</f>
        <v>PALACIO MUNICIPAL, S/N, COLONIA CENTRO</v>
      </c>
      <c r="H519" s="606" t="s">
        <v>4289</v>
      </c>
      <c r="I519" s="587" t="str">
        <f>VLOOKUP(MUEBLES[[#This Row],[NO. ÁREA ]],AREAS[],2,FALSE)</f>
        <v>SEGURIDAD PÚBLICA Y TRÁNSITO MUNICIPAL</v>
      </c>
      <c r="J519" s="586" t="str">
        <f>VLOOKUP(MUEBLES[[#This Row],[NO. ÁREA ]],AREAS[],5,FALSE)</f>
        <v>LIC. MIGUEL ÁNGEL ALDANA  CANO</v>
      </c>
      <c r="K519" s="586" t="s">
        <v>4060</v>
      </c>
      <c r="L519" s="587" t="str">
        <f>VLOOKUP(MUEBLES[[#This Row],[NÚM. DE NOMINA ]],PERSONAL[],2,FALSE)</f>
        <v>LIC. MIGUEL ÁNGEL ALDANA  CANO</v>
      </c>
      <c r="M519" s="586" t="str">
        <f>VLOOKUP(MUEBLES[[#This Row],[NÚM. DE NOMINA ]],PERSONAL[],3,FALSE)</f>
        <v xml:space="preserve">TITULAR </v>
      </c>
      <c r="N519" s="585" t="s">
        <v>4315</v>
      </c>
      <c r="O519" s="624" t="s">
        <v>4696</v>
      </c>
      <c r="P519" s="588" t="str">
        <f>VLOOKUP(MUEBLES[[#This Row],[NÚM. DE BIEN ]],BIENES[],2,FALSE)</f>
        <v>DISEÑO DE ETIQUETAS CON LOGOS INSTITUCIONALES, MATERIAL E INSTALACIÓN</v>
      </c>
      <c r="Q519" s="625" t="s">
        <v>3613</v>
      </c>
      <c r="R519" s="606" t="s">
        <v>5456</v>
      </c>
      <c r="S519" s="585" t="s">
        <v>557</v>
      </c>
      <c r="T519" s="585" t="s">
        <v>557</v>
      </c>
      <c r="U519" s="585" t="s">
        <v>557</v>
      </c>
      <c r="V519" s="585"/>
      <c r="W519" s="590">
        <v>45280</v>
      </c>
      <c r="X519" s="591">
        <v>5938.098</v>
      </c>
      <c r="Y519" s="619"/>
      <c r="Z519" s="592">
        <v>5938.098</v>
      </c>
      <c r="AA519" s="585" t="s">
        <v>1405</v>
      </c>
      <c r="AB519" s="19"/>
      <c r="AC519" s="576"/>
      <c r="AD519" s="30"/>
      <c r="AE519" s="30"/>
      <c r="AF519" s="30"/>
      <c r="AG519" s="30"/>
      <c r="AH519" s="30"/>
      <c r="AI519" s="30"/>
      <c r="AJ519" s="30"/>
      <c r="AK519" s="30"/>
      <c r="AL519" s="30"/>
      <c r="AM519" s="30"/>
      <c r="AN519" s="30"/>
      <c r="AO519" s="30"/>
      <c r="AP519" s="30"/>
      <c r="AQ519" s="30"/>
      <c r="AR519" s="30"/>
      <c r="AS519" s="30"/>
      <c r="AT519" s="30"/>
      <c r="AU519" s="30"/>
      <c r="AV519" s="30"/>
      <c r="AW519" s="30"/>
      <c r="AX519" s="30"/>
      <c r="AY519" s="30"/>
      <c r="AZ519" s="30"/>
      <c r="BA519" s="30"/>
      <c r="BB519" s="30"/>
      <c r="BC519" s="30"/>
      <c r="BD519" s="30"/>
      <c r="BE519" s="30"/>
      <c r="BF519" s="30"/>
      <c r="BG519" s="30"/>
      <c r="BH519" s="30"/>
      <c r="BI519" s="30"/>
      <c r="BJ519" s="30"/>
      <c r="BK519" s="30"/>
      <c r="BL519" s="30"/>
      <c r="BM519" s="30"/>
      <c r="BN519" s="30"/>
      <c r="BO519" s="30"/>
      <c r="BP519" s="30"/>
      <c r="BQ519" s="30"/>
      <c r="BR519" s="30"/>
      <c r="BS519" s="30"/>
      <c r="BT519" s="30"/>
      <c r="BU519" s="30"/>
      <c r="BV519" s="30"/>
      <c r="BW519" s="30"/>
      <c r="BX519" s="30"/>
      <c r="BY519" s="30"/>
      <c r="BZ519" s="30"/>
      <c r="CA519" s="30"/>
      <c r="CB519" s="30"/>
      <c r="CC519" s="30"/>
      <c r="CD519" s="30"/>
      <c r="CE519" s="30"/>
      <c r="CF519" s="30"/>
      <c r="CG519" s="30"/>
      <c r="CH519" s="30"/>
      <c r="CI519" s="30"/>
      <c r="CJ519" s="30"/>
      <c r="CK519" s="30"/>
      <c r="CL519" s="30"/>
      <c r="CM519" s="30"/>
      <c r="CN519" s="30"/>
      <c r="CO519" s="30"/>
      <c r="CP519" s="30"/>
      <c r="CQ519" s="30"/>
      <c r="CR519" s="30"/>
      <c r="CS519" s="30"/>
      <c r="CT519" s="30"/>
      <c r="CU519" s="30"/>
      <c r="CV519" s="30"/>
      <c r="CW519" s="30"/>
      <c r="CX519" s="30"/>
      <c r="CY519" s="30"/>
      <c r="CZ519" s="30"/>
      <c r="DA519" s="30"/>
      <c r="DB519" s="30"/>
      <c r="DC519" s="30"/>
      <c r="DD519" s="30"/>
      <c r="DE519" s="30"/>
      <c r="DF519" s="30"/>
      <c r="DG519" s="30"/>
      <c r="DH519" s="30"/>
      <c r="DI519" s="30"/>
      <c r="DJ519" s="30"/>
      <c r="DK519" s="30"/>
      <c r="DL519" s="30"/>
      <c r="DM519" s="30"/>
      <c r="DN519" s="30"/>
      <c r="DO519" s="30"/>
      <c r="DP519" s="30"/>
      <c r="DQ519" s="30"/>
      <c r="DR519" s="30"/>
      <c r="DS519" s="30"/>
      <c r="DT519" s="30"/>
      <c r="DU519" s="30"/>
      <c r="DV519" s="30"/>
      <c r="DW519" s="30"/>
      <c r="DX519" s="30"/>
      <c r="DY519" s="30"/>
      <c r="DZ519" s="30"/>
      <c r="EA519" s="30"/>
      <c r="EB519" s="30"/>
      <c r="EC519" s="30"/>
      <c r="ED519" s="30"/>
      <c r="EE519" s="30"/>
      <c r="EF519" s="30"/>
      <c r="EG519" s="30"/>
      <c r="EH519" s="30"/>
      <c r="EI519" s="30"/>
      <c r="EJ519" s="30"/>
      <c r="EK519" s="30"/>
      <c r="EL519" s="30"/>
      <c r="EM519" s="30"/>
      <c r="EN519" s="30"/>
      <c r="EO519" s="30"/>
      <c r="EP519" s="30"/>
      <c r="EQ519" s="30"/>
      <c r="ER519" s="30"/>
      <c r="ES519" s="30"/>
      <c r="ET519" s="30"/>
      <c r="EU519" s="30"/>
      <c r="EV519" s="30"/>
      <c r="EW519" s="30"/>
      <c r="EX519" s="30"/>
      <c r="EY519" s="30"/>
      <c r="EZ519" s="30"/>
      <c r="FA519" s="30"/>
      <c r="FB519" s="30"/>
      <c r="FC519" s="30"/>
      <c r="FD519" s="30"/>
      <c r="FE519" s="30"/>
      <c r="FF519" s="30"/>
      <c r="FG519" s="30"/>
      <c r="FH519" s="30"/>
      <c r="FI519" s="30"/>
      <c r="FJ519" s="30"/>
      <c r="FK519" s="30"/>
      <c r="FL519" s="30"/>
      <c r="FM519" s="30"/>
      <c r="FN519" s="30"/>
      <c r="FO519" s="30"/>
      <c r="FP519" s="30"/>
      <c r="FQ519" s="30"/>
      <c r="FR519" s="30"/>
      <c r="FS519" s="30"/>
      <c r="FT519" s="30"/>
      <c r="FU519" s="30"/>
      <c r="FV519" s="30"/>
      <c r="FW519" s="30"/>
      <c r="FX519" s="30"/>
      <c r="FY519" s="30"/>
      <c r="FZ519" s="30"/>
      <c r="GA519" s="30"/>
      <c r="GB519" s="30"/>
      <c r="GC519" s="30"/>
      <c r="GD519" s="30"/>
      <c r="GE519" s="30"/>
      <c r="GF519" s="30"/>
      <c r="GG519" s="30"/>
      <c r="GH519" s="30"/>
      <c r="GI519" s="30"/>
      <c r="GJ519" s="30"/>
      <c r="GK519" s="30"/>
      <c r="GL519" s="30"/>
      <c r="GM519" s="30"/>
      <c r="GN519" s="30"/>
      <c r="GO519" s="30"/>
      <c r="GP519" s="30"/>
      <c r="GQ519" s="30"/>
      <c r="GR519" s="30"/>
      <c r="GS519" s="30"/>
      <c r="GT519" s="30"/>
      <c r="GU519" s="30"/>
      <c r="GV519" s="30"/>
      <c r="GW519" s="30"/>
      <c r="GX519" s="30"/>
      <c r="GY519" s="30"/>
      <c r="GZ519" s="30"/>
      <c r="HA519" s="30"/>
      <c r="HB519" s="30"/>
      <c r="HC519" s="30"/>
      <c r="HD519" s="30"/>
      <c r="HE519" s="30"/>
      <c r="HF519" s="30"/>
      <c r="HG519" s="30"/>
      <c r="HH519" s="30"/>
      <c r="HI519" s="30"/>
      <c r="HJ519" s="30"/>
      <c r="HK519" s="30"/>
      <c r="HL519" s="30"/>
      <c r="HM519" s="30"/>
      <c r="HN519" s="30"/>
      <c r="HO519" s="30"/>
      <c r="HP519" s="30"/>
      <c r="HQ519" s="30"/>
      <c r="HR519" s="30"/>
      <c r="HS519" s="30"/>
      <c r="HT519" s="30"/>
      <c r="HU519" s="30"/>
      <c r="HV519" s="30"/>
      <c r="HW519" s="30"/>
      <c r="HX519" s="30"/>
      <c r="HY519" s="30"/>
      <c r="HZ519" s="30"/>
      <c r="IA519" s="30"/>
      <c r="IB519" s="30"/>
      <c r="IC519" s="30"/>
      <c r="ID519" s="30"/>
      <c r="IE519" s="30"/>
      <c r="IF519" s="30"/>
      <c r="IG519" s="30"/>
      <c r="IH519" s="30"/>
      <c r="II519" s="30"/>
      <c r="IJ519" s="30"/>
      <c r="IK519" s="30"/>
      <c r="IL519" s="30"/>
      <c r="IM519" s="30"/>
      <c r="IN519" s="30"/>
      <c r="IO519" s="30"/>
      <c r="IP519" s="30"/>
      <c r="IQ519" s="30"/>
      <c r="IR519" s="30"/>
      <c r="IS519" s="30"/>
      <c r="IT519" s="30"/>
      <c r="IU519" s="30"/>
      <c r="IV519" s="30"/>
      <c r="IW519" s="30"/>
      <c r="IX519" s="30"/>
      <c r="IY519" s="30"/>
      <c r="IZ519" s="30"/>
      <c r="JA519" s="30"/>
      <c r="JB519" s="30"/>
      <c r="JC519" s="30"/>
      <c r="JD519" s="30"/>
      <c r="JE519" s="30"/>
      <c r="JF519" s="30"/>
      <c r="JG519" s="30"/>
      <c r="JH519" s="30"/>
      <c r="JI519" s="30"/>
      <c r="JJ519" s="30"/>
      <c r="JK519" s="30"/>
      <c r="JL519" s="30"/>
      <c r="JM519" s="30"/>
      <c r="JN519" s="30"/>
      <c r="JO519" s="30"/>
      <c r="JP519" s="30"/>
      <c r="JQ519" s="30"/>
      <c r="JR519" s="30"/>
      <c r="JS519" s="30"/>
      <c r="JT519" s="30"/>
      <c r="JU519" s="30"/>
      <c r="JV519" s="30"/>
      <c r="JW519" s="30"/>
      <c r="JX519" s="30"/>
      <c r="JY519" s="30"/>
      <c r="JZ519" s="30"/>
      <c r="KA519" s="30"/>
      <c r="KB519" s="30"/>
      <c r="KC519" s="30"/>
      <c r="KD519" s="30"/>
      <c r="KE519" s="30"/>
      <c r="KF519" s="30"/>
      <c r="KG519" s="30"/>
      <c r="KH519" s="30"/>
      <c r="KI519" s="30"/>
      <c r="KJ519" s="30"/>
      <c r="KK519" s="30"/>
      <c r="KL519" s="30"/>
      <c r="KM519" s="30"/>
      <c r="KN519" s="30"/>
      <c r="KO519" s="30"/>
      <c r="KP519" s="30"/>
      <c r="KQ519" s="30"/>
      <c r="KR519" s="30"/>
      <c r="KS519" s="30"/>
      <c r="KT519" s="30"/>
      <c r="KU519" s="30"/>
      <c r="KV519" s="30"/>
      <c r="KW519" s="30"/>
      <c r="KX519" s="30"/>
      <c r="KY519" s="30"/>
      <c r="KZ519" s="30"/>
      <c r="LA519" s="30"/>
      <c r="LB519" s="30"/>
      <c r="LC519" s="30"/>
      <c r="LD519" s="30"/>
      <c r="LE519" s="30"/>
      <c r="LF519" s="30"/>
      <c r="LG519" s="30"/>
      <c r="LH519" s="30"/>
      <c r="LI519" s="30"/>
      <c r="LJ519" s="30"/>
      <c r="LK519" s="30"/>
      <c r="LL519" s="30"/>
      <c r="LM519" s="30"/>
      <c r="LN519" s="30"/>
      <c r="LO519" s="30"/>
      <c r="LP519" s="30"/>
      <c r="LQ519" s="30"/>
      <c r="LR519" s="30"/>
      <c r="LS519" s="30"/>
      <c r="LT519" s="30"/>
      <c r="LU519" s="30"/>
      <c r="LV519" s="30"/>
      <c r="LW519" s="30"/>
      <c r="LX519" s="30"/>
    </row>
    <row r="520" spans="1:336" s="31" customFormat="1" ht="89.25" x14ac:dyDescent="0.25">
      <c r="A520" s="677" t="str">
        <f>CONCATENATE(MUEBLES[[#This Row],[CODIGO DE LA PARTIDA ESPECIFICA ]],"-",MUEBLES[[#This Row],[NO. EDIFICIO ]],"-",MUEBLES[[#This Row],[NO. ÁREA ]],"-",MUEBLES[[#This Row],[NÚM. DE BIEN ]],"-",MUEBLES[[#This Row],[CONSECUTIVO DEL BIEN ]],"-",MUEBLES[[#This Row],[CONSECUTIVO GENERAL DE INVENTARIO]])</f>
        <v>511-01-44-101-006-0515</v>
      </c>
      <c r="B520" s="584">
        <v>511</v>
      </c>
      <c r="C520" s="584" t="s">
        <v>6096</v>
      </c>
      <c r="D520" s="584" t="s">
        <v>6636</v>
      </c>
      <c r="E520" s="585" t="s">
        <v>4060</v>
      </c>
      <c r="F520" s="584" t="str">
        <f>VLOOKUP(MUEBLES[[#This Row],[NO. EDIFICIO ]],EDIFICIOS[],2,FALSE)</f>
        <v>PALACIO MUNICIPAL</v>
      </c>
      <c r="G520" s="584" t="str">
        <f>VLOOKUP(MUEBLES[[#This Row],[NO. EDIFICIO ]],EDIFICIOS[],3,FALSE)</f>
        <v>PALACIO MUNICIPAL, S/N, COLONIA CENTRO</v>
      </c>
      <c r="H520" s="606" t="s">
        <v>4289</v>
      </c>
      <c r="I520" s="587" t="str">
        <f>VLOOKUP(MUEBLES[[#This Row],[NO. ÁREA ]],AREAS[],2,FALSE)</f>
        <v>SEGURIDAD PÚBLICA Y TRÁNSITO MUNICIPAL</v>
      </c>
      <c r="J520" s="586" t="str">
        <f>VLOOKUP(MUEBLES[[#This Row],[NO. ÁREA ]],AREAS[],5,FALSE)</f>
        <v>LIC. MIGUEL ÁNGEL ALDANA  CANO</v>
      </c>
      <c r="K520" s="586" t="s">
        <v>4060</v>
      </c>
      <c r="L520" s="587" t="str">
        <f>VLOOKUP(MUEBLES[[#This Row],[NÚM. DE NOMINA ]],PERSONAL[],2,FALSE)</f>
        <v>LIC. MIGUEL ÁNGEL ALDANA  CANO</v>
      </c>
      <c r="M520" s="586" t="str">
        <f>VLOOKUP(MUEBLES[[#This Row],[NÚM. DE NOMINA ]],PERSONAL[],3,FALSE)</f>
        <v xml:space="preserve">TITULAR </v>
      </c>
      <c r="N520" s="585" t="s">
        <v>4315</v>
      </c>
      <c r="O520" s="624" t="s">
        <v>4697</v>
      </c>
      <c r="P520" s="588" t="str">
        <f>VLOOKUP(MUEBLES[[#This Row],[NÚM. DE BIEN ]],BIENES[],2,FALSE)</f>
        <v>DISEÑO DE ETIQUETAS CON LOGOS INSTITUCIONALES, MATERIAL E INSTALACIÓN</v>
      </c>
      <c r="Q520" s="625" t="s">
        <v>3613</v>
      </c>
      <c r="R520" s="606" t="s">
        <v>5457</v>
      </c>
      <c r="S520" s="585" t="s">
        <v>557</v>
      </c>
      <c r="T520" s="585" t="s">
        <v>557</v>
      </c>
      <c r="U520" s="585" t="s">
        <v>557</v>
      </c>
      <c r="V520" s="585"/>
      <c r="W520" s="590">
        <v>45280</v>
      </c>
      <c r="X520" s="591">
        <v>5938.098</v>
      </c>
      <c r="Y520" s="619"/>
      <c r="Z520" s="592">
        <v>5938.098</v>
      </c>
      <c r="AA520" s="585" t="s">
        <v>1405</v>
      </c>
      <c r="AB520" s="19"/>
      <c r="AC520" s="576"/>
      <c r="AD520" s="30"/>
      <c r="AE520" s="30"/>
      <c r="AF520" s="30"/>
      <c r="AG520" s="30"/>
      <c r="AH520" s="30"/>
      <c r="AI520" s="30"/>
      <c r="AJ520" s="30"/>
      <c r="AK520" s="30"/>
      <c r="AL520" s="30"/>
      <c r="AM520" s="30"/>
      <c r="AN520" s="30"/>
      <c r="AO520" s="30"/>
      <c r="AP520" s="30"/>
      <c r="AQ520" s="30"/>
      <c r="AR520" s="30"/>
      <c r="AS520" s="30"/>
      <c r="AT520" s="30"/>
      <c r="AU520" s="30"/>
      <c r="AV520" s="30"/>
      <c r="AW520" s="30"/>
      <c r="AX520" s="30"/>
      <c r="AY520" s="30"/>
      <c r="AZ520" s="30"/>
      <c r="BA520" s="30"/>
      <c r="BB520" s="30"/>
      <c r="BC520" s="30"/>
      <c r="BD520" s="30"/>
      <c r="BE520" s="30"/>
      <c r="BF520" s="30"/>
      <c r="BG520" s="30"/>
      <c r="BH520" s="30"/>
      <c r="BI520" s="30"/>
      <c r="BJ520" s="30"/>
      <c r="BK520" s="30"/>
      <c r="BL520" s="30"/>
      <c r="BM520" s="30"/>
      <c r="BN520" s="30"/>
      <c r="BO520" s="30"/>
      <c r="BP520" s="30"/>
      <c r="BQ520" s="30"/>
      <c r="BR520" s="30"/>
      <c r="BS520" s="30"/>
      <c r="BT520" s="30"/>
      <c r="BU520" s="30"/>
      <c r="BV520" s="30"/>
      <c r="BW520" s="30"/>
      <c r="BX520" s="30"/>
      <c r="BY520" s="30"/>
      <c r="BZ520" s="30"/>
      <c r="CA520" s="30"/>
      <c r="CB520" s="30"/>
      <c r="CC520" s="30"/>
      <c r="CD520" s="30"/>
      <c r="CE520" s="30"/>
      <c r="CF520" s="30"/>
      <c r="CG520" s="30"/>
      <c r="CH520" s="30"/>
      <c r="CI520" s="30"/>
      <c r="CJ520" s="30"/>
      <c r="CK520" s="30"/>
      <c r="CL520" s="30"/>
      <c r="CM520" s="30"/>
      <c r="CN520" s="30"/>
      <c r="CO520" s="30"/>
      <c r="CP520" s="30"/>
      <c r="CQ520" s="30"/>
      <c r="CR520" s="30"/>
      <c r="CS520" s="30"/>
      <c r="CT520" s="30"/>
      <c r="CU520" s="30"/>
      <c r="CV520" s="30"/>
      <c r="CW520" s="30"/>
      <c r="CX520" s="30"/>
      <c r="CY520" s="30"/>
      <c r="CZ520" s="30"/>
      <c r="DA520" s="30"/>
      <c r="DB520" s="30"/>
      <c r="DC520" s="30"/>
      <c r="DD520" s="30"/>
      <c r="DE520" s="30"/>
      <c r="DF520" s="30"/>
      <c r="DG520" s="30"/>
      <c r="DH520" s="30"/>
      <c r="DI520" s="30"/>
      <c r="DJ520" s="30"/>
      <c r="DK520" s="30"/>
      <c r="DL520" s="30"/>
      <c r="DM520" s="30"/>
      <c r="DN520" s="30"/>
      <c r="DO520" s="30"/>
      <c r="DP520" s="30"/>
      <c r="DQ520" s="30"/>
      <c r="DR520" s="30"/>
      <c r="DS520" s="30"/>
      <c r="DT520" s="30"/>
      <c r="DU520" s="30"/>
      <c r="DV520" s="30"/>
      <c r="DW520" s="30"/>
      <c r="DX520" s="30"/>
      <c r="DY520" s="30"/>
      <c r="DZ520" s="30"/>
      <c r="EA520" s="30"/>
      <c r="EB520" s="30"/>
      <c r="EC520" s="30"/>
      <c r="ED520" s="30"/>
      <c r="EE520" s="30"/>
      <c r="EF520" s="30"/>
      <c r="EG520" s="30"/>
      <c r="EH520" s="30"/>
      <c r="EI520" s="30"/>
      <c r="EJ520" s="30"/>
      <c r="EK520" s="30"/>
      <c r="EL520" s="30"/>
      <c r="EM520" s="30"/>
      <c r="EN520" s="30"/>
      <c r="EO520" s="30"/>
      <c r="EP520" s="30"/>
      <c r="EQ520" s="30"/>
      <c r="ER520" s="30"/>
      <c r="ES520" s="30"/>
      <c r="ET520" s="30"/>
      <c r="EU520" s="30"/>
      <c r="EV520" s="30"/>
      <c r="EW520" s="30"/>
      <c r="EX520" s="30"/>
      <c r="EY520" s="30"/>
      <c r="EZ520" s="30"/>
      <c r="FA520" s="30"/>
      <c r="FB520" s="30"/>
      <c r="FC520" s="30"/>
      <c r="FD520" s="30"/>
      <c r="FE520" s="30"/>
      <c r="FF520" s="30"/>
      <c r="FG520" s="30"/>
      <c r="FH520" s="30"/>
      <c r="FI520" s="30"/>
      <c r="FJ520" s="30"/>
      <c r="FK520" s="30"/>
      <c r="FL520" s="30"/>
      <c r="FM520" s="30"/>
      <c r="FN520" s="30"/>
      <c r="FO520" s="30"/>
      <c r="FP520" s="30"/>
      <c r="FQ520" s="30"/>
      <c r="FR520" s="30"/>
      <c r="FS520" s="30"/>
      <c r="FT520" s="30"/>
      <c r="FU520" s="30"/>
      <c r="FV520" s="30"/>
      <c r="FW520" s="30"/>
      <c r="FX520" s="30"/>
      <c r="FY520" s="30"/>
      <c r="FZ520" s="30"/>
      <c r="GA520" s="30"/>
      <c r="GB520" s="30"/>
      <c r="GC520" s="30"/>
      <c r="GD520" s="30"/>
      <c r="GE520" s="30"/>
      <c r="GF520" s="30"/>
      <c r="GG520" s="30"/>
      <c r="GH520" s="30"/>
      <c r="GI520" s="30"/>
      <c r="GJ520" s="30"/>
      <c r="GK520" s="30"/>
      <c r="GL520" s="30"/>
      <c r="GM520" s="30"/>
      <c r="GN520" s="30"/>
      <c r="GO520" s="30"/>
      <c r="GP520" s="30"/>
      <c r="GQ520" s="30"/>
      <c r="GR520" s="30"/>
      <c r="GS520" s="30"/>
      <c r="GT520" s="30"/>
      <c r="GU520" s="30"/>
      <c r="GV520" s="30"/>
      <c r="GW520" s="30"/>
      <c r="GX520" s="30"/>
      <c r="GY520" s="30"/>
      <c r="GZ520" s="30"/>
      <c r="HA520" s="30"/>
      <c r="HB520" s="30"/>
      <c r="HC520" s="30"/>
      <c r="HD520" s="30"/>
      <c r="HE520" s="30"/>
      <c r="HF520" s="30"/>
      <c r="HG520" s="30"/>
      <c r="HH520" s="30"/>
      <c r="HI520" s="30"/>
      <c r="HJ520" s="30"/>
      <c r="HK520" s="30"/>
      <c r="HL520" s="30"/>
      <c r="HM520" s="30"/>
      <c r="HN520" s="30"/>
      <c r="HO520" s="30"/>
      <c r="HP520" s="30"/>
      <c r="HQ520" s="30"/>
      <c r="HR520" s="30"/>
      <c r="HS520" s="30"/>
      <c r="HT520" s="30"/>
      <c r="HU520" s="30"/>
      <c r="HV520" s="30"/>
      <c r="HW520" s="30"/>
      <c r="HX520" s="30"/>
      <c r="HY520" s="30"/>
      <c r="HZ520" s="30"/>
      <c r="IA520" s="30"/>
      <c r="IB520" s="30"/>
      <c r="IC520" s="30"/>
      <c r="ID520" s="30"/>
      <c r="IE520" s="30"/>
      <c r="IF520" s="30"/>
      <c r="IG520" s="30"/>
      <c r="IH520" s="30"/>
      <c r="II520" s="30"/>
      <c r="IJ520" s="30"/>
      <c r="IK520" s="30"/>
      <c r="IL520" s="30"/>
      <c r="IM520" s="30"/>
      <c r="IN520" s="30"/>
      <c r="IO520" s="30"/>
      <c r="IP520" s="30"/>
      <c r="IQ520" s="30"/>
      <c r="IR520" s="30"/>
      <c r="IS520" s="30"/>
      <c r="IT520" s="30"/>
      <c r="IU520" s="30"/>
      <c r="IV520" s="30"/>
      <c r="IW520" s="30"/>
      <c r="IX520" s="30"/>
      <c r="IY520" s="30"/>
      <c r="IZ520" s="30"/>
      <c r="JA520" s="30"/>
      <c r="JB520" s="30"/>
      <c r="JC520" s="30"/>
      <c r="JD520" s="30"/>
      <c r="JE520" s="30"/>
      <c r="JF520" s="30"/>
      <c r="JG520" s="30"/>
      <c r="JH520" s="30"/>
      <c r="JI520" s="30"/>
      <c r="JJ520" s="30"/>
      <c r="JK520" s="30"/>
      <c r="JL520" s="30"/>
      <c r="JM520" s="30"/>
      <c r="JN520" s="30"/>
      <c r="JO520" s="30"/>
      <c r="JP520" s="30"/>
      <c r="JQ520" s="30"/>
      <c r="JR520" s="30"/>
      <c r="JS520" s="30"/>
      <c r="JT520" s="30"/>
      <c r="JU520" s="30"/>
      <c r="JV520" s="30"/>
      <c r="JW520" s="30"/>
      <c r="JX520" s="30"/>
      <c r="JY520" s="30"/>
      <c r="JZ520" s="30"/>
      <c r="KA520" s="30"/>
      <c r="KB520" s="30"/>
      <c r="KC520" s="30"/>
      <c r="KD520" s="30"/>
      <c r="KE520" s="30"/>
      <c r="KF520" s="30"/>
      <c r="KG520" s="30"/>
      <c r="KH520" s="30"/>
      <c r="KI520" s="30"/>
      <c r="KJ520" s="30"/>
      <c r="KK520" s="30"/>
      <c r="KL520" s="30"/>
      <c r="KM520" s="30"/>
      <c r="KN520" s="30"/>
      <c r="KO520" s="30"/>
      <c r="KP520" s="30"/>
      <c r="KQ520" s="30"/>
      <c r="KR520" s="30"/>
      <c r="KS520" s="30"/>
      <c r="KT520" s="30"/>
      <c r="KU520" s="30"/>
      <c r="KV520" s="30"/>
      <c r="KW520" s="30"/>
      <c r="KX520" s="30"/>
      <c r="KY520" s="30"/>
      <c r="KZ520" s="30"/>
      <c r="LA520" s="30"/>
      <c r="LB520" s="30"/>
      <c r="LC520" s="30"/>
      <c r="LD520" s="30"/>
      <c r="LE520" s="30"/>
      <c r="LF520" s="30"/>
      <c r="LG520" s="30"/>
      <c r="LH520" s="30"/>
      <c r="LI520" s="30"/>
      <c r="LJ520" s="30"/>
      <c r="LK520" s="30"/>
      <c r="LL520" s="30"/>
      <c r="LM520" s="30"/>
      <c r="LN520" s="30"/>
      <c r="LO520" s="30"/>
      <c r="LP520" s="30"/>
      <c r="LQ520" s="30"/>
      <c r="LR520" s="30"/>
      <c r="LS520" s="30"/>
      <c r="LT520" s="30"/>
      <c r="LU520" s="30"/>
      <c r="LV520" s="30"/>
      <c r="LW520" s="30"/>
      <c r="LX520" s="30"/>
    </row>
    <row r="521" spans="1:336" s="31" customFormat="1" ht="63.75" x14ac:dyDescent="0.25">
      <c r="A521" s="677" t="str">
        <f>CONCATENATE(MUEBLES[[#This Row],[CODIGO DE LA PARTIDA ESPECIFICA ]],"-",MUEBLES[[#This Row],[NO. EDIFICIO ]],"-",MUEBLES[[#This Row],[NO. ÁREA ]],"-",MUEBLES[[#This Row],[NÚM. DE BIEN ]],"-",MUEBLES[[#This Row],[CONSECUTIVO DEL BIEN ]],"-",MUEBLES[[#This Row],[CONSECUTIVO GENERAL DE INVENTARIO]])</f>
        <v>511-01-44-032-001-0516</v>
      </c>
      <c r="B521" s="584">
        <v>511</v>
      </c>
      <c r="C521" s="584" t="s">
        <v>6096</v>
      </c>
      <c r="D521" s="584" t="s">
        <v>6637</v>
      </c>
      <c r="E521" s="585" t="s">
        <v>4060</v>
      </c>
      <c r="F521" s="584" t="str">
        <f>VLOOKUP(MUEBLES[[#This Row],[NO. EDIFICIO ]],EDIFICIOS[],2,FALSE)</f>
        <v>PALACIO MUNICIPAL</v>
      </c>
      <c r="G521" s="584" t="str">
        <f>VLOOKUP(MUEBLES[[#This Row],[NO. EDIFICIO ]],EDIFICIOS[],3,FALSE)</f>
        <v>PALACIO MUNICIPAL, S/N, COLONIA CENTRO</v>
      </c>
      <c r="H521" s="606" t="s">
        <v>4289</v>
      </c>
      <c r="I521" s="587" t="str">
        <f>VLOOKUP(MUEBLES[[#This Row],[NO. ÁREA ]],AREAS[],2,FALSE)</f>
        <v>SEGURIDAD PÚBLICA Y TRÁNSITO MUNICIPAL</v>
      </c>
      <c r="J521" s="586" t="str">
        <f>VLOOKUP(MUEBLES[[#This Row],[NO. ÁREA ]],AREAS[],5,FALSE)</f>
        <v>LIC. MIGUEL ÁNGEL ALDANA  CANO</v>
      </c>
      <c r="K521" s="586" t="s">
        <v>4060</v>
      </c>
      <c r="L521" s="587" t="str">
        <f>VLOOKUP(MUEBLES[[#This Row],[NÚM. DE NOMINA ]],PERSONAL[],2,FALSE)</f>
        <v>LIC. MIGUEL ÁNGEL ALDANA  CANO</v>
      </c>
      <c r="M521" s="586" t="str">
        <f>VLOOKUP(MUEBLES[[#This Row],[NÚM. DE NOMINA ]],PERSONAL[],3,FALSE)</f>
        <v xml:space="preserve">TITULAR </v>
      </c>
      <c r="N521" s="585" t="s">
        <v>4723</v>
      </c>
      <c r="O521" s="624" t="s">
        <v>4692</v>
      </c>
      <c r="P521" s="588" t="str">
        <f>VLOOKUP(MUEBLES[[#This Row],[NÚM. DE BIEN ]],BIENES[],2,FALSE)</f>
        <v>BOBINAS DE CABLE USO RUDO 3X14AWG 600 V (100 M CU</v>
      </c>
      <c r="Q521" s="625" t="s">
        <v>3614</v>
      </c>
      <c r="R521" s="606" t="s">
        <v>5458</v>
      </c>
      <c r="S521" s="585" t="s">
        <v>557</v>
      </c>
      <c r="T521" s="585" t="s">
        <v>557</v>
      </c>
      <c r="U521" s="585" t="s">
        <v>557</v>
      </c>
      <c r="V521" s="585"/>
      <c r="W521" s="590">
        <v>45280</v>
      </c>
      <c r="X521" s="591">
        <v>2313.2024000000001</v>
      </c>
      <c r="Y521" s="619"/>
      <c r="Z521" s="592">
        <v>2313.2024000000001</v>
      </c>
      <c r="AA521" s="585" t="s">
        <v>1405</v>
      </c>
      <c r="AB521" s="19"/>
      <c r="AC521" s="576"/>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30"/>
      <c r="BF521" s="30"/>
      <c r="BG521" s="30"/>
      <c r="BH521" s="30"/>
      <c r="BI521" s="30"/>
      <c r="BJ521" s="30"/>
      <c r="BK521" s="30"/>
      <c r="BL521" s="30"/>
      <c r="BM521" s="30"/>
      <c r="BN521" s="30"/>
      <c r="BO521" s="30"/>
      <c r="BP521" s="30"/>
      <c r="BQ521" s="30"/>
      <c r="BR521" s="30"/>
      <c r="BS521" s="30"/>
      <c r="BT521" s="30"/>
      <c r="BU521" s="30"/>
      <c r="BV521" s="30"/>
      <c r="BW521" s="30"/>
      <c r="BX521" s="30"/>
      <c r="BY521" s="30"/>
      <c r="BZ521" s="30"/>
      <c r="CA521" s="30"/>
      <c r="CB521" s="30"/>
      <c r="CC521" s="30"/>
      <c r="CD521" s="30"/>
      <c r="CE521" s="30"/>
      <c r="CF521" s="30"/>
      <c r="CG521" s="30"/>
      <c r="CH521" s="30"/>
      <c r="CI521" s="30"/>
      <c r="CJ521" s="30"/>
      <c r="CK521" s="30"/>
      <c r="CL521" s="30"/>
      <c r="CM521" s="30"/>
      <c r="CN521" s="30"/>
      <c r="CO521" s="30"/>
      <c r="CP521" s="30"/>
      <c r="CQ521" s="30"/>
      <c r="CR521" s="30"/>
      <c r="CS521" s="30"/>
      <c r="CT521" s="30"/>
      <c r="CU521" s="30"/>
      <c r="CV521" s="30"/>
      <c r="CW521" s="30"/>
      <c r="CX521" s="30"/>
      <c r="CY521" s="30"/>
      <c r="CZ521" s="30"/>
      <c r="DA521" s="30"/>
      <c r="DB521" s="30"/>
      <c r="DC521" s="30"/>
      <c r="DD521" s="30"/>
      <c r="DE521" s="30"/>
      <c r="DF521" s="30"/>
      <c r="DG521" s="30"/>
      <c r="DH521" s="30"/>
      <c r="DI521" s="30"/>
      <c r="DJ521" s="30"/>
      <c r="DK521" s="30"/>
      <c r="DL521" s="30"/>
      <c r="DM521" s="30"/>
      <c r="DN521" s="30"/>
      <c r="DO521" s="30"/>
      <c r="DP521" s="30"/>
      <c r="DQ521" s="30"/>
      <c r="DR521" s="30"/>
      <c r="DS521" s="30"/>
      <c r="DT521" s="30"/>
      <c r="DU521" s="30"/>
      <c r="DV521" s="30"/>
      <c r="DW521" s="30"/>
      <c r="DX521" s="30"/>
      <c r="DY521" s="30"/>
      <c r="DZ521" s="30"/>
      <c r="EA521" s="30"/>
      <c r="EB521" s="30"/>
      <c r="EC521" s="30"/>
      <c r="ED521" s="30"/>
      <c r="EE521" s="30"/>
      <c r="EF521" s="30"/>
      <c r="EG521" s="30"/>
      <c r="EH521" s="30"/>
      <c r="EI521" s="30"/>
      <c r="EJ521" s="30"/>
      <c r="EK521" s="30"/>
      <c r="EL521" s="30"/>
      <c r="EM521" s="30"/>
      <c r="EN521" s="30"/>
      <c r="EO521" s="30"/>
      <c r="EP521" s="30"/>
      <c r="EQ521" s="30"/>
      <c r="ER521" s="30"/>
      <c r="ES521" s="30"/>
      <c r="ET521" s="30"/>
      <c r="EU521" s="30"/>
      <c r="EV521" s="30"/>
      <c r="EW521" s="30"/>
      <c r="EX521" s="30"/>
      <c r="EY521" s="30"/>
      <c r="EZ521" s="30"/>
      <c r="FA521" s="30"/>
      <c r="FB521" s="30"/>
      <c r="FC521" s="30"/>
      <c r="FD521" s="30"/>
      <c r="FE521" s="30"/>
      <c r="FF521" s="30"/>
      <c r="FG521" s="30"/>
      <c r="FH521" s="30"/>
      <c r="FI521" s="30"/>
      <c r="FJ521" s="30"/>
      <c r="FK521" s="30"/>
      <c r="FL521" s="30"/>
      <c r="FM521" s="30"/>
      <c r="FN521" s="30"/>
      <c r="FO521" s="30"/>
      <c r="FP521" s="30"/>
      <c r="FQ521" s="30"/>
      <c r="FR521" s="30"/>
      <c r="FS521" s="30"/>
      <c r="FT521" s="30"/>
      <c r="FU521" s="30"/>
      <c r="FV521" s="30"/>
      <c r="FW521" s="30"/>
      <c r="FX521" s="30"/>
      <c r="FY521" s="30"/>
      <c r="FZ521" s="30"/>
      <c r="GA521" s="30"/>
      <c r="GB521" s="30"/>
      <c r="GC521" s="30"/>
      <c r="GD521" s="30"/>
      <c r="GE521" s="30"/>
      <c r="GF521" s="30"/>
      <c r="GG521" s="30"/>
      <c r="GH521" s="30"/>
      <c r="GI521" s="30"/>
      <c r="GJ521" s="30"/>
      <c r="GK521" s="30"/>
      <c r="GL521" s="30"/>
      <c r="GM521" s="30"/>
      <c r="GN521" s="30"/>
      <c r="GO521" s="30"/>
      <c r="GP521" s="30"/>
      <c r="GQ521" s="30"/>
      <c r="GR521" s="30"/>
      <c r="GS521" s="30"/>
      <c r="GT521" s="30"/>
      <c r="GU521" s="30"/>
      <c r="GV521" s="30"/>
      <c r="GW521" s="30"/>
      <c r="GX521" s="30"/>
      <c r="GY521" s="30"/>
      <c r="GZ521" s="30"/>
      <c r="HA521" s="30"/>
      <c r="HB521" s="30"/>
      <c r="HC521" s="30"/>
      <c r="HD521" s="30"/>
      <c r="HE521" s="30"/>
      <c r="HF521" s="30"/>
      <c r="HG521" s="30"/>
      <c r="HH521" s="30"/>
      <c r="HI521" s="30"/>
      <c r="HJ521" s="30"/>
      <c r="HK521" s="30"/>
      <c r="HL521" s="30"/>
      <c r="HM521" s="30"/>
      <c r="HN521" s="30"/>
      <c r="HO521" s="30"/>
      <c r="HP521" s="30"/>
      <c r="HQ521" s="30"/>
      <c r="HR521" s="30"/>
      <c r="HS521" s="30"/>
      <c r="HT521" s="30"/>
      <c r="HU521" s="30"/>
      <c r="HV521" s="30"/>
      <c r="HW521" s="30"/>
      <c r="HX521" s="30"/>
      <c r="HY521" s="30"/>
      <c r="HZ521" s="30"/>
      <c r="IA521" s="30"/>
      <c r="IB521" s="30"/>
      <c r="IC521" s="30"/>
      <c r="ID521" s="30"/>
      <c r="IE521" s="30"/>
      <c r="IF521" s="30"/>
      <c r="IG521" s="30"/>
      <c r="IH521" s="30"/>
      <c r="II521" s="30"/>
      <c r="IJ521" s="30"/>
      <c r="IK521" s="30"/>
      <c r="IL521" s="30"/>
      <c r="IM521" s="30"/>
      <c r="IN521" s="30"/>
      <c r="IO521" s="30"/>
      <c r="IP521" s="30"/>
      <c r="IQ521" s="30"/>
      <c r="IR521" s="30"/>
      <c r="IS521" s="30"/>
      <c r="IT521" s="30"/>
      <c r="IU521" s="30"/>
      <c r="IV521" s="30"/>
      <c r="IW521" s="30"/>
      <c r="IX521" s="30"/>
      <c r="IY521" s="30"/>
      <c r="IZ521" s="30"/>
      <c r="JA521" s="30"/>
      <c r="JB521" s="30"/>
      <c r="JC521" s="30"/>
      <c r="JD521" s="30"/>
      <c r="JE521" s="30"/>
      <c r="JF521" s="30"/>
      <c r="JG521" s="30"/>
      <c r="JH521" s="30"/>
      <c r="JI521" s="30"/>
      <c r="JJ521" s="30"/>
      <c r="JK521" s="30"/>
      <c r="JL521" s="30"/>
      <c r="JM521" s="30"/>
      <c r="JN521" s="30"/>
      <c r="JO521" s="30"/>
      <c r="JP521" s="30"/>
      <c r="JQ521" s="30"/>
      <c r="JR521" s="30"/>
      <c r="JS521" s="30"/>
      <c r="JT521" s="30"/>
      <c r="JU521" s="30"/>
      <c r="JV521" s="30"/>
      <c r="JW521" s="30"/>
      <c r="JX521" s="30"/>
      <c r="JY521" s="30"/>
      <c r="JZ521" s="30"/>
      <c r="KA521" s="30"/>
      <c r="KB521" s="30"/>
      <c r="KC521" s="30"/>
      <c r="KD521" s="30"/>
      <c r="KE521" s="30"/>
      <c r="KF521" s="30"/>
      <c r="KG521" s="30"/>
      <c r="KH521" s="30"/>
      <c r="KI521" s="30"/>
      <c r="KJ521" s="30"/>
      <c r="KK521" s="30"/>
      <c r="KL521" s="30"/>
      <c r="KM521" s="30"/>
      <c r="KN521" s="30"/>
      <c r="KO521" s="30"/>
      <c r="KP521" s="30"/>
      <c r="KQ521" s="30"/>
      <c r="KR521" s="30"/>
      <c r="KS521" s="30"/>
      <c r="KT521" s="30"/>
      <c r="KU521" s="30"/>
      <c r="KV521" s="30"/>
      <c r="KW521" s="30"/>
      <c r="KX521" s="30"/>
      <c r="KY521" s="30"/>
      <c r="KZ521" s="30"/>
      <c r="LA521" s="30"/>
      <c r="LB521" s="30"/>
      <c r="LC521" s="30"/>
      <c r="LD521" s="30"/>
      <c r="LE521" s="30"/>
      <c r="LF521" s="30"/>
      <c r="LG521" s="30"/>
      <c r="LH521" s="30"/>
      <c r="LI521" s="30"/>
      <c r="LJ521" s="30"/>
      <c r="LK521" s="30"/>
      <c r="LL521" s="30"/>
      <c r="LM521" s="30"/>
      <c r="LN521" s="30"/>
      <c r="LO521" s="30"/>
      <c r="LP521" s="30"/>
      <c r="LQ521" s="30"/>
      <c r="LR521" s="30"/>
      <c r="LS521" s="30"/>
      <c r="LT521" s="30"/>
      <c r="LU521" s="30"/>
      <c r="LV521" s="30"/>
      <c r="LW521" s="30"/>
      <c r="LX521" s="30"/>
    </row>
    <row r="522" spans="1:336" s="31" customFormat="1" ht="63.75" x14ac:dyDescent="0.25">
      <c r="A522" s="677" t="str">
        <f>CONCATENATE(MUEBLES[[#This Row],[CODIGO DE LA PARTIDA ESPECIFICA ]],"-",MUEBLES[[#This Row],[NO. EDIFICIO ]],"-",MUEBLES[[#This Row],[NO. ÁREA ]],"-",MUEBLES[[#This Row],[NÚM. DE BIEN ]],"-",MUEBLES[[#This Row],[CONSECUTIVO DEL BIEN ]],"-",MUEBLES[[#This Row],[CONSECUTIVO GENERAL DE INVENTARIO]])</f>
        <v>511-01-44-032-002-0517</v>
      </c>
      <c r="B522" s="584">
        <v>511</v>
      </c>
      <c r="C522" s="584" t="s">
        <v>6096</v>
      </c>
      <c r="D522" s="584" t="s">
        <v>6638</v>
      </c>
      <c r="E522" s="585" t="s">
        <v>4060</v>
      </c>
      <c r="F522" s="584" t="str">
        <f>VLOOKUP(MUEBLES[[#This Row],[NO. EDIFICIO ]],EDIFICIOS[],2,FALSE)</f>
        <v>PALACIO MUNICIPAL</v>
      </c>
      <c r="G522" s="584" t="str">
        <f>VLOOKUP(MUEBLES[[#This Row],[NO. EDIFICIO ]],EDIFICIOS[],3,FALSE)</f>
        <v>PALACIO MUNICIPAL, S/N, COLONIA CENTRO</v>
      </c>
      <c r="H522" s="606" t="s">
        <v>4289</v>
      </c>
      <c r="I522" s="587" t="str">
        <f>VLOOKUP(MUEBLES[[#This Row],[NO. ÁREA ]],AREAS[],2,FALSE)</f>
        <v>SEGURIDAD PÚBLICA Y TRÁNSITO MUNICIPAL</v>
      </c>
      <c r="J522" s="586" t="str">
        <f>VLOOKUP(MUEBLES[[#This Row],[NO. ÁREA ]],AREAS[],5,FALSE)</f>
        <v>LIC. MIGUEL ÁNGEL ALDANA  CANO</v>
      </c>
      <c r="K522" s="586" t="s">
        <v>4060</v>
      </c>
      <c r="L522" s="587" t="str">
        <f>VLOOKUP(MUEBLES[[#This Row],[NÚM. DE NOMINA ]],PERSONAL[],2,FALSE)</f>
        <v>LIC. MIGUEL ÁNGEL ALDANA  CANO</v>
      </c>
      <c r="M522" s="586" t="str">
        <f>VLOOKUP(MUEBLES[[#This Row],[NÚM. DE NOMINA ]],PERSONAL[],3,FALSE)</f>
        <v xml:space="preserve">TITULAR </v>
      </c>
      <c r="N522" s="585" t="s">
        <v>4723</v>
      </c>
      <c r="O522" s="624" t="s">
        <v>4693</v>
      </c>
      <c r="P522" s="588" t="str">
        <f>VLOOKUP(MUEBLES[[#This Row],[NÚM. DE BIEN ]],BIENES[],2,FALSE)</f>
        <v>BOBINAS DE CABLE USO RUDO 3X14AWG 600 V (100 M CU</v>
      </c>
      <c r="Q522" s="625" t="s">
        <v>3614</v>
      </c>
      <c r="R522" s="606" t="s">
        <v>5459</v>
      </c>
      <c r="S522" s="585" t="s">
        <v>557</v>
      </c>
      <c r="T522" s="585" t="s">
        <v>557</v>
      </c>
      <c r="U522" s="585" t="s">
        <v>557</v>
      </c>
      <c r="V522" s="585"/>
      <c r="W522" s="590">
        <v>45280</v>
      </c>
      <c r="X522" s="591">
        <v>2313.2024000000001</v>
      </c>
      <c r="Y522" s="619"/>
      <c r="Z522" s="592">
        <v>2313.2024000000001</v>
      </c>
      <c r="AA522" s="585" t="s">
        <v>1405</v>
      </c>
      <c r="AB522" s="19"/>
      <c r="AC522" s="576"/>
      <c r="AD522" s="30"/>
      <c r="AE522" s="30"/>
      <c r="AF522" s="30"/>
      <c r="AG522" s="30"/>
      <c r="AH522" s="30"/>
      <c r="AI522" s="30"/>
      <c r="AJ522" s="30"/>
      <c r="AK522" s="30"/>
      <c r="AL522" s="30"/>
      <c r="AM522" s="30"/>
      <c r="AN522" s="30"/>
      <c r="AO522" s="30"/>
      <c r="AP522" s="30"/>
      <c r="AQ522" s="30"/>
      <c r="AR522" s="30"/>
      <c r="AS522" s="30"/>
      <c r="AT522" s="30"/>
      <c r="AU522" s="30"/>
      <c r="AV522" s="30"/>
      <c r="AW522" s="30"/>
      <c r="AX522" s="30"/>
      <c r="AY522" s="30"/>
      <c r="AZ522" s="30"/>
      <c r="BA522" s="30"/>
      <c r="BB522" s="30"/>
      <c r="BC522" s="30"/>
      <c r="BD522" s="30"/>
      <c r="BE522" s="30"/>
      <c r="BF522" s="30"/>
      <c r="BG522" s="30"/>
      <c r="BH522" s="30"/>
      <c r="BI522" s="30"/>
      <c r="BJ522" s="30"/>
      <c r="BK522" s="30"/>
      <c r="BL522" s="30"/>
      <c r="BM522" s="30"/>
      <c r="BN522" s="30"/>
      <c r="BO522" s="30"/>
      <c r="BP522" s="30"/>
      <c r="BQ522" s="30"/>
      <c r="BR522" s="30"/>
      <c r="BS522" s="30"/>
      <c r="BT522" s="30"/>
      <c r="BU522" s="30"/>
      <c r="BV522" s="30"/>
      <c r="BW522" s="30"/>
      <c r="BX522" s="30"/>
      <c r="BY522" s="30"/>
      <c r="BZ522" s="30"/>
      <c r="CA522" s="30"/>
      <c r="CB522" s="30"/>
      <c r="CC522" s="30"/>
      <c r="CD522" s="30"/>
      <c r="CE522" s="30"/>
      <c r="CF522" s="30"/>
      <c r="CG522" s="30"/>
      <c r="CH522" s="30"/>
      <c r="CI522" s="30"/>
      <c r="CJ522" s="30"/>
      <c r="CK522" s="30"/>
      <c r="CL522" s="30"/>
      <c r="CM522" s="30"/>
      <c r="CN522" s="30"/>
      <c r="CO522" s="30"/>
      <c r="CP522" s="30"/>
      <c r="CQ522" s="30"/>
      <c r="CR522" s="30"/>
      <c r="CS522" s="30"/>
      <c r="CT522" s="30"/>
      <c r="CU522" s="30"/>
      <c r="CV522" s="30"/>
      <c r="CW522" s="30"/>
      <c r="CX522" s="30"/>
      <c r="CY522" s="30"/>
      <c r="CZ522" s="30"/>
      <c r="DA522" s="30"/>
      <c r="DB522" s="30"/>
      <c r="DC522" s="30"/>
      <c r="DD522" s="30"/>
      <c r="DE522" s="30"/>
      <c r="DF522" s="30"/>
      <c r="DG522" s="30"/>
      <c r="DH522" s="30"/>
      <c r="DI522" s="30"/>
      <c r="DJ522" s="30"/>
      <c r="DK522" s="30"/>
      <c r="DL522" s="30"/>
      <c r="DM522" s="30"/>
      <c r="DN522" s="30"/>
      <c r="DO522" s="30"/>
      <c r="DP522" s="30"/>
      <c r="DQ522" s="30"/>
      <c r="DR522" s="30"/>
      <c r="DS522" s="30"/>
      <c r="DT522" s="30"/>
      <c r="DU522" s="30"/>
      <c r="DV522" s="30"/>
      <c r="DW522" s="30"/>
      <c r="DX522" s="30"/>
      <c r="DY522" s="30"/>
      <c r="DZ522" s="30"/>
      <c r="EA522" s="30"/>
      <c r="EB522" s="30"/>
      <c r="EC522" s="30"/>
      <c r="ED522" s="30"/>
      <c r="EE522" s="30"/>
      <c r="EF522" s="30"/>
      <c r="EG522" s="30"/>
      <c r="EH522" s="30"/>
      <c r="EI522" s="30"/>
      <c r="EJ522" s="30"/>
      <c r="EK522" s="30"/>
      <c r="EL522" s="30"/>
      <c r="EM522" s="30"/>
      <c r="EN522" s="30"/>
      <c r="EO522" s="30"/>
      <c r="EP522" s="30"/>
      <c r="EQ522" s="30"/>
      <c r="ER522" s="30"/>
      <c r="ES522" s="30"/>
      <c r="ET522" s="30"/>
      <c r="EU522" s="30"/>
      <c r="EV522" s="30"/>
      <c r="EW522" s="30"/>
      <c r="EX522" s="30"/>
      <c r="EY522" s="30"/>
      <c r="EZ522" s="30"/>
      <c r="FA522" s="30"/>
      <c r="FB522" s="30"/>
      <c r="FC522" s="30"/>
      <c r="FD522" s="30"/>
      <c r="FE522" s="30"/>
      <c r="FF522" s="30"/>
      <c r="FG522" s="30"/>
      <c r="FH522" s="30"/>
      <c r="FI522" s="30"/>
      <c r="FJ522" s="30"/>
      <c r="FK522" s="30"/>
      <c r="FL522" s="30"/>
      <c r="FM522" s="30"/>
      <c r="FN522" s="30"/>
      <c r="FO522" s="30"/>
      <c r="FP522" s="30"/>
      <c r="FQ522" s="30"/>
      <c r="FR522" s="30"/>
      <c r="FS522" s="30"/>
      <c r="FT522" s="30"/>
      <c r="FU522" s="30"/>
      <c r="FV522" s="30"/>
      <c r="FW522" s="30"/>
      <c r="FX522" s="30"/>
      <c r="FY522" s="30"/>
      <c r="FZ522" s="30"/>
      <c r="GA522" s="30"/>
      <c r="GB522" s="30"/>
      <c r="GC522" s="30"/>
      <c r="GD522" s="30"/>
      <c r="GE522" s="30"/>
      <c r="GF522" s="30"/>
      <c r="GG522" s="30"/>
      <c r="GH522" s="30"/>
      <c r="GI522" s="30"/>
      <c r="GJ522" s="30"/>
      <c r="GK522" s="30"/>
      <c r="GL522" s="30"/>
      <c r="GM522" s="30"/>
      <c r="GN522" s="30"/>
      <c r="GO522" s="30"/>
      <c r="GP522" s="30"/>
      <c r="GQ522" s="30"/>
      <c r="GR522" s="30"/>
      <c r="GS522" s="30"/>
      <c r="GT522" s="30"/>
      <c r="GU522" s="30"/>
      <c r="GV522" s="30"/>
      <c r="GW522" s="30"/>
      <c r="GX522" s="30"/>
      <c r="GY522" s="30"/>
      <c r="GZ522" s="30"/>
      <c r="HA522" s="30"/>
      <c r="HB522" s="30"/>
      <c r="HC522" s="30"/>
      <c r="HD522" s="30"/>
      <c r="HE522" s="30"/>
      <c r="HF522" s="30"/>
      <c r="HG522" s="30"/>
      <c r="HH522" s="30"/>
      <c r="HI522" s="30"/>
      <c r="HJ522" s="30"/>
      <c r="HK522" s="30"/>
      <c r="HL522" s="30"/>
      <c r="HM522" s="30"/>
      <c r="HN522" s="30"/>
      <c r="HO522" s="30"/>
      <c r="HP522" s="30"/>
      <c r="HQ522" s="30"/>
      <c r="HR522" s="30"/>
      <c r="HS522" s="30"/>
      <c r="HT522" s="30"/>
      <c r="HU522" s="30"/>
      <c r="HV522" s="30"/>
      <c r="HW522" s="30"/>
      <c r="HX522" s="30"/>
      <c r="HY522" s="30"/>
      <c r="HZ522" s="30"/>
      <c r="IA522" s="30"/>
      <c r="IB522" s="30"/>
      <c r="IC522" s="30"/>
      <c r="ID522" s="30"/>
      <c r="IE522" s="30"/>
      <c r="IF522" s="30"/>
      <c r="IG522" s="30"/>
      <c r="IH522" s="30"/>
      <c r="II522" s="30"/>
      <c r="IJ522" s="30"/>
      <c r="IK522" s="30"/>
      <c r="IL522" s="30"/>
      <c r="IM522" s="30"/>
      <c r="IN522" s="30"/>
      <c r="IO522" s="30"/>
      <c r="IP522" s="30"/>
      <c r="IQ522" s="30"/>
      <c r="IR522" s="30"/>
      <c r="IS522" s="30"/>
      <c r="IT522" s="30"/>
      <c r="IU522" s="30"/>
      <c r="IV522" s="30"/>
      <c r="IW522" s="30"/>
      <c r="IX522" s="30"/>
      <c r="IY522" s="30"/>
      <c r="IZ522" s="30"/>
      <c r="JA522" s="30"/>
      <c r="JB522" s="30"/>
      <c r="JC522" s="30"/>
      <c r="JD522" s="30"/>
      <c r="JE522" s="30"/>
      <c r="JF522" s="30"/>
      <c r="JG522" s="30"/>
      <c r="JH522" s="30"/>
      <c r="JI522" s="30"/>
      <c r="JJ522" s="30"/>
      <c r="JK522" s="30"/>
      <c r="JL522" s="30"/>
      <c r="JM522" s="30"/>
      <c r="JN522" s="30"/>
      <c r="JO522" s="30"/>
      <c r="JP522" s="30"/>
      <c r="JQ522" s="30"/>
      <c r="JR522" s="30"/>
      <c r="JS522" s="30"/>
      <c r="JT522" s="30"/>
      <c r="JU522" s="30"/>
      <c r="JV522" s="30"/>
      <c r="JW522" s="30"/>
      <c r="JX522" s="30"/>
      <c r="JY522" s="30"/>
      <c r="JZ522" s="30"/>
      <c r="KA522" s="30"/>
      <c r="KB522" s="30"/>
      <c r="KC522" s="30"/>
      <c r="KD522" s="30"/>
      <c r="KE522" s="30"/>
      <c r="KF522" s="30"/>
      <c r="KG522" s="30"/>
      <c r="KH522" s="30"/>
      <c r="KI522" s="30"/>
      <c r="KJ522" s="30"/>
      <c r="KK522" s="30"/>
      <c r="KL522" s="30"/>
      <c r="KM522" s="30"/>
      <c r="KN522" s="30"/>
      <c r="KO522" s="30"/>
      <c r="KP522" s="30"/>
      <c r="KQ522" s="30"/>
      <c r="KR522" s="30"/>
      <c r="KS522" s="30"/>
      <c r="KT522" s="30"/>
      <c r="KU522" s="30"/>
      <c r="KV522" s="30"/>
      <c r="KW522" s="30"/>
      <c r="KX522" s="30"/>
      <c r="KY522" s="30"/>
      <c r="KZ522" s="30"/>
      <c r="LA522" s="30"/>
      <c r="LB522" s="30"/>
      <c r="LC522" s="30"/>
      <c r="LD522" s="30"/>
      <c r="LE522" s="30"/>
      <c r="LF522" s="30"/>
      <c r="LG522" s="30"/>
      <c r="LH522" s="30"/>
      <c r="LI522" s="30"/>
      <c r="LJ522" s="30"/>
      <c r="LK522" s="30"/>
      <c r="LL522" s="30"/>
      <c r="LM522" s="30"/>
      <c r="LN522" s="30"/>
      <c r="LO522" s="30"/>
      <c r="LP522" s="30"/>
      <c r="LQ522" s="30"/>
      <c r="LR522" s="30"/>
      <c r="LS522" s="30"/>
      <c r="LT522" s="30"/>
      <c r="LU522" s="30"/>
      <c r="LV522" s="30"/>
      <c r="LW522" s="30"/>
      <c r="LX522" s="30"/>
    </row>
    <row r="523" spans="1:336" s="31" customFormat="1" ht="63.75" x14ac:dyDescent="0.25">
      <c r="A523" s="677" t="str">
        <f>CONCATENATE(MUEBLES[[#This Row],[CODIGO DE LA PARTIDA ESPECIFICA ]],"-",MUEBLES[[#This Row],[NO. EDIFICIO ]],"-",MUEBLES[[#This Row],[NO. ÁREA ]],"-",MUEBLES[[#This Row],[NÚM. DE BIEN ]],"-",MUEBLES[[#This Row],[CONSECUTIVO DEL BIEN ]],"-",MUEBLES[[#This Row],[CONSECUTIVO GENERAL DE INVENTARIO]])</f>
        <v>511-01-44-032-003-0518</v>
      </c>
      <c r="B523" s="584">
        <v>511</v>
      </c>
      <c r="C523" s="584" t="s">
        <v>6096</v>
      </c>
      <c r="D523" s="584" t="s">
        <v>6639</v>
      </c>
      <c r="E523" s="585" t="s">
        <v>4060</v>
      </c>
      <c r="F523" s="584" t="str">
        <f>VLOOKUP(MUEBLES[[#This Row],[NO. EDIFICIO ]],EDIFICIOS[],2,FALSE)</f>
        <v>PALACIO MUNICIPAL</v>
      </c>
      <c r="G523" s="584" t="str">
        <f>VLOOKUP(MUEBLES[[#This Row],[NO. EDIFICIO ]],EDIFICIOS[],3,FALSE)</f>
        <v>PALACIO MUNICIPAL, S/N, COLONIA CENTRO</v>
      </c>
      <c r="H523" s="606" t="s">
        <v>4289</v>
      </c>
      <c r="I523" s="587" t="str">
        <f>VLOOKUP(MUEBLES[[#This Row],[NO. ÁREA ]],AREAS[],2,FALSE)</f>
        <v>SEGURIDAD PÚBLICA Y TRÁNSITO MUNICIPAL</v>
      </c>
      <c r="J523" s="586" t="str">
        <f>VLOOKUP(MUEBLES[[#This Row],[NO. ÁREA ]],AREAS[],5,FALSE)</f>
        <v>LIC. MIGUEL ÁNGEL ALDANA  CANO</v>
      </c>
      <c r="K523" s="586" t="s">
        <v>4060</v>
      </c>
      <c r="L523" s="587" t="str">
        <f>VLOOKUP(MUEBLES[[#This Row],[NÚM. DE NOMINA ]],PERSONAL[],2,FALSE)</f>
        <v>LIC. MIGUEL ÁNGEL ALDANA  CANO</v>
      </c>
      <c r="M523" s="586" t="str">
        <f>VLOOKUP(MUEBLES[[#This Row],[NÚM. DE NOMINA ]],PERSONAL[],3,FALSE)</f>
        <v xml:space="preserve">TITULAR </v>
      </c>
      <c r="N523" s="585" t="s">
        <v>4723</v>
      </c>
      <c r="O523" s="624" t="s">
        <v>4694</v>
      </c>
      <c r="P523" s="588" t="str">
        <f>VLOOKUP(MUEBLES[[#This Row],[NÚM. DE BIEN ]],BIENES[],2,FALSE)</f>
        <v>BOBINAS DE CABLE USO RUDO 3X14AWG 600 V (100 M CU</v>
      </c>
      <c r="Q523" s="625" t="s">
        <v>3614</v>
      </c>
      <c r="R523" s="606" t="s">
        <v>5460</v>
      </c>
      <c r="S523" s="585" t="s">
        <v>557</v>
      </c>
      <c r="T523" s="585" t="s">
        <v>557</v>
      </c>
      <c r="U523" s="585" t="s">
        <v>557</v>
      </c>
      <c r="V523" s="585"/>
      <c r="W523" s="590">
        <v>45280</v>
      </c>
      <c r="X523" s="591">
        <v>2313.2024000000001</v>
      </c>
      <c r="Y523" s="619"/>
      <c r="Z523" s="592">
        <v>2313.2024000000001</v>
      </c>
      <c r="AA523" s="585" t="s">
        <v>1405</v>
      </c>
      <c r="AB523" s="19"/>
      <c r="AC523" s="576"/>
      <c r="AD523" s="30"/>
      <c r="AE523" s="30"/>
      <c r="AF523" s="30"/>
      <c r="AG523" s="30"/>
      <c r="AH523" s="30"/>
      <c r="AI523" s="30"/>
      <c r="AJ523" s="30"/>
      <c r="AK523" s="30"/>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30"/>
      <c r="BS523" s="30"/>
      <c r="BT523" s="30"/>
      <c r="BU523" s="30"/>
      <c r="BV523" s="30"/>
      <c r="BW523" s="30"/>
      <c r="BX523" s="30"/>
      <c r="BY523" s="30"/>
      <c r="BZ523" s="30"/>
      <c r="CA523" s="30"/>
      <c r="CB523" s="30"/>
      <c r="CC523" s="30"/>
      <c r="CD523" s="30"/>
      <c r="CE523" s="30"/>
      <c r="CF523" s="30"/>
      <c r="CG523" s="30"/>
      <c r="CH523" s="30"/>
      <c r="CI523" s="30"/>
      <c r="CJ523" s="30"/>
      <c r="CK523" s="30"/>
      <c r="CL523" s="30"/>
      <c r="CM523" s="30"/>
      <c r="CN523" s="30"/>
      <c r="CO523" s="30"/>
      <c r="CP523" s="30"/>
      <c r="CQ523" s="30"/>
      <c r="CR523" s="30"/>
      <c r="CS523" s="30"/>
      <c r="CT523" s="30"/>
      <c r="CU523" s="30"/>
      <c r="CV523" s="30"/>
      <c r="CW523" s="30"/>
      <c r="CX523" s="30"/>
      <c r="CY523" s="30"/>
      <c r="CZ523" s="30"/>
      <c r="DA523" s="30"/>
      <c r="DB523" s="30"/>
      <c r="DC523" s="30"/>
      <c r="DD523" s="30"/>
      <c r="DE523" s="30"/>
      <c r="DF523" s="30"/>
      <c r="DG523" s="30"/>
      <c r="DH523" s="30"/>
      <c r="DI523" s="30"/>
      <c r="DJ523" s="30"/>
      <c r="DK523" s="30"/>
      <c r="DL523" s="30"/>
      <c r="DM523" s="30"/>
      <c r="DN523" s="30"/>
      <c r="DO523" s="30"/>
      <c r="DP523" s="30"/>
      <c r="DQ523" s="30"/>
      <c r="DR523" s="30"/>
      <c r="DS523" s="30"/>
      <c r="DT523" s="30"/>
      <c r="DU523" s="30"/>
      <c r="DV523" s="30"/>
      <c r="DW523" s="30"/>
      <c r="DX523" s="30"/>
      <c r="DY523" s="30"/>
      <c r="DZ523" s="30"/>
      <c r="EA523" s="30"/>
      <c r="EB523" s="30"/>
      <c r="EC523" s="30"/>
      <c r="ED523" s="30"/>
      <c r="EE523" s="30"/>
      <c r="EF523" s="30"/>
      <c r="EG523" s="30"/>
      <c r="EH523" s="30"/>
      <c r="EI523" s="30"/>
      <c r="EJ523" s="30"/>
      <c r="EK523" s="30"/>
      <c r="EL523" s="30"/>
      <c r="EM523" s="30"/>
      <c r="EN523" s="30"/>
      <c r="EO523" s="30"/>
      <c r="EP523" s="30"/>
      <c r="EQ523" s="30"/>
      <c r="ER523" s="30"/>
      <c r="ES523" s="30"/>
      <c r="ET523" s="30"/>
      <c r="EU523" s="30"/>
      <c r="EV523" s="30"/>
      <c r="EW523" s="30"/>
      <c r="EX523" s="30"/>
      <c r="EY523" s="30"/>
      <c r="EZ523" s="30"/>
      <c r="FA523" s="30"/>
      <c r="FB523" s="30"/>
      <c r="FC523" s="30"/>
      <c r="FD523" s="30"/>
      <c r="FE523" s="30"/>
      <c r="FF523" s="30"/>
      <c r="FG523" s="30"/>
      <c r="FH523" s="30"/>
      <c r="FI523" s="30"/>
      <c r="FJ523" s="30"/>
      <c r="FK523" s="30"/>
      <c r="FL523" s="30"/>
      <c r="FM523" s="30"/>
      <c r="FN523" s="30"/>
      <c r="FO523" s="30"/>
      <c r="FP523" s="30"/>
      <c r="FQ523" s="30"/>
      <c r="FR523" s="30"/>
      <c r="FS523" s="30"/>
      <c r="FT523" s="30"/>
      <c r="FU523" s="30"/>
      <c r="FV523" s="30"/>
      <c r="FW523" s="30"/>
      <c r="FX523" s="30"/>
      <c r="FY523" s="30"/>
      <c r="FZ523" s="30"/>
      <c r="GA523" s="30"/>
      <c r="GB523" s="30"/>
      <c r="GC523" s="30"/>
      <c r="GD523" s="30"/>
      <c r="GE523" s="30"/>
      <c r="GF523" s="30"/>
      <c r="GG523" s="30"/>
      <c r="GH523" s="30"/>
      <c r="GI523" s="30"/>
      <c r="GJ523" s="30"/>
      <c r="GK523" s="30"/>
      <c r="GL523" s="30"/>
      <c r="GM523" s="30"/>
      <c r="GN523" s="30"/>
      <c r="GO523" s="30"/>
      <c r="GP523" s="30"/>
      <c r="GQ523" s="30"/>
      <c r="GR523" s="30"/>
      <c r="GS523" s="30"/>
      <c r="GT523" s="30"/>
      <c r="GU523" s="30"/>
      <c r="GV523" s="30"/>
      <c r="GW523" s="30"/>
      <c r="GX523" s="30"/>
      <c r="GY523" s="30"/>
      <c r="GZ523" s="30"/>
      <c r="HA523" s="30"/>
      <c r="HB523" s="30"/>
      <c r="HC523" s="30"/>
      <c r="HD523" s="30"/>
      <c r="HE523" s="30"/>
      <c r="HF523" s="30"/>
      <c r="HG523" s="30"/>
      <c r="HH523" s="30"/>
      <c r="HI523" s="30"/>
      <c r="HJ523" s="30"/>
      <c r="HK523" s="30"/>
      <c r="HL523" s="30"/>
      <c r="HM523" s="30"/>
      <c r="HN523" s="30"/>
      <c r="HO523" s="30"/>
      <c r="HP523" s="30"/>
      <c r="HQ523" s="30"/>
      <c r="HR523" s="30"/>
      <c r="HS523" s="30"/>
      <c r="HT523" s="30"/>
      <c r="HU523" s="30"/>
      <c r="HV523" s="30"/>
      <c r="HW523" s="30"/>
      <c r="HX523" s="30"/>
      <c r="HY523" s="30"/>
      <c r="HZ523" s="30"/>
      <c r="IA523" s="30"/>
      <c r="IB523" s="30"/>
      <c r="IC523" s="30"/>
      <c r="ID523" s="30"/>
      <c r="IE523" s="30"/>
      <c r="IF523" s="30"/>
      <c r="IG523" s="30"/>
      <c r="IH523" s="30"/>
      <c r="II523" s="30"/>
      <c r="IJ523" s="30"/>
      <c r="IK523" s="30"/>
      <c r="IL523" s="30"/>
      <c r="IM523" s="30"/>
      <c r="IN523" s="30"/>
      <c r="IO523" s="30"/>
      <c r="IP523" s="30"/>
      <c r="IQ523" s="30"/>
      <c r="IR523" s="30"/>
      <c r="IS523" s="30"/>
      <c r="IT523" s="30"/>
      <c r="IU523" s="30"/>
      <c r="IV523" s="30"/>
      <c r="IW523" s="30"/>
      <c r="IX523" s="30"/>
      <c r="IY523" s="30"/>
      <c r="IZ523" s="30"/>
      <c r="JA523" s="30"/>
      <c r="JB523" s="30"/>
      <c r="JC523" s="30"/>
      <c r="JD523" s="30"/>
      <c r="JE523" s="30"/>
      <c r="JF523" s="30"/>
      <c r="JG523" s="30"/>
      <c r="JH523" s="30"/>
      <c r="JI523" s="30"/>
      <c r="JJ523" s="30"/>
      <c r="JK523" s="30"/>
      <c r="JL523" s="30"/>
      <c r="JM523" s="30"/>
      <c r="JN523" s="30"/>
      <c r="JO523" s="30"/>
      <c r="JP523" s="30"/>
      <c r="JQ523" s="30"/>
      <c r="JR523" s="30"/>
      <c r="JS523" s="30"/>
      <c r="JT523" s="30"/>
      <c r="JU523" s="30"/>
      <c r="JV523" s="30"/>
      <c r="JW523" s="30"/>
      <c r="JX523" s="30"/>
      <c r="JY523" s="30"/>
      <c r="JZ523" s="30"/>
      <c r="KA523" s="30"/>
      <c r="KB523" s="30"/>
      <c r="KC523" s="30"/>
      <c r="KD523" s="30"/>
      <c r="KE523" s="30"/>
      <c r="KF523" s="30"/>
      <c r="KG523" s="30"/>
      <c r="KH523" s="30"/>
      <c r="KI523" s="30"/>
      <c r="KJ523" s="30"/>
      <c r="KK523" s="30"/>
      <c r="KL523" s="30"/>
      <c r="KM523" s="30"/>
      <c r="KN523" s="30"/>
      <c r="KO523" s="30"/>
      <c r="KP523" s="30"/>
      <c r="KQ523" s="30"/>
      <c r="KR523" s="30"/>
      <c r="KS523" s="30"/>
      <c r="KT523" s="30"/>
      <c r="KU523" s="30"/>
      <c r="KV523" s="30"/>
      <c r="KW523" s="30"/>
      <c r="KX523" s="30"/>
      <c r="KY523" s="30"/>
      <c r="KZ523" s="30"/>
      <c r="LA523" s="30"/>
      <c r="LB523" s="30"/>
      <c r="LC523" s="30"/>
      <c r="LD523" s="30"/>
      <c r="LE523" s="30"/>
      <c r="LF523" s="30"/>
      <c r="LG523" s="30"/>
      <c r="LH523" s="30"/>
      <c r="LI523" s="30"/>
      <c r="LJ523" s="30"/>
      <c r="LK523" s="30"/>
      <c r="LL523" s="30"/>
      <c r="LM523" s="30"/>
      <c r="LN523" s="30"/>
      <c r="LO523" s="30"/>
      <c r="LP523" s="30"/>
      <c r="LQ523" s="30"/>
      <c r="LR523" s="30"/>
      <c r="LS523" s="30"/>
      <c r="LT523" s="30"/>
      <c r="LU523" s="30"/>
      <c r="LV523" s="30"/>
      <c r="LW523" s="30"/>
      <c r="LX523" s="30"/>
    </row>
    <row r="524" spans="1:336" s="31" customFormat="1" ht="165.75" x14ac:dyDescent="0.25">
      <c r="A524" s="677" t="str">
        <f>CONCATENATE(MUEBLES[[#This Row],[CODIGO DE LA PARTIDA ESPECIFICA ]],"-",MUEBLES[[#This Row],[NO. EDIFICIO ]],"-",MUEBLES[[#This Row],[NO. ÁREA ]],"-",MUEBLES[[#This Row],[NÚM. DE BIEN ]],"-",MUEBLES[[#This Row],[CONSECUTIVO DEL BIEN ]],"-",MUEBLES[[#This Row],[CONSECUTIVO GENERAL DE INVENTARIO]])</f>
        <v>511-01-44-042-001-0519</v>
      </c>
      <c r="B524" s="584">
        <v>511</v>
      </c>
      <c r="C524" s="584" t="s">
        <v>6096</v>
      </c>
      <c r="D524" s="584" t="s">
        <v>6640</v>
      </c>
      <c r="E524" s="585" t="s">
        <v>4060</v>
      </c>
      <c r="F524" s="584" t="str">
        <f>VLOOKUP(MUEBLES[[#This Row],[NO. EDIFICIO ]],EDIFICIOS[],2,FALSE)</f>
        <v>PALACIO MUNICIPAL</v>
      </c>
      <c r="G524" s="584" t="str">
        <f>VLOOKUP(MUEBLES[[#This Row],[NO. EDIFICIO ]],EDIFICIOS[],3,FALSE)</f>
        <v>PALACIO MUNICIPAL, S/N, COLONIA CENTRO</v>
      </c>
      <c r="H524" s="606" t="s">
        <v>4289</v>
      </c>
      <c r="I524" s="587" t="str">
        <f>VLOOKUP(MUEBLES[[#This Row],[NO. ÁREA ]],AREAS[],2,FALSE)</f>
        <v>SEGURIDAD PÚBLICA Y TRÁNSITO MUNICIPAL</v>
      </c>
      <c r="J524" s="586" t="str">
        <f>VLOOKUP(MUEBLES[[#This Row],[NO. ÁREA ]],AREAS[],5,FALSE)</f>
        <v>LIC. MIGUEL ÁNGEL ALDANA  CANO</v>
      </c>
      <c r="K524" s="586" t="s">
        <v>4060</v>
      </c>
      <c r="L524" s="587" t="str">
        <f>VLOOKUP(MUEBLES[[#This Row],[NÚM. DE NOMINA ]],PERSONAL[],2,FALSE)</f>
        <v>LIC. MIGUEL ÁNGEL ALDANA  CANO</v>
      </c>
      <c r="M524" s="586" t="str">
        <f>VLOOKUP(MUEBLES[[#This Row],[NÚM. DE NOMINA ]],PERSONAL[],3,FALSE)</f>
        <v xml:space="preserve">TITULAR </v>
      </c>
      <c r="N524" s="585" t="s">
        <v>4733</v>
      </c>
      <c r="O524" s="624" t="s">
        <v>4692</v>
      </c>
      <c r="P524" s="588" t="str">
        <f>VLOOKUP(MUEBLES[[#This Row],[NÚM. DE BIEN ]],BIENES[],2,FALSE)</f>
        <v>CABLEADO, MATERIAL, INSTALACIÓN, CONFIGURACIÓN DE EQUIPOS Y ENLACE AL C2, ALIMENTACIÓN Y CONEXIÓN ELÉCTRICA</v>
      </c>
      <c r="Q524" s="625" t="s">
        <v>3615</v>
      </c>
      <c r="R524" s="606" t="s">
        <v>5461</v>
      </c>
      <c r="S524" s="585" t="s">
        <v>557</v>
      </c>
      <c r="T524" s="585" t="s">
        <v>557</v>
      </c>
      <c r="U524" s="585" t="s">
        <v>557</v>
      </c>
      <c r="V524" s="585"/>
      <c r="W524" s="590">
        <v>45280</v>
      </c>
      <c r="X524" s="591">
        <v>17549.883600000001</v>
      </c>
      <c r="Y524" s="619"/>
      <c r="Z524" s="592">
        <v>17549.883600000001</v>
      </c>
      <c r="AA524" s="585" t="s">
        <v>1405</v>
      </c>
      <c r="AB524" s="19"/>
      <c r="AC524" s="576"/>
      <c r="AD524" s="30"/>
      <c r="AE524" s="30"/>
      <c r="AF524" s="30"/>
      <c r="AG524" s="30"/>
      <c r="AH524" s="30"/>
      <c r="AI524" s="30"/>
      <c r="AJ524" s="30"/>
      <c r="AK524" s="30"/>
      <c r="AL524" s="30"/>
      <c r="AM524" s="30"/>
      <c r="AN524" s="30"/>
      <c r="AO524" s="30"/>
      <c r="AP524" s="30"/>
      <c r="AQ524" s="30"/>
      <c r="AR524" s="30"/>
      <c r="AS524" s="30"/>
      <c r="AT524" s="30"/>
      <c r="AU524" s="30"/>
      <c r="AV524" s="30"/>
      <c r="AW524" s="30"/>
      <c r="AX524" s="30"/>
      <c r="AY524" s="30"/>
      <c r="AZ524" s="30"/>
      <c r="BA524" s="30"/>
      <c r="BB524" s="30"/>
      <c r="BC524" s="30"/>
      <c r="BD524" s="30"/>
      <c r="BE524" s="30"/>
      <c r="BF524" s="30"/>
      <c r="BG524" s="30"/>
      <c r="BH524" s="30"/>
      <c r="BI524" s="30"/>
      <c r="BJ524" s="30"/>
      <c r="BK524" s="30"/>
      <c r="BL524" s="30"/>
      <c r="BM524" s="30"/>
      <c r="BN524" s="30"/>
      <c r="BO524" s="30"/>
      <c r="BP524" s="30"/>
      <c r="BQ524" s="30"/>
      <c r="BR524" s="30"/>
      <c r="BS524" s="30"/>
      <c r="BT524" s="30"/>
      <c r="BU524" s="30"/>
      <c r="BV524" s="30"/>
      <c r="BW524" s="30"/>
      <c r="BX524" s="30"/>
      <c r="BY524" s="30"/>
      <c r="BZ524" s="30"/>
      <c r="CA524" s="30"/>
      <c r="CB524" s="30"/>
      <c r="CC524" s="30"/>
      <c r="CD524" s="30"/>
      <c r="CE524" s="30"/>
      <c r="CF524" s="30"/>
      <c r="CG524" s="30"/>
      <c r="CH524" s="30"/>
      <c r="CI524" s="30"/>
      <c r="CJ524" s="30"/>
      <c r="CK524" s="30"/>
      <c r="CL524" s="30"/>
      <c r="CM524" s="30"/>
      <c r="CN524" s="30"/>
      <c r="CO524" s="30"/>
      <c r="CP524" s="30"/>
      <c r="CQ524" s="30"/>
      <c r="CR524" s="30"/>
      <c r="CS524" s="30"/>
      <c r="CT524" s="30"/>
      <c r="CU524" s="30"/>
      <c r="CV524" s="30"/>
      <c r="CW524" s="30"/>
      <c r="CX524" s="30"/>
      <c r="CY524" s="30"/>
      <c r="CZ524" s="30"/>
      <c r="DA524" s="30"/>
      <c r="DB524" s="30"/>
      <c r="DC524" s="30"/>
      <c r="DD524" s="30"/>
      <c r="DE524" s="30"/>
      <c r="DF524" s="30"/>
      <c r="DG524" s="30"/>
      <c r="DH524" s="30"/>
      <c r="DI524" s="30"/>
      <c r="DJ524" s="30"/>
      <c r="DK524" s="30"/>
      <c r="DL524" s="30"/>
      <c r="DM524" s="30"/>
      <c r="DN524" s="30"/>
      <c r="DO524" s="30"/>
      <c r="DP524" s="30"/>
      <c r="DQ524" s="30"/>
      <c r="DR524" s="30"/>
      <c r="DS524" s="30"/>
      <c r="DT524" s="30"/>
      <c r="DU524" s="30"/>
      <c r="DV524" s="30"/>
      <c r="DW524" s="30"/>
      <c r="DX524" s="30"/>
      <c r="DY524" s="30"/>
      <c r="DZ524" s="30"/>
      <c r="EA524" s="30"/>
      <c r="EB524" s="30"/>
      <c r="EC524" s="30"/>
      <c r="ED524" s="30"/>
      <c r="EE524" s="30"/>
      <c r="EF524" s="30"/>
      <c r="EG524" s="30"/>
      <c r="EH524" s="30"/>
      <c r="EI524" s="30"/>
      <c r="EJ524" s="30"/>
      <c r="EK524" s="30"/>
      <c r="EL524" s="30"/>
      <c r="EM524" s="30"/>
      <c r="EN524" s="30"/>
      <c r="EO524" s="30"/>
      <c r="EP524" s="30"/>
      <c r="EQ524" s="30"/>
      <c r="ER524" s="30"/>
      <c r="ES524" s="30"/>
      <c r="ET524" s="30"/>
      <c r="EU524" s="30"/>
      <c r="EV524" s="30"/>
      <c r="EW524" s="30"/>
      <c r="EX524" s="30"/>
      <c r="EY524" s="30"/>
      <c r="EZ524" s="30"/>
      <c r="FA524" s="30"/>
      <c r="FB524" s="30"/>
      <c r="FC524" s="30"/>
      <c r="FD524" s="30"/>
      <c r="FE524" s="30"/>
      <c r="FF524" s="30"/>
      <c r="FG524" s="30"/>
      <c r="FH524" s="30"/>
      <c r="FI524" s="30"/>
      <c r="FJ524" s="30"/>
      <c r="FK524" s="30"/>
      <c r="FL524" s="30"/>
      <c r="FM524" s="30"/>
      <c r="FN524" s="30"/>
      <c r="FO524" s="30"/>
      <c r="FP524" s="30"/>
      <c r="FQ524" s="30"/>
      <c r="FR524" s="30"/>
      <c r="FS524" s="30"/>
      <c r="FT524" s="30"/>
      <c r="FU524" s="30"/>
      <c r="FV524" s="30"/>
      <c r="FW524" s="30"/>
      <c r="FX524" s="30"/>
      <c r="FY524" s="30"/>
      <c r="FZ524" s="30"/>
      <c r="GA524" s="30"/>
      <c r="GB524" s="30"/>
      <c r="GC524" s="30"/>
      <c r="GD524" s="30"/>
      <c r="GE524" s="30"/>
      <c r="GF524" s="30"/>
      <c r="GG524" s="30"/>
      <c r="GH524" s="30"/>
      <c r="GI524" s="30"/>
      <c r="GJ524" s="30"/>
      <c r="GK524" s="30"/>
      <c r="GL524" s="30"/>
      <c r="GM524" s="30"/>
      <c r="GN524" s="30"/>
      <c r="GO524" s="30"/>
      <c r="GP524" s="30"/>
      <c r="GQ524" s="30"/>
      <c r="GR524" s="30"/>
      <c r="GS524" s="30"/>
      <c r="GT524" s="30"/>
      <c r="GU524" s="30"/>
      <c r="GV524" s="30"/>
      <c r="GW524" s="30"/>
      <c r="GX524" s="30"/>
      <c r="GY524" s="30"/>
      <c r="GZ524" s="30"/>
      <c r="HA524" s="30"/>
      <c r="HB524" s="30"/>
      <c r="HC524" s="30"/>
      <c r="HD524" s="30"/>
      <c r="HE524" s="30"/>
      <c r="HF524" s="30"/>
      <c r="HG524" s="30"/>
      <c r="HH524" s="30"/>
      <c r="HI524" s="30"/>
      <c r="HJ524" s="30"/>
      <c r="HK524" s="30"/>
      <c r="HL524" s="30"/>
      <c r="HM524" s="30"/>
      <c r="HN524" s="30"/>
      <c r="HO524" s="30"/>
      <c r="HP524" s="30"/>
      <c r="HQ524" s="30"/>
      <c r="HR524" s="30"/>
      <c r="HS524" s="30"/>
      <c r="HT524" s="30"/>
      <c r="HU524" s="30"/>
      <c r="HV524" s="30"/>
      <c r="HW524" s="30"/>
      <c r="HX524" s="30"/>
      <c r="HY524" s="30"/>
      <c r="HZ524" s="30"/>
      <c r="IA524" s="30"/>
      <c r="IB524" s="30"/>
      <c r="IC524" s="30"/>
      <c r="ID524" s="30"/>
      <c r="IE524" s="30"/>
      <c r="IF524" s="30"/>
      <c r="IG524" s="30"/>
      <c r="IH524" s="30"/>
      <c r="II524" s="30"/>
      <c r="IJ524" s="30"/>
      <c r="IK524" s="30"/>
      <c r="IL524" s="30"/>
      <c r="IM524" s="30"/>
      <c r="IN524" s="30"/>
      <c r="IO524" s="30"/>
      <c r="IP524" s="30"/>
      <c r="IQ524" s="30"/>
      <c r="IR524" s="30"/>
      <c r="IS524" s="30"/>
      <c r="IT524" s="30"/>
      <c r="IU524" s="30"/>
      <c r="IV524" s="30"/>
      <c r="IW524" s="30"/>
      <c r="IX524" s="30"/>
      <c r="IY524" s="30"/>
      <c r="IZ524" s="30"/>
      <c r="JA524" s="30"/>
      <c r="JB524" s="30"/>
      <c r="JC524" s="30"/>
      <c r="JD524" s="30"/>
      <c r="JE524" s="30"/>
      <c r="JF524" s="30"/>
      <c r="JG524" s="30"/>
      <c r="JH524" s="30"/>
      <c r="JI524" s="30"/>
      <c r="JJ524" s="30"/>
      <c r="JK524" s="30"/>
      <c r="JL524" s="30"/>
      <c r="JM524" s="30"/>
      <c r="JN524" s="30"/>
      <c r="JO524" s="30"/>
      <c r="JP524" s="30"/>
      <c r="JQ524" s="30"/>
      <c r="JR524" s="30"/>
      <c r="JS524" s="30"/>
      <c r="JT524" s="30"/>
      <c r="JU524" s="30"/>
      <c r="JV524" s="30"/>
      <c r="JW524" s="30"/>
      <c r="JX524" s="30"/>
      <c r="JY524" s="30"/>
      <c r="JZ524" s="30"/>
      <c r="KA524" s="30"/>
      <c r="KB524" s="30"/>
      <c r="KC524" s="30"/>
      <c r="KD524" s="30"/>
      <c r="KE524" s="30"/>
      <c r="KF524" s="30"/>
      <c r="KG524" s="30"/>
      <c r="KH524" s="30"/>
      <c r="KI524" s="30"/>
      <c r="KJ524" s="30"/>
      <c r="KK524" s="30"/>
      <c r="KL524" s="30"/>
      <c r="KM524" s="30"/>
      <c r="KN524" s="30"/>
      <c r="KO524" s="30"/>
      <c r="KP524" s="30"/>
      <c r="KQ524" s="30"/>
      <c r="KR524" s="30"/>
      <c r="KS524" s="30"/>
      <c r="KT524" s="30"/>
      <c r="KU524" s="30"/>
      <c r="KV524" s="30"/>
      <c r="KW524" s="30"/>
      <c r="KX524" s="30"/>
      <c r="KY524" s="30"/>
      <c r="KZ524" s="30"/>
      <c r="LA524" s="30"/>
      <c r="LB524" s="30"/>
      <c r="LC524" s="30"/>
      <c r="LD524" s="30"/>
      <c r="LE524" s="30"/>
      <c r="LF524" s="30"/>
      <c r="LG524" s="30"/>
      <c r="LH524" s="30"/>
      <c r="LI524" s="30"/>
      <c r="LJ524" s="30"/>
      <c r="LK524" s="30"/>
      <c r="LL524" s="30"/>
      <c r="LM524" s="30"/>
      <c r="LN524" s="30"/>
      <c r="LO524" s="30"/>
      <c r="LP524" s="30"/>
      <c r="LQ524" s="30"/>
      <c r="LR524" s="30"/>
      <c r="LS524" s="30"/>
      <c r="LT524" s="30"/>
      <c r="LU524" s="30"/>
      <c r="LV524" s="30"/>
      <c r="LW524" s="30"/>
      <c r="LX524" s="30"/>
    </row>
    <row r="525" spans="1:336" s="31" customFormat="1" ht="165.75" x14ac:dyDescent="0.25">
      <c r="A525" s="677" t="str">
        <f>CONCATENATE(MUEBLES[[#This Row],[CODIGO DE LA PARTIDA ESPECIFICA ]],"-",MUEBLES[[#This Row],[NO. EDIFICIO ]],"-",MUEBLES[[#This Row],[NO. ÁREA ]],"-",MUEBLES[[#This Row],[NÚM. DE BIEN ]],"-",MUEBLES[[#This Row],[CONSECUTIVO DEL BIEN ]],"-",MUEBLES[[#This Row],[CONSECUTIVO GENERAL DE INVENTARIO]])</f>
        <v>511-01-44-042-002-0520</v>
      </c>
      <c r="B525" s="584">
        <v>511</v>
      </c>
      <c r="C525" s="584" t="s">
        <v>6096</v>
      </c>
      <c r="D525" s="584" t="s">
        <v>6641</v>
      </c>
      <c r="E525" s="585" t="s">
        <v>4060</v>
      </c>
      <c r="F525" s="584" t="str">
        <f>VLOOKUP(MUEBLES[[#This Row],[NO. EDIFICIO ]],EDIFICIOS[],2,FALSE)</f>
        <v>PALACIO MUNICIPAL</v>
      </c>
      <c r="G525" s="584" t="str">
        <f>VLOOKUP(MUEBLES[[#This Row],[NO. EDIFICIO ]],EDIFICIOS[],3,FALSE)</f>
        <v>PALACIO MUNICIPAL, S/N, COLONIA CENTRO</v>
      </c>
      <c r="H525" s="606" t="s">
        <v>4289</v>
      </c>
      <c r="I525" s="587" t="str">
        <f>VLOOKUP(MUEBLES[[#This Row],[NO. ÁREA ]],AREAS[],2,FALSE)</f>
        <v>SEGURIDAD PÚBLICA Y TRÁNSITO MUNICIPAL</v>
      </c>
      <c r="J525" s="586" t="str">
        <f>VLOOKUP(MUEBLES[[#This Row],[NO. ÁREA ]],AREAS[],5,FALSE)</f>
        <v>LIC. MIGUEL ÁNGEL ALDANA  CANO</v>
      </c>
      <c r="K525" s="586" t="s">
        <v>4060</v>
      </c>
      <c r="L525" s="587" t="str">
        <f>VLOOKUP(MUEBLES[[#This Row],[NÚM. DE NOMINA ]],PERSONAL[],2,FALSE)</f>
        <v>LIC. MIGUEL ÁNGEL ALDANA  CANO</v>
      </c>
      <c r="M525" s="586" t="str">
        <f>VLOOKUP(MUEBLES[[#This Row],[NÚM. DE NOMINA ]],PERSONAL[],3,FALSE)</f>
        <v xml:space="preserve">TITULAR </v>
      </c>
      <c r="N525" s="585" t="s">
        <v>4733</v>
      </c>
      <c r="O525" s="624" t="s">
        <v>4693</v>
      </c>
      <c r="P525" s="588" t="str">
        <f>VLOOKUP(MUEBLES[[#This Row],[NÚM. DE BIEN ]],BIENES[],2,FALSE)</f>
        <v>CABLEADO, MATERIAL, INSTALACIÓN, CONFIGURACIÓN DE EQUIPOS Y ENLACE AL C2, ALIMENTACIÓN Y CONEXIÓN ELÉCTRICA</v>
      </c>
      <c r="Q525" s="625" t="s">
        <v>3615</v>
      </c>
      <c r="R525" s="606" t="s">
        <v>5462</v>
      </c>
      <c r="S525" s="585" t="s">
        <v>557</v>
      </c>
      <c r="T525" s="585" t="s">
        <v>557</v>
      </c>
      <c r="U525" s="585" t="s">
        <v>557</v>
      </c>
      <c r="V525" s="585"/>
      <c r="W525" s="590">
        <v>45280</v>
      </c>
      <c r="X525" s="591">
        <v>17549.883600000001</v>
      </c>
      <c r="Y525" s="619"/>
      <c r="Z525" s="592">
        <v>17549.883600000001</v>
      </c>
      <c r="AA525" s="585" t="s">
        <v>1405</v>
      </c>
      <c r="AB525" s="19"/>
      <c r="AC525" s="576"/>
      <c r="AD525" s="30"/>
      <c r="AE525" s="30"/>
      <c r="AF525" s="30"/>
      <c r="AG525" s="30"/>
      <c r="AH525" s="30"/>
      <c r="AI525" s="30"/>
      <c r="AJ525" s="30"/>
      <c r="AK525" s="30"/>
      <c r="AL525" s="30"/>
      <c r="AM525" s="30"/>
      <c r="AN525" s="30"/>
      <c r="AO525" s="30"/>
      <c r="AP525" s="30"/>
      <c r="AQ525" s="30"/>
      <c r="AR525" s="30"/>
      <c r="AS525" s="30"/>
      <c r="AT525" s="30"/>
      <c r="AU525" s="30"/>
      <c r="AV525" s="30"/>
      <c r="AW525" s="30"/>
      <c r="AX525" s="30"/>
      <c r="AY525" s="30"/>
      <c r="AZ525" s="30"/>
      <c r="BA525" s="30"/>
      <c r="BB525" s="30"/>
      <c r="BC525" s="30"/>
      <c r="BD525" s="30"/>
      <c r="BE525" s="30"/>
      <c r="BF525" s="30"/>
      <c r="BG525" s="30"/>
      <c r="BH525" s="30"/>
      <c r="BI525" s="30"/>
      <c r="BJ525" s="30"/>
      <c r="BK525" s="30"/>
      <c r="BL525" s="30"/>
      <c r="BM525" s="30"/>
      <c r="BN525" s="30"/>
      <c r="BO525" s="30"/>
      <c r="BP525" s="30"/>
      <c r="BQ525" s="30"/>
      <c r="BR525" s="30"/>
      <c r="BS525" s="30"/>
      <c r="BT525" s="30"/>
      <c r="BU525" s="30"/>
      <c r="BV525" s="30"/>
      <c r="BW525" s="30"/>
      <c r="BX525" s="30"/>
      <c r="BY525" s="30"/>
      <c r="BZ525" s="30"/>
      <c r="CA525" s="30"/>
      <c r="CB525" s="30"/>
      <c r="CC525" s="30"/>
      <c r="CD525" s="30"/>
      <c r="CE525" s="30"/>
      <c r="CF525" s="30"/>
      <c r="CG525" s="30"/>
      <c r="CH525" s="30"/>
      <c r="CI525" s="30"/>
      <c r="CJ525" s="30"/>
      <c r="CK525" s="30"/>
      <c r="CL525" s="30"/>
      <c r="CM525" s="30"/>
      <c r="CN525" s="30"/>
      <c r="CO525" s="30"/>
      <c r="CP525" s="30"/>
      <c r="CQ525" s="30"/>
      <c r="CR525" s="30"/>
      <c r="CS525" s="30"/>
      <c r="CT525" s="30"/>
      <c r="CU525" s="30"/>
      <c r="CV525" s="30"/>
      <c r="CW525" s="30"/>
      <c r="CX525" s="30"/>
      <c r="CY525" s="30"/>
      <c r="CZ525" s="30"/>
      <c r="DA525" s="30"/>
      <c r="DB525" s="30"/>
      <c r="DC525" s="30"/>
      <c r="DD525" s="30"/>
      <c r="DE525" s="30"/>
      <c r="DF525" s="30"/>
      <c r="DG525" s="30"/>
      <c r="DH525" s="30"/>
      <c r="DI525" s="30"/>
      <c r="DJ525" s="30"/>
      <c r="DK525" s="30"/>
      <c r="DL525" s="30"/>
      <c r="DM525" s="30"/>
      <c r="DN525" s="30"/>
      <c r="DO525" s="30"/>
      <c r="DP525" s="30"/>
      <c r="DQ525" s="30"/>
      <c r="DR525" s="30"/>
      <c r="DS525" s="30"/>
      <c r="DT525" s="30"/>
      <c r="DU525" s="30"/>
      <c r="DV525" s="30"/>
      <c r="DW525" s="30"/>
      <c r="DX525" s="30"/>
      <c r="DY525" s="30"/>
      <c r="DZ525" s="30"/>
      <c r="EA525" s="30"/>
      <c r="EB525" s="30"/>
      <c r="EC525" s="30"/>
      <c r="ED525" s="30"/>
      <c r="EE525" s="30"/>
      <c r="EF525" s="30"/>
      <c r="EG525" s="30"/>
      <c r="EH525" s="30"/>
      <c r="EI525" s="30"/>
      <c r="EJ525" s="30"/>
      <c r="EK525" s="30"/>
      <c r="EL525" s="30"/>
      <c r="EM525" s="30"/>
      <c r="EN525" s="30"/>
      <c r="EO525" s="30"/>
      <c r="EP525" s="30"/>
      <c r="EQ525" s="30"/>
      <c r="ER525" s="30"/>
      <c r="ES525" s="30"/>
      <c r="ET525" s="30"/>
      <c r="EU525" s="30"/>
      <c r="EV525" s="30"/>
      <c r="EW525" s="30"/>
      <c r="EX525" s="30"/>
      <c r="EY525" s="30"/>
      <c r="EZ525" s="30"/>
      <c r="FA525" s="30"/>
      <c r="FB525" s="30"/>
      <c r="FC525" s="30"/>
      <c r="FD525" s="30"/>
      <c r="FE525" s="30"/>
      <c r="FF525" s="30"/>
      <c r="FG525" s="30"/>
      <c r="FH525" s="30"/>
      <c r="FI525" s="30"/>
      <c r="FJ525" s="30"/>
      <c r="FK525" s="30"/>
      <c r="FL525" s="30"/>
      <c r="FM525" s="30"/>
      <c r="FN525" s="30"/>
      <c r="FO525" s="30"/>
      <c r="FP525" s="30"/>
      <c r="FQ525" s="30"/>
      <c r="FR525" s="30"/>
      <c r="FS525" s="30"/>
      <c r="FT525" s="30"/>
      <c r="FU525" s="30"/>
      <c r="FV525" s="30"/>
      <c r="FW525" s="30"/>
      <c r="FX525" s="30"/>
      <c r="FY525" s="30"/>
      <c r="FZ525" s="30"/>
      <c r="GA525" s="30"/>
      <c r="GB525" s="30"/>
      <c r="GC525" s="30"/>
      <c r="GD525" s="30"/>
      <c r="GE525" s="30"/>
      <c r="GF525" s="30"/>
      <c r="GG525" s="30"/>
      <c r="GH525" s="30"/>
      <c r="GI525" s="30"/>
      <c r="GJ525" s="30"/>
      <c r="GK525" s="30"/>
      <c r="GL525" s="30"/>
      <c r="GM525" s="30"/>
      <c r="GN525" s="30"/>
      <c r="GO525" s="30"/>
      <c r="GP525" s="30"/>
      <c r="GQ525" s="30"/>
      <c r="GR525" s="30"/>
      <c r="GS525" s="30"/>
      <c r="GT525" s="30"/>
      <c r="GU525" s="30"/>
      <c r="GV525" s="30"/>
      <c r="GW525" s="30"/>
      <c r="GX525" s="30"/>
      <c r="GY525" s="30"/>
      <c r="GZ525" s="30"/>
      <c r="HA525" s="30"/>
      <c r="HB525" s="30"/>
      <c r="HC525" s="30"/>
      <c r="HD525" s="30"/>
      <c r="HE525" s="30"/>
      <c r="HF525" s="30"/>
      <c r="HG525" s="30"/>
      <c r="HH525" s="30"/>
      <c r="HI525" s="30"/>
      <c r="HJ525" s="30"/>
      <c r="HK525" s="30"/>
      <c r="HL525" s="30"/>
      <c r="HM525" s="30"/>
      <c r="HN525" s="30"/>
      <c r="HO525" s="30"/>
      <c r="HP525" s="30"/>
      <c r="HQ525" s="30"/>
      <c r="HR525" s="30"/>
      <c r="HS525" s="30"/>
      <c r="HT525" s="30"/>
      <c r="HU525" s="30"/>
      <c r="HV525" s="30"/>
      <c r="HW525" s="30"/>
      <c r="HX525" s="30"/>
      <c r="HY525" s="30"/>
      <c r="HZ525" s="30"/>
      <c r="IA525" s="30"/>
      <c r="IB525" s="30"/>
      <c r="IC525" s="30"/>
      <c r="ID525" s="30"/>
      <c r="IE525" s="30"/>
      <c r="IF525" s="30"/>
      <c r="IG525" s="30"/>
      <c r="IH525" s="30"/>
      <c r="II525" s="30"/>
      <c r="IJ525" s="30"/>
      <c r="IK525" s="30"/>
      <c r="IL525" s="30"/>
      <c r="IM525" s="30"/>
      <c r="IN525" s="30"/>
      <c r="IO525" s="30"/>
      <c r="IP525" s="30"/>
      <c r="IQ525" s="30"/>
      <c r="IR525" s="30"/>
      <c r="IS525" s="30"/>
      <c r="IT525" s="30"/>
      <c r="IU525" s="30"/>
      <c r="IV525" s="30"/>
      <c r="IW525" s="30"/>
      <c r="IX525" s="30"/>
      <c r="IY525" s="30"/>
      <c r="IZ525" s="30"/>
      <c r="JA525" s="30"/>
      <c r="JB525" s="30"/>
      <c r="JC525" s="30"/>
      <c r="JD525" s="30"/>
      <c r="JE525" s="30"/>
      <c r="JF525" s="30"/>
      <c r="JG525" s="30"/>
      <c r="JH525" s="30"/>
      <c r="JI525" s="30"/>
      <c r="JJ525" s="30"/>
      <c r="JK525" s="30"/>
      <c r="JL525" s="30"/>
      <c r="JM525" s="30"/>
      <c r="JN525" s="30"/>
      <c r="JO525" s="30"/>
      <c r="JP525" s="30"/>
      <c r="JQ525" s="30"/>
      <c r="JR525" s="30"/>
      <c r="JS525" s="30"/>
      <c r="JT525" s="30"/>
      <c r="JU525" s="30"/>
      <c r="JV525" s="30"/>
      <c r="JW525" s="30"/>
      <c r="JX525" s="30"/>
      <c r="JY525" s="30"/>
      <c r="JZ525" s="30"/>
      <c r="KA525" s="30"/>
      <c r="KB525" s="30"/>
      <c r="KC525" s="30"/>
      <c r="KD525" s="30"/>
      <c r="KE525" s="30"/>
      <c r="KF525" s="30"/>
      <c r="KG525" s="30"/>
      <c r="KH525" s="30"/>
      <c r="KI525" s="30"/>
      <c r="KJ525" s="30"/>
      <c r="KK525" s="30"/>
      <c r="KL525" s="30"/>
      <c r="KM525" s="30"/>
      <c r="KN525" s="30"/>
      <c r="KO525" s="30"/>
      <c r="KP525" s="30"/>
      <c r="KQ525" s="30"/>
      <c r="KR525" s="30"/>
      <c r="KS525" s="30"/>
      <c r="KT525" s="30"/>
      <c r="KU525" s="30"/>
      <c r="KV525" s="30"/>
      <c r="KW525" s="30"/>
      <c r="KX525" s="30"/>
      <c r="KY525" s="30"/>
      <c r="KZ525" s="30"/>
      <c r="LA525" s="30"/>
      <c r="LB525" s="30"/>
      <c r="LC525" s="30"/>
      <c r="LD525" s="30"/>
      <c r="LE525" s="30"/>
      <c r="LF525" s="30"/>
      <c r="LG525" s="30"/>
      <c r="LH525" s="30"/>
      <c r="LI525" s="30"/>
      <c r="LJ525" s="30"/>
      <c r="LK525" s="30"/>
      <c r="LL525" s="30"/>
      <c r="LM525" s="30"/>
      <c r="LN525" s="30"/>
      <c r="LO525" s="30"/>
      <c r="LP525" s="30"/>
      <c r="LQ525" s="30"/>
      <c r="LR525" s="30"/>
      <c r="LS525" s="30"/>
      <c r="LT525" s="30"/>
      <c r="LU525" s="30"/>
      <c r="LV525" s="30"/>
      <c r="LW525" s="30"/>
      <c r="LX525" s="30"/>
    </row>
    <row r="526" spans="1:336" s="31" customFormat="1" ht="165.75" x14ac:dyDescent="0.25">
      <c r="A526" s="677" t="str">
        <f>CONCATENATE(MUEBLES[[#This Row],[CODIGO DE LA PARTIDA ESPECIFICA ]],"-",MUEBLES[[#This Row],[NO. EDIFICIO ]],"-",MUEBLES[[#This Row],[NO. ÁREA ]],"-",MUEBLES[[#This Row],[NÚM. DE BIEN ]],"-",MUEBLES[[#This Row],[CONSECUTIVO DEL BIEN ]],"-",MUEBLES[[#This Row],[CONSECUTIVO GENERAL DE INVENTARIO]])</f>
        <v>511-01-44-042-003-0521</v>
      </c>
      <c r="B526" s="584">
        <v>511</v>
      </c>
      <c r="C526" s="584" t="s">
        <v>6096</v>
      </c>
      <c r="D526" s="584" t="s">
        <v>6642</v>
      </c>
      <c r="E526" s="585" t="s">
        <v>4060</v>
      </c>
      <c r="F526" s="584" t="str">
        <f>VLOOKUP(MUEBLES[[#This Row],[NO. EDIFICIO ]],EDIFICIOS[],2,FALSE)</f>
        <v>PALACIO MUNICIPAL</v>
      </c>
      <c r="G526" s="584" t="str">
        <f>VLOOKUP(MUEBLES[[#This Row],[NO. EDIFICIO ]],EDIFICIOS[],3,FALSE)</f>
        <v>PALACIO MUNICIPAL, S/N, COLONIA CENTRO</v>
      </c>
      <c r="H526" s="606" t="s">
        <v>4289</v>
      </c>
      <c r="I526" s="587" t="str">
        <f>VLOOKUP(MUEBLES[[#This Row],[NO. ÁREA ]],AREAS[],2,FALSE)</f>
        <v>SEGURIDAD PÚBLICA Y TRÁNSITO MUNICIPAL</v>
      </c>
      <c r="J526" s="586" t="str">
        <f>VLOOKUP(MUEBLES[[#This Row],[NO. ÁREA ]],AREAS[],5,FALSE)</f>
        <v>LIC. MIGUEL ÁNGEL ALDANA  CANO</v>
      </c>
      <c r="K526" s="586" t="s">
        <v>4060</v>
      </c>
      <c r="L526" s="587" t="str">
        <f>VLOOKUP(MUEBLES[[#This Row],[NÚM. DE NOMINA ]],PERSONAL[],2,FALSE)</f>
        <v>LIC. MIGUEL ÁNGEL ALDANA  CANO</v>
      </c>
      <c r="M526" s="586" t="str">
        <f>VLOOKUP(MUEBLES[[#This Row],[NÚM. DE NOMINA ]],PERSONAL[],3,FALSE)</f>
        <v xml:space="preserve">TITULAR </v>
      </c>
      <c r="N526" s="585" t="s">
        <v>4733</v>
      </c>
      <c r="O526" s="624" t="s">
        <v>4694</v>
      </c>
      <c r="P526" s="588" t="str">
        <f>VLOOKUP(MUEBLES[[#This Row],[NÚM. DE BIEN ]],BIENES[],2,FALSE)</f>
        <v>CABLEADO, MATERIAL, INSTALACIÓN, CONFIGURACIÓN DE EQUIPOS Y ENLACE AL C2, ALIMENTACIÓN Y CONEXIÓN ELÉCTRICA</v>
      </c>
      <c r="Q526" s="625" t="s">
        <v>3615</v>
      </c>
      <c r="R526" s="606" t="s">
        <v>5463</v>
      </c>
      <c r="S526" s="585" t="s">
        <v>557</v>
      </c>
      <c r="T526" s="585" t="s">
        <v>557</v>
      </c>
      <c r="U526" s="585" t="s">
        <v>557</v>
      </c>
      <c r="V526" s="585"/>
      <c r="W526" s="590">
        <v>45280</v>
      </c>
      <c r="X526" s="591">
        <v>17549.883600000001</v>
      </c>
      <c r="Y526" s="619"/>
      <c r="Z526" s="592">
        <v>17549.883600000001</v>
      </c>
      <c r="AA526" s="585" t="s">
        <v>1405</v>
      </c>
      <c r="AB526" s="19"/>
      <c r="AC526" s="576"/>
      <c r="AD526" s="30"/>
      <c r="AE526" s="30"/>
      <c r="AF526" s="30"/>
      <c r="AG526" s="30"/>
      <c r="AH526" s="30"/>
      <c r="AI526" s="30"/>
      <c r="AJ526" s="30"/>
      <c r="AK526" s="30"/>
      <c r="AL526" s="30"/>
      <c r="AM526" s="30"/>
      <c r="AN526" s="30"/>
      <c r="AO526" s="30"/>
      <c r="AP526" s="30"/>
      <c r="AQ526" s="30"/>
      <c r="AR526" s="30"/>
      <c r="AS526" s="30"/>
      <c r="AT526" s="30"/>
      <c r="AU526" s="30"/>
      <c r="AV526" s="30"/>
      <c r="AW526" s="30"/>
      <c r="AX526" s="30"/>
      <c r="AY526" s="30"/>
      <c r="AZ526" s="30"/>
      <c r="BA526" s="30"/>
      <c r="BB526" s="30"/>
      <c r="BC526" s="30"/>
      <c r="BD526" s="30"/>
      <c r="BE526" s="30"/>
      <c r="BF526" s="30"/>
      <c r="BG526" s="30"/>
      <c r="BH526" s="30"/>
      <c r="BI526" s="30"/>
      <c r="BJ526" s="30"/>
      <c r="BK526" s="30"/>
      <c r="BL526" s="30"/>
      <c r="BM526" s="30"/>
      <c r="BN526" s="30"/>
      <c r="BO526" s="30"/>
      <c r="BP526" s="30"/>
      <c r="BQ526" s="30"/>
      <c r="BR526" s="30"/>
      <c r="BS526" s="30"/>
      <c r="BT526" s="30"/>
      <c r="BU526" s="30"/>
      <c r="BV526" s="30"/>
      <c r="BW526" s="30"/>
      <c r="BX526" s="30"/>
      <c r="BY526" s="30"/>
      <c r="BZ526" s="30"/>
      <c r="CA526" s="30"/>
      <c r="CB526" s="30"/>
      <c r="CC526" s="30"/>
      <c r="CD526" s="30"/>
      <c r="CE526" s="30"/>
      <c r="CF526" s="30"/>
      <c r="CG526" s="30"/>
      <c r="CH526" s="30"/>
      <c r="CI526" s="30"/>
      <c r="CJ526" s="30"/>
      <c r="CK526" s="30"/>
      <c r="CL526" s="30"/>
      <c r="CM526" s="30"/>
      <c r="CN526" s="30"/>
      <c r="CO526" s="30"/>
      <c r="CP526" s="30"/>
      <c r="CQ526" s="30"/>
      <c r="CR526" s="30"/>
      <c r="CS526" s="30"/>
      <c r="CT526" s="30"/>
      <c r="CU526" s="30"/>
      <c r="CV526" s="30"/>
      <c r="CW526" s="30"/>
      <c r="CX526" s="30"/>
      <c r="CY526" s="30"/>
      <c r="CZ526" s="30"/>
      <c r="DA526" s="30"/>
      <c r="DB526" s="30"/>
      <c r="DC526" s="30"/>
      <c r="DD526" s="30"/>
      <c r="DE526" s="30"/>
      <c r="DF526" s="30"/>
      <c r="DG526" s="30"/>
      <c r="DH526" s="30"/>
      <c r="DI526" s="30"/>
      <c r="DJ526" s="30"/>
      <c r="DK526" s="30"/>
      <c r="DL526" s="30"/>
      <c r="DM526" s="30"/>
      <c r="DN526" s="30"/>
      <c r="DO526" s="30"/>
      <c r="DP526" s="30"/>
      <c r="DQ526" s="30"/>
      <c r="DR526" s="30"/>
      <c r="DS526" s="30"/>
      <c r="DT526" s="30"/>
      <c r="DU526" s="30"/>
      <c r="DV526" s="30"/>
      <c r="DW526" s="30"/>
      <c r="DX526" s="30"/>
      <c r="DY526" s="30"/>
      <c r="DZ526" s="30"/>
      <c r="EA526" s="30"/>
      <c r="EB526" s="30"/>
      <c r="EC526" s="30"/>
      <c r="ED526" s="30"/>
      <c r="EE526" s="30"/>
      <c r="EF526" s="30"/>
      <c r="EG526" s="30"/>
      <c r="EH526" s="30"/>
      <c r="EI526" s="30"/>
      <c r="EJ526" s="30"/>
      <c r="EK526" s="30"/>
      <c r="EL526" s="30"/>
      <c r="EM526" s="30"/>
      <c r="EN526" s="30"/>
      <c r="EO526" s="30"/>
      <c r="EP526" s="30"/>
      <c r="EQ526" s="30"/>
      <c r="ER526" s="30"/>
      <c r="ES526" s="30"/>
      <c r="ET526" s="30"/>
      <c r="EU526" s="30"/>
      <c r="EV526" s="30"/>
      <c r="EW526" s="30"/>
      <c r="EX526" s="30"/>
      <c r="EY526" s="30"/>
      <c r="EZ526" s="30"/>
      <c r="FA526" s="30"/>
      <c r="FB526" s="30"/>
      <c r="FC526" s="30"/>
      <c r="FD526" s="30"/>
      <c r="FE526" s="30"/>
      <c r="FF526" s="30"/>
      <c r="FG526" s="30"/>
      <c r="FH526" s="30"/>
      <c r="FI526" s="30"/>
      <c r="FJ526" s="30"/>
      <c r="FK526" s="30"/>
      <c r="FL526" s="30"/>
      <c r="FM526" s="30"/>
      <c r="FN526" s="30"/>
      <c r="FO526" s="30"/>
      <c r="FP526" s="30"/>
      <c r="FQ526" s="30"/>
      <c r="FR526" s="30"/>
      <c r="FS526" s="30"/>
      <c r="FT526" s="30"/>
      <c r="FU526" s="30"/>
      <c r="FV526" s="30"/>
      <c r="FW526" s="30"/>
      <c r="FX526" s="30"/>
      <c r="FY526" s="30"/>
      <c r="FZ526" s="30"/>
      <c r="GA526" s="30"/>
      <c r="GB526" s="30"/>
      <c r="GC526" s="30"/>
      <c r="GD526" s="30"/>
      <c r="GE526" s="30"/>
      <c r="GF526" s="30"/>
      <c r="GG526" s="30"/>
      <c r="GH526" s="30"/>
      <c r="GI526" s="30"/>
      <c r="GJ526" s="30"/>
      <c r="GK526" s="30"/>
      <c r="GL526" s="30"/>
      <c r="GM526" s="30"/>
      <c r="GN526" s="30"/>
      <c r="GO526" s="30"/>
      <c r="GP526" s="30"/>
      <c r="GQ526" s="30"/>
      <c r="GR526" s="30"/>
      <c r="GS526" s="30"/>
      <c r="GT526" s="30"/>
      <c r="GU526" s="30"/>
      <c r="GV526" s="30"/>
      <c r="GW526" s="30"/>
      <c r="GX526" s="30"/>
      <c r="GY526" s="30"/>
      <c r="GZ526" s="30"/>
      <c r="HA526" s="30"/>
      <c r="HB526" s="30"/>
      <c r="HC526" s="30"/>
      <c r="HD526" s="30"/>
      <c r="HE526" s="30"/>
      <c r="HF526" s="30"/>
      <c r="HG526" s="30"/>
      <c r="HH526" s="30"/>
      <c r="HI526" s="30"/>
      <c r="HJ526" s="30"/>
      <c r="HK526" s="30"/>
      <c r="HL526" s="30"/>
      <c r="HM526" s="30"/>
      <c r="HN526" s="30"/>
      <c r="HO526" s="30"/>
      <c r="HP526" s="30"/>
      <c r="HQ526" s="30"/>
      <c r="HR526" s="30"/>
      <c r="HS526" s="30"/>
      <c r="HT526" s="30"/>
      <c r="HU526" s="30"/>
      <c r="HV526" s="30"/>
      <c r="HW526" s="30"/>
      <c r="HX526" s="30"/>
      <c r="HY526" s="30"/>
      <c r="HZ526" s="30"/>
      <c r="IA526" s="30"/>
      <c r="IB526" s="30"/>
      <c r="IC526" s="30"/>
      <c r="ID526" s="30"/>
      <c r="IE526" s="30"/>
      <c r="IF526" s="30"/>
      <c r="IG526" s="30"/>
      <c r="IH526" s="30"/>
      <c r="II526" s="30"/>
      <c r="IJ526" s="30"/>
      <c r="IK526" s="30"/>
      <c r="IL526" s="30"/>
      <c r="IM526" s="30"/>
      <c r="IN526" s="30"/>
      <c r="IO526" s="30"/>
      <c r="IP526" s="30"/>
      <c r="IQ526" s="30"/>
      <c r="IR526" s="30"/>
      <c r="IS526" s="30"/>
      <c r="IT526" s="30"/>
      <c r="IU526" s="30"/>
      <c r="IV526" s="30"/>
      <c r="IW526" s="30"/>
      <c r="IX526" s="30"/>
      <c r="IY526" s="30"/>
      <c r="IZ526" s="30"/>
      <c r="JA526" s="30"/>
      <c r="JB526" s="30"/>
      <c r="JC526" s="30"/>
      <c r="JD526" s="30"/>
      <c r="JE526" s="30"/>
      <c r="JF526" s="30"/>
      <c r="JG526" s="30"/>
      <c r="JH526" s="30"/>
      <c r="JI526" s="30"/>
      <c r="JJ526" s="30"/>
      <c r="JK526" s="30"/>
      <c r="JL526" s="30"/>
      <c r="JM526" s="30"/>
      <c r="JN526" s="30"/>
      <c r="JO526" s="30"/>
      <c r="JP526" s="30"/>
      <c r="JQ526" s="30"/>
      <c r="JR526" s="30"/>
      <c r="JS526" s="30"/>
      <c r="JT526" s="30"/>
      <c r="JU526" s="30"/>
      <c r="JV526" s="30"/>
      <c r="JW526" s="30"/>
      <c r="JX526" s="30"/>
      <c r="JY526" s="30"/>
      <c r="JZ526" s="30"/>
      <c r="KA526" s="30"/>
      <c r="KB526" s="30"/>
      <c r="KC526" s="30"/>
      <c r="KD526" s="30"/>
      <c r="KE526" s="30"/>
      <c r="KF526" s="30"/>
      <c r="KG526" s="30"/>
      <c r="KH526" s="30"/>
      <c r="KI526" s="30"/>
      <c r="KJ526" s="30"/>
      <c r="KK526" s="30"/>
      <c r="KL526" s="30"/>
      <c r="KM526" s="30"/>
      <c r="KN526" s="30"/>
      <c r="KO526" s="30"/>
      <c r="KP526" s="30"/>
      <c r="KQ526" s="30"/>
      <c r="KR526" s="30"/>
      <c r="KS526" s="30"/>
      <c r="KT526" s="30"/>
      <c r="KU526" s="30"/>
      <c r="KV526" s="30"/>
      <c r="KW526" s="30"/>
      <c r="KX526" s="30"/>
      <c r="KY526" s="30"/>
      <c r="KZ526" s="30"/>
      <c r="LA526" s="30"/>
      <c r="LB526" s="30"/>
      <c r="LC526" s="30"/>
      <c r="LD526" s="30"/>
      <c r="LE526" s="30"/>
      <c r="LF526" s="30"/>
      <c r="LG526" s="30"/>
      <c r="LH526" s="30"/>
      <c r="LI526" s="30"/>
      <c r="LJ526" s="30"/>
      <c r="LK526" s="30"/>
      <c r="LL526" s="30"/>
      <c r="LM526" s="30"/>
      <c r="LN526" s="30"/>
      <c r="LO526" s="30"/>
      <c r="LP526" s="30"/>
      <c r="LQ526" s="30"/>
      <c r="LR526" s="30"/>
      <c r="LS526" s="30"/>
      <c r="LT526" s="30"/>
      <c r="LU526" s="30"/>
      <c r="LV526" s="30"/>
      <c r="LW526" s="30"/>
      <c r="LX526" s="30"/>
    </row>
    <row r="527" spans="1:336" s="31" customFormat="1" ht="165.75" x14ac:dyDescent="0.25">
      <c r="A527" s="677" t="str">
        <f>CONCATENATE(MUEBLES[[#This Row],[CODIGO DE LA PARTIDA ESPECIFICA ]],"-",MUEBLES[[#This Row],[NO. EDIFICIO ]],"-",MUEBLES[[#This Row],[NO. ÁREA ]],"-",MUEBLES[[#This Row],[NÚM. DE BIEN ]],"-",MUEBLES[[#This Row],[CONSECUTIVO DEL BIEN ]],"-",MUEBLES[[#This Row],[CONSECUTIVO GENERAL DE INVENTARIO]])</f>
        <v>511-01-44-042-004-0522</v>
      </c>
      <c r="B527" s="584">
        <v>511</v>
      </c>
      <c r="C527" s="584" t="s">
        <v>6096</v>
      </c>
      <c r="D527" s="584" t="s">
        <v>6643</v>
      </c>
      <c r="E527" s="585" t="s">
        <v>4060</v>
      </c>
      <c r="F527" s="584" t="str">
        <f>VLOOKUP(MUEBLES[[#This Row],[NO. EDIFICIO ]],EDIFICIOS[],2,FALSE)</f>
        <v>PALACIO MUNICIPAL</v>
      </c>
      <c r="G527" s="584" t="str">
        <f>VLOOKUP(MUEBLES[[#This Row],[NO. EDIFICIO ]],EDIFICIOS[],3,FALSE)</f>
        <v>PALACIO MUNICIPAL, S/N, COLONIA CENTRO</v>
      </c>
      <c r="H527" s="606" t="s">
        <v>4289</v>
      </c>
      <c r="I527" s="587" t="str">
        <f>VLOOKUP(MUEBLES[[#This Row],[NO. ÁREA ]],AREAS[],2,FALSE)</f>
        <v>SEGURIDAD PÚBLICA Y TRÁNSITO MUNICIPAL</v>
      </c>
      <c r="J527" s="586" t="str">
        <f>VLOOKUP(MUEBLES[[#This Row],[NO. ÁREA ]],AREAS[],5,FALSE)</f>
        <v>LIC. MIGUEL ÁNGEL ALDANA  CANO</v>
      </c>
      <c r="K527" s="586" t="s">
        <v>4060</v>
      </c>
      <c r="L527" s="587" t="str">
        <f>VLOOKUP(MUEBLES[[#This Row],[NÚM. DE NOMINA ]],PERSONAL[],2,FALSE)</f>
        <v>LIC. MIGUEL ÁNGEL ALDANA  CANO</v>
      </c>
      <c r="M527" s="586" t="str">
        <f>VLOOKUP(MUEBLES[[#This Row],[NÚM. DE NOMINA ]],PERSONAL[],3,FALSE)</f>
        <v xml:space="preserve">TITULAR </v>
      </c>
      <c r="N527" s="585" t="s">
        <v>4733</v>
      </c>
      <c r="O527" s="624" t="s">
        <v>4695</v>
      </c>
      <c r="P527" s="588" t="str">
        <f>VLOOKUP(MUEBLES[[#This Row],[NÚM. DE BIEN ]],BIENES[],2,FALSE)</f>
        <v>CABLEADO, MATERIAL, INSTALACIÓN, CONFIGURACIÓN DE EQUIPOS Y ENLACE AL C2, ALIMENTACIÓN Y CONEXIÓN ELÉCTRICA</v>
      </c>
      <c r="Q527" s="625" t="s">
        <v>3615</v>
      </c>
      <c r="R527" s="606" t="s">
        <v>5464</v>
      </c>
      <c r="S527" s="585" t="s">
        <v>557</v>
      </c>
      <c r="T527" s="585" t="s">
        <v>557</v>
      </c>
      <c r="U527" s="585" t="s">
        <v>557</v>
      </c>
      <c r="V527" s="585"/>
      <c r="W527" s="590">
        <v>45280</v>
      </c>
      <c r="X527" s="591">
        <v>17549.883600000001</v>
      </c>
      <c r="Y527" s="619"/>
      <c r="Z527" s="592">
        <v>17549.883600000001</v>
      </c>
      <c r="AA527" s="585" t="s">
        <v>1405</v>
      </c>
      <c r="AB527" s="19"/>
      <c r="AC527" s="576"/>
      <c r="AD527" s="30"/>
      <c r="AE527" s="30"/>
      <c r="AF527" s="30"/>
      <c r="AG527" s="30"/>
      <c r="AH527" s="30"/>
      <c r="AI527" s="30"/>
      <c r="AJ527" s="30"/>
      <c r="AK527" s="30"/>
      <c r="AL527" s="30"/>
      <c r="AM527" s="30"/>
      <c r="AN527" s="30"/>
      <c r="AO527" s="30"/>
      <c r="AP527" s="30"/>
      <c r="AQ527" s="30"/>
      <c r="AR527" s="30"/>
      <c r="AS527" s="30"/>
      <c r="AT527" s="30"/>
      <c r="AU527" s="30"/>
      <c r="AV527" s="30"/>
      <c r="AW527" s="30"/>
      <c r="AX527" s="30"/>
      <c r="AY527" s="30"/>
      <c r="AZ527" s="30"/>
      <c r="BA527" s="30"/>
      <c r="BB527" s="30"/>
      <c r="BC527" s="30"/>
      <c r="BD527" s="30"/>
      <c r="BE527" s="30"/>
      <c r="BF527" s="30"/>
      <c r="BG527" s="30"/>
      <c r="BH527" s="30"/>
      <c r="BI527" s="30"/>
      <c r="BJ527" s="30"/>
      <c r="BK527" s="30"/>
      <c r="BL527" s="30"/>
      <c r="BM527" s="30"/>
      <c r="BN527" s="30"/>
      <c r="BO527" s="30"/>
      <c r="BP527" s="30"/>
      <c r="BQ527" s="30"/>
      <c r="BR527" s="30"/>
      <c r="BS527" s="30"/>
      <c r="BT527" s="30"/>
      <c r="BU527" s="30"/>
      <c r="BV527" s="30"/>
      <c r="BW527" s="30"/>
      <c r="BX527" s="30"/>
      <c r="BY527" s="30"/>
      <c r="BZ527" s="30"/>
      <c r="CA527" s="30"/>
      <c r="CB527" s="30"/>
      <c r="CC527" s="30"/>
      <c r="CD527" s="30"/>
      <c r="CE527" s="30"/>
      <c r="CF527" s="30"/>
      <c r="CG527" s="30"/>
      <c r="CH527" s="30"/>
      <c r="CI527" s="30"/>
      <c r="CJ527" s="30"/>
      <c r="CK527" s="30"/>
      <c r="CL527" s="30"/>
      <c r="CM527" s="30"/>
      <c r="CN527" s="30"/>
      <c r="CO527" s="30"/>
      <c r="CP527" s="30"/>
      <c r="CQ527" s="30"/>
      <c r="CR527" s="30"/>
      <c r="CS527" s="30"/>
      <c r="CT527" s="30"/>
      <c r="CU527" s="30"/>
      <c r="CV527" s="30"/>
      <c r="CW527" s="30"/>
      <c r="CX527" s="30"/>
      <c r="CY527" s="30"/>
      <c r="CZ527" s="30"/>
      <c r="DA527" s="30"/>
      <c r="DB527" s="30"/>
      <c r="DC527" s="30"/>
      <c r="DD527" s="30"/>
      <c r="DE527" s="30"/>
      <c r="DF527" s="30"/>
      <c r="DG527" s="30"/>
      <c r="DH527" s="30"/>
      <c r="DI527" s="30"/>
      <c r="DJ527" s="30"/>
      <c r="DK527" s="30"/>
      <c r="DL527" s="30"/>
      <c r="DM527" s="30"/>
      <c r="DN527" s="30"/>
      <c r="DO527" s="30"/>
      <c r="DP527" s="30"/>
      <c r="DQ527" s="30"/>
      <c r="DR527" s="30"/>
      <c r="DS527" s="30"/>
      <c r="DT527" s="30"/>
      <c r="DU527" s="30"/>
      <c r="DV527" s="30"/>
      <c r="DW527" s="30"/>
      <c r="DX527" s="30"/>
      <c r="DY527" s="30"/>
      <c r="DZ527" s="30"/>
      <c r="EA527" s="30"/>
      <c r="EB527" s="30"/>
      <c r="EC527" s="30"/>
      <c r="ED527" s="30"/>
      <c r="EE527" s="30"/>
      <c r="EF527" s="30"/>
      <c r="EG527" s="30"/>
      <c r="EH527" s="30"/>
      <c r="EI527" s="30"/>
      <c r="EJ527" s="30"/>
      <c r="EK527" s="30"/>
      <c r="EL527" s="30"/>
      <c r="EM527" s="30"/>
      <c r="EN527" s="30"/>
      <c r="EO527" s="30"/>
      <c r="EP527" s="30"/>
      <c r="EQ527" s="30"/>
      <c r="ER527" s="30"/>
      <c r="ES527" s="30"/>
      <c r="ET527" s="30"/>
      <c r="EU527" s="30"/>
      <c r="EV527" s="30"/>
      <c r="EW527" s="30"/>
      <c r="EX527" s="30"/>
      <c r="EY527" s="30"/>
      <c r="EZ527" s="30"/>
      <c r="FA527" s="30"/>
      <c r="FB527" s="30"/>
      <c r="FC527" s="30"/>
      <c r="FD527" s="30"/>
      <c r="FE527" s="30"/>
      <c r="FF527" s="30"/>
      <c r="FG527" s="30"/>
      <c r="FH527" s="30"/>
      <c r="FI527" s="30"/>
      <c r="FJ527" s="30"/>
      <c r="FK527" s="30"/>
      <c r="FL527" s="30"/>
      <c r="FM527" s="30"/>
      <c r="FN527" s="30"/>
      <c r="FO527" s="30"/>
      <c r="FP527" s="30"/>
      <c r="FQ527" s="30"/>
      <c r="FR527" s="30"/>
      <c r="FS527" s="30"/>
      <c r="FT527" s="30"/>
      <c r="FU527" s="30"/>
      <c r="FV527" s="30"/>
      <c r="FW527" s="30"/>
      <c r="FX527" s="30"/>
      <c r="FY527" s="30"/>
      <c r="FZ527" s="30"/>
      <c r="GA527" s="30"/>
      <c r="GB527" s="30"/>
      <c r="GC527" s="30"/>
      <c r="GD527" s="30"/>
      <c r="GE527" s="30"/>
      <c r="GF527" s="30"/>
      <c r="GG527" s="30"/>
      <c r="GH527" s="30"/>
      <c r="GI527" s="30"/>
      <c r="GJ527" s="30"/>
      <c r="GK527" s="30"/>
      <c r="GL527" s="30"/>
      <c r="GM527" s="30"/>
      <c r="GN527" s="30"/>
      <c r="GO527" s="30"/>
      <c r="GP527" s="30"/>
      <c r="GQ527" s="30"/>
      <c r="GR527" s="30"/>
      <c r="GS527" s="30"/>
      <c r="GT527" s="30"/>
      <c r="GU527" s="30"/>
      <c r="GV527" s="30"/>
      <c r="GW527" s="30"/>
      <c r="GX527" s="30"/>
      <c r="GY527" s="30"/>
      <c r="GZ527" s="30"/>
      <c r="HA527" s="30"/>
      <c r="HB527" s="30"/>
      <c r="HC527" s="30"/>
      <c r="HD527" s="30"/>
      <c r="HE527" s="30"/>
      <c r="HF527" s="30"/>
      <c r="HG527" s="30"/>
      <c r="HH527" s="30"/>
      <c r="HI527" s="30"/>
      <c r="HJ527" s="30"/>
      <c r="HK527" s="30"/>
      <c r="HL527" s="30"/>
      <c r="HM527" s="30"/>
      <c r="HN527" s="30"/>
      <c r="HO527" s="30"/>
      <c r="HP527" s="30"/>
      <c r="HQ527" s="30"/>
      <c r="HR527" s="30"/>
      <c r="HS527" s="30"/>
      <c r="HT527" s="30"/>
      <c r="HU527" s="30"/>
      <c r="HV527" s="30"/>
      <c r="HW527" s="30"/>
      <c r="HX527" s="30"/>
      <c r="HY527" s="30"/>
      <c r="HZ527" s="30"/>
      <c r="IA527" s="30"/>
      <c r="IB527" s="30"/>
      <c r="IC527" s="30"/>
      <c r="ID527" s="30"/>
      <c r="IE527" s="30"/>
      <c r="IF527" s="30"/>
      <c r="IG527" s="30"/>
      <c r="IH527" s="30"/>
      <c r="II527" s="30"/>
      <c r="IJ527" s="30"/>
      <c r="IK527" s="30"/>
      <c r="IL527" s="30"/>
      <c r="IM527" s="30"/>
      <c r="IN527" s="30"/>
      <c r="IO527" s="30"/>
      <c r="IP527" s="30"/>
      <c r="IQ527" s="30"/>
      <c r="IR527" s="30"/>
      <c r="IS527" s="30"/>
      <c r="IT527" s="30"/>
      <c r="IU527" s="30"/>
      <c r="IV527" s="30"/>
      <c r="IW527" s="30"/>
      <c r="IX527" s="30"/>
      <c r="IY527" s="30"/>
      <c r="IZ527" s="30"/>
      <c r="JA527" s="30"/>
      <c r="JB527" s="30"/>
      <c r="JC527" s="30"/>
      <c r="JD527" s="30"/>
      <c r="JE527" s="30"/>
      <c r="JF527" s="30"/>
      <c r="JG527" s="30"/>
      <c r="JH527" s="30"/>
      <c r="JI527" s="30"/>
      <c r="JJ527" s="30"/>
      <c r="JK527" s="30"/>
      <c r="JL527" s="30"/>
      <c r="JM527" s="30"/>
      <c r="JN527" s="30"/>
      <c r="JO527" s="30"/>
      <c r="JP527" s="30"/>
      <c r="JQ527" s="30"/>
      <c r="JR527" s="30"/>
      <c r="JS527" s="30"/>
      <c r="JT527" s="30"/>
      <c r="JU527" s="30"/>
      <c r="JV527" s="30"/>
      <c r="JW527" s="30"/>
      <c r="JX527" s="30"/>
      <c r="JY527" s="30"/>
      <c r="JZ527" s="30"/>
      <c r="KA527" s="30"/>
      <c r="KB527" s="30"/>
      <c r="KC527" s="30"/>
      <c r="KD527" s="30"/>
      <c r="KE527" s="30"/>
      <c r="KF527" s="30"/>
      <c r="KG527" s="30"/>
      <c r="KH527" s="30"/>
      <c r="KI527" s="30"/>
      <c r="KJ527" s="30"/>
      <c r="KK527" s="30"/>
      <c r="KL527" s="30"/>
      <c r="KM527" s="30"/>
      <c r="KN527" s="30"/>
      <c r="KO527" s="30"/>
      <c r="KP527" s="30"/>
      <c r="KQ527" s="30"/>
      <c r="KR527" s="30"/>
      <c r="KS527" s="30"/>
      <c r="KT527" s="30"/>
      <c r="KU527" s="30"/>
      <c r="KV527" s="30"/>
      <c r="KW527" s="30"/>
      <c r="KX527" s="30"/>
      <c r="KY527" s="30"/>
      <c r="KZ527" s="30"/>
      <c r="LA527" s="30"/>
      <c r="LB527" s="30"/>
      <c r="LC527" s="30"/>
      <c r="LD527" s="30"/>
      <c r="LE527" s="30"/>
      <c r="LF527" s="30"/>
      <c r="LG527" s="30"/>
      <c r="LH527" s="30"/>
      <c r="LI527" s="30"/>
      <c r="LJ527" s="30"/>
      <c r="LK527" s="30"/>
      <c r="LL527" s="30"/>
      <c r="LM527" s="30"/>
      <c r="LN527" s="30"/>
      <c r="LO527" s="30"/>
      <c r="LP527" s="30"/>
      <c r="LQ527" s="30"/>
      <c r="LR527" s="30"/>
      <c r="LS527" s="30"/>
      <c r="LT527" s="30"/>
      <c r="LU527" s="30"/>
      <c r="LV527" s="30"/>
      <c r="LW527" s="30"/>
      <c r="LX527" s="30"/>
    </row>
    <row r="528" spans="1:336" s="31" customFormat="1" ht="165.75" x14ac:dyDescent="0.25">
      <c r="A528" s="677" t="str">
        <f>CONCATENATE(MUEBLES[[#This Row],[CODIGO DE LA PARTIDA ESPECIFICA ]],"-",MUEBLES[[#This Row],[NO. EDIFICIO ]],"-",MUEBLES[[#This Row],[NO. ÁREA ]],"-",MUEBLES[[#This Row],[NÚM. DE BIEN ]],"-",MUEBLES[[#This Row],[CONSECUTIVO DEL BIEN ]],"-",MUEBLES[[#This Row],[CONSECUTIVO GENERAL DE INVENTARIO]])</f>
        <v>511-01-44-042-005-0523</v>
      </c>
      <c r="B528" s="584">
        <v>511</v>
      </c>
      <c r="C528" s="584" t="s">
        <v>6096</v>
      </c>
      <c r="D528" s="584" t="s">
        <v>6644</v>
      </c>
      <c r="E528" s="585" t="s">
        <v>4060</v>
      </c>
      <c r="F528" s="584" t="str">
        <f>VLOOKUP(MUEBLES[[#This Row],[NO. EDIFICIO ]],EDIFICIOS[],2,FALSE)</f>
        <v>PALACIO MUNICIPAL</v>
      </c>
      <c r="G528" s="584" t="str">
        <f>VLOOKUP(MUEBLES[[#This Row],[NO. EDIFICIO ]],EDIFICIOS[],3,FALSE)</f>
        <v>PALACIO MUNICIPAL, S/N, COLONIA CENTRO</v>
      </c>
      <c r="H528" s="606" t="s">
        <v>4289</v>
      </c>
      <c r="I528" s="587" t="str">
        <f>VLOOKUP(MUEBLES[[#This Row],[NO. ÁREA ]],AREAS[],2,FALSE)</f>
        <v>SEGURIDAD PÚBLICA Y TRÁNSITO MUNICIPAL</v>
      </c>
      <c r="J528" s="586" t="str">
        <f>VLOOKUP(MUEBLES[[#This Row],[NO. ÁREA ]],AREAS[],5,FALSE)</f>
        <v>LIC. MIGUEL ÁNGEL ALDANA  CANO</v>
      </c>
      <c r="K528" s="586" t="s">
        <v>4060</v>
      </c>
      <c r="L528" s="587" t="str">
        <f>VLOOKUP(MUEBLES[[#This Row],[NÚM. DE NOMINA ]],PERSONAL[],2,FALSE)</f>
        <v>LIC. MIGUEL ÁNGEL ALDANA  CANO</v>
      </c>
      <c r="M528" s="586" t="str">
        <f>VLOOKUP(MUEBLES[[#This Row],[NÚM. DE NOMINA ]],PERSONAL[],3,FALSE)</f>
        <v xml:space="preserve">TITULAR </v>
      </c>
      <c r="N528" s="585" t="s">
        <v>4733</v>
      </c>
      <c r="O528" s="624" t="s">
        <v>4696</v>
      </c>
      <c r="P528" s="588" t="str">
        <f>VLOOKUP(MUEBLES[[#This Row],[NÚM. DE BIEN ]],BIENES[],2,FALSE)</f>
        <v>CABLEADO, MATERIAL, INSTALACIÓN, CONFIGURACIÓN DE EQUIPOS Y ENLACE AL C2, ALIMENTACIÓN Y CONEXIÓN ELÉCTRICA</v>
      </c>
      <c r="Q528" s="625" t="s">
        <v>3615</v>
      </c>
      <c r="R528" s="606" t="s">
        <v>5465</v>
      </c>
      <c r="S528" s="585" t="s">
        <v>557</v>
      </c>
      <c r="T528" s="585" t="s">
        <v>557</v>
      </c>
      <c r="U528" s="585" t="s">
        <v>557</v>
      </c>
      <c r="V528" s="585"/>
      <c r="W528" s="590">
        <v>45280</v>
      </c>
      <c r="X528" s="591">
        <v>17549.883600000001</v>
      </c>
      <c r="Y528" s="619"/>
      <c r="Z528" s="592">
        <v>17549.883600000001</v>
      </c>
      <c r="AA528" s="585" t="s">
        <v>1405</v>
      </c>
      <c r="AB528" s="19"/>
      <c r="AC528" s="576"/>
      <c r="AD528" s="30"/>
      <c r="AE528" s="30"/>
      <c r="AF528" s="30"/>
      <c r="AG528" s="30"/>
      <c r="AH528" s="30"/>
      <c r="AI528" s="30"/>
      <c r="AJ528" s="30"/>
      <c r="AK528" s="30"/>
      <c r="AL528" s="30"/>
      <c r="AM528" s="30"/>
      <c r="AN528" s="30"/>
      <c r="AO528" s="30"/>
      <c r="AP528" s="30"/>
      <c r="AQ528" s="30"/>
      <c r="AR528" s="30"/>
      <c r="AS528" s="30"/>
      <c r="AT528" s="30"/>
      <c r="AU528" s="30"/>
      <c r="AV528" s="30"/>
      <c r="AW528" s="30"/>
      <c r="AX528" s="30"/>
      <c r="AY528" s="30"/>
      <c r="AZ528" s="30"/>
      <c r="BA528" s="30"/>
      <c r="BB528" s="30"/>
      <c r="BC528" s="30"/>
      <c r="BD528" s="30"/>
      <c r="BE528" s="30"/>
      <c r="BF528" s="30"/>
      <c r="BG528" s="30"/>
      <c r="BH528" s="30"/>
      <c r="BI528" s="30"/>
      <c r="BJ528" s="30"/>
      <c r="BK528" s="30"/>
      <c r="BL528" s="30"/>
      <c r="BM528" s="30"/>
      <c r="BN528" s="30"/>
      <c r="BO528" s="30"/>
      <c r="BP528" s="30"/>
      <c r="BQ528" s="30"/>
      <c r="BR528" s="30"/>
      <c r="BS528" s="30"/>
      <c r="BT528" s="30"/>
      <c r="BU528" s="30"/>
      <c r="BV528" s="30"/>
      <c r="BW528" s="30"/>
      <c r="BX528" s="30"/>
      <c r="BY528" s="30"/>
      <c r="BZ528" s="30"/>
      <c r="CA528" s="30"/>
      <c r="CB528" s="30"/>
      <c r="CC528" s="30"/>
      <c r="CD528" s="30"/>
      <c r="CE528" s="30"/>
      <c r="CF528" s="30"/>
      <c r="CG528" s="30"/>
      <c r="CH528" s="30"/>
      <c r="CI528" s="30"/>
      <c r="CJ528" s="30"/>
      <c r="CK528" s="30"/>
      <c r="CL528" s="30"/>
      <c r="CM528" s="30"/>
      <c r="CN528" s="30"/>
      <c r="CO528" s="30"/>
      <c r="CP528" s="30"/>
      <c r="CQ528" s="30"/>
      <c r="CR528" s="30"/>
      <c r="CS528" s="30"/>
      <c r="CT528" s="30"/>
      <c r="CU528" s="30"/>
      <c r="CV528" s="30"/>
      <c r="CW528" s="30"/>
      <c r="CX528" s="30"/>
      <c r="CY528" s="30"/>
      <c r="CZ528" s="30"/>
      <c r="DA528" s="30"/>
      <c r="DB528" s="30"/>
      <c r="DC528" s="30"/>
      <c r="DD528" s="30"/>
      <c r="DE528" s="30"/>
      <c r="DF528" s="30"/>
      <c r="DG528" s="30"/>
      <c r="DH528" s="30"/>
      <c r="DI528" s="30"/>
      <c r="DJ528" s="30"/>
      <c r="DK528" s="30"/>
      <c r="DL528" s="30"/>
      <c r="DM528" s="30"/>
      <c r="DN528" s="30"/>
      <c r="DO528" s="30"/>
      <c r="DP528" s="30"/>
      <c r="DQ528" s="30"/>
      <c r="DR528" s="30"/>
      <c r="DS528" s="30"/>
      <c r="DT528" s="30"/>
      <c r="DU528" s="30"/>
      <c r="DV528" s="30"/>
      <c r="DW528" s="30"/>
      <c r="DX528" s="30"/>
      <c r="DY528" s="30"/>
      <c r="DZ528" s="30"/>
      <c r="EA528" s="30"/>
      <c r="EB528" s="30"/>
      <c r="EC528" s="30"/>
      <c r="ED528" s="30"/>
      <c r="EE528" s="30"/>
      <c r="EF528" s="30"/>
      <c r="EG528" s="30"/>
      <c r="EH528" s="30"/>
      <c r="EI528" s="30"/>
      <c r="EJ528" s="30"/>
      <c r="EK528" s="30"/>
      <c r="EL528" s="30"/>
      <c r="EM528" s="30"/>
      <c r="EN528" s="30"/>
      <c r="EO528" s="30"/>
      <c r="EP528" s="30"/>
      <c r="EQ528" s="30"/>
      <c r="ER528" s="30"/>
      <c r="ES528" s="30"/>
      <c r="ET528" s="30"/>
      <c r="EU528" s="30"/>
      <c r="EV528" s="30"/>
      <c r="EW528" s="30"/>
      <c r="EX528" s="30"/>
      <c r="EY528" s="30"/>
      <c r="EZ528" s="30"/>
      <c r="FA528" s="30"/>
      <c r="FB528" s="30"/>
      <c r="FC528" s="30"/>
      <c r="FD528" s="30"/>
      <c r="FE528" s="30"/>
      <c r="FF528" s="30"/>
      <c r="FG528" s="30"/>
      <c r="FH528" s="30"/>
      <c r="FI528" s="30"/>
      <c r="FJ528" s="30"/>
      <c r="FK528" s="30"/>
      <c r="FL528" s="30"/>
      <c r="FM528" s="30"/>
      <c r="FN528" s="30"/>
      <c r="FO528" s="30"/>
      <c r="FP528" s="30"/>
      <c r="FQ528" s="30"/>
      <c r="FR528" s="30"/>
      <c r="FS528" s="30"/>
      <c r="FT528" s="30"/>
      <c r="FU528" s="30"/>
      <c r="FV528" s="30"/>
      <c r="FW528" s="30"/>
      <c r="FX528" s="30"/>
      <c r="FY528" s="30"/>
      <c r="FZ528" s="30"/>
      <c r="GA528" s="30"/>
      <c r="GB528" s="30"/>
      <c r="GC528" s="30"/>
      <c r="GD528" s="30"/>
      <c r="GE528" s="30"/>
      <c r="GF528" s="30"/>
      <c r="GG528" s="30"/>
      <c r="GH528" s="30"/>
      <c r="GI528" s="30"/>
      <c r="GJ528" s="30"/>
      <c r="GK528" s="30"/>
      <c r="GL528" s="30"/>
      <c r="GM528" s="30"/>
      <c r="GN528" s="30"/>
      <c r="GO528" s="30"/>
      <c r="GP528" s="30"/>
      <c r="GQ528" s="30"/>
      <c r="GR528" s="30"/>
      <c r="GS528" s="30"/>
      <c r="GT528" s="30"/>
      <c r="GU528" s="30"/>
      <c r="GV528" s="30"/>
      <c r="GW528" s="30"/>
      <c r="GX528" s="30"/>
      <c r="GY528" s="30"/>
      <c r="GZ528" s="30"/>
      <c r="HA528" s="30"/>
      <c r="HB528" s="30"/>
      <c r="HC528" s="30"/>
      <c r="HD528" s="30"/>
      <c r="HE528" s="30"/>
      <c r="HF528" s="30"/>
      <c r="HG528" s="30"/>
      <c r="HH528" s="30"/>
      <c r="HI528" s="30"/>
      <c r="HJ528" s="30"/>
      <c r="HK528" s="30"/>
      <c r="HL528" s="30"/>
      <c r="HM528" s="30"/>
      <c r="HN528" s="30"/>
      <c r="HO528" s="30"/>
      <c r="HP528" s="30"/>
      <c r="HQ528" s="30"/>
      <c r="HR528" s="30"/>
      <c r="HS528" s="30"/>
      <c r="HT528" s="30"/>
      <c r="HU528" s="30"/>
      <c r="HV528" s="30"/>
      <c r="HW528" s="30"/>
      <c r="HX528" s="30"/>
      <c r="HY528" s="30"/>
      <c r="HZ528" s="30"/>
      <c r="IA528" s="30"/>
      <c r="IB528" s="30"/>
      <c r="IC528" s="30"/>
      <c r="ID528" s="30"/>
      <c r="IE528" s="30"/>
      <c r="IF528" s="30"/>
      <c r="IG528" s="30"/>
      <c r="IH528" s="30"/>
      <c r="II528" s="30"/>
      <c r="IJ528" s="30"/>
      <c r="IK528" s="30"/>
      <c r="IL528" s="30"/>
      <c r="IM528" s="30"/>
      <c r="IN528" s="30"/>
      <c r="IO528" s="30"/>
      <c r="IP528" s="30"/>
      <c r="IQ528" s="30"/>
      <c r="IR528" s="30"/>
      <c r="IS528" s="30"/>
      <c r="IT528" s="30"/>
      <c r="IU528" s="30"/>
      <c r="IV528" s="30"/>
      <c r="IW528" s="30"/>
      <c r="IX528" s="30"/>
      <c r="IY528" s="30"/>
      <c r="IZ528" s="30"/>
      <c r="JA528" s="30"/>
      <c r="JB528" s="30"/>
      <c r="JC528" s="30"/>
      <c r="JD528" s="30"/>
      <c r="JE528" s="30"/>
      <c r="JF528" s="30"/>
      <c r="JG528" s="30"/>
      <c r="JH528" s="30"/>
      <c r="JI528" s="30"/>
      <c r="JJ528" s="30"/>
      <c r="JK528" s="30"/>
      <c r="JL528" s="30"/>
      <c r="JM528" s="30"/>
      <c r="JN528" s="30"/>
      <c r="JO528" s="30"/>
      <c r="JP528" s="30"/>
      <c r="JQ528" s="30"/>
      <c r="JR528" s="30"/>
      <c r="JS528" s="30"/>
      <c r="JT528" s="30"/>
      <c r="JU528" s="30"/>
      <c r="JV528" s="30"/>
      <c r="JW528" s="30"/>
      <c r="JX528" s="30"/>
      <c r="JY528" s="30"/>
      <c r="JZ528" s="30"/>
      <c r="KA528" s="30"/>
      <c r="KB528" s="30"/>
      <c r="KC528" s="30"/>
      <c r="KD528" s="30"/>
      <c r="KE528" s="30"/>
      <c r="KF528" s="30"/>
      <c r="KG528" s="30"/>
      <c r="KH528" s="30"/>
      <c r="KI528" s="30"/>
      <c r="KJ528" s="30"/>
      <c r="KK528" s="30"/>
      <c r="KL528" s="30"/>
      <c r="KM528" s="30"/>
      <c r="KN528" s="30"/>
      <c r="KO528" s="30"/>
      <c r="KP528" s="30"/>
      <c r="KQ528" s="30"/>
      <c r="KR528" s="30"/>
      <c r="KS528" s="30"/>
      <c r="KT528" s="30"/>
      <c r="KU528" s="30"/>
      <c r="KV528" s="30"/>
      <c r="KW528" s="30"/>
      <c r="KX528" s="30"/>
      <c r="KY528" s="30"/>
      <c r="KZ528" s="30"/>
      <c r="LA528" s="30"/>
      <c r="LB528" s="30"/>
      <c r="LC528" s="30"/>
      <c r="LD528" s="30"/>
      <c r="LE528" s="30"/>
      <c r="LF528" s="30"/>
      <c r="LG528" s="30"/>
      <c r="LH528" s="30"/>
      <c r="LI528" s="30"/>
      <c r="LJ528" s="30"/>
      <c r="LK528" s="30"/>
      <c r="LL528" s="30"/>
      <c r="LM528" s="30"/>
      <c r="LN528" s="30"/>
      <c r="LO528" s="30"/>
      <c r="LP528" s="30"/>
      <c r="LQ528" s="30"/>
      <c r="LR528" s="30"/>
      <c r="LS528" s="30"/>
      <c r="LT528" s="30"/>
      <c r="LU528" s="30"/>
      <c r="LV528" s="30"/>
      <c r="LW528" s="30"/>
      <c r="LX528" s="30"/>
    </row>
    <row r="529" spans="1:336" s="31" customFormat="1" ht="165.75" x14ac:dyDescent="0.25">
      <c r="A529" s="677" t="str">
        <f>CONCATENATE(MUEBLES[[#This Row],[CODIGO DE LA PARTIDA ESPECIFICA ]],"-",MUEBLES[[#This Row],[NO. EDIFICIO ]],"-",MUEBLES[[#This Row],[NO. ÁREA ]],"-",MUEBLES[[#This Row],[NÚM. DE BIEN ]],"-",MUEBLES[[#This Row],[CONSECUTIVO DEL BIEN ]],"-",MUEBLES[[#This Row],[CONSECUTIVO GENERAL DE INVENTARIO]])</f>
        <v>511-01-44-042-006-0524</v>
      </c>
      <c r="B529" s="584">
        <v>511</v>
      </c>
      <c r="C529" s="584" t="s">
        <v>6096</v>
      </c>
      <c r="D529" s="584" t="s">
        <v>6645</v>
      </c>
      <c r="E529" s="585" t="s">
        <v>4060</v>
      </c>
      <c r="F529" s="584" t="str">
        <f>VLOOKUP(MUEBLES[[#This Row],[NO. EDIFICIO ]],EDIFICIOS[],2,FALSE)</f>
        <v>PALACIO MUNICIPAL</v>
      </c>
      <c r="G529" s="584" t="str">
        <f>VLOOKUP(MUEBLES[[#This Row],[NO. EDIFICIO ]],EDIFICIOS[],3,FALSE)</f>
        <v>PALACIO MUNICIPAL, S/N, COLONIA CENTRO</v>
      </c>
      <c r="H529" s="606" t="s">
        <v>4289</v>
      </c>
      <c r="I529" s="587" t="str">
        <f>VLOOKUP(MUEBLES[[#This Row],[NO. ÁREA ]],AREAS[],2,FALSE)</f>
        <v>SEGURIDAD PÚBLICA Y TRÁNSITO MUNICIPAL</v>
      </c>
      <c r="J529" s="586" t="str">
        <f>VLOOKUP(MUEBLES[[#This Row],[NO. ÁREA ]],AREAS[],5,FALSE)</f>
        <v>LIC. MIGUEL ÁNGEL ALDANA  CANO</v>
      </c>
      <c r="K529" s="586" t="s">
        <v>4060</v>
      </c>
      <c r="L529" s="587" t="str">
        <f>VLOOKUP(MUEBLES[[#This Row],[NÚM. DE NOMINA ]],PERSONAL[],2,FALSE)</f>
        <v>LIC. MIGUEL ÁNGEL ALDANA  CANO</v>
      </c>
      <c r="M529" s="586" t="str">
        <f>VLOOKUP(MUEBLES[[#This Row],[NÚM. DE NOMINA ]],PERSONAL[],3,FALSE)</f>
        <v xml:space="preserve">TITULAR </v>
      </c>
      <c r="N529" s="585" t="s">
        <v>4733</v>
      </c>
      <c r="O529" s="624" t="s">
        <v>4697</v>
      </c>
      <c r="P529" s="588" t="str">
        <f>VLOOKUP(MUEBLES[[#This Row],[NÚM. DE BIEN ]],BIENES[],2,FALSE)</f>
        <v>CABLEADO, MATERIAL, INSTALACIÓN, CONFIGURACIÓN DE EQUIPOS Y ENLACE AL C2, ALIMENTACIÓN Y CONEXIÓN ELÉCTRICA</v>
      </c>
      <c r="Q529" s="625" t="s">
        <v>3615</v>
      </c>
      <c r="R529" s="606" t="s">
        <v>5466</v>
      </c>
      <c r="S529" s="585" t="s">
        <v>557</v>
      </c>
      <c r="T529" s="585" t="s">
        <v>557</v>
      </c>
      <c r="U529" s="585" t="s">
        <v>557</v>
      </c>
      <c r="V529" s="585"/>
      <c r="W529" s="590">
        <v>45280</v>
      </c>
      <c r="X529" s="591">
        <v>17549.883600000001</v>
      </c>
      <c r="Y529" s="619"/>
      <c r="Z529" s="592">
        <v>17549.883600000001</v>
      </c>
      <c r="AA529" s="585" t="s">
        <v>1405</v>
      </c>
      <c r="AB529" s="19"/>
      <c r="AC529" s="576"/>
      <c r="AD529" s="30"/>
      <c r="AE529" s="30"/>
      <c r="AF529" s="30"/>
      <c r="AG529" s="30"/>
      <c r="AH529" s="30"/>
      <c r="AI529" s="30"/>
      <c r="AJ529" s="30"/>
      <c r="AK529" s="30"/>
      <c r="AL529" s="30"/>
      <c r="AM529" s="30"/>
      <c r="AN529" s="30"/>
      <c r="AO529" s="30"/>
      <c r="AP529" s="30"/>
      <c r="AQ529" s="30"/>
      <c r="AR529" s="30"/>
      <c r="AS529" s="30"/>
      <c r="AT529" s="30"/>
      <c r="AU529" s="30"/>
      <c r="AV529" s="30"/>
      <c r="AW529" s="30"/>
      <c r="AX529" s="30"/>
      <c r="AY529" s="30"/>
      <c r="AZ529" s="30"/>
      <c r="BA529" s="30"/>
      <c r="BB529" s="30"/>
      <c r="BC529" s="30"/>
      <c r="BD529" s="30"/>
      <c r="BE529" s="30"/>
      <c r="BF529" s="30"/>
      <c r="BG529" s="30"/>
      <c r="BH529" s="30"/>
      <c r="BI529" s="30"/>
      <c r="BJ529" s="30"/>
      <c r="BK529" s="30"/>
      <c r="BL529" s="30"/>
      <c r="BM529" s="30"/>
      <c r="BN529" s="30"/>
      <c r="BO529" s="30"/>
      <c r="BP529" s="30"/>
      <c r="BQ529" s="30"/>
      <c r="BR529" s="30"/>
      <c r="BS529" s="30"/>
      <c r="BT529" s="30"/>
      <c r="BU529" s="30"/>
      <c r="BV529" s="30"/>
      <c r="BW529" s="30"/>
      <c r="BX529" s="30"/>
      <c r="BY529" s="30"/>
      <c r="BZ529" s="30"/>
      <c r="CA529" s="30"/>
      <c r="CB529" s="30"/>
      <c r="CC529" s="30"/>
      <c r="CD529" s="30"/>
      <c r="CE529" s="30"/>
      <c r="CF529" s="30"/>
      <c r="CG529" s="30"/>
      <c r="CH529" s="30"/>
      <c r="CI529" s="30"/>
      <c r="CJ529" s="30"/>
      <c r="CK529" s="30"/>
      <c r="CL529" s="30"/>
      <c r="CM529" s="30"/>
      <c r="CN529" s="30"/>
      <c r="CO529" s="30"/>
      <c r="CP529" s="30"/>
      <c r="CQ529" s="30"/>
      <c r="CR529" s="30"/>
      <c r="CS529" s="30"/>
      <c r="CT529" s="30"/>
      <c r="CU529" s="30"/>
      <c r="CV529" s="30"/>
      <c r="CW529" s="30"/>
      <c r="CX529" s="30"/>
      <c r="CY529" s="30"/>
      <c r="CZ529" s="30"/>
      <c r="DA529" s="30"/>
      <c r="DB529" s="30"/>
      <c r="DC529" s="30"/>
      <c r="DD529" s="30"/>
      <c r="DE529" s="30"/>
      <c r="DF529" s="30"/>
      <c r="DG529" s="30"/>
      <c r="DH529" s="30"/>
      <c r="DI529" s="30"/>
      <c r="DJ529" s="30"/>
      <c r="DK529" s="30"/>
      <c r="DL529" s="30"/>
      <c r="DM529" s="30"/>
      <c r="DN529" s="30"/>
      <c r="DO529" s="30"/>
      <c r="DP529" s="30"/>
      <c r="DQ529" s="30"/>
      <c r="DR529" s="30"/>
      <c r="DS529" s="30"/>
      <c r="DT529" s="30"/>
      <c r="DU529" s="30"/>
      <c r="DV529" s="30"/>
      <c r="DW529" s="30"/>
      <c r="DX529" s="30"/>
      <c r="DY529" s="30"/>
      <c r="DZ529" s="30"/>
      <c r="EA529" s="30"/>
      <c r="EB529" s="30"/>
      <c r="EC529" s="30"/>
      <c r="ED529" s="30"/>
      <c r="EE529" s="30"/>
      <c r="EF529" s="30"/>
      <c r="EG529" s="30"/>
      <c r="EH529" s="30"/>
      <c r="EI529" s="30"/>
      <c r="EJ529" s="30"/>
      <c r="EK529" s="30"/>
      <c r="EL529" s="30"/>
      <c r="EM529" s="30"/>
      <c r="EN529" s="30"/>
      <c r="EO529" s="30"/>
      <c r="EP529" s="30"/>
      <c r="EQ529" s="30"/>
      <c r="ER529" s="30"/>
      <c r="ES529" s="30"/>
      <c r="ET529" s="30"/>
      <c r="EU529" s="30"/>
      <c r="EV529" s="30"/>
      <c r="EW529" s="30"/>
      <c r="EX529" s="30"/>
      <c r="EY529" s="30"/>
      <c r="EZ529" s="30"/>
      <c r="FA529" s="30"/>
      <c r="FB529" s="30"/>
      <c r="FC529" s="30"/>
      <c r="FD529" s="30"/>
      <c r="FE529" s="30"/>
      <c r="FF529" s="30"/>
      <c r="FG529" s="30"/>
      <c r="FH529" s="30"/>
      <c r="FI529" s="30"/>
      <c r="FJ529" s="30"/>
      <c r="FK529" s="30"/>
      <c r="FL529" s="30"/>
      <c r="FM529" s="30"/>
      <c r="FN529" s="30"/>
      <c r="FO529" s="30"/>
      <c r="FP529" s="30"/>
      <c r="FQ529" s="30"/>
      <c r="FR529" s="30"/>
      <c r="FS529" s="30"/>
      <c r="FT529" s="30"/>
      <c r="FU529" s="30"/>
      <c r="FV529" s="30"/>
      <c r="FW529" s="30"/>
      <c r="FX529" s="30"/>
      <c r="FY529" s="30"/>
      <c r="FZ529" s="30"/>
      <c r="GA529" s="30"/>
      <c r="GB529" s="30"/>
      <c r="GC529" s="30"/>
      <c r="GD529" s="30"/>
      <c r="GE529" s="30"/>
      <c r="GF529" s="30"/>
      <c r="GG529" s="30"/>
      <c r="GH529" s="30"/>
      <c r="GI529" s="30"/>
      <c r="GJ529" s="30"/>
      <c r="GK529" s="30"/>
      <c r="GL529" s="30"/>
      <c r="GM529" s="30"/>
      <c r="GN529" s="30"/>
      <c r="GO529" s="30"/>
      <c r="GP529" s="30"/>
      <c r="GQ529" s="30"/>
      <c r="GR529" s="30"/>
      <c r="GS529" s="30"/>
      <c r="GT529" s="30"/>
      <c r="GU529" s="30"/>
      <c r="GV529" s="30"/>
      <c r="GW529" s="30"/>
      <c r="GX529" s="30"/>
      <c r="GY529" s="30"/>
      <c r="GZ529" s="30"/>
      <c r="HA529" s="30"/>
      <c r="HB529" s="30"/>
      <c r="HC529" s="30"/>
      <c r="HD529" s="30"/>
      <c r="HE529" s="30"/>
      <c r="HF529" s="30"/>
      <c r="HG529" s="30"/>
      <c r="HH529" s="30"/>
      <c r="HI529" s="30"/>
      <c r="HJ529" s="30"/>
      <c r="HK529" s="30"/>
      <c r="HL529" s="30"/>
      <c r="HM529" s="30"/>
      <c r="HN529" s="30"/>
      <c r="HO529" s="30"/>
      <c r="HP529" s="30"/>
      <c r="HQ529" s="30"/>
      <c r="HR529" s="30"/>
      <c r="HS529" s="30"/>
      <c r="HT529" s="30"/>
      <c r="HU529" s="30"/>
      <c r="HV529" s="30"/>
      <c r="HW529" s="30"/>
      <c r="HX529" s="30"/>
      <c r="HY529" s="30"/>
      <c r="HZ529" s="30"/>
      <c r="IA529" s="30"/>
      <c r="IB529" s="30"/>
      <c r="IC529" s="30"/>
      <c r="ID529" s="30"/>
      <c r="IE529" s="30"/>
      <c r="IF529" s="30"/>
      <c r="IG529" s="30"/>
      <c r="IH529" s="30"/>
      <c r="II529" s="30"/>
      <c r="IJ529" s="30"/>
      <c r="IK529" s="30"/>
      <c r="IL529" s="30"/>
      <c r="IM529" s="30"/>
      <c r="IN529" s="30"/>
      <c r="IO529" s="30"/>
      <c r="IP529" s="30"/>
      <c r="IQ529" s="30"/>
      <c r="IR529" s="30"/>
      <c r="IS529" s="30"/>
      <c r="IT529" s="30"/>
      <c r="IU529" s="30"/>
      <c r="IV529" s="30"/>
      <c r="IW529" s="30"/>
      <c r="IX529" s="30"/>
      <c r="IY529" s="30"/>
      <c r="IZ529" s="30"/>
      <c r="JA529" s="30"/>
      <c r="JB529" s="30"/>
      <c r="JC529" s="30"/>
      <c r="JD529" s="30"/>
      <c r="JE529" s="30"/>
      <c r="JF529" s="30"/>
      <c r="JG529" s="30"/>
      <c r="JH529" s="30"/>
      <c r="JI529" s="30"/>
      <c r="JJ529" s="30"/>
      <c r="JK529" s="30"/>
      <c r="JL529" s="30"/>
      <c r="JM529" s="30"/>
      <c r="JN529" s="30"/>
      <c r="JO529" s="30"/>
      <c r="JP529" s="30"/>
      <c r="JQ529" s="30"/>
      <c r="JR529" s="30"/>
      <c r="JS529" s="30"/>
      <c r="JT529" s="30"/>
      <c r="JU529" s="30"/>
      <c r="JV529" s="30"/>
      <c r="JW529" s="30"/>
      <c r="JX529" s="30"/>
      <c r="JY529" s="30"/>
      <c r="JZ529" s="30"/>
      <c r="KA529" s="30"/>
      <c r="KB529" s="30"/>
      <c r="KC529" s="30"/>
      <c r="KD529" s="30"/>
      <c r="KE529" s="30"/>
      <c r="KF529" s="30"/>
      <c r="KG529" s="30"/>
      <c r="KH529" s="30"/>
      <c r="KI529" s="30"/>
      <c r="KJ529" s="30"/>
      <c r="KK529" s="30"/>
      <c r="KL529" s="30"/>
      <c r="KM529" s="30"/>
      <c r="KN529" s="30"/>
      <c r="KO529" s="30"/>
      <c r="KP529" s="30"/>
      <c r="KQ529" s="30"/>
      <c r="KR529" s="30"/>
      <c r="KS529" s="30"/>
      <c r="KT529" s="30"/>
      <c r="KU529" s="30"/>
      <c r="KV529" s="30"/>
      <c r="KW529" s="30"/>
      <c r="KX529" s="30"/>
      <c r="KY529" s="30"/>
      <c r="KZ529" s="30"/>
      <c r="LA529" s="30"/>
      <c r="LB529" s="30"/>
      <c r="LC529" s="30"/>
      <c r="LD529" s="30"/>
      <c r="LE529" s="30"/>
      <c r="LF529" s="30"/>
      <c r="LG529" s="30"/>
      <c r="LH529" s="30"/>
      <c r="LI529" s="30"/>
      <c r="LJ529" s="30"/>
      <c r="LK529" s="30"/>
      <c r="LL529" s="30"/>
      <c r="LM529" s="30"/>
      <c r="LN529" s="30"/>
      <c r="LO529" s="30"/>
      <c r="LP529" s="30"/>
      <c r="LQ529" s="30"/>
      <c r="LR529" s="30"/>
      <c r="LS529" s="30"/>
      <c r="LT529" s="30"/>
      <c r="LU529" s="30"/>
      <c r="LV529" s="30"/>
      <c r="LW529" s="30"/>
      <c r="LX529" s="30"/>
    </row>
    <row r="530" spans="1:336" s="31" customFormat="1" ht="165.75" x14ac:dyDescent="0.25">
      <c r="A530" s="677" t="str">
        <f>CONCATENATE(MUEBLES[[#This Row],[CODIGO DE LA PARTIDA ESPECIFICA ]],"-",MUEBLES[[#This Row],[NO. EDIFICIO ]],"-",MUEBLES[[#This Row],[NO. ÁREA ]],"-",MUEBLES[[#This Row],[NÚM. DE BIEN ]],"-",MUEBLES[[#This Row],[CONSECUTIVO DEL BIEN ]],"-",MUEBLES[[#This Row],[CONSECUTIVO GENERAL DE INVENTARIO]])</f>
        <v>511-01-44-042-007-0525</v>
      </c>
      <c r="B530" s="584">
        <v>511</v>
      </c>
      <c r="C530" s="584" t="s">
        <v>6096</v>
      </c>
      <c r="D530" s="584" t="s">
        <v>6646</v>
      </c>
      <c r="E530" s="585" t="s">
        <v>4060</v>
      </c>
      <c r="F530" s="584" t="str">
        <f>VLOOKUP(MUEBLES[[#This Row],[NO. EDIFICIO ]],EDIFICIOS[],2,FALSE)</f>
        <v>PALACIO MUNICIPAL</v>
      </c>
      <c r="G530" s="584" t="str">
        <f>VLOOKUP(MUEBLES[[#This Row],[NO. EDIFICIO ]],EDIFICIOS[],3,FALSE)</f>
        <v>PALACIO MUNICIPAL, S/N, COLONIA CENTRO</v>
      </c>
      <c r="H530" s="606" t="s">
        <v>4289</v>
      </c>
      <c r="I530" s="587" t="str">
        <f>VLOOKUP(MUEBLES[[#This Row],[NO. ÁREA ]],AREAS[],2,FALSE)</f>
        <v>SEGURIDAD PÚBLICA Y TRÁNSITO MUNICIPAL</v>
      </c>
      <c r="J530" s="586" t="str">
        <f>VLOOKUP(MUEBLES[[#This Row],[NO. ÁREA ]],AREAS[],5,FALSE)</f>
        <v>LIC. MIGUEL ÁNGEL ALDANA  CANO</v>
      </c>
      <c r="K530" s="586" t="s">
        <v>4060</v>
      </c>
      <c r="L530" s="587" t="str">
        <f>VLOOKUP(MUEBLES[[#This Row],[NÚM. DE NOMINA ]],PERSONAL[],2,FALSE)</f>
        <v>LIC. MIGUEL ÁNGEL ALDANA  CANO</v>
      </c>
      <c r="M530" s="586" t="str">
        <f>VLOOKUP(MUEBLES[[#This Row],[NÚM. DE NOMINA ]],PERSONAL[],3,FALSE)</f>
        <v xml:space="preserve">TITULAR </v>
      </c>
      <c r="N530" s="585" t="s">
        <v>4733</v>
      </c>
      <c r="O530" s="624" t="s">
        <v>4698</v>
      </c>
      <c r="P530" s="588" t="str">
        <f>VLOOKUP(MUEBLES[[#This Row],[NÚM. DE BIEN ]],BIENES[],2,FALSE)</f>
        <v>CABLEADO, MATERIAL, INSTALACIÓN, CONFIGURACIÓN DE EQUIPOS Y ENLACE AL C2, ALIMENTACIÓN Y CONEXIÓN ELÉCTRICA</v>
      </c>
      <c r="Q530" s="625" t="s">
        <v>3615</v>
      </c>
      <c r="R530" s="606" t="s">
        <v>5467</v>
      </c>
      <c r="S530" s="585" t="s">
        <v>557</v>
      </c>
      <c r="T530" s="585" t="s">
        <v>557</v>
      </c>
      <c r="U530" s="585" t="s">
        <v>557</v>
      </c>
      <c r="V530" s="585"/>
      <c r="W530" s="590">
        <v>45280</v>
      </c>
      <c r="X530" s="591">
        <v>17549.883600000001</v>
      </c>
      <c r="Y530" s="619"/>
      <c r="Z530" s="592">
        <v>17549.883600000001</v>
      </c>
      <c r="AA530" s="585" t="s">
        <v>1405</v>
      </c>
      <c r="AB530" s="19"/>
      <c r="AC530" s="576"/>
      <c r="AD530" s="30"/>
      <c r="AE530" s="30"/>
      <c r="AF530" s="30"/>
      <c r="AG530" s="30"/>
      <c r="AH530" s="30"/>
      <c r="AI530" s="30"/>
      <c r="AJ530" s="30"/>
      <c r="AK530" s="30"/>
      <c r="AL530" s="30"/>
      <c r="AM530" s="30"/>
      <c r="AN530" s="30"/>
      <c r="AO530" s="30"/>
      <c r="AP530" s="30"/>
      <c r="AQ530" s="30"/>
      <c r="AR530" s="30"/>
      <c r="AS530" s="30"/>
      <c r="AT530" s="30"/>
      <c r="AU530" s="30"/>
      <c r="AV530" s="30"/>
      <c r="AW530" s="30"/>
      <c r="AX530" s="30"/>
      <c r="AY530" s="30"/>
      <c r="AZ530" s="30"/>
      <c r="BA530" s="30"/>
      <c r="BB530" s="30"/>
      <c r="BC530" s="30"/>
      <c r="BD530" s="30"/>
      <c r="BE530" s="30"/>
      <c r="BF530" s="30"/>
      <c r="BG530" s="30"/>
      <c r="BH530" s="30"/>
      <c r="BI530" s="30"/>
      <c r="BJ530" s="30"/>
      <c r="BK530" s="30"/>
      <c r="BL530" s="30"/>
      <c r="BM530" s="30"/>
      <c r="BN530" s="30"/>
      <c r="BO530" s="30"/>
      <c r="BP530" s="30"/>
      <c r="BQ530" s="30"/>
      <c r="BR530" s="30"/>
      <c r="BS530" s="30"/>
      <c r="BT530" s="30"/>
      <c r="BU530" s="30"/>
      <c r="BV530" s="30"/>
      <c r="BW530" s="30"/>
      <c r="BX530" s="30"/>
      <c r="BY530" s="30"/>
      <c r="BZ530" s="30"/>
      <c r="CA530" s="30"/>
      <c r="CB530" s="30"/>
      <c r="CC530" s="30"/>
      <c r="CD530" s="30"/>
      <c r="CE530" s="30"/>
      <c r="CF530" s="30"/>
      <c r="CG530" s="30"/>
      <c r="CH530" s="30"/>
      <c r="CI530" s="30"/>
      <c r="CJ530" s="30"/>
      <c r="CK530" s="30"/>
      <c r="CL530" s="30"/>
      <c r="CM530" s="30"/>
      <c r="CN530" s="30"/>
      <c r="CO530" s="30"/>
      <c r="CP530" s="30"/>
      <c r="CQ530" s="30"/>
      <c r="CR530" s="30"/>
      <c r="CS530" s="30"/>
      <c r="CT530" s="30"/>
      <c r="CU530" s="30"/>
      <c r="CV530" s="30"/>
      <c r="CW530" s="30"/>
      <c r="CX530" s="30"/>
      <c r="CY530" s="30"/>
      <c r="CZ530" s="30"/>
      <c r="DA530" s="30"/>
      <c r="DB530" s="30"/>
      <c r="DC530" s="30"/>
      <c r="DD530" s="30"/>
      <c r="DE530" s="30"/>
      <c r="DF530" s="30"/>
      <c r="DG530" s="30"/>
      <c r="DH530" s="30"/>
      <c r="DI530" s="30"/>
      <c r="DJ530" s="30"/>
      <c r="DK530" s="30"/>
      <c r="DL530" s="30"/>
      <c r="DM530" s="30"/>
      <c r="DN530" s="30"/>
      <c r="DO530" s="30"/>
      <c r="DP530" s="30"/>
      <c r="DQ530" s="30"/>
      <c r="DR530" s="30"/>
      <c r="DS530" s="30"/>
      <c r="DT530" s="30"/>
      <c r="DU530" s="30"/>
      <c r="DV530" s="30"/>
      <c r="DW530" s="30"/>
      <c r="DX530" s="30"/>
      <c r="DY530" s="30"/>
      <c r="DZ530" s="30"/>
      <c r="EA530" s="30"/>
      <c r="EB530" s="30"/>
      <c r="EC530" s="30"/>
      <c r="ED530" s="30"/>
      <c r="EE530" s="30"/>
      <c r="EF530" s="30"/>
      <c r="EG530" s="30"/>
      <c r="EH530" s="30"/>
      <c r="EI530" s="30"/>
      <c r="EJ530" s="30"/>
      <c r="EK530" s="30"/>
      <c r="EL530" s="30"/>
      <c r="EM530" s="30"/>
      <c r="EN530" s="30"/>
      <c r="EO530" s="30"/>
      <c r="EP530" s="30"/>
      <c r="EQ530" s="30"/>
      <c r="ER530" s="30"/>
      <c r="ES530" s="30"/>
      <c r="ET530" s="30"/>
      <c r="EU530" s="30"/>
      <c r="EV530" s="30"/>
      <c r="EW530" s="30"/>
      <c r="EX530" s="30"/>
      <c r="EY530" s="30"/>
      <c r="EZ530" s="30"/>
      <c r="FA530" s="30"/>
      <c r="FB530" s="30"/>
      <c r="FC530" s="30"/>
      <c r="FD530" s="30"/>
      <c r="FE530" s="30"/>
      <c r="FF530" s="30"/>
      <c r="FG530" s="30"/>
      <c r="FH530" s="30"/>
      <c r="FI530" s="30"/>
      <c r="FJ530" s="30"/>
      <c r="FK530" s="30"/>
      <c r="FL530" s="30"/>
      <c r="FM530" s="30"/>
      <c r="FN530" s="30"/>
      <c r="FO530" s="30"/>
      <c r="FP530" s="30"/>
      <c r="FQ530" s="30"/>
      <c r="FR530" s="30"/>
      <c r="FS530" s="30"/>
      <c r="FT530" s="30"/>
      <c r="FU530" s="30"/>
      <c r="FV530" s="30"/>
      <c r="FW530" s="30"/>
      <c r="FX530" s="30"/>
      <c r="FY530" s="30"/>
      <c r="FZ530" s="30"/>
      <c r="GA530" s="30"/>
      <c r="GB530" s="30"/>
      <c r="GC530" s="30"/>
      <c r="GD530" s="30"/>
      <c r="GE530" s="30"/>
      <c r="GF530" s="30"/>
      <c r="GG530" s="30"/>
      <c r="GH530" s="30"/>
      <c r="GI530" s="30"/>
      <c r="GJ530" s="30"/>
      <c r="GK530" s="30"/>
      <c r="GL530" s="30"/>
      <c r="GM530" s="30"/>
      <c r="GN530" s="30"/>
      <c r="GO530" s="30"/>
      <c r="GP530" s="30"/>
      <c r="GQ530" s="30"/>
      <c r="GR530" s="30"/>
      <c r="GS530" s="30"/>
      <c r="GT530" s="30"/>
      <c r="GU530" s="30"/>
      <c r="GV530" s="30"/>
      <c r="GW530" s="30"/>
      <c r="GX530" s="30"/>
      <c r="GY530" s="30"/>
      <c r="GZ530" s="30"/>
      <c r="HA530" s="30"/>
      <c r="HB530" s="30"/>
      <c r="HC530" s="30"/>
      <c r="HD530" s="30"/>
      <c r="HE530" s="30"/>
      <c r="HF530" s="30"/>
      <c r="HG530" s="30"/>
      <c r="HH530" s="30"/>
      <c r="HI530" s="30"/>
      <c r="HJ530" s="30"/>
      <c r="HK530" s="30"/>
      <c r="HL530" s="30"/>
      <c r="HM530" s="30"/>
      <c r="HN530" s="30"/>
      <c r="HO530" s="30"/>
      <c r="HP530" s="30"/>
      <c r="HQ530" s="30"/>
      <c r="HR530" s="30"/>
      <c r="HS530" s="30"/>
      <c r="HT530" s="30"/>
      <c r="HU530" s="30"/>
      <c r="HV530" s="30"/>
      <c r="HW530" s="30"/>
      <c r="HX530" s="30"/>
      <c r="HY530" s="30"/>
      <c r="HZ530" s="30"/>
      <c r="IA530" s="30"/>
      <c r="IB530" s="30"/>
      <c r="IC530" s="30"/>
      <c r="ID530" s="30"/>
      <c r="IE530" s="30"/>
      <c r="IF530" s="30"/>
      <c r="IG530" s="30"/>
      <c r="IH530" s="30"/>
      <c r="II530" s="30"/>
      <c r="IJ530" s="30"/>
      <c r="IK530" s="30"/>
      <c r="IL530" s="30"/>
      <c r="IM530" s="30"/>
      <c r="IN530" s="30"/>
      <c r="IO530" s="30"/>
      <c r="IP530" s="30"/>
      <c r="IQ530" s="30"/>
      <c r="IR530" s="30"/>
      <c r="IS530" s="30"/>
      <c r="IT530" s="30"/>
      <c r="IU530" s="30"/>
      <c r="IV530" s="30"/>
      <c r="IW530" s="30"/>
      <c r="IX530" s="30"/>
      <c r="IY530" s="30"/>
      <c r="IZ530" s="30"/>
      <c r="JA530" s="30"/>
      <c r="JB530" s="30"/>
      <c r="JC530" s="30"/>
      <c r="JD530" s="30"/>
      <c r="JE530" s="30"/>
      <c r="JF530" s="30"/>
      <c r="JG530" s="30"/>
      <c r="JH530" s="30"/>
      <c r="JI530" s="30"/>
      <c r="JJ530" s="30"/>
      <c r="JK530" s="30"/>
      <c r="JL530" s="30"/>
      <c r="JM530" s="30"/>
      <c r="JN530" s="30"/>
      <c r="JO530" s="30"/>
      <c r="JP530" s="30"/>
      <c r="JQ530" s="30"/>
      <c r="JR530" s="30"/>
      <c r="JS530" s="30"/>
      <c r="JT530" s="30"/>
      <c r="JU530" s="30"/>
      <c r="JV530" s="30"/>
      <c r="JW530" s="30"/>
      <c r="JX530" s="30"/>
      <c r="JY530" s="30"/>
      <c r="JZ530" s="30"/>
      <c r="KA530" s="30"/>
      <c r="KB530" s="30"/>
      <c r="KC530" s="30"/>
      <c r="KD530" s="30"/>
      <c r="KE530" s="30"/>
      <c r="KF530" s="30"/>
      <c r="KG530" s="30"/>
      <c r="KH530" s="30"/>
      <c r="KI530" s="30"/>
      <c r="KJ530" s="30"/>
      <c r="KK530" s="30"/>
      <c r="KL530" s="30"/>
      <c r="KM530" s="30"/>
      <c r="KN530" s="30"/>
      <c r="KO530" s="30"/>
      <c r="KP530" s="30"/>
      <c r="KQ530" s="30"/>
      <c r="KR530" s="30"/>
      <c r="KS530" s="30"/>
      <c r="KT530" s="30"/>
      <c r="KU530" s="30"/>
      <c r="KV530" s="30"/>
      <c r="KW530" s="30"/>
      <c r="KX530" s="30"/>
      <c r="KY530" s="30"/>
      <c r="KZ530" s="30"/>
      <c r="LA530" s="30"/>
      <c r="LB530" s="30"/>
      <c r="LC530" s="30"/>
      <c r="LD530" s="30"/>
      <c r="LE530" s="30"/>
      <c r="LF530" s="30"/>
      <c r="LG530" s="30"/>
      <c r="LH530" s="30"/>
      <c r="LI530" s="30"/>
      <c r="LJ530" s="30"/>
      <c r="LK530" s="30"/>
      <c r="LL530" s="30"/>
      <c r="LM530" s="30"/>
      <c r="LN530" s="30"/>
      <c r="LO530" s="30"/>
      <c r="LP530" s="30"/>
      <c r="LQ530" s="30"/>
      <c r="LR530" s="30"/>
      <c r="LS530" s="30"/>
      <c r="LT530" s="30"/>
      <c r="LU530" s="30"/>
      <c r="LV530" s="30"/>
      <c r="LW530" s="30"/>
      <c r="LX530" s="30"/>
    </row>
    <row r="531" spans="1:336" s="31" customFormat="1" ht="127.5" x14ac:dyDescent="0.25">
      <c r="A531" s="677" t="str">
        <f>CONCATENATE(MUEBLES[[#This Row],[CODIGO DE LA PARTIDA ESPECIFICA ]],"-",MUEBLES[[#This Row],[NO. EDIFICIO ]],"-",MUEBLES[[#This Row],[NO. ÁREA ]],"-",MUEBLES[[#This Row],[NÚM. DE BIEN ]],"-",MUEBLES[[#This Row],[CONSECUTIVO DEL BIEN ]],"-",MUEBLES[[#This Row],[CONSECUTIVO GENERAL DE INVENTARIO]])</f>
        <v>511-01-44-092-001-0526</v>
      </c>
      <c r="B531" s="584">
        <v>511</v>
      </c>
      <c r="C531" s="584" t="s">
        <v>6096</v>
      </c>
      <c r="D531" s="584" t="s">
        <v>6647</v>
      </c>
      <c r="E531" s="585" t="s">
        <v>4060</v>
      </c>
      <c r="F531" s="584" t="str">
        <f>VLOOKUP(MUEBLES[[#This Row],[NO. EDIFICIO ]],EDIFICIOS[],2,FALSE)</f>
        <v>PALACIO MUNICIPAL</v>
      </c>
      <c r="G531" s="584" t="str">
        <f>VLOOKUP(MUEBLES[[#This Row],[NO. EDIFICIO ]],EDIFICIOS[],3,FALSE)</f>
        <v>PALACIO MUNICIPAL, S/N, COLONIA CENTRO</v>
      </c>
      <c r="H531" s="606" t="s">
        <v>4289</v>
      </c>
      <c r="I531" s="587" t="str">
        <f>VLOOKUP(MUEBLES[[#This Row],[NO. ÁREA ]],AREAS[],2,FALSE)</f>
        <v>SEGURIDAD PÚBLICA Y TRÁNSITO MUNICIPAL</v>
      </c>
      <c r="J531" s="586" t="str">
        <f>VLOOKUP(MUEBLES[[#This Row],[NO. ÁREA ]],AREAS[],5,FALSE)</f>
        <v>LIC. MIGUEL ÁNGEL ALDANA  CANO</v>
      </c>
      <c r="K531" s="586" t="s">
        <v>4060</v>
      </c>
      <c r="L531" s="587" t="str">
        <f>VLOOKUP(MUEBLES[[#This Row],[NÚM. DE NOMINA ]],PERSONAL[],2,FALSE)</f>
        <v>LIC. MIGUEL ÁNGEL ALDANA  CANO</v>
      </c>
      <c r="M531" s="586" t="str">
        <f>VLOOKUP(MUEBLES[[#This Row],[NÚM. DE NOMINA ]],PERSONAL[],3,FALSE)</f>
        <v xml:space="preserve">TITULAR </v>
      </c>
      <c r="N531" s="585" t="s">
        <v>4783</v>
      </c>
      <c r="O531" s="624" t="s">
        <v>4692</v>
      </c>
      <c r="P531" s="588" t="str">
        <f>VLOOKUP(MUEBLES[[#This Row],[NÚM. DE BIEN ]],BIENES[],2,FALSE)</f>
        <v>DESARMADORES</v>
      </c>
      <c r="Q531" s="625" t="s">
        <v>3616</v>
      </c>
      <c r="R531" s="606" t="s">
        <v>5468</v>
      </c>
      <c r="S531" s="585" t="s">
        <v>557</v>
      </c>
      <c r="T531" s="585" t="s">
        <v>557</v>
      </c>
      <c r="U531" s="585" t="s">
        <v>557</v>
      </c>
      <c r="V531" s="585"/>
      <c r="W531" s="590">
        <v>45280</v>
      </c>
      <c r="X531" s="591">
        <v>12704.807199999999</v>
      </c>
      <c r="Y531" s="619"/>
      <c r="Z531" s="592">
        <v>12704.807199999999</v>
      </c>
      <c r="AA531" s="585" t="s">
        <v>1405</v>
      </c>
      <c r="AB531" s="19"/>
      <c r="AC531" s="576"/>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c r="BC531" s="30"/>
      <c r="BD531" s="30"/>
      <c r="BE531" s="30"/>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0"/>
      <c r="CE531" s="30"/>
      <c r="CF531" s="30"/>
      <c r="CG531" s="30"/>
      <c r="CH531" s="30"/>
      <c r="CI531" s="30"/>
      <c r="CJ531" s="30"/>
      <c r="CK531" s="30"/>
      <c r="CL531" s="30"/>
      <c r="CM531" s="30"/>
      <c r="CN531" s="30"/>
      <c r="CO531" s="30"/>
      <c r="CP531" s="30"/>
      <c r="CQ531" s="30"/>
      <c r="CR531" s="30"/>
      <c r="CS531" s="30"/>
      <c r="CT531" s="30"/>
      <c r="CU531" s="30"/>
      <c r="CV531" s="30"/>
      <c r="CW531" s="30"/>
      <c r="CX531" s="30"/>
      <c r="CY531" s="30"/>
      <c r="CZ531" s="30"/>
      <c r="DA531" s="30"/>
      <c r="DB531" s="30"/>
      <c r="DC531" s="30"/>
      <c r="DD531" s="30"/>
      <c r="DE531" s="30"/>
      <c r="DF531" s="30"/>
      <c r="DG531" s="30"/>
      <c r="DH531" s="30"/>
      <c r="DI531" s="30"/>
      <c r="DJ531" s="30"/>
      <c r="DK531" s="30"/>
      <c r="DL531" s="30"/>
      <c r="DM531" s="30"/>
      <c r="DN531" s="30"/>
      <c r="DO531" s="30"/>
      <c r="DP531" s="30"/>
      <c r="DQ531" s="30"/>
      <c r="DR531" s="30"/>
      <c r="DS531" s="30"/>
      <c r="DT531" s="30"/>
      <c r="DU531" s="30"/>
      <c r="DV531" s="30"/>
      <c r="DW531" s="30"/>
      <c r="DX531" s="30"/>
      <c r="DY531" s="30"/>
      <c r="DZ531" s="30"/>
      <c r="EA531" s="30"/>
      <c r="EB531" s="30"/>
      <c r="EC531" s="30"/>
      <c r="ED531" s="30"/>
      <c r="EE531" s="30"/>
      <c r="EF531" s="30"/>
      <c r="EG531" s="30"/>
      <c r="EH531" s="30"/>
      <c r="EI531" s="30"/>
      <c r="EJ531" s="30"/>
      <c r="EK531" s="30"/>
      <c r="EL531" s="30"/>
      <c r="EM531" s="30"/>
      <c r="EN531" s="30"/>
      <c r="EO531" s="30"/>
      <c r="EP531" s="30"/>
      <c r="EQ531" s="30"/>
      <c r="ER531" s="30"/>
      <c r="ES531" s="30"/>
      <c r="ET531" s="30"/>
      <c r="EU531" s="30"/>
      <c r="EV531" s="30"/>
      <c r="EW531" s="30"/>
      <c r="EX531" s="30"/>
      <c r="EY531" s="30"/>
      <c r="EZ531" s="30"/>
      <c r="FA531" s="30"/>
      <c r="FB531" s="30"/>
      <c r="FC531" s="30"/>
      <c r="FD531" s="30"/>
      <c r="FE531" s="30"/>
      <c r="FF531" s="30"/>
      <c r="FG531" s="30"/>
      <c r="FH531" s="30"/>
      <c r="FI531" s="30"/>
      <c r="FJ531" s="30"/>
      <c r="FK531" s="30"/>
      <c r="FL531" s="30"/>
      <c r="FM531" s="30"/>
      <c r="FN531" s="30"/>
      <c r="FO531" s="30"/>
      <c r="FP531" s="30"/>
      <c r="FQ531" s="30"/>
      <c r="FR531" s="30"/>
      <c r="FS531" s="30"/>
      <c r="FT531" s="30"/>
      <c r="FU531" s="30"/>
      <c r="FV531" s="30"/>
      <c r="FW531" s="30"/>
      <c r="FX531" s="30"/>
      <c r="FY531" s="30"/>
      <c r="FZ531" s="30"/>
      <c r="GA531" s="30"/>
      <c r="GB531" s="30"/>
      <c r="GC531" s="30"/>
      <c r="GD531" s="30"/>
      <c r="GE531" s="30"/>
      <c r="GF531" s="30"/>
      <c r="GG531" s="30"/>
      <c r="GH531" s="30"/>
      <c r="GI531" s="30"/>
      <c r="GJ531" s="30"/>
      <c r="GK531" s="30"/>
      <c r="GL531" s="30"/>
      <c r="GM531" s="30"/>
      <c r="GN531" s="30"/>
      <c r="GO531" s="30"/>
      <c r="GP531" s="30"/>
      <c r="GQ531" s="30"/>
      <c r="GR531" s="30"/>
      <c r="GS531" s="30"/>
      <c r="GT531" s="30"/>
      <c r="GU531" s="30"/>
      <c r="GV531" s="30"/>
      <c r="GW531" s="30"/>
      <c r="GX531" s="30"/>
      <c r="GY531" s="30"/>
      <c r="GZ531" s="30"/>
      <c r="HA531" s="30"/>
      <c r="HB531" s="30"/>
      <c r="HC531" s="30"/>
      <c r="HD531" s="30"/>
      <c r="HE531" s="30"/>
      <c r="HF531" s="30"/>
      <c r="HG531" s="30"/>
      <c r="HH531" s="30"/>
      <c r="HI531" s="30"/>
      <c r="HJ531" s="30"/>
      <c r="HK531" s="30"/>
      <c r="HL531" s="30"/>
      <c r="HM531" s="30"/>
      <c r="HN531" s="30"/>
      <c r="HO531" s="30"/>
      <c r="HP531" s="30"/>
      <c r="HQ531" s="30"/>
      <c r="HR531" s="30"/>
      <c r="HS531" s="30"/>
      <c r="HT531" s="30"/>
      <c r="HU531" s="30"/>
      <c r="HV531" s="30"/>
      <c r="HW531" s="30"/>
      <c r="HX531" s="30"/>
      <c r="HY531" s="30"/>
      <c r="HZ531" s="30"/>
      <c r="IA531" s="30"/>
      <c r="IB531" s="30"/>
      <c r="IC531" s="30"/>
      <c r="ID531" s="30"/>
      <c r="IE531" s="30"/>
      <c r="IF531" s="30"/>
      <c r="IG531" s="30"/>
      <c r="IH531" s="30"/>
      <c r="II531" s="30"/>
      <c r="IJ531" s="30"/>
      <c r="IK531" s="30"/>
      <c r="IL531" s="30"/>
      <c r="IM531" s="30"/>
      <c r="IN531" s="30"/>
      <c r="IO531" s="30"/>
      <c r="IP531" s="30"/>
      <c r="IQ531" s="30"/>
      <c r="IR531" s="30"/>
      <c r="IS531" s="30"/>
      <c r="IT531" s="30"/>
      <c r="IU531" s="30"/>
      <c r="IV531" s="30"/>
      <c r="IW531" s="30"/>
      <c r="IX531" s="30"/>
      <c r="IY531" s="30"/>
      <c r="IZ531" s="30"/>
      <c r="JA531" s="30"/>
      <c r="JB531" s="30"/>
      <c r="JC531" s="30"/>
      <c r="JD531" s="30"/>
      <c r="JE531" s="30"/>
      <c r="JF531" s="30"/>
      <c r="JG531" s="30"/>
      <c r="JH531" s="30"/>
      <c r="JI531" s="30"/>
      <c r="JJ531" s="30"/>
      <c r="JK531" s="30"/>
      <c r="JL531" s="30"/>
      <c r="JM531" s="30"/>
      <c r="JN531" s="30"/>
      <c r="JO531" s="30"/>
      <c r="JP531" s="30"/>
      <c r="JQ531" s="30"/>
      <c r="JR531" s="30"/>
      <c r="JS531" s="30"/>
      <c r="JT531" s="30"/>
      <c r="JU531" s="30"/>
      <c r="JV531" s="30"/>
      <c r="JW531" s="30"/>
      <c r="JX531" s="30"/>
      <c r="JY531" s="30"/>
      <c r="JZ531" s="30"/>
      <c r="KA531" s="30"/>
      <c r="KB531" s="30"/>
      <c r="KC531" s="30"/>
      <c r="KD531" s="30"/>
      <c r="KE531" s="30"/>
      <c r="KF531" s="30"/>
      <c r="KG531" s="30"/>
      <c r="KH531" s="30"/>
      <c r="KI531" s="30"/>
      <c r="KJ531" s="30"/>
      <c r="KK531" s="30"/>
      <c r="KL531" s="30"/>
      <c r="KM531" s="30"/>
      <c r="KN531" s="30"/>
      <c r="KO531" s="30"/>
      <c r="KP531" s="30"/>
      <c r="KQ531" s="30"/>
      <c r="KR531" s="30"/>
      <c r="KS531" s="30"/>
      <c r="KT531" s="30"/>
      <c r="KU531" s="30"/>
      <c r="KV531" s="30"/>
      <c r="KW531" s="30"/>
      <c r="KX531" s="30"/>
      <c r="KY531" s="30"/>
      <c r="KZ531" s="30"/>
      <c r="LA531" s="30"/>
      <c r="LB531" s="30"/>
      <c r="LC531" s="30"/>
      <c r="LD531" s="30"/>
      <c r="LE531" s="30"/>
      <c r="LF531" s="30"/>
      <c r="LG531" s="30"/>
      <c r="LH531" s="30"/>
      <c r="LI531" s="30"/>
      <c r="LJ531" s="30"/>
      <c r="LK531" s="30"/>
      <c r="LL531" s="30"/>
      <c r="LM531" s="30"/>
      <c r="LN531" s="30"/>
      <c r="LO531" s="30"/>
      <c r="LP531" s="30"/>
      <c r="LQ531" s="30"/>
      <c r="LR531" s="30"/>
      <c r="LS531" s="30"/>
      <c r="LT531" s="30"/>
      <c r="LU531" s="30"/>
      <c r="LV531" s="30"/>
      <c r="LW531" s="30"/>
      <c r="LX531" s="30"/>
    </row>
    <row r="532" spans="1:336" s="31" customFormat="1" ht="127.5" x14ac:dyDescent="0.25">
      <c r="A532" s="677" t="str">
        <f>CONCATENATE(MUEBLES[[#This Row],[CODIGO DE LA PARTIDA ESPECIFICA ]],"-",MUEBLES[[#This Row],[NO. EDIFICIO ]],"-",MUEBLES[[#This Row],[NO. ÁREA ]],"-",MUEBLES[[#This Row],[NÚM. DE BIEN ]],"-",MUEBLES[[#This Row],[CONSECUTIVO DEL BIEN ]],"-",MUEBLES[[#This Row],[CONSECUTIVO GENERAL DE INVENTARIO]])</f>
        <v>511-01-44-092-002-0527</v>
      </c>
      <c r="B532" s="584">
        <v>511</v>
      </c>
      <c r="C532" s="584" t="s">
        <v>6096</v>
      </c>
      <c r="D532" s="584" t="s">
        <v>6648</v>
      </c>
      <c r="E532" s="585" t="s">
        <v>4060</v>
      </c>
      <c r="F532" s="584" t="str">
        <f>VLOOKUP(MUEBLES[[#This Row],[NO. EDIFICIO ]],EDIFICIOS[],2,FALSE)</f>
        <v>PALACIO MUNICIPAL</v>
      </c>
      <c r="G532" s="584" t="str">
        <f>VLOOKUP(MUEBLES[[#This Row],[NO. EDIFICIO ]],EDIFICIOS[],3,FALSE)</f>
        <v>PALACIO MUNICIPAL, S/N, COLONIA CENTRO</v>
      </c>
      <c r="H532" s="606" t="s">
        <v>4289</v>
      </c>
      <c r="I532" s="587" t="str">
        <f>VLOOKUP(MUEBLES[[#This Row],[NO. ÁREA ]],AREAS[],2,FALSE)</f>
        <v>SEGURIDAD PÚBLICA Y TRÁNSITO MUNICIPAL</v>
      </c>
      <c r="J532" s="586" t="str">
        <f>VLOOKUP(MUEBLES[[#This Row],[NO. ÁREA ]],AREAS[],5,FALSE)</f>
        <v>LIC. MIGUEL ÁNGEL ALDANA  CANO</v>
      </c>
      <c r="K532" s="586" t="s">
        <v>4060</v>
      </c>
      <c r="L532" s="587" t="str">
        <f>VLOOKUP(MUEBLES[[#This Row],[NÚM. DE NOMINA ]],PERSONAL[],2,FALSE)</f>
        <v>LIC. MIGUEL ÁNGEL ALDANA  CANO</v>
      </c>
      <c r="M532" s="586" t="str">
        <f>VLOOKUP(MUEBLES[[#This Row],[NÚM. DE NOMINA ]],PERSONAL[],3,FALSE)</f>
        <v xml:space="preserve">TITULAR </v>
      </c>
      <c r="N532" s="585" t="s">
        <v>4783</v>
      </c>
      <c r="O532" s="624" t="s">
        <v>4693</v>
      </c>
      <c r="P532" s="588" t="str">
        <f>VLOOKUP(MUEBLES[[#This Row],[NÚM. DE BIEN ]],BIENES[],2,FALSE)</f>
        <v>DESARMADORES</v>
      </c>
      <c r="Q532" s="625" t="s">
        <v>3616</v>
      </c>
      <c r="R532" s="606" t="s">
        <v>5469</v>
      </c>
      <c r="S532" s="585" t="s">
        <v>557</v>
      </c>
      <c r="T532" s="585" t="s">
        <v>557</v>
      </c>
      <c r="U532" s="585" t="s">
        <v>557</v>
      </c>
      <c r="V532" s="585"/>
      <c r="W532" s="590">
        <v>45280</v>
      </c>
      <c r="X532" s="591">
        <v>12704.807199999999</v>
      </c>
      <c r="Y532" s="619"/>
      <c r="Z532" s="592">
        <v>12704.807199999999</v>
      </c>
      <c r="AA532" s="585" t="s">
        <v>1405</v>
      </c>
      <c r="AB532" s="19"/>
      <c r="AC532" s="576"/>
      <c r="AD532" s="30"/>
      <c r="AE532" s="30"/>
      <c r="AF532" s="30"/>
      <c r="AG532" s="30"/>
      <c r="AH532" s="30"/>
      <c r="AI532" s="30"/>
      <c r="AJ532" s="30"/>
      <c r="AK532" s="30"/>
      <c r="AL532" s="30"/>
      <c r="AM532" s="30"/>
      <c r="AN532" s="30"/>
      <c r="AO532" s="30"/>
      <c r="AP532" s="30"/>
      <c r="AQ532" s="30"/>
      <c r="AR532" s="30"/>
      <c r="AS532" s="30"/>
      <c r="AT532" s="30"/>
      <c r="AU532" s="30"/>
      <c r="AV532" s="30"/>
      <c r="AW532" s="30"/>
      <c r="AX532" s="30"/>
      <c r="AY532" s="30"/>
      <c r="AZ532" s="30"/>
      <c r="BA532" s="30"/>
      <c r="BB532" s="30"/>
      <c r="BC532" s="30"/>
      <c r="BD532" s="30"/>
      <c r="BE532" s="30"/>
      <c r="BF532" s="30"/>
      <c r="BG532" s="30"/>
      <c r="BH532" s="30"/>
      <c r="BI532" s="30"/>
      <c r="BJ532" s="30"/>
      <c r="BK532" s="30"/>
      <c r="BL532" s="30"/>
      <c r="BM532" s="30"/>
      <c r="BN532" s="30"/>
      <c r="BO532" s="30"/>
      <c r="BP532" s="30"/>
      <c r="BQ532" s="30"/>
      <c r="BR532" s="30"/>
      <c r="BS532" s="30"/>
      <c r="BT532" s="30"/>
      <c r="BU532" s="30"/>
      <c r="BV532" s="30"/>
      <c r="BW532" s="30"/>
      <c r="BX532" s="30"/>
      <c r="BY532" s="30"/>
      <c r="BZ532" s="30"/>
      <c r="CA532" s="30"/>
      <c r="CB532" s="30"/>
      <c r="CC532" s="30"/>
      <c r="CD532" s="30"/>
      <c r="CE532" s="30"/>
      <c r="CF532" s="30"/>
      <c r="CG532" s="30"/>
      <c r="CH532" s="30"/>
      <c r="CI532" s="30"/>
      <c r="CJ532" s="30"/>
      <c r="CK532" s="30"/>
      <c r="CL532" s="30"/>
      <c r="CM532" s="30"/>
      <c r="CN532" s="30"/>
      <c r="CO532" s="30"/>
      <c r="CP532" s="30"/>
      <c r="CQ532" s="30"/>
      <c r="CR532" s="30"/>
      <c r="CS532" s="30"/>
      <c r="CT532" s="30"/>
      <c r="CU532" s="30"/>
      <c r="CV532" s="30"/>
      <c r="CW532" s="30"/>
      <c r="CX532" s="30"/>
      <c r="CY532" s="30"/>
      <c r="CZ532" s="30"/>
      <c r="DA532" s="30"/>
      <c r="DB532" s="30"/>
      <c r="DC532" s="30"/>
      <c r="DD532" s="30"/>
      <c r="DE532" s="30"/>
      <c r="DF532" s="30"/>
      <c r="DG532" s="30"/>
      <c r="DH532" s="30"/>
      <c r="DI532" s="30"/>
      <c r="DJ532" s="30"/>
      <c r="DK532" s="30"/>
      <c r="DL532" s="30"/>
      <c r="DM532" s="30"/>
      <c r="DN532" s="30"/>
      <c r="DO532" s="30"/>
      <c r="DP532" s="30"/>
      <c r="DQ532" s="30"/>
      <c r="DR532" s="30"/>
      <c r="DS532" s="30"/>
      <c r="DT532" s="30"/>
      <c r="DU532" s="30"/>
      <c r="DV532" s="30"/>
      <c r="DW532" s="30"/>
      <c r="DX532" s="30"/>
      <c r="DY532" s="30"/>
      <c r="DZ532" s="30"/>
      <c r="EA532" s="30"/>
      <c r="EB532" s="30"/>
      <c r="EC532" s="30"/>
      <c r="ED532" s="30"/>
      <c r="EE532" s="30"/>
      <c r="EF532" s="30"/>
      <c r="EG532" s="30"/>
      <c r="EH532" s="30"/>
      <c r="EI532" s="30"/>
      <c r="EJ532" s="30"/>
      <c r="EK532" s="30"/>
      <c r="EL532" s="30"/>
      <c r="EM532" s="30"/>
      <c r="EN532" s="30"/>
      <c r="EO532" s="30"/>
      <c r="EP532" s="30"/>
      <c r="EQ532" s="30"/>
      <c r="ER532" s="30"/>
      <c r="ES532" s="30"/>
      <c r="ET532" s="30"/>
      <c r="EU532" s="30"/>
      <c r="EV532" s="30"/>
      <c r="EW532" s="30"/>
      <c r="EX532" s="30"/>
      <c r="EY532" s="30"/>
      <c r="EZ532" s="30"/>
      <c r="FA532" s="30"/>
      <c r="FB532" s="30"/>
      <c r="FC532" s="30"/>
      <c r="FD532" s="30"/>
      <c r="FE532" s="30"/>
      <c r="FF532" s="30"/>
      <c r="FG532" s="30"/>
      <c r="FH532" s="30"/>
      <c r="FI532" s="30"/>
      <c r="FJ532" s="30"/>
      <c r="FK532" s="30"/>
      <c r="FL532" s="30"/>
      <c r="FM532" s="30"/>
      <c r="FN532" s="30"/>
      <c r="FO532" s="30"/>
      <c r="FP532" s="30"/>
      <c r="FQ532" s="30"/>
      <c r="FR532" s="30"/>
      <c r="FS532" s="30"/>
      <c r="FT532" s="30"/>
      <c r="FU532" s="30"/>
      <c r="FV532" s="30"/>
      <c r="FW532" s="30"/>
      <c r="FX532" s="30"/>
      <c r="FY532" s="30"/>
      <c r="FZ532" s="30"/>
      <c r="GA532" s="30"/>
      <c r="GB532" s="30"/>
      <c r="GC532" s="30"/>
      <c r="GD532" s="30"/>
      <c r="GE532" s="30"/>
      <c r="GF532" s="30"/>
      <c r="GG532" s="30"/>
      <c r="GH532" s="30"/>
      <c r="GI532" s="30"/>
      <c r="GJ532" s="30"/>
      <c r="GK532" s="30"/>
      <c r="GL532" s="30"/>
      <c r="GM532" s="30"/>
      <c r="GN532" s="30"/>
      <c r="GO532" s="30"/>
      <c r="GP532" s="30"/>
      <c r="GQ532" s="30"/>
      <c r="GR532" s="30"/>
      <c r="GS532" s="30"/>
      <c r="GT532" s="30"/>
      <c r="GU532" s="30"/>
      <c r="GV532" s="30"/>
      <c r="GW532" s="30"/>
      <c r="GX532" s="30"/>
      <c r="GY532" s="30"/>
      <c r="GZ532" s="30"/>
      <c r="HA532" s="30"/>
      <c r="HB532" s="30"/>
      <c r="HC532" s="30"/>
      <c r="HD532" s="30"/>
      <c r="HE532" s="30"/>
      <c r="HF532" s="30"/>
      <c r="HG532" s="30"/>
      <c r="HH532" s="30"/>
      <c r="HI532" s="30"/>
      <c r="HJ532" s="30"/>
      <c r="HK532" s="30"/>
      <c r="HL532" s="30"/>
      <c r="HM532" s="30"/>
      <c r="HN532" s="30"/>
      <c r="HO532" s="30"/>
      <c r="HP532" s="30"/>
      <c r="HQ532" s="30"/>
      <c r="HR532" s="30"/>
      <c r="HS532" s="30"/>
      <c r="HT532" s="30"/>
      <c r="HU532" s="30"/>
      <c r="HV532" s="30"/>
      <c r="HW532" s="30"/>
      <c r="HX532" s="30"/>
      <c r="HY532" s="30"/>
      <c r="HZ532" s="30"/>
      <c r="IA532" s="30"/>
      <c r="IB532" s="30"/>
      <c r="IC532" s="30"/>
      <c r="ID532" s="30"/>
      <c r="IE532" s="30"/>
      <c r="IF532" s="30"/>
      <c r="IG532" s="30"/>
      <c r="IH532" s="30"/>
      <c r="II532" s="30"/>
      <c r="IJ532" s="30"/>
      <c r="IK532" s="30"/>
      <c r="IL532" s="30"/>
      <c r="IM532" s="30"/>
      <c r="IN532" s="30"/>
      <c r="IO532" s="30"/>
      <c r="IP532" s="30"/>
      <c r="IQ532" s="30"/>
      <c r="IR532" s="30"/>
      <c r="IS532" s="30"/>
      <c r="IT532" s="30"/>
      <c r="IU532" s="30"/>
      <c r="IV532" s="30"/>
      <c r="IW532" s="30"/>
      <c r="IX532" s="30"/>
      <c r="IY532" s="30"/>
      <c r="IZ532" s="30"/>
      <c r="JA532" s="30"/>
      <c r="JB532" s="30"/>
      <c r="JC532" s="30"/>
      <c r="JD532" s="30"/>
      <c r="JE532" s="30"/>
      <c r="JF532" s="30"/>
      <c r="JG532" s="30"/>
      <c r="JH532" s="30"/>
      <c r="JI532" s="30"/>
      <c r="JJ532" s="30"/>
      <c r="JK532" s="30"/>
      <c r="JL532" s="30"/>
      <c r="JM532" s="30"/>
      <c r="JN532" s="30"/>
      <c r="JO532" s="30"/>
      <c r="JP532" s="30"/>
      <c r="JQ532" s="30"/>
      <c r="JR532" s="30"/>
      <c r="JS532" s="30"/>
      <c r="JT532" s="30"/>
      <c r="JU532" s="30"/>
      <c r="JV532" s="30"/>
      <c r="JW532" s="30"/>
      <c r="JX532" s="30"/>
      <c r="JY532" s="30"/>
      <c r="JZ532" s="30"/>
      <c r="KA532" s="30"/>
      <c r="KB532" s="30"/>
      <c r="KC532" s="30"/>
      <c r="KD532" s="30"/>
      <c r="KE532" s="30"/>
      <c r="KF532" s="30"/>
      <c r="KG532" s="30"/>
      <c r="KH532" s="30"/>
      <c r="KI532" s="30"/>
      <c r="KJ532" s="30"/>
      <c r="KK532" s="30"/>
      <c r="KL532" s="30"/>
      <c r="KM532" s="30"/>
      <c r="KN532" s="30"/>
      <c r="KO532" s="30"/>
      <c r="KP532" s="30"/>
      <c r="KQ532" s="30"/>
      <c r="KR532" s="30"/>
      <c r="KS532" s="30"/>
      <c r="KT532" s="30"/>
      <c r="KU532" s="30"/>
      <c r="KV532" s="30"/>
      <c r="KW532" s="30"/>
      <c r="KX532" s="30"/>
      <c r="KY532" s="30"/>
      <c r="KZ532" s="30"/>
      <c r="LA532" s="30"/>
      <c r="LB532" s="30"/>
      <c r="LC532" s="30"/>
      <c r="LD532" s="30"/>
      <c r="LE532" s="30"/>
      <c r="LF532" s="30"/>
      <c r="LG532" s="30"/>
      <c r="LH532" s="30"/>
      <c r="LI532" s="30"/>
      <c r="LJ532" s="30"/>
      <c r="LK532" s="30"/>
      <c r="LL532" s="30"/>
      <c r="LM532" s="30"/>
      <c r="LN532" s="30"/>
      <c r="LO532" s="30"/>
      <c r="LP532" s="30"/>
      <c r="LQ532" s="30"/>
      <c r="LR532" s="30"/>
      <c r="LS532" s="30"/>
      <c r="LT532" s="30"/>
      <c r="LU532" s="30"/>
      <c r="LV532" s="30"/>
      <c r="LW532" s="30"/>
      <c r="LX532" s="30"/>
    </row>
    <row r="533" spans="1:336" s="31" customFormat="1" ht="127.5" x14ac:dyDescent="0.25">
      <c r="A533" s="677" t="str">
        <f>CONCATENATE(MUEBLES[[#This Row],[CODIGO DE LA PARTIDA ESPECIFICA ]],"-",MUEBLES[[#This Row],[NO. EDIFICIO ]],"-",MUEBLES[[#This Row],[NO. ÁREA ]],"-",MUEBLES[[#This Row],[NÚM. DE BIEN ]],"-",MUEBLES[[#This Row],[CONSECUTIVO DEL BIEN ]],"-",MUEBLES[[#This Row],[CONSECUTIVO GENERAL DE INVENTARIO]])</f>
        <v>511-01-44-092-003-0528</v>
      </c>
      <c r="B533" s="584">
        <v>511</v>
      </c>
      <c r="C533" s="584" t="s">
        <v>6096</v>
      </c>
      <c r="D533" s="584" t="s">
        <v>6649</v>
      </c>
      <c r="E533" s="585" t="s">
        <v>4060</v>
      </c>
      <c r="F533" s="584" t="str">
        <f>VLOOKUP(MUEBLES[[#This Row],[NO. EDIFICIO ]],EDIFICIOS[],2,FALSE)</f>
        <v>PALACIO MUNICIPAL</v>
      </c>
      <c r="G533" s="584" t="str">
        <f>VLOOKUP(MUEBLES[[#This Row],[NO. EDIFICIO ]],EDIFICIOS[],3,FALSE)</f>
        <v>PALACIO MUNICIPAL, S/N, COLONIA CENTRO</v>
      </c>
      <c r="H533" s="606" t="s">
        <v>4289</v>
      </c>
      <c r="I533" s="587" t="str">
        <f>VLOOKUP(MUEBLES[[#This Row],[NO. ÁREA ]],AREAS[],2,FALSE)</f>
        <v>SEGURIDAD PÚBLICA Y TRÁNSITO MUNICIPAL</v>
      </c>
      <c r="J533" s="586" t="str">
        <f>VLOOKUP(MUEBLES[[#This Row],[NO. ÁREA ]],AREAS[],5,FALSE)</f>
        <v>LIC. MIGUEL ÁNGEL ALDANA  CANO</v>
      </c>
      <c r="K533" s="586" t="s">
        <v>4060</v>
      </c>
      <c r="L533" s="587" t="str">
        <f>VLOOKUP(MUEBLES[[#This Row],[NÚM. DE NOMINA ]],PERSONAL[],2,FALSE)</f>
        <v>LIC. MIGUEL ÁNGEL ALDANA  CANO</v>
      </c>
      <c r="M533" s="586" t="str">
        <f>VLOOKUP(MUEBLES[[#This Row],[NÚM. DE NOMINA ]],PERSONAL[],3,FALSE)</f>
        <v xml:space="preserve">TITULAR </v>
      </c>
      <c r="N533" s="585" t="s">
        <v>4783</v>
      </c>
      <c r="O533" s="624" t="s">
        <v>4694</v>
      </c>
      <c r="P533" s="588" t="str">
        <f>VLOOKUP(MUEBLES[[#This Row],[NÚM. DE BIEN ]],BIENES[],2,FALSE)</f>
        <v>DESARMADORES</v>
      </c>
      <c r="Q533" s="625" t="s">
        <v>3616</v>
      </c>
      <c r="R533" s="606" t="s">
        <v>5470</v>
      </c>
      <c r="S533" s="585" t="s">
        <v>557</v>
      </c>
      <c r="T533" s="585" t="s">
        <v>557</v>
      </c>
      <c r="U533" s="585" t="s">
        <v>557</v>
      </c>
      <c r="V533" s="585"/>
      <c r="W533" s="590">
        <v>45280</v>
      </c>
      <c r="X533" s="591">
        <v>12704.807199999999</v>
      </c>
      <c r="Y533" s="619"/>
      <c r="Z533" s="592">
        <v>12704.807199999999</v>
      </c>
      <c r="AA533" s="585" t="s">
        <v>1405</v>
      </c>
      <c r="AB533" s="19"/>
      <c r="AC533" s="576"/>
      <c r="AD533" s="30"/>
      <c r="AE533" s="30"/>
      <c r="AF533" s="30"/>
      <c r="AG533" s="30"/>
      <c r="AH533" s="30"/>
      <c r="AI533" s="30"/>
      <c r="AJ533" s="30"/>
      <c r="AK533" s="30"/>
      <c r="AL533" s="30"/>
      <c r="AM533" s="30"/>
      <c r="AN533" s="30"/>
      <c r="AO533" s="30"/>
      <c r="AP533" s="30"/>
      <c r="AQ533" s="30"/>
      <c r="AR533" s="30"/>
      <c r="AS533" s="30"/>
      <c r="AT533" s="30"/>
      <c r="AU533" s="30"/>
      <c r="AV533" s="30"/>
      <c r="AW533" s="30"/>
      <c r="AX533" s="30"/>
      <c r="AY533" s="30"/>
      <c r="AZ533" s="30"/>
      <c r="BA533" s="30"/>
      <c r="BB533" s="30"/>
      <c r="BC533" s="30"/>
      <c r="BD533" s="30"/>
      <c r="BE533" s="30"/>
      <c r="BF533" s="30"/>
      <c r="BG533" s="30"/>
      <c r="BH533" s="30"/>
      <c r="BI533" s="30"/>
      <c r="BJ533" s="30"/>
      <c r="BK533" s="30"/>
      <c r="BL533" s="30"/>
      <c r="BM533" s="30"/>
      <c r="BN533" s="30"/>
      <c r="BO533" s="30"/>
      <c r="BP533" s="30"/>
      <c r="BQ533" s="30"/>
      <c r="BR533" s="30"/>
      <c r="BS533" s="30"/>
      <c r="BT533" s="30"/>
      <c r="BU533" s="30"/>
      <c r="BV533" s="30"/>
      <c r="BW533" s="30"/>
      <c r="BX533" s="30"/>
      <c r="BY533" s="30"/>
      <c r="BZ533" s="30"/>
      <c r="CA533" s="30"/>
      <c r="CB533" s="30"/>
      <c r="CC533" s="30"/>
      <c r="CD533" s="30"/>
      <c r="CE533" s="30"/>
      <c r="CF533" s="30"/>
      <c r="CG533" s="30"/>
      <c r="CH533" s="30"/>
      <c r="CI533" s="30"/>
      <c r="CJ533" s="30"/>
      <c r="CK533" s="30"/>
      <c r="CL533" s="30"/>
      <c r="CM533" s="30"/>
      <c r="CN533" s="30"/>
      <c r="CO533" s="30"/>
      <c r="CP533" s="30"/>
      <c r="CQ533" s="30"/>
      <c r="CR533" s="30"/>
      <c r="CS533" s="30"/>
      <c r="CT533" s="30"/>
      <c r="CU533" s="30"/>
      <c r="CV533" s="30"/>
      <c r="CW533" s="30"/>
      <c r="CX533" s="30"/>
      <c r="CY533" s="30"/>
      <c r="CZ533" s="30"/>
      <c r="DA533" s="30"/>
      <c r="DB533" s="30"/>
      <c r="DC533" s="30"/>
      <c r="DD533" s="30"/>
      <c r="DE533" s="30"/>
      <c r="DF533" s="30"/>
      <c r="DG533" s="30"/>
      <c r="DH533" s="30"/>
      <c r="DI533" s="30"/>
      <c r="DJ533" s="30"/>
      <c r="DK533" s="30"/>
      <c r="DL533" s="30"/>
      <c r="DM533" s="30"/>
      <c r="DN533" s="30"/>
      <c r="DO533" s="30"/>
      <c r="DP533" s="30"/>
      <c r="DQ533" s="30"/>
      <c r="DR533" s="30"/>
      <c r="DS533" s="30"/>
      <c r="DT533" s="30"/>
      <c r="DU533" s="30"/>
      <c r="DV533" s="30"/>
      <c r="DW533" s="30"/>
      <c r="DX533" s="30"/>
      <c r="DY533" s="30"/>
      <c r="DZ533" s="30"/>
      <c r="EA533" s="30"/>
      <c r="EB533" s="30"/>
      <c r="EC533" s="30"/>
      <c r="ED533" s="30"/>
      <c r="EE533" s="30"/>
      <c r="EF533" s="30"/>
      <c r="EG533" s="30"/>
      <c r="EH533" s="30"/>
      <c r="EI533" s="30"/>
      <c r="EJ533" s="30"/>
      <c r="EK533" s="30"/>
      <c r="EL533" s="30"/>
      <c r="EM533" s="30"/>
      <c r="EN533" s="30"/>
      <c r="EO533" s="30"/>
      <c r="EP533" s="30"/>
      <c r="EQ533" s="30"/>
      <c r="ER533" s="30"/>
      <c r="ES533" s="30"/>
      <c r="ET533" s="30"/>
      <c r="EU533" s="30"/>
      <c r="EV533" s="30"/>
      <c r="EW533" s="30"/>
      <c r="EX533" s="30"/>
      <c r="EY533" s="30"/>
      <c r="EZ533" s="30"/>
      <c r="FA533" s="30"/>
      <c r="FB533" s="30"/>
      <c r="FC533" s="30"/>
      <c r="FD533" s="30"/>
      <c r="FE533" s="30"/>
      <c r="FF533" s="30"/>
      <c r="FG533" s="30"/>
      <c r="FH533" s="30"/>
      <c r="FI533" s="30"/>
      <c r="FJ533" s="30"/>
      <c r="FK533" s="30"/>
      <c r="FL533" s="30"/>
      <c r="FM533" s="30"/>
      <c r="FN533" s="30"/>
      <c r="FO533" s="30"/>
      <c r="FP533" s="30"/>
      <c r="FQ533" s="30"/>
      <c r="FR533" s="30"/>
      <c r="FS533" s="30"/>
      <c r="FT533" s="30"/>
      <c r="FU533" s="30"/>
      <c r="FV533" s="30"/>
      <c r="FW533" s="30"/>
      <c r="FX533" s="30"/>
      <c r="FY533" s="30"/>
      <c r="FZ533" s="30"/>
      <c r="GA533" s="30"/>
      <c r="GB533" s="30"/>
      <c r="GC533" s="30"/>
      <c r="GD533" s="30"/>
      <c r="GE533" s="30"/>
      <c r="GF533" s="30"/>
      <c r="GG533" s="30"/>
      <c r="GH533" s="30"/>
      <c r="GI533" s="30"/>
      <c r="GJ533" s="30"/>
      <c r="GK533" s="30"/>
      <c r="GL533" s="30"/>
      <c r="GM533" s="30"/>
      <c r="GN533" s="30"/>
      <c r="GO533" s="30"/>
      <c r="GP533" s="30"/>
      <c r="GQ533" s="30"/>
      <c r="GR533" s="30"/>
      <c r="GS533" s="30"/>
      <c r="GT533" s="30"/>
      <c r="GU533" s="30"/>
      <c r="GV533" s="30"/>
      <c r="GW533" s="30"/>
      <c r="GX533" s="30"/>
      <c r="GY533" s="30"/>
      <c r="GZ533" s="30"/>
      <c r="HA533" s="30"/>
      <c r="HB533" s="30"/>
      <c r="HC533" s="30"/>
      <c r="HD533" s="30"/>
      <c r="HE533" s="30"/>
      <c r="HF533" s="30"/>
      <c r="HG533" s="30"/>
      <c r="HH533" s="30"/>
      <c r="HI533" s="30"/>
      <c r="HJ533" s="30"/>
      <c r="HK533" s="30"/>
      <c r="HL533" s="30"/>
      <c r="HM533" s="30"/>
      <c r="HN533" s="30"/>
      <c r="HO533" s="30"/>
      <c r="HP533" s="30"/>
      <c r="HQ533" s="30"/>
      <c r="HR533" s="30"/>
      <c r="HS533" s="30"/>
      <c r="HT533" s="30"/>
      <c r="HU533" s="30"/>
      <c r="HV533" s="30"/>
      <c r="HW533" s="30"/>
      <c r="HX533" s="30"/>
      <c r="HY533" s="30"/>
      <c r="HZ533" s="30"/>
      <c r="IA533" s="30"/>
      <c r="IB533" s="30"/>
      <c r="IC533" s="30"/>
      <c r="ID533" s="30"/>
      <c r="IE533" s="30"/>
      <c r="IF533" s="30"/>
      <c r="IG533" s="30"/>
      <c r="IH533" s="30"/>
      <c r="II533" s="30"/>
      <c r="IJ533" s="30"/>
      <c r="IK533" s="30"/>
      <c r="IL533" s="30"/>
      <c r="IM533" s="30"/>
      <c r="IN533" s="30"/>
      <c r="IO533" s="30"/>
      <c r="IP533" s="30"/>
      <c r="IQ533" s="30"/>
      <c r="IR533" s="30"/>
      <c r="IS533" s="30"/>
      <c r="IT533" s="30"/>
      <c r="IU533" s="30"/>
      <c r="IV533" s="30"/>
      <c r="IW533" s="30"/>
      <c r="IX533" s="30"/>
      <c r="IY533" s="30"/>
      <c r="IZ533" s="30"/>
      <c r="JA533" s="30"/>
      <c r="JB533" s="30"/>
      <c r="JC533" s="30"/>
      <c r="JD533" s="30"/>
      <c r="JE533" s="30"/>
      <c r="JF533" s="30"/>
      <c r="JG533" s="30"/>
      <c r="JH533" s="30"/>
      <c r="JI533" s="30"/>
      <c r="JJ533" s="30"/>
      <c r="JK533" s="30"/>
      <c r="JL533" s="30"/>
      <c r="JM533" s="30"/>
      <c r="JN533" s="30"/>
      <c r="JO533" s="30"/>
      <c r="JP533" s="30"/>
      <c r="JQ533" s="30"/>
      <c r="JR533" s="30"/>
      <c r="JS533" s="30"/>
      <c r="JT533" s="30"/>
      <c r="JU533" s="30"/>
      <c r="JV533" s="30"/>
      <c r="JW533" s="30"/>
      <c r="JX533" s="30"/>
      <c r="JY533" s="30"/>
      <c r="JZ533" s="30"/>
      <c r="KA533" s="30"/>
      <c r="KB533" s="30"/>
      <c r="KC533" s="30"/>
      <c r="KD533" s="30"/>
      <c r="KE533" s="30"/>
      <c r="KF533" s="30"/>
      <c r="KG533" s="30"/>
      <c r="KH533" s="30"/>
      <c r="KI533" s="30"/>
      <c r="KJ533" s="30"/>
      <c r="KK533" s="30"/>
      <c r="KL533" s="30"/>
      <c r="KM533" s="30"/>
      <c r="KN533" s="30"/>
      <c r="KO533" s="30"/>
      <c r="KP533" s="30"/>
      <c r="KQ533" s="30"/>
      <c r="KR533" s="30"/>
      <c r="KS533" s="30"/>
      <c r="KT533" s="30"/>
      <c r="KU533" s="30"/>
      <c r="KV533" s="30"/>
      <c r="KW533" s="30"/>
      <c r="KX533" s="30"/>
      <c r="KY533" s="30"/>
      <c r="KZ533" s="30"/>
      <c r="LA533" s="30"/>
      <c r="LB533" s="30"/>
      <c r="LC533" s="30"/>
      <c r="LD533" s="30"/>
      <c r="LE533" s="30"/>
      <c r="LF533" s="30"/>
      <c r="LG533" s="30"/>
      <c r="LH533" s="30"/>
      <c r="LI533" s="30"/>
      <c r="LJ533" s="30"/>
      <c r="LK533" s="30"/>
      <c r="LL533" s="30"/>
      <c r="LM533" s="30"/>
      <c r="LN533" s="30"/>
      <c r="LO533" s="30"/>
      <c r="LP533" s="30"/>
      <c r="LQ533" s="30"/>
      <c r="LR533" s="30"/>
      <c r="LS533" s="30"/>
      <c r="LT533" s="30"/>
      <c r="LU533" s="30"/>
      <c r="LV533" s="30"/>
      <c r="LW533" s="30"/>
      <c r="LX533" s="30"/>
    </row>
    <row r="534" spans="1:336" s="31" customFormat="1" ht="127.5" x14ac:dyDescent="0.25">
      <c r="A534" s="677" t="str">
        <f>CONCATENATE(MUEBLES[[#This Row],[CODIGO DE LA PARTIDA ESPECIFICA ]],"-",MUEBLES[[#This Row],[NO. EDIFICIO ]],"-",MUEBLES[[#This Row],[NO. ÁREA ]],"-",MUEBLES[[#This Row],[NÚM. DE BIEN ]],"-",MUEBLES[[#This Row],[CONSECUTIVO DEL BIEN ]],"-",MUEBLES[[#This Row],[CONSECUTIVO GENERAL DE INVENTARIO]])</f>
        <v>511-01-44-092-004-0529</v>
      </c>
      <c r="B534" s="584">
        <v>511</v>
      </c>
      <c r="C534" s="584" t="s">
        <v>6096</v>
      </c>
      <c r="D534" s="584" t="s">
        <v>6650</v>
      </c>
      <c r="E534" s="585" t="s">
        <v>4060</v>
      </c>
      <c r="F534" s="584" t="str">
        <f>VLOOKUP(MUEBLES[[#This Row],[NO. EDIFICIO ]],EDIFICIOS[],2,FALSE)</f>
        <v>PALACIO MUNICIPAL</v>
      </c>
      <c r="G534" s="584" t="str">
        <f>VLOOKUP(MUEBLES[[#This Row],[NO. EDIFICIO ]],EDIFICIOS[],3,FALSE)</f>
        <v>PALACIO MUNICIPAL, S/N, COLONIA CENTRO</v>
      </c>
      <c r="H534" s="606" t="s">
        <v>4289</v>
      </c>
      <c r="I534" s="587" t="str">
        <f>VLOOKUP(MUEBLES[[#This Row],[NO. ÁREA ]],AREAS[],2,FALSE)</f>
        <v>SEGURIDAD PÚBLICA Y TRÁNSITO MUNICIPAL</v>
      </c>
      <c r="J534" s="586" t="str">
        <f>VLOOKUP(MUEBLES[[#This Row],[NO. ÁREA ]],AREAS[],5,FALSE)</f>
        <v>LIC. MIGUEL ÁNGEL ALDANA  CANO</v>
      </c>
      <c r="K534" s="586" t="s">
        <v>4060</v>
      </c>
      <c r="L534" s="587" t="str">
        <f>VLOOKUP(MUEBLES[[#This Row],[NÚM. DE NOMINA ]],PERSONAL[],2,FALSE)</f>
        <v>LIC. MIGUEL ÁNGEL ALDANA  CANO</v>
      </c>
      <c r="M534" s="586" t="str">
        <f>VLOOKUP(MUEBLES[[#This Row],[NÚM. DE NOMINA ]],PERSONAL[],3,FALSE)</f>
        <v xml:space="preserve">TITULAR </v>
      </c>
      <c r="N534" s="585" t="s">
        <v>4783</v>
      </c>
      <c r="O534" s="624" t="s">
        <v>4695</v>
      </c>
      <c r="P534" s="588" t="str">
        <f>VLOOKUP(MUEBLES[[#This Row],[NÚM. DE BIEN ]],BIENES[],2,FALSE)</f>
        <v>DESARMADORES</v>
      </c>
      <c r="Q534" s="625" t="s">
        <v>3616</v>
      </c>
      <c r="R534" s="606" t="s">
        <v>5471</v>
      </c>
      <c r="S534" s="585" t="s">
        <v>557</v>
      </c>
      <c r="T534" s="585" t="s">
        <v>557</v>
      </c>
      <c r="U534" s="585" t="s">
        <v>557</v>
      </c>
      <c r="V534" s="585"/>
      <c r="W534" s="590">
        <v>45280</v>
      </c>
      <c r="X534" s="591">
        <v>12704.807199999999</v>
      </c>
      <c r="Y534" s="619"/>
      <c r="Z534" s="592">
        <v>12704.807199999999</v>
      </c>
      <c r="AA534" s="585" t="s">
        <v>1405</v>
      </c>
      <c r="AB534" s="19"/>
      <c r="AC534" s="576"/>
      <c r="AD534" s="30"/>
      <c r="AE534" s="30"/>
      <c r="AF534" s="30"/>
      <c r="AG534" s="30"/>
      <c r="AH534" s="30"/>
      <c r="AI534" s="30"/>
      <c r="AJ534" s="30"/>
      <c r="AK534" s="30"/>
      <c r="AL534" s="30"/>
      <c r="AM534" s="30"/>
      <c r="AN534" s="30"/>
      <c r="AO534" s="30"/>
      <c r="AP534" s="30"/>
      <c r="AQ534" s="30"/>
      <c r="AR534" s="30"/>
      <c r="AS534" s="30"/>
      <c r="AT534" s="30"/>
      <c r="AU534" s="30"/>
      <c r="AV534" s="30"/>
      <c r="AW534" s="30"/>
      <c r="AX534" s="30"/>
      <c r="AY534" s="30"/>
      <c r="AZ534" s="30"/>
      <c r="BA534" s="30"/>
      <c r="BB534" s="30"/>
      <c r="BC534" s="30"/>
      <c r="BD534" s="30"/>
      <c r="BE534" s="30"/>
      <c r="BF534" s="30"/>
      <c r="BG534" s="30"/>
      <c r="BH534" s="30"/>
      <c r="BI534" s="30"/>
      <c r="BJ534" s="30"/>
      <c r="BK534" s="30"/>
      <c r="BL534" s="30"/>
      <c r="BM534" s="30"/>
      <c r="BN534" s="30"/>
      <c r="BO534" s="30"/>
      <c r="BP534" s="30"/>
      <c r="BQ534" s="30"/>
      <c r="BR534" s="30"/>
      <c r="BS534" s="30"/>
      <c r="BT534" s="30"/>
      <c r="BU534" s="30"/>
      <c r="BV534" s="30"/>
      <c r="BW534" s="30"/>
      <c r="BX534" s="30"/>
      <c r="BY534" s="30"/>
      <c r="BZ534" s="30"/>
      <c r="CA534" s="30"/>
      <c r="CB534" s="30"/>
      <c r="CC534" s="30"/>
      <c r="CD534" s="30"/>
      <c r="CE534" s="30"/>
      <c r="CF534" s="30"/>
      <c r="CG534" s="30"/>
      <c r="CH534" s="30"/>
      <c r="CI534" s="30"/>
      <c r="CJ534" s="30"/>
      <c r="CK534" s="30"/>
      <c r="CL534" s="30"/>
      <c r="CM534" s="30"/>
      <c r="CN534" s="30"/>
      <c r="CO534" s="30"/>
      <c r="CP534" s="30"/>
      <c r="CQ534" s="30"/>
      <c r="CR534" s="30"/>
      <c r="CS534" s="30"/>
      <c r="CT534" s="30"/>
      <c r="CU534" s="30"/>
      <c r="CV534" s="30"/>
      <c r="CW534" s="30"/>
      <c r="CX534" s="30"/>
      <c r="CY534" s="30"/>
      <c r="CZ534" s="30"/>
      <c r="DA534" s="30"/>
      <c r="DB534" s="30"/>
      <c r="DC534" s="30"/>
      <c r="DD534" s="30"/>
      <c r="DE534" s="30"/>
      <c r="DF534" s="30"/>
      <c r="DG534" s="30"/>
      <c r="DH534" s="30"/>
      <c r="DI534" s="30"/>
      <c r="DJ534" s="30"/>
      <c r="DK534" s="30"/>
      <c r="DL534" s="30"/>
      <c r="DM534" s="30"/>
      <c r="DN534" s="30"/>
      <c r="DO534" s="30"/>
      <c r="DP534" s="30"/>
      <c r="DQ534" s="30"/>
      <c r="DR534" s="30"/>
      <c r="DS534" s="30"/>
      <c r="DT534" s="30"/>
      <c r="DU534" s="30"/>
      <c r="DV534" s="30"/>
      <c r="DW534" s="30"/>
      <c r="DX534" s="30"/>
      <c r="DY534" s="30"/>
      <c r="DZ534" s="30"/>
      <c r="EA534" s="30"/>
      <c r="EB534" s="30"/>
      <c r="EC534" s="30"/>
      <c r="ED534" s="30"/>
      <c r="EE534" s="30"/>
      <c r="EF534" s="30"/>
      <c r="EG534" s="30"/>
      <c r="EH534" s="30"/>
      <c r="EI534" s="30"/>
      <c r="EJ534" s="30"/>
      <c r="EK534" s="30"/>
      <c r="EL534" s="30"/>
      <c r="EM534" s="30"/>
      <c r="EN534" s="30"/>
      <c r="EO534" s="30"/>
      <c r="EP534" s="30"/>
      <c r="EQ534" s="30"/>
      <c r="ER534" s="30"/>
      <c r="ES534" s="30"/>
      <c r="ET534" s="30"/>
      <c r="EU534" s="30"/>
      <c r="EV534" s="30"/>
      <c r="EW534" s="30"/>
      <c r="EX534" s="30"/>
      <c r="EY534" s="30"/>
      <c r="EZ534" s="30"/>
      <c r="FA534" s="30"/>
      <c r="FB534" s="30"/>
      <c r="FC534" s="30"/>
      <c r="FD534" s="30"/>
      <c r="FE534" s="30"/>
      <c r="FF534" s="30"/>
      <c r="FG534" s="30"/>
      <c r="FH534" s="30"/>
      <c r="FI534" s="30"/>
      <c r="FJ534" s="30"/>
      <c r="FK534" s="30"/>
      <c r="FL534" s="30"/>
      <c r="FM534" s="30"/>
      <c r="FN534" s="30"/>
      <c r="FO534" s="30"/>
      <c r="FP534" s="30"/>
      <c r="FQ534" s="30"/>
      <c r="FR534" s="30"/>
      <c r="FS534" s="30"/>
      <c r="FT534" s="30"/>
      <c r="FU534" s="30"/>
      <c r="FV534" s="30"/>
      <c r="FW534" s="30"/>
      <c r="FX534" s="30"/>
      <c r="FY534" s="30"/>
      <c r="FZ534" s="30"/>
      <c r="GA534" s="30"/>
      <c r="GB534" s="30"/>
      <c r="GC534" s="30"/>
      <c r="GD534" s="30"/>
      <c r="GE534" s="30"/>
      <c r="GF534" s="30"/>
      <c r="GG534" s="30"/>
      <c r="GH534" s="30"/>
      <c r="GI534" s="30"/>
      <c r="GJ534" s="30"/>
      <c r="GK534" s="30"/>
      <c r="GL534" s="30"/>
      <c r="GM534" s="30"/>
      <c r="GN534" s="30"/>
      <c r="GO534" s="30"/>
      <c r="GP534" s="30"/>
      <c r="GQ534" s="30"/>
      <c r="GR534" s="30"/>
      <c r="GS534" s="30"/>
      <c r="GT534" s="30"/>
      <c r="GU534" s="30"/>
      <c r="GV534" s="30"/>
      <c r="GW534" s="30"/>
      <c r="GX534" s="30"/>
      <c r="GY534" s="30"/>
      <c r="GZ534" s="30"/>
      <c r="HA534" s="30"/>
      <c r="HB534" s="30"/>
      <c r="HC534" s="30"/>
      <c r="HD534" s="30"/>
      <c r="HE534" s="30"/>
      <c r="HF534" s="30"/>
      <c r="HG534" s="30"/>
      <c r="HH534" s="30"/>
      <c r="HI534" s="30"/>
      <c r="HJ534" s="30"/>
      <c r="HK534" s="30"/>
      <c r="HL534" s="30"/>
      <c r="HM534" s="30"/>
      <c r="HN534" s="30"/>
      <c r="HO534" s="30"/>
      <c r="HP534" s="30"/>
      <c r="HQ534" s="30"/>
      <c r="HR534" s="30"/>
      <c r="HS534" s="30"/>
      <c r="HT534" s="30"/>
      <c r="HU534" s="30"/>
      <c r="HV534" s="30"/>
      <c r="HW534" s="30"/>
      <c r="HX534" s="30"/>
      <c r="HY534" s="30"/>
      <c r="HZ534" s="30"/>
      <c r="IA534" s="30"/>
      <c r="IB534" s="30"/>
      <c r="IC534" s="30"/>
      <c r="ID534" s="30"/>
      <c r="IE534" s="30"/>
      <c r="IF534" s="30"/>
      <c r="IG534" s="30"/>
      <c r="IH534" s="30"/>
      <c r="II534" s="30"/>
      <c r="IJ534" s="30"/>
      <c r="IK534" s="30"/>
      <c r="IL534" s="30"/>
      <c r="IM534" s="30"/>
      <c r="IN534" s="30"/>
      <c r="IO534" s="30"/>
      <c r="IP534" s="30"/>
      <c r="IQ534" s="30"/>
      <c r="IR534" s="30"/>
      <c r="IS534" s="30"/>
      <c r="IT534" s="30"/>
      <c r="IU534" s="30"/>
      <c r="IV534" s="30"/>
      <c r="IW534" s="30"/>
      <c r="IX534" s="30"/>
      <c r="IY534" s="30"/>
      <c r="IZ534" s="30"/>
      <c r="JA534" s="30"/>
      <c r="JB534" s="30"/>
      <c r="JC534" s="30"/>
      <c r="JD534" s="30"/>
      <c r="JE534" s="30"/>
      <c r="JF534" s="30"/>
      <c r="JG534" s="30"/>
      <c r="JH534" s="30"/>
      <c r="JI534" s="30"/>
      <c r="JJ534" s="30"/>
      <c r="JK534" s="30"/>
      <c r="JL534" s="30"/>
      <c r="JM534" s="30"/>
      <c r="JN534" s="30"/>
      <c r="JO534" s="30"/>
      <c r="JP534" s="30"/>
      <c r="JQ534" s="30"/>
      <c r="JR534" s="30"/>
      <c r="JS534" s="30"/>
      <c r="JT534" s="30"/>
      <c r="JU534" s="30"/>
      <c r="JV534" s="30"/>
      <c r="JW534" s="30"/>
      <c r="JX534" s="30"/>
      <c r="JY534" s="30"/>
      <c r="JZ534" s="30"/>
      <c r="KA534" s="30"/>
      <c r="KB534" s="30"/>
      <c r="KC534" s="30"/>
      <c r="KD534" s="30"/>
      <c r="KE534" s="30"/>
      <c r="KF534" s="30"/>
      <c r="KG534" s="30"/>
      <c r="KH534" s="30"/>
      <c r="KI534" s="30"/>
      <c r="KJ534" s="30"/>
      <c r="KK534" s="30"/>
      <c r="KL534" s="30"/>
      <c r="KM534" s="30"/>
      <c r="KN534" s="30"/>
      <c r="KO534" s="30"/>
      <c r="KP534" s="30"/>
      <c r="KQ534" s="30"/>
      <c r="KR534" s="30"/>
      <c r="KS534" s="30"/>
      <c r="KT534" s="30"/>
      <c r="KU534" s="30"/>
      <c r="KV534" s="30"/>
      <c r="KW534" s="30"/>
      <c r="KX534" s="30"/>
      <c r="KY534" s="30"/>
      <c r="KZ534" s="30"/>
      <c r="LA534" s="30"/>
      <c r="LB534" s="30"/>
      <c r="LC534" s="30"/>
      <c r="LD534" s="30"/>
      <c r="LE534" s="30"/>
      <c r="LF534" s="30"/>
      <c r="LG534" s="30"/>
      <c r="LH534" s="30"/>
      <c r="LI534" s="30"/>
      <c r="LJ534" s="30"/>
      <c r="LK534" s="30"/>
      <c r="LL534" s="30"/>
      <c r="LM534" s="30"/>
      <c r="LN534" s="30"/>
      <c r="LO534" s="30"/>
      <c r="LP534" s="30"/>
      <c r="LQ534" s="30"/>
      <c r="LR534" s="30"/>
      <c r="LS534" s="30"/>
      <c r="LT534" s="30"/>
      <c r="LU534" s="30"/>
      <c r="LV534" s="30"/>
      <c r="LW534" s="30"/>
      <c r="LX534" s="30"/>
    </row>
    <row r="535" spans="1:336" s="31" customFormat="1" ht="127.5" x14ac:dyDescent="0.25">
      <c r="A535" s="677" t="str">
        <f>CONCATENATE(MUEBLES[[#This Row],[CODIGO DE LA PARTIDA ESPECIFICA ]],"-",MUEBLES[[#This Row],[NO. EDIFICIO ]],"-",MUEBLES[[#This Row],[NO. ÁREA ]],"-",MUEBLES[[#This Row],[NÚM. DE BIEN ]],"-",MUEBLES[[#This Row],[CONSECUTIVO DEL BIEN ]],"-",MUEBLES[[#This Row],[CONSECUTIVO GENERAL DE INVENTARIO]])</f>
        <v>511-01-44-092-005-0530</v>
      </c>
      <c r="B535" s="584">
        <v>511</v>
      </c>
      <c r="C535" s="584" t="s">
        <v>6096</v>
      </c>
      <c r="D535" s="584" t="s">
        <v>6651</v>
      </c>
      <c r="E535" s="585" t="s">
        <v>4060</v>
      </c>
      <c r="F535" s="584" t="str">
        <f>VLOOKUP(MUEBLES[[#This Row],[NO. EDIFICIO ]],EDIFICIOS[],2,FALSE)</f>
        <v>PALACIO MUNICIPAL</v>
      </c>
      <c r="G535" s="584" t="str">
        <f>VLOOKUP(MUEBLES[[#This Row],[NO. EDIFICIO ]],EDIFICIOS[],3,FALSE)</f>
        <v>PALACIO MUNICIPAL, S/N, COLONIA CENTRO</v>
      </c>
      <c r="H535" s="606" t="s">
        <v>4289</v>
      </c>
      <c r="I535" s="587" t="str">
        <f>VLOOKUP(MUEBLES[[#This Row],[NO. ÁREA ]],AREAS[],2,FALSE)</f>
        <v>SEGURIDAD PÚBLICA Y TRÁNSITO MUNICIPAL</v>
      </c>
      <c r="J535" s="586" t="str">
        <f>VLOOKUP(MUEBLES[[#This Row],[NO. ÁREA ]],AREAS[],5,FALSE)</f>
        <v>LIC. MIGUEL ÁNGEL ALDANA  CANO</v>
      </c>
      <c r="K535" s="586" t="s">
        <v>4060</v>
      </c>
      <c r="L535" s="587" t="str">
        <f>VLOOKUP(MUEBLES[[#This Row],[NÚM. DE NOMINA ]],PERSONAL[],2,FALSE)</f>
        <v>LIC. MIGUEL ÁNGEL ALDANA  CANO</v>
      </c>
      <c r="M535" s="586" t="str">
        <f>VLOOKUP(MUEBLES[[#This Row],[NÚM. DE NOMINA ]],PERSONAL[],3,FALSE)</f>
        <v xml:space="preserve">TITULAR </v>
      </c>
      <c r="N535" s="585" t="s">
        <v>4783</v>
      </c>
      <c r="O535" s="624" t="s">
        <v>4696</v>
      </c>
      <c r="P535" s="588" t="str">
        <f>VLOOKUP(MUEBLES[[#This Row],[NÚM. DE BIEN ]],BIENES[],2,FALSE)</f>
        <v>DESARMADORES</v>
      </c>
      <c r="Q535" s="625" t="s">
        <v>3616</v>
      </c>
      <c r="R535" s="606" t="s">
        <v>5472</v>
      </c>
      <c r="S535" s="585" t="s">
        <v>557</v>
      </c>
      <c r="T535" s="585" t="s">
        <v>557</v>
      </c>
      <c r="U535" s="585" t="s">
        <v>557</v>
      </c>
      <c r="V535" s="585"/>
      <c r="W535" s="590">
        <v>45280</v>
      </c>
      <c r="X535" s="591">
        <v>12704.807199999999</v>
      </c>
      <c r="Y535" s="619"/>
      <c r="Z535" s="592">
        <v>12704.807199999999</v>
      </c>
      <c r="AA535" s="585" t="s">
        <v>1405</v>
      </c>
      <c r="AB535" s="19"/>
      <c r="AC535" s="576"/>
      <c r="AD535" s="30"/>
      <c r="AE535" s="30"/>
      <c r="AF535" s="30"/>
      <c r="AG535" s="30"/>
      <c r="AH535" s="30"/>
      <c r="AI535" s="30"/>
      <c r="AJ535" s="30"/>
      <c r="AK535" s="30"/>
      <c r="AL535" s="30"/>
      <c r="AM535" s="30"/>
      <c r="AN535" s="30"/>
      <c r="AO535" s="30"/>
      <c r="AP535" s="30"/>
      <c r="AQ535" s="30"/>
      <c r="AR535" s="30"/>
      <c r="AS535" s="30"/>
      <c r="AT535" s="30"/>
      <c r="AU535" s="30"/>
      <c r="AV535" s="30"/>
      <c r="AW535" s="30"/>
      <c r="AX535" s="30"/>
      <c r="AY535" s="30"/>
      <c r="AZ535" s="30"/>
      <c r="BA535" s="30"/>
      <c r="BB535" s="30"/>
      <c r="BC535" s="30"/>
      <c r="BD535" s="30"/>
      <c r="BE535" s="30"/>
      <c r="BF535" s="30"/>
      <c r="BG535" s="30"/>
      <c r="BH535" s="30"/>
      <c r="BI535" s="30"/>
      <c r="BJ535" s="30"/>
      <c r="BK535" s="30"/>
      <c r="BL535" s="30"/>
      <c r="BM535" s="30"/>
      <c r="BN535" s="30"/>
      <c r="BO535" s="30"/>
      <c r="BP535" s="30"/>
      <c r="BQ535" s="30"/>
      <c r="BR535" s="30"/>
      <c r="BS535" s="30"/>
      <c r="BT535" s="30"/>
      <c r="BU535" s="30"/>
      <c r="BV535" s="30"/>
      <c r="BW535" s="30"/>
      <c r="BX535" s="30"/>
      <c r="BY535" s="30"/>
      <c r="BZ535" s="30"/>
      <c r="CA535" s="30"/>
      <c r="CB535" s="30"/>
      <c r="CC535" s="30"/>
      <c r="CD535" s="30"/>
      <c r="CE535" s="30"/>
      <c r="CF535" s="30"/>
      <c r="CG535" s="30"/>
      <c r="CH535" s="30"/>
      <c r="CI535" s="30"/>
      <c r="CJ535" s="30"/>
      <c r="CK535" s="30"/>
      <c r="CL535" s="30"/>
      <c r="CM535" s="30"/>
      <c r="CN535" s="30"/>
      <c r="CO535" s="30"/>
      <c r="CP535" s="30"/>
      <c r="CQ535" s="30"/>
      <c r="CR535" s="30"/>
      <c r="CS535" s="30"/>
      <c r="CT535" s="30"/>
      <c r="CU535" s="30"/>
      <c r="CV535" s="30"/>
      <c r="CW535" s="30"/>
      <c r="CX535" s="30"/>
      <c r="CY535" s="30"/>
      <c r="CZ535" s="30"/>
      <c r="DA535" s="30"/>
      <c r="DB535" s="30"/>
      <c r="DC535" s="30"/>
      <c r="DD535" s="30"/>
      <c r="DE535" s="30"/>
      <c r="DF535" s="30"/>
      <c r="DG535" s="30"/>
      <c r="DH535" s="30"/>
      <c r="DI535" s="30"/>
      <c r="DJ535" s="30"/>
      <c r="DK535" s="30"/>
      <c r="DL535" s="30"/>
      <c r="DM535" s="30"/>
      <c r="DN535" s="30"/>
      <c r="DO535" s="30"/>
      <c r="DP535" s="30"/>
      <c r="DQ535" s="30"/>
      <c r="DR535" s="30"/>
      <c r="DS535" s="30"/>
      <c r="DT535" s="30"/>
      <c r="DU535" s="30"/>
      <c r="DV535" s="30"/>
      <c r="DW535" s="30"/>
      <c r="DX535" s="30"/>
      <c r="DY535" s="30"/>
      <c r="DZ535" s="30"/>
      <c r="EA535" s="30"/>
      <c r="EB535" s="30"/>
      <c r="EC535" s="30"/>
      <c r="ED535" s="30"/>
      <c r="EE535" s="30"/>
      <c r="EF535" s="30"/>
      <c r="EG535" s="30"/>
      <c r="EH535" s="30"/>
      <c r="EI535" s="30"/>
      <c r="EJ535" s="30"/>
      <c r="EK535" s="30"/>
      <c r="EL535" s="30"/>
      <c r="EM535" s="30"/>
      <c r="EN535" s="30"/>
      <c r="EO535" s="30"/>
      <c r="EP535" s="30"/>
      <c r="EQ535" s="30"/>
      <c r="ER535" s="30"/>
      <c r="ES535" s="30"/>
      <c r="ET535" s="30"/>
      <c r="EU535" s="30"/>
      <c r="EV535" s="30"/>
      <c r="EW535" s="30"/>
      <c r="EX535" s="30"/>
      <c r="EY535" s="30"/>
      <c r="EZ535" s="30"/>
      <c r="FA535" s="30"/>
      <c r="FB535" s="30"/>
      <c r="FC535" s="30"/>
      <c r="FD535" s="30"/>
      <c r="FE535" s="30"/>
      <c r="FF535" s="30"/>
      <c r="FG535" s="30"/>
      <c r="FH535" s="30"/>
      <c r="FI535" s="30"/>
      <c r="FJ535" s="30"/>
      <c r="FK535" s="30"/>
      <c r="FL535" s="30"/>
      <c r="FM535" s="30"/>
      <c r="FN535" s="30"/>
      <c r="FO535" s="30"/>
      <c r="FP535" s="30"/>
      <c r="FQ535" s="30"/>
      <c r="FR535" s="30"/>
      <c r="FS535" s="30"/>
      <c r="FT535" s="30"/>
      <c r="FU535" s="30"/>
      <c r="FV535" s="30"/>
      <c r="FW535" s="30"/>
      <c r="FX535" s="30"/>
      <c r="FY535" s="30"/>
      <c r="FZ535" s="30"/>
      <c r="GA535" s="30"/>
      <c r="GB535" s="30"/>
      <c r="GC535" s="30"/>
      <c r="GD535" s="30"/>
      <c r="GE535" s="30"/>
      <c r="GF535" s="30"/>
      <c r="GG535" s="30"/>
      <c r="GH535" s="30"/>
      <c r="GI535" s="30"/>
      <c r="GJ535" s="30"/>
      <c r="GK535" s="30"/>
      <c r="GL535" s="30"/>
      <c r="GM535" s="30"/>
      <c r="GN535" s="30"/>
      <c r="GO535" s="30"/>
      <c r="GP535" s="30"/>
      <c r="GQ535" s="30"/>
      <c r="GR535" s="30"/>
      <c r="GS535" s="30"/>
      <c r="GT535" s="30"/>
      <c r="GU535" s="30"/>
      <c r="GV535" s="30"/>
      <c r="GW535" s="30"/>
      <c r="GX535" s="30"/>
      <c r="GY535" s="30"/>
      <c r="GZ535" s="30"/>
      <c r="HA535" s="30"/>
      <c r="HB535" s="30"/>
      <c r="HC535" s="30"/>
      <c r="HD535" s="30"/>
      <c r="HE535" s="30"/>
      <c r="HF535" s="30"/>
      <c r="HG535" s="30"/>
      <c r="HH535" s="30"/>
      <c r="HI535" s="30"/>
      <c r="HJ535" s="30"/>
      <c r="HK535" s="30"/>
      <c r="HL535" s="30"/>
      <c r="HM535" s="30"/>
      <c r="HN535" s="30"/>
      <c r="HO535" s="30"/>
      <c r="HP535" s="30"/>
      <c r="HQ535" s="30"/>
      <c r="HR535" s="30"/>
      <c r="HS535" s="30"/>
      <c r="HT535" s="30"/>
      <c r="HU535" s="30"/>
      <c r="HV535" s="30"/>
      <c r="HW535" s="30"/>
      <c r="HX535" s="30"/>
      <c r="HY535" s="30"/>
      <c r="HZ535" s="30"/>
      <c r="IA535" s="30"/>
      <c r="IB535" s="30"/>
      <c r="IC535" s="30"/>
      <c r="ID535" s="30"/>
      <c r="IE535" s="30"/>
      <c r="IF535" s="30"/>
      <c r="IG535" s="30"/>
      <c r="IH535" s="30"/>
      <c r="II535" s="30"/>
      <c r="IJ535" s="30"/>
      <c r="IK535" s="30"/>
      <c r="IL535" s="30"/>
      <c r="IM535" s="30"/>
      <c r="IN535" s="30"/>
      <c r="IO535" s="30"/>
      <c r="IP535" s="30"/>
      <c r="IQ535" s="30"/>
      <c r="IR535" s="30"/>
      <c r="IS535" s="30"/>
      <c r="IT535" s="30"/>
      <c r="IU535" s="30"/>
      <c r="IV535" s="30"/>
      <c r="IW535" s="30"/>
      <c r="IX535" s="30"/>
      <c r="IY535" s="30"/>
      <c r="IZ535" s="30"/>
      <c r="JA535" s="30"/>
      <c r="JB535" s="30"/>
      <c r="JC535" s="30"/>
      <c r="JD535" s="30"/>
      <c r="JE535" s="30"/>
      <c r="JF535" s="30"/>
      <c r="JG535" s="30"/>
      <c r="JH535" s="30"/>
      <c r="JI535" s="30"/>
      <c r="JJ535" s="30"/>
      <c r="JK535" s="30"/>
      <c r="JL535" s="30"/>
      <c r="JM535" s="30"/>
      <c r="JN535" s="30"/>
      <c r="JO535" s="30"/>
      <c r="JP535" s="30"/>
      <c r="JQ535" s="30"/>
      <c r="JR535" s="30"/>
      <c r="JS535" s="30"/>
      <c r="JT535" s="30"/>
      <c r="JU535" s="30"/>
      <c r="JV535" s="30"/>
      <c r="JW535" s="30"/>
      <c r="JX535" s="30"/>
      <c r="JY535" s="30"/>
      <c r="JZ535" s="30"/>
      <c r="KA535" s="30"/>
      <c r="KB535" s="30"/>
      <c r="KC535" s="30"/>
      <c r="KD535" s="30"/>
      <c r="KE535" s="30"/>
      <c r="KF535" s="30"/>
      <c r="KG535" s="30"/>
      <c r="KH535" s="30"/>
      <c r="KI535" s="30"/>
      <c r="KJ535" s="30"/>
      <c r="KK535" s="30"/>
      <c r="KL535" s="30"/>
      <c r="KM535" s="30"/>
      <c r="KN535" s="30"/>
      <c r="KO535" s="30"/>
      <c r="KP535" s="30"/>
      <c r="KQ535" s="30"/>
      <c r="KR535" s="30"/>
      <c r="KS535" s="30"/>
      <c r="KT535" s="30"/>
      <c r="KU535" s="30"/>
      <c r="KV535" s="30"/>
      <c r="KW535" s="30"/>
      <c r="KX535" s="30"/>
      <c r="KY535" s="30"/>
      <c r="KZ535" s="30"/>
      <c r="LA535" s="30"/>
      <c r="LB535" s="30"/>
      <c r="LC535" s="30"/>
      <c r="LD535" s="30"/>
      <c r="LE535" s="30"/>
      <c r="LF535" s="30"/>
      <c r="LG535" s="30"/>
      <c r="LH535" s="30"/>
      <c r="LI535" s="30"/>
      <c r="LJ535" s="30"/>
      <c r="LK535" s="30"/>
      <c r="LL535" s="30"/>
      <c r="LM535" s="30"/>
      <c r="LN535" s="30"/>
      <c r="LO535" s="30"/>
      <c r="LP535" s="30"/>
      <c r="LQ535" s="30"/>
      <c r="LR535" s="30"/>
      <c r="LS535" s="30"/>
      <c r="LT535" s="30"/>
      <c r="LU535" s="30"/>
      <c r="LV535" s="30"/>
      <c r="LW535" s="30"/>
      <c r="LX535" s="30"/>
    </row>
    <row r="536" spans="1:336" s="31" customFormat="1" ht="127.5" x14ac:dyDescent="0.25">
      <c r="A536" s="677" t="str">
        <f>CONCATENATE(MUEBLES[[#This Row],[CODIGO DE LA PARTIDA ESPECIFICA ]],"-",MUEBLES[[#This Row],[NO. EDIFICIO ]],"-",MUEBLES[[#This Row],[NO. ÁREA ]],"-",MUEBLES[[#This Row],[NÚM. DE BIEN ]],"-",MUEBLES[[#This Row],[CONSECUTIVO DEL BIEN ]],"-",MUEBLES[[#This Row],[CONSECUTIVO GENERAL DE INVENTARIO]])</f>
        <v>511-01-44-092-006-0531</v>
      </c>
      <c r="B536" s="584">
        <v>511</v>
      </c>
      <c r="C536" s="584" t="s">
        <v>6096</v>
      </c>
      <c r="D536" s="584" t="s">
        <v>6652</v>
      </c>
      <c r="E536" s="585" t="s">
        <v>4060</v>
      </c>
      <c r="F536" s="584" t="str">
        <f>VLOOKUP(MUEBLES[[#This Row],[NO. EDIFICIO ]],EDIFICIOS[],2,FALSE)</f>
        <v>PALACIO MUNICIPAL</v>
      </c>
      <c r="G536" s="584" t="str">
        <f>VLOOKUP(MUEBLES[[#This Row],[NO. EDIFICIO ]],EDIFICIOS[],3,FALSE)</f>
        <v>PALACIO MUNICIPAL, S/N, COLONIA CENTRO</v>
      </c>
      <c r="H536" s="606" t="s">
        <v>4289</v>
      </c>
      <c r="I536" s="587" t="str">
        <f>VLOOKUP(MUEBLES[[#This Row],[NO. ÁREA ]],AREAS[],2,FALSE)</f>
        <v>SEGURIDAD PÚBLICA Y TRÁNSITO MUNICIPAL</v>
      </c>
      <c r="J536" s="586" t="str">
        <f>VLOOKUP(MUEBLES[[#This Row],[NO. ÁREA ]],AREAS[],5,FALSE)</f>
        <v>LIC. MIGUEL ÁNGEL ALDANA  CANO</v>
      </c>
      <c r="K536" s="586" t="s">
        <v>4060</v>
      </c>
      <c r="L536" s="587" t="str">
        <f>VLOOKUP(MUEBLES[[#This Row],[NÚM. DE NOMINA ]],PERSONAL[],2,FALSE)</f>
        <v>LIC. MIGUEL ÁNGEL ALDANA  CANO</v>
      </c>
      <c r="M536" s="586" t="str">
        <f>VLOOKUP(MUEBLES[[#This Row],[NÚM. DE NOMINA ]],PERSONAL[],3,FALSE)</f>
        <v xml:space="preserve">TITULAR </v>
      </c>
      <c r="N536" s="585" t="s">
        <v>4783</v>
      </c>
      <c r="O536" s="624" t="s">
        <v>4697</v>
      </c>
      <c r="P536" s="588" t="str">
        <f>VLOOKUP(MUEBLES[[#This Row],[NÚM. DE BIEN ]],BIENES[],2,FALSE)</f>
        <v>DESARMADORES</v>
      </c>
      <c r="Q536" s="625" t="s">
        <v>3616</v>
      </c>
      <c r="R536" s="606" t="s">
        <v>5473</v>
      </c>
      <c r="S536" s="585" t="s">
        <v>557</v>
      </c>
      <c r="T536" s="585" t="s">
        <v>557</v>
      </c>
      <c r="U536" s="585" t="s">
        <v>557</v>
      </c>
      <c r="V536" s="585"/>
      <c r="W536" s="590">
        <v>45280</v>
      </c>
      <c r="X536" s="591">
        <v>12704.807199999999</v>
      </c>
      <c r="Y536" s="619"/>
      <c r="Z536" s="592">
        <v>12704.807199999999</v>
      </c>
      <c r="AA536" s="585" t="s">
        <v>1405</v>
      </c>
      <c r="AB536" s="19"/>
      <c r="AC536" s="576"/>
      <c r="AD536" s="30"/>
      <c r="AE536" s="30"/>
      <c r="AF536" s="30"/>
      <c r="AG536" s="30"/>
      <c r="AH536" s="30"/>
      <c r="AI536" s="30"/>
      <c r="AJ536" s="30"/>
      <c r="AK536" s="30"/>
      <c r="AL536" s="30"/>
      <c r="AM536" s="30"/>
      <c r="AN536" s="30"/>
      <c r="AO536" s="30"/>
      <c r="AP536" s="30"/>
      <c r="AQ536" s="30"/>
      <c r="AR536" s="30"/>
      <c r="AS536" s="30"/>
      <c r="AT536" s="30"/>
      <c r="AU536" s="30"/>
      <c r="AV536" s="30"/>
      <c r="AW536" s="30"/>
      <c r="AX536" s="30"/>
      <c r="AY536" s="30"/>
      <c r="AZ536" s="30"/>
      <c r="BA536" s="30"/>
      <c r="BB536" s="30"/>
      <c r="BC536" s="30"/>
      <c r="BD536" s="30"/>
      <c r="BE536" s="30"/>
      <c r="BF536" s="30"/>
      <c r="BG536" s="30"/>
      <c r="BH536" s="30"/>
      <c r="BI536" s="30"/>
      <c r="BJ536" s="30"/>
      <c r="BK536" s="30"/>
      <c r="BL536" s="30"/>
      <c r="BM536" s="30"/>
      <c r="BN536" s="30"/>
      <c r="BO536" s="30"/>
      <c r="BP536" s="30"/>
      <c r="BQ536" s="30"/>
      <c r="BR536" s="30"/>
      <c r="BS536" s="30"/>
      <c r="BT536" s="30"/>
      <c r="BU536" s="30"/>
      <c r="BV536" s="30"/>
      <c r="BW536" s="30"/>
      <c r="BX536" s="30"/>
      <c r="BY536" s="30"/>
      <c r="BZ536" s="30"/>
      <c r="CA536" s="30"/>
      <c r="CB536" s="30"/>
      <c r="CC536" s="30"/>
      <c r="CD536" s="30"/>
      <c r="CE536" s="30"/>
      <c r="CF536" s="30"/>
      <c r="CG536" s="30"/>
      <c r="CH536" s="30"/>
      <c r="CI536" s="30"/>
      <c r="CJ536" s="30"/>
      <c r="CK536" s="30"/>
      <c r="CL536" s="30"/>
      <c r="CM536" s="30"/>
      <c r="CN536" s="30"/>
      <c r="CO536" s="30"/>
      <c r="CP536" s="30"/>
      <c r="CQ536" s="30"/>
      <c r="CR536" s="30"/>
      <c r="CS536" s="30"/>
      <c r="CT536" s="30"/>
      <c r="CU536" s="30"/>
      <c r="CV536" s="30"/>
      <c r="CW536" s="30"/>
      <c r="CX536" s="30"/>
      <c r="CY536" s="30"/>
      <c r="CZ536" s="30"/>
      <c r="DA536" s="30"/>
      <c r="DB536" s="30"/>
      <c r="DC536" s="30"/>
      <c r="DD536" s="30"/>
      <c r="DE536" s="30"/>
      <c r="DF536" s="30"/>
      <c r="DG536" s="30"/>
      <c r="DH536" s="30"/>
      <c r="DI536" s="30"/>
      <c r="DJ536" s="30"/>
      <c r="DK536" s="30"/>
      <c r="DL536" s="30"/>
      <c r="DM536" s="30"/>
      <c r="DN536" s="30"/>
      <c r="DO536" s="30"/>
      <c r="DP536" s="30"/>
      <c r="DQ536" s="30"/>
      <c r="DR536" s="30"/>
      <c r="DS536" s="30"/>
      <c r="DT536" s="30"/>
      <c r="DU536" s="30"/>
      <c r="DV536" s="30"/>
      <c r="DW536" s="30"/>
      <c r="DX536" s="30"/>
      <c r="DY536" s="30"/>
      <c r="DZ536" s="30"/>
      <c r="EA536" s="30"/>
      <c r="EB536" s="30"/>
      <c r="EC536" s="30"/>
      <c r="ED536" s="30"/>
      <c r="EE536" s="30"/>
      <c r="EF536" s="30"/>
      <c r="EG536" s="30"/>
      <c r="EH536" s="30"/>
      <c r="EI536" s="30"/>
      <c r="EJ536" s="30"/>
      <c r="EK536" s="30"/>
      <c r="EL536" s="30"/>
      <c r="EM536" s="30"/>
      <c r="EN536" s="30"/>
      <c r="EO536" s="30"/>
      <c r="EP536" s="30"/>
      <c r="EQ536" s="30"/>
      <c r="ER536" s="30"/>
      <c r="ES536" s="30"/>
      <c r="ET536" s="30"/>
      <c r="EU536" s="30"/>
      <c r="EV536" s="30"/>
      <c r="EW536" s="30"/>
      <c r="EX536" s="30"/>
      <c r="EY536" s="30"/>
      <c r="EZ536" s="30"/>
      <c r="FA536" s="30"/>
      <c r="FB536" s="30"/>
      <c r="FC536" s="30"/>
      <c r="FD536" s="30"/>
      <c r="FE536" s="30"/>
      <c r="FF536" s="30"/>
      <c r="FG536" s="30"/>
      <c r="FH536" s="30"/>
      <c r="FI536" s="30"/>
      <c r="FJ536" s="30"/>
      <c r="FK536" s="30"/>
      <c r="FL536" s="30"/>
      <c r="FM536" s="30"/>
      <c r="FN536" s="30"/>
      <c r="FO536" s="30"/>
      <c r="FP536" s="30"/>
      <c r="FQ536" s="30"/>
      <c r="FR536" s="30"/>
      <c r="FS536" s="30"/>
      <c r="FT536" s="30"/>
      <c r="FU536" s="30"/>
      <c r="FV536" s="30"/>
      <c r="FW536" s="30"/>
      <c r="FX536" s="30"/>
      <c r="FY536" s="30"/>
      <c r="FZ536" s="30"/>
      <c r="GA536" s="30"/>
      <c r="GB536" s="30"/>
      <c r="GC536" s="30"/>
      <c r="GD536" s="30"/>
      <c r="GE536" s="30"/>
      <c r="GF536" s="30"/>
      <c r="GG536" s="30"/>
      <c r="GH536" s="30"/>
      <c r="GI536" s="30"/>
      <c r="GJ536" s="30"/>
      <c r="GK536" s="30"/>
      <c r="GL536" s="30"/>
      <c r="GM536" s="30"/>
      <c r="GN536" s="30"/>
      <c r="GO536" s="30"/>
      <c r="GP536" s="30"/>
      <c r="GQ536" s="30"/>
      <c r="GR536" s="30"/>
      <c r="GS536" s="30"/>
      <c r="GT536" s="30"/>
      <c r="GU536" s="30"/>
      <c r="GV536" s="30"/>
      <c r="GW536" s="30"/>
      <c r="GX536" s="30"/>
      <c r="GY536" s="30"/>
      <c r="GZ536" s="30"/>
      <c r="HA536" s="30"/>
      <c r="HB536" s="30"/>
      <c r="HC536" s="30"/>
      <c r="HD536" s="30"/>
      <c r="HE536" s="30"/>
      <c r="HF536" s="30"/>
      <c r="HG536" s="30"/>
      <c r="HH536" s="30"/>
      <c r="HI536" s="30"/>
      <c r="HJ536" s="30"/>
      <c r="HK536" s="30"/>
      <c r="HL536" s="30"/>
      <c r="HM536" s="30"/>
      <c r="HN536" s="30"/>
      <c r="HO536" s="30"/>
      <c r="HP536" s="30"/>
      <c r="HQ536" s="30"/>
      <c r="HR536" s="30"/>
      <c r="HS536" s="30"/>
      <c r="HT536" s="30"/>
      <c r="HU536" s="30"/>
      <c r="HV536" s="30"/>
      <c r="HW536" s="30"/>
      <c r="HX536" s="30"/>
      <c r="HY536" s="30"/>
      <c r="HZ536" s="30"/>
      <c r="IA536" s="30"/>
      <c r="IB536" s="30"/>
      <c r="IC536" s="30"/>
      <c r="ID536" s="30"/>
      <c r="IE536" s="30"/>
      <c r="IF536" s="30"/>
      <c r="IG536" s="30"/>
      <c r="IH536" s="30"/>
      <c r="II536" s="30"/>
      <c r="IJ536" s="30"/>
      <c r="IK536" s="30"/>
      <c r="IL536" s="30"/>
      <c r="IM536" s="30"/>
      <c r="IN536" s="30"/>
      <c r="IO536" s="30"/>
      <c r="IP536" s="30"/>
      <c r="IQ536" s="30"/>
      <c r="IR536" s="30"/>
      <c r="IS536" s="30"/>
      <c r="IT536" s="30"/>
      <c r="IU536" s="30"/>
      <c r="IV536" s="30"/>
      <c r="IW536" s="30"/>
      <c r="IX536" s="30"/>
      <c r="IY536" s="30"/>
      <c r="IZ536" s="30"/>
      <c r="JA536" s="30"/>
      <c r="JB536" s="30"/>
      <c r="JC536" s="30"/>
      <c r="JD536" s="30"/>
      <c r="JE536" s="30"/>
      <c r="JF536" s="30"/>
      <c r="JG536" s="30"/>
      <c r="JH536" s="30"/>
      <c r="JI536" s="30"/>
      <c r="JJ536" s="30"/>
      <c r="JK536" s="30"/>
      <c r="JL536" s="30"/>
      <c r="JM536" s="30"/>
      <c r="JN536" s="30"/>
      <c r="JO536" s="30"/>
      <c r="JP536" s="30"/>
      <c r="JQ536" s="30"/>
      <c r="JR536" s="30"/>
      <c r="JS536" s="30"/>
      <c r="JT536" s="30"/>
      <c r="JU536" s="30"/>
      <c r="JV536" s="30"/>
      <c r="JW536" s="30"/>
      <c r="JX536" s="30"/>
      <c r="JY536" s="30"/>
      <c r="JZ536" s="30"/>
      <c r="KA536" s="30"/>
      <c r="KB536" s="30"/>
      <c r="KC536" s="30"/>
      <c r="KD536" s="30"/>
      <c r="KE536" s="30"/>
      <c r="KF536" s="30"/>
      <c r="KG536" s="30"/>
      <c r="KH536" s="30"/>
      <c r="KI536" s="30"/>
      <c r="KJ536" s="30"/>
      <c r="KK536" s="30"/>
      <c r="KL536" s="30"/>
      <c r="KM536" s="30"/>
      <c r="KN536" s="30"/>
      <c r="KO536" s="30"/>
      <c r="KP536" s="30"/>
      <c r="KQ536" s="30"/>
      <c r="KR536" s="30"/>
      <c r="KS536" s="30"/>
      <c r="KT536" s="30"/>
      <c r="KU536" s="30"/>
      <c r="KV536" s="30"/>
      <c r="KW536" s="30"/>
      <c r="KX536" s="30"/>
      <c r="KY536" s="30"/>
      <c r="KZ536" s="30"/>
      <c r="LA536" s="30"/>
      <c r="LB536" s="30"/>
      <c r="LC536" s="30"/>
      <c r="LD536" s="30"/>
      <c r="LE536" s="30"/>
      <c r="LF536" s="30"/>
      <c r="LG536" s="30"/>
      <c r="LH536" s="30"/>
      <c r="LI536" s="30"/>
      <c r="LJ536" s="30"/>
      <c r="LK536" s="30"/>
      <c r="LL536" s="30"/>
      <c r="LM536" s="30"/>
      <c r="LN536" s="30"/>
      <c r="LO536" s="30"/>
      <c r="LP536" s="30"/>
      <c r="LQ536" s="30"/>
      <c r="LR536" s="30"/>
      <c r="LS536" s="30"/>
      <c r="LT536" s="30"/>
      <c r="LU536" s="30"/>
      <c r="LV536" s="30"/>
      <c r="LW536" s="30"/>
      <c r="LX536" s="30"/>
    </row>
    <row r="537" spans="1:336" s="31" customFormat="1" ht="127.5" x14ac:dyDescent="0.25">
      <c r="A537" s="677" t="str">
        <f>CONCATENATE(MUEBLES[[#This Row],[CODIGO DE LA PARTIDA ESPECIFICA ]],"-",MUEBLES[[#This Row],[NO. EDIFICIO ]],"-",MUEBLES[[#This Row],[NO. ÁREA ]],"-",MUEBLES[[#This Row],[NÚM. DE BIEN ]],"-",MUEBLES[[#This Row],[CONSECUTIVO DEL BIEN ]],"-",MUEBLES[[#This Row],[CONSECUTIVO GENERAL DE INVENTARIO]])</f>
        <v>511-01-44-092-007-0532</v>
      </c>
      <c r="B537" s="584">
        <v>511</v>
      </c>
      <c r="C537" s="584" t="s">
        <v>6096</v>
      </c>
      <c r="D537" s="584" t="s">
        <v>6653</v>
      </c>
      <c r="E537" s="585" t="s">
        <v>4060</v>
      </c>
      <c r="F537" s="584" t="str">
        <f>VLOOKUP(MUEBLES[[#This Row],[NO. EDIFICIO ]],EDIFICIOS[],2,FALSE)</f>
        <v>PALACIO MUNICIPAL</v>
      </c>
      <c r="G537" s="584" t="str">
        <f>VLOOKUP(MUEBLES[[#This Row],[NO. EDIFICIO ]],EDIFICIOS[],3,FALSE)</f>
        <v>PALACIO MUNICIPAL, S/N, COLONIA CENTRO</v>
      </c>
      <c r="H537" s="606" t="s">
        <v>4289</v>
      </c>
      <c r="I537" s="587" t="str">
        <f>VLOOKUP(MUEBLES[[#This Row],[NO. ÁREA ]],AREAS[],2,FALSE)</f>
        <v>SEGURIDAD PÚBLICA Y TRÁNSITO MUNICIPAL</v>
      </c>
      <c r="J537" s="586" t="str">
        <f>VLOOKUP(MUEBLES[[#This Row],[NO. ÁREA ]],AREAS[],5,FALSE)</f>
        <v>LIC. MIGUEL ÁNGEL ALDANA  CANO</v>
      </c>
      <c r="K537" s="586" t="s">
        <v>4060</v>
      </c>
      <c r="L537" s="587" t="str">
        <f>VLOOKUP(MUEBLES[[#This Row],[NÚM. DE NOMINA ]],PERSONAL[],2,FALSE)</f>
        <v>LIC. MIGUEL ÁNGEL ALDANA  CANO</v>
      </c>
      <c r="M537" s="586" t="str">
        <f>VLOOKUP(MUEBLES[[#This Row],[NÚM. DE NOMINA ]],PERSONAL[],3,FALSE)</f>
        <v xml:space="preserve">TITULAR </v>
      </c>
      <c r="N537" s="585" t="s">
        <v>4783</v>
      </c>
      <c r="O537" s="624" t="s">
        <v>4698</v>
      </c>
      <c r="P537" s="588" t="str">
        <f>VLOOKUP(MUEBLES[[#This Row],[NÚM. DE BIEN ]],BIENES[],2,FALSE)</f>
        <v>DESARMADORES</v>
      </c>
      <c r="Q537" s="625" t="s">
        <v>3616</v>
      </c>
      <c r="R537" s="606" t="s">
        <v>5474</v>
      </c>
      <c r="S537" s="585" t="s">
        <v>557</v>
      </c>
      <c r="T537" s="585" t="s">
        <v>557</v>
      </c>
      <c r="U537" s="585" t="s">
        <v>557</v>
      </c>
      <c r="V537" s="585"/>
      <c r="W537" s="590">
        <v>45280</v>
      </c>
      <c r="X537" s="591">
        <v>12704.807199999999</v>
      </c>
      <c r="Y537" s="619"/>
      <c r="Z537" s="592">
        <v>12704.807199999999</v>
      </c>
      <c r="AA537" s="585" t="s">
        <v>1405</v>
      </c>
      <c r="AB537" s="19"/>
      <c r="AC537" s="576"/>
      <c r="AD537" s="30"/>
      <c r="AE537" s="30"/>
      <c r="AF537" s="30"/>
      <c r="AG537" s="30"/>
      <c r="AH537" s="30"/>
      <c r="AI537" s="30"/>
      <c r="AJ537" s="30"/>
      <c r="AK537" s="30"/>
      <c r="AL537" s="30"/>
      <c r="AM537" s="30"/>
      <c r="AN537" s="30"/>
      <c r="AO537" s="30"/>
      <c r="AP537" s="30"/>
      <c r="AQ537" s="30"/>
      <c r="AR537" s="30"/>
      <c r="AS537" s="30"/>
      <c r="AT537" s="30"/>
      <c r="AU537" s="30"/>
      <c r="AV537" s="30"/>
      <c r="AW537" s="30"/>
      <c r="AX537" s="30"/>
      <c r="AY537" s="30"/>
      <c r="AZ537" s="30"/>
      <c r="BA537" s="30"/>
      <c r="BB537" s="30"/>
      <c r="BC537" s="30"/>
      <c r="BD537" s="30"/>
      <c r="BE537" s="30"/>
      <c r="BF537" s="30"/>
      <c r="BG537" s="30"/>
      <c r="BH537" s="30"/>
      <c r="BI537" s="30"/>
      <c r="BJ537" s="30"/>
      <c r="BK537" s="30"/>
      <c r="BL537" s="30"/>
      <c r="BM537" s="30"/>
      <c r="BN537" s="30"/>
      <c r="BO537" s="30"/>
      <c r="BP537" s="30"/>
      <c r="BQ537" s="30"/>
      <c r="BR537" s="30"/>
      <c r="BS537" s="30"/>
      <c r="BT537" s="30"/>
      <c r="BU537" s="30"/>
      <c r="BV537" s="30"/>
      <c r="BW537" s="30"/>
      <c r="BX537" s="30"/>
      <c r="BY537" s="30"/>
      <c r="BZ537" s="30"/>
      <c r="CA537" s="30"/>
      <c r="CB537" s="30"/>
      <c r="CC537" s="30"/>
      <c r="CD537" s="30"/>
      <c r="CE537" s="30"/>
      <c r="CF537" s="30"/>
      <c r="CG537" s="30"/>
      <c r="CH537" s="30"/>
      <c r="CI537" s="30"/>
      <c r="CJ537" s="30"/>
      <c r="CK537" s="30"/>
      <c r="CL537" s="30"/>
      <c r="CM537" s="30"/>
      <c r="CN537" s="30"/>
      <c r="CO537" s="30"/>
      <c r="CP537" s="30"/>
      <c r="CQ537" s="30"/>
      <c r="CR537" s="30"/>
      <c r="CS537" s="30"/>
      <c r="CT537" s="30"/>
      <c r="CU537" s="30"/>
      <c r="CV537" s="30"/>
      <c r="CW537" s="30"/>
      <c r="CX537" s="30"/>
      <c r="CY537" s="30"/>
      <c r="CZ537" s="30"/>
      <c r="DA537" s="30"/>
      <c r="DB537" s="30"/>
      <c r="DC537" s="30"/>
      <c r="DD537" s="30"/>
      <c r="DE537" s="30"/>
      <c r="DF537" s="30"/>
      <c r="DG537" s="30"/>
      <c r="DH537" s="30"/>
      <c r="DI537" s="30"/>
      <c r="DJ537" s="30"/>
      <c r="DK537" s="30"/>
      <c r="DL537" s="30"/>
      <c r="DM537" s="30"/>
      <c r="DN537" s="30"/>
      <c r="DO537" s="30"/>
      <c r="DP537" s="30"/>
      <c r="DQ537" s="30"/>
      <c r="DR537" s="30"/>
      <c r="DS537" s="30"/>
      <c r="DT537" s="30"/>
      <c r="DU537" s="30"/>
      <c r="DV537" s="30"/>
      <c r="DW537" s="30"/>
      <c r="DX537" s="30"/>
      <c r="DY537" s="30"/>
      <c r="DZ537" s="30"/>
      <c r="EA537" s="30"/>
      <c r="EB537" s="30"/>
      <c r="EC537" s="30"/>
      <c r="ED537" s="30"/>
      <c r="EE537" s="30"/>
      <c r="EF537" s="30"/>
      <c r="EG537" s="30"/>
      <c r="EH537" s="30"/>
      <c r="EI537" s="30"/>
      <c r="EJ537" s="30"/>
      <c r="EK537" s="30"/>
      <c r="EL537" s="30"/>
      <c r="EM537" s="30"/>
      <c r="EN537" s="30"/>
      <c r="EO537" s="30"/>
      <c r="EP537" s="30"/>
      <c r="EQ537" s="30"/>
      <c r="ER537" s="30"/>
      <c r="ES537" s="30"/>
      <c r="ET537" s="30"/>
      <c r="EU537" s="30"/>
      <c r="EV537" s="30"/>
      <c r="EW537" s="30"/>
      <c r="EX537" s="30"/>
      <c r="EY537" s="30"/>
      <c r="EZ537" s="30"/>
      <c r="FA537" s="30"/>
      <c r="FB537" s="30"/>
      <c r="FC537" s="30"/>
      <c r="FD537" s="30"/>
      <c r="FE537" s="30"/>
      <c r="FF537" s="30"/>
      <c r="FG537" s="30"/>
      <c r="FH537" s="30"/>
      <c r="FI537" s="30"/>
      <c r="FJ537" s="30"/>
      <c r="FK537" s="30"/>
      <c r="FL537" s="30"/>
      <c r="FM537" s="30"/>
      <c r="FN537" s="30"/>
      <c r="FO537" s="30"/>
      <c r="FP537" s="30"/>
      <c r="FQ537" s="30"/>
      <c r="FR537" s="30"/>
      <c r="FS537" s="30"/>
      <c r="FT537" s="30"/>
      <c r="FU537" s="30"/>
      <c r="FV537" s="30"/>
      <c r="FW537" s="30"/>
      <c r="FX537" s="30"/>
      <c r="FY537" s="30"/>
      <c r="FZ537" s="30"/>
      <c r="GA537" s="30"/>
      <c r="GB537" s="30"/>
      <c r="GC537" s="30"/>
      <c r="GD537" s="30"/>
      <c r="GE537" s="30"/>
      <c r="GF537" s="30"/>
      <c r="GG537" s="30"/>
      <c r="GH537" s="30"/>
      <c r="GI537" s="30"/>
      <c r="GJ537" s="30"/>
      <c r="GK537" s="30"/>
      <c r="GL537" s="30"/>
      <c r="GM537" s="30"/>
      <c r="GN537" s="30"/>
      <c r="GO537" s="30"/>
      <c r="GP537" s="30"/>
      <c r="GQ537" s="30"/>
      <c r="GR537" s="30"/>
      <c r="GS537" s="30"/>
      <c r="GT537" s="30"/>
      <c r="GU537" s="30"/>
      <c r="GV537" s="30"/>
      <c r="GW537" s="30"/>
      <c r="GX537" s="30"/>
      <c r="GY537" s="30"/>
      <c r="GZ537" s="30"/>
      <c r="HA537" s="30"/>
      <c r="HB537" s="30"/>
      <c r="HC537" s="30"/>
      <c r="HD537" s="30"/>
      <c r="HE537" s="30"/>
      <c r="HF537" s="30"/>
      <c r="HG537" s="30"/>
      <c r="HH537" s="30"/>
      <c r="HI537" s="30"/>
      <c r="HJ537" s="30"/>
      <c r="HK537" s="30"/>
      <c r="HL537" s="30"/>
      <c r="HM537" s="30"/>
      <c r="HN537" s="30"/>
      <c r="HO537" s="30"/>
      <c r="HP537" s="30"/>
      <c r="HQ537" s="30"/>
      <c r="HR537" s="30"/>
      <c r="HS537" s="30"/>
      <c r="HT537" s="30"/>
      <c r="HU537" s="30"/>
      <c r="HV537" s="30"/>
      <c r="HW537" s="30"/>
      <c r="HX537" s="30"/>
      <c r="HY537" s="30"/>
      <c r="HZ537" s="30"/>
      <c r="IA537" s="30"/>
      <c r="IB537" s="30"/>
      <c r="IC537" s="30"/>
      <c r="ID537" s="30"/>
      <c r="IE537" s="30"/>
      <c r="IF537" s="30"/>
      <c r="IG537" s="30"/>
      <c r="IH537" s="30"/>
      <c r="II537" s="30"/>
      <c r="IJ537" s="30"/>
      <c r="IK537" s="30"/>
      <c r="IL537" s="30"/>
      <c r="IM537" s="30"/>
      <c r="IN537" s="30"/>
      <c r="IO537" s="30"/>
      <c r="IP537" s="30"/>
      <c r="IQ537" s="30"/>
      <c r="IR537" s="30"/>
      <c r="IS537" s="30"/>
      <c r="IT537" s="30"/>
      <c r="IU537" s="30"/>
      <c r="IV537" s="30"/>
      <c r="IW537" s="30"/>
      <c r="IX537" s="30"/>
      <c r="IY537" s="30"/>
      <c r="IZ537" s="30"/>
      <c r="JA537" s="30"/>
      <c r="JB537" s="30"/>
      <c r="JC537" s="30"/>
      <c r="JD537" s="30"/>
      <c r="JE537" s="30"/>
      <c r="JF537" s="30"/>
      <c r="JG537" s="30"/>
      <c r="JH537" s="30"/>
      <c r="JI537" s="30"/>
      <c r="JJ537" s="30"/>
      <c r="JK537" s="30"/>
      <c r="JL537" s="30"/>
      <c r="JM537" s="30"/>
      <c r="JN537" s="30"/>
      <c r="JO537" s="30"/>
      <c r="JP537" s="30"/>
      <c r="JQ537" s="30"/>
      <c r="JR537" s="30"/>
      <c r="JS537" s="30"/>
      <c r="JT537" s="30"/>
      <c r="JU537" s="30"/>
      <c r="JV537" s="30"/>
      <c r="JW537" s="30"/>
      <c r="JX537" s="30"/>
      <c r="JY537" s="30"/>
      <c r="JZ537" s="30"/>
      <c r="KA537" s="30"/>
      <c r="KB537" s="30"/>
      <c r="KC537" s="30"/>
      <c r="KD537" s="30"/>
      <c r="KE537" s="30"/>
      <c r="KF537" s="30"/>
      <c r="KG537" s="30"/>
      <c r="KH537" s="30"/>
      <c r="KI537" s="30"/>
      <c r="KJ537" s="30"/>
      <c r="KK537" s="30"/>
      <c r="KL537" s="30"/>
      <c r="KM537" s="30"/>
      <c r="KN537" s="30"/>
      <c r="KO537" s="30"/>
      <c r="KP537" s="30"/>
      <c r="KQ537" s="30"/>
      <c r="KR537" s="30"/>
      <c r="KS537" s="30"/>
      <c r="KT537" s="30"/>
      <c r="KU537" s="30"/>
      <c r="KV537" s="30"/>
      <c r="KW537" s="30"/>
      <c r="KX537" s="30"/>
      <c r="KY537" s="30"/>
      <c r="KZ537" s="30"/>
      <c r="LA537" s="30"/>
      <c r="LB537" s="30"/>
      <c r="LC537" s="30"/>
      <c r="LD537" s="30"/>
      <c r="LE537" s="30"/>
      <c r="LF537" s="30"/>
      <c r="LG537" s="30"/>
      <c r="LH537" s="30"/>
      <c r="LI537" s="30"/>
      <c r="LJ537" s="30"/>
      <c r="LK537" s="30"/>
      <c r="LL537" s="30"/>
      <c r="LM537" s="30"/>
      <c r="LN537" s="30"/>
      <c r="LO537" s="30"/>
      <c r="LP537" s="30"/>
      <c r="LQ537" s="30"/>
      <c r="LR537" s="30"/>
      <c r="LS537" s="30"/>
      <c r="LT537" s="30"/>
      <c r="LU537" s="30"/>
      <c r="LV537" s="30"/>
      <c r="LW537" s="30"/>
      <c r="LX537" s="30"/>
    </row>
    <row r="538" spans="1:336" s="31" customFormat="1" ht="229.5" x14ac:dyDescent="0.25">
      <c r="A538" s="677" t="str">
        <f>CONCATENATE(MUEBLES[[#This Row],[CODIGO DE LA PARTIDA ESPECIFICA ]],"-",MUEBLES[[#This Row],[NO. EDIFICIO ]],"-",MUEBLES[[#This Row],[NO. ÁREA ]],"-",MUEBLES[[#This Row],[NÚM. DE BIEN ]],"-",MUEBLES[[#This Row],[CONSECUTIVO DEL BIEN ]],"-",MUEBLES[[#This Row],[CONSECUTIVO GENERAL DE INVENTARIO]])</f>
        <v>511-01-44-031-001-0533</v>
      </c>
      <c r="B538" s="584">
        <v>511</v>
      </c>
      <c r="C538" s="584" t="s">
        <v>6096</v>
      </c>
      <c r="D538" s="584" t="s">
        <v>6654</v>
      </c>
      <c r="E538" s="585" t="s">
        <v>4060</v>
      </c>
      <c r="F538" s="584" t="str">
        <f>VLOOKUP(MUEBLES[[#This Row],[NO. EDIFICIO ]],EDIFICIOS[],2,FALSE)</f>
        <v>PALACIO MUNICIPAL</v>
      </c>
      <c r="G538" s="584" t="str">
        <f>VLOOKUP(MUEBLES[[#This Row],[NO. EDIFICIO ]],EDIFICIOS[],3,FALSE)</f>
        <v>PALACIO MUNICIPAL, S/N, COLONIA CENTRO</v>
      </c>
      <c r="H538" s="606" t="s">
        <v>4289</v>
      </c>
      <c r="I538" s="587" t="str">
        <f>VLOOKUP(MUEBLES[[#This Row],[NO. ÁREA ]],AREAS[],2,FALSE)</f>
        <v>SEGURIDAD PÚBLICA Y TRÁNSITO MUNICIPAL</v>
      </c>
      <c r="J538" s="586" t="str">
        <f>VLOOKUP(MUEBLES[[#This Row],[NO. ÁREA ]],AREAS[],5,FALSE)</f>
        <v>LIC. MIGUEL ÁNGEL ALDANA  CANO</v>
      </c>
      <c r="K538" s="586" t="s">
        <v>4060</v>
      </c>
      <c r="L538" s="587" t="str">
        <f>VLOOKUP(MUEBLES[[#This Row],[NÚM. DE NOMINA ]],PERSONAL[],2,FALSE)</f>
        <v>LIC. MIGUEL ÁNGEL ALDANA  CANO</v>
      </c>
      <c r="M538" s="586" t="str">
        <f>VLOOKUP(MUEBLES[[#This Row],[NÚM. DE NOMINA ]],PERSONAL[],3,FALSE)</f>
        <v xml:space="preserve">TITULAR </v>
      </c>
      <c r="N538" s="585" t="s">
        <v>4722</v>
      </c>
      <c r="O538" s="624" t="s">
        <v>4692</v>
      </c>
      <c r="P538" s="588" t="str">
        <f>VLOOKUP(MUEBLES[[#This Row],[NÚM. DE BIEN ]],BIENES[],2,FALSE)</f>
        <v>BOBINA DE CABLE DE 305 M, CAT5E, CON GEL, PARA INTERIOR, DOBLE FORRO EXTREMA HUMEDAD, BAJO TIERRA, UL, COLOR NEGRO PARA APLICACIONES EN CCTV, Y REDES DE ALTA VELOCIDAD</v>
      </c>
      <c r="Q538" s="625" t="s">
        <v>3617</v>
      </c>
      <c r="R538" s="606" t="s">
        <v>5475</v>
      </c>
      <c r="S538" s="585" t="s">
        <v>557</v>
      </c>
      <c r="T538" s="585" t="s">
        <v>557</v>
      </c>
      <c r="U538" s="585" t="s">
        <v>557</v>
      </c>
      <c r="V538" s="585"/>
      <c r="W538" s="590">
        <v>45280</v>
      </c>
      <c r="X538" s="591">
        <v>6837.1559999999999</v>
      </c>
      <c r="Y538" s="619"/>
      <c r="Z538" s="592">
        <v>6837.1559999999999</v>
      </c>
      <c r="AA538" s="585" t="s">
        <v>1405</v>
      </c>
      <c r="AB538" s="19"/>
      <c r="AC538" s="576"/>
      <c r="AD538" s="30"/>
      <c r="AE538" s="30"/>
      <c r="AF538" s="30"/>
      <c r="AG538" s="30"/>
      <c r="AH538" s="30"/>
      <c r="AI538" s="30"/>
      <c r="AJ538" s="30"/>
      <c r="AK538" s="30"/>
      <c r="AL538" s="30"/>
      <c r="AM538" s="30"/>
      <c r="AN538" s="30"/>
      <c r="AO538" s="30"/>
      <c r="AP538" s="30"/>
      <c r="AQ538" s="30"/>
      <c r="AR538" s="30"/>
      <c r="AS538" s="30"/>
      <c r="AT538" s="30"/>
      <c r="AU538" s="30"/>
      <c r="AV538" s="30"/>
      <c r="AW538" s="30"/>
      <c r="AX538" s="30"/>
      <c r="AY538" s="30"/>
      <c r="AZ538" s="30"/>
      <c r="BA538" s="30"/>
      <c r="BB538" s="30"/>
      <c r="BC538" s="30"/>
      <c r="BD538" s="30"/>
      <c r="BE538" s="30"/>
      <c r="BF538" s="30"/>
      <c r="BG538" s="30"/>
      <c r="BH538" s="30"/>
      <c r="BI538" s="30"/>
      <c r="BJ538" s="30"/>
      <c r="BK538" s="30"/>
      <c r="BL538" s="30"/>
      <c r="BM538" s="30"/>
      <c r="BN538" s="30"/>
      <c r="BO538" s="30"/>
      <c r="BP538" s="30"/>
      <c r="BQ538" s="30"/>
      <c r="BR538" s="30"/>
      <c r="BS538" s="30"/>
      <c r="BT538" s="30"/>
      <c r="BU538" s="30"/>
      <c r="BV538" s="30"/>
      <c r="BW538" s="30"/>
      <c r="BX538" s="30"/>
      <c r="BY538" s="30"/>
      <c r="BZ538" s="30"/>
      <c r="CA538" s="30"/>
      <c r="CB538" s="30"/>
      <c r="CC538" s="30"/>
      <c r="CD538" s="30"/>
      <c r="CE538" s="30"/>
      <c r="CF538" s="30"/>
      <c r="CG538" s="30"/>
      <c r="CH538" s="30"/>
      <c r="CI538" s="30"/>
      <c r="CJ538" s="30"/>
      <c r="CK538" s="30"/>
      <c r="CL538" s="30"/>
      <c r="CM538" s="30"/>
      <c r="CN538" s="30"/>
      <c r="CO538" s="30"/>
      <c r="CP538" s="30"/>
      <c r="CQ538" s="30"/>
      <c r="CR538" s="30"/>
      <c r="CS538" s="30"/>
      <c r="CT538" s="30"/>
      <c r="CU538" s="30"/>
      <c r="CV538" s="30"/>
      <c r="CW538" s="30"/>
      <c r="CX538" s="30"/>
      <c r="CY538" s="30"/>
      <c r="CZ538" s="30"/>
      <c r="DA538" s="30"/>
      <c r="DB538" s="30"/>
      <c r="DC538" s="30"/>
      <c r="DD538" s="30"/>
      <c r="DE538" s="30"/>
      <c r="DF538" s="30"/>
      <c r="DG538" s="30"/>
      <c r="DH538" s="30"/>
      <c r="DI538" s="30"/>
      <c r="DJ538" s="30"/>
      <c r="DK538" s="30"/>
      <c r="DL538" s="30"/>
      <c r="DM538" s="30"/>
      <c r="DN538" s="30"/>
      <c r="DO538" s="30"/>
      <c r="DP538" s="30"/>
      <c r="DQ538" s="30"/>
      <c r="DR538" s="30"/>
      <c r="DS538" s="30"/>
      <c r="DT538" s="30"/>
      <c r="DU538" s="30"/>
      <c r="DV538" s="30"/>
      <c r="DW538" s="30"/>
      <c r="DX538" s="30"/>
      <c r="DY538" s="30"/>
      <c r="DZ538" s="30"/>
      <c r="EA538" s="30"/>
      <c r="EB538" s="30"/>
      <c r="EC538" s="30"/>
      <c r="ED538" s="30"/>
      <c r="EE538" s="30"/>
      <c r="EF538" s="30"/>
      <c r="EG538" s="30"/>
      <c r="EH538" s="30"/>
      <c r="EI538" s="30"/>
      <c r="EJ538" s="30"/>
      <c r="EK538" s="30"/>
      <c r="EL538" s="30"/>
      <c r="EM538" s="30"/>
      <c r="EN538" s="30"/>
      <c r="EO538" s="30"/>
      <c r="EP538" s="30"/>
      <c r="EQ538" s="30"/>
      <c r="ER538" s="30"/>
      <c r="ES538" s="30"/>
      <c r="ET538" s="30"/>
      <c r="EU538" s="30"/>
      <c r="EV538" s="30"/>
      <c r="EW538" s="30"/>
      <c r="EX538" s="30"/>
      <c r="EY538" s="30"/>
      <c r="EZ538" s="30"/>
      <c r="FA538" s="30"/>
      <c r="FB538" s="30"/>
      <c r="FC538" s="30"/>
      <c r="FD538" s="30"/>
      <c r="FE538" s="30"/>
      <c r="FF538" s="30"/>
      <c r="FG538" s="30"/>
      <c r="FH538" s="30"/>
      <c r="FI538" s="30"/>
      <c r="FJ538" s="30"/>
      <c r="FK538" s="30"/>
      <c r="FL538" s="30"/>
      <c r="FM538" s="30"/>
      <c r="FN538" s="30"/>
      <c r="FO538" s="30"/>
      <c r="FP538" s="30"/>
      <c r="FQ538" s="30"/>
      <c r="FR538" s="30"/>
      <c r="FS538" s="30"/>
      <c r="FT538" s="30"/>
      <c r="FU538" s="30"/>
      <c r="FV538" s="30"/>
      <c r="FW538" s="30"/>
      <c r="FX538" s="30"/>
      <c r="FY538" s="30"/>
      <c r="FZ538" s="30"/>
      <c r="GA538" s="30"/>
      <c r="GB538" s="30"/>
      <c r="GC538" s="30"/>
      <c r="GD538" s="30"/>
      <c r="GE538" s="30"/>
      <c r="GF538" s="30"/>
      <c r="GG538" s="30"/>
      <c r="GH538" s="30"/>
      <c r="GI538" s="30"/>
      <c r="GJ538" s="30"/>
      <c r="GK538" s="30"/>
      <c r="GL538" s="30"/>
      <c r="GM538" s="30"/>
      <c r="GN538" s="30"/>
      <c r="GO538" s="30"/>
      <c r="GP538" s="30"/>
      <c r="GQ538" s="30"/>
      <c r="GR538" s="30"/>
      <c r="GS538" s="30"/>
      <c r="GT538" s="30"/>
      <c r="GU538" s="30"/>
      <c r="GV538" s="30"/>
      <c r="GW538" s="30"/>
      <c r="GX538" s="30"/>
      <c r="GY538" s="30"/>
      <c r="GZ538" s="30"/>
      <c r="HA538" s="30"/>
      <c r="HB538" s="30"/>
      <c r="HC538" s="30"/>
      <c r="HD538" s="30"/>
      <c r="HE538" s="30"/>
      <c r="HF538" s="30"/>
      <c r="HG538" s="30"/>
      <c r="HH538" s="30"/>
      <c r="HI538" s="30"/>
      <c r="HJ538" s="30"/>
      <c r="HK538" s="30"/>
      <c r="HL538" s="30"/>
      <c r="HM538" s="30"/>
      <c r="HN538" s="30"/>
      <c r="HO538" s="30"/>
      <c r="HP538" s="30"/>
      <c r="HQ538" s="30"/>
      <c r="HR538" s="30"/>
      <c r="HS538" s="30"/>
      <c r="HT538" s="30"/>
      <c r="HU538" s="30"/>
      <c r="HV538" s="30"/>
      <c r="HW538" s="30"/>
      <c r="HX538" s="30"/>
      <c r="HY538" s="30"/>
      <c r="HZ538" s="30"/>
      <c r="IA538" s="30"/>
      <c r="IB538" s="30"/>
      <c r="IC538" s="30"/>
      <c r="ID538" s="30"/>
      <c r="IE538" s="30"/>
      <c r="IF538" s="30"/>
      <c r="IG538" s="30"/>
      <c r="IH538" s="30"/>
      <c r="II538" s="30"/>
      <c r="IJ538" s="30"/>
      <c r="IK538" s="30"/>
      <c r="IL538" s="30"/>
      <c r="IM538" s="30"/>
      <c r="IN538" s="30"/>
      <c r="IO538" s="30"/>
      <c r="IP538" s="30"/>
      <c r="IQ538" s="30"/>
      <c r="IR538" s="30"/>
      <c r="IS538" s="30"/>
      <c r="IT538" s="30"/>
      <c r="IU538" s="30"/>
      <c r="IV538" s="30"/>
      <c r="IW538" s="30"/>
      <c r="IX538" s="30"/>
      <c r="IY538" s="30"/>
      <c r="IZ538" s="30"/>
      <c r="JA538" s="30"/>
      <c r="JB538" s="30"/>
      <c r="JC538" s="30"/>
      <c r="JD538" s="30"/>
      <c r="JE538" s="30"/>
      <c r="JF538" s="30"/>
      <c r="JG538" s="30"/>
      <c r="JH538" s="30"/>
      <c r="JI538" s="30"/>
      <c r="JJ538" s="30"/>
      <c r="JK538" s="30"/>
      <c r="JL538" s="30"/>
      <c r="JM538" s="30"/>
      <c r="JN538" s="30"/>
      <c r="JO538" s="30"/>
      <c r="JP538" s="30"/>
      <c r="JQ538" s="30"/>
      <c r="JR538" s="30"/>
      <c r="JS538" s="30"/>
      <c r="JT538" s="30"/>
      <c r="JU538" s="30"/>
      <c r="JV538" s="30"/>
      <c r="JW538" s="30"/>
      <c r="JX538" s="30"/>
      <c r="JY538" s="30"/>
      <c r="JZ538" s="30"/>
      <c r="KA538" s="30"/>
      <c r="KB538" s="30"/>
      <c r="KC538" s="30"/>
      <c r="KD538" s="30"/>
      <c r="KE538" s="30"/>
      <c r="KF538" s="30"/>
      <c r="KG538" s="30"/>
      <c r="KH538" s="30"/>
      <c r="KI538" s="30"/>
      <c r="KJ538" s="30"/>
      <c r="KK538" s="30"/>
      <c r="KL538" s="30"/>
      <c r="KM538" s="30"/>
      <c r="KN538" s="30"/>
      <c r="KO538" s="30"/>
      <c r="KP538" s="30"/>
      <c r="KQ538" s="30"/>
      <c r="KR538" s="30"/>
      <c r="KS538" s="30"/>
      <c r="KT538" s="30"/>
      <c r="KU538" s="30"/>
      <c r="KV538" s="30"/>
      <c r="KW538" s="30"/>
      <c r="KX538" s="30"/>
      <c r="KY538" s="30"/>
      <c r="KZ538" s="30"/>
      <c r="LA538" s="30"/>
      <c r="LB538" s="30"/>
      <c r="LC538" s="30"/>
      <c r="LD538" s="30"/>
      <c r="LE538" s="30"/>
      <c r="LF538" s="30"/>
      <c r="LG538" s="30"/>
      <c r="LH538" s="30"/>
      <c r="LI538" s="30"/>
      <c r="LJ538" s="30"/>
      <c r="LK538" s="30"/>
      <c r="LL538" s="30"/>
      <c r="LM538" s="30"/>
      <c r="LN538" s="30"/>
      <c r="LO538" s="30"/>
      <c r="LP538" s="30"/>
      <c r="LQ538" s="30"/>
      <c r="LR538" s="30"/>
      <c r="LS538" s="30"/>
      <c r="LT538" s="30"/>
      <c r="LU538" s="30"/>
      <c r="LV538" s="30"/>
      <c r="LW538" s="30"/>
      <c r="LX538" s="30"/>
    </row>
    <row r="539" spans="1:336" s="31" customFormat="1" ht="229.5" x14ac:dyDescent="0.25">
      <c r="A539" s="677" t="str">
        <f>CONCATENATE(MUEBLES[[#This Row],[CODIGO DE LA PARTIDA ESPECIFICA ]],"-",MUEBLES[[#This Row],[NO. EDIFICIO ]],"-",MUEBLES[[#This Row],[NO. ÁREA ]],"-",MUEBLES[[#This Row],[NÚM. DE BIEN ]],"-",MUEBLES[[#This Row],[CONSECUTIVO DEL BIEN ]],"-",MUEBLES[[#This Row],[CONSECUTIVO GENERAL DE INVENTARIO]])</f>
        <v>511-01-44-031-002-0534</v>
      </c>
      <c r="B539" s="584">
        <v>511</v>
      </c>
      <c r="C539" s="584" t="s">
        <v>6096</v>
      </c>
      <c r="D539" s="584" t="s">
        <v>6655</v>
      </c>
      <c r="E539" s="585" t="s">
        <v>4060</v>
      </c>
      <c r="F539" s="584" t="str">
        <f>VLOOKUP(MUEBLES[[#This Row],[NO. EDIFICIO ]],EDIFICIOS[],2,FALSE)</f>
        <v>PALACIO MUNICIPAL</v>
      </c>
      <c r="G539" s="584" t="str">
        <f>VLOOKUP(MUEBLES[[#This Row],[NO. EDIFICIO ]],EDIFICIOS[],3,FALSE)</f>
        <v>PALACIO MUNICIPAL, S/N, COLONIA CENTRO</v>
      </c>
      <c r="H539" s="606" t="s">
        <v>4289</v>
      </c>
      <c r="I539" s="587" t="str">
        <f>VLOOKUP(MUEBLES[[#This Row],[NO. ÁREA ]],AREAS[],2,FALSE)</f>
        <v>SEGURIDAD PÚBLICA Y TRÁNSITO MUNICIPAL</v>
      </c>
      <c r="J539" s="586" t="str">
        <f>VLOOKUP(MUEBLES[[#This Row],[NO. ÁREA ]],AREAS[],5,FALSE)</f>
        <v>LIC. MIGUEL ÁNGEL ALDANA  CANO</v>
      </c>
      <c r="K539" s="586" t="s">
        <v>4060</v>
      </c>
      <c r="L539" s="587" t="str">
        <f>VLOOKUP(MUEBLES[[#This Row],[NÚM. DE NOMINA ]],PERSONAL[],2,FALSE)</f>
        <v>LIC. MIGUEL ÁNGEL ALDANA  CANO</v>
      </c>
      <c r="M539" s="586" t="str">
        <f>VLOOKUP(MUEBLES[[#This Row],[NÚM. DE NOMINA ]],PERSONAL[],3,FALSE)</f>
        <v xml:space="preserve">TITULAR </v>
      </c>
      <c r="N539" s="585" t="s">
        <v>4722</v>
      </c>
      <c r="O539" s="624" t="s">
        <v>4693</v>
      </c>
      <c r="P539" s="588" t="str">
        <f>VLOOKUP(MUEBLES[[#This Row],[NÚM. DE BIEN ]],BIENES[],2,FALSE)</f>
        <v>BOBINA DE CABLE DE 305 M, CAT5E, CON GEL, PARA INTERIOR, DOBLE FORRO EXTREMA HUMEDAD, BAJO TIERRA, UL, COLOR NEGRO PARA APLICACIONES EN CCTV, Y REDES DE ALTA VELOCIDAD</v>
      </c>
      <c r="Q539" s="625" t="s">
        <v>3618</v>
      </c>
      <c r="R539" s="606" t="s">
        <v>5476</v>
      </c>
      <c r="S539" s="585" t="s">
        <v>557</v>
      </c>
      <c r="T539" s="585" t="s">
        <v>557</v>
      </c>
      <c r="U539" s="585" t="s">
        <v>557</v>
      </c>
      <c r="V539" s="585"/>
      <c r="W539" s="590">
        <v>45280</v>
      </c>
      <c r="X539" s="591">
        <v>7506.4643999999998</v>
      </c>
      <c r="Y539" s="619"/>
      <c r="Z539" s="592">
        <v>7506.4643999999998</v>
      </c>
      <c r="AA539" s="585" t="s">
        <v>1405</v>
      </c>
      <c r="AB539" s="19"/>
      <c r="AC539" s="576"/>
      <c r="AD539" s="30"/>
      <c r="AE539" s="30"/>
      <c r="AF539" s="30"/>
      <c r="AG539" s="30"/>
      <c r="AH539" s="30"/>
      <c r="AI539" s="30"/>
      <c r="AJ539" s="30"/>
      <c r="AK539" s="30"/>
      <c r="AL539" s="30"/>
      <c r="AM539" s="30"/>
      <c r="AN539" s="30"/>
      <c r="AO539" s="30"/>
      <c r="AP539" s="30"/>
      <c r="AQ539" s="30"/>
      <c r="AR539" s="30"/>
      <c r="AS539" s="30"/>
      <c r="AT539" s="30"/>
      <c r="AU539" s="30"/>
      <c r="AV539" s="30"/>
      <c r="AW539" s="30"/>
      <c r="AX539" s="30"/>
      <c r="AY539" s="30"/>
      <c r="AZ539" s="30"/>
      <c r="BA539" s="30"/>
      <c r="BB539" s="30"/>
      <c r="BC539" s="30"/>
      <c r="BD539" s="30"/>
      <c r="BE539" s="30"/>
      <c r="BF539" s="30"/>
      <c r="BG539" s="30"/>
      <c r="BH539" s="30"/>
      <c r="BI539" s="30"/>
      <c r="BJ539" s="30"/>
      <c r="BK539" s="30"/>
      <c r="BL539" s="30"/>
      <c r="BM539" s="30"/>
      <c r="BN539" s="30"/>
      <c r="BO539" s="30"/>
      <c r="BP539" s="30"/>
      <c r="BQ539" s="30"/>
      <c r="BR539" s="30"/>
      <c r="BS539" s="30"/>
      <c r="BT539" s="30"/>
      <c r="BU539" s="30"/>
      <c r="BV539" s="30"/>
      <c r="BW539" s="30"/>
      <c r="BX539" s="30"/>
      <c r="BY539" s="30"/>
      <c r="BZ539" s="30"/>
      <c r="CA539" s="30"/>
      <c r="CB539" s="30"/>
      <c r="CC539" s="30"/>
      <c r="CD539" s="30"/>
      <c r="CE539" s="30"/>
      <c r="CF539" s="30"/>
      <c r="CG539" s="30"/>
      <c r="CH539" s="30"/>
      <c r="CI539" s="30"/>
      <c r="CJ539" s="30"/>
      <c r="CK539" s="30"/>
      <c r="CL539" s="30"/>
      <c r="CM539" s="30"/>
      <c r="CN539" s="30"/>
      <c r="CO539" s="30"/>
      <c r="CP539" s="30"/>
      <c r="CQ539" s="30"/>
      <c r="CR539" s="30"/>
      <c r="CS539" s="30"/>
      <c r="CT539" s="30"/>
      <c r="CU539" s="30"/>
      <c r="CV539" s="30"/>
      <c r="CW539" s="30"/>
      <c r="CX539" s="30"/>
      <c r="CY539" s="30"/>
      <c r="CZ539" s="30"/>
      <c r="DA539" s="30"/>
      <c r="DB539" s="30"/>
      <c r="DC539" s="30"/>
      <c r="DD539" s="30"/>
      <c r="DE539" s="30"/>
      <c r="DF539" s="30"/>
      <c r="DG539" s="30"/>
      <c r="DH539" s="30"/>
      <c r="DI539" s="30"/>
      <c r="DJ539" s="30"/>
      <c r="DK539" s="30"/>
      <c r="DL539" s="30"/>
      <c r="DM539" s="30"/>
      <c r="DN539" s="30"/>
      <c r="DO539" s="30"/>
      <c r="DP539" s="30"/>
      <c r="DQ539" s="30"/>
      <c r="DR539" s="30"/>
      <c r="DS539" s="30"/>
      <c r="DT539" s="30"/>
      <c r="DU539" s="30"/>
      <c r="DV539" s="30"/>
      <c r="DW539" s="30"/>
      <c r="DX539" s="30"/>
      <c r="DY539" s="30"/>
      <c r="DZ539" s="30"/>
      <c r="EA539" s="30"/>
      <c r="EB539" s="30"/>
      <c r="EC539" s="30"/>
      <c r="ED539" s="30"/>
      <c r="EE539" s="30"/>
      <c r="EF539" s="30"/>
      <c r="EG539" s="30"/>
      <c r="EH539" s="30"/>
      <c r="EI539" s="30"/>
      <c r="EJ539" s="30"/>
      <c r="EK539" s="30"/>
      <c r="EL539" s="30"/>
      <c r="EM539" s="30"/>
      <c r="EN539" s="30"/>
      <c r="EO539" s="30"/>
      <c r="EP539" s="30"/>
      <c r="EQ539" s="30"/>
      <c r="ER539" s="30"/>
      <c r="ES539" s="30"/>
      <c r="ET539" s="30"/>
      <c r="EU539" s="30"/>
      <c r="EV539" s="30"/>
      <c r="EW539" s="30"/>
      <c r="EX539" s="30"/>
      <c r="EY539" s="30"/>
      <c r="EZ539" s="30"/>
      <c r="FA539" s="30"/>
      <c r="FB539" s="30"/>
      <c r="FC539" s="30"/>
      <c r="FD539" s="30"/>
      <c r="FE539" s="30"/>
      <c r="FF539" s="30"/>
      <c r="FG539" s="30"/>
      <c r="FH539" s="30"/>
      <c r="FI539" s="30"/>
      <c r="FJ539" s="30"/>
      <c r="FK539" s="30"/>
      <c r="FL539" s="30"/>
      <c r="FM539" s="30"/>
      <c r="FN539" s="30"/>
      <c r="FO539" s="30"/>
      <c r="FP539" s="30"/>
      <c r="FQ539" s="30"/>
      <c r="FR539" s="30"/>
      <c r="FS539" s="30"/>
      <c r="FT539" s="30"/>
      <c r="FU539" s="30"/>
      <c r="FV539" s="30"/>
      <c r="FW539" s="30"/>
      <c r="FX539" s="30"/>
      <c r="FY539" s="30"/>
      <c r="FZ539" s="30"/>
      <c r="GA539" s="30"/>
      <c r="GB539" s="30"/>
      <c r="GC539" s="30"/>
      <c r="GD539" s="30"/>
      <c r="GE539" s="30"/>
      <c r="GF539" s="30"/>
      <c r="GG539" s="30"/>
      <c r="GH539" s="30"/>
      <c r="GI539" s="30"/>
      <c r="GJ539" s="30"/>
      <c r="GK539" s="30"/>
      <c r="GL539" s="30"/>
      <c r="GM539" s="30"/>
      <c r="GN539" s="30"/>
      <c r="GO539" s="30"/>
      <c r="GP539" s="30"/>
      <c r="GQ539" s="30"/>
      <c r="GR539" s="30"/>
      <c r="GS539" s="30"/>
      <c r="GT539" s="30"/>
      <c r="GU539" s="30"/>
      <c r="GV539" s="30"/>
      <c r="GW539" s="30"/>
      <c r="GX539" s="30"/>
      <c r="GY539" s="30"/>
      <c r="GZ539" s="30"/>
      <c r="HA539" s="30"/>
      <c r="HB539" s="30"/>
      <c r="HC539" s="30"/>
      <c r="HD539" s="30"/>
      <c r="HE539" s="30"/>
      <c r="HF539" s="30"/>
      <c r="HG539" s="30"/>
      <c r="HH539" s="30"/>
      <c r="HI539" s="30"/>
      <c r="HJ539" s="30"/>
      <c r="HK539" s="30"/>
      <c r="HL539" s="30"/>
      <c r="HM539" s="30"/>
      <c r="HN539" s="30"/>
      <c r="HO539" s="30"/>
      <c r="HP539" s="30"/>
      <c r="HQ539" s="30"/>
      <c r="HR539" s="30"/>
      <c r="HS539" s="30"/>
      <c r="HT539" s="30"/>
      <c r="HU539" s="30"/>
      <c r="HV539" s="30"/>
      <c r="HW539" s="30"/>
      <c r="HX539" s="30"/>
      <c r="HY539" s="30"/>
      <c r="HZ539" s="30"/>
      <c r="IA539" s="30"/>
      <c r="IB539" s="30"/>
      <c r="IC539" s="30"/>
      <c r="ID539" s="30"/>
      <c r="IE539" s="30"/>
      <c r="IF539" s="30"/>
      <c r="IG539" s="30"/>
      <c r="IH539" s="30"/>
      <c r="II539" s="30"/>
      <c r="IJ539" s="30"/>
      <c r="IK539" s="30"/>
      <c r="IL539" s="30"/>
      <c r="IM539" s="30"/>
      <c r="IN539" s="30"/>
      <c r="IO539" s="30"/>
      <c r="IP539" s="30"/>
      <c r="IQ539" s="30"/>
      <c r="IR539" s="30"/>
      <c r="IS539" s="30"/>
      <c r="IT539" s="30"/>
      <c r="IU539" s="30"/>
      <c r="IV539" s="30"/>
      <c r="IW539" s="30"/>
      <c r="IX539" s="30"/>
      <c r="IY539" s="30"/>
      <c r="IZ539" s="30"/>
      <c r="JA539" s="30"/>
      <c r="JB539" s="30"/>
      <c r="JC539" s="30"/>
      <c r="JD539" s="30"/>
      <c r="JE539" s="30"/>
      <c r="JF539" s="30"/>
      <c r="JG539" s="30"/>
      <c r="JH539" s="30"/>
      <c r="JI539" s="30"/>
      <c r="JJ539" s="30"/>
      <c r="JK539" s="30"/>
      <c r="JL539" s="30"/>
      <c r="JM539" s="30"/>
      <c r="JN539" s="30"/>
      <c r="JO539" s="30"/>
      <c r="JP539" s="30"/>
      <c r="JQ539" s="30"/>
      <c r="JR539" s="30"/>
      <c r="JS539" s="30"/>
      <c r="JT539" s="30"/>
      <c r="JU539" s="30"/>
      <c r="JV539" s="30"/>
      <c r="JW539" s="30"/>
      <c r="JX539" s="30"/>
      <c r="JY539" s="30"/>
      <c r="JZ539" s="30"/>
      <c r="KA539" s="30"/>
      <c r="KB539" s="30"/>
      <c r="KC539" s="30"/>
      <c r="KD539" s="30"/>
      <c r="KE539" s="30"/>
      <c r="KF539" s="30"/>
      <c r="KG539" s="30"/>
      <c r="KH539" s="30"/>
      <c r="KI539" s="30"/>
      <c r="KJ539" s="30"/>
      <c r="KK539" s="30"/>
      <c r="KL539" s="30"/>
      <c r="KM539" s="30"/>
      <c r="KN539" s="30"/>
      <c r="KO539" s="30"/>
      <c r="KP539" s="30"/>
      <c r="KQ539" s="30"/>
      <c r="KR539" s="30"/>
      <c r="KS539" s="30"/>
      <c r="KT539" s="30"/>
      <c r="KU539" s="30"/>
      <c r="KV539" s="30"/>
      <c r="KW539" s="30"/>
      <c r="KX539" s="30"/>
      <c r="KY539" s="30"/>
      <c r="KZ539" s="30"/>
      <c r="LA539" s="30"/>
      <c r="LB539" s="30"/>
      <c r="LC539" s="30"/>
      <c r="LD539" s="30"/>
      <c r="LE539" s="30"/>
      <c r="LF539" s="30"/>
      <c r="LG539" s="30"/>
      <c r="LH539" s="30"/>
      <c r="LI539" s="30"/>
      <c r="LJ539" s="30"/>
      <c r="LK539" s="30"/>
      <c r="LL539" s="30"/>
      <c r="LM539" s="30"/>
      <c r="LN539" s="30"/>
      <c r="LO539" s="30"/>
      <c r="LP539" s="30"/>
      <c r="LQ539" s="30"/>
      <c r="LR539" s="30"/>
      <c r="LS539" s="30"/>
      <c r="LT539" s="30"/>
      <c r="LU539" s="30"/>
      <c r="LV539" s="30"/>
      <c r="LW539" s="30"/>
      <c r="LX539" s="30"/>
    </row>
    <row r="540" spans="1:336" s="31" customFormat="1" ht="140.25" x14ac:dyDescent="0.25">
      <c r="A540" s="677" t="str">
        <f>CONCATENATE(MUEBLES[[#This Row],[CODIGO DE LA PARTIDA ESPECIFICA ]],"-",MUEBLES[[#This Row],[NO. EDIFICIO ]],"-",MUEBLES[[#This Row],[NO. ÁREA ]],"-",MUEBLES[[#This Row],[NÚM. DE BIEN ]],"-",MUEBLES[[#This Row],[CONSECUTIVO DEL BIEN ]],"-",MUEBLES[[#This Row],[CONSECUTIVO GENERAL DE INVENTARIO]])</f>
        <v>511-01-44-228-001-0535</v>
      </c>
      <c r="B540" s="584">
        <v>511</v>
      </c>
      <c r="C540" s="584" t="s">
        <v>6096</v>
      </c>
      <c r="D540" s="584" t="s">
        <v>6656</v>
      </c>
      <c r="E540" s="585" t="s">
        <v>4060</v>
      </c>
      <c r="F540" s="584" t="str">
        <f>VLOOKUP(MUEBLES[[#This Row],[NO. EDIFICIO ]],EDIFICIOS[],2,FALSE)</f>
        <v>PALACIO MUNICIPAL</v>
      </c>
      <c r="G540" s="584" t="str">
        <f>VLOOKUP(MUEBLES[[#This Row],[NO. EDIFICIO ]],EDIFICIOS[],3,FALSE)</f>
        <v>PALACIO MUNICIPAL, S/N, COLONIA CENTRO</v>
      </c>
      <c r="H540" s="606" t="s">
        <v>4289</v>
      </c>
      <c r="I540" s="587" t="str">
        <f>VLOOKUP(MUEBLES[[#This Row],[NO. ÁREA ]],AREAS[],2,FALSE)</f>
        <v>SEGURIDAD PÚBLICA Y TRÁNSITO MUNICIPAL</v>
      </c>
      <c r="J540" s="586" t="str">
        <f>VLOOKUP(MUEBLES[[#This Row],[NO. ÁREA ]],AREAS[],5,FALSE)</f>
        <v>LIC. MIGUEL ÁNGEL ALDANA  CANO</v>
      </c>
      <c r="K540" s="586" t="s">
        <v>4060</v>
      </c>
      <c r="L540" s="587" t="str">
        <f>VLOOKUP(MUEBLES[[#This Row],[NÚM. DE NOMINA ]],PERSONAL[],2,FALSE)</f>
        <v>LIC. MIGUEL ÁNGEL ALDANA  CANO</v>
      </c>
      <c r="M540" s="586" t="str">
        <f>VLOOKUP(MUEBLES[[#This Row],[NÚM. DE NOMINA ]],PERSONAL[],3,FALSE)</f>
        <v xml:space="preserve">TITULAR </v>
      </c>
      <c r="N540" s="585" t="s">
        <v>4861</v>
      </c>
      <c r="O540" s="624" t="s">
        <v>4692</v>
      </c>
      <c r="P540" s="588" t="str">
        <f>VLOOKUP(MUEBLES[[#This Row],[NÚM. DE BIEN ]],BIENES[],2,FALSE)</f>
        <v>PATCH CORD MC6 MODULAR CAT6 UTP, CM/LS0H, 3FT, COLOR AZUL, VERSIÓN BULK (SIN EMPAQUE INDIVIDUAL</v>
      </c>
      <c r="Q540" s="625" t="s">
        <v>3619</v>
      </c>
      <c r="R540" s="606" t="s">
        <v>5477</v>
      </c>
      <c r="S540" s="585" t="s">
        <v>557</v>
      </c>
      <c r="T540" s="585" t="s">
        <v>557</v>
      </c>
      <c r="U540" s="585" t="s">
        <v>557</v>
      </c>
      <c r="V540" s="585"/>
      <c r="W540" s="590">
        <v>45280</v>
      </c>
      <c r="X540" s="591">
        <v>293.66559999999998</v>
      </c>
      <c r="Y540" s="619"/>
      <c r="Z540" s="592">
        <v>293.66559999999998</v>
      </c>
      <c r="AA540" s="585" t="s">
        <v>1405</v>
      </c>
      <c r="AB540" s="19"/>
      <c r="AC540" s="576"/>
      <c r="AD540" s="30"/>
      <c r="AE540" s="30"/>
      <c r="AF540" s="30"/>
      <c r="AG540" s="30"/>
      <c r="AH540" s="30"/>
      <c r="AI540" s="30"/>
      <c r="AJ540" s="30"/>
      <c r="AK540" s="30"/>
      <c r="AL540" s="30"/>
      <c r="AM540" s="30"/>
      <c r="AN540" s="30"/>
      <c r="AO540" s="30"/>
      <c r="AP540" s="30"/>
      <c r="AQ540" s="30"/>
      <c r="AR540" s="30"/>
      <c r="AS540" s="30"/>
      <c r="AT540" s="30"/>
      <c r="AU540" s="30"/>
      <c r="AV540" s="30"/>
      <c r="AW540" s="30"/>
      <c r="AX540" s="30"/>
      <c r="AY540" s="30"/>
      <c r="AZ540" s="30"/>
      <c r="BA540" s="30"/>
      <c r="BB540" s="30"/>
      <c r="BC540" s="30"/>
      <c r="BD540" s="30"/>
      <c r="BE540" s="30"/>
      <c r="BF540" s="30"/>
      <c r="BG540" s="30"/>
      <c r="BH540" s="30"/>
      <c r="BI540" s="30"/>
      <c r="BJ540" s="30"/>
      <c r="BK540" s="30"/>
      <c r="BL540" s="30"/>
      <c r="BM540" s="30"/>
      <c r="BN540" s="30"/>
      <c r="BO540" s="30"/>
      <c r="BP540" s="30"/>
      <c r="BQ540" s="30"/>
      <c r="BR540" s="30"/>
      <c r="BS540" s="30"/>
      <c r="BT540" s="30"/>
      <c r="BU540" s="30"/>
      <c r="BV540" s="30"/>
      <c r="BW540" s="30"/>
      <c r="BX540" s="30"/>
      <c r="BY540" s="30"/>
      <c r="BZ540" s="30"/>
      <c r="CA540" s="30"/>
      <c r="CB540" s="30"/>
      <c r="CC540" s="30"/>
      <c r="CD540" s="30"/>
      <c r="CE540" s="30"/>
      <c r="CF540" s="30"/>
      <c r="CG540" s="30"/>
      <c r="CH540" s="30"/>
      <c r="CI540" s="30"/>
      <c r="CJ540" s="30"/>
      <c r="CK540" s="30"/>
      <c r="CL540" s="30"/>
      <c r="CM540" s="30"/>
      <c r="CN540" s="30"/>
      <c r="CO540" s="30"/>
      <c r="CP540" s="30"/>
      <c r="CQ540" s="30"/>
      <c r="CR540" s="30"/>
      <c r="CS540" s="30"/>
      <c r="CT540" s="30"/>
      <c r="CU540" s="30"/>
      <c r="CV540" s="30"/>
      <c r="CW540" s="30"/>
      <c r="CX540" s="30"/>
      <c r="CY540" s="30"/>
      <c r="CZ540" s="30"/>
      <c r="DA540" s="30"/>
      <c r="DB540" s="30"/>
      <c r="DC540" s="30"/>
      <c r="DD540" s="30"/>
      <c r="DE540" s="30"/>
      <c r="DF540" s="30"/>
      <c r="DG540" s="30"/>
      <c r="DH540" s="30"/>
      <c r="DI540" s="30"/>
      <c r="DJ540" s="30"/>
      <c r="DK540" s="30"/>
      <c r="DL540" s="30"/>
      <c r="DM540" s="30"/>
      <c r="DN540" s="30"/>
      <c r="DO540" s="30"/>
      <c r="DP540" s="30"/>
      <c r="DQ540" s="30"/>
      <c r="DR540" s="30"/>
      <c r="DS540" s="30"/>
      <c r="DT540" s="30"/>
      <c r="DU540" s="30"/>
      <c r="DV540" s="30"/>
      <c r="DW540" s="30"/>
      <c r="DX540" s="30"/>
      <c r="DY540" s="30"/>
      <c r="DZ540" s="30"/>
      <c r="EA540" s="30"/>
      <c r="EB540" s="30"/>
      <c r="EC540" s="30"/>
      <c r="ED540" s="30"/>
      <c r="EE540" s="30"/>
      <c r="EF540" s="30"/>
      <c r="EG540" s="30"/>
      <c r="EH540" s="30"/>
      <c r="EI540" s="30"/>
      <c r="EJ540" s="30"/>
      <c r="EK540" s="30"/>
      <c r="EL540" s="30"/>
      <c r="EM540" s="30"/>
      <c r="EN540" s="30"/>
      <c r="EO540" s="30"/>
      <c r="EP540" s="30"/>
      <c r="EQ540" s="30"/>
      <c r="ER540" s="30"/>
      <c r="ES540" s="30"/>
      <c r="ET540" s="30"/>
      <c r="EU540" s="30"/>
      <c r="EV540" s="30"/>
      <c r="EW540" s="30"/>
      <c r="EX540" s="30"/>
      <c r="EY540" s="30"/>
      <c r="EZ540" s="30"/>
      <c r="FA540" s="30"/>
      <c r="FB540" s="30"/>
      <c r="FC540" s="30"/>
      <c r="FD540" s="30"/>
      <c r="FE540" s="30"/>
      <c r="FF540" s="30"/>
      <c r="FG540" s="30"/>
      <c r="FH540" s="30"/>
      <c r="FI540" s="30"/>
      <c r="FJ540" s="30"/>
      <c r="FK540" s="30"/>
      <c r="FL540" s="30"/>
      <c r="FM540" s="30"/>
      <c r="FN540" s="30"/>
      <c r="FO540" s="30"/>
      <c r="FP540" s="30"/>
      <c r="FQ540" s="30"/>
      <c r="FR540" s="30"/>
      <c r="FS540" s="30"/>
      <c r="FT540" s="30"/>
      <c r="FU540" s="30"/>
      <c r="FV540" s="30"/>
      <c r="FW540" s="30"/>
      <c r="FX540" s="30"/>
      <c r="FY540" s="30"/>
      <c r="FZ540" s="30"/>
      <c r="GA540" s="30"/>
      <c r="GB540" s="30"/>
      <c r="GC540" s="30"/>
      <c r="GD540" s="30"/>
      <c r="GE540" s="30"/>
      <c r="GF540" s="30"/>
      <c r="GG540" s="30"/>
      <c r="GH540" s="30"/>
      <c r="GI540" s="30"/>
      <c r="GJ540" s="30"/>
      <c r="GK540" s="30"/>
      <c r="GL540" s="30"/>
      <c r="GM540" s="30"/>
      <c r="GN540" s="30"/>
      <c r="GO540" s="30"/>
      <c r="GP540" s="30"/>
      <c r="GQ540" s="30"/>
      <c r="GR540" s="30"/>
      <c r="GS540" s="30"/>
      <c r="GT540" s="30"/>
      <c r="GU540" s="30"/>
      <c r="GV540" s="30"/>
      <c r="GW540" s="30"/>
      <c r="GX540" s="30"/>
      <c r="GY540" s="30"/>
      <c r="GZ540" s="30"/>
      <c r="HA540" s="30"/>
      <c r="HB540" s="30"/>
      <c r="HC540" s="30"/>
      <c r="HD540" s="30"/>
      <c r="HE540" s="30"/>
      <c r="HF540" s="30"/>
      <c r="HG540" s="30"/>
      <c r="HH540" s="30"/>
      <c r="HI540" s="30"/>
      <c r="HJ540" s="30"/>
      <c r="HK540" s="30"/>
      <c r="HL540" s="30"/>
      <c r="HM540" s="30"/>
      <c r="HN540" s="30"/>
      <c r="HO540" s="30"/>
      <c r="HP540" s="30"/>
      <c r="HQ540" s="30"/>
      <c r="HR540" s="30"/>
      <c r="HS540" s="30"/>
      <c r="HT540" s="30"/>
      <c r="HU540" s="30"/>
      <c r="HV540" s="30"/>
      <c r="HW540" s="30"/>
      <c r="HX540" s="30"/>
      <c r="HY540" s="30"/>
      <c r="HZ540" s="30"/>
      <c r="IA540" s="30"/>
      <c r="IB540" s="30"/>
      <c r="IC540" s="30"/>
      <c r="ID540" s="30"/>
      <c r="IE540" s="30"/>
      <c r="IF540" s="30"/>
      <c r="IG540" s="30"/>
      <c r="IH540" s="30"/>
      <c r="II540" s="30"/>
      <c r="IJ540" s="30"/>
      <c r="IK540" s="30"/>
      <c r="IL540" s="30"/>
      <c r="IM540" s="30"/>
      <c r="IN540" s="30"/>
      <c r="IO540" s="30"/>
      <c r="IP540" s="30"/>
      <c r="IQ540" s="30"/>
      <c r="IR540" s="30"/>
      <c r="IS540" s="30"/>
      <c r="IT540" s="30"/>
      <c r="IU540" s="30"/>
      <c r="IV540" s="30"/>
      <c r="IW540" s="30"/>
      <c r="IX540" s="30"/>
      <c r="IY540" s="30"/>
      <c r="IZ540" s="30"/>
      <c r="JA540" s="30"/>
      <c r="JB540" s="30"/>
      <c r="JC540" s="30"/>
      <c r="JD540" s="30"/>
      <c r="JE540" s="30"/>
      <c r="JF540" s="30"/>
      <c r="JG540" s="30"/>
      <c r="JH540" s="30"/>
      <c r="JI540" s="30"/>
      <c r="JJ540" s="30"/>
      <c r="JK540" s="30"/>
      <c r="JL540" s="30"/>
      <c r="JM540" s="30"/>
      <c r="JN540" s="30"/>
      <c r="JO540" s="30"/>
      <c r="JP540" s="30"/>
      <c r="JQ540" s="30"/>
      <c r="JR540" s="30"/>
      <c r="JS540" s="30"/>
      <c r="JT540" s="30"/>
      <c r="JU540" s="30"/>
      <c r="JV540" s="30"/>
      <c r="JW540" s="30"/>
      <c r="JX540" s="30"/>
      <c r="JY540" s="30"/>
      <c r="JZ540" s="30"/>
      <c r="KA540" s="30"/>
      <c r="KB540" s="30"/>
      <c r="KC540" s="30"/>
      <c r="KD540" s="30"/>
      <c r="KE540" s="30"/>
      <c r="KF540" s="30"/>
      <c r="KG540" s="30"/>
      <c r="KH540" s="30"/>
      <c r="KI540" s="30"/>
      <c r="KJ540" s="30"/>
      <c r="KK540" s="30"/>
      <c r="KL540" s="30"/>
      <c r="KM540" s="30"/>
      <c r="KN540" s="30"/>
      <c r="KO540" s="30"/>
      <c r="KP540" s="30"/>
      <c r="KQ540" s="30"/>
      <c r="KR540" s="30"/>
      <c r="KS540" s="30"/>
      <c r="KT540" s="30"/>
      <c r="KU540" s="30"/>
      <c r="KV540" s="30"/>
      <c r="KW540" s="30"/>
      <c r="KX540" s="30"/>
      <c r="KY540" s="30"/>
      <c r="KZ540" s="30"/>
      <c r="LA540" s="30"/>
      <c r="LB540" s="30"/>
      <c r="LC540" s="30"/>
      <c r="LD540" s="30"/>
      <c r="LE540" s="30"/>
      <c r="LF540" s="30"/>
      <c r="LG540" s="30"/>
      <c r="LH540" s="30"/>
      <c r="LI540" s="30"/>
      <c r="LJ540" s="30"/>
      <c r="LK540" s="30"/>
      <c r="LL540" s="30"/>
      <c r="LM540" s="30"/>
      <c r="LN540" s="30"/>
      <c r="LO540" s="30"/>
      <c r="LP540" s="30"/>
      <c r="LQ540" s="30"/>
      <c r="LR540" s="30"/>
      <c r="LS540" s="30"/>
      <c r="LT540" s="30"/>
      <c r="LU540" s="30"/>
      <c r="LV540" s="30"/>
      <c r="LW540" s="30"/>
      <c r="LX540" s="30"/>
    </row>
    <row r="541" spans="1:336" s="31" customFormat="1" ht="140.25" x14ac:dyDescent="0.25">
      <c r="A541" s="677" t="str">
        <f>CONCATENATE(MUEBLES[[#This Row],[CODIGO DE LA PARTIDA ESPECIFICA ]],"-",MUEBLES[[#This Row],[NO. EDIFICIO ]],"-",MUEBLES[[#This Row],[NO. ÁREA ]],"-",MUEBLES[[#This Row],[NÚM. DE BIEN ]],"-",MUEBLES[[#This Row],[CONSECUTIVO DEL BIEN ]],"-",MUEBLES[[#This Row],[CONSECUTIVO GENERAL DE INVENTARIO]])</f>
        <v>511-01-44-228-002-0536</v>
      </c>
      <c r="B541" s="584">
        <v>511</v>
      </c>
      <c r="C541" s="584" t="s">
        <v>6096</v>
      </c>
      <c r="D541" s="584" t="s">
        <v>6657</v>
      </c>
      <c r="E541" s="585" t="s">
        <v>4060</v>
      </c>
      <c r="F541" s="584" t="str">
        <f>VLOOKUP(MUEBLES[[#This Row],[NO. EDIFICIO ]],EDIFICIOS[],2,FALSE)</f>
        <v>PALACIO MUNICIPAL</v>
      </c>
      <c r="G541" s="584" t="str">
        <f>VLOOKUP(MUEBLES[[#This Row],[NO. EDIFICIO ]],EDIFICIOS[],3,FALSE)</f>
        <v>PALACIO MUNICIPAL, S/N, COLONIA CENTRO</v>
      </c>
      <c r="H541" s="606" t="s">
        <v>4289</v>
      </c>
      <c r="I541" s="587" t="str">
        <f>VLOOKUP(MUEBLES[[#This Row],[NO. ÁREA ]],AREAS[],2,FALSE)</f>
        <v>SEGURIDAD PÚBLICA Y TRÁNSITO MUNICIPAL</v>
      </c>
      <c r="J541" s="586" t="str">
        <f>VLOOKUP(MUEBLES[[#This Row],[NO. ÁREA ]],AREAS[],5,FALSE)</f>
        <v>LIC. MIGUEL ÁNGEL ALDANA  CANO</v>
      </c>
      <c r="K541" s="586" t="s">
        <v>4060</v>
      </c>
      <c r="L541" s="587" t="str">
        <f>VLOOKUP(MUEBLES[[#This Row],[NÚM. DE NOMINA ]],PERSONAL[],2,FALSE)</f>
        <v>LIC. MIGUEL ÁNGEL ALDANA  CANO</v>
      </c>
      <c r="M541" s="586" t="str">
        <f>VLOOKUP(MUEBLES[[#This Row],[NÚM. DE NOMINA ]],PERSONAL[],3,FALSE)</f>
        <v xml:space="preserve">TITULAR </v>
      </c>
      <c r="N541" s="585" t="s">
        <v>4861</v>
      </c>
      <c r="O541" s="624" t="s">
        <v>4693</v>
      </c>
      <c r="P541" s="588" t="str">
        <f>VLOOKUP(MUEBLES[[#This Row],[NÚM. DE BIEN ]],BIENES[],2,FALSE)</f>
        <v>PATCH CORD MC6 MODULAR CAT6 UTP, CM/LS0H, 3FT, COLOR AZUL, VERSIÓN BULK (SIN EMPAQUE INDIVIDUAL</v>
      </c>
      <c r="Q541" s="625" t="s">
        <v>3619</v>
      </c>
      <c r="R541" s="606" t="s">
        <v>5478</v>
      </c>
      <c r="S541" s="585" t="s">
        <v>557</v>
      </c>
      <c r="T541" s="585" t="s">
        <v>557</v>
      </c>
      <c r="U541" s="585" t="s">
        <v>557</v>
      </c>
      <c r="V541" s="585"/>
      <c r="W541" s="590">
        <v>45280</v>
      </c>
      <c r="X541" s="591">
        <v>293.66559999999998</v>
      </c>
      <c r="Y541" s="619"/>
      <c r="Z541" s="592">
        <v>293.66559999999998</v>
      </c>
      <c r="AA541" s="585" t="s">
        <v>1405</v>
      </c>
      <c r="AB541" s="19"/>
      <c r="AC541" s="576"/>
      <c r="AD541" s="30"/>
      <c r="AE541" s="30"/>
      <c r="AF541" s="30"/>
      <c r="AG541" s="30"/>
      <c r="AH541" s="30"/>
      <c r="AI541" s="30"/>
      <c r="AJ541" s="30"/>
      <c r="AK541" s="30"/>
      <c r="AL541" s="30"/>
      <c r="AM541" s="30"/>
      <c r="AN541" s="30"/>
      <c r="AO541" s="30"/>
      <c r="AP541" s="30"/>
      <c r="AQ541" s="30"/>
      <c r="AR541" s="30"/>
      <c r="AS541" s="30"/>
      <c r="AT541" s="30"/>
      <c r="AU541" s="30"/>
      <c r="AV541" s="30"/>
      <c r="AW541" s="30"/>
      <c r="AX541" s="30"/>
      <c r="AY541" s="30"/>
      <c r="AZ541" s="30"/>
      <c r="BA541" s="30"/>
      <c r="BB541" s="30"/>
      <c r="BC541" s="30"/>
      <c r="BD541" s="30"/>
      <c r="BE541" s="30"/>
      <c r="BF541" s="30"/>
      <c r="BG541" s="30"/>
      <c r="BH541" s="30"/>
      <c r="BI541" s="30"/>
      <c r="BJ541" s="30"/>
      <c r="BK541" s="30"/>
      <c r="BL541" s="30"/>
      <c r="BM541" s="30"/>
      <c r="BN541" s="30"/>
      <c r="BO541" s="30"/>
      <c r="BP541" s="30"/>
      <c r="BQ541" s="30"/>
      <c r="BR541" s="30"/>
      <c r="BS541" s="30"/>
      <c r="BT541" s="30"/>
      <c r="BU541" s="30"/>
      <c r="BV541" s="30"/>
      <c r="BW541" s="30"/>
      <c r="BX541" s="30"/>
      <c r="BY541" s="30"/>
      <c r="BZ541" s="30"/>
      <c r="CA541" s="30"/>
      <c r="CB541" s="30"/>
      <c r="CC541" s="30"/>
      <c r="CD541" s="30"/>
      <c r="CE541" s="30"/>
      <c r="CF541" s="30"/>
      <c r="CG541" s="30"/>
      <c r="CH541" s="30"/>
      <c r="CI541" s="30"/>
      <c r="CJ541" s="30"/>
      <c r="CK541" s="30"/>
      <c r="CL541" s="30"/>
      <c r="CM541" s="30"/>
      <c r="CN541" s="30"/>
      <c r="CO541" s="30"/>
      <c r="CP541" s="30"/>
      <c r="CQ541" s="30"/>
      <c r="CR541" s="30"/>
      <c r="CS541" s="30"/>
      <c r="CT541" s="30"/>
      <c r="CU541" s="30"/>
      <c r="CV541" s="30"/>
      <c r="CW541" s="30"/>
      <c r="CX541" s="30"/>
      <c r="CY541" s="30"/>
      <c r="CZ541" s="30"/>
      <c r="DA541" s="30"/>
      <c r="DB541" s="30"/>
      <c r="DC541" s="30"/>
      <c r="DD541" s="30"/>
      <c r="DE541" s="30"/>
      <c r="DF541" s="30"/>
      <c r="DG541" s="30"/>
      <c r="DH541" s="30"/>
      <c r="DI541" s="30"/>
      <c r="DJ541" s="30"/>
      <c r="DK541" s="30"/>
      <c r="DL541" s="30"/>
      <c r="DM541" s="30"/>
      <c r="DN541" s="30"/>
      <c r="DO541" s="30"/>
      <c r="DP541" s="30"/>
      <c r="DQ541" s="30"/>
      <c r="DR541" s="30"/>
      <c r="DS541" s="30"/>
      <c r="DT541" s="30"/>
      <c r="DU541" s="30"/>
      <c r="DV541" s="30"/>
      <c r="DW541" s="30"/>
      <c r="DX541" s="30"/>
      <c r="DY541" s="30"/>
      <c r="DZ541" s="30"/>
      <c r="EA541" s="30"/>
      <c r="EB541" s="30"/>
      <c r="EC541" s="30"/>
      <c r="ED541" s="30"/>
      <c r="EE541" s="30"/>
      <c r="EF541" s="30"/>
      <c r="EG541" s="30"/>
      <c r="EH541" s="30"/>
      <c r="EI541" s="30"/>
      <c r="EJ541" s="30"/>
      <c r="EK541" s="30"/>
      <c r="EL541" s="30"/>
      <c r="EM541" s="30"/>
      <c r="EN541" s="30"/>
      <c r="EO541" s="30"/>
      <c r="EP541" s="30"/>
      <c r="EQ541" s="30"/>
      <c r="ER541" s="30"/>
      <c r="ES541" s="30"/>
      <c r="ET541" s="30"/>
      <c r="EU541" s="30"/>
      <c r="EV541" s="30"/>
      <c r="EW541" s="30"/>
      <c r="EX541" s="30"/>
      <c r="EY541" s="30"/>
      <c r="EZ541" s="30"/>
      <c r="FA541" s="30"/>
      <c r="FB541" s="30"/>
      <c r="FC541" s="30"/>
      <c r="FD541" s="30"/>
      <c r="FE541" s="30"/>
      <c r="FF541" s="30"/>
      <c r="FG541" s="30"/>
      <c r="FH541" s="30"/>
      <c r="FI541" s="30"/>
      <c r="FJ541" s="30"/>
      <c r="FK541" s="30"/>
      <c r="FL541" s="30"/>
      <c r="FM541" s="30"/>
      <c r="FN541" s="30"/>
      <c r="FO541" s="30"/>
      <c r="FP541" s="30"/>
      <c r="FQ541" s="30"/>
      <c r="FR541" s="30"/>
      <c r="FS541" s="30"/>
      <c r="FT541" s="30"/>
      <c r="FU541" s="30"/>
      <c r="FV541" s="30"/>
      <c r="FW541" s="30"/>
      <c r="FX541" s="30"/>
      <c r="FY541" s="30"/>
      <c r="FZ541" s="30"/>
      <c r="GA541" s="30"/>
      <c r="GB541" s="30"/>
      <c r="GC541" s="30"/>
      <c r="GD541" s="30"/>
      <c r="GE541" s="30"/>
      <c r="GF541" s="30"/>
      <c r="GG541" s="30"/>
      <c r="GH541" s="30"/>
      <c r="GI541" s="30"/>
      <c r="GJ541" s="30"/>
      <c r="GK541" s="30"/>
      <c r="GL541" s="30"/>
      <c r="GM541" s="30"/>
      <c r="GN541" s="30"/>
      <c r="GO541" s="30"/>
      <c r="GP541" s="30"/>
      <c r="GQ541" s="30"/>
      <c r="GR541" s="30"/>
      <c r="GS541" s="30"/>
      <c r="GT541" s="30"/>
      <c r="GU541" s="30"/>
      <c r="GV541" s="30"/>
      <c r="GW541" s="30"/>
      <c r="GX541" s="30"/>
      <c r="GY541" s="30"/>
      <c r="GZ541" s="30"/>
      <c r="HA541" s="30"/>
      <c r="HB541" s="30"/>
      <c r="HC541" s="30"/>
      <c r="HD541" s="30"/>
      <c r="HE541" s="30"/>
      <c r="HF541" s="30"/>
      <c r="HG541" s="30"/>
      <c r="HH541" s="30"/>
      <c r="HI541" s="30"/>
      <c r="HJ541" s="30"/>
      <c r="HK541" s="30"/>
      <c r="HL541" s="30"/>
      <c r="HM541" s="30"/>
      <c r="HN541" s="30"/>
      <c r="HO541" s="30"/>
      <c r="HP541" s="30"/>
      <c r="HQ541" s="30"/>
      <c r="HR541" s="30"/>
      <c r="HS541" s="30"/>
      <c r="HT541" s="30"/>
      <c r="HU541" s="30"/>
      <c r="HV541" s="30"/>
      <c r="HW541" s="30"/>
      <c r="HX541" s="30"/>
      <c r="HY541" s="30"/>
      <c r="HZ541" s="30"/>
      <c r="IA541" s="30"/>
      <c r="IB541" s="30"/>
      <c r="IC541" s="30"/>
      <c r="ID541" s="30"/>
      <c r="IE541" s="30"/>
      <c r="IF541" s="30"/>
      <c r="IG541" s="30"/>
      <c r="IH541" s="30"/>
      <c r="II541" s="30"/>
      <c r="IJ541" s="30"/>
      <c r="IK541" s="30"/>
      <c r="IL541" s="30"/>
      <c r="IM541" s="30"/>
      <c r="IN541" s="30"/>
      <c r="IO541" s="30"/>
      <c r="IP541" s="30"/>
      <c r="IQ541" s="30"/>
      <c r="IR541" s="30"/>
      <c r="IS541" s="30"/>
      <c r="IT541" s="30"/>
      <c r="IU541" s="30"/>
      <c r="IV541" s="30"/>
      <c r="IW541" s="30"/>
      <c r="IX541" s="30"/>
      <c r="IY541" s="30"/>
      <c r="IZ541" s="30"/>
      <c r="JA541" s="30"/>
      <c r="JB541" s="30"/>
      <c r="JC541" s="30"/>
      <c r="JD541" s="30"/>
      <c r="JE541" s="30"/>
      <c r="JF541" s="30"/>
      <c r="JG541" s="30"/>
      <c r="JH541" s="30"/>
      <c r="JI541" s="30"/>
      <c r="JJ541" s="30"/>
      <c r="JK541" s="30"/>
      <c r="JL541" s="30"/>
      <c r="JM541" s="30"/>
      <c r="JN541" s="30"/>
      <c r="JO541" s="30"/>
      <c r="JP541" s="30"/>
      <c r="JQ541" s="30"/>
      <c r="JR541" s="30"/>
      <c r="JS541" s="30"/>
      <c r="JT541" s="30"/>
      <c r="JU541" s="30"/>
      <c r="JV541" s="30"/>
      <c r="JW541" s="30"/>
      <c r="JX541" s="30"/>
      <c r="JY541" s="30"/>
      <c r="JZ541" s="30"/>
      <c r="KA541" s="30"/>
      <c r="KB541" s="30"/>
      <c r="KC541" s="30"/>
      <c r="KD541" s="30"/>
      <c r="KE541" s="30"/>
      <c r="KF541" s="30"/>
      <c r="KG541" s="30"/>
      <c r="KH541" s="30"/>
      <c r="KI541" s="30"/>
      <c r="KJ541" s="30"/>
      <c r="KK541" s="30"/>
      <c r="KL541" s="30"/>
      <c r="KM541" s="30"/>
      <c r="KN541" s="30"/>
      <c r="KO541" s="30"/>
      <c r="KP541" s="30"/>
      <c r="KQ541" s="30"/>
      <c r="KR541" s="30"/>
      <c r="KS541" s="30"/>
      <c r="KT541" s="30"/>
      <c r="KU541" s="30"/>
      <c r="KV541" s="30"/>
      <c r="KW541" s="30"/>
      <c r="KX541" s="30"/>
      <c r="KY541" s="30"/>
      <c r="KZ541" s="30"/>
      <c r="LA541" s="30"/>
      <c r="LB541" s="30"/>
      <c r="LC541" s="30"/>
      <c r="LD541" s="30"/>
      <c r="LE541" s="30"/>
      <c r="LF541" s="30"/>
      <c r="LG541" s="30"/>
      <c r="LH541" s="30"/>
      <c r="LI541" s="30"/>
      <c r="LJ541" s="30"/>
      <c r="LK541" s="30"/>
      <c r="LL541" s="30"/>
      <c r="LM541" s="30"/>
      <c r="LN541" s="30"/>
      <c r="LO541" s="30"/>
      <c r="LP541" s="30"/>
      <c r="LQ541" s="30"/>
      <c r="LR541" s="30"/>
      <c r="LS541" s="30"/>
      <c r="LT541" s="30"/>
      <c r="LU541" s="30"/>
      <c r="LV541" s="30"/>
      <c r="LW541" s="30"/>
      <c r="LX541" s="30"/>
    </row>
    <row r="542" spans="1:336" s="31" customFormat="1" ht="140.25" x14ac:dyDescent="0.25">
      <c r="A542" s="677" t="str">
        <f>CONCATENATE(MUEBLES[[#This Row],[CODIGO DE LA PARTIDA ESPECIFICA ]],"-",MUEBLES[[#This Row],[NO. EDIFICIO ]],"-",MUEBLES[[#This Row],[NO. ÁREA ]],"-",MUEBLES[[#This Row],[NÚM. DE BIEN ]],"-",MUEBLES[[#This Row],[CONSECUTIVO DEL BIEN ]],"-",MUEBLES[[#This Row],[CONSECUTIVO GENERAL DE INVENTARIO]])</f>
        <v>511-01-44-228-003-0537</v>
      </c>
      <c r="B542" s="584">
        <v>511</v>
      </c>
      <c r="C542" s="584" t="s">
        <v>6096</v>
      </c>
      <c r="D542" s="584" t="s">
        <v>6658</v>
      </c>
      <c r="E542" s="585" t="s">
        <v>4060</v>
      </c>
      <c r="F542" s="584" t="str">
        <f>VLOOKUP(MUEBLES[[#This Row],[NO. EDIFICIO ]],EDIFICIOS[],2,FALSE)</f>
        <v>PALACIO MUNICIPAL</v>
      </c>
      <c r="G542" s="584" t="str">
        <f>VLOOKUP(MUEBLES[[#This Row],[NO. EDIFICIO ]],EDIFICIOS[],3,FALSE)</f>
        <v>PALACIO MUNICIPAL, S/N, COLONIA CENTRO</v>
      </c>
      <c r="H542" s="606" t="s">
        <v>4289</v>
      </c>
      <c r="I542" s="587" t="str">
        <f>VLOOKUP(MUEBLES[[#This Row],[NO. ÁREA ]],AREAS[],2,FALSE)</f>
        <v>SEGURIDAD PÚBLICA Y TRÁNSITO MUNICIPAL</v>
      </c>
      <c r="J542" s="586" t="str">
        <f>VLOOKUP(MUEBLES[[#This Row],[NO. ÁREA ]],AREAS[],5,FALSE)</f>
        <v>LIC. MIGUEL ÁNGEL ALDANA  CANO</v>
      </c>
      <c r="K542" s="586" t="s">
        <v>4060</v>
      </c>
      <c r="L542" s="587" t="str">
        <f>VLOOKUP(MUEBLES[[#This Row],[NÚM. DE NOMINA ]],PERSONAL[],2,FALSE)</f>
        <v>LIC. MIGUEL ÁNGEL ALDANA  CANO</v>
      </c>
      <c r="M542" s="586" t="str">
        <f>VLOOKUP(MUEBLES[[#This Row],[NÚM. DE NOMINA ]],PERSONAL[],3,FALSE)</f>
        <v xml:space="preserve">TITULAR </v>
      </c>
      <c r="N542" s="585" t="s">
        <v>4861</v>
      </c>
      <c r="O542" s="624" t="s">
        <v>4694</v>
      </c>
      <c r="P542" s="588" t="str">
        <f>VLOOKUP(MUEBLES[[#This Row],[NÚM. DE BIEN ]],BIENES[],2,FALSE)</f>
        <v>PATCH CORD MC6 MODULAR CAT6 UTP, CM/LS0H, 3FT, COLOR AZUL, VERSIÓN BULK (SIN EMPAQUE INDIVIDUAL</v>
      </c>
      <c r="Q542" s="625" t="s">
        <v>3619</v>
      </c>
      <c r="R542" s="606" t="s">
        <v>5479</v>
      </c>
      <c r="S542" s="585" t="s">
        <v>557</v>
      </c>
      <c r="T542" s="585" t="s">
        <v>557</v>
      </c>
      <c r="U542" s="585" t="s">
        <v>557</v>
      </c>
      <c r="V542" s="585"/>
      <c r="W542" s="590">
        <v>45280</v>
      </c>
      <c r="X542" s="591">
        <v>293.66559999999998</v>
      </c>
      <c r="Y542" s="619"/>
      <c r="Z542" s="592">
        <v>293.66559999999998</v>
      </c>
      <c r="AA542" s="585" t="s">
        <v>1405</v>
      </c>
      <c r="AB542" s="19"/>
      <c r="AC542" s="576"/>
      <c r="AD542" s="30"/>
      <c r="AE542" s="30"/>
      <c r="AF542" s="30"/>
      <c r="AG542" s="30"/>
      <c r="AH542" s="30"/>
      <c r="AI542" s="30"/>
      <c r="AJ542" s="30"/>
      <c r="AK542" s="30"/>
      <c r="AL542" s="30"/>
      <c r="AM542" s="30"/>
      <c r="AN542" s="30"/>
      <c r="AO542" s="30"/>
      <c r="AP542" s="30"/>
      <c r="AQ542" s="30"/>
      <c r="AR542" s="30"/>
      <c r="AS542" s="30"/>
      <c r="AT542" s="30"/>
      <c r="AU542" s="30"/>
      <c r="AV542" s="30"/>
      <c r="AW542" s="30"/>
      <c r="AX542" s="30"/>
      <c r="AY542" s="30"/>
      <c r="AZ542" s="30"/>
      <c r="BA542" s="30"/>
      <c r="BB542" s="30"/>
      <c r="BC542" s="30"/>
      <c r="BD542" s="30"/>
      <c r="BE542" s="30"/>
      <c r="BF542" s="30"/>
      <c r="BG542" s="30"/>
      <c r="BH542" s="30"/>
      <c r="BI542" s="30"/>
      <c r="BJ542" s="30"/>
      <c r="BK542" s="30"/>
      <c r="BL542" s="30"/>
      <c r="BM542" s="30"/>
      <c r="BN542" s="30"/>
      <c r="BO542" s="30"/>
      <c r="BP542" s="30"/>
      <c r="BQ542" s="30"/>
      <c r="BR542" s="30"/>
      <c r="BS542" s="30"/>
      <c r="BT542" s="30"/>
      <c r="BU542" s="30"/>
      <c r="BV542" s="30"/>
      <c r="BW542" s="30"/>
      <c r="BX542" s="30"/>
      <c r="BY542" s="30"/>
      <c r="BZ542" s="30"/>
      <c r="CA542" s="30"/>
      <c r="CB542" s="30"/>
      <c r="CC542" s="30"/>
      <c r="CD542" s="30"/>
      <c r="CE542" s="30"/>
      <c r="CF542" s="30"/>
      <c r="CG542" s="30"/>
      <c r="CH542" s="30"/>
      <c r="CI542" s="30"/>
      <c r="CJ542" s="30"/>
      <c r="CK542" s="30"/>
      <c r="CL542" s="30"/>
      <c r="CM542" s="30"/>
      <c r="CN542" s="30"/>
      <c r="CO542" s="30"/>
      <c r="CP542" s="30"/>
      <c r="CQ542" s="30"/>
      <c r="CR542" s="30"/>
      <c r="CS542" s="30"/>
      <c r="CT542" s="30"/>
      <c r="CU542" s="30"/>
      <c r="CV542" s="30"/>
      <c r="CW542" s="30"/>
      <c r="CX542" s="30"/>
      <c r="CY542" s="30"/>
      <c r="CZ542" s="30"/>
      <c r="DA542" s="30"/>
      <c r="DB542" s="30"/>
      <c r="DC542" s="30"/>
      <c r="DD542" s="30"/>
      <c r="DE542" s="30"/>
      <c r="DF542" s="30"/>
      <c r="DG542" s="30"/>
      <c r="DH542" s="30"/>
      <c r="DI542" s="30"/>
      <c r="DJ542" s="30"/>
      <c r="DK542" s="30"/>
      <c r="DL542" s="30"/>
      <c r="DM542" s="30"/>
      <c r="DN542" s="30"/>
      <c r="DO542" s="30"/>
      <c r="DP542" s="30"/>
      <c r="DQ542" s="30"/>
      <c r="DR542" s="30"/>
      <c r="DS542" s="30"/>
      <c r="DT542" s="30"/>
      <c r="DU542" s="30"/>
      <c r="DV542" s="30"/>
      <c r="DW542" s="30"/>
      <c r="DX542" s="30"/>
      <c r="DY542" s="30"/>
      <c r="DZ542" s="30"/>
      <c r="EA542" s="30"/>
      <c r="EB542" s="30"/>
      <c r="EC542" s="30"/>
      <c r="ED542" s="30"/>
      <c r="EE542" s="30"/>
      <c r="EF542" s="30"/>
      <c r="EG542" s="30"/>
      <c r="EH542" s="30"/>
      <c r="EI542" s="30"/>
      <c r="EJ542" s="30"/>
      <c r="EK542" s="30"/>
      <c r="EL542" s="30"/>
      <c r="EM542" s="30"/>
      <c r="EN542" s="30"/>
      <c r="EO542" s="30"/>
      <c r="EP542" s="30"/>
      <c r="EQ542" s="30"/>
      <c r="ER542" s="30"/>
      <c r="ES542" s="30"/>
      <c r="ET542" s="30"/>
      <c r="EU542" s="30"/>
      <c r="EV542" s="30"/>
      <c r="EW542" s="30"/>
      <c r="EX542" s="30"/>
      <c r="EY542" s="30"/>
      <c r="EZ542" s="30"/>
      <c r="FA542" s="30"/>
      <c r="FB542" s="30"/>
      <c r="FC542" s="30"/>
      <c r="FD542" s="30"/>
      <c r="FE542" s="30"/>
      <c r="FF542" s="30"/>
      <c r="FG542" s="30"/>
      <c r="FH542" s="30"/>
      <c r="FI542" s="30"/>
      <c r="FJ542" s="30"/>
      <c r="FK542" s="30"/>
      <c r="FL542" s="30"/>
      <c r="FM542" s="30"/>
      <c r="FN542" s="30"/>
      <c r="FO542" s="30"/>
      <c r="FP542" s="30"/>
      <c r="FQ542" s="30"/>
      <c r="FR542" s="30"/>
      <c r="FS542" s="30"/>
      <c r="FT542" s="30"/>
      <c r="FU542" s="30"/>
      <c r="FV542" s="30"/>
      <c r="FW542" s="30"/>
      <c r="FX542" s="30"/>
      <c r="FY542" s="30"/>
      <c r="FZ542" s="30"/>
      <c r="GA542" s="30"/>
      <c r="GB542" s="30"/>
      <c r="GC542" s="30"/>
      <c r="GD542" s="30"/>
      <c r="GE542" s="30"/>
      <c r="GF542" s="30"/>
      <c r="GG542" s="30"/>
      <c r="GH542" s="30"/>
      <c r="GI542" s="30"/>
      <c r="GJ542" s="30"/>
      <c r="GK542" s="30"/>
      <c r="GL542" s="30"/>
      <c r="GM542" s="30"/>
      <c r="GN542" s="30"/>
      <c r="GO542" s="30"/>
      <c r="GP542" s="30"/>
      <c r="GQ542" s="30"/>
      <c r="GR542" s="30"/>
      <c r="GS542" s="30"/>
      <c r="GT542" s="30"/>
      <c r="GU542" s="30"/>
      <c r="GV542" s="30"/>
      <c r="GW542" s="30"/>
      <c r="GX542" s="30"/>
      <c r="GY542" s="30"/>
      <c r="GZ542" s="30"/>
      <c r="HA542" s="30"/>
      <c r="HB542" s="30"/>
      <c r="HC542" s="30"/>
      <c r="HD542" s="30"/>
      <c r="HE542" s="30"/>
      <c r="HF542" s="30"/>
      <c r="HG542" s="30"/>
      <c r="HH542" s="30"/>
      <c r="HI542" s="30"/>
      <c r="HJ542" s="30"/>
      <c r="HK542" s="30"/>
      <c r="HL542" s="30"/>
      <c r="HM542" s="30"/>
      <c r="HN542" s="30"/>
      <c r="HO542" s="30"/>
      <c r="HP542" s="30"/>
      <c r="HQ542" s="30"/>
      <c r="HR542" s="30"/>
      <c r="HS542" s="30"/>
      <c r="HT542" s="30"/>
      <c r="HU542" s="30"/>
      <c r="HV542" s="30"/>
      <c r="HW542" s="30"/>
      <c r="HX542" s="30"/>
      <c r="HY542" s="30"/>
      <c r="HZ542" s="30"/>
      <c r="IA542" s="30"/>
      <c r="IB542" s="30"/>
      <c r="IC542" s="30"/>
      <c r="ID542" s="30"/>
      <c r="IE542" s="30"/>
      <c r="IF542" s="30"/>
      <c r="IG542" s="30"/>
      <c r="IH542" s="30"/>
      <c r="II542" s="30"/>
      <c r="IJ542" s="30"/>
      <c r="IK542" s="30"/>
      <c r="IL542" s="30"/>
      <c r="IM542" s="30"/>
      <c r="IN542" s="30"/>
      <c r="IO542" s="30"/>
      <c r="IP542" s="30"/>
      <c r="IQ542" s="30"/>
      <c r="IR542" s="30"/>
      <c r="IS542" s="30"/>
      <c r="IT542" s="30"/>
      <c r="IU542" s="30"/>
      <c r="IV542" s="30"/>
      <c r="IW542" s="30"/>
      <c r="IX542" s="30"/>
      <c r="IY542" s="30"/>
      <c r="IZ542" s="30"/>
      <c r="JA542" s="30"/>
      <c r="JB542" s="30"/>
      <c r="JC542" s="30"/>
      <c r="JD542" s="30"/>
      <c r="JE542" s="30"/>
      <c r="JF542" s="30"/>
      <c r="JG542" s="30"/>
      <c r="JH542" s="30"/>
      <c r="JI542" s="30"/>
      <c r="JJ542" s="30"/>
      <c r="JK542" s="30"/>
      <c r="JL542" s="30"/>
      <c r="JM542" s="30"/>
      <c r="JN542" s="30"/>
      <c r="JO542" s="30"/>
      <c r="JP542" s="30"/>
      <c r="JQ542" s="30"/>
      <c r="JR542" s="30"/>
      <c r="JS542" s="30"/>
      <c r="JT542" s="30"/>
      <c r="JU542" s="30"/>
      <c r="JV542" s="30"/>
      <c r="JW542" s="30"/>
      <c r="JX542" s="30"/>
      <c r="JY542" s="30"/>
      <c r="JZ542" s="30"/>
      <c r="KA542" s="30"/>
      <c r="KB542" s="30"/>
      <c r="KC542" s="30"/>
      <c r="KD542" s="30"/>
      <c r="KE542" s="30"/>
      <c r="KF542" s="30"/>
      <c r="KG542" s="30"/>
      <c r="KH542" s="30"/>
      <c r="KI542" s="30"/>
      <c r="KJ542" s="30"/>
      <c r="KK542" s="30"/>
      <c r="KL542" s="30"/>
      <c r="KM542" s="30"/>
      <c r="KN542" s="30"/>
      <c r="KO542" s="30"/>
      <c r="KP542" s="30"/>
      <c r="KQ542" s="30"/>
      <c r="KR542" s="30"/>
      <c r="KS542" s="30"/>
      <c r="KT542" s="30"/>
      <c r="KU542" s="30"/>
      <c r="KV542" s="30"/>
      <c r="KW542" s="30"/>
      <c r="KX542" s="30"/>
      <c r="KY542" s="30"/>
      <c r="KZ542" s="30"/>
      <c r="LA542" s="30"/>
      <c r="LB542" s="30"/>
      <c r="LC542" s="30"/>
      <c r="LD542" s="30"/>
      <c r="LE542" s="30"/>
      <c r="LF542" s="30"/>
      <c r="LG542" s="30"/>
      <c r="LH542" s="30"/>
      <c r="LI542" s="30"/>
      <c r="LJ542" s="30"/>
      <c r="LK542" s="30"/>
      <c r="LL542" s="30"/>
      <c r="LM542" s="30"/>
      <c r="LN542" s="30"/>
      <c r="LO542" s="30"/>
      <c r="LP542" s="30"/>
      <c r="LQ542" s="30"/>
      <c r="LR542" s="30"/>
      <c r="LS542" s="30"/>
      <c r="LT542" s="30"/>
      <c r="LU542" s="30"/>
      <c r="LV542" s="30"/>
      <c r="LW542" s="30"/>
      <c r="LX542" s="30"/>
    </row>
    <row r="543" spans="1:336" s="31" customFormat="1" ht="140.25" x14ac:dyDescent="0.25">
      <c r="A543" s="677" t="str">
        <f>CONCATENATE(MUEBLES[[#This Row],[CODIGO DE LA PARTIDA ESPECIFICA ]],"-",MUEBLES[[#This Row],[NO. EDIFICIO ]],"-",MUEBLES[[#This Row],[NO. ÁREA ]],"-",MUEBLES[[#This Row],[NÚM. DE BIEN ]],"-",MUEBLES[[#This Row],[CONSECUTIVO DEL BIEN ]],"-",MUEBLES[[#This Row],[CONSECUTIVO GENERAL DE INVENTARIO]])</f>
        <v>511-01-44-228-004-0538</v>
      </c>
      <c r="B543" s="584">
        <v>511</v>
      </c>
      <c r="C543" s="584" t="s">
        <v>6096</v>
      </c>
      <c r="D543" s="584" t="s">
        <v>6659</v>
      </c>
      <c r="E543" s="585" t="s">
        <v>4060</v>
      </c>
      <c r="F543" s="584" t="str">
        <f>VLOOKUP(MUEBLES[[#This Row],[NO. EDIFICIO ]],EDIFICIOS[],2,FALSE)</f>
        <v>PALACIO MUNICIPAL</v>
      </c>
      <c r="G543" s="584" t="str">
        <f>VLOOKUP(MUEBLES[[#This Row],[NO. EDIFICIO ]],EDIFICIOS[],3,FALSE)</f>
        <v>PALACIO MUNICIPAL, S/N, COLONIA CENTRO</v>
      </c>
      <c r="H543" s="606" t="s">
        <v>4289</v>
      </c>
      <c r="I543" s="587" t="str">
        <f>VLOOKUP(MUEBLES[[#This Row],[NO. ÁREA ]],AREAS[],2,FALSE)</f>
        <v>SEGURIDAD PÚBLICA Y TRÁNSITO MUNICIPAL</v>
      </c>
      <c r="J543" s="586" t="str">
        <f>VLOOKUP(MUEBLES[[#This Row],[NO. ÁREA ]],AREAS[],5,FALSE)</f>
        <v>LIC. MIGUEL ÁNGEL ALDANA  CANO</v>
      </c>
      <c r="K543" s="586" t="s">
        <v>4060</v>
      </c>
      <c r="L543" s="587" t="str">
        <f>VLOOKUP(MUEBLES[[#This Row],[NÚM. DE NOMINA ]],PERSONAL[],2,FALSE)</f>
        <v>LIC. MIGUEL ÁNGEL ALDANA  CANO</v>
      </c>
      <c r="M543" s="586" t="str">
        <f>VLOOKUP(MUEBLES[[#This Row],[NÚM. DE NOMINA ]],PERSONAL[],3,FALSE)</f>
        <v xml:space="preserve">TITULAR </v>
      </c>
      <c r="N543" s="585" t="s">
        <v>4861</v>
      </c>
      <c r="O543" s="624" t="s">
        <v>4695</v>
      </c>
      <c r="P543" s="588" t="str">
        <f>VLOOKUP(MUEBLES[[#This Row],[NÚM. DE BIEN ]],BIENES[],2,FALSE)</f>
        <v>PATCH CORD MC6 MODULAR CAT6 UTP, CM/LS0H, 3FT, COLOR AZUL, VERSIÓN BULK (SIN EMPAQUE INDIVIDUAL</v>
      </c>
      <c r="Q543" s="625" t="s">
        <v>3619</v>
      </c>
      <c r="R543" s="606" t="s">
        <v>5480</v>
      </c>
      <c r="S543" s="585" t="s">
        <v>557</v>
      </c>
      <c r="T543" s="585" t="s">
        <v>557</v>
      </c>
      <c r="U543" s="585" t="s">
        <v>557</v>
      </c>
      <c r="V543" s="585"/>
      <c r="W543" s="590">
        <v>45280</v>
      </c>
      <c r="X543" s="591">
        <v>293.66559999999998</v>
      </c>
      <c r="Y543" s="619"/>
      <c r="Z543" s="592">
        <v>293.66559999999998</v>
      </c>
      <c r="AA543" s="585" t="s">
        <v>1405</v>
      </c>
      <c r="AB543" s="19"/>
      <c r="AC543" s="576"/>
      <c r="AD543" s="30"/>
      <c r="AE543" s="30"/>
      <c r="AF543" s="30"/>
      <c r="AG543" s="30"/>
      <c r="AH543" s="30"/>
      <c r="AI543" s="30"/>
      <c r="AJ543" s="30"/>
      <c r="AK543" s="30"/>
      <c r="AL543" s="30"/>
      <c r="AM543" s="30"/>
      <c r="AN543" s="30"/>
      <c r="AO543" s="30"/>
      <c r="AP543" s="30"/>
      <c r="AQ543" s="30"/>
      <c r="AR543" s="30"/>
      <c r="AS543" s="30"/>
      <c r="AT543" s="30"/>
      <c r="AU543" s="30"/>
      <c r="AV543" s="30"/>
      <c r="AW543" s="30"/>
      <c r="AX543" s="30"/>
      <c r="AY543" s="30"/>
      <c r="AZ543" s="30"/>
      <c r="BA543" s="30"/>
      <c r="BB543" s="30"/>
      <c r="BC543" s="30"/>
      <c r="BD543" s="30"/>
      <c r="BE543" s="30"/>
      <c r="BF543" s="30"/>
      <c r="BG543" s="30"/>
      <c r="BH543" s="30"/>
      <c r="BI543" s="30"/>
      <c r="BJ543" s="30"/>
      <c r="BK543" s="30"/>
      <c r="BL543" s="30"/>
      <c r="BM543" s="30"/>
      <c r="BN543" s="30"/>
      <c r="BO543" s="30"/>
      <c r="BP543" s="30"/>
      <c r="BQ543" s="30"/>
      <c r="BR543" s="30"/>
      <c r="BS543" s="30"/>
      <c r="BT543" s="30"/>
      <c r="BU543" s="30"/>
      <c r="BV543" s="30"/>
      <c r="BW543" s="30"/>
      <c r="BX543" s="30"/>
      <c r="BY543" s="30"/>
      <c r="BZ543" s="30"/>
      <c r="CA543" s="30"/>
      <c r="CB543" s="30"/>
      <c r="CC543" s="30"/>
      <c r="CD543" s="30"/>
      <c r="CE543" s="30"/>
      <c r="CF543" s="30"/>
      <c r="CG543" s="30"/>
      <c r="CH543" s="30"/>
      <c r="CI543" s="30"/>
      <c r="CJ543" s="30"/>
      <c r="CK543" s="30"/>
      <c r="CL543" s="30"/>
      <c r="CM543" s="30"/>
      <c r="CN543" s="30"/>
      <c r="CO543" s="30"/>
      <c r="CP543" s="30"/>
      <c r="CQ543" s="30"/>
      <c r="CR543" s="30"/>
      <c r="CS543" s="30"/>
      <c r="CT543" s="30"/>
      <c r="CU543" s="30"/>
      <c r="CV543" s="30"/>
      <c r="CW543" s="30"/>
      <c r="CX543" s="30"/>
      <c r="CY543" s="30"/>
      <c r="CZ543" s="30"/>
      <c r="DA543" s="30"/>
      <c r="DB543" s="30"/>
      <c r="DC543" s="30"/>
      <c r="DD543" s="30"/>
      <c r="DE543" s="30"/>
      <c r="DF543" s="30"/>
      <c r="DG543" s="30"/>
      <c r="DH543" s="30"/>
      <c r="DI543" s="30"/>
      <c r="DJ543" s="30"/>
      <c r="DK543" s="30"/>
      <c r="DL543" s="30"/>
      <c r="DM543" s="30"/>
      <c r="DN543" s="30"/>
      <c r="DO543" s="30"/>
      <c r="DP543" s="30"/>
      <c r="DQ543" s="30"/>
      <c r="DR543" s="30"/>
      <c r="DS543" s="30"/>
      <c r="DT543" s="30"/>
      <c r="DU543" s="30"/>
      <c r="DV543" s="30"/>
      <c r="DW543" s="30"/>
      <c r="DX543" s="30"/>
      <c r="DY543" s="30"/>
      <c r="DZ543" s="30"/>
      <c r="EA543" s="30"/>
      <c r="EB543" s="30"/>
      <c r="EC543" s="30"/>
      <c r="ED543" s="30"/>
      <c r="EE543" s="30"/>
      <c r="EF543" s="30"/>
      <c r="EG543" s="30"/>
      <c r="EH543" s="30"/>
      <c r="EI543" s="30"/>
      <c r="EJ543" s="30"/>
      <c r="EK543" s="30"/>
      <c r="EL543" s="30"/>
      <c r="EM543" s="30"/>
      <c r="EN543" s="30"/>
      <c r="EO543" s="30"/>
      <c r="EP543" s="30"/>
      <c r="EQ543" s="30"/>
      <c r="ER543" s="30"/>
      <c r="ES543" s="30"/>
      <c r="ET543" s="30"/>
      <c r="EU543" s="30"/>
      <c r="EV543" s="30"/>
      <c r="EW543" s="30"/>
      <c r="EX543" s="30"/>
      <c r="EY543" s="30"/>
      <c r="EZ543" s="30"/>
      <c r="FA543" s="30"/>
      <c r="FB543" s="30"/>
      <c r="FC543" s="30"/>
      <c r="FD543" s="30"/>
      <c r="FE543" s="30"/>
      <c r="FF543" s="30"/>
      <c r="FG543" s="30"/>
      <c r="FH543" s="30"/>
      <c r="FI543" s="30"/>
      <c r="FJ543" s="30"/>
      <c r="FK543" s="30"/>
      <c r="FL543" s="30"/>
      <c r="FM543" s="30"/>
      <c r="FN543" s="30"/>
      <c r="FO543" s="30"/>
      <c r="FP543" s="30"/>
      <c r="FQ543" s="30"/>
      <c r="FR543" s="30"/>
      <c r="FS543" s="30"/>
      <c r="FT543" s="30"/>
      <c r="FU543" s="30"/>
      <c r="FV543" s="30"/>
      <c r="FW543" s="30"/>
      <c r="FX543" s="30"/>
      <c r="FY543" s="30"/>
      <c r="FZ543" s="30"/>
      <c r="GA543" s="30"/>
      <c r="GB543" s="30"/>
      <c r="GC543" s="30"/>
      <c r="GD543" s="30"/>
      <c r="GE543" s="30"/>
      <c r="GF543" s="30"/>
      <c r="GG543" s="30"/>
      <c r="GH543" s="30"/>
      <c r="GI543" s="30"/>
      <c r="GJ543" s="30"/>
      <c r="GK543" s="30"/>
      <c r="GL543" s="30"/>
      <c r="GM543" s="30"/>
      <c r="GN543" s="30"/>
      <c r="GO543" s="30"/>
      <c r="GP543" s="30"/>
      <c r="GQ543" s="30"/>
      <c r="GR543" s="30"/>
      <c r="GS543" s="30"/>
      <c r="GT543" s="30"/>
      <c r="GU543" s="30"/>
      <c r="GV543" s="30"/>
      <c r="GW543" s="30"/>
      <c r="GX543" s="30"/>
      <c r="GY543" s="30"/>
      <c r="GZ543" s="30"/>
      <c r="HA543" s="30"/>
      <c r="HB543" s="30"/>
      <c r="HC543" s="30"/>
      <c r="HD543" s="30"/>
      <c r="HE543" s="30"/>
      <c r="HF543" s="30"/>
      <c r="HG543" s="30"/>
      <c r="HH543" s="30"/>
      <c r="HI543" s="30"/>
      <c r="HJ543" s="30"/>
      <c r="HK543" s="30"/>
      <c r="HL543" s="30"/>
      <c r="HM543" s="30"/>
      <c r="HN543" s="30"/>
      <c r="HO543" s="30"/>
      <c r="HP543" s="30"/>
      <c r="HQ543" s="30"/>
      <c r="HR543" s="30"/>
      <c r="HS543" s="30"/>
      <c r="HT543" s="30"/>
      <c r="HU543" s="30"/>
      <c r="HV543" s="30"/>
      <c r="HW543" s="30"/>
      <c r="HX543" s="30"/>
      <c r="HY543" s="30"/>
      <c r="HZ543" s="30"/>
      <c r="IA543" s="30"/>
      <c r="IB543" s="30"/>
      <c r="IC543" s="30"/>
      <c r="ID543" s="30"/>
      <c r="IE543" s="30"/>
      <c r="IF543" s="30"/>
      <c r="IG543" s="30"/>
      <c r="IH543" s="30"/>
      <c r="II543" s="30"/>
      <c r="IJ543" s="30"/>
      <c r="IK543" s="30"/>
      <c r="IL543" s="30"/>
      <c r="IM543" s="30"/>
      <c r="IN543" s="30"/>
      <c r="IO543" s="30"/>
      <c r="IP543" s="30"/>
      <c r="IQ543" s="30"/>
      <c r="IR543" s="30"/>
      <c r="IS543" s="30"/>
      <c r="IT543" s="30"/>
      <c r="IU543" s="30"/>
      <c r="IV543" s="30"/>
      <c r="IW543" s="30"/>
      <c r="IX543" s="30"/>
      <c r="IY543" s="30"/>
      <c r="IZ543" s="30"/>
      <c r="JA543" s="30"/>
      <c r="JB543" s="30"/>
      <c r="JC543" s="30"/>
      <c r="JD543" s="30"/>
      <c r="JE543" s="30"/>
      <c r="JF543" s="30"/>
      <c r="JG543" s="30"/>
      <c r="JH543" s="30"/>
      <c r="JI543" s="30"/>
      <c r="JJ543" s="30"/>
      <c r="JK543" s="30"/>
      <c r="JL543" s="30"/>
      <c r="JM543" s="30"/>
      <c r="JN543" s="30"/>
      <c r="JO543" s="30"/>
      <c r="JP543" s="30"/>
      <c r="JQ543" s="30"/>
      <c r="JR543" s="30"/>
      <c r="JS543" s="30"/>
      <c r="JT543" s="30"/>
      <c r="JU543" s="30"/>
      <c r="JV543" s="30"/>
      <c r="JW543" s="30"/>
      <c r="JX543" s="30"/>
      <c r="JY543" s="30"/>
      <c r="JZ543" s="30"/>
      <c r="KA543" s="30"/>
      <c r="KB543" s="30"/>
      <c r="KC543" s="30"/>
      <c r="KD543" s="30"/>
      <c r="KE543" s="30"/>
      <c r="KF543" s="30"/>
      <c r="KG543" s="30"/>
      <c r="KH543" s="30"/>
      <c r="KI543" s="30"/>
      <c r="KJ543" s="30"/>
      <c r="KK543" s="30"/>
      <c r="KL543" s="30"/>
      <c r="KM543" s="30"/>
      <c r="KN543" s="30"/>
      <c r="KO543" s="30"/>
      <c r="KP543" s="30"/>
      <c r="KQ543" s="30"/>
      <c r="KR543" s="30"/>
      <c r="KS543" s="30"/>
      <c r="KT543" s="30"/>
      <c r="KU543" s="30"/>
      <c r="KV543" s="30"/>
      <c r="KW543" s="30"/>
      <c r="KX543" s="30"/>
      <c r="KY543" s="30"/>
      <c r="KZ543" s="30"/>
      <c r="LA543" s="30"/>
      <c r="LB543" s="30"/>
      <c r="LC543" s="30"/>
      <c r="LD543" s="30"/>
      <c r="LE543" s="30"/>
      <c r="LF543" s="30"/>
      <c r="LG543" s="30"/>
      <c r="LH543" s="30"/>
      <c r="LI543" s="30"/>
      <c r="LJ543" s="30"/>
      <c r="LK543" s="30"/>
      <c r="LL543" s="30"/>
      <c r="LM543" s="30"/>
      <c r="LN543" s="30"/>
      <c r="LO543" s="30"/>
      <c r="LP543" s="30"/>
      <c r="LQ543" s="30"/>
      <c r="LR543" s="30"/>
      <c r="LS543" s="30"/>
      <c r="LT543" s="30"/>
      <c r="LU543" s="30"/>
      <c r="LV543" s="30"/>
      <c r="LW543" s="30"/>
      <c r="LX543" s="30"/>
    </row>
    <row r="544" spans="1:336" s="31" customFormat="1" ht="140.25" x14ac:dyDescent="0.25">
      <c r="A544" s="677" t="str">
        <f>CONCATENATE(MUEBLES[[#This Row],[CODIGO DE LA PARTIDA ESPECIFICA ]],"-",MUEBLES[[#This Row],[NO. EDIFICIO ]],"-",MUEBLES[[#This Row],[NO. ÁREA ]],"-",MUEBLES[[#This Row],[NÚM. DE BIEN ]],"-",MUEBLES[[#This Row],[CONSECUTIVO DEL BIEN ]],"-",MUEBLES[[#This Row],[CONSECUTIVO GENERAL DE INVENTARIO]])</f>
        <v>511-01-44-228-005-0539</v>
      </c>
      <c r="B544" s="584">
        <v>511</v>
      </c>
      <c r="C544" s="584" t="s">
        <v>6096</v>
      </c>
      <c r="D544" s="584" t="s">
        <v>6660</v>
      </c>
      <c r="E544" s="585" t="s">
        <v>4060</v>
      </c>
      <c r="F544" s="584" t="str">
        <f>VLOOKUP(MUEBLES[[#This Row],[NO. EDIFICIO ]],EDIFICIOS[],2,FALSE)</f>
        <v>PALACIO MUNICIPAL</v>
      </c>
      <c r="G544" s="584" t="str">
        <f>VLOOKUP(MUEBLES[[#This Row],[NO. EDIFICIO ]],EDIFICIOS[],3,FALSE)</f>
        <v>PALACIO MUNICIPAL, S/N, COLONIA CENTRO</v>
      </c>
      <c r="H544" s="606" t="s">
        <v>4289</v>
      </c>
      <c r="I544" s="587" t="str">
        <f>VLOOKUP(MUEBLES[[#This Row],[NO. ÁREA ]],AREAS[],2,FALSE)</f>
        <v>SEGURIDAD PÚBLICA Y TRÁNSITO MUNICIPAL</v>
      </c>
      <c r="J544" s="586" t="str">
        <f>VLOOKUP(MUEBLES[[#This Row],[NO. ÁREA ]],AREAS[],5,FALSE)</f>
        <v>LIC. MIGUEL ÁNGEL ALDANA  CANO</v>
      </c>
      <c r="K544" s="586" t="s">
        <v>4060</v>
      </c>
      <c r="L544" s="587" t="str">
        <f>VLOOKUP(MUEBLES[[#This Row],[NÚM. DE NOMINA ]],PERSONAL[],2,FALSE)</f>
        <v>LIC. MIGUEL ÁNGEL ALDANA  CANO</v>
      </c>
      <c r="M544" s="586" t="str">
        <f>VLOOKUP(MUEBLES[[#This Row],[NÚM. DE NOMINA ]],PERSONAL[],3,FALSE)</f>
        <v xml:space="preserve">TITULAR </v>
      </c>
      <c r="N544" s="585" t="s">
        <v>4861</v>
      </c>
      <c r="O544" s="624" t="s">
        <v>4696</v>
      </c>
      <c r="P544" s="588" t="str">
        <f>VLOOKUP(MUEBLES[[#This Row],[NÚM. DE BIEN ]],BIENES[],2,FALSE)</f>
        <v>PATCH CORD MC6 MODULAR CAT6 UTP, CM/LS0H, 3FT, COLOR AZUL, VERSIÓN BULK (SIN EMPAQUE INDIVIDUAL</v>
      </c>
      <c r="Q544" s="625" t="s">
        <v>3619</v>
      </c>
      <c r="R544" s="606" t="s">
        <v>5481</v>
      </c>
      <c r="S544" s="585" t="s">
        <v>557</v>
      </c>
      <c r="T544" s="585" t="s">
        <v>557</v>
      </c>
      <c r="U544" s="585" t="s">
        <v>557</v>
      </c>
      <c r="V544" s="585"/>
      <c r="W544" s="590">
        <v>45280</v>
      </c>
      <c r="X544" s="591">
        <v>293.66559999999998</v>
      </c>
      <c r="Y544" s="619"/>
      <c r="Z544" s="592">
        <v>293.66559999999998</v>
      </c>
      <c r="AA544" s="585" t="s">
        <v>1405</v>
      </c>
      <c r="AB544" s="19"/>
      <c r="AC544" s="576"/>
      <c r="AD544" s="30"/>
      <c r="AE544" s="30"/>
      <c r="AF544" s="30"/>
      <c r="AG544" s="30"/>
      <c r="AH544" s="30"/>
      <c r="AI544" s="30"/>
      <c r="AJ544" s="30"/>
      <c r="AK544" s="30"/>
      <c r="AL544" s="30"/>
      <c r="AM544" s="30"/>
      <c r="AN544" s="30"/>
      <c r="AO544" s="30"/>
      <c r="AP544" s="30"/>
      <c r="AQ544" s="30"/>
      <c r="AR544" s="30"/>
      <c r="AS544" s="30"/>
      <c r="AT544" s="30"/>
      <c r="AU544" s="30"/>
      <c r="AV544" s="30"/>
      <c r="AW544" s="30"/>
      <c r="AX544" s="30"/>
      <c r="AY544" s="30"/>
      <c r="AZ544" s="30"/>
      <c r="BA544" s="30"/>
      <c r="BB544" s="30"/>
      <c r="BC544" s="30"/>
      <c r="BD544" s="30"/>
      <c r="BE544" s="30"/>
      <c r="BF544" s="30"/>
      <c r="BG544" s="30"/>
      <c r="BH544" s="30"/>
      <c r="BI544" s="30"/>
      <c r="BJ544" s="30"/>
      <c r="BK544" s="30"/>
      <c r="BL544" s="30"/>
      <c r="BM544" s="30"/>
      <c r="BN544" s="30"/>
      <c r="BO544" s="30"/>
      <c r="BP544" s="30"/>
      <c r="BQ544" s="30"/>
      <c r="BR544" s="30"/>
      <c r="BS544" s="30"/>
      <c r="BT544" s="30"/>
      <c r="BU544" s="30"/>
      <c r="BV544" s="30"/>
      <c r="BW544" s="30"/>
      <c r="BX544" s="30"/>
      <c r="BY544" s="30"/>
      <c r="BZ544" s="30"/>
      <c r="CA544" s="30"/>
      <c r="CB544" s="30"/>
      <c r="CC544" s="30"/>
      <c r="CD544" s="30"/>
      <c r="CE544" s="30"/>
      <c r="CF544" s="30"/>
      <c r="CG544" s="30"/>
      <c r="CH544" s="30"/>
      <c r="CI544" s="30"/>
      <c r="CJ544" s="30"/>
      <c r="CK544" s="30"/>
      <c r="CL544" s="30"/>
      <c r="CM544" s="30"/>
      <c r="CN544" s="30"/>
      <c r="CO544" s="30"/>
      <c r="CP544" s="30"/>
      <c r="CQ544" s="30"/>
      <c r="CR544" s="30"/>
      <c r="CS544" s="30"/>
      <c r="CT544" s="30"/>
      <c r="CU544" s="30"/>
      <c r="CV544" s="30"/>
      <c r="CW544" s="30"/>
      <c r="CX544" s="30"/>
      <c r="CY544" s="30"/>
      <c r="CZ544" s="30"/>
      <c r="DA544" s="30"/>
      <c r="DB544" s="30"/>
      <c r="DC544" s="30"/>
      <c r="DD544" s="30"/>
      <c r="DE544" s="30"/>
      <c r="DF544" s="30"/>
      <c r="DG544" s="30"/>
      <c r="DH544" s="30"/>
      <c r="DI544" s="30"/>
      <c r="DJ544" s="30"/>
      <c r="DK544" s="30"/>
      <c r="DL544" s="30"/>
      <c r="DM544" s="30"/>
      <c r="DN544" s="30"/>
      <c r="DO544" s="30"/>
      <c r="DP544" s="30"/>
      <c r="DQ544" s="30"/>
      <c r="DR544" s="30"/>
      <c r="DS544" s="30"/>
      <c r="DT544" s="30"/>
      <c r="DU544" s="30"/>
      <c r="DV544" s="30"/>
      <c r="DW544" s="30"/>
      <c r="DX544" s="30"/>
      <c r="DY544" s="30"/>
      <c r="DZ544" s="30"/>
      <c r="EA544" s="30"/>
      <c r="EB544" s="30"/>
      <c r="EC544" s="30"/>
      <c r="ED544" s="30"/>
      <c r="EE544" s="30"/>
      <c r="EF544" s="30"/>
      <c r="EG544" s="30"/>
      <c r="EH544" s="30"/>
      <c r="EI544" s="30"/>
      <c r="EJ544" s="30"/>
      <c r="EK544" s="30"/>
      <c r="EL544" s="30"/>
      <c r="EM544" s="30"/>
      <c r="EN544" s="30"/>
      <c r="EO544" s="30"/>
      <c r="EP544" s="30"/>
      <c r="EQ544" s="30"/>
      <c r="ER544" s="30"/>
      <c r="ES544" s="30"/>
      <c r="ET544" s="30"/>
      <c r="EU544" s="30"/>
      <c r="EV544" s="30"/>
      <c r="EW544" s="30"/>
      <c r="EX544" s="30"/>
      <c r="EY544" s="30"/>
      <c r="EZ544" s="30"/>
      <c r="FA544" s="30"/>
      <c r="FB544" s="30"/>
      <c r="FC544" s="30"/>
      <c r="FD544" s="30"/>
      <c r="FE544" s="30"/>
      <c r="FF544" s="30"/>
      <c r="FG544" s="30"/>
      <c r="FH544" s="30"/>
      <c r="FI544" s="30"/>
      <c r="FJ544" s="30"/>
      <c r="FK544" s="30"/>
      <c r="FL544" s="30"/>
      <c r="FM544" s="30"/>
      <c r="FN544" s="30"/>
      <c r="FO544" s="30"/>
      <c r="FP544" s="30"/>
      <c r="FQ544" s="30"/>
      <c r="FR544" s="30"/>
      <c r="FS544" s="30"/>
      <c r="FT544" s="30"/>
      <c r="FU544" s="30"/>
      <c r="FV544" s="30"/>
      <c r="FW544" s="30"/>
      <c r="FX544" s="30"/>
      <c r="FY544" s="30"/>
      <c r="FZ544" s="30"/>
      <c r="GA544" s="30"/>
      <c r="GB544" s="30"/>
      <c r="GC544" s="30"/>
      <c r="GD544" s="30"/>
      <c r="GE544" s="30"/>
      <c r="GF544" s="30"/>
      <c r="GG544" s="30"/>
      <c r="GH544" s="30"/>
      <c r="GI544" s="30"/>
      <c r="GJ544" s="30"/>
      <c r="GK544" s="30"/>
      <c r="GL544" s="30"/>
      <c r="GM544" s="30"/>
      <c r="GN544" s="30"/>
      <c r="GO544" s="30"/>
      <c r="GP544" s="30"/>
      <c r="GQ544" s="30"/>
      <c r="GR544" s="30"/>
      <c r="GS544" s="30"/>
      <c r="GT544" s="30"/>
      <c r="GU544" s="30"/>
      <c r="GV544" s="30"/>
      <c r="GW544" s="30"/>
      <c r="GX544" s="30"/>
      <c r="GY544" s="30"/>
      <c r="GZ544" s="30"/>
      <c r="HA544" s="30"/>
      <c r="HB544" s="30"/>
      <c r="HC544" s="30"/>
      <c r="HD544" s="30"/>
      <c r="HE544" s="30"/>
      <c r="HF544" s="30"/>
      <c r="HG544" s="30"/>
      <c r="HH544" s="30"/>
      <c r="HI544" s="30"/>
      <c r="HJ544" s="30"/>
      <c r="HK544" s="30"/>
      <c r="HL544" s="30"/>
      <c r="HM544" s="30"/>
      <c r="HN544" s="30"/>
      <c r="HO544" s="30"/>
      <c r="HP544" s="30"/>
      <c r="HQ544" s="30"/>
      <c r="HR544" s="30"/>
      <c r="HS544" s="30"/>
      <c r="HT544" s="30"/>
      <c r="HU544" s="30"/>
      <c r="HV544" s="30"/>
      <c r="HW544" s="30"/>
      <c r="HX544" s="30"/>
      <c r="HY544" s="30"/>
      <c r="HZ544" s="30"/>
      <c r="IA544" s="30"/>
      <c r="IB544" s="30"/>
      <c r="IC544" s="30"/>
      <c r="ID544" s="30"/>
      <c r="IE544" s="30"/>
      <c r="IF544" s="30"/>
      <c r="IG544" s="30"/>
      <c r="IH544" s="30"/>
      <c r="II544" s="30"/>
      <c r="IJ544" s="30"/>
      <c r="IK544" s="30"/>
      <c r="IL544" s="30"/>
      <c r="IM544" s="30"/>
      <c r="IN544" s="30"/>
      <c r="IO544" s="30"/>
      <c r="IP544" s="30"/>
      <c r="IQ544" s="30"/>
      <c r="IR544" s="30"/>
      <c r="IS544" s="30"/>
      <c r="IT544" s="30"/>
      <c r="IU544" s="30"/>
      <c r="IV544" s="30"/>
      <c r="IW544" s="30"/>
      <c r="IX544" s="30"/>
      <c r="IY544" s="30"/>
      <c r="IZ544" s="30"/>
      <c r="JA544" s="30"/>
      <c r="JB544" s="30"/>
      <c r="JC544" s="30"/>
      <c r="JD544" s="30"/>
      <c r="JE544" s="30"/>
      <c r="JF544" s="30"/>
      <c r="JG544" s="30"/>
      <c r="JH544" s="30"/>
      <c r="JI544" s="30"/>
      <c r="JJ544" s="30"/>
      <c r="JK544" s="30"/>
      <c r="JL544" s="30"/>
      <c r="JM544" s="30"/>
      <c r="JN544" s="30"/>
      <c r="JO544" s="30"/>
      <c r="JP544" s="30"/>
      <c r="JQ544" s="30"/>
      <c r="JR544" s="30"/>
      <c r="JS544" s="30"/>
      <c r="JT544" s="30"/>
      <c r="JU544" s="30"/>
      <c r="JV544" s="30"/>
      <c r="JW544" s="30"/>
      <c r="JX544" s="30"/>
      <c r="JY544" s="30"/>
      <c r="JZ544" s="30"/>
      <c r="KA544" s="30"/>
      <c r="KB544" s="30"/>
      <c r="KC544" s="30"/>
      <c r="KD544" s="30"/>
      <c r="KE544" s="30"/>
      <c r="KF544" s="30"/>
      <c r="KG544" s="30"/>
      <c r="KH544" s="30"/>
      <c r="KI544" s="30"/>
      <c r="KJ544" s="30"/>
      <c r="KK544" s="30"/>
      <c r="KL544" s="30"/>
      <c r="KM544" s="30"/>
      <c r="KN544" s="30"/>
      <c r="KO544" s="30"/>
      <c r="KP544" s="30"/>
      <c r="KQ544" s="30"/>
      <c r="KR544" s="30"/>
      <c r="KS544" s="30"/>
      <c r="KT544" s="30"/>
      <c r="KU544" s="30"/>
      <c r="KV544" s="30"/>
      <c r="KW544" s="30"/>
      <c r="KX544" s="30"/>
      <c r="KY544" s="30"/>
      <c r="KZ544" s="30"/>
      <c r="LA544" s="30"/>
      <c r="LB544" s="30"/>
      <c r="LC544" s="30"/>
      <c r="LD544" s="30"/>
      <c r="LE544" s="30"/>
      <c r="LF544" s="30"/>
      <c r="LG544" s="30"/>
      <c r="LH544" s="30"/>
      <c r="LI544" s="30"/>
      <c r="LJ544" s="30"/>
      <c r="LK544" s="30"/>
      <c r="LL544" s="30"/>
      <c r="LM544" s="30"/>
      <c r="LN544" s="30"/>
      <c r="LO544" s="30"/>
      <c r="LP544" s="30"/>
      <c r="LQ544" s="30"/>
      <c r="LR544" s="30"/>
      <c r="LS544" s="30"/>
      <c r="LT544" s="30"/>
      <c r="LU544" s="30"/>
      <c r="LV544" s="30"/>
      <c r="LW544" s="30"/>
      <c r="LX544" s="30"/>
    </row>
    <row r="545" spans="1:336" s="31" customFormat="1" ht="140.25" x14ac:dyDescent="0.25">
      <c r="A545" s="677" t="str">
        <f>CONCATENATE(MUEBLES[[#This Row],[CODIGO DE LA PARTIDA ESPECIFICA ]],"-",MUEBLES[[#This Row],[NO. EDIFICIO ]],"-",MUEBLES[[#This Row],[NO. ÁREA ]],"-",MUEBLES[[#This Row],[NÚM. DE BIEN ]],"-",MUEBLES[[#This Row],[CONSECUTIVO DEL BIEN ]],"-",MUEBLES[[#This Row],[CONSECUTIVO GENERAL DE INVENTARIO]])</f>
        <v>511-01-44-228-006-0540</v>
      </c>
      <c r="B545" s="584">
        <v>511</v>
      </c>
      <c r="C545" s="584" t="s">
        <v>6096</v>
      </c>
      <c r="D545" s="584" t="s">
        <v>6661</v>
      </c>
      <c r="E545" s="585" t="s">
        <v>4060</v>
      </c>
      <c r="F545" s="584" t="str">
        <f>VLOOKUP(MUEBLES[[#This Row],[NO. EDIFICIO ]],EDIFICIOS[],2,FALSE)</f>
        <v>PALACIO MUNICIPAL</v>
      </c>
      <c r="G545" s="584" t="str">
        <f>VLOOKUP(MUEBLES[[#This Row],[NO. EDIFICIO ]],EDIFICIOS[],3,FALSE)</f>
        <v>PALACIO MUNICIPAL, S/N, COLONIA CENTRO</v>
      </c>
      <c r="H545" s="606" t="s">
        <v>4289</v>
      </c>
      <c r="I545" s="587" t="str">
        <f>VLOOKUP(MUEBLES[[#This Row],[NO. ÁREA ]],AREAS[],2,FALSE)</f>
        <v>SEGURIDAD PÚBLICA Y TRÁNSITO MUNICIPAL</v>
      </c>
      <c r="J545" s="586" t="str">
        <f>VLOOKUP(MUEBLES[[#This Row],[NO. ÁREA ]],AREAS[],5,FALSE)</f>
        <v>LIC. MIGUEL ÁNGEL ALDANA  CANO</v>
      </c>
      <c r="K545" s="586" t="s">
        <v>4060</v>
      </c>
      <c r="L545" s="587" t="str">
        <f>VLOOKUP(MUEBLES[[#This Row],[NÚM. DE NOMINA ]],PERSONAL[],2,FALSE)</f>
        <v>LIC. MIGUEL ÁNGEL ALDANA  CANO</v>
      </c>
      <c r="M545" s="586" t="str">
        <f>VLOOKUP(MUEBLES[[#This Row],[NÚM. DE NOMINA ]],PERSONAL[],3,FALSE)</f>
        <v xml:space="preserve">TITULAR </v>
      </c>
      <c r="N545" s="585" t="s">
        <v>4861</v>
      </c>
      <c r="O545" s="624" t="s">
        <v>4697</v>
      </c>
      <c r="P545" s="588" t="str">
        <f>VLOOKUP(MUEBLES[[#This Row],[NÚM. DE BIEN ]],BIENES[],2,FALSE)</f>
        <v>PATCH CORD MC6 MODULAR CAT6 UTP, CM/LS0H, 3FT, COLOR AZUL, VERSIÓN BULK (SIN EMPAQUE INDIVIDUAL</v>
      </c>
      <c r="Q545" s="625" t="s">
        <v>3619</v>
      </c>
      <c r="R545" s="606" t="s">
        <v>5482</v>
      </c>
      <c r="S545" s="585" t="s">
        <v>557</v>
      </c>
      <c r="T545" s="585" t="s">
        <v>557</v>
      </c>
      <c r="U545" s="585" t="s">
        <v>557</v>
      </c>
      <c r="V545" s="585"/>
      <c r="W545" s="590">
        <v>45280</v>
      </c>
      <c r="X545" s="591">
        <v>293.66559999999998</v>
      </c>
      <c r="Y545" s="619"/>
      <c r="Z545" s="592">
        <v>293.66559999999998</v>
      </c>
      <c r="AA545" s="585" t="s">
        <v>1405</v>
      </c>
      <c r="AB545" s="19"/>
      <c r="AC545" s="576"/>
      <c r="AD545" s="30"/>
      <c r="AE545" s="30"/>
      <c r="AF545" s="30"/>
      <c r="AG545" s="30"/>
      <c r="AH545" s="30"/>
      <c r="AI545" s="30"/>
      <c r="AJ545" s="30"/>
      <c r="AK545" s="30"/>
      <c r="AL545" s="30"/>
      <c r="AM545" s="30"/>
      <c r="AN545" s="30"/>
      <c r="AO545" s="30"/>
      <c r="AP545" s="30"/>
      <c r="AQ545" s="30"/>
      <c r="AR545" s="30"/>
      <c r="AS545" s="30"/>
      <c r="AT545" s="30"/>
      <c r="AU545" s="30"/>
      <c r="AV545" s="30"/>
      <c r="AW545" s="30"/>
      <c r="AX545" s="30"/>
      <c r="AY545" s="30"/>
      <c r="AZ545" s="30"/>
      <c r="BA545" s="30"/>
      <c r="BB545" s="30"/>
      <c r="BC545" s="30"/>
      <c r="BD545" s="30"/>
      <c r="BE545" s="30"/>
      <c r="BF545" s="30"/>
      <c r="BG545" s="30"/>
      <c r="BH545" s="30"/>
      <c r="BI545" s="30"/>
      <c r="BJ545" s="30"/>
      <c r="BK545" s="30"/>
      <c r="BL545" s="30"/>
      <c r="BM545" s="30"/>
      <c r="BN545" s="30"/>
      <c r="BO545" s="30"/>
      <c r="BP545" s="30"/>
      <c r="BQ545" s="30"/>
      <c r="BR545" s="30"/>
      <c r="BS545" s="30"/>
      <c r="BT545" s="30"/>
      <c r="BU545" s="30"/>
      <c r="BV545" s="30"/>
      <c r="BW545" s="30"/>
      <c r="BX545" s="30"/>
      <c r="BY545" s="30"/>
      <c r="BZ545" s="30"/>
      <c r="CA545" s="30"/>
      <c r="CB545" s="30"/>
      <c r="CC545" s="30"/>
      <c r="CD545" s="30"/>
      <c r="CE545" s="30"/>
      <c r="CF545" s="30"/>
      <c r="CG545" s="30"/>
      <c r="CH545" s="30"/>
      <c r="CI545" s="30"/>
      <c r="CJ545" s="30"/>
      <c r="CK545" s="30"/>
      <c r="CL545" s="30"/>
      <c r="CM545" s="30"/>
      <c r="CN545" s="30"/>
      <c r="CO545" s="30"/>
      <c r="CP545" s="30"/>
      <c r="CQ545" s="30"/>
      <c r="CR545" s="30"/>
      <c r="CS545" s="30"/>
      <c r="CT545" s="30"/>
      <c r="CU545" s="30"/>
      <c r="CV545" s="30"/>
      <c r="CW545" s="30"/>
      <c r="CX545" s="30"/>
      <c r="CY545" s="30"/>
      <c r="CZ545" s="30"/>
      <c r="DA545" s="30"/>
      <c r="DB545" s="30"/>
      <c r="DC545" s="30"/>
      <c r="DD545" s="30"/>
      <c r="DE545" s="30"/>
      <c r="DF545" s="30"/>
      <c r="DG545" s="30"/>
      <c r="DH545" s="30"/>
      <c r="DI545" s="30"/>
      <c r="DJ545" s="30"/>
      <c r="DK545" s="30"/>
      <c r="DL545" s="30"/>
      <c r="DM545" s="30"/>
      <c r="DN545" s="30"/>
      <c r="DO545" s="30"/>
      <c r="DP545" s="30"/>
      <c r="DQ545" s="30"/>
      <c r="DR545" s="30"/>
      <c r="DS545" s="30"/>
      <c r="DT545" s="30"/>
      <c r="DU545" s="30"/>
      <c r="DV545" s="30"/>
      <c r="DW545" s="30"/>
      <c r="DX545" s="30"/>
      <c r="DY545" s="30"/>
      <c r="DZ545" s="30"/>
      <c r="EA545" s="30"/>
      <c r="EB545" s="30"/>
      <c r="EC545" s="30"/>
      <c r="ED545" s="30"/>
      <c r="EE545" s="30"/>
      <c r="EF545" s="30"/>
      <c r="EG545" s="30"/>
      <c r="EH545" s="30"/>
      <c r="EI545" s="30"/>
      <c r="EJ545" s="30"/>
      <c r="EK545" s="30"/>
      <c r="EL545" s="30"/>
      <c r="EM545" s="30"/>
      <c r="EN545" s="30"/>
      <c r="EO545" s="30"/>
      <c r="EP545" s="30"/>
      <c r="EQ545" s="30"/>
      <c r="ER545" s="30"/>
      <c r="ES545" s="30"/>
      <c r="ET545" s="30"/>
      <c r="EU545" s="30"/>
      <c r="EV545" s="30"/>
      <c r="EW545" s="30"/>
      <c r="EX545" s="30"/>
      <c r="EY545" s="30"/>
      <c r="EZ545" s="30"/>
      <c r="FA545" s="30"/>
      <c r="FB545" s="30"/>
      <c r="FC545" s="30"/>
      <c r="FD545" s="30"/>
      <c r="FE545" s="30"/>
      <c r="FF545" s="30"/>
      <c r="FG545" s="30"/>
      <c r="FH545" s="30"/>
      <c r="FI545" s="30"/>
      <c r="FJ545" s="30"/>
      <c r="FK545" s="30"/>
      <c r="FL545" s="30"/>
      <c r="FM545" s="30"/>
      <c r="FN545" s="30"/>
      <c r="FO545" s="30"/>
      <c r="FP545" s="30"/>
      <c r="FQ545" s="30"/>
      <c r="FR545" s="30"/>
      <c r="FS545" s="30"/>
      <c r="FT545" s="30"/>
      <c r="FU545" s="30"/>
      <c r="FV545" s="30"/>
      <c r="FW545" s="30"/>
      <c r="FX545" s="30"/>
      <c r="FY545" s="30"/>
      <c r="FZ545" s="30"/>
      <c r="GA545" s="30"/>
      <c r="GB545" s="30"/>
      <c r="GC545" s="30"/>
      <c r="GD545" s="30"/>
      <c r="GE545" s="30"/>
      <c r="GF545" s="30"/>
      <c r="GG545" s="30"/>
      <c r="GH545" s="30"/>
      <c r="GI545" s="30"/>
      <c r="GJ545" s="30"/>
      <c r="GK545" s="30"/>
      <c r="GL545" s="30"/>
      <c r="GM545" s="30"/>
      <c r="GN545" s="30"/>
      <c r="GO545" s="30"/>
      <c r="GP545" s="30"/>
      <c r="GQ545" s="30"/>
      <c r="GR545" s="30"/>
      <c r="GS545" s="30"/>
      <c r="GT545" s="30"/>
      <c r="GU545" s="30"/>
      <c r="GV545" s="30"/>
      <c r="GW545" s="30"/>
      <c r="GX545" s="30"/>
      <c r="GY545" s="30"/>
      <c r="GZ545" s="30"/>
      <c r="HA545" s="30"/>
      <c r="HB545" s="30"/>
      <c r="HC545" s="30"/>
      <c r="HD545" s="30"/>
      <c r="HE545" s="30"/>
      <c r="HF545" s="30"/>
      <c r="HG545" s="30"/>
      <c r="HH545" s="30"/>
      <c r="HI545" s="30"/>
      <c r="HJ545" s="30"/>
      <c r="HK545" s="30"/>
      <c r="HL545" s="30"/>
      <c r="HM545" s="30"/>
      <c r="HN545" s="30"/>
      <c r="HO545" s="30"/>
      <c r="HP545" s="30"/>
      <c r="HQ545" s="30"/>
      <c r="HR545" s="30"/>
      <c r="HS545" s="30"/>
      <c r="HT545" s="30"/>
      <c r="HU545" s="30"/>
      <c r="HV545" s="30"/>
      <c r="HW545" s="30"/>
      <c r="HX545" s="30"/>
      <c r="HY545" s="30"/>
      <c r="HZ545" s="30"/>
      <c r="IA545" s="30"/>
      <c r="IB545" s="30"/>
      <c r="IC545" s="30"/>
      <c r="ID545" s="30"/>
      <c r="IE545" s="30"/>
      <c r="IF545" s="30"/>
      <c r="IG545" s="30"/>
      <c r="IH545" s="30"/>
      <c r="II545" s="30"/>
      <c r="IJ545" s="30"/>
      <c r="IK545" s="30"/>
      <c r="IL545" s="30"/>
      <c r="IM545" s="30"/>
      <c r="IN545" s="30"/>
      <c r="IO545" s="30"/>
      <c r="IP545" s="30"/>
      <c r="IQ545" s="30"/>
      <c r="IR545" s="30"/>
      <c r="IS545" s="30"/>
      <c r="IT545" s="30"/>
      <c r="IU545" s="30"/>
      <c r="IV545" s="30"/>
      <c r="IW545" s="30"/>
      <c r="IX545" s="30"/>
      <c r="IY545" s="30"/>
      <c r="IZ545" s="30"/>
      <c r="JA545" s="30"/>
      <c r="JB545" s="30"/>
      <c r="JC545" s="30"/>
      <c r="JD545" s="30"/>
      <c r="JE545" s="30"/>
      <c r="JF545" s="30"/>
      <c r="JG545" s="30"/>
      <c r="JH545" s="30"/>
      <c r="JI545" s="30"/>
      <c r="JJ545" s="30"/>
      <c r="JK545" s="30"/>
      <c r="JL545" s="30"/>
      <c r="JM545" s="30"/>
      <c r="JN545" s="30"/>
      <c r="JO545" s="30"/>
      <c r="JP545" s="30"/>
      <c r="JQ545" s="30"/>
      <c r="JR545" s="30"/>
      <c r="JS545" s="30"/>
      <c r="JT545" s="30"/>
      <c r="JU545" s="30"/>
      <c r="JV545" s="30"/>
      <c r="JW545" s="30"/>
      <c r="JX545" s="30"/>
      <c r="JY545" s="30"/>
      <c r="JZ545" s="30"/>
      <c r="KA545" s="30"/>
      <c r="KB545" s="30"/>
      <c r="KC545" s="30"/>
      <c r="KD545" s="30"/>
      <c r="KE545" s="30"/>
      <c r="KF545" s="30"/>
      <c r="KG545" s="30"/>
      <c r="KH545" s="30"/>
      <c r="KI545" s="30"/>
      <c r="KJ545" s="30"/>
      <c r="KK545" s="30"/>
      <c r="KL545" s="30"/>
      <c r="KM545" s="30"/>
      <c r="KN545" s="30"/>
      <c r="KO545" s="30"/>
      <c r="KP545" s="30"/>
      <c r="KQ545" s="30"/>
      <c r="KR545" s="30"/>
      <c r="KS545" s="30"/>
      <c r="KT545" s="30"/>
      <c r="KU545" s="30"/>
      <c r="KV545" s="30"/>
      <c r="KW545" s="30"/>
      <c r="KX545" s="30"/>
      <c r="KY545" s="30"/>
      <c r="KZ545" s="30"/>
      <c r="LA545" s="30"/>
      <c r="LB545" s="30"/>
      <c r="LC545" s="30"/>
      <c r="LD545" s="30"/>
      <c r="LE545" s="30"/>
      <c r="LF545" s="30"/>
      <c r="LG545" s="30"/>
      <c r="LH545" s="30"/>
      <c r="LI545" s="30"/>
      <c r="LJ545" s="30"/>
      <c r="LK545" s="30"/>
      <c r="LL545" s="30"/>
      <c r="LM545" s="30"/>
      <c r="LN545" s="30"/>
      <c r="LO545" s="30"/>
      <c r="LP545" s="30"/>
      <c r="LQ545" s="30"/>
      <c r="LR545" s="30"/>
      <c r="LS545" s="30"/>
      <c r="LT545" s="30"/>
      <c r="LU545" s="30"/>
      <c r="LV545" s="30"/>
      <c r="LW545" s="30"/>
      <c r="LX545" s="30"/>
    </row>
    <row r="546" spans="1:336" s="31" customFormat="1" ht="140.25" x14ac:dyDescent="0.25">
      <c r="A546" s="677" t="str">
        <f>CONCATENATE(MUEBLES[[#This Row],[CODIGO DE LA PARTIDA ESPECIFICA ]],"-",MUEBLES[[#This Row],[NO. EDIFICIO ]],"-",MUEBLES[[#This Row],[NO. ÁREA ]],"-",MUEBLES[[#This Row],[NÚM. DE BIEN ]],"-",MUEBLES[[#This Row],[CONSECUTIVO DEL BIEN ]],"-",MUEBLES[[#This Row],[CONSECUTIVO GENERAL DE INVENTARIO]])</f>
        <v>511-01-44-228-007-0541</v>
      </c>
      <c r="B546" s="584">
        <v>511</v>
      </c>
      <c r="C546" s="584" t="s">
        <v>6096</v>
      </c>
      <c r="D546" s="584" t="s">
        <v>6662</v>
      </c>
      <c r="E546" s="585" t="s">
        <v>4060</v>
      </c>
      <c r="F546" s="584" t="str">
        <f>VLOOKUP(MUEBLES[[#This Row],[NO. EDIFICIO ]],EDIFICIOS[],2,FALSE)</f>
        <v>PALACIO MUNICIPAL</v>
      </c>
      <c r="G546" s="584" t="str">
        <f>VLOOKUP(MUEBLES[[#This Row],[NO. EDIFICIO ]],EDIFICIOS[],3,FALSE)</f>
        <v>PALACIO MUNICIPAL, S/N, COLONIA CENTRO</v>
      </c>
      <c r="H546" s="606" t="s">
        <v>4289</v>
      </c>
      <c r="I546" s="587" t="str">
        <f>VLOOKUP(MUEBLES[[#This Row],[NO. ÁREA ]],AREAS[],2,FALSE)</f>
        <v>SEGURIDAD PÚBLICA Y TRÁNSITO MUNICIPAL</v>
      </c>
      <c r="J546" s="586" t="str">
        <f>VLOOKUP(MUEBLES[[#This Row],[NO. ÁREA ]],AREAS[],5,FALSE)</f>
        <v>LIC. MIGUEL ÁNGEL ALDANA  CANO</v>
      </c>
      <c r="K546" s="586" t="s">
        <v>4060</v>
      </c>
      <c r="L546" s="587" t="str">
        <f>VLOOKUP(MUEBLES[[#This Row],[NÚM. DE NOMINA ]],PERSONAL[],2,FALSE)</f>
        <v>LIC. MIGUEL ÁNGEL ALDANA  CANO</v>
      </c>
      <c r="M546" s="586" t="str">
        <f>VLOOKUP(MUEBLES[[#This Row],[NÚM. DE NOMINA ]],PERSONAL[],3,FALSE)</f>
        <v xml:space="preserve">TITULAR </v>
      </c>
      <c r="N546" s="585" t="s">
        <v>4861</v>
      </c>
      <c r="O546" s="624" t="s">
        <v>4698</v>
      </c>
      <c r="P546" s="588" t="str">
        <f>VLOOKUP(MUEBLES[[#This Row],[NÚM. DE BIEN ]],BIENES[],2,FALSE)</f>
        <v>PATCH CORD MC6 MODULAR CAT6 UTP, CM/LS0H, 3FT, COLOR AZUL, VERSIÓN BULK (SIN EMPAQUE INDIVIDUAL</v>
      </c>
      <c r="Q546" s="625" t="s">
        <v>3619</v>
      </c>
      <c r="R546" s="606" t="s">
        <v>5483</v>
      </c>
      <c r="S546" s="585" t="s">
        <v>557</v>
      </c>
      <c r="T546" s="585" t="s">
        <v>557</v>
      </c>
      <c r="U546" s="585" t="s">
        <v>557</v>
      </c>
      <c r="V546" s="585"/>
      <c r="W546" s="590">
        <v>45280</v>
      </c>
      <c r="X546" s="591">
        <v>293.66559999999998</v>
      </c>
      <c r="Y546" s="619"/>
      <c r="Z546" s="592">
        <v>293.66559999999998</v>
      </c>
      <c r="AA546" s="585" t="s">
        <v>1405</v>
      </c>
      <c r="AB546" s="19"/>
      <c r="AC546" s="576"/>
      <c r="AD546" s="30"/>
      <c r="AE546" s="30"/>
      <c r="AF546" s="30"/>
      <c r="AG546" s="30"/>
      <c r="AH546" s="30"/>
      <c r="AI546" s="30"/>
      <c r="AJ546" s="30"/>
      <c r="AK546" s="30"/>
      <c r="AL546" s="30"/>
      <c r="AM546" s="30"/>
      <c r="AN546" s="30"/>
      <c r="AO546" s="30"/>
      <c r="AP546" s="30"/>
      <c r="AQ546" s="30"/>
      <c r="AR546" s="30"/>
      <c r="AS546" s="30"/>
      <c r="AT546" s="30"/>
      <c r="AU546" s="30"/>
      <c r="AV546" s="30"/>
      <c r="AW546" s="30"/>
      <c r="AX546" s="30"/>
      <c r="AY546" s="30"/>
      <c r="AZ546" s="30"/>
      <c r="BA546" s="30"/>
      <c r="BB546" s="30"/>
      <c r="BC546" s="30"/>
      <c r="BD546" s="30"/>
      <c r="BE546" s="30"/>
      <c r="BF546" s="30"/>
      <c r="BG546" s="30"/>
      <c r="BH546" s="30"/>
      <c r="BI546" s="30"/>
      <c r="BJ546" s="30"/>
      <c r="BK546" s="30"/>
      <c r="BL546" s="30"/>
      <c r="BM546" s="30"/>
      <c r="BN546" s="30"/>
      <c r="BO546" s="30"/>
      <c r="BP546" s="30"/>
      <c r="BQ546" s="30"/>
      <c r="BR546" s="30"/>
      <c r="BS546" s="30"/>
      <c r="BT546" s="30"/>
      <c r="BU546" s="30"/>
      <c r="BV546" s="30"/>
      <c r="BW546" s="30"/>
      <c r="BX546" s="30"/>
      <c r="BY546" s="30"/>
      <c r="BZ546" s="30"/>
      <c r="CA546" s="30"/>
      <c r="CB546" s="30"/>
      <c r="CC546" s="30"/>
      <c r="CD546" s="30"/>
      <c r="CE546" s="30"/>
      <c r="CF546" s="30"/>
      <c r="CG546" s="30"/>
      <c r="CH546" s="30"/>
      <c r="CI546" s="30"/>
      <c r="CJ546" s="30"/>
      <c r="CK546" s="30"/>
      <c r="CL546" s="30"/>
      <c r="CM546" s="30"/>
      <c r="CN546" s="30"/>
      <c r="CO546" s="30"/>
      <c r="CP546" s="30"/>
      <c r="CQ546" s="30"/>
      <c r="CR546" s="30"/>
      <c r="CS546" s="30"/>
      <c r="CT546" s="30"/>
      <c r="CU546" s="30"/>
      <c r="CV546" s="30"/>
      <c r="CW546" s="30"/>
      <c r="CX546" s="30"/>
      <c r="CY546" s="30"/>
      <c r="CZ546" s="30"/>
      <c r="DA546" s="30"/>
      <c r="DB546" s="30"/>
      <c r="DC546" s="30"/>
      <c r="DD546" s="30"/>
      <c r="DE546" s="30"/>
      <c r="DF546" s="30"/>
      <c r="DG546" s="30"/>
      <c r="DH546" s="30"/>
      <c r="DI546" s="30"/>
      <c r="DJ546" s="30"/>
      <c r="DK546" s="30"/>
      <c r="DL546" s="30"/>
      <c r="DM546" s="30"/>
      <c r="DN546" s="30"/>
      <c r="DO546" s="30"/>
      <c r="DP546" s="30"/>
      <c r="DQ546" s="30"/>
      <c r="DR546" s="30"/>
      <c r="DS546" s="30"/>
      <c r="DT546" s="30"/>
      <c r="DU546" s="30"/>
      <c r="DV546" s="30"/>
      <c r="DW546" s="30"/>
      <c r="DX546" s="30"/>
      <c r="DY546" s="30"/>
      <c r="DZ546" s="30"/>
      <c r="EA546" s="30"/>
      <c r="EB546" s="30"/>
      <c r="EC546" s="30"/>
      <c r="ED546" s="30"/>
      <c r="EE546" s="30"/>
      <c r="EF546" s="30"/>
      <c r="EG546" s="30"/>
      <c r="EH546" s="30"/>
      <c r="EI546" s="30"/>
      <c r="EJ546" s="30"/>
      <c r="EK546" s="30"/>
      <c r="EL546" s="30"/>
      <c r="EM546" s="30"/>
      <c r="EN546" s="30"/>
      <c r="EO546" s="30"/>
      <c r="EP546" s="30"/>
      <c r="EQ546" s="30"/>
      <c r="ER546" s="30"/>
      <c r="ES546" s="30"/>
      <c r="ET546" s="30"/>
      <c r="EU546" s="30"/>
      <c r="EV546" s="30"/>
      <c r="EW546" s="30"/>
      <c r="EX546" s="30"/>
      <c r="EY546" s="30"/>
      <c r="EZ546" s="30"/>
      <c r="FA546" s="30"/>
      <c r="FB546" s="30"/>
      <c r="FC546" s="30"/>
      <c r="FD546" s="30"/>
      <c r="FE546" s="30"/>
      <c r="FF546" s="30"/>
      <c r="FG546" s="30"/>
      <c r="FH546" s="30"/>
      <c r="FI546" s="30"/>
      <c r="FJ546" s="30"/>
      <c r="FK546" s="30"/>
      <c r="FL546" s="30"/>
      <c r="FM546" s="30"/>
      <c r="FN546" s="30"/>
      <c r="FO546" s="30"/>
      <c r="FP546" s="30"/>
      <c r="FQ546" s="30"/>
      <c r="FR546" s="30"/>
      <c r="FS546" s="30"/>
      <c r="FT546" s="30"/>
      <c r="FU546" s="30"/>
      <c r="FV546" s="30"/>
      <c r="FW546" s="30"/>
      <c r="FX546" s="30"/>
      <c r="FY546" s="30"/>
      <c r="FZ546" s="30"/>
      <c r="GA546" s="30"/>
      <c r="GB546" s="30"/>
      <c r="GC546" s="30"/>
      <c r="GD546" s="30"/>
      <c r="GE546" s="30"/>
      <c r="GF546" s="30"/>
      <c r="GG546" s="30"/>
      <c r="GH546" s="30"/>
      <c r="GI546" s="30"/>
      <c r="GJ546" s="30"/>
      <c r="GK546" s="30"/>
      <c r="GL546" s="30"/>
      <c r="GM546" s="30"/>
      <c r="GN546" s="30"/>
      <c r="GO546" s="30"/>
      <c r="GP546" s="30"/>
      <c r="GQ546" s="30"/>
      <c r="GR546" s="30"/>
      <c r="GS546" s="30"/>
      <c r="GT546" s="30"/>
      <c r="GU546" s="30"/>
      <c r="GV546" s="30"/>
      <c r="GW546" s="30"/>
      <c r="GX546" s="30"/>
      <c r="GY546" s="30"/>
      <c r="GZ546" s="30"/>
      <c r="HA546" s="30"/>
      <c r="HB546" s="30"/>
      <c r="HC546" s="30"/>
      <c r="HD546" s="30"/>
      <c r="HE546" s="30"/>
      <c r="HF546" s="30"/>
      <c r="HG546" s="30"/>
      <c r="HH546" s="30"/>
      <c r="HI546" s="30"/>
      <c r="HJ546" s="30"/>
      <c r="HK546" s="30"/>
      <c r="HL546" s="30"/>
      <c r="HM546" s="30"/>
      <c r="HN546" s="30"/>
      <c r="HO546" s="30"/>
      <c r="HP546" s="30"/>
      <c r="HQ546" s="30"/>
      <c r="HR546" s="30"/>
      <c r="HS546" s="30"/>
      <c r="HT546" s="30"/>
      <c r="HU546" s="30"/>
      <c r="HV546" s="30"/>
      <c r="HW546" s="30"/>
      <c r="HX546" s="30"/>
      <c r="HY546" s="30"/>
      <c r="HZ546" s="30"/>
      <c r="IA546" s="30"/>
      <c r="IB546" s="30"/>
      <c r="IC546" s="30"/>
      <c r="ID546" s="30"/>
      <c r="IE546" s="30"/>
      <c r="IF546" s="30"/>
      <c r="IG546" s="30"/>
      <c r="IH546" s="30"/>
      <c r="II546" s="30"/>
      <c r="IJ546" s="30"/>
      <c r="IK546" s="30"/>
      <c r="IL546" s="30"/>
      <c r="IM546" s="30"/>
      <c r="IN546" s="30"/>
      <c r="IO546" s="30"/>
      <c r="IP546" s="30"/>
      <c r="IQ546" s="30"/>
      <c r="IR546" s="30"/>
      <c r="IS546" s="30"/>
      <c r="IT546" s="30"/>
      <c r="IU546" s="30"/>
      <c r="IV546" s="30"/>
      <c r="IW546" s="30"/>
      <c r="IX546" s="30"/>
      <c r="IY546" s="30"/>
      <c r="IZ546" s="30"/>
      <c r="JA546" s="30"/>
      <c r="JB546" s="30"/>
      <c r="JC546" s="30"/>
      <c r="JD546" s="30"/>
      <c r="JE546" s="30"/>
      <c r="JF546" s="30"/>
      <c r="JG546" s="30"/>
      <c r="JH546" s="30"/>
      <c r="JI546" s="30"/>
      <c r="JJ546" s="30"/>
      <c r="JK546" s="30"/>
      <c r="JL546" s="30"/>
      <c r="JM546" s="30"/>
      <c r="JN546" s="30"/>
      <c r="JO546" s="30"/>
      <c r="JP546" s="30"/>
      <c r="JQ546" s="30"/>
      <c r="JR546" s="30"/>
      <c r="JS546" s="30"/>
      <c r="JT546" s="30"/>
      <c r="JU546" s="30"/>
      <c r="JV546" s="30"/>
      <c r="JW546" s="30"/>
      <c r="JX546" s="30"/>
      <c r="JY546" s="30"/>
      <c r="JZ546" s="30"/>
      <c r="KA546" s="30"/>
      <c r="KB546" s="30"/>
      <c r="KC546" s="30"/>
      <c r="KD546" s="30"/>
      <c r="KE546" s="30"/>
      <c r="KF546" s="30"/>
      <c r="KG546" s="30"/>
      <c r="KH546" s="30"/>
      <c r="KI546" s="30"/>
      <c r="KJ546" s="30"/>
      <c r="KK546" s="30"/>
      <c r="KL546" s="30"/>
      <c r="KM546" s="30"/>
      <c r="KN546" s="30"/>
      <c r="KO546" s="30"/>
      <c r="KP546" s="30"/>
      <c r="KQ546" s="30"/>
      <c r="KR546" s="30"/>
      <c r="KS546" s="30"/>
      <c r="KT546" s="30"/>
      <c r="KU546" s="30"/>
      <c r="KV546" s="30"/>
      <c r="KW546" s="30"/>
      <c r="KX546" s="30"/>
      <c r="KY546" s="30"/>
      <c r="KZ546" s="30"/>
      <c r="LA546" s="30"/>
      <c r="LB546" s="30"/>
      <c r="LC546" s="30"/>
      <c r="LD546" s="30"/>
      <c r="LE546" s="30"/>
      <c r="LF546" s="30"/>
      <c r="LG546" s="30"/>
      <c r="LH546" s="30"/>
      <c r="LI546" s="30"/>
      <c r="LJ546" s="30"/>
      <c r="LK546" s="30"/>
      <c r="LL546" s="30"/>
      <c r="LM546" s="30"/>
      <c r="LN546" s="30"/>
      <c r="LO546" s="30"/>
      <c r="LP546" s="30"/>
      <c r="LQ546" s="30"/>
      <c r="LR546" s="30"/>
      <c r="LS546" s="30"/>
      <c r="LT546" s="30"/>
      <c r="LU546" s="30"/>
      <c r="LV546" s="30"/>
      <c r="LW546" s="30"/>
      <c r="LX546" s="30"/>
    </row>
    <row r="547" spans="1:336" s="31" customFormat="1" ht="140.25" x14ac:dyDescent="0.25">
      <c r="A547" s="677" t="str">
        <f>CONCATENATE(MUEBLES[[#This Row],[CODIGO DE LA PARTIDA ESPECIFICA ]],"-",MUEBLES[[#This Row],[NO. EDIFICIO ]],"-",MUEBLES[[#This Row],[NO. ÁREA ]],"-",MUEBLES[[#This Row],[NÚM. DE BIEN ]],"-",MUEBLES[[#This Row],[CONSECUTIVO DEL BIEN ]],"-",MUEBLES[[#This Row],[CONSECUTIVO GENERAL DE INVENTARIO]])</f>
        <v>511-01-44-228-008-0542</v>
      </c>
      <c r="B547" s="584">
        <v>511</v>
      </c>
      <c r="C547" s="584" t="s">
        <v>6096</v>
      </c>
      <c r="D547" s="584" t="s">
        <v>6663</v>
      </c>
      <c r="E547" s="585" t="s">
        <v>4060</v>
      </c>
      <c r="F547" s="584" t="str">
        <f>VLOOKUP(MUEBLES[[#This Row],[NO. EDIFICIO ]],EDIFICIOS[],2,FALSE)</f>
        <v>PALACIO MUNICIPAL</v>
      </c>
      <c r="G547" s="584" t="str">
        <f>VLOOKUP(MUEBLES[[#This Row],[NO. EDIFICIO ]],EDIFICIOS[],3,FALSE)</f>
        <v>PALACIO MUNICIPAL, S/N, COLONIA CENTRO</v>
      </c>
      <c r="H547" s="606" t="s">
        <v>4289</v>
      </c>
      <c r="I547" s="587" t="str">
        <f>VLOOKUP(MUEBLES[[#This Row],[NO. ÁREA ]],AREAS[],2,FALSE)</f>
        <v>SEGURIDAD PÚBLICA Y TRÁNSITO MUNICIPAL</v>
      </c>
      <c r="J547" s="586" t="str">
        <f>VLOOKUP(MUEBLES[[#This Row],[NO. ÁREA ]],AREAS[],5,FALSE)</f>
        <v>LIC. MIGUEL ÁNGEL ALDANA  CANO</v>
      </c>
      <c r="K547" s="586" t="s">
        <v>4060</v>
      </c>
      <c r="L547" s="587" t="str">
        <f>VLOOKUP(MUEBLES[[#This Row],[NÚM. DE NOMINA ]],PERSONAL[],2,FALSE)</f>
        <v>LIC. MIGUEL ÁNGEL ALDANA  CANO</v>
      </c>
      <c r="M547" s="586" t="str">
        <f>VLOOKUP(MUEBLES[[#This Row],[NÚM. DE NOMINA ]],PERSONAL[],3,FALSE)</f>
        <v xml:space="preserve">TITULAR </v>
      </c>
      <c r="N547" s="585" t="s">
        <v>4861</v>
      </c>
      <c r="O547" s="624" t="s">
        <v>4699</v>
      </c>
      <c r="P547" s="588" t="str">
        <f>VLOOKUP(MUEBLES[[#This Row],[NÚM. DE BIEN ]],BIENES[],2,FALSE)</f>
        <v>PATCH CORD MC6 MODULAR CAT6 UTP, CM/LS0H, 3FT, COLOR AZUL, VERSIÓN BULK (SIN EMPAQUE INDIVIDUAL</v>
      </c>
      <c r="Q547" s="625" t="s">
        <v>3619</v>
      </c>
      <c r="R547" s="606" t="s">
        <v>5484</v>
      </c>
      <c r="S547" s="585" t="s">
        <v>557</v>
      </c>
      <c r="T547" s="585" t="s">
        <v>557</v>
      </c>
      <c r="U547" s="585" t="s">
        <v>557</v>
      </c>
      <c r="V547" s="585"/>
      <c r="W547" s="590">
        <v>45280</v>
      </c>
      <c r="X547" s="591">
        <v>293.66559999999998</v>
      </c>
      <c r="Y547" s="619"/>
      <c r="Z547" s="592">
        <v>293.66559999999998</v>
      </c>
      <c r="AA547" s="585" t="s">
        <v>1405</v>
      </c>
      <c r="AB547" s="19"/>
      <c r="AC547" s="576"/>
      <c r="AD547" s="30"/>
      <c r="AE547" s="30"/>
      <c r="AF547" s="30"/>
      <c r="AG547" s="30"/>
      <c r="AH547" s="30"/>
      <c r="AI547" s="30"/>
      <c r="AJ547" s="30"/>
      <c r="AK547" s="30"/>
      <c r="AL547" s="30"/>
      <c r="AM547" s="30"/>
      <c r="AN547" s="30"/>
      <c r="AO547" s="30"/>
      <c r="AP547" s="30"/>
      <c r="AQ547" s="30"/>
      <c r="AR547" s="30"/>
      <c r="AS547" s="30"/>
      <c r="AT547" s="30"/>
      <c r="AU547" s="30"/>
      <c r="AV547" s="30"/>
      <c r="AW547" s="30"/>
      <c r="AX547" s="30"/>
      <c r="AY547" s="30"/>
      <c r="AZ547" s="30"/>
      <c r="BA547" s="30"/>
      <c r="BB547" s="30"/>
      <c r="BC547" s="30"/>
      <c r="BD547" s="30"/>
      <c r="BE547" s="30"/>
      <c r="BF547" s="30"/>
      <c r="BG547" s="30"/>
      <c r="BH547" s="30"/>
      <c r="BI547" s="30"/>
      <c r="BJ547" s="30"/>
      <c r="BK547" s="30"/>
      <c r="BL547" s="30"/>
      <c r="BM547" s="30"/>
      <c r="BN547" s="30"/>
      <c r="BO547" s="30"/>
      <c r="BP547" s="30"/>
      <c r="BQ547" s="30"/>
      <c r="BR547" s="30"/>
      <c r="BS547" s="30"/>
      <c r="BT547" s="30"/>
      <c r="BU547" s="30"/>
      <c r="BV547" s="30"/>
      <c r="BW547" s="30"/>
      <c r="BX547" s="30"/>
      <c r="BY547" s="30"/>
      <c r="BZ547" s="30"/>
      <c r="CA547" s="30"/>
      <c r="CB547" s="30"/>
      <c r="CC547" s="30"/>
      <c r="CD547" s="30"/>
      <c r="CE547" s="30"/>
      <c r="CF547" s="30"/>
      <c r="CG547" s="30"/>
      <c r="CH547" s="30"/>
      <c r="CI547" s="30"/>
      <c r="CJ547" s="30"/>
      <c r="CK547" s="30"/>
      <c r="CL547" s="30"/>
      <c r="CM547" s="30"/>
      <c r="CN547" s="30"/>
      <c r="CO547" s="30"/>
      <c r="CP547" s="30"/>
      <c r="CQ547" s="30"/>
      <c r="CR547" s="30"/>
      <c r="CS547" s="30"/>
      <c r="CT547" s="30"/>
      <c r="CU547" s="30"/>
      <c r="CV547" s="30"/>
      <c r="CW547" s="30"/>
      <c r="CX547" s="30"/>
      <c r="CY547" s="30"/>
      <c r="CZ547" s="30"/>
      <c r="DA547" s="30"/>
      <c r="DB547" s="30"/>
      <c r="DC547" s="30"/>
      <c r="DD547" s="30"/>
      <c r="DE547" s="30"/>
      <c r="DF547" s="30"/>
      <c r="DG547" s="30"/>
      <c r="DH547" s="30"/>
      <c r="DI547" s="30"/>
      <c r="DJ547" s="30"/>
      <c r="DK547" s="30"/>
      <c r="DL547" s="30"/>
      <c r="DM547" s="30"/>
      <c r="DN547" s="30"/>
      <c r="DO547" s="30"/>
      <c r="DP547" s="30"/>
      <c r="DQ547" s="30"/>
      <c r="DR547" s="30"/>
      <c r="DS547" s="30"/>
      <c r="DT547" s="30"/>
      <c r="DU547" s="30"/>
      <c r="DV547" s="30"/>
      <c r="DW547" s="30"/>
      <c r="DX547" s="30"/>
      <c r="DY547" s="30"/>
      <c r="DZ547" s="30"/>
      <c r="EA547" s="30"/>
      <c r="EB547" s="30"/>
      <c r="EC547" s="30"/>
      <c r="ED547" s="30"/>
      <c r="EE547" s="30"/>
      <c r="EF547" s="30"/>
      <c r="EG547" s="30"/>
      <c r="EH547" s="30"/>
      <c r="EI547" s="30"/>
      <c r="EJ547" s="30"/>
      <c r="EK547" s="30"/>
      <c r="EL547" s="30"/>
      <c r="EM547" s="30"/>
      <c r="EN547" s="30"/>
      <c r="EO547" s="30"/>
      <c r="EP547" s="30"/>
      <c r="EQ547" s="30"/>
      <c r="ER547" s="30"/>
      <c r="ES547" s="30"/>
      <c r="ET547" s="30"/>
      <c r="EU547" s="30"/>
      <c r="EV547" s="30"/>
      <c r="EW547" s="30"/>
      <c r="EX547" s="30"/>
      <c r="EY547" s="30"/>
      <c r="EZ547" s="30"/>
      <c r="FA547" s="30"/>
      <c r="FB547" s="30"/>
      <c r="FC547" s="30"/>
      <c r="FD547" s="30"/>
      <c r="FE547" s="30"/>
      <c r="FF547" s="30"/>
      <c r="FG547" s="30"/>
      <c r="FH547" s="30"/>
      <c r="FI547" s="30"/>
      <c r="FJ547" s="30"/>
      <c r="FK547" s="30"/>
      <c r="FL547" s="30"/>
      <c r="FM547" s="30"/>
      <c r="FN547" s="30"/>
      <c r="FO547" s="30"/>
      <c r="FP547" s="30"/>
      <c r="FQ547" s="30"/>
      <c r="FR547" s="30"/>
      <c r="FS547" s="30"/>
      <c r="FT547" s="30"/>
      <c r="FU547" s="30"/>
      <c r="FV547" s="30"/>
      <c r="FW547" s="30"/>
      <c r="FX547" s="30"/>
      <c r="FY547" s="30"/>
      <c r="FZ547" s="30"/>
      <c r="GA547" s="30"/>
      <c r="GB547" s="30"/>
      <c r="GC547" s="30"/>
      <c r="GD547" s="30"/>
      <c r="GE547" s="30"/>
      <c r="GF547" s="30"/>
      <c r="GG547" s="30"/>
      <c r="GH547" s="30"/>
      <c r="GI547" s="30"/>
      <c r="GJ547" s="30"/>
      <c r="GK547" s="30"/>
      <c r="GL547" s="30"/>
      <c r="GM547" s="30"/>
      <c r="GN547" s="30"/>
      <c r="GO547" s="30"/>
      <c r="GP547" s="30"/>
      <c r="GQ547" s="30"/>
      <c r="GR547" s="30"/>
      <c r="GS547" s="30"/>
      <c r="GT547" s="30"/>
      <c r="GU547" s="30"/>
      <c r="GV547" s="30"/>
      <c r="GW547" s="30"/>
      <c r="GX547" s="30"/>
      <c r="GY547" s="30"/>
      <c r="GZ547" s="30"/>
      <c r="HA547" s="30"/>
      <c r="HB547" s="30"/>
      <c r="HC547" s="30"/>
      <c r="HD547" s="30"/>
      <c r="HE547" s="30"/>
      <c r="HF547" s="30"/>
      <c r="HG547" s="30"/>
      <c r="HH547" s="30"/>
      <c r="HI547" s="30"/>
      <c r="HJ547" s="30"/>
      <c r="HK547" s="30"/>
      <c r="HL547" s="30"/>
      <c r="HM547" s="30"/>
      <c r="HN547" s="30"/>
      <c r="HO547" s="30"/>
      <c r="HP547" s="30"/>
      <c r="HQ547" s="30"/>
      <c r="HR547" s="30"/>
      <c r="HS547" s="30"/>
      <c r="HT547" s="30"/>
      <c r="HU547" s="30"/>
      <c r="HV547" s="30"/>
      <c r="HW547" s="30"/>
      <c r="HX547" s="30"/>
      <c r="HY547" s="30"/>
      <c r="HZ547" s="30"/>
      <c r="IA547" s="30"/>
      <c r="IB547" s="30"/>
      <c r="IC547" s="30"/>
      <c r="ID547" s="30"/>
      <c r="IE547" s="30"/>
      <c r="IF547" s="30"/>
      <c r="IG547" s="30"/>
      <c r="IH547" s="30"/>
      <c r="II547" s="30"/>
      <c r="IJ547" s="30"/>
      <c r="IK547" s="30"/>
      <c r="IL547" s="30"/>
      <c r="IM547" s="30"/>
      <c r="IN547" s="30"/>
      <c r="IO547" s="30"/>
      <c r="IP547" s="30"/>
      <c r="IQ547" s="30"/>
      <c r="IR547" s="30"/>
      <c r="IS547" s="30"/>
      <c r="IT547" s="30"/>
      <c r="IU547" s="30"/>
      <c r="IV547" s="30"/>
      <c r="IW547" s="30"/>
      <c r="IX547" s="30"/>
      <c r="IY547" s="30"/>
      <c r="IZ547" s="30"/>
      <c r="JA547" s="30"/>
      <c r="JB547" s="30"/>
      <c r="JC547" s="30"/>
      <c r="JD547" s="30"/>
      <c r="JE547" s="30"/>
      <c r="JF547" s="30"/>
      <c r="JG547" s="30"/>
      <c r="JH547" s="30"/>
      <c r="JI547" s="30"/>
      <c r="JJ547" s="30"/>
      <c r="JK547" s="30"/>
      <c r="JL547" s="30"/>
      <c r="JM547" s="30"/>
      <c r="JN547" s="30"/>
      <c r="JO547" s="30"/>
      <c r="JP547" s="30"/>
      <c r="JQ547" s="30"/>
      <c r="JR547" s="30"/>
      <c r="JS547" s="30"/>
      <c r="JT547" s="30"/>
      <c r="JU547" s="30"/>
      <c r="JV547" s="30"/>
      <c r="JW547" s="30"/>
      <c r="JX547" s="30"/>
      <c r="JY547" s="30"/>
      <c r="JZ547" s="30"/>
      <c r="KA547" s="30"/>
      <c r="KB547" s="30"/>
      <c r="KC547" s="30"/>
      <c r="KD547" s="30"/>
      <c r="KE547" s="30"/>
      <c r="KF547" s="30"/>
      <c r="KG547" s="30"/>
      <c r="KH547" s="30"/>
      <c r="KI547" s="30"/>
      <c r="KJ547" s="30"/>
      <c r="KK547" s="30"/>
      <c r="KL547" s="30"/>
      <c r="KM547" s="30"/>
      <c r="KN547" s="30"/>
      <c r="KO547" s="30"/>
      <c r="KP547" s="30"/>
      <c r="KQ547" s="30"/>
      <c r="KR547" s="30"/>
      <c r="KS547" s="30"/>
      <c r="KT547" s="30"/>
      <c r="KU547" s="30"/>
      <c r="KV547" s="30"/>
      <c r="KW547" s="30"/>
      <c r="KX547" s="30"/>
      <c r="KY547" s="30"/>
      <c r="KZ547" s="30"/>
      <c r="LA547" s="30"/>
      <c r="LB547" s="30"/>
      <c r="LC547" s="30"/>
      <c r="LD547" s="30"/>
      <c r="LE547" s="30"/>
      <c r="LF547" s="30"/>
      <c r="LG547" s="30"/>
      <c r="LH547" s="30"/>
      <c r="LI547" s="30"/>
      <c r="LJ547" s="30"/>
      <c r="LK547" s="30"/>
      <c r="LL547" s="30"/>
      <c r="LM547" s="30"/>
      <c r="LN547" s="30"/>
      <c r="LO547" s="30"/>
      <c r="LP547" s="30"/>
      <c r="LQ547" s="30"/>
      <c r="LR547" s="30"/>
      <c r="LS547" s="30"/>
      <c r="LT547" s="30"/>
      <c r="LU547" s="30"/>
      <c r="LV547" s="30"/>
      <c r="LW547" s="30"/>
      <c r="LX547" s="30"/>
    </row>
    <row r="548" spans="1:336" s="31" customFormat="1" ht="140.25" x14ac:dyDescent="0.25">
      <c r="A548" s="677" t="str">
        <f>CONCATENATE(MUEBLES[[#This Row],[CODIGO DE LA PARTIDA ESPECIFICA ]],"-",MUEBLES[[#This Row],[NO. EDIFICIO ]],"-",MUEBLES[[#This Row],[NO. ÁREA ]],"-",MUEBLES[[#This Row],[NÚM. DE BIEN ]],"-",MUEBLES[[#This Row],[CONSECUTIVO DEL BIEN ]],"-",MUEBLES[[#This Row],[CONSECUTIVO GENERAL DE INVENTARIO]])</f>
        <v>511-01-44-228-009-0543</v>
      </c>
      <c r="B548" s="584">
        <v>511</v>
      </c>
      <c r="C548" s="584" t="s">
        <v>6096</v>
      </c>
      <c r="D548" s="584" t="s">
        <v>6664</v>
      </c>
      <c r="E548" s="585" t="s">
        <v>4060</v>
      </c>
      <c r="F548" s="584" t="str">
        <f>VLOOKUP(MUEBLES[[#This Row],[NO. EDIFICIO ]],EDIFICIOS[],2,FALSE)</f>
        <v>PALACIO MUNICIPAL</v>
      </c>
      <c r="G548" s="584" t="str">
        <f>VLOOKUP(MUEBLES[[#This Row],[NO. EDIFICIO ]],EDIFICIOS[],3,FALSE)</f>
        <v>PALACIO MUNICIPAL, S/N, COLONIA CENTRO</v>
      </c>
      <c r="H548" s="606" t="s">
        <v>4289</v>
      </c>
      <c r="I548" s="587" t="str">
        <f>VLOOKUP(MUEBLES[[#This Row],[NO. ÁREA ]],AREAS[],2,FALSE)</f>
        <v>SEGURIDAD PÚBLICA Y TRÁNSITO MUNICIPAL</v>
      </c>
      <c r="J548" s="586" t="str">
        <f>VLOOKUP(MUEBLES[[#This Row],[NO. ÁREA ]],AREAS[],5,FALSE)</f>
        <v>LIC. MIGUEL ÁNGEL ALDANA  CANO</v>
      </c>
      <c r="K548" s="586" t="s">
        <v>4060</v>
      </c>
      <c r="L548" s="587" t="str">
        <f>VLOOKUP(MUEBLES[[#This Row],[NÚM. DE NOMINA ]],PERSONAL[],2,FALSE)</f>
        <v>LIC. MIGUEL ÁNGEL ALDANA  CANO</v>
      </c>
      <c r="M548" s="586" t="str">
        <f>VLOOKUP(MUEBLES[[#This Row],[NÚM. DE NOMINA ]],PERSONAL[],3,FALSE)</f>
        <v xml:space="preserve">TITULAR </v>
      </c>
      <c r="N548" s="585" t="s">
        <v>4861</v>
      </c>
      <c r="O548" s="624" t="s">
        <v>4700</v>
      </c>
      <c r="P548" s="588" t="str">
        <f>VLOOKUP(MUEBLES[[#This Row],[NÚM. DE BIEN ]],BIENES[],2,FALSE)</f>
        <v>PATCH CORD MC6 MODULAR CAT6 UTP, CM/LS0H, 3FT, COLOR AZUL, VERSIÓN BULK (SIN EMPAQUE INDIVIDUAL</v>
      </c>
      <c r="Q548" s="625" t="s">
        <v>3619</v>
      </c>
      <c r="R548" s="606" t="s">
        <v>5485</v>
      </c>
      <c r="S548" s="585" t="s">
        <v>557</v>
      </c>
      <c r="T548" s="585" t="s">
        <v>557</v>
      </c>
      <c r="U548" s="585" t="s">
        <v>557</v>
      </c>
      <c r="V548" s="585"/>
      <c r="W548" s="590">
        <v>45280</v>
      </c>
      <c r="X548" s="591">
        <v>293.66559999999998</v>
      </c>
      <c r="Y548" s="619"/>
      <c r="Z548" s="592">
        <v>293.66559999999998</v>
      </c>
      <c r="AA548" s="585" t="s">
        <v>1405</v>
      </c>
      <c r="AB548" s="19"/>
      <c r="AC548" s="576"/>
      <c r="AD548" s="30"/>
      <c r="AE548" s="30"/>
      <c r="AF548" s="30"/>
      <c r="AG548" s="30"/>
      <c r="AH548" s="30"/>
      <c r="AI548" s="30"/>
      <c r="AJ548" s="30"/>
      <c r="AK548" s="30"/>
      <c r="AL548" s="30"/>
      <c r="AM548" s="30"/>
      <c r="AN548" s="30"/>
      <c r="AO548" s="30"/>
      <c r="AP548" s="30"/>
      <c r="AQ548" s="30"/>
      <c r="AR548" s="30"/>
      <c r="AS548" s="30"/>
      <c r="AT548" s="30"/>
      <c r="AU548" s="30"/>
      <c r="AV548" s="30"/>
      <c r="AW548" s="30"/>
      <c r="AX548" s="30"/>
      <c r="AY548" s="30"/>
      <c r="AZ548" s="30"/>
      <c r="BA548" s="30"/>
      <c r="BB548" s="30"/>
      <c r="BC548" s="30"/>
      <c r="BD548" s="30"/>
      <c r="BE548" s="30"/>
      <c r="BF548" s="30"/>
      <c r="BG548" s="30"/>
      <c r="BH548" s="30"/>
      <c r="BI548" s="30"/>
      <c r="BJ548" s="30"/>
      <c r="BK548" s="30"/>
      <c r="BL548" s="30"/>
      <c r="BM548" s="30"/>
      <c r="BN548" s="30"/>
      <c r="BO548" s="30"/>
      <c r="BP548" s="30"/>
      <c r="BQ548" s="30"/>
      <c r="BR548" s="30"/>
      <c r="BS548" s="30"/>
      <c r="BT548" s="30"/>
      <c r="BU548" s="30"/>
      <c r="BV548" s="30"/>
      <c r="BW548" s="30"/>
      <c r="BX548" s="30"/>
      <c r="BY548" s="30"/>
      <c r="BZ548" s="30"/>
      <c r="CA548" s="30"/>
      <c r="CB548" s="30"/>
      <c r="CC548" s="30"/>
      <c r="CD548" s="30"/>
      <c r="CE548" s="30"/>
      <c r="CF548" s="30"/>
      <c r="CG548" s="30"/>
      <c r="CH548" s="30"/>
      <c r="CI548" s="30"/>
      <c r="CJ548" s="30"/>
      <c r="CK548" s="30"/>
      <c r="CL548" s="30"/>
      <c r="CM548" s="30"/>
      <c r="CN548" s="30"/>
      <c r="CO548" s="30"/>
      <c r="CP548" s="30"/>
      <c r="CQ548" s="30"/>
      <c r="CR548" s="30"/>
      <c r="CS548" s="30"/>
      <c r="CT548" s="30"/>
      <c r="CU548" s="30"/>
      <c r="CV548" s="30"/>
      <c r="CW548" s="30"/>
      <c r="CX548" s="30"/>
      <c r="CY548" s="30"/>
      <c r="CZ548" s="30"/>
      <c r="DA548" s="30"/>
      <c r="DB548" s="30"/>
      <c r="DC548" s="30"/>
      <c r="DD548" s="30"/>
      <c r="DE548" s="30"/>
      <c r="DF548" s="30"/>
      <c r="DG548" s="30"/>
      <c r="DH548" s="30"/>
      <c r="DI548" s="30"/>
      <c r="DJ548" s="30"/>
      <c r="DK548" s="30"/>
      <c r="DL548" s="30"/>
      <c r="DM548" s="30"/>
      <c r="DN548" s="30"/>
      <c r="DO548" s="30"/>
      <c r="DP548" s="30"/>
      <c r="DQ548" s="30"/>
      <c r="DR548" s="30"/>
      <c r="DS548" s="30"/>
      <c r="DT548" s="30"/>
      <c r="DU548" s="30"/>
      <c r="DV548" s="30"/>
      <c r="DW548" s="30"/>
      <c r="DX548" s="30"/>
      <c r="DY548" s="30"/>
      <c r="DZ548" s="30"/>
      <c r="EA548" s="30"/>
      <c r="EB548" s="30"/>
      <c r="EC548" s="30"/>
      <c r="ED548" s="30"/>
      <c r="EE548" s="30"/>
      <c r="EF548" s="30"/>
      <c r="EG548" s="30"/>
      <c r="EH548" s="30"/>
      <c r="EI548" s="30"/>
      <c r="EJ548" s="30"/>
      <c r="EK548" s="30"/>
      <c r="EL548" s="30"/>
      <c r="EM548" s="30"/>
      <c r="EN548" s="30"/>
      <c r="EO548" s="30"/>
      <c r="EP548" s="30"/>
      <c r="EQ548" s="30"/>
      <c r="ER548" s="30"/>
      <c r="ES548" s="30"/>
      <c r="ET548" s="30"/>
      <c r="EU548" s="30"/>
      <c r="EV548" s="30"/>
      <c r="EW548" s="30"/>
      <c r="EX548" s="30"/>
      <c r="EY548" s="30"/>
      <c r="EZ548" s="30"/>
      <c r="FA548" s="30"/>
      <c r="FB548" s="30"/>
      <c r="FC548" s="30"/>
      <c r="FD548" s="30"/>
      <c r="FE548" s="30"/>
      <c r="FF548" s="30"/>
      <c r="FG548" s="30"/>
      <c r="FH548" s="30"/>
      <c r="FI548" s="30"/>
      <c r="FJ548" s="30"/>
      <c r="FK548" s="30"/>
      <c r="FL548" s="30"/>
      <c r="FM548" s="30"/>
      <c r="FN548" s="30"/>
      <c r="FO548" s="30"/>
      <c r="FP548" s="30"/>
      <c r="FQ548" s="30"/>
      <c r="FR548" s="30"/>
      <c r="FS548" s="30"/>
      <c r="FT548" s="30"/>
      <c r="FU548" s="30"/>
      <c r="FV548" s="30"/>
      <c r="FW548" s="30"/>
      <c r="FX548" s="30"/>
      <c r="FY548" s="30"/>
      <c r="FZ548" s="30"/>
      <c r="GA548" s="30"/>
      <c r="GB548" s="30"/>
      <c r="GC548" s="30"/>
      <c r="GD548" s="30"/>
      <c r="GE548" s="30"/>
      <c r="GF548" s="30"/>
      <c r="GG548" s="30"/>
      <c r="GH548" s="30"/>
      <c r="GI548" s="30"/>
      <c r="GJ548" s="30"/>
      <c r="GK548" s="30"/>
      <c r="GL548" s="30"/>
      <c r="GM548" s="30"/>
      <c r="GN548" s="30"/>
      <c r="GO548" s="30"/>
      <c r="GP548" s="30"/>
      <c r="GQ548" s="30"/>
      <c r="GR548" s="30"/>
      <c r="GS548" s="30"/>
      <c r="GT548" s="30"/>
      <c r="GU548" s="30"/>
      <c r="GV548" s="30"/>
      <c r="GW548" s="30"/>
      <c r="GX548" s="30"/>
      <c r="GY548" s="30"/>
      <c r="GZ548" s="30"/>
      <c r="HA548" s="30"/>
      <c r="HB548" s="30"/>
      <c r="HC548" s="30"/>
      <c r="HD548" s="30"/>
      <c r="HE548" s="30"/>
      <c r="HF548" s="30"/>
      <c r="HG548" s="30"/>
      <c r="HH548" s="30"/>
      <c r="HI548" s="30"/>
      <c r="HJ548" s="30"/>
      <c r="HK548" s="30"/>
      <c r="HL548" s="30"/>
      <c r="HM548" s="30"/>
      <c r="HN548" s="30"/>
      <c r="HO548" s="30"/>
      <c r="HP548" s="30"/>
      <c r="HQ548" s="30"/>
      <c r="HR548" s="30"/>
      <c r="HS548" s="30"/>
      <c r="HT548" s="30"/>
      <c r="HU548" s="30"/>
      <c r="HV548" s="30"/>
      <c r="HW548" s="30"/>
      <c r="HX548" s="30"/>
      <c r="HY548" s="30"/>
      <c r="HZ548" s="30"/>
      <c r="IA548" s="30"/>
      <c r="IB548" s="30"/>
      <c r="IC548" s="30"/>
      <c r="ID548" s="30"/>
      <c r="IE548" s="30"/>
      <c r="IF548" s="30"/>
      <c r="IG548" s="30"/>
      <c r="IH548" s="30"/>
      <c r="II548" s="30"/>
      <c r="IJ548" s="30"/>
      <c r="IK548" s="30"/>
      <c r="IL548" s="30"/>
      <c r="IM548" s="30"/>
      <c r="IN548" s="30"/>
      <c r="IO548" s="30"/>
      <c r="IP548" s="30"/>
      <c r="IQ548" s="30"/>
      <c r="IR548" s="30"/>
      <c r="IS548" s="30"/>
      <c r="IT548" s="30"/>
      <c r="IU548" s="30"/>
      <c r="IV548" s="30"/>
      <c r="IW548" s="30"/>
      <c r="IX548" s="30"/>
      <c r="IY548" s="30"/>
      <c r="IZ548" s="30"/>
      <c r="JA548" s="30"/>
      <c r="JB548" s="30"/>
      <c r="JC548" s="30"/>
      <c r="JD548" s="30"/>
      <c r="JE548" s="30"/>
      <c r="JF548" s="30"/>
      <c r="JG548" s="30"/>
      <c r="JH548" s="30"/>
      <c r="JI548" s="30"/>
      <c r="JJ548" s="30"/>
      <c r="JK548" s="30"/>
      <c r="JL548" s="30"/>
      <c r="JM548" s="30"/>
      <c r="JN548" s="30"/>
      <c r="JO548" s="30"/>
      <c r="JP548" s="30"/>
      <c r="JQ548" s="30"/>
      <c r="JR548" s="30"/>
      <c r="JS548" s="30"/>
      <c r="JT548" s="30"/>
      <c r="JU548" s="30"/>
      <c r="JV548" s="30"/>
      <c r="JW548" s="30"/>
      <c r="JX548" s="30"/>
      <c r="JY548" s="30"/>
      <c r="JZ548" s="30"/>
      <c r="KA548" s="30"/>
      <c r="KB548" s="30"/>
      <c r="KC548" s="30"/>
      <c r="KD548" s="30"/>
      <c r="KE548" s="30"/>
      <c r="KF548" s="30"/>
      <c r="KG548" s="30"/>
      <c r="KH548" s="30"/>
      <c r="KI548" s="30"/>
      <c r="KJ548" s="30"/>
      <c r="KK548" s="30"/>
      <c r="KL548" s="30"/>
      <c r="KM548" s="30"/>
      <c r="KN548" s="30"/>
      <c r="KO548" s="30"/>
      <c r="KP548" s="30"/>
      <c r="KQ548" s="30"/>
      <c r="KR548" s="30"/>
      <c r="KS548" s="30"/>
      <c r="KT548" s="30"/>
      <c r="KU548" s="30"/>
      <c r="KV548" s="30"/>
      <c r="KW548" s="30"/>
      <c r="KX548" s="30"/>
      <c r="KY548" s="30"/>
      <c r="KZ548" s="30"/>
      <c r="LA548" s="30"/>
      <c r="LB548" s="30"/>
      <c r="LC548" s="30"/>
      <c r="LD548" s="30"/>
      <c r="LE548" s="30"/>
      <c r="LF548" s="30"/>
      <c r="LG548" s="30"/>
      <c r="LH548" s="30"/>
      <c r="LI548" s="30"/>
      <c r="LJ548" s="30"/>
      <c r="LK548" s="30"/>
      <c r="LL548" s="30"/>
      <c r="LM548" s="30"/>
      <c r="LN548" s="30"/>
      <c r="LO548" s="30"/>
      <c r="LP548" s="30"/>
      <c r="LQ548" s="30"/>
      <c r="LR548" s="30"/>
      <c r="LS548" s="30"/>
      <c r="LT548" s="30"/>
      <c r="LU548" s="30"/>
      <c r="LV548" s="30"/>
      <c r="LW548" s="30"/>
      <c r="LX548" s="30"/>
    </row>
    <row r="549" spans="1:336" s="31" customFormat="1" ht="140.25" x14ac:dyDescent="0.25">
      <c r="A549" s="677" t="str">
        <f>CONCATENATE(MUEBLES[[#This Row],[CODIGO DE LA PARTIDA ESPECIFICA ]],"-",MUEBLES[[#This Row],[NO. EDIFICIO ]],"-",MUEBLES[[#This Row],[NO. ÁREA ]],"-",MUEBLES[[#This Row],[NÚM. DE BIEN ]],"-",MUEBLES[[#This Row],[CONSECUTIVO DEL BIEN ]],"-",MUEBLES[[#This Row],[CONSECUTIVO GENERAL DE INVENTARIO]])</f>
        <v>511-01-44-228-010-0544</v>
      </c>
      <c r="B549" s="584">
        <v>511</v>
      </c>
      <c r="C549" s="584" t="s">
        <v>6096</v>
      </c>
      <c r="D549" s="584" t="s">
        <v>6665</v>
      </c>
      <c r="E549" s="585" t="s">
        <v>4060</v>
      </c>
      <c r="F549" s="584" t="str">
        <f>VLOOKUP(MUEBLES[[#This Row],[NO. EDIFICIO ]],EDIFICIOS[],2,FALSE)</f>
        <v>PALACIO MUNICIPAL</v>
      </c>
      <c r="G549" s="584" t="str">
        <f>VLOOKUP(MUEBLES[[#This Row],[NO. EDIFICIO ]],EDIFICIOS[],3,FALSE)</f>
        <v>PALACIO MUNICIPAL, S/N, COLONIA CENTRO</v>
      </c>
      <c r="H549" s="606" t="s">
        <v>4289</v>
      </c>
      <c r="I549" s="587" t="str">
        <f>VLOOKUP(MUEBLES[[#This Row],[NO. ÁREA ]],AREAS[],2,FALSE)</f>
        <v>SEGURIDAD PÚBLICA Y TRÁNSITO MUNICIPAL</v>
      </c>
      <c r="J549" s="586" t="str">
        <f>VLOOKUP(MUEBLES[[#This Row],[NO. ÁREA ]],AREAS[],5,FALSE)</f>
        <v>LIC. MIGUEL ÁNGEL ALDANA  CANO</v>
      </c>
      <c r="K549" s="586" t="s">
        <v>4060</v>
      </c>
      <c r="L549" s="587" t="str">
        <f>VLOOKUP(MUEBLES[[#This Row],[NÚM. DE NOMINA ]],PERSONAL[],2,FALSE)</f>
        <v>LIC. MIGUEL ÁNGEL ALDANA  CANO</v>
      </c>
      <c r="M549" s="586" t="str">
        <f>VLOOKUP(MUEBLES[[#This Row],[NÚM. DE NOMINA ]],PERSONAL[],3,FALSE)</f>
        <v xml:space="preserve">TITULAR </v>
      </c>
      <c r="N549" s="585" t="s">
        <v>4861</v>
      </c>
      <c r="O549" s="624" t="s">
        <v>4701</v>
      </c>
      <c r="P549" s="588" t="str">
        <f>VLOOKUP(MUEBLES[[#This Row],[NÚM. DE BIEN ]],BIENES[],2,FALSE)</f>
        <v>PATCH CORD MC6 MODULAR CAT6 UTP, CM/LS0H, 3FT, COLOR AZUL, VERSIÓN BULK (SIN EMPAQUE INDIVIDUAL</v>
      </c>
      <c r="Q549" s="625" t="s">
        <v>3619</v>
      </c>
      <c r="R549" s="606" t="s">
        <v>5486</v>
      </c>
      <c r="S549" s="585" t="s">
        <v>557</v>
      </c>
      <c r="T549" s="585" t="s">
        <v>557</v>
      </c>
      <c r="U549" s="585" t="s">
        <v>557</v>
      </c>
      <c r="V549" s="585"/>
      <c r="W549" s="590">
        <v>45280</v>
      </c>
      <c r="X549" s="591">
        <v>293.66559999999998</v>
      </c>
      <c r="Y549" s="619"/>
      <c r="Z549" s="592">
        <v>293.66559999999998</v>
      </c>
      <c r="AA549" s="585" t="s">
        <v>1405</v>
      </c>
      <c r="AB549" s="19"/>
      <c r="AC549" s="576"/>
      <c r="AD549" s="30"/>
      <c r="AE549" s="30"/>
      <c r="AF549" s="30"/>
      <c r="AG549" s="30"/>
      <c r="AH549" s="30"/>
      <c r="AI549" s="30"/>
      <c r="AJ549" s="30"/>
      <c r="AK549" s="30"/>
      <c r="AL549" s="30"/>
      <c r="AM549" s="30"/>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c r="EO549" s="30"/>
      <c r="EP549" s="30"/>
      <c r="EQ549" s="30"/>
      <c r="ER549" s="30"/>
      <c r="ES549" s="30"/>
      <c r="ET549" s="30"/>
      <c r="EU549" s="30"/>
      <c r="EV549" s="30"/>
      <c r="EW549" s="30"/>
      <c r="EX549" s="30"/>
      <c r="EY549" s="30"/>
      <c r="EZ549" s="30"/>
      <c r="FA549" s="30"/>
      <c r="FB549" s="30"/>
      <c r="FC549" s="30"/>
      <c r="FD549" s="30"/>
      <c r="FE549" s="30"/>
      <c r="FF549" s="30"/>
      <c r="FG549" s="30"/>
      <c r="FH549" s="30"/>
      <c r="FI549" s="30"/>
      <c r="FJ549" s="30"/>
      <c r="FK549" s="30"/>
      <c r="FL549" s="30"/>
      <c r="FM549" s="30"/>
      <c r="FN549" s="30"/>
      <c r="FO549" s="30"/>
      <c r="FP549" s="30"/>
      <c r="FQ549" s="30"/>
      <c r="FR549" s="30"/>
      <c r="FS549" s="30"/>
      <c r="FT549" s="30"/>
      <c r="FU549" s="30"/>
      <c r="FV549" s="30"/>
      <c r="FW549" s="30"/>
      <c r="FX549" s="30"/>
      <c r="FY549" s="30"/>
      <c r="FZ549" s="30"/>
      <c r="GA549" s="30"/>
      <c r="GB549" s="30"/>
      <c r="GC549" s="30"/>
      <c r="GD549" s="30"/>
      <c r="GE549" s="30"/>
      <c r="GF549" s="30"/>
      <c r="GG549" s="30"/>
      <c r="GH549" s="30"/>
      <c r="GI549" s="30"/>
      <c r="GJ549" s="30"/>
      <c r="GK549" s="30"/>
      <c r="GL549" s="30"/>
      <c r="GM549" s="30"/>
      <c r="GN549" s="30"/>
      <c r="GO549" s="30"/>
      <c r="GP549" s="30"/>
      <c r="GQ549" s="30"/>
      <c r="GR549" s="30"/>
      <c r="GS549" s="30"/>
      <c r="GT549" s="30"/>
      <c r="GU549" s="30"/>
      <c r="GV549" s="30"/>
      <c r="GW549" s="30"/>
      <c r="GX549" s="30"/>
      <c r="GY549" s="30"/>
      <c r="GZ549" s="30"/>
      <c r="HA549" s="30"/>
      <c r="HB549" s="30"/>
      <c r="HC549" s="30"/>
      <c r="HD549" s="30"/>
      <c r="HE549" s="30"/>
      <c r="HF549" s="30"/>
      <c r="HG549" s="30"/>
      <c r="HH549" s="30"/>
      <c r="HI549" s="30"/>
      <c r="HJ549" s="30"/>
      <c r="HK549" s="30"/>
      <c r="HL549" s="30"/>
      <c r="HM549" s="30"/>
      <c r="HN549" s="30"/>
      <c r="HO549" s="30"/>
      <c r="HP549" s="30"/>
      <c r="HQ549" s="30"/>
      <c r="HR549" s="30"/>
      <c r="HS549" s="30"/>
      <c r="HT549" s="30"/>
      <c r="HU549" s="30"/>
      <c r="HV549" s="30"/>
      <c r="HW549" s="30"/>
      <c r="HX549" s="30"/>
      <c r="HY549" s="30"/>
      <c r="HZ549" s="30"/>
      <c r="IA549" s="30"/>
      <c r="IB549" s="30"/>
      <c r="IC549" s="30"/>
      <c r="ID549" s="30"/>
      <c r="IE549" s="30"/>
      <c r="IF549" s="30"/>
      <c r="IG549" s="30"/>
      <c r="IH549" s="30"/>
      <c r="II549" s="30"/>
      <c r="IJ549" s="30"/>
      <c r="IK549" s="30"/>
      <c r="IL549" s="30"/>
      <c r="IM549" s="30"/>
      <c r="IN549" s="30"/>
      <c r="IO549" s="30"/>
      <c r="IP549" s="30"/>
      <c r="IQ549" s="30"/>
      <c r="IR549" s="30"/>
      <c r="IS549" s="30"/>
      <c r="IT549" s="30"/>
      <c r="IU549" s="30"/>
      <c r="IV549" s="30"/>
      <c r="IW549" s="30"/>
      <c r="IX549" s="30"/>
      <c r="IY549" s="30"/>
      <c r="IZ549" s="30"/>
      <c r="JA549" s="30"/>
      <c r="JB549" s="30"/>
      <c r="JC549" s="30"/>
      <c r="JD549" s="30"/>
      <c r="JE549" s="30"/>
      <c r="JF549" s="30"/>
      <c r="JG549" s="30"/>
      <c r="JH549" s="30"/>
      <c r="JI549" s="30"/>
      <c r="JJ549" s="30"/>
      <c r="JK549" s="30"/>
      <c r="JL549" s="30"/>
      <c r="JM549" s="30"/>
      <c r="JN549" s="30"/>
      <c r="JO549" s="30"/>
      <c r="JP549" s="30"/>
      <c r="JQ549" s="30"/>
      <c r="JR549" s="30"/>
      <c r="JS549" s="30"/>
      <c r="JT549" s="30"/>
      <c r="JU549" s="30"/>
      <c r="JV549" s="30"/>
      <c r="JW549" s="30"/>
      <c r="JX549" s="30"/>
      <c r="JY549" s="30"/>
      <c r="JZ549" s="30"/>
      <c r="KA549" s="30"/>
      <c r="KB549" s="30"/>
      <c r="KC549" s="30"/>
      <c r="KD549" s="30"/>
      <c r="KE549" s="30"/>
      <c r="KF549" s="30"/>
      <c r="KG549" s="30"/>
      <c r="KH549" s="30"/>
      <c r="KI549" s="30"/>
      <c r="KJ549" s="30"/>
      <c r="KK549" s="30"/>
      <c r="KL549" s="30"/>
      <c r="KM549" s="30"/>
      <c r="KN549" s="30"/>
      <c r="KO549" s="30"/>
      <c r="KP549" s="30"/>
      <c r="KQ549" s="30"/>
      <c r="KR549" s="30"/>
      <c r="KS549" s="30"/>
      <c r="KT549" s="30"/>
      <c r="KU549" s="30"/>
      <c r="KV549" s="30"/>
      <c r="KW549" s="30"/>
      <c r="KX549" s="30"/>
      <c r="KY549" s="30"/>
      <c r="KZ549" s="30"/>
      <c r="LA549" s="30"/>
      <c r="LB549" s="30"/>
      <c r="LC549" s="30"/>
      <c r="LD549" s="30"/>
      <c r="LE549" s="30"/>
      <c r="LF549" s="30"/>
      <c r="LG549" s="30"/>
      <c r="LH549" s="30"/>
      <c r="LI549" s="30"/>
      <c r="LJ549" s="30"/>
      <c r="LK549" s="30"/>
      <c r="LL549" s="30"/>
      <c r="LM549" s="30"/>
      <c r="LN549" s="30"/>
      <c r="LO549" s="30"/>
      <c r="LP549" s="30"/>
      <c r="LQ549" s="30"/>
      <c r="LR549" s="30"/>
      <c r="LS549" s="30"/>
      <c r="LT549" s="30"/>
      <c r="LU549" s="30"/>
      <c r="LV549" s="30"/>
      <c r="LW549" s="30"/>
      <c r="LX549" s="30"/>
    </row>
    <row r="550" spans="1:336" s="31" customFormat="1" ht="140.25" x14ac:dyDescent="0.25">
      <c r="A550" s="677" t="str">
        <f>CONCATENATE(MUEBLES[[#This Row],[CODIGO DE LA PARTIDA ESPECIFICA ]],"-",MUEBLES[[#This Row],[NO. EDIFICIO ]],"-",MUEBLES[[#This Row],[NO. ÁREA ]],"-",MUEBLES[[#This Row],[NÚM. DE BIEN ]],"-",MUEBLES[[#This Row],[CONSECUTIVO DEL BIEN ]],"-",MUEBLES[[#This Row],[CONSECUTIVO GENERAL DE INVENTARIO]])</f>
        <v>511-01-44-228-011-0545</v>
      </c>
      <c r="B550" s="584">
        <v>511</v>
      </c>
      <c r="C550" s="584" t="s">
        <v>6096</v>
      </c>
      <c r="D550" s="584" t="s">
        <v>6666</v>
      </c>
      <c r="E550" s="585" t="s">
        <v>4060</v>
      </c>
      <c r="F550" s="584" t="str">
        <f>VLOOKUP(MUEBLES[[#This Row],[NO. EDIFICIO ]],EDIFICIOS[],2,FALSE)</f>
        <v>PALACIO MUNICIPAL</v>
      </c>
      <c r="G550" s="584" t="str">
        <f>VLOOKUP(MUEBLES[[#This Row],[NO. EDIFICIO ]],EDIFICIOS[],3,FALSE)</f>
        <v>PALACIO MUNICIPAL, S/N, COLONIA CENTRO</v>
      </c>
      <c r="H550" s="606" t="s">
        <v>4289</v>
      </c>
      <c r="I550" s="587" t="str">
        <f>VLOOKUP(MUEBLES[[#This Row],[NO. ÁREA ]],AREAS[],2,FALSE)</f>
        <v>SEGURIDAD PÚBLICA Y TRÁNSITO MUNICIPAL</v>
      </c>
      <c r="J550" s="586" t="str">
        <f>VLOOKUP(MUEBLES[[#This Row],[NO. ÁREA ]],AREAS[],5,FALSE)</f>
        <v>LIC. MIGUEL ÁNGEL ALDANA  CANO</v>
      </c>
      <c r="K550" s="586" t="s">
        <v>4060</v>
      </c>
      <c r="L550" s="587" t="str">
        <f>VLOOKUP(MUEBLES[[#This Row],[NÚM. DE NOMINA ]],PERSONAL[],2,FALSE)</f>
        <v>LIC. MIGUEL ÁNGEL ALDANA  CANO</v>
      </c>
      <c r="M550" s="586" t="str">
        <f>VLOOKUP(MUEBLES[[#This Row],[NÚM. DE NOMINA ]],PERSONAL[],3,FALSE)</f>
        <v xml:space="preserve">TITULAR </v>
      </c>
      <c r="N550" s="585" t="s">
        <v>4861</v>
      </c>
      <c r="O550" s="624" t="s">
        <v>4702</v>
      </c>
      <c r="P550" s="588" t="str">
        <f>VLOOKUP(MUEBLES[[#This Row],[NÚM. DE BIEN ]],BIENES[],2,FALSE)</f>
        <v>PATCH CORD MC6 MODULAR CAT6 UTP, CM/LS0H, 3FT, COLOR AZUL, VERSIÓN BULK (SIN EMPAQUE INDIVIDUAL</v>
      </c>
      <c r="Q550" s="625" t="s">
        <v>3619</v>
      </c>
      <c r="R550" s="606" t="s">
        <v>5487</v>
      </c>
      <c r="S550" s="585" t="s">
        <v>557</v>
      </c>
      <c r="T550" s="585" t="s">
        <v>557</v>
      </c>
      <c r="U550" s="585" t="s">
        <v>557</v>
      </c>
      <c r="V550" s="585"/>
      <c r="W550" s="590">
        <v>45280</v>
      </c>
      <c r="X550" s="591">
        <v>293.66559999999998</v>
      </c>
      <c r="Y550" s="619"/>
      <c r="Z550" s="592">
        <v>293.66559999999998</v>
      </c>
      <c r="AA550" s="585" t="s">
        <v>1405</v>
      </c>
      <c r="AB550" s="19"/>
      <c r="AC550" s="576"/>
      <c r="AD550" s="30"/>
      <c r="AE550" s="30"/>
      <c r="AF550" s="30"/>
      <c r="AG550" s="30"/>
      <c r="AH550" s="30"/>
      <c r="AI550" s="30"/>
      <c r="AJ550" s="30"/>
      <c r="AK550" s="30"/>
      <c r="AL550" s="30"/>
      <c r="AM550" s="30"/>
      <c r="AN550" s="30"/>
      <c r="AO550" s="30"/>
      <c r="AP550" s="30"/>
      <c r="AQ550" s="30"/>
      <c r="AR550" s="30"/>
      <c r="AS550" s="30"/>
      <c r="AT550" s="30"/>
      <c r="AU550" s="30"/>
      <c r="AV550" s="30"/>
      <c r="AW550" s="30"/>
      <c r="AX550" s="30"/>
      <c r="AY550" s="30"/>
      <c r="AZ550" s="30"/>
      <c r="BA550" s="30"/>
      <c r="BB550" s="30"/>
      <c r="BC550" s="30"/>
      <c r="BD550" s="30"/>
      <c r="BE550" s="30"/>
      <c r="BF550" s="30"/>
      <c r="BG550" s="30"/>
      <c r="BH550" s="30"/>
      <c r="BI550" s="30"/>
      <c r="BJ550" s="30"/>
      <c r="BK550" s="30"/>
      <c r="BL550" s="30"/>
      <c r="BM550" s="30"/>
      <c r="BN550" s="30"/>
      <c r="BO550" s="30"/>
      <c r="BP550" s="30"/>
      <c r="BQ550" s="30"/>
      <c r="BR550" s="30"/>
      <c r="BS550" s="30"/>
      <c r="BT550" s="30"/>
      <c r="BU550" s="30"/>
      <c r="BV550" s="30"/>
      <c r="BW550" s="30"/>
      <c r="BX550" s="30"/>
      <c r="BY550" s="30"/>
      <c r="BZ550" s="30"/>
      <c r="CA550" s="30"/>
      <c r="CB550" s="30"/>
      <c r="CC550" s="30"/>
      <c r="CD550" s="30"/>
      <c r="CE550" s="30"/>
      <c r="CF550" s="30"/>
      <c r="CG550" s="30"/>
      <c r="CH550" s="30"/>
      <c r="CI550" s="30"/>
      <c r="CJ550" s="30"/>
      <c r="CK550" s="30"/>
      <c r="CL550" s="30"/>
      <c r="CM550" s="30"/>
      <c r="CN550" s="30"/>
      <c r="CO550" s="30"/>
      <c r="CP550" s="30"/>
      <c r="CQ550" s="30"/>
      <c r="CR550" s="30"/>
      <c r="CS550" s="30"/>
      <c r="CT550" s="30"/>
      <c r="CU550" s="30"/>
      <c r="CV550" s="30"/>
      <c r="CW550" s="30"/>
      <c r="CX550" s="30"/>
      <c r="CY550" s="30"/>
      <c r="CZ550" s="30"/>
      <c r="DA550" s="30"/>
      <c r="DB550" s="30"/>
      <c r="DC550" s="30"/>
      <c r="DD550" s="30"/>
      <c r="DE550" s="30"/>
      <c r="DF550" s="30"/>
      <c r="DG550" s="30"/>
      <c r="DH550" s="30"/>
      <c r="DI550" s="30"/>
      <c r="DJ550" s="30"/>
      <c r="DK550" s="30"/>
      <c r="DL550" s="30"/>
      <c r="DM550" s="30"/>
      <c r="DN550" s="30"/>
      <c r="DO550" s="30"/>
      <c r="DP550" s="30"/>
      <c r="DQ550" s="30"/>
      <c r="DR550" s="30"/>
      <c r="DS550" s="30"/>
      <c r="DT550" s="30"/>
      <c r="DU550" s="30"/>
      <c r="DV550" s="30"/>
      <c r="DW550" s="30"/>
      <c r="DX550" s="30"/>
      <c r="DY550" s="30"/>
      <c r="DZ550" s="30"/>
      <c r="EA550" s="30"/>
      <c r="EB550" s="30"/>
      <c r="EC550" s="30"/>
      <c r="ED550" s="30"/>
      <c r="EE550" s="30"/>
      <c r="EF550" s="30"/>
      <c r="EG550" s="30"/>
      <c r="EH550" s="30"/>
      <c r="EI550" s="30"/>
      <c r="EJ550" s="30"/>
      <c r="EK550" s="30"/>
      <c r="EL550" s="30"/>
      <c r="EM550" s="30"/>
      <c r="EN550" s="30"/>
      <c r="EO550" s="30"/>
      <c r="EP550" s="30"/>
      <c r="EQ550" s="30"/>
      <c r="ER550" s="30"/>
      <c r="ES550" s="30"/>
      <c r="ET550" s="30"/>
      <c r="EU550" s="30"/>
      <c r="EV550" s="30"/>
      <c r="EW550" s="30"/>
      <c r="EX550" s="30"/>
      <c r="EY550" s="30"/>
      <c r="EZ550" s="30"/>
      <c r="FA550" s="30"/>
      <c r="FB550" s="30"/>
      <c r="FC550" s="30"/>
      <c r="FD550" s="30"/>
      <c r="FE550" s="30"/>
      <c r="FF550" s="30"/>
      <c r="FG550" s="30"/>
      <c r="FH550" s="30"/>
      <c r="FI550" s="30"/>
      <c r="FJ550" s="30"/>
      <c r="FK550" s="30"/>
      <c r="FL550" s="30"/>
      <c r="FM550" s="30"/>
      <c r="FN550" s="30"/>
      <c r="FO550" s="30"/>
      <c r="FP550" s="30"/>
      <c r="FQ550" s="30"/>
      <c r="FR550" s="30"/>
      <c r="FS550" s="30"/>
      <c r="FT550" s="30"/>
      <c r="FU550" s="30"/>
      <c r="FV550" s="30"/>
      <c r="FW550" s="30"/>
      <c r="FX550" s="30"/>
      <c r="FY550" s="30"/>
      <c r="FZ550" s="30"/>
      <c r="GA550" s="30"/>
      <c r="GB550" s="30"/>
      <c r="GC550" s="30"/>
      <c r="GD550" s="30"/>
      <c r="GE550" s="30"/>
      <c r="GF550" s="30"/>
      <c r="GG550" s="30"/>
      <c r="GH550" s="30"/>
      <c r="GI550" s="30"/>
      <c r="GJ550" s="30"/>
      <c r="GK550" s="30"/>
      <c r="GL550" s="30"/>
      <c r="GM550" s="30"/>
      <c r="GN550" s="30"/>
      <c r="GO550" s="30"/>
      <c r="GP550" s="30"/>
      <c r="GQ550" s="30"/>
      <c r="GR550" s="30"/>
      <c r="GS550" s="30"/>
      <c r="GT550" s="30"/>
      <c r="GU550" s="30"/>
      <c r="GV550" s="30"/>
      <c r="GW550" s="30"/>
      <c r="GX550" s="30"/>
      <c r="GY550" s="30"/>
      <c r="GZ550" s="30"/>
      <c r="HA550" s="30"/>
      <c r="HB550" s="30"/>
      <c r="HC550" s="30"/>
      <c r="HD550" s="30"/>
      <c r="HE550" s="30"/>
      <c r="HF550" s="30"/>
      <c r="HG550" s="30"/>
      <c r="HH550" s="30"/>
      <c r="HI550" s="30"/>
      <c r="HJ550" s="30"/>
      <c r="HK550" s="30"/>
      <c r="HL550" s="30"/>
      <c r="HM550" s="30"/>
      <c r="HN550" s="30"/>
      <c r="HO550" s="30"/>
      <c r="HP550" s="30"/>
      <c r="HQ550" s="30"/>
      <c r="HR550" s="30"/>
      <c r="HS550" s="30"/>
      <c r="HT550" s="30"/>
      <c r="HU550" s="30"/>
      <c r="HV550" s="30"/>
      <c r="HW550" s="30"/>
      <c r="HX550" s="30"/>
      <c r="HY550" s="30"/>
      <c r="HZ550" s="30"/>
      <c r="IA550" s="30"/>
      <c r="IB550" s="30"/>
      <c r="IC550" s="30"/>
      <c r="ID550" s="30"/>
      <c r="IE550" s="30"/>
      <c r="IF550" s="30"/>
      <c r="IG550" s="30"/>
      <c r="IH550" s="30"/>
      <c r="II550" s="30"/>
      <c r="IJ550" s="30"/>
      <c r="IK550" s="30"/>
      <c r="IL550" s="30"/>
      <c r="IM550" s="30"/>
      <c r="IN550" s="30"/>
      <c r="IO550" s="30"/>
      <c r="IP550" s="30"/>
      <c r="IQ550" s="30"/>
      <c r="IR550" s="30"/>
      <c r="IS550" s="30"/>
      <c r="IT550" s="30"/>
      <c r="IU550" s="30"/>
      <c r="IV550" s="30"/>
      <c r="IW550" s="30"/>
      <c r="IX550" s="30"/>
      <c r="IY550" s="30"/>
      <c r="IZ550" s="30"/>
      <c r="JA550" s="30"/>
      <c r="JB550" s="30"/>
      <c r="JC550" s="30"/>
      <c r="JD550" s="30"/>
      <c r="JE550" s="30"/>
      <c r="JF550" s="30"/>
      <c r="JG550" s="30"/>
      <c r="JH550" s="30"/>
      <c r="JI550" s="30"/>
      <c r="JJ550" s="30"/>
      <c r="JK550" s="30"/>
      <c r="JL550" s="30"/>
      <c r="JM550" s="30"/>
      <c r="JN550" s="30"/>
      <c r="JO550" s="30"/>
      <c r="JP550" s="30"/>
      <c r="JQ550" s="30"/>
      <c r="JR550" s="30"/>
      <c r="JS550" s="30"/>
      <c r="JT550" s="30"/>
      <c r="JU550" s="30"/>
      <c r="JV550" s="30"/>
      <c r="JW550" s="30"/>
      <c r="JX550" s="30"/>
      <c r="JY550" s="30"/>
      <c r="JZ550" s="30"/>
      <c r="KA550" s="30"/>
      <c r="KB550" s="30"/>
      <c r="KC550" s="30"/>
      <c r="KD550" s="30"/>
      <c r="KE550" s="30"/>
      <c r="KF550" s="30"/>
      <c r="KG550" s="30"/>
      <c r="KH550" s="30"/>
      <c r="KI550" s="30"/>
      <c r="KJ550" s="30"/>
      <c r="KK550" s="30"/>
      <c r="KL550" s="30"/>
      <c r="KM550" s="30"/>
      <c r="KN550" s="30"/>
      <c r="KO550" s="30"/>
      <c r="KP550" s="30"/>
      <c r="KQ550" s="30"/>
      <c r="KR550" s="30"/>
      <c r="KS550" s="30"/>
      <c r="KT550" s="30"/>
      <c r="KU550" s="30"/>
      <c r="KV550" s="30"/>
      <c r="KW550" s="30"/>
      <c r="KX550" s="30"/>
      <c r="KY550" s="30"/>
      <c r="KZ550" s="30"/>
      <c r="LA550" s="30"/>
      <c r="LB550" s="30"/>
      <c r="LC550" s="30"/>
      <c r="LD550" s="30"/>
      <c r="LE550" s="30"/>
      <c r="LF550" s="30"/>
      <c r="LG550" s="30"/>
      <c r="LH550" s="30"/>
      <c r="LI550" s="30"/>
      <c r="LJ550" s="30"/>
      <c r="LK550" s="30"/>
      <c r="LL550" s="30"/>
      <c r="LM550" s="30"/>
      <c r="LN550" s="30"/>
      <c r="LO550" s="30"/>
      <c r="LP550" s="30"/>
      <c r="LQ550" s="30"/>
      <c r="LR550" s="30"/>
      <c r="LS550" s="30"/>
      <c r="LT550" s="30"/>
      <c r="LU550" s="30"/>
      <c r="LV550" s="30"/>
      <c r="LW550" s="30"/>
      <c r="LX550" s="30"/>
    </row>
    <row r="551" spans="1:336" s="31" customFormat="1" ht="140.25" x14ac:dyDescent="0.25">
      <c r="A551" s="677" t="str">
        <f>CONCATENATE(MUEBLES[[#This Row],[CODIGO DE LA PARTIDA ESPECIFICA ]],"-",MUEBLES[[#This Row],[NO. EDIFICIO ]],"-",MUEBLES[[#This Row],[NO. ÁREA ]],"-",MUEBLES[[#This Row],[NÚM. DE BIEN ]],"-",MUEBLES[[#This Row],[CONSECUTIVO DEL BIEN ]],"-",MUEBLES[[#This Row],[CONSECUTIVO GENERAL DE INVENTARIO]])</f>
        <v>511-01-44-228-012-0546</v>
      </c>
      <c r="B551" s="584">
        <v>511</v>
      </c>
      <c r="C551" s="584" t="s">
        <v>6096</v>
      </c>
      <c r="D551" s="584" t="s">
        <v>6667</v>
      </c>
      <c r="E551" s="585" t="s">
        <v>4060</v>
      </c>
      <c r="F551" s="584" t="str">
        <f>VLOOKUP(MUEBLES[[#This Row],[NO. EDIFICIO ]],EDIFICIOS[],2,FALSE)</f>
        <v>PALACIO MUNICIPAL</v>
      </c>
      <c r="G551" s="584" t="str">
        <f>VLOOKUP(MUEBLES[[#This Row],[NO. EDIFICIO ]],EDIFICIOS[],3,FALSE)</f>
        <v>PALACIO MUNICIPAL, S/N, COLONIA CENTRO</v>
      </c>
      <c r="H551" s="606" t="s">
        <v>4289</v>
      </c>
      <c r="I551" s="587" t="str">
        <f>VLOOKUP(MUEBLES[[#This Row],[NO. ÁREA ]],AREAS[],2,FALSE)</f>
        <v>SEGURIDAD PÚBLICA Y TRÁNSITO MUNICIPAL</v>
      </c>
      <c r="J551" s="586" t="str">
        <f>VLOOKUP(MUEBLES[[#This Row],[NO. ÁREA ]],AREAS[],5,FALSE)</f>
        <v>LIC. MIGUEL ÁNGEL ALDANA  CANO</v>
      </c>
      <c r="K551" s="586" t="s">
        <v>4060</v>
      </c>
      <c r="L551" s="587" t="str">
        <f>VLOOKUP(MUEBLES[[#This Row],[NÚM. DE NOMINA ]],PERSONAL[],2,FALSE)</f>
        <v>LIC. MIGUEL ÁNGEL ALDANA  CANO</v>
      </c>
      <c r="M551" s="586" t="str">
        <f>VLOOKUP(MUEBLES[[#This Row],[NÚM. DE NOMINA ]],PERSONAL[],3,FALSE)</f>
        <v xml:space="preserve">TITULAR </v>
      </c>
      <c r="N551" s="585" t="s">
        <v>4861</v>
      </c>
      <c r="O551" s="624" t="s">
        <v>4703</v>
      </c>
      <c r="P551" s="588" t="str">
        <f>VLOOKUP(MUEBLES[[#This Row],[NÚM. DE BIEN ]],BIENES[],2,FALSE)</f>
        <v>PATCH CORD MC6 MODULAR CAT6 UTP, CM/LS0H, 3FT, COLOR AZUL, VERSIÓN BULK (SIN EMPAQUE INDIVIDUAL</v>
      </c>
      <c r="Q551" s="625" t="s">
        <v>3619</v>
      </c>
      <c r="R551" s="606" t="s">
        <v>5488</v>
      </c>
      <c r="S551" s="585" t="s">
        <v>557</v>
      </c>
      <c r="T551" s="585" t="s">
        <v>557</v>
      </c>
      <c r="U551" s="585" t="s">
        <v>557</v>
      </c>
      <c r="V551" s="585"/>
      <c r="W551" s="590">
        <v>45280</v>
      </c>
      <c r="X551" s="591">
        <v>293.66559999999998</v>
      </c>
      <c r="Y551" s="619"/>
      <c r="Z551" s="592">
        <v>293.66559999999998</v>
      </c>
      <c r="AA551" s="585" t="s">
        <v>1405</v>
      </c>
      <c r="AB551" s="19"/>
      <c r="AC551" s="576"/>
      <c r="AD551" s="30"/>
      <c r="AE551" s="30"/>
      <c r="AF551" s="30"/>
      <c r="AG551" s="30"/>
      <c r="AH551" s="30"/>
      <c r="AI551" s="30"/>
      <c r="AJ551" s="30"/>
      <c r="AK551" s="30"/>
      <c r="AL551" s="30"/>
      <c r="AM551" s="30"/>
      <c r="AN551" s="30"/>
      <c r="AO551" s="30"/>
      <c r="AP551" s="30"/>
      <c r="AQ551" s="30"/>
      <c r="AR551" s="30"/>
      <c r="AS551" s="30"/>
      <c r="AT551" s="30"/>
      <c r="AU551" s="30"/>
      <c r="AV551" s="30"/>
      <c r="AW551" s="30"/>
      <c r="AX551" s="30"/>
      <c r="AY551" s="30"/>
      <c r="AZ551" s="30"/>
      <c r="BA551" s="30"/>
      <c r="BB551" s="30"/>
      <c r="BC551" s="30"/>
      <c r="BD551" s="30"/>
      <c r="BE551" s="30"/>
      <c r="BF551" s="30"/>
      <c r="BG551" s="30"/>
      <c r="BH551" s="30"/>
      <c r="BI551" s="30"/>
      <c r="BJ551" s="30"/>
      <c r="BK551" s="30"/>
      <c r="BL551" s="30"/>
      <c r="BM551" s="30"/>
      <c r="BN551" s="30"/>
      <c r="BO551" s="30"/>
      <c r="BP551" s="30"/>
      <c r="BQ551" s="30"/>
      <c r="BR551" s="30"/>
      <c r="BS551" s="30"/>
      <c r="BT551" s="30"/>
      <c r="BU551" s="30"/>
      <c r="BV551" s="30"/>
      <c r="BW551" s="30"/>
      <c r="BX551" s="30"/>
      <c r="BY551" s="30"/>
      <c r="BZ551" s="30"/>
      <c r="CA551" s="30"/>
      <c r="CB551" s="30"/>
      <c r="CC551" s="30"/>
      <c r="CD551" s="30"/>
      <c r="CE551" s="30"/>
      <c r="CF551" s="30"/>
      <c r="CG551" s="30"/>
      <c r="CH551" s="30"/>
      <c r="CI551" s="30"/>
      <c r="CJ551" s="30"/>
      <c r="CK551" s="30"/>
      <c r="CL551" s="30"/>
      <c r="CM551" s="30"/>
      <c r="CN551" s="30"/>
      <c r="CO551" s="30"/>
      <c r="CP551" s="30"/>
      <c r="CQ551" s="30"/>
      <c r="CR551" s="30"/>
      <c r="CS551" s="30"/>
      <c r="CT551" s="30"/>
      <c r="CU551" s="30"/>
      <c r="CV551" s="30"/>
      <c r="CW551" s="30"/>
      <c r="CX551" s="30"/>
      <c r="CY551" s="30"/>
      <c r="CZ551" s="30"/>
      <c r="DA551" s="30"/>
      <c r="DB551" s="30"/>
      <c r="DC551" s="30"/>
      <c r="DD551" s="30"/>
      <c r="DE551" s="30"/>
      <c r="DF551" s="30"/>
      <c r="DG551" s="30"/>
      <c r="DH551" s="30"/>
      <c r="DI551" s="30"/>
      <c r="DJ551" s="30"/>
      <c r="DK551" s="30"/>
      <c r="DL551" s="30"/>
      <c r="DM551" s="30"/>
      <c r="DN551" s="30"/>
      <c r="DO551" s="30"/>
      <c r="DP551" s="30"/>
      <c r="DQ551" s="30"/>
      <c r="DR551" s="30"/>
      <c r="DS551" s="30"/>
      <c r="DT551" s="30"/>
      <c r="DU551" s="30"/>
      <c r="DV551" s="30"/>
      <c r="DW551" s="30"/>
      <c r="DX551" s="30"/>
      <c r="DY551" s="30"/>
      <c r="DZ551" s="30"/>
      <c r="EA551" s="30"/>
      <c r="EB551" s="30"/>
      <c r="EC551" s="30"/>
      <c r="ED551" s="30"/>
      <c r="EE551" s="30"/>
      <c r="EF551" s="30"/>
      <c r="EG551" s="30"/>
      <c r="EH551" s="30"/>
      <c r="EI551" s="30"/>
      <c r="EJ551" s="30"/>
      <c r="EK551" s="30"/>
      <c r="EL551" s="30"/>
      <c r="EM551" s="30"/>
      <c r="EN551" s="30"/>
      <c r="EO551" s="30"/>
      <c r="EP551" s="30"/>
      <c r="EQ551" s="30"/>
      <c r="ER551" s="30"/>
      <c r="ES551" s="30"/>
      <c r="ET551" s="30"/>
      <c r="EU551" s="30"/>
      <c r="EV551" s="30"/>
      <c r="EW551" s="30"/>
      <c r="EX551" s="30"/>
      <c r="EY551" s="30"/>
      <c r="EZ551" s="30"/>
      <c r="FA551" s="30"/>
      <c r="FB551" s="30"/>
      <c r="FC551" s="30"/>
      <c r="FD551" s="30"/>
      <c r="FE551" s="30"/>
      <c r="FF551" s="30"/>
      <c r="FG551" s="30"/>
      <c r="FH551" s="30"/>
      <c r="FI551" s="30"/>
      <c r="FJ551" s="30"/>
      <c r="FK551" s="30"/>
      <c r="FL551" s="30"/>
      <c r="FM551" s="30"/>
      <c r="FN551" s="30"/>
      <c r="FO551" s="30"/>
      <c r="FP551" s="30"/>
      <c r="FQ551" s="30"/>
      <c r="FR551" s="30"/>
      <c r="FS551" s="30"/>
      <c r="FT551" s="30"/>
      <c r="FU551" s="30"/>
      <c r="FV551" s="30"/>
      <c r="FW551" s="30"/>
      <c r="FX551" s="30"/>
      <c r="FY551" s="30"/>
      <c r="FZ551" s="30"/>
      <c r="GA551" s="30"/>
      <c r="GB551" s="30"/>
      <c r="GC551" s="30"/>
      <c r="GD551" s="30"/>
      <c r="GE551" s="30"/>
      <c r="GF551" s="30"/>
      <c r="GG551" s="30"/>
      <c r="GH551" s="30"/>
      <c r="GI551" s="30"/>
      <c r="GJ551" s="30"/>
      <c r="GK551" s="30"/>
      <c r="GL551" s="30"/>
      <c r="GM551" s="30"/>
      <c r="GN551" s="30"/>
      <c r="GO551" s="30"/>
      <c r="GP551" s="30"/>
      <c r="GQ551" s="30"/>
      <c r="GR551" s="30"/>
      <c r="GS551" s="30"/>
      <c r="GT551" s="30"/>
      <c r="GU551" s="30"/>
      <c r="GV551" s="30"/>
      <c r="GW551" s="30"/>
      <c r="GX551" s="30"/>
      <c r="GY551" s="30"/>
      <c r="GZ551" s="30"/>
      <c r="HA551" s="30"/>
      <c r="HB551" s="30"/>
      <c r="HC551" s="30"/>
      <c r="HD551" s="30"/>
      <c r="HE551" s="30"/>
      <c r="HF551" s="30"/>
      <c r="HG551" s="30"/>
      <c r="HH551" s="30"/>
      <c r="HI551" s="30"/>
      <c r="HJ551" s="30"/>
      <c r="HK551" s="30"/>
      <c r="HL551" s="30"/>
      <c r="HM551" s="30"/>
      <c r="HN551" s="30"/>
      <c r="HO551" s="30"/>
      <c r="HP551" s="30"/>
      <c r="HQ551" s="30"/>
      <c r="HR551" s="30"/>
      <c r="HS551" s="30"/>
      <c r="HT551" s="30"/>
      <c r="HU551" s="30"/>
      <c r="HV551" s="30"/>
      <c r="HW551" s="30"/>
      <c r="HX551" s="30"/>
      <c r="HY551" s="30"/>
      <c r="HZ551" s="30"/>
      <c r="IA551" s="30"/>
      <c r="IB551" s="30"/>
      <c r="IC551" s="30"/>
      <c r="ID551" s="30"/>
      <c r="IE551" s="30"/>
      <c r="IF551" s="30"/>
      <c r="IG551" s="30"/>
      <c r="IH551" s="30"/>
      <c r="II551" s="30"/>
      <c r="IJ551" s="30"/>
      <c r="IK551" s="30"/>
      <c r="IL551" s="30"/>
      <c r="IM551" s="30"/>
      <c r="IN551" s="30"/>
      <c r="IO551" s="30"/>
      <c r="IP551" s="30"/>
      <c r="IQ551" s="30"/>
      <c r="IR551" s="30"/>
      <c r="IS551" s="30"/>
      <c r="IT551" s="30"/>
      <c r="IU551" s="30"/>
      <c r="IV551" s="30"/>
      <c r="IW551" s="30"/>
      <c r="IX551" s="30"/>
      <c r="IY551" s="30"/>
      <c r="IZ551" s="30"/>
      <c r="JA551" s="30"/>
      <c r="JB551" s="30"/>
      <c r="JC551" s="30"/>
      <c r="JD551" s="30"/>
      <c r="JE551" s="30"/>
      <c r="JF551" s="30"/>
      <c r="JG551" s="30"/>
      <c r="JH551" s="30"/>
      <c r="JI551" s="30"/>
      <c r="JJ551" s="30"/>
      <c r="JK551" s="30"/>
      <c r="JL551" s="30"/>
      <c r="JM551" s="30"/>
      <c r="JN551" s="30"/>
      <c r="JO551" s="30"/>
      <c r="JP551" s="30"/>
      <c r="JQ551" s="30"/>
      <c r="JR551" s="30"/>
      <c r="JS551" s="30"/>
      <c r="JT551" s="30"/>
      <c r="JU551" s="30"/>
      <c r="JV551" s="30"/>
      <c r="JW551" s="30"/>
      <c r="JX551" s="30"/>
      <c r="JY551" s="30"/>
      <c r="JZ551" s="30"/>
      <c r="KA551" s="30"/>
      <c r="KB551" s="30"/>
      <c r="KC551" s="30"/>
      <c r="KD551" s="30"/>
      <c r="KE551" s="30"/>
      <c r="KF551" s="30"/>
      <c r="KG551" s="30"/>
      <c r="KH551" s="30"/>
      <c r="KI551" s="30"/>
      <c r="KJ551" s="30"/>
      <c r="KK551" s="30"/>
      <c r="KL551" s="30"/>
      <c r="KM551" s="30"/>
      <c r="KN551" s="30"/>
      <c r="KO551" s="30"/>
      <c r="KP551" s="30"/>
      <c r="KQ551" s="30"/>
      <c r="KR551" s="30"/>
      <c r="KS551" s="30"/>
      <c r="KT551" s="30"/>
      <c r="KU551" s="30"/>
      <c r="KV551" s="30"/>
      <c r="KW551" s="30"/>
      <c r="KX551" s="30"/>
      <c r="KY551" s="30"/>
      <c r="KZ551" s="30"/>
      <c r="LA551" s="30"/>
      <c r="LB551" s="30"/>
      <c r="LC551" s="30"/>
      <c r="LD551" s="30"/>
      <c r="LE551" s="30"/>
      <c r="LF551" s="30"/>
      <c r="LG551" s="30"/>
      <c r="LH551" s="30"/>
      <c r="LI551" s="30"/>
      <c r="LJ551" s="30"/>
      <c r="LK551" s="30"/>
      <c r="LL551" s="30"/>
      <c r="LM551" s="30"/>
      <c r="LN551" s="30"/>
      <c r="LO551" s="30"/>
      <c r="LP551" s="30"/>
      <c r="LQ551" s="30"/>
      <c r="LR551" s="30"/>
      <c r="LS551" s="30"/>
      <c r="LT551" s="30"/>
      <c r="LU551" s="30"/>
      <c r="LV551" s="30"/>
      <c r="LW551" s="30"/>
      <c r="LX551" s="30"/>
    </row>
    <row r="552" spans="1:336" s="31" customFormat="1" ht="140.25" x14ac:dyDescent="0.25">
      <c r="A552" s="677" t="str">
        <f>CONCATENATE(MUEBLES[[#This Row],[CODIGO DE LA PARTIDA ESPECIFICA ]],"-",MUEBLES[[#This Row],[NO. EDIFICIO ]],"-",MUEBLES[[#This Row],[NO. ÁREA ]],"-",MUEBLES[[#This Row],[NÚM. DE BIEN ]],"-",MUEBLES[[#This Row],[CONSECUTIVO DEL BIEN ]],"-",MUEBLES[[#This Row],[CONSECUTIVO GENERAL DE INVENTARIO]])</f>
        <v>511-01-44-228-013-0547</v>
      </c>
      <c r="B552" s="584">
        <v>511</v>
      </c>
      <c r="C552" s="584" t="s">
        <v>6096</v>
      </c>
      <c r="D552" s="584" t="s">
        <v>6668</v>
      </c>
      <c r="E552" s="585" t="s">
        <v>4060</v>
      </c>
      <c r="F552" s="584" t="str">
        <f>VLOOKUP(MUEBLES[[#This Row],[NO. EDIFICIO ]],EDIFICIOS[],2,FALSE)</f>
        <v>PALACIO MUNICIPAL</v>
      </c>
      <c r="G552" s="584" t="str">
        <f>VLOOKUP(MUEBLES[[#This Row],[NO. EDIFICIO ]],EDIFICIOS[],3,FALSE)</f>
        <v>PALACIO MUNICIPAL, S/N, COLONIA CENTRO</v>
      </c>
      <c r="H552" s="606" t="s">
        <v>4289</v>
      </c>
      <c r="I552" s="587" t="str">
        <f>VLOOKUP(MUEBLES[[#This Row],[NO. ÁREA ]],AREAS[],2,FALSE)</f>
        <v>SEGURIDAD PÚBLICA Y TRÁNSITO MUNICIPAL</v>
      </c>
      <c r="J552" s="586" t="str">
        <f>VLOOKUP(MUEBLES[[#This Row],[NO. ÁREA ]],AREAS[],5,FALSE)</f>
        <v>LIC. MIGUEL ÁNGEL ALDANA  CANO</v>
      </c>
      <c r="K552" s="586" t="s">
        <v>4060</v>
      </c>
      <c r="L552" s="587" t="str">
        <f>VLOOKUP(MUEBLES[[#This Row],[NÚM. DE NOMINA ]],PERSONAL[],2,FALSE)</f>
        <v>LIC. MIGUEL ÁNGEL ALDANA  CANO</v>
      </c>
      <c r="M552" s="586" t="str">
        <f>VLOOKUP(MUEBLES[[#This Row],[NÚM. DE NOMINA ]],PERSONAL[],3,FALSE)</f>
        <v xml:space="preserve">TITULAR </v>
      </c>
      <c r="N552" s="585" t="s">
        <v>4861</v>
      </c>
      <c r="O552" s="624" t="s">
        <v>4704</v>
      </c>
      <c r="P552" s="588" t="str">
        <f>VLOOKUP(MUEBLES[[#This Row],[NÚM. DE BIEN ]],BIENES[],2,FALSE)</f>
        <v>PATCH CORD MC6 MODULAR CAT6 UTP, CM/LS0H, 3FT, COLOR AZUL, VERSIÓN BULK (SIN EMPAQUE INDIVIDUAL</v>
      </c>
      <c r="Q552" s="625" t="s">
        <v>3619</v>
      </c>
      <c r="R552" s="606" t="s">
        <v>5489</v>
      </c>
      <c r="S552" s="585" t="s">
        <v>557</v>
      </c>
      <c r="T552" s="585" t="s">
        <v>557</v>
      </c>
      <c r="U552" s="585" t="s">
        <v>557</v>
      </c>
      <c r="V552" s="585"/>
      <c r="W552" s="590">
        <v>45280</v>
      </c>
      <c r="X552" s="591">
        <v>293.66559999999998</v>
      </c>
      <c r="Y552" s="619"/>
      <c r="Z552" s="592">
        <v>293.66559999999998</v>
      </c>
      <c r="AA552" s="585" t="s">
        <v>1405</v>
      </c>
      <c r="AB552" s="19"/>
      <c r="AC552" s="576"/>
      <c r="AD552" s="30"/>
      <c r="AE552" s="30"/>
      <c r="AF552" s="30"/>
      <c r="AG552" s="30"/>
      <c r="AH552" s="30"/>
      <c r="AI552" s="30"/>
      <c r="AJ552" s="30"/>
      <c r="AK552" s="30"/>
      <c r="AL552" s="30"/>
      <c r="AM552" s="30"/>
      <c r="AN552" s="30"/>
      <c r="AO552" s="30"/>
      <c r="AP552" s="30"/>
      <c r="AQ552" s="30"/>
      <c r="AR552" s="30"/>
      <c r="AS552" s="30"/>
      <c r="AT552" s="30"/>
      <c r="AU552" s="30"/>
      <c r="AV552" s="30"/>
      <c r="AW552" s="30"/>
      <c r="AX552" s="30"/>
      <c r="AY552" s="30"/>
      <c r="AZ552" s="30"/>
      <c r="BA552" s="30"/>
      <c r="BB552" s="30"/>
      <c r="BC552" s="30"/>
      <c r="BD552" s="30"/>
      <c r="BE552" s="30"/>
      <c r="BF552" s="30"/>
      <c r="BG552" s="30"/>
      <c r="BH552" s="30"/>
      <c r="BI552" s="30"/>
      <c r="BJ552" s="30"/>
      <c r="BK552" s="30"/>
      <c r="BL552" s="30"/>
      <c r="BM552" s="30"/>
      <c r="BN552" s="30"/>
      <c r="BO552" s="30"/>
      <c r="BP552" s="30"/>
      <c r="BQ552" s="30"/>
      <c r="BR552" s="30"/>
      <c r="BS552" s="30"/>
      <c r="BT552" s="30"/>
      <c r="BU552" s="30"/>
      <c r="BV552" s="30"/>
      <c r="BW552" s="30"/>
      <c r="BX552" s="30"/>
      <c r="BY552" s="30"/>
      <c r="BZ552" s="30"/>
      <c r="CA552" s="30"/>
      <c r="CB552" s="30"/>
      <c r="CC552" s="30"/>
      <c r="CD552" s="30"/>
      <c r="CE552" s="30"/>
      <c r="CF552" s="30"/>
      <c r="CG552" s="30"/>
      <c r="CH552" s="30"/>
      <c r="CI552" s="30"/>
      <c r="CJ552" s="30"/>
      <c r="CK552" s="30"/>
      <c r="CL552" s="30"/>
      <c r="CM552" s="30"/>
      <c r="CN552" s="30"/>
      <c r="CO552" s="30"/>
      <c r="CP552" s="30"/>
      <c r="CQ552" s="30"/>
      <c r="CR552" s="30"/>
      <c r="CS552" s="30"/>
      <c r="CT552" s="30"/>
      <c r="CU552" s="30"/>
      <c r="CV552" s="30"/>
      <c r="CW552" s="30"/>
      <c r="CX552" s="30"/>
      <c r="CY552" s="30"/>
      <c r="CZ552" s="30"/>
      <c r="DA552" s="30"/>
      <c r="DB552" s="30"/>
      <c r="DC552" s="30"/>
      <c r="DD552" s="30"/>
      <c r="DE552" s="30"/>
      <c r="DF552" s="30"/>
      <c r="DG552" s="30"/>
      <c r="DH552" s="30"/>
      <c r="DI552" s="30"/>
      <c r="DJ552" s="30"/>
      <c r="DK552" s="30"/>
      <c r="DL552" s="30"/>
      <c r="DM552" s="30"/>
      <c r="DN552" s="30"/>
      <c r="DO552" s="30"/>
      <c r="DP552" s="30"/>
      <c r="DQ552" s="30"/>
      <c r="DR552" s="30"/>
      <c r="DS552" s="30"/>
      <c r="DT552" s="30"/>
      <c r="DU552" s="30"/>
      <c r="DV552" s="30"/>
      <c r="DW552" s="30"/>
      <c r="DX552" s="30"/>
      <c r="DY552" s="30"/>
      <c r="DZ552" s="30"/>
      <c r="EA552" s="30"/>
      <c r="EB552" s="30"/>
      <c r="EC552" s="30"/>
      <c r="ED552" s="30"/>
      <c r="EE552" s="30"/>
      <c r="EF552" s="30"/>
      <c r="EG552" s="30"/>
      <c r="EH552" s="30"/>
      <c r="EI552" s="30"/>
      <c r="EJ552" s="30"/>
      <c r="EK552" s="30"/>
      <c r="EL552" s="30"/>
      <c r="EM552" s="30"/>
      <c r="EN552" s="30"/>
      <c r="EO552" s="30"/>
      <c r="EP552" s="30"/>
      <c r="EQ552" s="30"/>
      <c r="ER552" s="30"/>
      <c r="ES552" s="30"/>
      <c r="ET552" s="30"/>
      <c r="EU552" s="30"/>
      <c r="EV552" s="30"/>
      <c r="EW552" s="30"/>
      <c r="EX552" s="30"/>
      <c r="EY552" s="30"/>
      <c r="EZ552" s="30"/>
      <c r="FA552" s="30"/>
      <c r="FB552" s="30"/>
      <c r="FC552" s="30"/>
      <c r="FD552" s="30"/>
      <c r="FE552" s="30"/>
      <c r="FF552" s="30"/>
      <c r="FG552" s="30"/>
      <c r="FH552" s="30"/>
      <c r="FI552" s="30"/>
      <c r="FJ552" s="30"/>
      <c r="FK552" s="30"/>
      <c r="FL552" s="30"/>
      <c r="FM552" s="30"/>
      <c r="FN552" s="30"/>
      <c r="FO552" s="30"/>
      <c r="FP552" s="30"/>
      <c r="FQ552" s="30"/>
      <c r="FR552" s="30"/>
      <c r="FS552" s="30"/>
      <c r="FT552" s="30"/>
      <c r="FU552" s="30"/>
      <c r="FV552" s="30"/>
      <c r="FW552" s="30"/>
      <c r="FX552" s="30"/>
      <c r="FY552" s="30"/>
      <c r="FZ552" s="30"/>
      <c r="GA552" s="30"/>
      <c r="GB552" s="30"/>
      <c r="GC552" s="30"/>
      <c r="GD552" s="30"/>
      <c r="GE552" s="30"/>
      <c r="GF552" s="30"/>
      <c r="GG552" s="30"/>
      <c r="GH552" s="30"/>
      <c r="GI552" s="30"/>
      <c r="GJ552" s="30"/>
      <c r="GK552" s="30"/>
      <c r="GL552" s="30"/>
      <c r="GM552" s="30"/>
      <c r="GN552" s="30"/>
      <c r="GO552" s="30"/>
      <c r="GP552" s="30"/>
      <c r="GQ552" s="30"/>
      <c r="GR552" s="30"/>
      <c r="GS552" s="30"/>
      <c r="GT552" s="30"/>
      <c r="GU552" s="30"/>
      <c r="GV552" s="30"/>
      <c r="GW552" s="30"/>
      <c r="GX552" s="30"/>
      <c r="GY552" s="30"/>
      <c r="GZ552" s="30"/>
      <c r="HA552" s="30"/>
      <c r="HB552" s="30"/>
      <c r="HC552" s="30"/>
      <c r="HD552" s="30"/>
      <c r="HE552" s="30"/>
      <c r="HF552" s="30"/>
      <c r="HG552" s="30"/>
      <c r="HH552" s="30"/>
      <c r="HI552" s="30"/>
      <c r="HJ552" s="30"/>
      <c r="HK552" s="30"/>
      <c r="HL552" s="30"/>
      <c r="HM552" s="30"/>
      <c r="HN552" s="30"/>
      <c r="HO552" s="30"/>
      <c r="HP552" s="30"/>
      <c r="HQ552" s="30"/>
      <c r="HR552" s="30"/>
      <c r="HS552" s="30"/>
      <c r="HT552" s="30"/>
      <c r="HU552" s="30"/>
      <c r="HV552" s="30"/>
      <c r="HW552" s="30"/>
      <c r="HX552" s="30"/>
      <c r="HY552" s="30"/>
      <c r="HZ552" s="30"/>
      <c r="IA552" s="30"/>
      <c r="IB552" s="30"/>
      <c r="IC552" s="30"/>
      <c r="ID552" s="30"/>
      <c r="IE552" s="30"/>
      <c r="IF552" s="30"/>
      <c r="IG552" s="30"/>
      <c r="IH552" s="30"/>
      <c r="II552" s="30"/>
      <c r="IJ552" s="30"/>
      <c r="IK552" s="30"/>
      <c r="IL552" s="30"/>
      <c r="IM552" s="30"/>
      <c r="IN552" s="30"/>
      <c r="IO552" s="30"/>
      <c r="IP552" s="30"/>
      <c r="IQ552" s="30"/>
      <c r="IR552" s="30"/>
      <c r="IS552" s="30"/>
      <c r="IT552" s="30"/>
      <c r="IU552" s="30"/>
      <c r="IV552" s="30"/>
      <c r="IW552" s="30"/>
      <c r="IX552" s="30"/>
      <c r="IY552" s="30"/>
      <c r="IZ552" s="30"/>
      <c r="JA552" s="30"/>
      <c r="JB552" s="30"/>
      <c r="JC552" s="30"/>
      <c r="JD552" s="30"/>
      <c r="JE552" s="30"/>
      <c r="JF552" s="30"/>
      <c r="JG552" s="30"/>
      <c r="JH552" s="30"/>
      <c r="JI552" s="30"/>
      <c r="JJ552" s="30"/>
      <c r="JK552" s="30"/>
      <c r="JL552" s="30"/>
      <c r="JM552" s="30"/>
      <c r="JN552" s="30"/>
      <c r="JO552" s="30"/>
      <c r="JP552" s="30"/>
      <c r="JQ552" s="30"/>
      <c r="JR552" s="30"/>
      <c r="JS552" s="30"/>
      <c r="JT552" s="30"/>
      <c r="JU552" s="30"/>
      <c r="JV552" s="30"/>
      <c r="JW552" s="30"/>
      <c r="JX552" s="30"/>
      <c r="JY552" s="30"/>
      <c r="JZ552" s="30"/>
      <c r="KA552" s="30"/>
      <c r="KB552" s="30"/>
      <c r="KC552" s="30"/>
      <c r="KD552" s="30"/>
      <c r="KE552" s="30"/>
      <c r="KF552" s="30"/>
      <c r="KG552" s="30"/>
      <c r="KH552" s="30"/>
      <c r="KI552" s="30"/>
      <c r="KJ552" s="30"/>
      <c r="KK552" s="30"/>
      <c r="KL552" s="30"/>
      <c r="KM552" s="30"/>
      <c r="KN552" s="30"/>
      <c r="KO552" s="30"/>
      <c r="KP552" s="30"/>
      <c r="KQ552" s="30"/>
      <c r="KR552" s="30"/>
      <c r="KS552" s="30"/>
      <c r="KT552" s="30"/>
      <c r="KU552" s="30"/>
      <c r="KV552" s="30"/>
      <c r="KW552" s="30"/>
      <c r="KX552" s="30"/>
      <c r="KY552" s="30"/>
      <c r="KZ552" s="30"/>
      <c r="LA552" s="30"/>
      <c r="LB552" s="30"/>
      <c r="LC552" s="30"/>
      <c r="LD552" s="30"/>
      <c r="LE552" s="30"/>
      <c r="LF552" s="30"/>
      <c r="LG552" s="30"/>
      <c r="LH552" s="30"/>
      <c r="LI552" s="30"/>
      <c r="LJ552" s="30"/>
      <c r="LK552" s="30"/>
      <c r="LL552" s="30"/>
      <c r="LM552" s="30"/>
      <c r="LN552" s="30"/>
      <c r="LO552" s="30"/>
      <c r="LP552" s="30"/>
      <c r="LQ552" s="30"/>
      <c r="LR552" s="30"/>
      <c r="LS552" s="30"/>
      <c r="LT552" s="30"/>
      <c r="LU552" s="30"/>
      <c r="LV552" s="30"/>
      <c r="LW552" s="30"/>
      <c r="LX552" s="30"/>
    </row>
    <row r="553" spans="1:336" s="31" customFormat="1" ht="140.25" x14ac:dyDescent="0.25">
      <c r="A553" s="677" t="str">
        <f>CONCATENATE(MUEBLES[[#This Row],[CODIGO DE LA PARTIDA ESPECIFICA ]],"-",MUEBLES[[#This Row],[NO. EDIFICIO ]],"-",MUEBLES[[#This Row],[NO. ÁREA ]],"-",MUEBLES[[#This Row],[NÚM. DE BIEN ]],"-",MUEBLES[[#This Row],[CONSECUTIVO DEL BIEN ]],"-",MUEBLES[[#This Row],[CONSECUTIVO GENERAL DE INVENTARIO]])</f>
        <v>511-01-44-228-014-0548</v>
      </c>
      <c r="B553" s="584">
        <v>511</v>
      </c>
      <c r="C553" s="584" t="s">
        <v>6096</v>
      </c>
      <c r="D553" s="584" t="s">
        <v>6669</v>
      </c>
      <c r="E553" s="585" t="s">
        <v>4060</v>
      </c>
      <c r="F553" s="584" t="str">
        <f>VLOOKUP(MUEBLES[[#This Row],[NO. EDIFICIO ]],EDIFICIOS[],2,FALSE)</f>
        <v>PALACIO MUNICIPAL</v>
      </c>
      <c r="G553" s="584" t="str">
        <f>VLOOKUP(MUEBLES[[#This Row],[NO. EDIFICIO ]],EDIFICIOS[],3,FALSE)</f>
        <v>PALACIO MUNICIPAL, S/N, COLONIA CENTRO</v>
      </c>
      <c r="H553" s="606" t="s">
        <v>4289</v>
      </c>
      <c r="I553" s="587" t="str">
        <f>VLOOKUP(MUEBLES[[#This Row],[NO. ÁREA ]],AREAS[],2,FALSE)</f>
        <v>SEGURIDAD PÚBLICA Y TRÁNSITO MUNICIPAL</v>
      </c>
      <c r="J553" s="586" t="str">
        <f>VLOOKUP(MUEBLES[[#This Row],[NO. ÁREA ]],AREAS[],5,FALSE)</f>
        <v>LIC. MIGUEL ÁNGEL ALDANA  CANO</v>
      </c>
      <c r="K553" s="586" t="s">
        <v>4060</v>
      </c>
      <c r="L553" s="587" t="str">
        <f>VLOOKUP(MUEBLES[[#This Row],[NÚM. DE NOMINA ]],PERSONAL[],2,FALSE)</f>
        <v>LIC. MIGUEL ÁNGEL ALDANA  CANO</v>
      </c>
      <c r="M553" s="586" t="str">
        <f>VLOOKUP(MUEBLES[[#This Row],[NÚM. DE NOMINA ]],PERSONAL[],3,FALSE)</f>
        <v xml:space="preserve">TITULAR </v>
      </c>
      <c r="N553" s="585" t="s">
        <v>4861</v>
      </c>
      <c r="O553" s="624" t="s">
        <v>4705</v>
      </c>
      <c r="P553" s="588" t="str">
        <f>VLOOKUP(MUEBLES[[#This Row],[NÚM. DE BIEN ]],BIENES[],2,FALSE)</f>
        <v>PATCH CORD MC6 MODULAR CAT6 UTP, CM/LS0H, 3FT, COLOR AZUL, VERSIÓN BULK (SIN EMPAQUE INDIVIDUAL</v>
      </c>
      <c r="Q553" s="625" t="s">
        <v>3619</v>
      </c>
      <c r="R553" s="606" t="s">
        <v>5490</v>
      </c>
      <c r="S553" s="585" t="s">
        <v>557</v>
      </c>
      <c r="T553" s="585" t="s">
        <v>557</v>
      </c>
      <c r="U553" s="585" t="s">
        <v>557</v>
      </c>
      <c r="V553" s="585"/>
      <c r="W553" s="590">
        <v>45280</v>
      </c>
      <c r="X553" s="591">
        <v>293.66559999999998</v>
      </c>
      <c r="Y553" s="619"/>
      <c r="Z553" s="592">
        <v>293.66559999999998</v>
      </c>
      <c r="AA553" s="585" t="s">
        <v>1405</v>
      </c>
      <c r="AB553" s="19"/>
      <c r="AC553" s="576"/>
      <c r="AD553" s="30"/>
      <c r="AE553" s="30"/>
      <c r="AF553" s="30"/>
      <c r="AG553" s="30"/>
      <c r="AH553" s="30"/>
      <c r="AI553" s="30"/>
      <c r="AJ553" s="30"/>
      <c r="AK553" s="30"/>
      <c r="AL553" s="30"/>
      <c r="AM553" s="30"/>
      <c r="AN553" s="30"/>
      <c r="AO553" s="30"/>
      <c r="AP553" s="30"/>
      <c r="AQ553" s="30"/>
      <c r="AR553" s="30"/>
      <c r="AS553" s="30"/>
      <c r="AT553" s="30"/>
      <c r="AU553" s="30"/>
      <c r="AV553" s="30"/>
      <c r="AW553" s="30"/>
      <c r="AX553" s="30"/>
      <c r="AY553" s="30"/>
      <c r="AZ553" s="30"/>
      <c r="BA553" s="30"/>
      <c r="BB553" s="30"/>
      <c r="BC553" s="30"/>
      <c r="BD553" s="30"/>
      <c r="BE553" s="30"/>
      <c r="BF553" s="30"/>
      <c r="BG553" s="30"/>
      <c r="BH553" s="30"/>
      <c r="BI553" s="30"/>
      <c r="BJ553" s="30"/>
      <c r="BK553" s="30"/>
      <c r="BL553" s="30"/>
      <c r="BM553" s="30"/>
      <c r="BN553" s="30"/>
      <c r="BO553" s="30"/>
      <c r="BP553" s="30"/>
      <c r="BQ553" s="30"/>
      <c r="BR553" s="30"/>
      <c r="BS553" s="30"/>
      <c r="BT553" s="30"/>
      <c r="BU553" s="30"/>
      <c r="BV553" s="30"/>
      <c r="BW553" s="30"/>
      <c r="BX553" s="30"/>
      <c r="BY553" s="30"/>
      <c r="BZ553" s="30"/>
      <c r="CA553" s="30"/>
      <c r="CB553" s="30"/>
      <c r="CC553" s="30"/>
      <c r="CD553" s="30"/>
      <c r="CE553" s="30"/>
      <c r="CF553" s="30"/>
      <c r="CG553" s="30"/>
      <c r="CH553" s="30"/>
      <c r="CI553" s="30"/>
      <c r="CJ553" s="30"/>
      <c r="CK553" s="30"/>
      <c r="CL553" s="30"/>
      <c r="CM553" s="30"/>
      <c r="CN553" s="30"/>
      <c r="CO553" s="30"/>
      <c r="CP553" s="30"/>
      <c r="CQ553" s="30"/>
      <c r="CR553" s="30"/>
      <c r="CS553" s="30"/>
      <c r="CT553" s="30"/>
      <c r="CU553" s="30"/>
      <c r="CV553" s="30"/>
      <c r="CW553" s="30"/>
      <c r="CX553" s="30"/>
      <c r="CY553" s="30"/>
      <c r="CZ553" s="30"/>
      <c r="DA553" s="30"/>
      <c r="DB553" s="30"/>
      <c r="DC553" s="30"/>
      <c r="DD553" s="30"/>
      <c r="DE553" s="30"/>
      <c r="DF553" s="30"/>
      <c r="DG553" s="30"/>
      <c r="DH553" s="30"/>
      <c r="DI553" s="30"/>
      <c r="DJ553" s="30"/>
      <c r="DK553" s="30"/>
      <c r="DL553" s="30"/>
      <c r="DM553" s="30"/>
      <c r="DN553" s="30"/>
      <c r="DO553" s="30"/>
      <c r="DP553" s="30"/>
      <c r="DQ553" s="30"/>
      <c r="DR553" s="30"/>
      <c r="DS553" s="30"/>
      <c r="DT553" s="30"/>
      <c r="DU553" s="30"/>
      <c r="DV553" s="30"/>
      <c r="DW553" s="30"/>
      <c r="DX553" s="30"/>
      <c r="DY553" s="30"/>
      <c r="DZ553" s="30"/>
      <c r="EA553" s="30"/>
      <c r="EB553" s="30"/>
      <c r="EC553" s="30"/>
      <c r="ED553" s="30"/>
      <c r="EE553" s="30"/>
      <c r="EF553" s="30"/>
      <c r="EG553" s="30"/>
      <c r="EH553" s="30"/>
      <c r="EI553" s="30"/>
      <c r="EJ553" s="30"/>
      <c r="EK553" s="30"/>
      <c r="EL553" s="30"/>
      <c r="EM553" s="30"/>
      <c r="EN553" s="30"/>
      <c r="EO553" s="30"/>
      <c r="EP553" s="30"/>
      <c r="EQ553" s="30"/>
      <c r="ER553" s="30"/>
      <c r="ES553" s="30"/>
      <c r="ET553" s="30"/>
      <c r="EU553" s="30"/>
      <c r="EV553" s="30"/>
      <c r="EW553" s="30"/>
      <c r="EX553" s="30"/>
      <c r="EY553" s="30"/>
      <c r="EZ553" s="30"/>
      <c r="FA553" s="30"/>
      <c r="FB553" s="30"/>
      <c r="FC553" s="30"/>
      <c r="FD553" s="30"/>
      <c r="FE553" s="30"/>
      <c r="FF553" s="30"/>
      <c r="FG553" s="30"/>
      <c r="FH553" s="30"/>
      <c r="FI553" s="30"/>
      <c r="FJ553" s="30"/>
      <c r="FK553" s="30"/>
      <c r="FL553" s="30"/>
      <c r="FM553" s="30"/>
      <c r="FN553" s="30"/>
      <c r="FO553" s="30"/>
      <c r="FP553" s="30"/>
      <c r="FQ553" s="30"/>
      <c r="FR553" s="30"/>
      <c r="FS553" s="30"/>
      <c r="FT553" s="30"/>
      <c r="FU553" s="30"/>
      <c r="FV553" s="30"/>
      <c r="FW553" s="30"/>
      <c r="FX553" s="30"/>
      <c r="FY553" s="30"/>
      <c r="FZ553" s="30"/>
      <c r="GA553" s="30"/>
      <c r="GB553" s="30"/>
      <c r="GC553" s="30"/>
      <c r="GD553" s="30"/>
      <c r="GE553" s="30"/>
      <c r="GF553" s="30"/>
      <c r="GG553" s="30"/>
      <c r="GH553" s="30"/>
      <c r="GI553" s="30"/>
      <c r="GJ553" s="30"/>
      <c r="GK553" s="30"/>
      <c r="GL553" s="30"/>
      <c r="GM553" s="30"/>
      <c r="GN553" s="30"/>
      <c r="GO553" s="30"/>
      <c r="GP553" s="30"/>
      <c r="GQ553" s="30"/>
      <c r="GR553" s="30"/>
      <c r="GS553" s="30"/>
      <c r="GT553" s="30"/>
      <c r="GU553" s="30"/>
      <c r="GV553" s="30"/>
      <c r="GW553" s="30"/>
      <c r="GX553" s="30"/>
      <c r="GY553" s="30"/>
      <c r="GZ553" s="30"/>
      <c r="HA553" s="30"/>
      <c r="HB553" s="30"/>
      <c r="HC553" s="30"/>
      <c r="HD553" s="30"/>
      <c r="HE553" s="30"/>
      <c r="HF553" s="30"/>
      <c r="HG553" s="30"/>
      <c r="HH553" s="30"/>
      <c r="HI553" s="30"/>
      <c r="HJ553" s="30"/>
      <c r="HK553" s="30"/>
      <c r="HL553" s="30"/>
      <c r="HM553" s="30"/>
      <c r="HN553" s="30"/>
      <c r="HO553" s="30"/>
      <c r="HP553" s="30"/>
      <c r="HQ553" s="30"/>
      <c r="HR553" s="30"/>
      <c r="HS553" s="30"/>
      <c r="HT553" s="30"/>
      <c r="HU553" s="30"/>
      <c r="HV553" s="30"/>
      <c r="HW553" s="30"/>
      <c r="HX553" s="30"/>
      <c r="HY553" s="30"/>
      <c r="HZ553" s="30"/>
      <c r="IA553" s="30"/>
      <c r="IB553" s="30"/>
      <c r="IC553" s="30"/>
      <c r="ID553" s="30"/>
      <c r="IE553" s="30"/>
      <c r="IF553" s="30"/>
      <c r="IG553" s="30"/>
      <c r="IH553" s="30"/>
      <c r="II553" s="30"/>
      <c r="IJ553" s="30"/>
      <c r="IK553" s="30"/>
      <c r="IL553" s="30"/>
      <c r="IM553" s="30"/>
      <c r="IN553" s="30"/>
      <c r="IO553" s="30"/>
      <c r="IP553" s="30"/>
      <c r="IQ553" s="30"/>
      <c r="IR553" s="30"/>
      <c r="IS553" s="30"/>
      <c r="IT553" s="30"/>
      <c r="IU553" s="30"/>
      <c r="IV553" s="30"/>
      <c r="IW553" s="30"/>
      <c r="IX553" s="30"/>
      <c r="IY553" s="30"/>
      <c r="IZ553" s="30"/>
      <c r="JA553" s="30"/>
      <c r="JB553" s="30"/>
      <c r="JC553" s="30"/>
      <c r="JD553" s="30"/>
      <c r="JE553" s="30"/>
      <c r="JF553" s="30"/>
      <c r="JG553" s="30"/>
      <c r="JH553" s="30"/>
      <c r="JI553" s="30"/>
      <c r="JJ553" s="30"/>
      <c r="JK553" s="30"/>
      <c r="JL553" s="30"/>
      <c r="JM553" s="30"/>
      <c r="JN553" s="30"/>
      <c r="JO553" s="30"/>
      <c r="JP553" s="30"/>
      <c r="JQ553" s="30"/>
      <c r="JR553" s="30"/>
      <c r="JS553" s="30"/>
      <c r="JT553" s="30"/>
      <c r="JU553" s="30"/>
      <c r="JV553" s="30"/>
      <c r="JW553" s="30"/>
      <c r="JX553" s="30"/>
      <c r="JY553" s="30"/>
      <c r="JZ553" s="30"/>
      <c r="KA553" s="30"/>
      <c r="KB553" s="30"/>
      <c r="KC553" s="30"/>
      <c r="KD553" s="30"/>
      <c r="KE553" s="30"/>
      <c r="KF553" s="30"/>
      <c r="KG553" s="30"/>
      <c r="KH553" s="30"/>
      <c r="KI553" s="30"/>
      <c r="KJ553" s="30"/>
      <c r="KK553" s="30"/>
      <c r="KL553" s="30"/>
      <c r="KM553" s="30"/>
      <c r="KN553" s="30"/>
      <c r="KO553" s="30"/>
      <c r="KP553" s="30"/>
      <c r="KQ553" s="30"/>
      <c r="KR553" s="30"/>
      <c r="KS553" s="30"/>
      <c r="KT553" s="30"/>
      <c r="KU553" s="30"/>
      <c r="KV553" s="30"/>
      <c r="KW553" s="30"/>
      <c r="KX553" s="30"/>
      <c r="KY553" s="30"/>
      <c r="KZ553" s="30"/>
      <c r="LA553" s="30"/>
      <c r="LB553" s="30"/>
      <c r="LC553" s="30"/>
      <c r="LD553" s="30"/>
      <c r="LE553" s="30"/>
      <c r="LF553" s="30"/>
      <c r="LG553" s="30"/>
      <c r="LH553" s="30"/>
      <c r="LI553" s="30"/>
      <c r="LJ553" s="30"/>
      <c r="LK553" s="30"/>
      <c r="LL553" s="30"/>
      <c r="LM553" s="30"/>
      <c r="LN553" s="30"/>
      <c r="LO553" s="30"/>
      <c r="LP553" s="30"/>
      <c r="LQ553" s="30"/>
      <c r="LR553" s="30"/>
      <c r="LS553" s="30"/>
      <c r="LT553" s="30"/>
      <c r="LU553" s="30"/>
      <c r="LV553" s="30"/>
      <c r="LW553" s="30"/>
      <c r="LX553" s="30"/>
    </row>
    <row r="554" spans="1:336" s="31" customFormat="1" ht="140.25" x14ac:dyDescent="0.25">
      <c r="A554" s="677" t="str">
        <f>CONCATENATE(MUEBLES[[#This Row],[CODIGO DE LA PARTIDA ESPECIFICA ]],"-",MUEBLES[[#This Row],[NO. EDIFICIO ]],"-",MUEBLES[[#This Row],[NO. ÁREA ]],"-",MUEBLES[[#This Row],[NÚM. DE BIEN ]],"-",MUEBLES[[#This Row],[CONSECUTIVO DEL BIEN ]],"-",MUEBLES[[#This Row],[CONSECUTIVO GENERAL DE INVENTARIO]])</f>
        <v>511-01-44-228-015-0549</v>
      </c>
      <c r="B554" s="584">
        <v>511</v>
      </c>
      <c r="C554" s="584" t="s">
        <v>6096</v>
      </c>
      <c r="D554" s="584" t="s">
        <v>6670</v>
      </c>
      <c r="E554" s="585" t="s">
        <v>4060</v>
      </c>
      <c r="F554" s="584" t="str">
        <f>VLOOKUP(MUEBLES[[#This Row],[NO. EDIFICIO ]],EDIFICIOS[],2,FALSE)</f>
        <v>PALACIO MUNICIPAL</v>
      </c>
      <c r="G554" s="584" t="str">
        <f>VLOOKUP(MUEBLES[[#This Row],[NO. EDIFICIO ]],EDIFICIOS[],3,FALSE)</f>
        <v>PALACIO MUNICIPAL, S/N, COLONIA CENTRO</v>
      </c>
      <c r="H554" s="606" t="s">
        <v>4289</v>
      </c>
      <c r="I554" s="587" t="str">
        <f>VLOOKUP(MUEBLES[[#This Row],[NO. ÁREA ]],AREAS[],2,FALSE)</f>
        <v>SEGURIDAD PÚBLICA Y TRÁNSITO MUNICIPAL</v>
      </c>
      <c r="J554" s="586" t="str">
        <f>VLOOKUP(MUEBLES[[#This Row],[NO. ÁREA ]],AREAS[],5,FALSE)</f>
        <v>LIC. MIGUEL ÁNGEL ALDANA  CANO</v>
      </c>
      <c r="K554" s="586" t="s">
        <v>4060</v>
      </c>
      <c r="L554" s="587" t="str">
        <f>VLOOKUP(MUEBLES[[#This Row],[NÚM. DE NOMINA ]],PERSONAL[],2,FALSE)</f>
        <v>LIC. MIGUEL ÁNGEL ALDANA  CANO</v>
      </c>
      <c r="M554" s="586" t="str">
        <f>VLOOKUP(MUEBLES[[#This Row],[NÚM. DE NOMINA ]],PERSONAL[],3,FALSE)</f>
        <v xml:space="preserve">TITULAR </v>
      </c>
      <c r="N554" s="585" t="s">
        <v>4861</v>
      </c>
      <c r="O554" s="624" t="s">
        <v>4706</v>
      </c>
      <c r="P554" s="588" t="str">
        <f>VLOOKUP(MUEBLES[[#This Row],[NÚM. DE BIEN ]],BIENES[],2,FALSE)</f>
        <v>PATCH CORD MC6 MODULAR CAT6 UTP, CM/LS0H, 3FT, COLOR AZUL, VERSIÓN BULK (SIN EMPAQUE INDIVIDUAL</v>
      </c>
      <c r="Q554" s="625" t="s">
        <v>3619</v>
      </c>
      <c r="R554" s="606" t="s">
        <v>5491</v>
      </c>
      <c r="S554" s="585" t="s">
        <v>557</v>
      </c>
      <c r="T554" s="585" t="s">
        <v>557</v>
      </c>
      <c r="U554" s="585" t="s">
        <v>557</v>
      </c>
      <c r="V554" s="585"/>
      <c r="W554" s="590">
        <v>45280</v>
      </c>
      <c r="X554" s="591">
        <v>293.66559999999998</v>
      </c>
      <c r="Y554" s="619"/>
      <c r="Z554" s="592">
        <v>293.66559999999998</v>
      </c>
      <c r="AA554" s="585" t="s">
        <v>1405</v>
      </c>
      <c r="AB554" s="19"/>
      <c r="AC554" s="576"/>
      <c r="AD554" s="30"/>
      <c r="AE554" s="30"/>
      <c r="AF554" s="30"/>
      <c r="AG554" s="30"/>
      <c r="AH554" s="30"/>
      <c r="AI554" s="30"/>
      <c r="AJ554" s="30"/>
      <c r="AK554" s="30"/>
      <c r="AL554" s="30"/>
      <c r="AM554" s="30"/>
      <c r="AN554" s="30"/>
      <c r="AO554" s="30"/>
      <c r="AP554" s="30"/>
      <c r="AQ554" s="30"/>
      <c r="AR554" s="30"/>
      <c r="AS554" s="30"/>
      <c r="AT554" s="30"/>
      <c r="AU554" s="30"/>
      <c r="AV554" s="30"/>
      <c r="AW554" s="30"/>
      <c r="AX554" s="30"/>
      <c r="AY554" s="30"/>
      <c r="AZ554" s="30"/>
      <c r="BA554" s="30"/>
      <c r="BB554" s="30"/>
      <c r="BC554" s="30"/>
      <c r="BD554" s="30"/>
      <c r="BE554" s="30"/>
      <c r="BF554" s="30"/>
      <c r="BG554" s="30"/>
      <c r="BH554" s="30"/>
      <c r="BI554" s="30"/>
      <c r="BJ554" s="30"/>
      <c r="BK554" s="30"/>
      <c r="BL554" s="30"/>
      <c r="BM554" s="30"/>
      <c r="BN554" s="30"/>
      <c r="BO554" s="30"/>
      <c r="BP554" s="30"/>
      <c r="BQ554" s="30"/>
      <c r="BR554" s="30"/>
      <c r="BS554" s="30"/>
      <c r="BT554" s="30"/>
      <c r="BU554" s="30"/>
      <c r="BV554" s="30"/>
      <c r="BW554" s="30"/>
      <c r="BX554" s="30"/>
      <c r="BY554" s="30"/>
      <c r="BZ554" s="30"/>
      <c r="CA554" s="30"/>
      <c r="CB554" s="30"/>
      <c r="CC554" s="30"/>
      <c r="CD554" s="30"/>
      <c r="CE554" s="30"/>
      <c r="CF554" s="30"/>
      <c r="CG554" s="30"/>
      <c r="CH554" s="30"/>
      <c r="CI554" s="30"/>
      <c r="CJ554" s="30"/>
      <c r="CK554" s="30"/>
      <c r="CL554" s="30"/>
      <c r="CM554" s="30"/>
      <c r="CN554" s="30"/>
      <c r="CO554" s="30"/>
      <c r="CP554" s="30"/>
      <c r="CQ554" s="30"/>
      <c r="CR554" s="30"/>
      <c r="CS554" s="30"/>
      <c r="CT554" s="30"/>
      <c r="CU554" s="30"/>
      <c r="CV554" s="30"/>
      <c r="CW554" s="30"/>
      <c r="CX554" s="30"/>
      <c r="CY554" s="30"/>
      <c r="CZ554" s="30"/>
      <c r="DA554" s="30"/>
      <c r="DB554" s="30"/>
      <c r="DC554" s="30"/>
      <c r="DD554" s="30"/>
      <c r="DE554" s="30"/>
      <c r="DF554" s="30"/>
      <c r="DG554" s="30"/>
      <c r="DH554" s="30"/>
      <c r="DI554" s="30"/>
      <c r="DJ554" s="30"/>
      <c r="DK554" s="30"/>
      <c r="DL554" s="30"/>
      <c r="DM554" s="30"/>
      <c r="DN554" s="30"/>
      <c r="DO554" s="30"/>
      <c r="DP554" s="30"/>
      <c r="DQ554" s="30"/>
      <c r="DR554" s="30"/>
      <c r="DS554" s="30"/>
      <c r="DT554" s="30"/>
      <c r="DU554" s="30"/>
      <c r="DV554" s="30"/>
      <c r="DW554" s="30"/>
      <c r="DX554" s="30"/>
      <c r="DY554" s="30"/>
      <c r="DZ554" s="30"/>
      <c r="EA554" s="30"/>
      <c r="EB554" s="30"/>
      <c r="EC554" s="30"/>
      <c r="ED554" s="30"/>
      <c r="EE554" s="30"/>
      <c r="EF554" s="30"/>
      <c r="EG554" s="30"/>
      <c r="EH554" s="30"/>
      <c r="EI554" s="30"/>
      <c r="EJ554" s="30"/>
      <c r="EK554" s="30"/>
      <c r="EL554" s="30"/>
      <c r="EM554" s="30"/>
      <c r="EN554" s="30"/>
      <c r="EO554" s="30"/>
      <c r="EP554" s="30"/>
      <c r="EQ554" s="30"/>
      <c r="ER554" s="30"/>
      <c r="ES554" s="30"/>
      <c r="ET554" s="30"/>
      <c r="EU554" s="30"/>
      <c r="EV554" s="30"/>
      <c r="EW554" s="30"/>
      <c r="EX554" s="30"/>
      <c r="EY554" s="30"/>
      <c r="EZ554" s="30"/>
      <c r="FA554" s="30"/>
      <c r="FB554" s="30"/>
      <c r="FC554" s="30"/>
      <c r="FD554" s="30"/>
      <c r="FE554" s="30"/>
      <c r="FF554" s="30"/>
      <c r="FG554" s="30"/>
      <c r="FH554" s="30"/>
      <c r="FI554" s="30"/>
      <c r="FJ554" s="30"/>
      <c r="FK554" s="30"/>
      <c r="FL554" s="30"/>
      <c r="FM554" s="30"/>
      <c r="FN554" s="30"/>
      <c r="FO554" s="30"/>
      <c r="FP554" s="30"/>
      <c r="FQ554" s="30"/>
      <c r="FR554" s="30"/>
      <c r="FS554" s="30"/>
      <c r="FT554" s="30"/>
      <c r="FU554" s="30"/>
      <c r="FV554" s="30"/>
      <c r="FW554" s="30"/>
      <c r="FX554" s="30"/>
      <c r="FY554" s="30"/>
      <c r="FZ554" s="30"/>
      <c r="GA554" s="30"/>
      <c r="GB554" s="30"/>
      <c r="GC554" s="30"/>
      <c r="GD554" s="30"/>
      <c r="GE554" s="30"/>
      <c r="GF554" s="30"/>
      <c r="GG554" s="30"/>
      <c r="GH554" s="30"/>
      <c r="GI554" s="30"/>
      <c r="GJ554" s="30"/>
      <c r="GK554" s="30"/>
      <c r="GL554" s="30"/>
      <c r="GM554" s="30"/>
      <c r="GN554" s="30"/>
      <c r="GO554" s="30"/>
      <c r="GP554" s="30"/>
      <c r="GQ554" s="30"/>
      <c r="GR554" s="30"/>
      <c r="GS554" s="30"/>
      <c r="GT554" s="30"/>
      <c r="GU554" s="30"/>
      <c r="GV554" s="30"/>
      <c r="GW554" s="30"/>
      <c r="GX554" s="30"/>
      <c r="GY554" s="30"/>
      <c r="GZ554" s="30"/>
      <c r="HA554" s="30"/>
      <c r="HB554" s="30"/>
      <c r="HC554" s="30"/>
      <c r="HD554" s="30"/>
      <c r="HE554" s="30"/>
      <c r="HF554" s="30"/>
      <c r="HG554" s="30"/>
      <c r="HH554" s="30"/>
      <c r="HI554" s="30"/>
      <c r="HJ554" s="30"/>
      <c r="HK554" s="30"/>
      <c r="HL554" s="30"/>
      <c r="HM554" s="30"/>
      <c r="HN554" s="30"/>
      <c r="HO554" s="30"/>
      <c r="HP554" s="30"/>
      <c r="HQ554" s="30"/>
      <c r="HR554" s="30"/>
      <c r="HS554" s="30"/>
      <c r="HT554" s="30"/>
      <c r="HU554" s="30"/>
      <c r="HV554" s="30"/>
      <c r="HW554" s="30"/>
      <c r="HX554" s="30"/>
      <c r="HY554" s="30"/>
      <c r="HZ554" s="30"/>
      <c r="IA554" s="30"/>
      <c r="IB554" s="30"/>
      <c r="IC554" s="30"/>
      <c r="ID554" s="30"/>
      <c r="IE554" s="30"/>
      <c r="IF554" s="30"/>
      <c r="IG554" s="30"/>
      <c r="IH554" s="30"/>
      <c r="II554" s="30"/>
      <c r="IJ554" s="30"/>
      <c r="IK554" s="30"/>
      <c r="IL554" s="30"/>
      <c r="IM554" s="30"/>
      <c r="IN554" s="30"/>
      <c r="IO554" s="30"/>
      <c r="IP554" s="30"/>
      <c r="IQ554" s="30"/>
      <c r="IR554" s="30"/>
      <c r="IS554" s="30"/>
      <c r="IT554" s="30"/>
      <c r="IU554" s="30"/>
      <c r="IV554" s="30"/>
      <c r="IW554" s="30"/>
      <c r="IX554" s="30"/>
      <c r="IY554" s="30"/>
      <c r="IZ554" s="30"/>
      <c r="JA554" s="30"/>
      <c r="JB554" s="30"/>
      <c r="JC554" s="30"/>
      <c r="JD554" s="30"/>
      <c r="JE554" s="30"/>
      <c r="JF554" s="30"/>
      <c r="JG554" s="30"/>
      <c r="JH554" s="30"/>
      <c r="JI554" s="30"/>
      <c r="JJ554" s="30"/>
      <c r="JK554" s="30"/>
      <c r="JL554" s="30"/>
      <c r="JM554" s="30"/>
      <c r="JN554" s="30"/>
      <c r="JO554" s="30"/>
      <c r="JP554" s="30"/>
      <c r="JQ554" s="30"/>
      <c r="JR554" s="30"/>
      <c r="JS554" s="30"/>
      <c r="JT554" s="30"/>
      <c r="JU554" s="30"/>
      <c r="JV554" s="30"/>
      <c r="JW554" s="30"/>
      <c r="JX554" s="30"/>
      <c r="JY554" s="30"/>
      <c r="JZ554" s="30"/>
      <c r="KA554" s="30"/>
      <c r="KB554" s="30"/>
      <c r="KC554" s="30"/>
      <c r="KD554" s="30"/>
      <c r="KE554" s="30"/>
      <c r="KF554" s="30"/>
      <c r="KG554" s="30"/>
      <c r="KH554" s="30"/>
      <c r="KI554" s="30"/>
      <c r="KJ554" s="30"/>
      <c r="KK554" s="30"/>
      <c r="KL554" s="30"/>
      <c r="KM554" s="30"/>
      <c r="KN554" s="30"/>
      <c r="KO554" s="30"/>
      <c r="KP554" s="30"/>
      <c r="KQ554" s="30"/>
      <c r="KR554" s="30"/>
      <c r="KS554" s="30"/>
      <c r="KT554" s="30"/>
      <c r="KU554" s="30"/>
      <c r="KV554" s="30"/>
      <c r="KW554" s="30"/>
      <c r="KX554" s="30"/>
      <c r="KY554" s="30"/>
      <c r="KZ554" s="30"/>
      <c r="LA554" s="30"/>
      <c r="LB554" s="30"/>
      <c r="LC554" s="30"/>
      <c r="LD554" s="30"/>
      <c r="LE554" s="30"/>
      <c r="LF554" s="30"/>
      <c r="LG554" s="30"/>
      <c r="LH554" s="30"/>
      <c r="LI554" s="30"/>
      <c r="LJ554" s="30"/>
      <c r="LK554" s="30"/>
      <c r="LL554" s="30"/>
      <c r="LM554" s="30"/>
      <c r="LN554" s="30"/>
      <c r="LO554" s="30"/>
      <c r="LP554" s="30"/>
      <c r="LQ554" s="30"/>
      <c r="LR554" s="30"/>
      <c r="LS554" s="30"/>
      <c r="LT554" s="30"/>
      <c r="LU554" s="30"/>
      <c r="LV554" s="30"/>
      <c r="LW554" s="30"/>
      <c r="LX554" s="30"/>
    </row>
    <row r="555" spans="1:336" s="31" customFormat="1" ht="140.25" x14ac:dyDescent="0.25">
      <c r="A555" s="677" t="str">
        <f>CONCATENATE(MUEBLES[[#This Row],[CODIGO DE LA PARTIDA ESPECIFICA ]],"-",MUEBLES[[#This Row],[NO. EDIFICIO ]],"-",MUEBLES[[#This Row],[NO. ÁREA ]],"-",MUEBLES[[#This Row],[NÚM. DE BIEN ]],"-",MUEBLES[[#This Row],[CONSECUTIVO DEL BIEN ]],"-",MUEBLES[[#This Row],[CONSECUTIVO GENERAL DE INVENTARIO]])</f>
        <v>511-01-44-228-016-0550</v>
      </c>
      <c r="B555" s="584">
        <v>511</v>
      </c>
      <c r="C555" s="584" t="s">
        <v>6096</v>
      </c>
      <c r="D555" s="584" t="s">
        <v>6671</v>
      </c>
      <c r="E555" s="585" t="s">
        <v>4060</v>
      </c>
      <c r="F555" s="584" t="str">
        <f>VLOOKUP(MUEBLES[[#This Row],[NO. EDIFICIO ]],EDIFICIOS[],2,FALSE)</f>
        <v>PALACIO MUNICIPAL</v>
      </c>
      <c r="G555" s="584" t="str">
        <f>VLOOKUP(MUEBLES[[#This Row],[NO. EDIFICIO ]],EDIFICIOS[],3,FALSE)</f>
        <v>PALACIO MUNICIPAL, S/N, COLONIA CENTRO</v>
      </c>
      <c r="H555" s="606" t="s">
        <v>4289</v>
      </c>
      <c r="I555" s="587" t="str">
        <f>VLOOKUP(MUEBLES[[#This Row],[NO. ÁREA ]],AREAS[],2,FALSE)</f>
        <v>SEGURIDAD PÚBLICA Y TRÁNSITO MUNICIPAL</v>
      </c>
      <c r="J555" s="586" t="str">
        <f>VLOOKUP(MUEBLES[[#This Row],[NO. ÁREA ]],AREAS[],5,FALSE)</f>
        <v>LIC. MIGUEL ÁNGEL ALDANA  CANO</v>
      </c>
      <c r="K555" s="586" t="s">
        <v>4060</v>
      </c>
      <c r="L555" s="587" t="str">
        <f>VLOOKUP(MUEBLES[[#This Row],[NÚM. DE NOMINA ]],PERSONAL[],2,FALSE)</f>
        <v>LIC. MIGUEL ÁNGEL ALDANA  CANO</v>
      </c>
      <c r="M555" s="586" t="str">
        <f>VLOOKUP(MUEBLES[[#This Row],[NÚM. DE NOMINA ]],PERSONAL[],3,FALSE)</f>
        <v xml:space="preserve">TITULAR </v>
      </c>
      <c r="N555" s="585" t="s">
        <v>4861</v>
      </c>
      <c r="O555" s="624" t="s">
        <v>4707</v>
      </c>
      <c r="P555" s="588" t="str">
        <f>VLOOKUP(MUEBLES[[#This Row],[NÚM. DE BIEN ]],BIENES[],2,FALSE)</f>
        <v>PATCH CORD MC6 MODULAR CAT6 UTP, CM/LS0H, 3FT, COLOR AZUL, VERSIÓN BULK (SIN EMPAQUE INDIVIDUAL</v>
      </c>
      <c r="Q555" s="625" t="s">
        <v>3619</v>
      </c>
      <c r="R555" s="606" t="s">
        <v>5492</v>
      </c>
      <c r="S555" s="585" t="s">
        <v>557</v>
      </c>
      <c r="T555" s="585" t="s">
        <v>557</v>
      </c>
      <c r="U555" s="585" t="s">
        <v>557</v>
      </c>
      <c r="V555" s="585"/>
      <c r="W555" s="590">
        <v>45280</v>
      </c>
      <c r="X555" s="591">
        <v>293.66559999999998</v>
      </c>
      <c r="Y555" s="619"/>
      <c r="Z555" s="592">
        <v>293.66559999999998</v>
      </c>
      <c r="AA555" s="585" t="s">
        <v>1405</v>
      </c>
      <c r="AB555" s="19"/>
      <c r="AC555" s="576"/>
      <c r="AD555" s="30"/>
      <c r="AE555" s="30"/>
      <c r="AF555" s="30"/>
      <c r="AG555" s="30"/>
      <c r="AH555" s="30"/>
      <c r="AI555" s="30"/>
      <c r="AJ555" s="30"/>
      <c r="AK555" s="30"/>
      <c r="AL555" s="30"/>
      <c r="AM555" s="30"/>
      <c r="AN555" s="30"/>
      <c r="AO555" s="30"/>
      <c r="AP555" s="30"/>
      <c r="AQ555" s="30"/>
      <c r="AR555" s="30"/>
      <c r="AS555" s="30"/>
      <c r="AT555" s="30"/>
      <c r="AU555" s="30"/>
      <c r="AV555" s="30"/>
      <c r="AW555" s="30"/>
      <c r="AX555" s="30"/>
      <c r="AY555" s="30"/>
      <c r="AZ555" s="30"/>
      <c r="BA555" s="30"/>
      <c r="BB555" s="30"/>
      <c r="BC555" s="30"/>
      <c r="BD555" s="30"/>
      <c r="BE555" s="30"/>
      <c r="BF555" s="30"/>
      <c r="BG555" s="30"/>
      <c r="BH555" s="30"/>
      <c r="BI555" s="30"/>
      <c r="BJ555" s="30"/>
      <c r="BK555" s="30"/>
      <c r="BL555" s="30"/>
      <c r="BM555" s="30"/>
      <c r="BN555" s="30"/>
      <c r="BO555" s="30"/>
      <c r="BP555" s="30"/>
      <c r="BQ555" s="30"/>
      <c r="BR555" s="30"/>
      <c r="BS555" s="30"/>
      <c r="BT555" s="30"/>
      <c r="BU555" s="30"/>
      <c r="BV555" s="30"/>
      <c r="BW555" s="30"/>
      <c r="BX555" s="30"/>
      <c r="BY555" s="30"/>
      <c r="BZ555" s="30"/>
      <c r="CA555" s="30"/>
      <c r="CB555" s="30"/>
      <c r="CC555" s="30"/>
      <c r="CD555" s="30"/>
      <c r="CE555" s="30"/>
      <c r="CF555" s="30"/>
      <c r="CG555" s="30"/>
      <c r="CH555" s="30"/>
      <c r="CI555" s="30"/>
      <c r="CJ555" s="30"/>
      <c r="CK555" s="30"/>
      <c r="CL555" s="30"/>
      <c r="CM555" s="30"/>
      <c r="CN555" s="30"/>
      <c r="CO555" s="30"/>
      <c r="CP555" s="30"/>
      <c r="CQ555" s="30"/>
      <c r="CR555" s="30"/>
      <c r="CS555" s="30"/>
      <c r="CT555" s="30"/>
      <c r="CU555" s="30"/>
      <c r="CV555" s="30"/>
      <c r="CW555" s="30"/>
      <c r="CX555" s="30"/>
      <c r="CY555" s="30"/>
      <c r="CZ555" s="30"/>
      <c r="DA555" s="30"/>
      <c r="DB555" s="30"/>
      <c r="DC555" s="30"/>
      <c r="DD555" s="30"/>
      <c r="DE555" s="30"/>
      <c r="DF555" s="30"/>
      <c r="DG555" s="30"/>
      <c r="DH555" s="30"/>
      <c r="DI555" s="30"/>
      <c r="DJ555" s="30"/>
      <c r="DK555" s="30"/>
      <c r="DL555" s="30"/>
      <c r="DM555" s="30"/>
      <c r="DN555" s="30"/>
      <c r="DO555" s="30"/>
      <c r="DP555" s="30"/>
      <c r="DQ555" s="30"/>
      <c r="DR555" s="30"/>
      <c r="DS555" s="30"/>
      <c r="DT555" s="30"/>
      <c r="DU555" s="30"/>
      <c r="DV555" s="30"/>
      <c r="DW555" s="30"/>
      <c r="DX555" s="30"/>
      <c r="DY555" s="30"/>
      <c r="DZ555" s="30"/>
      <c r="EA555" s="30"/>
      <c r="EB555" s="30"/>
      <c r="EC555" s="30"/>
      <c r="ED555" s="30"/>
      <c r="EE555" s="30"/>
      <c r="EF555" s="30"/>
      <c r="EG555" s="30"/>
      <c r="EH555" s="30"/>
      <c r="EI555" s="30"/>
      <c r="EJ555" s="30"/>
      <c r="EK555" s="30"/>
      <c r="EL555" s="30"/>
      <c r="EM555" s="30"/>
      <c r="EN555" s="30"/>
      <c r="EO555" s="30"/>
      <c r="EP555" s="30"/>
      <c r="EQ555" s="30"/>
      <c r="ER555" s="30"/>
      <c r="ES555" s="30"/>
      <c r="ET555" s="30"/>
      <c r="EU555" s="30"/>
      <c r="EV555" s="30"/>
      <c r="EW555" s="30"/>
      <c r="EX555" s="30"/>
      <c r="EY555" s="30"/>
      <c r="EZ555" s="30"/>
      <c r="FA555" s="30"/>
      <c r="FB555" s="30"/>
      <c r="FC555" s="30"/>
      <c r="FD555" s="30"/>
      <c r="FE555" s="30"/>
      <c r="FF555" s="30"/>
      <c r="FG555" s="30"/>
      <c r="FH555" s="30"/>
      <c r="FI555" s="30"/>
      <c r="FJ555" s="30"/>
      <c r="FK555" s="30"/>
      <c r="FL555" s="30"/>
      <c r="FM555" s="30"/>
      <c r="FN555" s="30"/>
      <c r="FO555" s="30"/>
      <c r="FP555" s="30"/>
      <c r="FQ555" s="30"/>
      <c r="FR555" s="30"/>
      <c r="FS555" s="30"/>
      <c r="FT555" s="30"/>
      <c r="FU555" s="30"/>
      <c r="FV555" s="30"/>
      <c r="FW555" s="30"/>
      <c r="FX555" s="30"/>
      <c r="FY555" s="30"/>
      <c r="FZ555" s="30"/>
      <c r="GA555" s="30"/>
      <c r="GB555" s="30"/>
      <c r="GC555" s="30"/>
      <c r="GD555" s="30"/>
      <c r="GE555" s="30"/>
      <c r="GF555" s="30"/>
      <c r="GG555" s="30"/>
      <c r="GH555" s="30"/>
      <c r="GI555" s="30"/>
      <c r="GJ555" s="30"/>
      <c r="GK555" s="30"/>
      <c r="GL555" s="30"/>
      <c r="GM555" s="30"/>
      <c r="GN555" s="30"/>
      <c r="GO555" s="30"/>
      <c r="GP555" s="30"/>
      <c r="GQ555" s="30"/>
      <c r="GR555" s="30"/>
      <c r="GS555" s="30"/>
      <c r="GT555" s="30"/>
      <c r="GU555" s="30"/>
      <c r="GV555" s="30"/>
      <c r="GW555" s="30"/>
      <c r="GX555" s="30"/>
      <c r="GY555" s="30"/>
      <c r="GZ555" s="30"/>
      <c r="HA555" s="30"/>
      <c r="HB555" s="30"/>
      <c r="HC555" s="30"/>
      <c r="HD555" s="30"/>
      <c r="HE555" s="30"/>
      <c r="HF555" s="30"/>
      <c r="HG555" s="30"/>
      <c r="HH555" s="30"/>
      <c r="HI555" s="30"/>
      <c r="HJ555" s="30"/>
      <c r="HK555" s="30"/>
      <c r="HL555" s="30"/>
      <c r="HM555" s="30"/>
      <c r="HN555" s="30"/>
      <c r="HO555" s="30"/>
      <c r="HP555" s="30"/>
      <c r="HQ555" s="30"/>
      <c r="HR555" s="30"/>
      <c r="HS555" s="30"/>
      <c r="HT555" s="30"/>
      <c r="HU555" s="30"/>
      <c r="HV555" s="30"/>
      <c r="HW555" s="30"/>
      <c r="HX555" s="30"/>
      <c r="HY555" s="30"/>
      <c r="HZ555" s="30"/>
      <c r="IA555" s="30"/>
      <c r="IB555" s="30"/>
      <c r="IC555" s="30"/>
      <c r="ID555" s="30"/>
      <c r="IE555" s="30"/>
      <c r="IF555" s="30"/>
      <c r="IG555" s="30"/>
      <c r="IH555" s="30"/>
      <c r="II555" s="30"/>
      <c r="IJ555" s="30"/>
      <c r="IK555" s="30"/>
      <c r="IL555" s="30"/>
      <c r="IM555" s="30"/>
      <c r="IN555" s="30"/>
      <c r="IO555" s="30"/>
      <c r="IP555" s="30"/>
      <c r="IQ555" s="30"/>
      <c r="IR555" s="30"/>
      <c r="IS555" s="30"/>
      <c r="IT555" s="30"/>
      <c r="IU555" s="30"/>
      <c r="IV555" s="30"/>
      <c r="IW555" s="30"/>
      <c r="IX555" s="30"/>
      <c r="IY555" s="30"/>
      <c r="IZ555" s="30"/>
      <c r="JA555" s="30"/>
      <c r="JB555" s="30"/>
      <c r="JC555" s="30"/>
      <c r="JD555" s="30"/>
      <c r="JE555" s="30"/>
      <c r="JF555" s="30"/>
      <c r="JG555" s="30"/>
      <c r="JH555" s="30"/>
      <c r="JI555" s="30"/>
      <c r="JJ555" s="30"/>
      <c r="JK555" s="30"/>
      <c r="JL555" s="30"/>
      <c r="JM555" s="30"/>
      <c r="JN555" s="30"/>
      <c r="JO555" s="30"/>
      <c r="JP555" s="30"/>
      <c r="JQ555" s="30"/>
      <c r="JR555" s="30"/>
      <c r="JS555" s="30"/>
      <c r="JT555" s="30"/>
      <c r="JU555" s="30"/>
      <c r="JV555" s="30"/>
      <c r="JW555" s="30"/>
      <c r="JX555" s="30"/>
      <c r="JY555" s="30"/>
      <c r="JZ555" s="30"/>
      <c r="KA555" s="30"/>
      <c r="KB555" s="30"/>
      <c r="KC555" s="30"/>
      <c r="KD555" s="30"/>
      <c r="KE555" s="30"/>
      <c r="KF555" s="30"/>
      <c r="KG555" s="30"/>
      <c r="KH555" s="30"/>
      <c r="KI555" s="30"/>
      <c r="KJ555" s="30"/>
      <c r="KK555" s="30"/>
      <c r="KL555" s="30"/>
      <c r="KM555" s="30"/>
      <c r="KN555" s="30"/>
      <c r="KO555" s="30"/>
      <c r="KP555" s="30"/>
      <c r="KQ555" s="30"/>
      <c r="KR555" s="30"/>
      <c r="KS555" s="30"/>
      <c r="KT555" s="30"/>
      <c r="KU555" s="30"/>
      <c r="KV555" s="30"/>
      <c r="KW555" s="30"/>
      <c r="KX555" s="30"/>
      <c r="KY555" s="30"/>
      <c r="KZ555" s="30"/>
      <c r="LA555" s="30"/>
      <c r="LB555" s="30"/>
      <c r="LC555" s="30"/>
      <c r="LD555" s="30"/>
      <c r="LE555" s="30"/>
      <c r="LF555" s="30"/>
      <c r="LG555" s="30"/>
      <c r="LH555" s="30"/>
      <c r="LI555" s="30"/>
      <c r="LJ555" s="30"/>
      <c r="LK555" s="30"/>
      <c r="LL555" s="30"/>
      <c r="LM555" s="30"/>
      <c r="LN555" s="30"/>
      <c r="LO555" s="30"/>
      <c r="LP555" s="30"/>
      <c r="LQ555" s="30"/>
      <c r="LR555" s="30"/>
      <c r="LS555" s="30"/>
      <c r="LT555" s="30"/>
      <c r="LU555" s="30"/>
      <c r="LV555" s="30"/>
      <c r="LW555" s="30"/>
      <c r="LX555" s="30"/>
    </row>
    <row r="556" spans="1:336" s="31" customFormat="1" ht="140.25" x14ac:dyDescent="0.25">
      <c r="A556" s="677" t="str">
        <f>CONCATENATE(MUEBLES[[#This Row],[CODIGO DE LA PARTIDA ESPECIFICA ]],"-",MUEBLES[[#This Row],[NO. EDIFICIO ]],"-",MUEBLES[[#This Row],[NO. ÁREA ]],"-",MUEBLES[[#This Row],[NÚM. DE BIEN ]],"-",MUEBLES[[#This Row],[CONSECUTIVO DEL BIEN ]],"-",MUEBLES[[#This Row],[CONSECUTIVO GENERAL DE INVENTARIO]])</f>
        <v>511-01-44-228-017-0551</v>
      </c>
      <c r="B556" s="584">
        <v>511</v>
      </c>
      <c r="C556" s="584" t="s">
        <v>6096</v>
      </c>
      <c r="D556" s="584" t="s">
        <v>6672</v>
      </c>
      <c r="E556" s="585" t="s">
        <v>4060</v>
      </c>
      <c r="F556" s="584" t="str">
        <f>VLOOKUP(MUEBLES[[#This Row],[NO. EDIFICIO ]],EDIFICIOS[],2,FALSE)</f>
        <v>PALACIO MUNICIPAL</v>
      </c>
      <c r="G556" s="584" t="str">
        <f>VLOOKUP(MUEBLES[[#This Row],[NO. EDIFICIO ]],EDIFICIOS[],3,FALSE)</f>
        <v>PALACIO MUNICIPAL, S/N, COLONIA CENTRO</v>
      </c>
      <c r="H556" s="606" t="s">
        <v>4289</v>
      </c>
      <c r="I556" s="587" t="str">
        <f>VLOOKUP(MUEBLES[[#This Row],[NO. ÁREA ]],AREAS[],2,FALSE)</f>
        <v>SEGURIDAD PÚBLICA Y TRÁNSITO MUNICIPAL</v>
      </c>
      <c r="J556" s="586" t="str">
        <f>VLOOKUP(MUEBLES[[#This Row],[NO. ÁREA ]],AREAS[],5,FALSE)</f>
        <v>LIC. MIGUEL ÁNGEL ALDANA  CANO</v>
      </c>
      <c r="K556" s="586" t="s">
        <v>4060</v>
      </c>
      <c r="L556" s="587" t="str">
        <f>VLOOKUP(MUEBLES[[#This Row],[NÚM. DE NOMINA ]],PERSONAL[],2,FALSE)</f>
        <v>LIC. MIGUEL ÁNGEL ALDANA  CANO</v>
      </c>
      <c r="M556" s="586" t="str">
        <f>VLOOKUP(MUEBLES[[#This Row],[NÚM. DE NOMINA ]],PERSONAL[],3,FALSE)</f>
        <v xml:space="preserve">TITULAR </v>
      </c>
      <c r="N556" s="585" t="s">
        <v>4861</v>
      </c>
      <c r="O556" s="624" t="s">
        <v>4708</v>
      </c>
      <c r="P556" s="588" t="str">
        <f>VLOOKUP(MUEBLES[[#This Row],[NÚM. DE BIEN ]],BIENES[],2,FALSE)</f>
        <v>PATCH CORD MC6 MODULAR CAT6 UTP, CM/LS0H, 3FT, COLOR AZUL, VERSIÓN BULK (SIN EMPAQUE INDIVIDUAL</v>
      </c>
      <c r="Q556" s="625" t="s">
        <v>3619</v>
      </c>
      <c r="R556" s="606" t="s">
        <v>5493</v>
      </c>
      <c r="S556" s="585" t="s">
        <v>557</v>
      </c>
      <c r="T556" s="585" t="s">
        <v>557</v>
      </c>
      <c r="U556" s="585" t="s">
        <v>557</v>
      </c>
      <c r="V556" s="585"/>
      <c r="W556" s="590">
        <v>45280</v>
      </c>
      <c r="X556" s="591">
        <v>293.66559999999998</v>
      </c>
      <c r="Y556" s="619"/>
      <c r="Z556" s="592">
        <v>293.66559999999998</v>
      </c>
      <c r="AA556" s="585" t="s">
        <v>1405</v>
      </c>
      <c r="AB556" s="19"/>
      <c r="AC556" s="576"/>
      <c r="AD556" s="30"/>
      <c r="AE556" s="30"/>
      <c r="AF556" s="30"/>
      <c r="AG556" s="30"/>
      <c r="AH556" s="30"/>
      <c r="AI556" s="30"/>
      <c r="AJ556" s="30"/>
      <c r="AK556" s="30"/>
      <c r="AL556" s="30"/>
      <c r="AM556" s="30"/>
      <c r="AN556" s="30"/>
      <c r="AO556" s="30"/>
      <c r="AP556" s="30"/>
      <c r="AQ556" s="30"/>
      <c r="AR556" s="30"/>
      <c r="AS556" s="30"/>
      <c r="AT556" s="30"/>
      <c r="AU556" s="30"/>
      <c r="AV556" s="30"/>
      <c r="AW556" s="30"/>
      <c r="AX556" s="30"/>
      <c r="AY556" s="30"/>
      <c r="AZ556" s="30"/>
      <c r="BA556" s="30"/>
      <c r="BB556" s="30"/>
      <c r="BC556" s="30"/>
      <c r="BD556" s="30"/>
      <c r="BE556" s="30"/>
      <c r="BF556" s="30"/>
      <c r="BG556" s="30"/>
      <c r="BH556" s="30"/>
      <c r="BI556" s="30"/>
      <c r="BJ556" s="30"/>
      <c r="BK556" s="30"/>
      <c r="BL556" s="30"/>
      <c r="BM556" s="30"/>
      <c r="BN556" s="30"/>
      <c r="BO556" s="30"/>
      <c r="BP556" s="30"/>
      <c r="BQ556" s="30"/>
      <c r="BR556" s="30"/>
      <c r="BS556" s="30"/>
      <c r="BT556" s="30"/>
      <c r="BU556" s="30"/>
      <c r="BV556" s="30"/>
      <c r="BW556" s="30"/>
      <c r="BX556" s="30"/>
      <c r="BY556" s="30"/>
      <c r="BZ556" s="30"/>
      <c r="CA556" s="30"/>
      <c r="CB556" s="30"/>
      <c r="CC556" s="30"/>
      <c r="CD556" s="30"/>
      <c r="CE556" s="30"/>
      <c r="CF556" s="30"/>
      <c r="CG556" s="30"/>
      <c r="CH556" s="30"/>
      <c r="CI556" s="30"/>
      <c r="CJ556" s="30"/>
      <c r="CK556" s="30"/>
      <c r="CL556" s="30"/>
      <c r="CM556" s="30"/>
      <c r="CN556" s="30"/>
      <c r="CO556" s="30"/>
      <c r="CP556" s="30"/>
      <c r="CQ556" s="30"/>
      <c r="CR556" s="30"/>
      <c r="CS556" s="30"/>
      <c r="CT556" s="30"/>
      <c r="CU556" s="30"/>
      <c r="CV556" s="30"/>
      <c r="CW556" s="30"/>
      <c r="CX556" s="30"/>
      <c r="CY556" s="30"/>
      <c r="CZ556" s="30"/>
      <c r="DA556" s="30"/>
      <c r="DB556" s="30"/>
      <c r="DC556" s="30"/>
      <c r="DD556" s="30"/>
      <c r="DE556" s="30"/>
      <c r="DF556" s="30"/>
      <c r="DG556" s="30"/>
      <c r="DH556" s="30"/>
      <c r="DI556" s="30"/>
      <c r="DJ556" s="30"/>
      <c r="DK556" s="30"/>
      <c r="DL556" s="30"/>
      <c r="DM556" s="30"/>
      <c r="DN556" s="30"/>
      <c r="DO556" s="30"/>
      <c r="DP556" s="30"/>
      <c r="DQ556" s="30"/>
      <c r="DR556" s="30"/>
      <c r="DS556" s="30"/>
      <c r="DT556" s="30"/>
      <c r="DU556" s="30"/>
      <c r="DV556" s="30"/>
      <c r="DW556" s="30"/>
      <c r="DX556" s="30"/>
      <c r="DY556" s="30"/>
      <c r="DZ556" s="30"/>
      <c r="EA556" s="30"/>
      <c r="EB556" s="30"/>
      <c r="EC556" s="30"/>
      <c r="ED556" s="30"/>
      <c r="EE556" s="30"/>
      <c r="EF556" s="30"/>
      <c r="EG556" s="30"/>
      <c r="EH556" s="30"/>
      <c r="EI556" s="30"/>
      <c r="EJ556" s="30"/>
      <c r="EK556" s="30"/>
      <c r="EL556" s="30"/>
      <c r="EM556" s="30"/>
      <c r="EN556" s="30"/>
      <c r="EO556" s="30"/>
      <c r="EP556" s="30"/>
      <c r="EQ556" s="30"/>
      <c r="ER556" s="30"/>
      <c r="ES556" s="30"/>
      <c r="ET556" s="30"/>
      <c r="EU556" s="30"/>
      <c r="EV556" s="30"/>
      <c r="EW556" s="30"/>
      <c r="EX556" s="30"/>
      <c r="EY556" s="30"/>
      <c r="EZ556" s="30"/>
      <c r="FA556" s="30"/>
      <c r="FB556" s="30"/>
      <c r="FC556" s="30"/>
      <c r="FD556" s="30"/>
      <c r="FE556" s="30"/>
      <c r="FF556" s="30"/>
      <c r="FG556" s="30"/>
      <c r="FH556" s="30"/>
      <c r="FI556" s="30"/>
      <c r="FJ556" s="30"/>
      <c r="FK556" s="30"/>
      <c r="FL556" s="30"/>
      <c r="FM556" s="30"/>
      <c r="FN556" s="30"/>
      <c r="FO556" s="30"/>
      <c r="FP556" s="30"/>
      <c r="FQ556" s="30"/>
      <c r="FR556" s="30"/>
      <c r="FS556" s="30"/>
      <c r="FT556" s="30"/>
      <c r="FU556" s="30"/>
      <c r="FV556" s="30"/>
      <c r="FW556" s="30"/>
      <c r="FX556" s="30"/>
      <c r="FY556" s="30"/>
      <c r="FZ556" s="30"/>
      <c r="GA556" s="30"/>
      <c r="GB556" s="30"/>
      <c r="GC556" s="30"/>
      <c r="GD556" s="30"/>
      <c r="GE556" s="30"/>
      <c r="GF556" s="30"/>
      <c r="GG556" s="30"/>
      <c r="GH556" s="30"/>
      <c r="GI556" s="30"/>
      <c r="GJ556" s="30"/>
      <c r="GK556" s="30"/>
      <c r="GL556" s="30"/>
      <c r="GM556" s="30"/>
      <c r="GN556" s="30"/>
      <c r="GO556" s="30"/>
      <c r="GP556" s="30"/>
      <c r="GQ556" s="30"/>
      <c r="GR556" s="30"/>
      <c r="GS556" s="30"/>
      <c r="GT556" s="30"/>
      <c r="GU556" s="30"/>
      <c r="GV556" s="30"/>
      <c r="GW556" s="30"/>
      <c r="GX556" s="30"/>
      <c r="GY556" s="30"/>
      <c r="GZ556" s="30"/>
      <c r="HA556" s="30"/>
      <c r="HB556" s="30"/>
      <c r="HC556" s="30"/>
      <c r="HD556" s="30"/>
      <c r="HE556" s="30"/>
      <c r="HF556" s="30"/>
      <c r="HG556" s="30"/>
      <c r="HH556" s="30"/>
      <c r="HI556" s="30"/>
      <c r="HJ556" s="30"/>
      <c r="HK556" s="30"/>
      <c r="HL556" s="30"/>
      <c r="HM556" s="30"/>
      <c r="HN556" s="30"/>
      <c r="HO556" s="30"/>
      <c r="HP556" s="30"/>
      <c r="HQ556" s="30"/>
      <c r="HR556" s="30"/>
      <c r="HS556" s="30"/>
      <c r="HT556" s="30"/>
      <c r="HU556" s="30"/>
      <c r="HV556" s="30"/>
      <c r="HW556" s="30"/>
      <c r="HX556" s="30"/>
      <c r="HY556" s="30"/>
      <c r="HZ556" s="30"/>
      <c r="IA556" s="30"/>
      <c r="IB556" s="30"/>
      <c r="IC556" s="30"/>
      <c r="ID556" s="30"/>
      <c r="IE556" s="30"/>
      <c r="IF556" s="30"/>
      <c r="IG556" s="30"/>
      <c r="IH556" s="30"/>
      <c r="II556" s="30"/>
      <c r="IJ556" s="30"/>
      <c r="IK556" s="30"/>
      <c r="IL556" s="30"/>
      <c r="IM556" s="30"/>
      <c r="IN556" s="30"/>
      <c r="IO556" s="30"/>
      <c r="IP556" s="30"/>
      <c r="IQ556" s="30"/>
      <c r="IR556" s="30"/>
      <c r="IS556" s="30"/>
      <c r="IT556" s="30"/>
      <c r="IU556" s="30"/>
      <c r="IV556" s="30"/>
      <c r="IW556" s="30"/>
      <c r="IX556" s="30"/>
      <c r="IY556" s="30"/>
      <c r="IZ556" s="30"/>
      <c r="JA556" s="30"/>
      <c r="JB556" s="30"/>
      <c r="JC556" s="30"/>
      <c r="JD556" s="30"/>
      <c r="JE556" s="30"/>
      <c r="JF556" s="30"/>
      <c r="JG556" s="30"/>
      <c r="JH556" s="30"/>
      <c r="JI556" s="30"/>
      <c r="JJ556" s="30"/>
      <c r="JK556" s="30"/>
      <c r="JL556" s="30"/>
      <c r="JM556" s="30"/>
      <c r="JN556" s="30"/>
      <c r="JO556" s="30"/>
      <c r="JP556" s="30"/>
      <c r="JQ556" s="30"/>
      <c r="JR556" s="30"/>
      <c r="JS556" s="30"/>
      <c r="JT556" s="30"/>
      <c r="JU556" s="30"/>
      <c r="JV556" s="30"/>
      <c r="JW556" s="30"/>
      <c r="JX556" s="30"/>
      <c r="JY556" s="30"/>
      <c r="JZ556" s="30"/>
      <c r="KA556" s="30"/>
      <c r="KB556" s="30"/>
      <c r="KC556" s="30"/>
      <c r="KD556" s="30"/>
      <c r="KE556" s="30"/>
      <c r="KF556" s="30"/>
      <c r="KG556" s="30"/>
      <c r="KH556" s="30"/>
      <c r="KI556" s="30"/>
      <c r="KJ556" s="30"/>
      <c r="KK556" s="30"/>
      <c r="KL556" s="30"/>
      <c r="KM556" s="30"/>
      <c r="KN556" s="30"/>
      <c r="KO556" s="30"/>
      <c r="KP556" s="30"/>
      <c r="KQ556" s="30"/>
      <c r="KR556" s="30"/>
      <c r="KS556" s="30"/>
      <c r="KT556" s="30"/>
      <c r="KU556" s="30"/>
      <c r="KV556" s="30"/>
      <c r="KW556" s="30"/>
      <c r="KX556" s="30"/>
      <c r="KY556" s="30"/>
      <c r="KZ556" s="30"/>
      <c r="LA556" s="30"/>
      <c r="LB556" s="30"/>
      <c r="LC556" s="30"/>
      <c r="LD556" s="30"/>
      <c r="LE556" s="30"/>
      <c r="LF556" s="30"/>
      <c r="LG556" s="30"/>
      <c r="LH556" s="30"/>
      <c r="LI556" s="30"/>
      <c r="LJ556" s="30"/>
      <c r="LK556" s="30"/>
      <c r="LL556" s="30"/>
      <c r="LM556" s="30"/>
      <c r="LN556" s="30"/>
      <c r="LO556" s="30"/>
      <c r="LP556" s="30"/>
      <c r="LQ556" s="30"/>
      <c r="LR556" s="30"/>
      <c r="LS556" s="30"/>
      <c r="LT556" s="30"/>
      <c r="LU556" s="30"/>
      <c r="LV556" s="30"/>
      <c r="LW556" s="30"/>
      <c r="LX556" s="30"/>
    </row>
    <row r="557" spans="1:336" s="31" customFormat="1" ht="140.25" x14ac:dyDescent="0.25">
      <c r="A557" s="677" t="str">
        <f>CONCATENATE(MUEBLES[[#This Row],[CODIGO DE LA PARTIDA ESPECIFICA ]],"-",MUEBLES[[#This Row],[NO. EDIFICIO ]],"-",MUEBLES[[#This Row],[NO. ÁREA ]],"-",MUEBLES[[#This Row],[NÚM. DE BIEN ]],"-",MUEBLES[[#This Row],[CONSECUTIVO DEL BIEN ]],"-",MUEBLES[[#This Row],[CONSECUTIVO GENERAL DE INVENTARIO]])</f>
        <v>511-01-44-228-018-0552</v>
      </c>
      <c r="B557" s="584">
        <v>511</v>
      </c>
      <c r="C557" s="584" t="s">
        <v>6096</v>
      </c>
      <c r="D557" s="584" t="s">
        <v>6673</v>
      </c>
      <c r="E557" s="585" t="s">
        <v>4060</v>
      </c>
      <c r="F557" s="584" t="str">
        <f>VLOOKUP(MUEBLES[[#This Row],[NO. EDIFICIO ]],EDIFICIOS[],2,FALSE)</f>
        <v>PALACIO MUNICIPAL</v>
      </c>
      <c r="G557" s="584" t="str">
        <f>VLOOKUP(MUEBLES[[#This Row],[NO. EDIFICIO ]],EDIFICIOS[],3,FALSE)</f>
        <v>PALACIO MUNICIPAL, S/N, COLONIA CENTRO</v>
      </c>
      <c r="H557" s="606" t="s">
        <v>4289</v>
      </c>
      <c r="I557" s="587" t="str">
        <f>VLOOKUP(MUEBLES[[#This Row],[NO. ÁREA ]],AREAS[],2,FALSE)</f>
        <v>SEGURIDAD PÚBLICA Y TRÁNSITO MUNICIPAL</v>
      </c>
      <c r="J557" s="586" t="str">
        <f>VLOOKUP(MUEBLES[[#This Row],[NO. ÁREA ]],AREAS[],5,FALSE)</f>
        <v>LIC. MIGUEL ÁNGEL ALDANA  CANO</v>
      </c>
      <c r="K557" s="586" t="s">
        <v>4060</v>
      </c>
      <c r="L557" s="587" t="str">
        <f>VLOOKUP(MUEBLES[[#This Row],[NÚM. DE NOMINA ]],PERSONAL[],2,FALSE)</f>
        <v>LIC. MIGUEL ÁNGEL ALDANA  CANO</v>
      </c>
      <c r="M557" s="586" t="str">
        <f>VLOOKUP(MUEBLES[[#This Row],[NÚM. DE NOMINA ]],PERSONAL[],3,FALSE)</f>
        <v xml:space="preserve">TITULAR </v>
      </c>
      <c r="N557" s="585" t="s">
        <v>4861</v>
      </c>
      <c r="O557" s="624" t="s">
        <v>4709</v>
      </c>
      <c r="P557" s="588" t="str">
        <f>VLOOKUP(MUEBLES[[#This Row],[NÚM. DE BIEN ]],BIENES[],2,FALSE)</f>
        <v>PATCH CORD MC6 MODULAR CAT6 UTP, CM/LS0H, 3FT, COLOR AZUL, VERSIÓN BULK (SIN EMPAQUE INDIVIDUAL</v>
      </c>
      <c r="Q557" s="625" t="s">
        <v>3619</v>
      </c>
      <c r="R557" s="606" t="s">
        <v>5494</v>
      </c>
      <c r="S557" s="585" t="s">
        <v>557</v>
      </c>
      <c r="T557" s="585" t="s">
        <v>557</v>
      </c>
      <c r="U557" s="585" t="s">
        <v>557</v>
      </c>
      <c r="V557" s="585"/>
      <c r="W557" s="590">
        <v>45280</v>
      </c>
      <c r="X557" s="591">
        <v>293.66559999999998</v>
      </c>
      <c r="Y557" s="619"/>
      <c r="Z557" s="592">
        <v>293.66559999999998</v>
      </c>
      <c r="AA557" s="585" t="s">
        <v>1405</v>
      </c>
      <c r="AB557" s="19"/>
      <c r="AC557" s="576"/>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c r="BC557" s="30"/>
      <c r="BD557" s="30"/>
      <c r="BE557" s="30"/>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0"/>
      <c r="CE557" s="30"/>
      <c r="CF557" s="30"/>
      <c r="CG557" s="30"/>
      <c r="CH557" s="30"/>
      <c r="CI557" s="30"/>
      <c r="CJ557" s="30"/>
      <c r="CK557" s="30"/>
      <c r="CL557" s="30"/>
      <c r="CM557" s="30"/>
      <c r="CN557" s="30"/>
      <c r="CO557" s="30"/>
      <c r="CP557" s="30"/>
      <c r="CQ557" s="30"/>
      <c r="CR557" s="30"/>
      <c r="CS557" s="30"/>
      <c r="CT557" s="30"/>
      <c r="CU557" s="30"/>
      <c r="CV557" s="30"/>
      <c r="CW557" s="30"/>
      <c r="CX557" s="30"/>
      <c r="CY557" s="30"/>
      <c r="CZ557" s="30"/>
      <c r="DA557" s="30"/>
      <c r="DB557" s="30"/>
      <c r="DC557" s="30"/>
      <c r="DD557" s="30"/>
      <c r="DE557" s="30"/>
      <c r="DF557" s="30"/>
      <c r="DG557" s="30"/>
      <c r="DH557" s="30"/>
      <c r="DI557" s="30"/>
      <c r="DJ557" s="30"/>
      <c r="DK557" s="30"/>
      <c r="DL557" s="30"/>
      <c r="DM557" s="30"/>
      <c r="DN557" s="30"/>
      <c r="DO557" s="30"/>
      <c r="DP557" s="30"/>
      <c r="DQ557" s="30"/>
      <c r="DR557" s="30"/>
      <c r="DS557" s="30"/>
      <c r="DT557" s="30"/>
      <c r="DU557" s="30"/>
      <c r="DV557" s="30"/>
      <c r="DW557" s="30"/>
      <c r="DX557" s="30"/>
      <c r="DY557" s="30"/>
      <c r="DZ557" s="30"/>
      <c r="EA557" s="30"/>
      <c r="EB557" s="30"/>
      <c r="EC557" s="30"/>
      <c r="ED557" s="30"/>
      <c r="EE557" s="30"/>
      <c r="EF557" s="30"/>
      <c r="EG557" s="30"/>
      <c r="EH557" s="30"/>
      <c r="EI557" s="30"/>
      <c r="EJ557" s="30"/>
      <c r="EK557" s="30"/>
      <c r="EL557" s="30"/>
      <c r="EM557" s="30"/>
      <c r="EN557" s="30"/>
      <c r="EO557" s="30"/>
      <c r="EP557" s="30"/>
      <c r="EQ557" s="30"/>
      <c r="ER557" s="30"/>
      <c r="ES557" s="30"/>
      <c r="ET557" s="30"/>
      <c r="EU557" s="30"/>
      <c r="EV557" s="30"/>
      <c r="EW557" s="30"/>
      <c r="EX557" s="30"/>
      <c r="EY557" s="30"/>
      <c r="EZ557" s="30"/>
      <c r="FA557" s="30"/>
      <c r="FB557" s="30"/>
      <c r="FC557" s="30"/>
      <c r="FD557" s="30"/>
      <c r="FE557" s="30"/>
      <c r="FF557" s="30"/>
      <c r="FG557" s="30"/>
      <c r="FH557" s="30"/>
      <c r="FI557" s="30"/>
      <c r="FJ557" s="30"/>
      <c r="FK557" s="30"/>
      <c r="FL557" s="30"/>
      <c r="FM557" s="30"/>
      <c r="FN557" s="30"/>
      <c r="FO557" s="30"/>
      <c r="FP557" s="30"/>
      <c r="FQ557" s="30"/>
      <c r="FR557" s="30"/>
      <c r="FS557" s="30"/>
      <c r="FT557" s="30"/>
      <c r="FU557" s="30"/>
      <c r="FV557" s="30"/>
      <c r="FW557" s="30"/>
      <c r="FX557" s="30"/>
      <c r="FY557" s="30"/>
      <c r="FZ557" s="30"/>
      <c r="GA557" s="30"/>
      <c r="GB557" s="30"/>
      <c r="GC557" s="30"/>
      <c r="GD557" s="30"/>
      <c r="GE557" s="30"/>
      <c r="GF557" s="30"/>
      <c r="GG557" s="30"/>
      <c r="GH557" s="30"/>
      <c r="GI557" s="30"/>
      <c r="GJ557" s="30"/>
      <c r="GK557" s="30"/>
      <c r="GL557" s="30"/>
      <c r="GM557" s="30"/>
      <c r="GN557" s="30"/>
      <c r="GO557" s="30"/>
      <c r="GP557" s="30"/>
      <c r="GQ557" s="30"/>
      <c r="GR557" s="30"/>
      <c r="GS557" s="30"/>
      <c r="GT557" s="30"/>
      <c r="GU557" s="30"/>
      <c r="GV557" s="30"/>
      <c r="GW557" s="30"/>
      <c r="GX557" s="30"/>
      <c r="GY557" s="30"/>
      <c r="GZ557" s="30"/>
      <c r="HA557" s="30"/>
      <c r="HB557" s="30"/>
      <c r="HC557" s="30"/>
      <c r="HD557" s="30"/>
      <c r="HE557" s="30"/>
      <c r="HF557" s="30"/>
      <c r="HG557" s="30"/>
      <c r="HH557" s="30"/>
      <c r="HI557" s="30"/>
      <c r="HJ557" s="30"/>
      <c r="HK557" s="30"/>
      <c r="HL557" s="30"/>
      <c r="HM557" s="30"/>
      <c r="HN557" s="30"/>
      <c r="HO557" s="30"/>
      <c r="HP557" s="30"/>
      <c r="HQ557" s="30"/>
      <c r="HR557" s="30"/>
      <c r="HS557" s="30"/>
      <c r="HT557" s="30"/>
      <c r="HU557" s="30"/>
      <c r="HV557" s="30"/>
      <c r="HW557" s="30"/>
      <c r="HX557" s="30"/>
      <c r="HY557" s="30"/>
      <c r="HZ557" s="30"/>
      <c r="IA557" s="30"/>
      <c r="IB557" s="30"/>
      <c r="IC557" s="30"/>
      <c r="ID557" s="30"/>
      <c r="IE557" s="30"/>
      <c r="IF557" s="30"/>
      <c r="IG557" s="30"/>
      <c r="IH557" s="30"/>
      <c r="II557" s="30"/>
      <c r="IJ557" s="30"/>
      <c r="IK557" s="30"/>
      <c r="IL557" s="30"/>
      <c r="IM557" s="30"/>
      <c r="IN557" s="30"/>
      <c r="IO557" s="30"/>
      <c r="IP557" s="30"/>
      <c r="IQ557" s="30"/>
      <c r="IR557" s="30"/>
      <c r="IS557" s="30"/>
      <c r="IT557" s="30"/>
      <c r="IU557" s="30"/>
      <c r="IV557" s="30"/>
      <c r="IW557" s="30"/>
      <c r="IX557" s="30"/>
      <c r="IY557" s="30"/>
      <c r="IZ557" s="30"/>
      <c r="JA557" s="30"/>
      <c r="JB557" s="30"/>
      <c r="JC557" s="30"/>
      <c r="JD557" s="30"/>
      <c r="JE557" s="30"/>
      <c r="JF557" s="30"/>
      <c r="JG557" s="30"/>
      <c r="JH557" s="30"/>
      <c r="JI557" s="30"/>
      <c r="JJ557" s="30"/>
      <c r="JK557" s="30"/>
      <c r="JL557" s="30"/>
      <c r="JM557" s="30"/>
      <c r="JN557" s="30"/>
      <c r="JO557" s="30"/>
      <c r="JP557" s="30"/>
      <c r="JQ557" s="30"/>
      <c r="JR557" s="30"/>
      <c r="JS557" s="30"/>
      <c r="JT557" s="30"/>
      <c r="JU557" s="30"/>
      <c r="JV557" s="30"/>
      <c r="JW557" s="30"/>
      <c r="JX557" s="30"/>
      <c r="JY557" s="30"/>
      <c r="JZ557" s="30"/>
      <c r="KA557" s="30"/>
      <c r="KB557" s="30"/>
      <c r="KC557" s="30"/>
      <c r="KD557" s="30"/>
      <c r="KE557" s="30"/>
      <c r="KF557" s="30"/>
      <c r="KG557" s="30"/>
      <c r="KH557" s="30"/>
      <c r="KI557" s="30"/>
      <c r="KJ557" s="30"/>
      <c r="KK557" s="30"/>
      <c r="KL557" s="30"/>
      <c r="KM557" s="30"/>
      <c r="KN557" s="30"/>
      <c r="KO557" s="30"/>
      <c r="KP557" s="30"/>
      <c r="KQ557" s="30"/>
      <c r="KR557" s="30"/>
      <c r="KS557" s="30"/>
      <c r="KT557" s="30"/>
      <c r="KU557" s="30"/>
      <c r="KV557" s="30"/>
      <c r="KW557" s="30"/>
      <c r="KX557" s="30"/>
      <c r="KY557" s="30"/>
      <c r="KZ557" s="30"/>
      <c r="LA557" s="30"/>
      <c r="LB557" s="30"/>
      <c r="LC557" s="30"/>
      <c r="LD557" s="30"/>
      <c r="LE557" s="30"/>
      <c r="LF557" s="30"/>
      <c r="LG557" s="30"/>
      <c r="LH557" s="30"/>
      <c r="LI557" s="30"/>
      <c r="LJ557" s="30"/>
      <c r="LK557" s="30"/>
      <c r="LL557" s="30"/>
      <c r="LM557" s="30"/>
      <c r="LN557" s="30"/>
      <c r="LO557" s="30"/>
      <c r="LP557" s="30"/>
      <c r="LQ557" s="30"/>
      <c r="LR557" s="30"/>
      <c r="LS557" s="30"/>
      <c r="LT557" s="30"/>
      <c r="LU557" s="30"/>
      <c r="LV557" s="30"/>
      <c r="LW557" s="30"/>
      <c r="LX557" s="30"/>
    </row>
    <row r="558" spans="1:336" s="31" customFormat="1" ht="140.25" x14ac:dyDescent="0.25">
      <c r="A558" s="677" t="str">
        <f>CONCATENATE(MUEBLES[[#This Row],[CODIGO DE LA PARTIDA ESPECIFICA ]],"-",MUEBLES[[#This Row],[NO. EDIFICIO ]],"-",MUEBLES[[#This Row],[NO. ÁREA ]],"-",MUEBLES[[#This Row],[NÚM. DE BIEN ]],"-",MUEBLES[[#This Row],[CONSECUTIVO DEL BIEN ]],"-",MUEBLES[[#This Row],[CONSECUTIVO GENERAL DE INVENTARIO]])</f>
        <v>511-01-44-228-019-0553</v>
      </c>
      <c r="B558" s="584">
        <v>511</v>
      </c>
      <c r="C558" s="584" t="s">
        <v>6096</v>
      </c>
      <c r="D558" s="584" t="s">
        <v>6674</v>
      </c>
      <c r="E558" s="585" t="s">
        <v>4060</v>
      </c>
      <c r="F558" s="584" t="str">
        <f>VLOOKUP(MUEBLES[[#This Row],[NO. EDIFICIO ]],EDIFICIOS[],2,FALSE)</f>
        <v>PALACIO MUNICIPAL</v>
      </c>
      <c r="G558" s="584" t="str">
        <f>VLOOKUP(MUEBLES[[#This Row],[NO. EDIFICIO ]],EDIFICIOS[],3,FALSE)</f>
        <v>PALACIO MUNICIPAL, S/N, COLONIA CENTRO</v>
      </c>
      <c r="H558" s="606" t="s">
        <v>4289</v>
      </c>
      <c r="I558" s="587" t="str">
        <f>VLOOKUP(MUEBLES[[#This Row],[NO. ÁREA ]],AREAS[],2,FALSE)</f>
        <v>SEGURIDAD PÚBLICA Y TRÁNSITO MUNICIPAL</v>
      </c>
      <c r="J558" s="586" t="str">
        <f>VLOOKUP(MUEBLES[[#This Row],[NO. ÁREA ]],AREAS[],5,FALSE)</f>
        <v>LIC. MIGUEL ÁNGEL ALDANA  CANO</v>
      </c>
      <c r="K558" s="586" t="s">
        <v>4060</v>
      </c>
      <c r="L558" s="587" t="str">
        <f>VLOOKUP(MUEBLES[[#This Row],[NÚM. DE NOMINA ]],PERSONAL[],2,FALSE)</f>
        <v>LIC. MIGUEL ÁNGEL ALDANA  CANO</v>
      </c>
      <c r="M558" s="586" t="str">
        <f>VLOOKUP(MUEBLES[[#This Row],[NÚM. DE NOMINA ]],PERSONAL[],3,FALSE)</f>
        <v xml:space="preserve">TITULAR </v>
      </c>
      <c r="N558" s="585" t="s">
        <v>4861</v>
      </c>
      <c r="O558" s="624" t="s">
        <v>4710</v>
      </c>
      <c r="P558" s="588" t="str">
        <f>VLOOKUP(MUEBLES[[#This Row],[NÚM. DE BIEN ]],BIENES[],2,FALSE)</f>
        <v>PATCH CORD MC6 MODULAR CAT6 UTP, CM/LS0H, 3FT, COLOR AZUL, VERSIÓN BULK (SIN EMPAQUE INDIVIDUAL</v>
      </c>
      <c r="Q558" s="625" t="s">
        <v>3619</v>
      </c>
      <c r="R558" s="606" t="s">
        <v>5495</v>
      </c>
      <c r="S558" s="585" t="s">
        <v>557</v>
      </c>
      <c r="T558" s="585" t="s">
        <v>557</v>
      </c>
      <c r="U558" s="585" t="s">
        <v>557</v>
      </c>
      <c r="V558" s="585"/>
      <c r="W558" s="590">
        <v>45280</v>
      </c>
      <c r="X558" s="591">
        <v>293.66559999999998</v>
      </c>
      <c r="Y558" s="619"/>
      <c r="Z558" s="592">
        <v>293.66559999999998</v>
      </c>
      <c r="AA558" s="585" t="s">
        <v>1405</v>
      </c>
      <c r="AB558" s="19"/>
      <c r="AC558" s="576"/>
      <c r="AD558" s="30"/>
      <c r="AE558" s="30"/>
      <c r="AF558" s="30"/>
      <c r="AG558" s="30"/>
      <c r="AH558" s="30"/>
      <c r="AI558" s="30"/>
      <c r="AJ558" s="30"/>
      <c r="AK558" s="30"/>
      <c r="AL558" s="30"/>
      <c r="AM558" s="30"/>
      <c r="AN558" s="30"/>
      <c r="AO558" s="30"/>
      <c r="AP558" s="30"/>
      <c r="AQ558" s="30"/>
      <c r="AR558" s="30"/>
      <c r="AS558" s="30"/>
      <c r="AT558" s="30"/>
      <c r="AU558" s="30"/>
      <c r="AV558" s="30"/>
      <c r="AW558" s="30"/>
      <c r="AX558" s="30"/>
      <c r="AY558" s="30"/>
      <c r="AZ558" s="30"/>
      <c r="BA558" s="30"/>
      <c r="BB558" s="30"/>
      <c r="BC558" s="30"/>
      <c r="BD558" s="30"/>
      <c r="BE558" s="30"/>
      <c r="BF558" s="30"/>
      <c r="BG558" s="30"/>
      <c r="BH558" s="30"/>
      <c r="BI558" s="30"/>
      <c r="BJ558" s="30"/>
      <c r="BK558" s="30"/>
      <c r="BL558" s="30"/>
      <c r="BM558" s="30"/>
      <c r="BN558" s="30"/>
      <c r="BO558" s="30"/>
      <c r="BP558" s="30"/>
      <c r="BQ558" s="30"/>
      <c r="BR558" s="30"/>
      <c r="BS558" s="30"/>
      <c r="BT558" s="30"/>
      <c r="BU558" s="30"/>
      <c r="BV558" s="30"/>
      <c r="BW558" s="30"/>
      <c r="BX558" s="30"/>
      <c r="BY558" s="30"/>
      <c r="BZ558" s="30"/>
      <c r="CA558" s="30"/>
      <c r="CB558" s="30"/>
      <c r="CC558" s="30"/>
      <c r="CD558" s="30"/>
      <c r="CE558" s="30"/>
      <c r="CF558" s="30"/>
      <c r="CG558" s="30"/>
      <c r="CH558" s="30"/>
      <c r="CI558" s="30"/>
      <c r="CJ558" s="30"/>
      <c r="CK558" s="30"/>
      <c r="CL558" s="30"/>
      <c r="CM558" s="30"/>
      <c r="CN558" s="30"/>
      <c r="CO558" s="30"/>
      <c r="CP558" s="30"/>
      <c r="CQ558" s="30"/>
      <c r="CR558" s="30"/>
      <c r="CS558" s="30"/>
      <c r="CT558" s="30"/>
      <c r="CU558" s="30"/>
      <c r="CV558" s="30"/>
      <c r="CW558" s="30"/>
      <c r="CX558" s="30"/>
      <c r="CY558" s="30"/>
      <c r="CZ558" s="30"/>
      <c r="DA558" s="30"/>
      <c r="DB558" s="30"/>
      <c r="DC558" s="30"/>
      <c r="DD558" s="30"/>
      <c r="DE558" s="30"/>
      <c r="DF558" s="30"/>
      <c r="DG558" s="30"/>
      <c r="DH558" s="30"/>
      <c r="DI558" s="30"/>
      <c r="DJ558" s="30"/>
      <c r="DK558" s="30"/>
      <c r="DL558" s="30"/>
      <c r="DM558" s="30"/>
      <c r="DN558" s="30"/>
      <c r="DO558" s="30"/>
      <c r="DP558" s="30"/>
      <c r="DQ558" s="30"/>
      <c r="DR558" s="30"/>
      <c r="DS558" s="30"/>
      <c r="DT558" s="30"/>
      <c r="DU558" s="30"/>
      <c r="DV558" s="30"/>
      <c r="DW558" s="30"/>
      <c r="DX558" s="30"/>
      <c r="DY558" s="30"/>
      <c r="DZ558" s="30"/>
      <c r="EA558" s="30"/>
      <c r="EB558" s="30"/>
      <c r="EC558" s="30"/>
      <c r="ED558" s="30"/>
      <c r="EE558" s="30"/>
      <c r="EF558" s="30"/>
      <c r="EG558" s="30"/>
      <c r="EH558" s="30"/>
      <c r="EI558" s="30"/>
      <c r="EJ558" s="30"/>
      <c r="EK558" s="30"/>
      <c r="EL558" s="30"/>
      <c r="EM558" s="30"/>
      <c r="EN558" s="30"/>
      <c r="EO558" s="30"/>
      <c r="EP558" s="30"/>
      <c r="EQ558" s="30"/>
      <c r="ER558" s="30"/>
      <c r="ES558" s="30"/>
      <c r="ET558" s="30"/>
      <c r="EU558" s="30"/>
      <c r="EV558" s="30"/>
      <c r="EW558" s="30"/>
      <c r="EX558" s="30"/>
      <c r="EY558" s="30"/>
      <c r="EZ558" s="30"/>
      <c r="FA558" s="30"/>
      <c r="FB558" s="30"/>
      <c r="FC558" s="30"/>
      <c r="FD558" s="30"/>
      <c r="FE558" s="30"/>
      <c r="FF558" s="30"/>
      <c r="FG558" s="30"/>
      <c r="FH558" s="30"/>
      <c r="FI558" s="30"/>
      <c r="FJ558" s="30"/>
      <c r="FK558" s="30"/>
      <c r="FL558" s="30"/>
      <c r="FM558" s="30"/>
      <c r="FN558" s="30"/>
      <c r="FO558" s="30"/>
      <c r="FP558" s="30"/>
      <c r="FQ558" s="30"/>
      <c r="FR558" s="30"/>
      <c r="FS558" s="30"/>
      <c r="FT558" s="30"/>
      <c r="FU558" s="30"/>
      <c r="FV558" s="30"/>
      <c r="FW558" s="30"/>
      <c r="FX558" s="30"/>
      <c r="FY558" s="30"/>
      <c r="FZ558" s="30"/>
      <c r="GA558" s="30"/>
      <c r="GB558" s="30"/>
      <c r="GC558" s="30"/>
      <c r="GD558" s="30"/>
      <c r="GE558" s="30"/>
      <c r="GF558" s="30"/>
      <c r="GG558" s="30"/>
      <c r="GH558" s="30"/>
      <c r="GI558" s="30"/>
      <c r="GJ558" s="30"/>
      <c r="GK558" s="30"/>
      <c r="GL558" s="30"/>
      <c r="GM558" s="30"/>
      <c r="GN558" s="30"/>
      <c r="GO558" s="30"/>
      <c r="GP558" s="30"/>
      <c r="GQ558" s="30"/>
      <c r="GR558" s="30"/>
      <c r="GS558" s="30"/>
      <c r="GT558" s="30"/>
      <c r="GU558" s="30"/>
      <c r="GV558" s="30"/>
      <c r="GW558" s="30"/>
      <c r="GX558" s="30"/>
      <c r="GY558" s="30"/>
      <c r="GZ558" s="30"/>
      <c r="HA558" s="30"/>
      <c r="HB558" s="30"/>
      <c r="HC558" s="30"/>
      <c r="HD558" s="30"/>
      <c r="HE558" s="30"/>
      <c r="HF558" s="30"/>
      <c r="HG558" s="30"/>
      <c r="HH558" s="30"/>
      <c r="HI558" s="30"/>
      <c r="HJ558" s="30"/>
      <c r="HK558" s="30"/>
      <c r="HL558" s="30"/>
      <c r="HM558" s="30"/>
      <c r="HN558" s="30"/>
      <c r="HO558" s="30"/>
      <c r="HP558" s="30"/>
      <c r="HQ558" s="30"/>
      <c r="HR558" s="30"/>
      <c r="HS558" s="30"/>
      <c r="HT558" s="30"/>
      <c r="HU558" s="30"/>
      <c r="HV558" s="30"/>
      <c r="HW558" s="30"/>
      <c r="HX558" s="30"/>
      <c r="HY558" s="30"/>
      <c r="HZ558" s="30"/>
      <c r="IA558" s="30"/>
      <c r="IB558" s="30"/>
      <c r="IC558" s="30"/>
      <c r="ID558" s="30"/>
      <c r="IE558" s="30"/>
      <c r="IF558" s="30"/>
      <c r="IG558" s="30"/>
      <c r="IH558" s="30"/>
      <c r="II558" s="30"/>
      <c r="IJ558" s="30"/>
      <c r="IK558" s="30"/>
      <c r="IL558" s="30"/>
      <c r="IM558" s="30"/>
      <c r="IN558" s="30"/>
      <c r="IO558" s="30"/>
      <c r="IP558" s="30"/>
      <c r="IQ558" s="30"/>
      <c r="IR558" s="30"/>
      <c r="IS558" s="30"/>
      <c r="IT558" s="30"/>
      <c r="IU558" s="30"/>
      <c r="IV558" s="30"/>
      <c r="IW558" s="30"/>
      <c r="IX558" s="30"/>
      <c r="IY558" s="30"/>
      <c r="IZ558" s="30"/>
      <c r="JA558" s="30"/>
      <c r="JB558" s="30"/>
      <c r="JC558" s="30"/>
      <c r="JD558" s="30"/>
      <c r="JE558" s="30"/>
      <c r="JF558" s="30"/>
      <c r="JG558" s="30"/>
      <c r="JH558" s="30"/>
      <c r="JI558" s="30"/>
      <c r="JJ558" s="30"/>
      <c r="JK558" s="30"/>
      <c r="JL558" s="30"/>
      <c r="JM558" s="30"/>
      <c r="JN558" s="30"/>
      <c r="JO558" s="30"/>
      <c r="JP558" s="30"/>
      <c r="JQ558" s="30"/>
      <c r="JR558" s="30"/>
      <c r="JS558" s="30"/>
      <c r="JT558" s="30"/>
      <c r="JU558" s="30"/>
      <c r="JV558" s="30"/>
      <c r="JW558" s="30"/>
      <c r="JX558" s="30"/>
      <c r="JY558" s="30"/>
      <c r="JZ558" s="30"/>
      <c r="KA558" s="30"/>
      <c r="KB558" s="30"/>
      <c r="KC558" s="30"/>
      <c r="KD558" s="30"/>
      <c r="KE558" s="30"/>
      <c r="KF558" s="30"/>
      <c r="KG558" s="30"/>
      <c r="KH558" s="30"/>
      <c r="KI558" s="30"/>
      <c r="KJ558" s="30"/>
      <c r="KK558" s="30"/>
      <c r="KL558" s="30"/>
      <c r="KM558" s="30"/>
      <c r="KN558" s="30"/>
      <c r="KO558" s="30"/>
      <c r="KP558" s="30"/>
      <c r="KQ558" s="30"/>
      <c r="KR558" s="30"/>
      <c r="KS558" s="30"/>
      <c r="KT558" s="30"/>
      <c r="KU558" s="30"/>
      <c r="KV558" s="30"/>
      <c r="KW558" s="30"/>
      <c r="KX558" s="30"/>
      <c r="KY558" s="30"/>
      <c r="KZ558" s="30"/>
      <c r="LA558" s="30"/>
      <c r="LB558" s="30"/>
      <c r="LC558" s="30"/>
      <c r="LD558" s="30"/>
      <c r="LE558" s="30"/>
      <c r="LF558" s="30"/>
      <c r="LG558" s="30"/>
      <c r="LH558" s="30"/>
      <c r="LI558" s="30"/>
      <c r="LJ558" s="30"/>
      <c r="LK558" s="30"/>
      <c r="LL558" s="30"/>
      <c r="LM558" s="30"/>
      <c r="LN558" s="30"/>
      <c r="LO558" s="30"/>
      <c r="LP558" s="30"/>
      <c r="LQ558" s="30"/>
      <c r="LR558" s="30"/>
      <c r="LS558" s="30"/>
      <c r="LT558" s="30"/>
      <c r="LU558" s="30"/>
      <c r="LV558" s="30"/>
      <c r="LW558" s="30"/>
      <c r="LX558" s="30"/>
    </row>
    <row r="559" spans="1:336" s="31" customFormat="1" ht="140.25" x14ac:dyDescent="0.25">
      <c r="A559" s="677" t="str">
        <f>CONCATENATE(MUEBLES[[#This Row],[CODIGO DE LA PARTIDA ESPECIFICA ]],"-",MUEBLES[[#This Row],[NO. EDIFICIO ]],"-",MUEBLES[[#This Row],[NO. ÁREA ]],"-",MUEBLES[[#This Row],[NÚM. DE BIEN ]],"-",MUEBLES[[#This Row],[CONSECUTIVO DEL BIEN ]],"-",MUEBLES[[#This Row],[CONSECUTIVO GENERAL DE INVENTARIO]])</f>
        <v>511-01-44-228-020-0554</v>
      </c>
      <c r="B559" s="584">
        <v>511</v>
      </c>
      <c r="C559" s="584" t="s">
        <v>6096</v>
      </c>
      <c r="D559" s="584" t="s">
        <v>6675</v>
      </c>
      <c r="E559" s="585" t="s">
        <v>4060</v>
      </c>
      <c r="F559" s="584" t="str">
        <f>VLOOKUP(MUEBLES[[#This Row],[NO. EDIFICIO ]],EDIFICIOS[],2,FALSE)</f>
        <v>PALACIO MUNICIPAL</v>
      </c>
      <c r="G559" s="584" t="str">
        <f>VLOOKUP(MUEBLES[[#This Row],[NO. EDIFICIO ]],EDIFICIOS[],3,FALSE)</f>
        <v>PALACIO MUNICIPAL, S/N, COLONIA CENTRO</v>
      </c>
      <c r="H559" s="606" t="s">
        <v>4289</v>
      </c>
      <c r="I559" s="587" t="str">
        <f>VLOOKUP(MUEBLES[[#This Row],[NO. ÁREA ]],AREAS[],2,FALSE)</f>
        <v>SEGURIDAD PÚBLICA Y TRÁNSITO MUNICIPAL</v>
      </c>
      <c r="J559" s="586" t="str">
        <f>VLOOKUP(MUEBLES[[#This Row],[NO. ÁREA ]],AREAS[],5,FALSE)</f>
        <v>LIC. MIGUEL ÁNGEL ALDANA  CANO</v>
      </c>
      <c r="K559" s="586" t="s">
        <v>4060</v>
      </c>
      <c r="L559" s="587" t="str">
        <f>VLOOKUP(MUEBLES[[#This Row],[NÚM. DE NOMINA ]],PERSONAL[],2,FALSE)</f>
        <v>LIC. MIGUEL ÁNGEL ALDANA  CANO</v>
      </c>
      <c r="M559" s="586" t="str">
        <f>VLOOKUP(MUEBLES[[#This Row],[NÚM. DE NOMINA ]],PERSONAL[],3,FALSE)</f>
        <v xml:space="preserve">TITULAR </v>
      </c>
      <c r="N559" s="585" t="s">
        <v>4861</v>
      </c>
      <c r="O559" s="624" t="s">
        <v>4711</v>
      </c>
      <c r="P559" s="588" t="str">
        <f>VLOOKUP(MUEBLES[[#This Row],[NÚM. DE BIEN ]],BIENES[],2,FALSE)</f>
        <v>PATCH CORD MC6 MODULAR CAT6 UTP, CM/LS0H, 3FT, COLOR AZUL, VERSIÓN BULK (SIN EMPAQUE INDIVIDUAL</v>
      </c>
      <c r="Q559" s="625" t="s">
        <v>3619</v>
      </c>
      <c r="R559" s="606" t="s">
        <v>5496</v>
      </c>
      <c r="S559" s="585" t="s">
        <v>557</v>
      </c>
      <c r="T559" s="585" t="s">
        <v>557</v>
      </c>
      <c r="U559" s="585" t="s">
        <v>557</v>
      </c>
      <c r="V559" s="585"/>
      <c r="W559" s="590">
        <v>45280</v>
      </c>
      <c r="X559" s="591">
        <v>293.66559999999998</v>
      </c>
      <c r="Y559" s="619"/>
      <c r="Z559" s="592">
        <v>293.66559999999998</v>
      </c>
      <c r="AA559" s="585" t="s">
        <v>1405</v>
      </c>
      <c r="AB559" s="19"/>
      <c r="AC559" s="576"/>
      <c r="AD559" s="30"/>
      <c r="AE559" s="30"/>
      <c r="AF559" s="30"/>
      <c r="AG559" s="30"/>
      <c r="AH559" s="30"/>
      <c r="AI559" s="30"/>
      <c r="AJ559" s="30"/>
      <c r="AK559" s="30"/>
      <c r="AL559" s="30"/>
      <c r="AM559" s="30"/>
      <c r="AN559" s="30"/>
      <c r="AO559" s="30"/>
      <c r="AP559" s="30"/>
      <c r="AQ559" s="30"/>
      <c r="AR559" s="30"/>
      <c r="AS559" s="30"/>
      <c r="AT559" s="30"/>
      <c r="AU559" s="30"/>
      <c r="AV559" s="30"/>
      <c r="AW559" s="30"/>
      <c r="AX559" s="30"/>
      <c r="AY559" s="30"/>
      <c r="AZ559" s="30"/>
      <c r="BA559" s="30"/>
      <c r="BB559" s="30"/>
      <c r="BC559" s="30"/>
      <c r="BD559" s="30"/>
      <c r="BE559" s="30"/>
      <c r="BF559" s="30"/>
      <c r="BG559" s="30"/>
      <c r="BH559" s="30"/>
      <c r="BI559" s="30"/>
      <c r="BJ559" s="30"/>
      <c r="BK559" s="30"/>
      <c r="BL559" s="30"/>
      <c r="BM559" s="30"/>
      <c r="BN559" s="30"/>
      <c r="BO559" s="30"/>
      <c r="BP559" s="30"/>
      <c r="BQ559" s="30"/>
      <c r="BR559" s="30"/>
      <c r="BS559" s="30"/>
      <c r="BT559" s="30"/>
      <c r="BU559" s="30"/>
      <c r="BV559" s="30"/>
      <c r="BW559" s="30"/>
      <c r="BX559" s="30"/>
      <c r="BY559" s="30"/>
      <c r="BZ559" s="30"/>
      <c r="CA559" s="30"/>
      <c r="CB559" s="30"/>
      <c r="CC559" s="30"/>
      <c r="CD559" s="30"/>
      <c r="CE559" s="30"/>
      <c r="CF559" s="30"/>
      <c r="CG559" s="30"/>
      <c r="CH559" s="30"/>
      <c r="CI559" s="30"/>
      <c r="CJ559" s="30"/>
      <c r="CK559" s="30"/>
      <c r="CL559" s="30"/>
      <c r="CM559" s="30"/>
      <c r="CN559" s="30"/>
      <c r="CO559" s="30"/>
      <c r="CP559" s="30"/>
      <c r="CQ559" s="30"/>
      <c r="CR559" s="30"/>
      <c r="CS559" s="30"/>
      <c r="CT559" s="30"/>
      <c r="CU559" s="30"/>
      <c r="CV559" s="30"/>
      <c r="CW559" s="30"/>
      <c r="CX559" s="30"/>
      <c r="CY559" s="30"/>
      <c r="CZ559" s="30"/>
      <c r="DA559" s="30"/>
      <c r="DB559" s="30"/>
      <c r="DC559" s="30"/>
      <c r="DD559" s="30"/>
      <c r="DE559" s="30"/>
      <c r="DF559" s="30"/>
      <c r="DG559" s="30"/>
      <c r="DH559" s="30"/>
      <c r="DI559" s="30"/>
      <c r="DJ559" s="30"/>
      <c r="DK559" s="30"/>
      <c r="DL559" s="30"/>
      <c r="DM559" s="30"/>
      <c r="DN559" s="30"/>
      <c r="DO559" s="30"/>
      <c r="DP559" s="30"/>
      <c r="DQ559" s="30"/>
      <c r="DR559" s="30"/>
      <c r="DS559" s="30"/>
      <c r="DT559" s="30"/>
      <c r="DU559" s="30"/>
      <c r="DV559" s="30"/>
      <c r="DW559" s="30"/>
      <c r="DX559" s="30"/>
      <c r="DY559" s="30"/>
      <c r="DZ559" s="30"/>
      <c r="EA559" s="30"/>
      <c r="EB559" s="30"/>
      <c r="EC559" s="30"/>
      <c r="ED559" s="30"/>
      <c r="EE559" s="30"/>
      <c r="EF559" s="30"/>
      <c r="EG559" s="30"/>
      <c r="EH559" s="30"/>
      <c r="EI559" s="30"/>
      <c r="EJ559" s="30"/>
      <c r="EK559" s="30"/>
      <c r="EL559" s="30"/>
      <c r="EM559" s="30"/>
      <c r="EN559" s="30"/>
      <c r="EO559" s="30"/>
      <c r="EP559" s="30"/>
      <c r="EQ559" s="30"/>
      <c r="ER559" s="30"/>
      <c r="ES559" s="30"/>
      <c r="ET559" s="30"/>
      <c r="EU559" s="30"/>
      <c r="EV559" s="30"/>
      <c r="EW559" s="30"/>
      <c r="EX559" s="30"/>
      <c r="EY559" s="30"/>
      <c r="EZ559" s="30"/>
      <c r="FA559" s="30"/>
      <c r="FB559" s="30"/>
      <c r="FC559" s="30"/>
      <c r="FD559" s="30"/>
      <c r="FE559" s="30"/>
      <c r="FF559" s="30"/>
      <c r="FG559" s="30"/>
      <c r="FH559" s="30"/>
      <c r="FI559" s="30"/>
      <c r="FJ559" s="30"/>
      <c r="FK559" s="30"/>
      <c r="FL559" s="30"/>
      <c r="FM559" s="30"/>
      <c r="FN559" s="30"/>
      <c r="FO559" s="30"/>
      <c r="FP559" s="30"/>
      <c r="FQ559" s="30"/>
      <c r="FR559" s="30"/>
      <c r="FS559" s="30"/>
      <c r="FT559" s="30"/>
      <c r="FU559" s="30"/>
      <c r="FV559" s="30"/>
      <c r="FW559" s="30"/>
      <c r="FX559" s="30"/>
      <c r="FY559" s="30"/>
      <c r="FZ559" s="30"/>
      <c r="GA559" s="30"/>
      <c r="GB559" s="30"/>
      <c r="GC559" s="30"/>
      <c r="GD559" s="30"/>
      <c r="GE559" s="30"/>
      <c r="GF559" s="30"/>
      <c r="GG559" s="30"/>
      <c r="GH559" s="30"/>
      <c r="GI559" s="30"/>
      <c r="GJ559" s="30"/>
      <c r="GK559" s="30"/>
      <c r="GL559" s="30"/>
      <c r="GM559" s="30"/>
      <c r="GN559" s="30"/>
      <c r="GO559" s="30"/>
      <c r="GP559" s="30"/>
      <c r="GQ559" s="30"/>
      <c r="GR559" s="30"/>
      <c r="GS559" s="30"/>
      <c r="GT559" s="30"/>
      <c r="GU559" s="30"/>
      <c r="GV559" s="30"/>
      <c r="GW559" s="30"/>
      <c r="GX559" s="30"/>
      <c r="GY559" s="30"/>
      <c r="GZ559" s="30"/>
      <c r="HA559" s="30"/>
      <c r="HB559" s="30"/>
      <c r="HC559" s="30"/>
      <c r="HD559" s="30"/>
      <c r="HE559" s="30"/>
      <c r="HF559" s="30"/>
      <c r="HG559" s="30"/>
      <c r="HH559" s="30"/>
      <c r="HI559" s="30"/>
      <c r="HJ559" s="30"/>
      <c r="HK559" s="30"/>
      <c r="HL559" s="30"/>
      <c r="HM559" s="30"/>
      <c r="HN559" s="30"/>
      <c r="HO559" s="30"/>
      <c r="HP559" s="30"/>
      <c r="HQ559" s="30"/>
      <c r="HR559" s="30"/>
      <c r="HS559" s="30"/>
      <c r="HT559" s="30"/>
      <c r="HU559" s="30"/>
      <c r="HV559" s="30"/>
      <c r="HW559" s="30"/>
      <c r="HX559" s="30"/>
      <c r="HY559" s="30"/>
      <c r="HZ559" s="30"/>
      <c r="IA559" s="30"/>
      <c r="IB559" s="30"/>
      <c r="IC559" s="30"/>
      <c r="ID559" s="30"/>
      <c r="IE559" s="30"/>
      <c r="IF559" s="30"/>
      <c r="IG559" s="30"/>
      <c r="IH559" s="30"/>
      <c r="II559" s="30"/>
      <c r="IJ559" s="30"/>
      <c r="IK559" s="30"/>
      <c r="IL559" s="30"/>
      <c r="IM559" s="30"/>
      <c r="IN559" s="30"/>
      <c r="IO559" s="30"/>
      <c r="IP559" s="30"/>
      <c r="IQ559" s="30"/>
      <c r="IR559" s="30"/>
      <c r="IS559" s="30"/>
      <c r="IT559" s="30"/>
      <c r="IU559" s="30"/>
      <c r="IV559" s="30"/>
      <c r="IW559" s="30"/>
      <c r="IX559" s="30"/>
      <c r="IY559" s="30"/>
      <c r="IZ559" s="30"/>
      <c r="JA559" s="30"/>
      <c r="JB559" s="30"/>
      <c r="JC559" s="30"/>
      <c r="JD559" s="30"/>
      <c r="JE559" s="30"/>
      <c r="JF559" s="30"/>
      <c r="JG559" s="30"/>
      <c r="JH559" s="30"/>
      <c r="JI559" s="30"/>
      <c r="JJ559" s="30"/>
      <c r="JK559" s="30"/>
      <c r="JL559" s="30"/>
      <c r="JM559" s="30"/>
      <c r="JN559" s="30"/>
      <c r="JO559" s="30"/>
      <c r="JP559" s="30"/>
      <c r="JQ559" s="30"/>
      <c r="JR559" s="30"/>
      <c r="JS559" s="30"/>
      <c r="JT559" s="30"/>
      <c r="JU559" s="30"/>
      <c r="JV559" s="30"/>
      <c r="JW559" s="30"/>
      <c r="JX559" s="30"/>
      <c r="JY559" s="30"/>
      <c r="JZ559" s="30"/>
      <c r="KA559" s="30"/>
      <c r="KB559" s="30"/>
      <c r="KC559" s="30"/>
      <c r="KD559" s="30"/>
      <c r="KE559" s="30"/>
      <c r="KF559" s="30"/>
      <c r="KG559" s="30"/>
      <c r="KH559" s="30"/>
      <c r="KI559" s="30"/>
      <c r="KJ559" s="30"/>
      <c r="KK559" s="30"/>
      <c r="KL559" s="30"/>
      <c r="KM559" s="30"/>
      <c r="KN559" s="30"/>
      <c r="KO559" s="30"/>
      <c r="KP559" s="30"/>
      <c r="KQ559" s="30"/>
      <c r="KR559" s="30"/>
      <c r="KS559" s="30"/>
      <c r="KT559" s="30"/>
      <c r="KU559" s="30"/>
      <c r="KV559" s="30"/>
      <c r="KW559" s="30"/>
      <c r="KX559" s="30"/>
      <c r="KY559" s="30"/>
      <c r="KZ559" s="30"/>
      <c r="LA559" s="30"/>
      <c r="LB559" s="30"/>
      <c r="LC559" s="30"/>
      <c r="LD559" s="30"/>
      <c r="LE559" s="30"/>
      <c r="LF559" s="30"/>
      <c r="LG559" s="30"/>
      <c r="LH559" s="30"/>
      <c r="LI559" s="30"/>
      <c r="LJ559" s="30"/>
      <c r="LK559" s="30"/>
      <c r="LL559" s="30"/>
      <c r="LM559" s="30"/>
      <c r="LN559" s="30"/>
      <c r="LO559" s="30"/>
      <c r="LP559" s="30"/>
      <c r="LQ559" s="30"/>
      <c r="LR559" s="30"/>
      <c r="LS559" s="30"/>
      <c r="LT559" s="30"/>
      <c r="LU559" s="30"/>
      <c r="LV559" s="30"/>
      <c r="LW559" s="30"/>
      <c r="LX559" s="30"/>
    </row>
    <row r="560" spans="1:336" s="31" customFormat="1" ht="153" x14ac:dyDescent="0.25">
      <c r="A560" s="677" t="str">
        <f>CONCATENATE(MUEBLES[[#This Row],[CODIGO DE LA PARTIDA ESPECIFICA ]],"-",MUEBLES[[#This Row],[NO. EDIFICIO ]],"-",MUEBLES[[#This Row],[NO. ÁREA ]],"-",MUEBLES[[#This Row],[NÚM. DE BIEN ]],"-",MUEBLES[[#This Row],[CONSECUTIVO DEL BIEN ]],"-",MUEBLES[[#This Row],[CONSECUTIVO GENERAL DE INVENTARIO]])</f>
        <v>511-01-44-243-001-0555</v>
      </c>
      <c r="B560" s="584">
        <v>511</v>
      </c>
      <c r="C560" s="584" t="s">
        <v>6096</v>
      </c>
      <c r="D560" s="584" t="s">
        <v>6676</v>
      </c>
      <c r="E560" s="585" t="s">
        <v>4060</v>
      </c>
      <c r="F560" s="584" t="str">
        <f>VLOOKUP(MUEBLES[[#This Row],[NO. EDIFICIO ]],EDIFICIOS[],2,FALSE)</f>
        <v>PALACIO MUNICIPAL</v>
      </c>
      <c r="G560" s="584" t="str">
        <f>VLOOKUP(MUEBLES[[#This Row],[NO. EDIFICIO ]],EDIFICIOS[],3,FALSE)</f>
        <v>PALACIO MUNICIPAL, S/N, COLONIA CENTRO</v>
      </c>
      <c r="H560" s="606" t="s">
        <v>4289</v>
      </c>
      <c r="I560" s="587" t="str">
        <f>VLOOKUP(MUEBLES[[#This Row],[NO. ÁREA ]],AREAS[],2,FALSE)</f>
        <v>SEGURIDAD PÚBLICA Y TRÁNSITO MUNICIPAL</v>
      </c>
      <c r="J560" s="586" t="str">
        <f>VLOOKUP(MUEBLES[[#This Row],[NO. ÁREA ]],AREAS[],5,FALSE)</f>
        <v>LIC. MIGUEL ÁNGEL ALDANA  CANO</v>
      </c>
      <c r="K560" s="586" t="s">
        <v>4060</v>
      </c>
      <c r="L560" s="587" t="str">
        <f>VLOOKUP(MUEBLES[[#This Row],[NÚM. DE NOMINA ]],PERSONAL[],2,FALSE)</f>
        <v>LIC. MIGUEL ÁNGEL ALDANA  CANO</v>
      </c>
      <c r="M560" s="586" t="str">
        <f>VLOOKUP(MUEBLES[[#This Row],[NÚM. DE NOMINA ]],PERSONAL[],3,FALSE)</f>
        <v xml:space="preserve">TITULAR </v>
      </c>
      <c r="N560" s="585" t="s">
        <v>4876</v>
      </c>
      <c r="O560" s="624" t="s">
        <v>4692</v>
      </c>
      <c r="P560" s="588" t="str">
        <f>VLOOKUP(MUEBLES[[#This Row],[NÚM. DE BIEN ]],BIENES[],2,FALSE)</f>
        <v>PLUG MODULAR RJ45 CAT5E SIN BLINDAJE, CHAPADO DE ORO A 30 MICRAS PARA DURABILIDAD EXTREM (BOTE CON 100 PZS)</v>
      </c>
      <c r="Q560" s="625" t="s">
        <v>3620</v>
      </c>
      <c r="R560" s="606" t="s">
        <v>5497</v>
      </c>
      <c r="S560" s="585" t="s">
        <v>557</v>
      </c>
      <c r="T560" s="585" t="s">
        <v>557</v>
      </c>
      <c r="U560" s="585" t="s">
        <v>557</v>
      </c>
      <c r="V560" s="585"/>
      <c r="W560" s="590">
        <v>45280</v>
      </c>
      <c r="X560" s="591">
        <v>1789.59</v>
      </c>
      <c r="Y560" s="619"/>
      <c r="Z560" s="592">
        <v>1789.59</v>
      </c>
      <c r="AA560" s="585" t="s">
        <v>1405</v>
      </c>
      <c r="AB560" s="19"/>
      <c r="AC560" s="576"/>
      <c r="AD560" s="30"/>
      <c r="AE560" s="30"/>
      <c r="AF560" s="30"/>
      <c r="AG560" s="30"/>
      <c r="AH560" s="30"/>
      <c r="AI560" s="30"/>
      <c r="AJ560" s="30"/>
      <c r="AK560" s="30"/>
      <c r="AL560" s="30"/>
      <c r="AM560" s="30"/>
      <c r="AN560" s="30"/>
      <c r="AO560" s="30"/>
      <c r="AP560" s="30"/>
      <c r="AQ560" s="30"/>
      <c r="AR560" s="30"/>
      <c r="AS560" s="30"/>
      <c r="AT560" s="30"/>
      <c r="AU560" s="30"/>
      <c r="AV560" s="30"/>
      <c r="AW560" s="30"/>
      <c r="AX560" s="30"/>
      <c r="AY560" s="30"/>
      <c r="AZ560" s="30"/>
      <c r="BA560" s="30"/>
      <c r="BB560" s="30"/>
      <c r="BC560" s="30"/>
      <c r="BD560" s="30"/>
      <c r="BE560" s="30"/>
      <c r="BF560" s="30"/>
      <c r="BG560" s="30"/>
      <c r="BH560" s="30"/>
      <c r="BI560" s="30"/>
      <c r="BJ560" s="30"/>
      <c r="BK560" s="30"/>
      <c r="BL560" s="30"/>
      <c r="BM560" s="30"/>
      <c r="BN560" s="30"/>
      <c r="BO560" s="30"/>
      <c r="BP560" s="30"/>
      <c r="BQ560" s="30"/>
      <c r="BR560" s="30"/>
      <c r="BS560" s="30"/>
      <c r="BT560" s="30"/>
      <c r="BU560" s="30"/>
      <c r="BV560" s="30"/>
      <c r="BW560" s="30"/>
      <c r="BX560" s="30"/>
      <c r="BY560" s="30"/>
      <c r="BZ560" s="30"/>
      <c r="CA560" s="30"/>
      <c r="CB560" s="30"/>
      <c r="CC560" s="30"/>
      <c r="CD560" s="30"/>
      <c r="CE560" s="30"/>
      <c r="CF560" s="30"/>
      <c r="CG560" s="30"/>
      <c r="CH560" s="30"/>
      <c r="CI560" s="30"/>
      <c r="CJ560" s="30"/>
      <c r="CK560" s="30"/>
      <c r="CL560" s="30"/>
      <c r="CM560" s="30"/>
      <c r="CN560" s="30"/>
      <c r="CO560" s="30"/>
      <c r="CP560" s="30"/>
      <c r="CQ560" s="30"/>
      <c r="CR560" s="30"/>
      <c r="CS560" s="30"/>
      <c r="CT560" s="30"/>
      <c r="CU560" s="30"/>
      <c r="CV560" s="30"/>
      <c r="CW560" s="30"/>
      <c r="CX560" s="30"/>
      <c r="CY560" s="30"/>
      <c r="CZ560" s="30"/>
      <c r="DA560" s="30"/>
      <c r="DB560" s="30"/>
      <c r="DC560" s="30"/>
      <c r="DD560" s="30"/>
      <c r="DE560" s="30"/>
      <c r="DF560" s="30"/>
      <c r="DG560" s="30"/>
      <c r="DH560" s="30"/>
      <c r="DI560" s="30"/>
      <c r="DJ560" s="30"/>
      <c r="DK560" s="30"/>
      <c r="DL560" s="30"/>
      <c r="DM560" s="30"/>
      <c r="DN560" s="30"/>
      <c r="DO560" s="30"/>
      <c r="DP560" s="30"/>
      <c r="DQ560" s="30"/>
      <c r="DR560" s="30"/>
      <c r="DS560" s="30"/>
      <c r="DT560" s="30"/>
      <c r="DU560" s="30"/>
      <c r="DV560" s="30"/>
      <c r="DW560" s="30"/>
      <c r="DX560" s="30"/>
      <c r="DY560" s="30"/>
      <c r="DZ560" s="30"/>
      <c r="EA560" s="30"/>
      <c r="EB560" s="30"/>
      <c r="EC560" s="30"/>
      <c r="ED560" s="30"/>
      <c r="EE560" s="30"/>
      <c r="EF560" s="30"/>
      <c r="EG560" s="30"/>
      <c r="EH560" s="30"/>
      <c r="EI560" s="30"/>
      <c r="EJ560" s="30"/>
      <c r="EK560" s="30"/>
      <c r="EL560" s="30"/>
      <c r="EM560" s="30"/>
      <c r="EN560" s="30"/>
      <c r="EO560" s="30"/>
      <c r="EP560" s="30"/>
      <c r="EQ560" s="30"/>
      <c r="ER560" s="30"/>
      <c r="ES560" s="30"/>
      <c r="ET560" s="30"/>
      <c r="EU560" s="30"/>
      <c r="EV560" s="30"/>
      <c r="EW560" s="30"/>
      <c r="EX560" s="30"/>
      <c r="EY560" s="30"/>
      <c r="EZ560" s="30"/>
      <c r="FA560" s="30"/>
      <c r="FB560" s="30"/>
      <c r="FC560" s="30"/>
      <c r="FD560" s="30"/>
      <c r="FE560" s="30"/>
      <c r="FF560" s="30"/>
      <c r="FG560" s="30"/>
      <c r="FH560" s="30"/>
      <c r="FI560" s="30"/>
      <c r="FJ560" s="30"/>
      <c r="FK560" s="30"/>
      <c r="FL560" s="30"/>
      <c r="FM560" s="30"/>
      <c r="FN560" s="30"/>
      <c r="FO560" s="30"/>
      <c r="FP560" s="30"/>
      <c r="FQ560" s="30"/>
      <c r="FR560" s="30"/>
      <c r="FS560" s="30"/>
      <c r="FT560" s="30"/>
      <c r="FU560" s="30"/>
      <c r="FV560" s="30"/>
      <c r="FW560" s="30"/>
      <c r="FX560" s="30"/>
      <c r="FY560" s="30"/>
      <c r="FZ560" s="30"/>
      <c r="GA560" s="30"/>
      <c r="GB560" s="30"/>
      <c r="GC560" s="30"/>
      <c r="GD560" s="30"/>
      <c r="GE560" s="30"/>
      <c r="GF560" s="30"/>
      <c r="GG560" s="30"/>
      <c r="GH560" s="30"/>
      <c r="GI560" s="30"/>
      <c r="GJ560" s="30"/>
      <c r="GK560" s="30"/>
      <c r="GL560" s="30"/>
      <c r="GM560" s="30"/>
      <c r="GN560" s="30"/>
      <c r="GO560" s="30"/>
      <c r="GP560" s="30"/>
      <c r="GQ560" s="30"/>
      <c r="GR560" s="30"/>
      <c r="GS560" s="30"/>
      <c r="GT560" s="30"/>
      <c r="GU560" s="30"/>
      <c r="GV560" s="30"/>
      <c r="GW560" s="30"/>
      <c r="GX560" s="30"/>
      <c r="GY560" s="30"/>
      <c r="GZ560" s="30"/>
      <c r="HA560" s="30"/>
      <c r="HB560" s="30"/>
      <c r="HC560" s="30"/>
      <c r="HD560" s="30"/>
      <c r="HE560" s="30"/>
      <c r="HF560" s="30"/>
      <c r="HG560" s="30"/>
      <c r="HH560" s="30"/>
      <c r="HI560" s="30"/>
      <c r="HJ560" s="30"/>
      <c r="HK560" s="30"/>
      <c r="HL560" s="30"/>
      <c r="HM560" s="30"/>
      <c r="HN560" s="30"/>
      <c r="HO560" s="30"/>
      <c r="HP560" s="30"/>
      <c r="HQ560" s="30"/>
      <c r="HR560" s="30"/>
      <c r="HS560" s="30"/>
      <c r="HT560" s="30"/>
      <c r="HU560" s="30"/>
      <c r="HV560" s="30"/>
      <c r="HW560" s="30"/>
      <c r="HX560" s="30"/>
      <c r="HY560" s="30"/>
      <c r="HZ560" s="30"/>
      <c r="IA560" s="30"/>
      <c r="IB560" s="30"/>
      <c r="IC560" s="30"/>
      <c r="ID560" s="30"/>
      <c r="IE560" s="30"/>
      <c r="IF560" s="30"/>
      <c r="IG560" s="30"/>
      <c r="IH560" s="30"/>
      <c r="II560" s="30"/>
      <c r="IJ560" s="30"/>
      <c r="IK560" s="30"/>
      <c r="IL560" s="30"/>
      <c r="IM560" s="30"/>
      <c r="IN560" s="30"/>
      <c r="IO560" s="30"/>
      <c r="IP560" s="30"/>
      <c r="IQ560" s="30"/>
      <c r="IR560" s="30"/>
      <c r="IS560" s="30"/>
      <c r="IT560" s="30"/>
      <c r="IU560" s="30"/>
      <c r="IV560" s="30"/>
      <c r="IW560" s="30"/>
      <c r="IX560" s="30"/>
      <c r="IY560" s="30"/>
      <c r="IZ560" s="30"/>
      <c r="JA560" s="30"/>
      <c r="JB560" s="30"/>
      <c r="JC560" s="30"/>
      <c r="JD560" s="30"/>
      <c r="JE560" s="30"/>
      <c r="JF560" s="30"/>
      <c r="JG560" s="30"/>
      <c r="JH560" s="30"/>
      <c r="JI560" s="30"/>
      <c r="JJ560" s="30"/>
      <c r="JK560" s="30"/>
      <c r="JL560" s="30"/>
      <c r="JM560" s="30"/>
      <c r="JN560" s="30"/>
      <c r="JO560" s="30"/>
      <c r="JP560" s="30"/>
      <c r="JQ560" s="30"/>
      <c r="JR560" s="30"/>
      <c r="JS560" s="30"/>
      <c r="JT560" s="30"/>
      <c r="JU560" s="30"/>
      <c r="JV560" s="30"/>
      <c r="JW560" s="30"/>
      <c r="JX560" s="30"/>
      <c r="JY560" s="30"/>
      <c r="JZ560" s="30"/>
      <c r="KA560" s="30"/>
      <c r="KB560" s="30"/>
      <c r="KC560" s="30"/>
      <c r="KD560" s="30"/>
      <c r="KE560" s="30"/>
      <c r="KF560" s="30"/>
      <c r="KG560" s="30"/>
      <c r="KH560" s="30"/>
      <c r="KI560" s="30"/>
      <c r="KJ560" s="30"/>
      <c r="KK560" s="30"/>
      <c r="KL560" s="30"/>
      <c r="KM560" s="30"/>
      <c r="KN560" s="30"/>
      <c r="KO560" s="30"/>
      <c r="KP560" s="30"/>
      <c r="KQ560" s="30"/>
      <c r="KR560" s="30"/>
      <c r="KS560" s="30"/>
      <c r="KT560" s="30"/>
      <c r="KU560" s="30"/>
      <c r="KV560" s="30"/>
      <c r="KW560" s="30"/>
      <c r="KX560" s="30"/>
      <c r="KY560" s="30"/>
      <c r="KZ560" s="30"/>
      <c r="LA560" s="30"/>
      <c r="LB560" s="30"/>
      <c r="LC560" s="30"/>
      <c r="LD560" s="30"/>
      <c r="LE560" s="30"/>
      <c r="LF560" s="30"/>
      <c r="LG560" s="30"/>
      <c r="LH560" s="30"/>
      <c r="LI560" s="30"/>
      <c r="LJ560" s="30"/>
      <c r="LK560" s="30"/>
      <c r="LL560" s="30"/>
      <c r="LM560" s="30"/>
      <c r="LN560" s="30"/>
      <c r="LO560" s="30"/>
      <c r="LP560" s="30"/>
      <c r="LQ560" s="30"/>
      <c r="LR560" s="30"/>
      <c r="LS560" s="30"/>
      <c r="LT560" s="30"/>
      <c r="LU560" s="30"/>
      <c r="LV560" s="30"/>
      <c r="LW560" s="30"/>
      <c r="LX560" s="30"/>
    </row>
    <row r="561" spans="1:336" s="31" customFormat="1" ht="76.5" x14ac:dyDescent="0.25">
      <c r="A561" s="677" t="str">
        <f>CONCATENATE(MUEBLES[[#This Row],[CODIGO DE LA PARTIDA ESPECIFICA ]],"-",MUEBLES[[#This Row],[NO. EDIFICIO ]],"-",MUEBLES[[#This Row],[NO. ÁREA ]],"-",MUEBLES[[#This Row],[NÚM. DE BIEN ]],"-",MUEBLES[[#This Row],[CONSECUTIVO DEL BIEN ]],"-",MUEBLES[[#This Row],[CONSECUTIVO GENERAL DE INVENTARIO]])</f>
        <v>511-01-44-278-001-0556</v>
      </c>
      <c r="B561" s="584">
        <v>511</v>
      </c>
      <c r="C561" s="584" t="s">
        <v>6096</v>
      </c>
      <c r="D561" s="584" t="s">
        <v>6677</v>
      </c>
      <c r="E561" s="585" t="s">
        <v>4060</v>
      </c>
      <c r="F561" s="584" t="str">
        <f>VLOOKUP(MUEBLES[[#This Row],[NO. EDIFICIO ]],EDIFICIOS[],2,FALSE)</f>
        <v>PALACIO MUNICIPAL</v>
      </c>
      <c r="G561" s="584" t="str">
        <f>VLOOKUP(MUEBLES[[#This Row],[NO. EDIFICIO ]],EDIFICIOS[],3,FALSE)</f>
        <v>PALACIO MUNICIPAL, S/N, COLONIA CENTRO</v>
      </c>
      <c r="H561" s="606" t="s">
        <v>4289</v>
      </c>
      <c r="I561" s="587" t="str">
        <f>VLOOKUP(MUEBLES[[#This Row],[NO. ÁREA ]],AREAS[],2,FALSE)</f>
        <v>SEGURIDAD PÚBLICA Y TRÁNSITO MUNICIPAL</v>
      </c>
      <c r="J561" s="586" t="str">
        <f>VLOOKUP(MUEBLES[[#This Row],[NO. ÁREA ]],AREAS[],5,FALSE)</f>
        <v>LIC. MIGUEL ÁNGEL ALDANA  CANO</v>
      </c>
      <c r="K561" s="586" t="s">
        <v>4060</v>
      </c>
      <c r="L561" s="587" t="str">
        <f>VLOOKUP(MUEBLES[[#This Row],[NÚM. DE NOMINA ]],PERSONAL[],2,FALSE)</f>
        <v>LIC. MIGUEL ÁNGEL ALDANA  CANO</v>
      </c>
      <c r="M561" s="586" t="str">
        <f>VLOOKUP(MUEBLES[[#This Row],[NÚM. DE NOMINA ]],PERSONAL[],3,FALSE)</f>
        <v xml:space="preserve">TITULAR </v>
      </c>
      <c r="N561" s="585" t="s">
        <v>4911</v>
      </c>
      <c r="O561" s="624" t="s">
        <v>4692</v>
      </c>
      <c r="P561" s="588" t="str">
        <f>VLOOKUP(MUEBLES[[#This Row],[NÚM. DE BIEN ]],BIENES[],2,FALSE)</f>
        <v>SISTEMA DE TIERRA PARA PROTECCION DE DESCARGAS ELECTRICAS</v>
      </c>
      <c r="Q561" s="625" t="s">
        <v>3621</v>
      </c>
      <c r="R561" s="606" t="s">
        <v>5498</v>
      </c>
      <c r="S561" s="585" t="s">
        <v>557</v>
      </c>
      <c r="T561" s="585" t="s">
        <v>557</v>
      </c>
      <c r="U561" s="585" t="s">
        <v>557</v>
      </c>
      <c r="V561" s="585"/>
      <c r="W561" s="590">
        <v>45280</v>
      </c>
      <c r="X561" s="591">
        <v>5304.1</v>
      </c>
      <c r="Y561" s="619"/>
      <c r="Z561" s="592">
        <v>5304.1</v>
      </c>
      <c r="AA561" s="585" t="s">
        <v>1405</v>
      </c>
      <c r="AB561" s="19"/>
      <c r="AC561" s="576"/>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c r="BC561" s="30"/>
      <c r="BD561" s="30"/>
      <c r="BE561" s="30"/>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0"/>
      <c r="CE561" s="30"/>
      <c r="CF561" s="30"/>
      <c r="CG561" s="30"/>
      <c r="CH561" s="30"/>
      <c r="CI561" s="30"/>
      <c r="CJ561" s="30"/>
      <c r="CK561" s="30"/>
      <c r="CL561" s="30"/>
      <c r="CM561" s="30"/>
      <c r="CN561" s="30"/>
      <c r="CO561" s="30"/>
      <c r="CP561" s="30"/>
      <c r="CQ561" s="30"/>
      <c r="CR561" s="30"/>
      <c r="CS561" s="30"/>
      <c r="CT561" s="30"/>
      <c r="CU561" s="30"/>
      <c r="CV561" s="30"/>
      <c r="CW561" s="30"/>
      <c r="CX561" s="30"/>
      <c r="CY561" s="30"/>
      <c r="CZ561" s="30"/>
      <c r="DA561" s="30"/>
      <c r="DB561" s="30"/>
      <c r="DC561" s="30"/>
      <c r="DD561" s="30"/>
      <c r="DE561" s="30"/>
      <c r="DF561" s="30"/>
      <c r="DG561" s="30"/>
      <c r="DH561" s="30"/>
      <c r="DI561" s="30"/>
      <c r="DJ561" s="30"/>
      <c r="DK561" s="30"/>
      <c r="DL561" s="30"/>
      <c r="DM561" s="30"/>
      <c r="DN561" s="30"/>
      <c r="DO561" s="30"/>
      <c r="DP561" s="30"/>
      <c r="DQ561" s="30"/>
      <c r="DR561" s="30"/>
      <c r="DS561" s="30"/>
      <c r="DT561" s="30"/>
      <c r="DU561" s="30"/>
      <c r="DV561" s="30"/>
      <c r="DW561" s="30"/>
      <c r="DX561" s="30"/>
      <c r="DY561" s="30"/>
      <c r="DZ561" s="30"/>
      <c r="EA561" s="30"/>
      <c r="EB561" s="30"/>
      <c r="EC561" s="30"/>
      <c r="ED561" s="30"/>
      <c r="EE561" s="30"/>
      <c r="EF561" s="30"/>
      <c r="EG561" s="30"/>
      <c r="EH561" s="30"/>
      <c r="EI561" s="30"/>
      <c r="EJ561" s="30"/>
      <c r="EK561" s="30"/>
      <c r="EL561" s="30"/>
      <c r="EM561" s="30"/>
      <c r="EN561" s="30"/>
      <c r="EO561" s="30"/>
      <c r="EP561" s="30"/>
      <c r="EQ561" s="30"/>
      <c r="ER561" s="30"/>
      <c r="ES561" s="30"/>
      <c r="ET561" s="30"/>
      <c r="EU561" s="30"/>
      <c r="EV561" s="30"/>
      <c r="EW561" s="30"/>
      <c r="EX561" s="30"/>
      <c r="EY561" s="30"/>
      <c r="EZ561" s="30"/>
      <c r="FA561" s="30"/>
      <c r="FB561" s="30"/>
      <c r="FC561" s="30"/>
      <c r="FD561" s="30"/>
      <c r="FE561" s="30"/>
      <c r="FF561" s="30"/>
      <c r="FG561" s="30"/>
      <c r="FH561" s="30"/>
      <c r="FI561" s="30"/>
      <c r="FJ561" s="30"/>
      <c r="FK561" s="30"/>
      <c r="FL561" s="30"/>
      <c r="FM561" s="30"/>
      <c r="FN561" s="30"/>
      <c r="FO561" s="30"/>
      <c r="FP561" s="30"/>
      <c r="FQ561" s="30"/>
      <c r="FR561" s="30"/>
      <c r="FS561" s="30"/>
      <c r="FT561" s="30"/>
      <c r="FU561" s="30"/>
      <c r="FV561" s="30"/>
      <c r="FW561" s="30"/>
      <c r="FX561" s="30"/>
      <c r="FY561" s="30"/>
      <c r="FZ561" s="30"/>
      <c r="GA561" s="30"/>
      <c r="GB561" s="30"/>
      <c r="GC561" s="30"/>
      <c r="GD561" s="30"/>
      <c r="GE561" s="30"/>
      <c r="GF561" s="30"/>
      <c r="GG561" s="30"/>
      <c r="GH561" s="30"/>
      <c r="GI561" s="30"/>
      <c r="GJ561" s="30"/>
      <c r="GK561" s="30"/>
      <c r="GL561" s="30"/>
      <c r="GM561" s="30"/>
      <c r="GN561" s="30"/>
      <c r="GO561" s="30"/>
      <c r="GP561" s="30"/>
      <c r="GQ561" s="30"/>
      <c r="GR561" s="30"/>
      <c r="GS561" s="30"/>
      <c r="GT561" s="30"/>
      <c r="GU561" s="30"/>
      <c r="GV561" s="30"/>
      <c r="GW561" s="30"/>
      <c r="GX561" s="30"/>
      <c r="GY561" s="30"/>
      <c r="GZ561" s="30"/>
      <c r="HA561" s="30"/>
      <c r="HB561" s="30"/>
      <c r="HC561" s="30"/>
      <c r="HD561" s="30"/>
      <c r="HE561" s="30"/>
      <c r="HF561" s="30"/>
      <c r="HG561" s="30"/>
      <c r="HH561" s="30"/>
      <c r="HI561" s="30"/>
      <c r="HJ561" s="30"/>
      <c r="HK561" s="30"/>
      <c r="HL561" s="30"/>
      <c r="HM561" s="30"/>
      <c r="HN561" s="30"/>
      <c r="HO561" s="30"/>
      <c r="HP561" s="30"/>
      <c r="HQ561" s="30"/>
      <c r="HR561" s="30"/>
      <c r="HS561" s="30"/>
      <c r="HT561" s="30"/>
      <c r="HU561" s="30"/>
      <c r="HV561" s="30"/>
      <c r="HW561" s="30"/>
      <c r="HX561" s="30"/>
      <c r="HY561" s="30"/>
      <c r="HZ561" s="30"/>
      <c r="IA561" s="30"/>
      <c r="IB561" s="30"/>
      <c r="IC561" s="30"/>
      <c r="ID561" s="30"/>
      <c r="IE561" s="30"/>
      <c r="IF561" s="30"/>
      <c r="IG561" s="30"/>
      <c r="IH561" s="30"/>
      <c r="II561" s="30"/>
      <c r="IJ561" s="30"/>
      <c r="IK561" s="30"/>
      <c r="IL561" s="30"/>
      <c r="IM561" s="30"/>
      <c r="IN561" s="30"/>
      <c r="IO561" s="30"/>
      <c r="IP561" s="30"/>
      <c r="IQ561" s="30"/>
      <c r="IR561" s="30"/>
      <c r="IS561" s="30"/>
      <c r="IT561" s="30"/>
      <c r="IU561" s="30"/>
      <c r="IV561" s="30"/>
      <c r="IW561" s="30"/>
      <c r="IX561" s="30"/>
      <c r="IY561" s="30"/>
      <c r="IZ561" s="30"/>
      <c r="JA561" s="30"/>
      <c r="JB561" s="30"/>
      <c r="JC561" s="30"/>
      <c r="JD561" s="30"/>
      <c r="JE561" s="30"/>
      <c r="JF561" s="30"/>
      <c r="JG561" s="30"/>
      <c r="JH561" s="30"/>
      <c r="JI561" s="30"/>
      <c r="JJ561" s="30"/>
      <c r="JK561" s="30"/>
      <c r="JL561" s="30"/>
      <c r="JM561" s="30"/>
      <c r="JN561" s="30"/>
      <c r="JO561" s="30"/>
      <c r="JP561" s="30"/>
      <c r="JQ561" s="30"/>
      <c r="JR561" s="30"/>
      <c r="JS561" s="30"/>
      <c r="JT561" s="30"/>
      <c r="JU561" s="30"/>
      <c r="JV561" s="30"/>
      <c r="JW561" s="30"/>
      <c r="JX561" s="30"/>
      <c r="JY561" s="30"/>
      <c r="JZ561" s="30"/>
      <c r="KA561" s="30"/>
      <c r="KB561" s="30"/>
      <c r="KC561" s="30"/>
      <c r="KD561" s="30"/>
      <c r="KE561" s="30"/>
      <c r="KF561" s="30"/>
      <c r="KG561" s="30"/>
      <c r="KH561" s="30"/>
      <c r="KI561" s="30"/>
      <c r="KJ561" s="30"/>
      <c r="KK561" s="30"/>
      <c r="KL561" s="30"/>
      <c r="KM561" s="30"/>
      <c r="KN561" s="30"/>
      <c r="KO561" s="30"/>
      <c r="KP561" s="30"/>
      <c r="KQ561" s="30"/>
      <c r="KR561" s="30"/>
      <c r="KS561" s="30"/>
      <c r="KT561" s="30"/>
      <c r="KU561" s="30"/>
      <c r="KV561" s="30"/>
      <c r="KW561" s="30"/>
      <c r="KX561" s="30"/>
      <c r="KY561" s="30"/>
      <c r="KZ561" s="30"/>
      <c r="LA561" s="30"/>
      <c r="LB561" s="30"/>
      <c r="LC561" s="30"/>
      <c r="LD561" s="30"/>
      <c r="LE561" s="30"/>
      <c r="LF561" s="30"/>
      <c r="LG561" s="30"/>
      <c r="LH561" s="30"/>
      <c r="LI561" s="30"/>
      <c r="LJ561" s="30"/>
      <c r="LK561" s="30"/>
      <c r="LL561" s="30"/>
      <c r="LM561" s="30"/>
      <c r="LN561" s="30"/>
      <c r="LO561" s="30"/>
      <c r="LP561" s="30"/>
      <c r="LQ561" s="30"/>
      <c r="LR561" s="30"/>
      <c r="LS561" s="30"/>
      <c r="LT561" s="30"/>
      <c r="LU561" s="30"/>
      <c r="LV561" s="30"/>
      <c r="LW561" s="30"/>
      <c r="LX561" s="30"/>
    </row>
    <row r="562" spans="1:336" s="31" customFormat="1" ht="76.5" x14ac:dyDescent="0.25">
      <c r="A562" s="677" t="str">
        <f>CONCATENATE(MUEBLES[[#This Row],[CODIGO DE LA PARTIDA ESPECIFICA ]],"-",MUEBLES[[#This Row],[NO. EDIFICIO ]],"-",MUEBLES[[#This Row],[NO. ÁREA ]],"-",MUEBLES[[#This Row],[NÚM. DE BIEN ]],"-",MUEBLES[[#This Row],[CONSECUTIVO DEL BIEN ]],"-",MUEBLES[[#This Row],[CONSECUTIVO GENERAL DE INVENTARIO]])</f>
        <v>511-01-44-278-002-0557</v>
      </c>
      <c r="B562" s="584">
        <v>511</v>
      </c>
      <c r="C562" s="584" t="s">
        <v>6096</v>
      </c>
      <c r="D562" s="584" t="s">
        <v>6678</v>
      </c>
      <c r="E562" s="585" t="s">
        <v>4060</v>
      </c>
      <c r="F562" s="584" t="str">
        <f>VLOOKUP(MUEBLES[[#This Row],[NO. EDIFICIO ]],EDIFICIOS[],2,FALSE)</f>
        <v>PALACIO MUNICIPAL</v>
      </c>
      <c r="G562" s="584" t="str">
        <f>VLOOKUP(MUEBLES[[#This Row],[NO. EDIFICIO ]],EDIFICIOS[],3,FALSE)</f>
        <v>PALACIO MUNICIPAL, S/N, COLONIA CENTRO</v>
      </c>
      <c r="H562" s="606" t="s">
        <v>4289</v>
      </c>
      <c r="I562" s="587" t="str">
        <f>VLOOKUP(MUEBLES[[#This Row],[NO. ÁREA ]],AREAS[],2,FALSE)</f>
        <v>SEGURIDAD PÚBLICA Y TRÁNSITO MUNICIPAL</v>
      </c>
      <c r="J562" s="586" t="str">
        <f>VLOOKUP(MUEBLES[[#This Row],[NO. ÁREA ]],AREAS[],5,FALSE)</f>
        <v>LIC. MIGUEL ÁNGEL ALDANA  CANO</v>
      </c>
      <c r="K562" s="586" t="s">
        <v>4060</v>
      </c>
      <c r="L562" s="587" t="str">
        <f>VLOOKUP(MUEBLES[[#This Row],[NÚM. DE NOMINA ]],PERSONAL[],2,FALSE)</f>
        <v>LIC. MIGUEL ÁNGEL ALDANA  CANO</v>
      </c>
      <c r="M562" s="586" t="str">
        <f>VLOOKUP(MUEBLES[[#This Row],[NÚM. DE NOMINA ]],PERSONAL[],3,FALSE)</f>
        <v xml:space="preserve">TITULAR </v>
      </c>
      <c r="N562" s="585" t="s">
        <v>4911</v>
      </c>
      <c r="O562" s="624" t="s">
        <v>4693</v>
      </c>
      <c r="P562" s="588" t="str">
        <f>VLOOKUP(MUEBLES[[#This Row],[NÚM. DE BIEN ]],BIENES[],2,FALSE)</f>
        <v>SISTEMA DE TIERRA PARA PROTECCION DE DESCARGAS ELECTRICAS</v>
      </c>
      <c r="Q562" s="625" t="s">
        <v>3621</v>
      </c>
      <c r="R562" s="606" t="s">
        <v>5499</v>
      </c>
      <c r="S562" s="585" t="s">
        <v>557</v>
      </c>
      <c r="T562" s="585" t="s">
        <v>557</v>
      </c>
      <c r="U562" s="585" t="s">
        <v>557</v>
      </c>
      <c r="V562" s="585"/>
      <c r="W562" s="590">
        <v>45280</v>
      </c>
      <c r="X562" s="591">
        <v>5304.1</v>
      </c>
      <c r="Y562" s="619"/>
      <c r="Z562" s="592">
        <v>5304.1</v>
      </c>
      <c r="AA562" s="585" t="s">
        <v>1405</v>
      </c>
      <c r="AB562" s="19"/>
      <c r="AC562" s="576"/>
      <c r="AD562" s="30"/>
      <c r="AE562" s="30"/>
      <c r="AF562" s="30"/>
      <c r="AG562" s="30"/>
      <c r="AH562" s="30"/>
      <c r="AI562" s="30"/>
      <c r="AJ562" s="30"/>
      <c r="AK562" s="30"/>
      <c r="AL562" s="30"/>
      <c r="AM562" s="30"/>
      <c r="AN562" s="30"/>
      <c r="AO562" s="30"/>
      <c r="AP562" s="30"/>
      <c r="AQ562" s="30"/>
      <c r="AR562" s="30"/>
      <c r="AS562" s="30"/>
      <c r="AT562" s="30"/>
      <c r="AU562" s="30"/>
      <c r="AV562" s="30"/>
      <c r="AW562" s="30"/>
      <c r="AX562" s="30"/>
      <c r="AY562" s="30"/>
      <c r="AZ562" s="30"/>
      <c r="BA562" s="30"/>
      <c r="BB562" s="30"/>
      <c r="BC562" s="30"/>
      <c r="BD562" s="30"/>
      <c r="BE562" s="30"/>
      <c r="BF562" s="30"/>
      <c r="BG562" s="30"/>
      <c r="BH562" s="30"/>
      <c r="BI562" s="30"/>
      <c r="BJ562" s="30"/>
      <c r="BK562" s="30"/>
      <c r="BL562" s="30"/>
      <c r="BM562" s="30"/>
      <c r="BN562" s="30"/>
      <c r="BO562" s="30"/>
      <c r="BP562" s="30"/>
      <c r="BQ562" s="30"/>
      <c r="BR562" s="30"/>
      <c r="BS562" s="30"/>
      <c r="BT562" s="30"/>
      <c r="BU562" s="30"/>
      <c r="BV562" s="30"/>
      <c r="BW562" s="30"/>
      <c r="BX562" s="30"/>
      <c r="BY562" s="30"/>
      <c r="BZ562" s="30"/>
      <c r="CA562" s="30"/>
      <c r="CB562" s="30"/>
      <c r="CC562" s="30"/>
      <c r="CD562" s="30"/>
      <c r="CE562" s="30"/>
      <c r="CF562" s="30"/>
      <c r="CG562" s="30"/>
      <c r="CH562" s="30"/>
      <c r="CI562" s="30"/>
      <c r="CJ562" s="30"/>
      <c r="CK562" s="30"/>
      <c r="CL562" s="30"/>
      <c r="CM562" s="30"/>
      <c r="CN562" s="30"/>
      <c r="CO562" s="30"/>
      <c r="CP562" s="30"/>
      <c r="CQ562" s="30"/>
      <c r="CR562" s="30"/>
      <c r="CS562" s="30"/>
      <c r="CT562" s="30"/>
      <c r="CU562" s="30"/>
      <c r="CV562" s="30"/>
      <c r="CW562" s="30"/>
      <c r="CX562" s="30"/>
      <c r="CY562" s="30"/>
      <c r="CZ562" s="30"/>
      <c r="DA562" s="30"/>
      <c r="DB562" s="30"/>
      <c r="DC562" s="30"/>
      <c r="DD562" s="30"/>
      <c r="DE562" s="30"/>
      <c r="DF562" s="30"/>
      <c r="DG562" s="30"/>
      <c r="DH562" s="30"/>
      <c r="DI562" s="30"/>
      <c r="DJ562" s="30"/>
      <c r="DK562" s="30"/>
      <c r="DL562" s="30"/>
      <c r="DM562" s="30"/>
      <c r="DN562" s="30"/>
      <c r="DO562" s="30"/>
      <c r="DP562" s="30"/>
      <c r="DQ562" s="30"/>
      <c r="DR562" s="30"/>
      <c r="DS562" s="30"/>
      <c r="DT562" s="30"/>
      <c r="DU562" s="30"/>
      <c r="DV562" s="30"/>
      <c r="DW562" s="30"/>
      <c r="DX562" s="30"/>
      <c r="DY562" s="30"/>
      <c r="DZ562" s="30"/>
      <c r="EA562" s="30"/>
      <c r="EB562" s="30"/>
      <c r="EC562" s="30"/>
      <c r="ED562" s="30"/>
      <c r="EE562" s="30"/>
      <c r="EF562" s="30"/>
      <c r="EG562" s="30"/>
      <c r="EH562" s="30"/>
      <c r="EI562" s="30"/>
      <c r="EJ562" s="30"/>
      <c r="EK562" s="30"/>
      <c r="EL562" s="30"/>
      <c r="EM562" s="30"/>
      <c r="EN562" s="30"/>
      <c r="EO562" s="30"/>
      <c r="EP562" s="30"/>
      <c r="EQ562" s="30"/>
      <c r="ER562" s="30"/>
      <c r="ES562" s="30"/>
      <c r="ET562" s="30"/>
      <c r="EU562" s="30"/>
      <c r="EV562" s="30"/>
      <c r="EW562" s="30"/>
      <c r="EX562" s="30"/>
      <c r="EY562" s="30"/>
      <c r="EZ562" s="30"/>
      <c r="FA562" s="30"/>
      <c r="FB562" s="30"/>
      <c r="FC562" s="30"/>
      <c r="FD562" s="30"/>
      <c r="FE562" s="30"/>
      <c r="FF562" s="30"/>
      <c r="FG562" s="30"/>
      <c r="FH562" s="30"/>
      <c r="FI562" s="30"/>
      <c r="FJ562" s="30"/>
      <c r="FK562" s="30"/>
      <c r="FL562" s="30"/>
      <c r="FM562" s="30"/>
      <c r="FN562" s="30"/>
      <c r="FO562" s="30"/>
      <c r="FP562" s="30"/>
      <c r="FQ562" s="30"/>
      <c r="FR562" s="30"/>
      <c r="FS562" s="30"/>
      <c r="FT562" s="30"/>
      <c r="FU562" s="30"/>
      <c r="FV562" s="30"/>
      <c r="FW562" s="30"/>
      <c r="FX562" s="30"/>
      <c r="FY562" s="30"/>
      <c r="FZ562" s="30"/>
      <c r="GA562" s="30"/>
      <c r="GB562" s="30"/>
      <c r="GC562" s="30"/>
      <c r="GD562" s="30"/>
      <c r="GE562" s="30"/>
      <c r="GF562" s="30"/>
      <c r="GG562" s="30"/>
      <c r="GH562" s="30"/>
      <c r="GI562" s="30"/>
      <c r="GJ562" s="30"/>
      <c r="GK562" s="30"/>
      <c r="GL562" s="30"/>
      <c r="GM562" s="30"/>
      <c r="GN562" s="30"/>
      <c r="GO562" s="30"/>
      <c r="GP562" s="30"/>
      <c r="GQ562" s="30"/>
      <c r="GR562" s="30"/>
      <c r="GS562" s="30"/>
      <c r="GT562" s="30"/>
      <c r="GU562" s="30"/>
      <c r="GV562" s="30"/>
      <c r="GW562" s="30"/>
      <c r="GX562" s="30"/>
      <c r="GY562" s="30"/>
      <c r="GZ562" s="30"/>
      <c r="HA562" s="30"/>
      <c r="HB562" s="30"/>
      <c r="HC562" s="30"/>
      <c r="HD562" s="30"/>
      <c r="HE562" s="30"/>
      <c r="HF562" s="30"/>
      <c r="HG562" s="30"/>
      <c r="HH562" s="30"/>
      <c r="HI562" s="30"/>
      <c r="HJ562" s="30"/>
      <c r="HK562" s="30"/>
      <c r="HL562" s="30"/>
      <c r="HM562" s="30"/>
      <c r="HN562" s="30"/>
      <c r="HO562" s="30"/>
      <c r="HP562" s="30"/>
      <c r="HQ562" s="30"/>
      <c r="HR562" s="30"/>
      <c r="HS562" s="30"/>
      <c r="HT562" s="30"/>
      <c r="HU562" s="30"/>
      <c r="HV562" s="30"/>
      <c r="HW562" s="30"/>
      <c r="HX562" s="30"/>
      <c r="HY562" s="30"/>
      <c r="HZ562" s="30"/>
      <c r="IA562" s="30"/>
      <c r="IB562" s="30"/>
      <c r="IC562" s="30"/>
      <c r="ID562" s="30"/>
      <c r="IE562" s="30"/>
      <c r="IF562" s="30"/>
      <c r="IG562" s="30"/>
      <c r="IH562" s="30"/>
      <c r="II562" s="30"/>
      <c r="IJ562" s="30"/>
      <c r="IK562" s="30"/>
      <c r="IL562" s="30"/>
      <c r="IM562" s="30"/>
      <c r="IN562" s="30"/>
      <c r="IO562" s="30"/>
      <c r="IP562" s="30"/>
      <c r="IQ562" s="30"/>
      <c r="IR562" s="30"/>
      <c r="IS562" s="30"/>
      <c r="IT562" s="30"/>
      <c r="IU562" s="30"/>
      <c r="IV562" s="30"/>
      <c r="IW562" s="30"/>
      <c r="IX562" s="30"/>
      <c r="IY562" s="30"/>
      <c r="IZ562" s="30"/>
      <c r="JA562" s="30"/>
      <c r="JB562" s="30"/>
      <c r="JC562" s="30"/>
      <c r="JD562" s="30"/>
      <c r="JE562" s="30"/>
      <c r="JF562" s="30"/>
      <c r="JG562" s="30"/>
      <c r="JH562" s="30"/>
      <c r="JI562" s="30"/>
      <c r="JJ562" s="30"/>
      <c r="JK562" s="30"/>
      <c r="JL562" s="30"/>
      <c r="JM562" s="30"/>
      <c r="JN562" s="30"/>
      <c r="JO562" s="30"/>
      <c r="JP562" s="30"/>
      <c r="JQ562" s="30"/>
      <c r="JR562" s="30"/>
      <c r="JS562" s="30"/>
      <c r="JT562" s="30"/>
      <c r="JU562" s="30"/>
      <c r="JV562" s="30"/>
      <c r="JW562" s="30"/>
      <c r="JX562" s="30"/>
      <c r="JY562" s="30"/>
      <c r="JZ562" s="30"/>
      <c r="KA562" s="30"/>
      <c r="KB562" s="30"/>
      <c r="KC562" s="30"/>
      <c r="KD562" s="30"/>
      <c r="KE562" s="30"/>
      <c r="KF562" s="30"/>
      <c r="KG562" s="30"/>
      <c r="KH562" s="30"/>
      <c r="KI562" s="30"/>
      <c r="KJ562" s="30"/>
      <c r="KK562" s="30"/>
      <c r="KL562" s="30"/>
      <c r="KM562" s="30"/>
      <c r="KN562" s="30"/>
      <c r="KO562" s="30"/>
      <c r="KP562" s="30"/>
      <c r="KQ562" s="30"/>
      <c r="KR562" s="30"/>
      <c r="KS562" s="30"/>
      <c r="KT562" s="30"/>
      <c r="KU562" s="30"/>
      <c r="KV562" s="30"/>
      <c r="KW562" s="30"/>
      <c r="KX562" s="30"/>
      <c r="KY562" s="30"/>
      <c r="KZ562" s="30"/>
      <c r="LA562" s="30"/>
      <c r="LB562" s="30"/>
      <c r="LC562" s="30"/>
      <c r="LD562" s="30"/>
      <c r="LE562" s="30"/>
      <c r="LF562" s="30"/>
      <c r="LG562" s="30"/>
      <c r="LH562" s="30"/>
      <c r="LI562" s="30"/>
      <c r="LJ562" s="30"/>
      <c r="LK562" s="30"/>
      <c r="LL562" s="30"/>
      <c r="LM562" s="30"/>
      <c r="LN562" s="30"/>
      <c r="LO562" s="30"/>
      <c r="LP562" s="30"/>
      <c r="LQ562" s="30"/>
      <c r="LR562" s="30"/>
      <c r="LS562" s="30"/>
      <c r="LT562" s="30"/>
      <c r="LU562" s="30"/>
      <c r="LV562" s="30"/>
      <c r="LW562" s="30"/>
      <c r="LX562" s="30"/>
    </row>
    <row r="563" spans="1:336" s="31" customFormat="1" ht="76.5" x14ac:dyDescent="0.25">
      <c r="A563" s="677" t="str">
        <f>CONCATENATE(MUEBLES[[#This Row],[CODIGO DE LA PARTIDA ESPECIFICA ]],"-",MUEBLES[[#This Row],[NO. EDIFICIO ]],"-",MUEBLES[[#This Row],[NO. ÁREA ]],"-",MUEBLES[[#This Row],[NÚM. DE BIEN ]],"-",MUEBLES[[#This Row],[CONSECUTIVO DEL BIEN ]],"-",MUEBLES[[#This Row],[CONSECUTIVO GENERAL DE INVENTARIO]])</f>
        <v>511-01-44-278-003-0558</v>
      </c>
      <c r="B563" s="584">
        <v>511</v>
      </c>
      <c r="C563" s="584" t="s">
        <v>6096</v>
      </c>
      <c r="D563" s="584" t="s">
        <v>6679</v>
      </c>
      <c r="E563" s="585" t="s">
        <v>4060</v>
      </c>
      <c r="F563" s="584" t="str">
        <f>VLOOKUP(MUEBLES[[#This Row],[NO. EDIFICIO ]],EDIFICIOS[],2,FALSE)</f>
        <v>PALACIO MUNICIPAL</v>
      </c>
      <c r="G563" s="584" t="str">
        <f>VLOOKUP(MUEBLES[[#This Row],[NO. EDIFICIO ]],EDIFICIOS[],3,FALSE)</f>
        <v>PALACIO MUNICIPAL, S/N, COLONIA CENTRO</v>
      </c>
      <c r="H563" s="606" t="s">
        <v>4289</v>
      </c>
      <c r="I563" s="587" t="str">
        <f>VLOOKUP(MUEBLES[[#This Row],[NO. ÁREA ]],AREAS[],2,FALSE)</f>
        <v>SEGURIDAD PÚBLICA Y TRÁNSITO MUNICIPAL</v>
      </c>
      <c r="J563" s="586" t="str">
        <f>VLOOKUP(MUEBLES[[#This Row],[NO. ÁREA ]],AREAS[],5,FALSE)</f>
        <v>LIC. MIGUEL ÁNGEL ALDANA  CANO</v>
      </c>
      <c r="K563" s="586" t="s">
        <v>4060</v>
      </c>
      <c r="L563" s="587" t="str">
        <f>VLOOKUP(MUEBLES[[#This Row],[NÚM. DE NOMINA ]],PERSONAL[],2,FALSE)</f>
        <v>LIC. MIGUEL ÁNGEL ALDANA  CANO</v>
      </c>
      <c r="M563" s="586" t="str">
        <f>VLOOKUP(MUEBLES[[#This Row],[NÚM. DE NOMINA ]],PERSONAL[],3,FALSE)</f>
        <v xml:space="preserve">TITULAR </v>
      </c>
      <c r="N563" s="585" t="s">
        <v>4911</v>
      </c>
      <c r="O563" s="624" t="s">
        <v>4694</v>
      </c>
      <c r="P563" s="588" t="str">
        <f>VLOOKUP(MUEBLES[[#This Row],[NÚM. DE BIEN ]],BIENES[],2,FALSE)</f>
        <v>SISTEMA DE TIERRA PARA PROTECCION DE DESCARGAS ELECTRICAS</v>
      </c>
      <c r="Q563" s="625" t="s">
        <v>3621</v>
      </c>
      <c r="R563" s="606" t="s">
        <v>5500</v>
      </c>
      <c r="S563" s="585" t="s">
        <v>557</v>
      </c>
      <c r="T563" s="585" t="s">
        <v>557</v>
      </c>
      <c r="U563" s="585" t="s">
        <v>557</v>
      </c>
      <c r="V563" s="585"/>
      <c r="W563" s="590">
        <v>45280</v>
      </c>
      <c r="X563" s="591">
        <v>5304.1</v>
      </c>
      <c r="Y563" s="619"/>
      <c r="Z563" s="592">
        <v>5304.1</v>
      </c>
      <c r="AA563" s="585" t="s">
        <v>1405</v>
      </c>
      <c r="AB563" s="19"/>
      <c r="AC563" s="576"/>
      <c r="AD563" s="30"/>
      <c r="AE563" s="30"/>
      <c r="AF563" s="30"/>
      <c r="AG563" s="30"/>
      <c r="AH563" s="30"/>
      <c r="AI563" s="30"/>
      <c r="AJ563" s="30"/>
      <c r="AK563" s="30"/>
      <c r="AL563" s="30"/>
      <c r="AM563" s="30"/>
      <c r="AN563" s="30"/>
      <c r="AO563" s="30"/>
      <c r="AP563" s="30"/>
      <c r="AQ563" s="30"/>
      <c r="AR563" s="30"/>
      <c r="AS563" s="30"/>
      <c r="AT563" s="30"/>
      <c r="AU563" s="30"/>
      <c r="AV563" s="30"/>
      <c r="AW563" s="30"/>
      <c r="AX563" s="30"/>
      <c r="AY563" s="30"/>
      <c r="AZ563" s="30"/>
      <c r="BA563" s="30"/>
      <c r="BB563" s="30"/>
      <c r="BC563" s="30"/>
      <c r="BD563" s="30"/>
      <c r="BE563" s="30"/>
      <c r="BF563" s="30"/>
      <c r="BG563" s="30"/>
      <c r="BH563" s="30"/>
      <c r="BI563" s="30"/>
      <c r="BJ563" s="30"/>
      <c r="BK563" s="30"/>
      <c r="BL563" s="30"/>
      <c r="BM563" s="30"/>
      <c r="BN563" s="30"/>
      <c r="BO563" s="30"/>
      <c r="BP563" s="30"/>
      <c r="BQ563" s="30"/>
      <c r="BR563" s="30"/>
      <c r="BS563" s="30"/>
      <c r="BT563" s="30"/>
      <c r="BU563" s="30"/>
      <c r="BV563" s="30"/>
      <c r="BW563" s="30"/>
      <c r="BX563" s="30"/>
      <c r="BY563" s="30"/>
      <c r="BZ563" s="30"/>
      <c r="CA563" s="30"/>
      <c r="CB563" s="30"/>
      <c r="CC563" s="30"/>
      <c r="CD563" s="30"/>
      <c r="CE563" s="30"/>
      <c r="CF563" s="30"/>
      <c r="CG563" s="30"/>
      <c r="CH563" s="30"/>
      <c r="CI563" s="30"/>
      <c r="CJ563" s="30"/>
      <c r="CK563" s="30"/>
      <c r="CL563" s="30"/>
      <c r="CM563" s="30"/>
      <c r="CN563" s="30"/>
      <c r="CO563" s="30"/>
      <c r="CP563" s="30"/>
      <c r="CQ563" s="30"/>
      <c r="CR563" s="30"/>
      <c r="CS563" s="30"/>
      <c r="CT563" s="30"/>
      <c r="CU563" s="30"/>
      <c r="CV563" s="30"/>
      <c r="CW563" s="30"/>
      <c r="CX563" s="30"/>
      <c r="CY563" s="30"/>
      <c r="CZ563" s="30"/>
      <c r="DA563" s="30"/>
      <c r="DB563" s="30"/>
      <c r="DC563" s="30"/>
      <c r="DD563" s="30"/>
      <c r="DE563" s="30"/>
      <c r="DF563" s="30"/>
      <c r="DG563" s="30"/>
      <c r="DH563" s="30"/>
      <c r="DI563" s="30"/>
      <c r="DJ563" s="30"/>
      <c r="DK563" s="30"/>
      <c r="DL563" s="30"/>
      <c r="DM563" s="30"/>
      <c r="DN563" s="30"/>
      <c r="DO563" s="30"/>
      <c r="DP563" s="30"/>
      <c r="DQ563" s="30"/>
      <c r="DR563" s="30"/>
      <c r="DS563" s="30"/>
      <c r="DT563" s="30"/>
      <c r="DU563" s="30"/>
      <c r="DV563" s="30"/>
      <c r="DW563" s="30"/>
      <c r="DX563" s="30"/>
      <c r="DY563" s="30"/>
      <c r="DZ563" s="30"/>
      <c r="EA563" s="30"/>
      <c r="EB563" s="30"/>
      <c r="EC563" s="30"/>
      <c r="ED563" s="30"/>
      <c r="EE563" s="30"/>
      <c r="EF563" s="30"/>
      <c r="EG563" s="30"/>
      <c r="EH563" s="30"/>
      <c r="EI563" s="30"/>
      <c r="EJ563" s="30"/>
      <c r="EK563" s="30"/>
      <c r="EL563" s="30"/>
      <c r="EM563" s="30"/>
      <c r="EN563" s="30"/>
      <c r="EO563" s="30"/>
      <c r="EP563" s="30"/>
      <c r="EQ563" s="30"/>
      <c r="ER563" s="30"/>
      <c r="ES563" s="30"/>
      <c r="ET563" s="30"/>
      <c r="EU563" s="30"/>
      <c r="EV563" s="30"/>
      <c r="EW563" s="30"/>
      <c r="EX563" s="30"/>
      <c r="EY563" s="30"/>
      <c r="EZ563" s="30"/>
      <c r="FA563" s="30"/>
      <c r="FB563" s="30"/>
      <c r="FC563" s="30"/>
      <c r="FD563" s="30"/>
      <c r="FE563" s="30"/>
      <c r="FF563" s="30"/>
      <c r="FG563" s="30"/>
      <c r="FH563" s="30"/>
      <c r="FI563" s="30"/>
      <c r="FJ563" s="30"/>
      <c r="FK563" s="30"/>
      <c r="FL563" s="30"/>
      <c r="FM563" s="30"/>
      <c r="FN563" s="30"/>
      <c r="FO563" s="30"/>
      <c r="FP563" s="30"/>
      <c r="FQ563" s="30"/>
      <c r="FR563" s="30"/>
      <c r="FS563" s="30"/>
      <c r="FT563" s="30"/>
      <c r="FU563" s="30"/>
      <c r="FV563" s="30"/>
      <c r="FW563" s="30"/>
      <c r="FX563" s="30"/>
      <c r="FY563" s="30"/>
      <c r="FZ563" s="30"/>
      <c r="GA563" s="30"/>
      <c r="GB563" s="30"/>
      <c r="GC563" s="30"/>
      <c r="GD563" s="30"/>
      <c r="GE563" s="30"/>
      <c r="GF563" s="30"/>
      <c r="GG563" s="30"/>
      <c r="GH563" s="30"/>
      <c r="GI563" s="30"/>
      <c r="GJ563" s="30"/>
      <c r="GK563" s="30"/>
      <c r="GL563" s="30"/>
      <c r="GM563" s="30"/>
      <c r="GN563" s="30"/>
      <c r="GO563" s="30"/>
      <c r="GP563" s="30"/>
      <c r="GQ563" s="30"/>
      <c r="GR563" s="30"/>
      <c r="GS563" s="30"/>
      <c r="GT563" s="30"/>
      <c r="GU563" s="30"/>
      <c r="GV563" s="30"/>
      <c r="GW563" s="30"/>
      <c r="GX563" s="30"/>
      <c r="GY563" s="30"/>
      <c r="GZ563" s="30"/>
      <c r="HA563" s="30"/>
      <c r="HB563" s="30"/>
      <c r="HC563" s="30"/>
      <c r="HD563" s="30"/>
      <c r="HE563" s="30"/>
      <c r="HF563" s="30"/>
      <c r="HG563" s="30"/>
      <c r="HH563" s="30"/>
      <c r="HI563" s="30"/>
      <c r="HJ563" s="30"/>
      <c r="HK563" s="30"/>
      <c r="HL563" s="30"/>
      <c r="HM563" s="30"/>
      <c r="HN563" s="30"/>
      <c r="HO563" s="30"/>
      <c r="HP563" s="30"/>
      <c r="HQ563" s="30"/>
      <c r="HR563" s="30"/>
      <c r="HS563" s="30"/>
      <c r="HT563" s="30"/>
      <c r="HU563" s="30"/>
      <c r="HV563" s="30"/>
      <c r="HW563" s="30"/>
      <c r="HX563" s="30"/>
      <c r="HY563" s="30"/>
      <c r="HZ563" s="30"/>
      <c r="IA563" s="30"/>
      <c r="IB563" s="30"/>
      <c r="IC563" s="30"/>
      <c r="ID563" s="30"/>
      <c r="IE563" s="30"/>
      <c r="IF563" s="30"/>
      <c r="IG563" s="30"/>
      <c r="IH563" s="30"/>
      <c r="II563" s="30"/>
      <c r="IJ563" s="30"/>
      <c r="IK563" s="30"/>
      <c r="IL563" s="30"/>
      <c r="IM563" s="30"/>
      <c r="IN563" s="30"/>
      <c r="IO563" s="30"/>
      <c r="IP563" s="30"/>
      <c r="IQ563" s="30"/>
      <c r="IR563" s="30"/>
      <c r="IS563" s="30"/>
      <c r="IT563" s="30"/>
      <c r="IU563" s="30"/>
      <c r="IV563" s="30"/>
      <c r="IW563" s="30"/>
      <c r="IX563" s="30"/>
      <c r="IY563" s="30"/>
      <c r="IZ563" s="30"/>
      <c r="JA563" s="30"/>
      <c r="JB563" s="30"/>
      <c r="JC563" s="30"/>
      <c r="JD563" s="30"/>
      <c r="JE563" s="30"/>
      <c r="JF563" s="30"/>
      <c r="JG563" s="30"/>
      <c r="JH563" s="30"/>
      <c r="JI563" s="30"/>
      <c r="JJ563" s="30"/>
      <c r="JK563" s="30"/>
      <c r="JL563" s="30"/>
      <c r="JM563" s="30"/>
      <c r="JN563" s="30"/>
      <c r="JO563" s="30"/>
      <c r="JP563" s="30"/>
      <c r="JQ563" s="30"/>
      <c r="JR563" s="30"/>
      <c r="JS563" s="30"/>
      <c r="JT563" s="30"/>
      <c r="JU563" s="30"/>
      <c r="JV563" s="30"/>
      <c r="JW563" s="30"/>
      <c r="JX563" s="30"/>
      <c r="JY563" s="30"/>
      <c r="JZ563" s="30"/>
      <c r="KA563" s="30"/>
      <c r="KB563" s="30"/>
      <c r="KC563" s="30"/>
      <c r="KD563" s="30"/>
      <c r="KE563" s="30"/>
      <c r="KF563" s="30"/>
      <c r="KG563" s="30"/>
      <c r="KH563" s="30"/>
      <c r="KI563" s="30"/>
      <c r="KJ563" s="30"/>
      <c r="KK563" s="30"/>
      <c r="KL563" s="30"/>
      <c r="KM563" s="30"/>
      <c r="KN563" s="30"/>
      <c r="KO563" s="30"/>
      <c r="KP563" s="30"/>
      <c r="KQ563" s="30"/>
      <c r="KR563" s="30"/>
      <c r="KS563" s="30"/>
      <c r="KT563" s="30"/>
      <c r="KU563" s="30"/>
      <c r="KV563" s="30"/>
      <c r="KW563" s="30"/>
      <c r="KX563" s="30"/>
      <c r="KY563" s="30"/>
      <c r="KZ563" s="30"/>
      <c r="LA563" s="30"/>
      <c r="LB563" s="30"/>
      <c r="LC563" s="30"/>
      <c r="LD563" s="30"/>
      <c r="LE563" s="30"/>
      <c r="LF563" s="30"/>
      <c r="LG563" s="30"/>
      <c r="LH563" s="30"/>
      <c r="LI563" s="30"/>
      <c r="LJ563" s="30"/>
      <c r="LK563" s="30"/>
      <c r="LL563" s="30"/>
      <c r="LM563" s="30"/>
      <c r="LN563" s="30"/>
      <c r="LO563" s="30"/>
      <c r="LP563" s="30"/>
      <c r="LQ563" s="30"/>
      <c r="LR563" s="30"/>
      <c r="LS563" s="30"/>
      <c r="LT563" s="30"/>
      <c r="LU563" s="30"/>
      <c r="LV563" s="30"/>
      <c r="LW563" s="30"/>
      <c r="LX563" s="30"/>
    </row>
    <row r="564" spans="1:336" s="31" customFormat="1" ht="76.5" x14ac:dyDescent="0.25">
      <c r="A564" s="677" t="str">
        <f>CONCATENATE(MUEBLES[[#This Row],[CODIGO DE LA PARTIDA ESPECIFICA ]],"-",MUEBLES[[#This Row],[NO. EDIFICIO ]],"-",MUEBLES[[#This Row],[NO. ÁREA ]],"-",MUEBLES[[#This Row],[NÚM. DE BIEN ]],"-",MUEBLES[[#This Row],[CONSECUTIVO DEL BIEN ]],"-",MUEBLES[[#This Row],[CONSECUTIVO GENERAL DE INVENTARIO]])</f>
        <v>511-01-44-278-004-0559</v>
      </c>
      <c r="B564" s="584">
        <v>511</v>
      </c>
      <c r="C564" s="584" t="s">
        <v>6096</v>
      </c>
      <c r="D564" s="584" t="s">
        <v>6680</v>
      </c>
      <c r="E564" s="585" t="s">
        <v>4060</v>
      </c>
      <c r="F564" s="584" t="str">
        <f>VLOOKUP(MUEBLES[[#This Row],[NO. EDIFICIO ]],EDIFICIOS[],2,FALSE)</f>
        <v>PALACIO MUNICIPAL</v>
      </c>
      <c r="G564" s="584" t="str">
        <f>VLOOKUP(MUEBLES[[#This Row],[NO. EDIFICIO ]],EDIFICIOS[],3,FALSE)</f>
        <v>PALACIO MUNICIPAL, S/N, COLONIA CENTRO</v>
      </c>
      <c r="H564" s="606" t="s">
        <v>4289</v>
      </c>
      <c r="I564" s="587" t="str">
        <f>VLOOKUP(MUEBLES[[#This Row],[NO. ÁREA ]],AREAS[],2,FALSE)</f>
        <v>SEGURIDAD PÚBLICA Y TRÁNSITO MUNICIPAL</v>
      </c>
      <c r="J564" s="586" t="str">
        <f>VLOOKUP(MUEBLES[[#This Row],[NO. ÁREA ]],AREAS[],5,FALSE)</f>
        <v>LIC. MIGUEL ÁNGEL ALDANA  CANO</v>
      </c>
      <c r="K564" s="586" t="s">
        <v>4060</v>
      </c>
      <c r="L564" s="587" t="str">
        <f>VLOOKUP(MUEBLES[[#This Row],[NÚM. DE NOMINA ]],PERSONAL[],2,FALSE)</f>
        <v>LIC. MIGUEL ÁNGEL ALDANA  CANO</v>
      </c>
      <c r="M564" s="586" t="str">
        <f>VLOOKUP(MUEBLES[[#This Row],[NÚM. DE NOMINA ]],PERSONAL[],3,FALSE)</f>
        <v xml:space="preserve">TITULAR </v>
      </c>
      <c r="N564" s="585" t="s">
        <v>4911</v>
      </c>
      <c r="O564" s="624" t="s">
        <v>4695</v>
      </c>
      <c r="P564" s="588" t="str">
        <f>VLOOKUP(MUEBLES[[#This Row],[NÚM. DE BIEN ]],BIENES[],2,FALSE)</f>
        <v>SISTEMA DE TIERRA PARA PROTECCION DE DESCARGAS ELECTRICAS</v>
      </c>
      <c r="Q564" s="625" t="s">
        <v>3621</v>
      </c>
      <c r="R564" s="606" t="s">
        <v>5501</v>
      </c>
      <c r="S564" s="585" t="s">
        <v>557</v>
      </c>
      <c r="T564" s="585" t="s">
        <v>557</v>
      </c>
      <c r="U564" s="585" t="s">
        <v>557</v>
      </c>
      <c r="V564" s="585"/>
      <c r="W564" s="590">
        <v>45280</v>
      </c>
      <c r="X564" s="591">
        <v>5304.1</v>
      </c>
      <c r="Y564" s="619"/>
      <c r="Z564" s="592">
        <v>5304.1</v>
      </c>
      <c r="AA564" s="585" t="s">
        <v>1405</v>
      </c>
      <c r="AB564" s="19"/>
      <c r="AC564" s="576"/>
      <c r="AD564" s="30"/>
      <c r="AE564" s="30"/>
      <c r="AF564" s="30"/>
      <c r="AG564" s="30"/>
      <c r="AH564" s="30"/>
      <c r="AI564" s="30"/>
      <c r="AJ564" s="30"/>
      <c r="AK564" s="30"/>
      <c r="AL564" s="30"/>
      <c r="AM564" s="30"/>
      <c r="AN564" s="30"/>
      <c r="AO564" s="30"/>
      <c r="AP564" s="30"/>
      <c r="AQ564" s="30"/>
      <c r="AR564" s="30"/>
      <c r="AS564" s="30"/>
      <c r="AT564" s="30"/>
      <c r="AU564" s="30"/>
      <c r="AV564" s="30"/>
      <c r="AW564" s="30"/>
      <c r="AX564" s="30"/>
      <c r="AY564" s="30"/>
      <c r="AZ564" s="30"/>
      <c r="BA564" s="30"/>
      <c r="BB564" s="30"/>
      <c r="BC564" s="30"/>
      <c r="BD564" s="30"/>
      <c r="BE564" s="30"/>
      <c r="BF564" s="30"/>
      <c r="BG564" s="30"/>
      <c r="BH564" s="30"/>
      <c r="BI564" s="30"/>
      <c r="BJ564" s="30"/>
      <c r="BK564" s="30"/>
      <c r="BL564" s="30"/>
      <c r="BM564" s="30"/>
      <c r="BN564" s="30"/>
      <c r="BO564" s="30"/>
      <c r="BP564" s="30"/>
      <c r="BQ564" s="30"/>
      <c r="BR564" s="30"/>
      <c r="BS564" s="30"/>
      <c r="BT564" s="30"/>
      <c r="BU564" s="30"/>
      <c r="BV564" s="30"/>
      <c r="BW564" s="30"/>
      <c r="BX564" s="30"/>
      <c r="BY564" s="30"/>
      <c r="BZ564" s="30"/>
      <c r="CA564" s="30"/>
      <c r="CB564" s="30"/>
      <c r="CC564" s="30"/>
      <c r="CD564" s="30"/>
      <c r="CE564" s="30"/>
      <c r="CF564" s="30"/>
      <c r="CG564" s="30"/>
      <c r="CH564" s="30"/>
      <c r="CI564" s="30"/>
      <c r="CJ564" s="30"/>
      <c r="CK564" s="30"/>
      <c r="CL564" s="30"/>
      <c r="CM564" s="30"/>
      <c r="CN564" s="30"/>
      <c r="CO564" s="30"/>
      <c r="CP564" s="30"/>
      <c r="CQ564" s="30"/>
      <c r="CR564" s="30"/>
      <c r="CS564" s="30"/>
      <c r="CT564" s="30"/>
      <c r="CU564" s="30"/>
      <c r="CV564" s="30"/>
      <c r="CW564" s="30"/>
      <c r="CX564" s="30"/>
      <c r="CY564" s="30"/>
      <c r="CZ564" s="30"/>
      <c r="DA564" s="30"/>
      <c r="DB564" s="30"/>
      <c r="DC564" s="30"/>
      <c r="DD564" s="30"/>
      <c r="DE564" s="30"/>
      <c r="DF564" s="30"/>
      <c r="DG564" s="30"/>
      <c r="DH564" s="30"/>
      <c r="DI564" s="30"/>
      <c r="DJ564" s="30"/>
      <c r="DK564" s="30"/>
      <c r="DL564" s="30"/>
      <c r="DM564" s="30"/>
      <c r="DN564" s="30"/>
      <c r="DO564" s="30"/>
      <c r="DP564" s="30"/>
      <c r="DQ564" s="30"/>
      <c r="DR564" s="30"/>
      <c r="DS564" s="30"/>
      <c r="DT564" s="30"/>
      <c r="DU564" s="30"/>
      <c r="DV564" s="30"/>
      <c r="DW564" s="30"/>
      <c r="DX564" s="30"/>
      <c r="DY564" s="30"/>
      <c r="DZ564" s="30"/>
      <c r="EA564" s="30"/>
      <c r="EB564" s="30"/>
      <c r="EC564" s="30"/>
      <c r="ED564" s="30"/>
      <c r="EE564" s="30"/>
      <c r="EF564" s="30"/>
      <c r="EG564" s="30"/>
      <c r="EH564" s="30"/>
      <c r="EI564" s="30"/>
      <c r="EJ564" s="30"/>
      <c r="EK564" s="30"/>
      <c r="EL564" s="30"/>
      <c r="EM564" s="30"/>
      <c r="EN564" s="30"/>
      <c r="EO564" s="30"/>
      <c r="EP564" s="30"/>
      <c r="EQ564" s="30"/>
      <c r="ER564" s="30"/>
      <c r="ES564" s="30"/>
      <c r="ET564" s="30"/>
      <c r="EU564" s="30"/>
      <c r="EV564" s="30"/>
      <c r="EW564" s="30"/>
      <c r="EX564" s="30"/>
      <c r="EY564" s="30"/>
      <c r="EZ564" s="30"/>
      <c r="FA564" s="30"/>
      <c r="FB564" s="30"/>
      <c r="FC564" s="30"/>
      <c r="FD564" s="30"/>
      <c r="FE564" s="30"/>
      <c r="FF564" s="30"/>
      <c r="FG564" s="30"/>
      <c r="FH564" s="30"/>
      <c r="FI564" s="30"/>
      <c r="FJ564" s="30"/>
      <c r="FK564" s="30"/>
      <c r="FL564" s="30"/>
      <c r="FM564" s="30"/>
      <c r="FN564" s="30"/>
      <c r="FO564" s="30"/>
      <c r="FP564" s="30"/>
      <c r="FQ564" s="30"/>
      <c r="FR564" s="30"/>
      <c r="FS564" s="30"/>
      <c r="FT564" s="30"/>
      <c r="FU564" s="30"/>
      <c r="FV564" s="30"/>
      <c r="FW564" s="30"/>
      <c r="FX564" s="30"/>
      <c r="FY564" s="30"/>
      <c r="FZ564" s="30"/>
      <c r="GA564" s="30"/>
      <c r="GB564" s="30"/>
      <c r="GC564" s="30"/>
      <c r="GD564" s="30"/>
      <c r="GE564" s="30"/>
      <c r="GF564" s="30"/>
      <c r="GG564" s="30"/>
      <c r="GH564" s="30"/>
      <c r="GI564" s="30"/>
      <c r="GJ564" s="30"/>
      <c r="GK564" s="30"/>
      <c r="GL564" s="30"/>
      <c r="GM564" s="30"/>
      <c r="GN564" s="30"/>
      <c r="GO564" s="30"/>
      <c r="GP564" s="30"/>
      <c r="GQ564" s="30"/>
      <c r="GR564" s="30"/>
      <c r="GS564" s="30"/>
      <c r="GT564" s="30"/>
      <c r="GU564" s="30"/>
      <c r="GV564" s="30"/>
      <c r="GW564" s="30"/>
      <c r="GX564" s="30"/>
      <c r="GY564" s="30"/>
      <c r="GZ564" s="30"/>
      <c r="HA564" s="30"/>
      <c r="HB564" s="30"/>
      <c r="HC564" s="30"/>
      <c r="HD564" s="30"/>
      <c r="HE564" s="30"/>
      <c r="HF564" s="30"/>
      <c r="HG564" s="30"/>
      <c r="HH564" s="30"/>
      <c r="HI564" s="30"/>
      <c r="HJ564" s="30"/>
      <c r="HK564" s="30"/>
      <c r="HL564" s="30"/>
      <c r="HM564" s="30"/>
      <c r="HN564" s="30"/>
      <c r="HO564" s="30"/>
      <c r="HP564" s="30"/>
      <c r="HQ564" s="30"/>
      <c r="HR564" s="30"/>
      <c r="HS564" s="30"/>
      <c r="HT564" s="30"/>
      <c r="HU564" s="30"/>
      <c r="HV564" s="30"/>
      <c r="HW564" s="30"/>
      <c r="HX564" s="30"/>
      <c r="HY564" s="30"/>
      <c r="HZ564" s="30"/>
      <c r="IA564" s="30"/>
      <c r="IB564" s="30"/>
      <c r="IC564" s="30"/>
      <c r="ID564" s="30"/>
      <c r="IE564" s="30"/>
      <c r="IF564" s="30"/>
      <c r="IG564" s="30"/>
      <c r="IH564" s="30"/>
      <c r="II564" s="30"/>
      <c r="IJ564" s="30"/>
      <c r="IK564" s="30"/>
      <c r="IL564" s="30"/>
      <c r="IM564" s="30"/>
      <c r="IN564" s="30"/>
      <c r="IO564" s="30"/>
      <c r="IP564" s="30"/>
      <c r="IQ564" s="30"/>
      <c r="IR564" s="30"/>
      <c r="IS564" s="30"/>
      <c r="IT564" s="30"/>
      <c r="IU564" s="30"/>
      <c r="IV564" s="30"/>
      <c r="IW564" s="30"/>
      <c r="IX564" s="30"/>
      <c r="IY564" s="30"/>
      <c r="IZ564" s="30"/>
      <c r="JA564" s="30"/>
      <c r="JB564" s="30"/>
      <c r="JC564" s="30"/>
      <c r="JD564" s="30"/>
      <c r="JE564" s="30"/>
      <c r="JF564" s="30"/>
      <c r="JG564" s="30"/>
      <c r="JH564" s="30"/>
      <c r="JI564" s="30"/>
      <c r="JJ564" s="30"/>
      <c r="JK564" s="30"/>
      <c r="JL564" s="30"/>
      <c r="JM564" s="30"/>
      <c r="JN564" s="30"/>
      <c r="JO564" s="30"/>
      <c r="JP564" s="30"/>
      <c r="JQ564" s="30"/>
      <c r="JR564" s="30"/>
      <c r="JS564" s="30"/>
      <c r="JT564" s="30"/>
      <c r="JU564" s="30"/>
      <c r="JV564" s="30"/>
      <c r="JW564" s="30"/>
      <c r="JX564" s="30"/>
      <c r="JY564" s="30"/>
      <c r="JZ564" s="30"/>
      <c r="KA564" s="30"/>
      <c r="KB564" s="30"/>
      <c r="KC564" s="30"/>
      <c r="KD564" s="30"/>
      <c r="KE564" s="30"/>
      <c r="KF564" s="30"/>
      <c r="KG564" s="30"/>
      <c r="KH564" s="30"/>
      <c r="KI564" s="30"/>
      <c r="KJ564" s="30"/>
      <c r="KK564" s="30"/>
      <c r="KL564" s="30"/>
      <c r="KM564" s="30"/>
      <c r="KN564" s="30"/>
      <c r="KO564" s="30"/>
      <c r="KP564" s="30"/>
      <c r="KQ564" s="30"/>
      <c r="KR564" s="30"/>
      <c r="KS564" s="30"/>
      <c r="KT564" s="30"/>
      <c r="KU564" s="30"/>
      <c r="KV564" s="30"/>
      <c r="KW564" s="30"/>
      <c r="KX564" s="30"/>
      <c r="KY564" s="30"/>
      <c r="KZ564" s="30"/>
      <c r="LA564" s="30"/>
      <c r="LB564" s="30"/>
      <c r="LC564" s="30"/>
      <c r="LD564" s="30"/>
      <c r="LE564" s="30"/>
      <c r="LF564" s="30"/>
      <c r="LG564" s="30"/>
      <c r="LH564" s="30"/>
      <c r="LI564" s="30"/>
      <c r="LJ564" s="30"/>
      <c r="LK564" s="30"/>
      <c r="LL564" s="30"/>
      <c r="LM564" s="30"/>
      <c r="LN564" s="30"/>
      <c r="LO564" s="30"/>
      <c r="LP564" s="30"/>
      <c r="LQ564" s="30"/>
      <c r="LR564" s="30"/>
      <c r="LS564" s="30"/>
      <c r="LT564" s="30"/>
      <c r="LU564" s="30"/>
      <c r="LV564" s="30"/>
      <c r="LW564" s="30"/>
      <c r="LX564" s="30"/>
    </row>
    <row r="565" spans="1:336" s="31" customFormat="1" ht="76.5" x14ac:dyDescent="0.25">
      <c r="A565" s="677" t="str">
        <f>CONCATENATE(MUEBLES[[#This Row],[CODIGO DE LA PARTIDA ESPECIFICA ]],"-",MUEBLES[[#This Row],[NO. EDIFICIO ]],"-",MUEBLES[[#This Row],[NO. ÁREA ]],"-",MUEBLES[[#This Row],[NÚM. DE BIEN ]],"-",MUEBLES[[#This Row],[CONSECUTIVO DEL BIEN ]],"-",MUEBLES[[#This Row],[CONSECUTIVO GENERAL DE INVENTARIO]])</f>
        <v>511-01-44-278-005-0560</v>
      </c>
      <c r="B565" s="584">
        <v>511</v>
      </c>
      <c r="C565" s="584" t="s">
        <v>6096</v>
      </c>
      <c r="D565" s="584" t="s">
        <v>6681</v>
      </c>
      <c r="E565" s="585" t="s">
        <v>4060</v>
      </c>
      <c r="F565" s="584" t="str">
        <f>VLOOKUP(MUEBLES[[#This Row],[NO. EDIFICIO ]],EDIFICIOS[],2,FALSE)</f>
        <v>PALACIO MUNICIPAL</v>
      </c>
      <c r="G565" s="584" t="str">
        <f>VLOOKUP(MUEBLES[[#This Row],[NO. EDIFICIO ]],EDIFICIOS[],3,FALSE)</f>
        <v>PALACIO MUNICIPAL, S/N, COLONIA CENTRO</v>
      </c>
      <c r="H565" s="606" t="s">
        <v>4289</v>
      </c>
      <c r="I565" s="587" t="str">
        <f>VLOOKUP(MUEBLES[[#This Row],[NO. ÁREA ]],AREAS[],2,FALSE)</f>
        <v>SEGURIDAD PÚBLICA Y TRÁNSITO MUNICIPAL</v>
      </c>
      <c r="J565" s="586" t="str">
        <f>VLOOKUP(MUEBLES[[#This Row],[NO. ÁREA ]],AREAS[],5,FALSE)</f>
        <v>LIC. MIGUEL ÁNGEL ALDANA  CANO</v>
      </c>
      <c r="K565" s="586" t="s">
        <v>4060</v>
      </c>
      <c r="L565" s="587" t="str">
        <f>VLOOKUP(MUEBLES[[#This Row],[NÚM. DE NOMINA ]],PERSONAL[],2,FALSE)</f>
        <v>LIC. MIGUEL ÁNGEL ALDANA  CANO</v>
      </c>
      <c r="M565" s="586" t="str">
        <f>VLOOKUP(MUEBLES[[#This Row],[NÚM. DE NOMINA ]],PERSONAL[],3,FALSE)</f>
        <v xml:space="preserve">TITULAR </v>
      </c>
      <c r="N565" s="585" t="s">
        <v>4911</v>
      </c>
      <c r="O565" s="624" t="s">
        <v>4696</v>
      </c>
      <c r="P565" s="588" t="str">
        <f>VLOOKUP(MUEBLES[[#This Row],[NÚM. DE BIEN ]],BIENES[],2,FALSE)</f>
        <v>SISTEMA DE TIERRA PARA PROTECCION DE DESCARGAS ELECTRICAS</v>
      </c>
      <c r="Q565" s="625" t="s">
        <v>3621</v>
      </c>
      <c r="R565" s="606" t="s">
        <v>5502</v>
      </c>
      <c r="S565" s="585" t="s">
        <v>557</v>
      </c>
      <c r="T565" s="585" t="s">
        <v>557</v>
      </c>
      <c r="U565" s="585" t="s">
        <v>557</v>
      </c>
      <c r="V565" s="585"/>
      <c r="W565" s="590">
        <v>45280</v>
      </c>
      <c r="X565" s="591">
        <v>5304.1</v>
      </c>
      <c r="Y565" s="619"/>
      <c r="Z565" s="592">
        <v>5304.1</v>
      </c>
      <c r="AA565" s="585" t="s">
        <v>1405</v>
      </c>
      <c r="AB565" s="19"/>
      <c r="AC565" s="576"/>
      <c r="AD565" s="30"/>
      <c r="AE565" s="30"/>
      <c r="AF565" s="30"/>
      <c r="AG565" s="30"/>
      <c r="AH565" s="30"/>
      <c r="AI565" s="30"/>
      <c r="AJ565" s="30"/>
      <c r="AK565" s="30"/>
      <c r="AL565" s="30"/>
      <c r="AM565" s="30"/>
      <c r="AN565" s="30"/>
      <c r="AO565" s="30"/>
      <c r="AP565" s="30"/>
      <c r="AQ565" s="30"/>
      <c r="AR565" s="30"/>
      <c r="AS565" s="30"/>
      <c r="AT565" s="30"/>
      <c r="AU565" s="30"/>
      <c r="AV565" s="30"/>
      <c r="AW565" s="30"/>
      <c r="AX565" s="30"/>
      <c r="AY565" s="30"/>
      <c r="AZ565" s="30"/>
      <c r="BA565" s="30"/>
      <c r="BB565" s="30"/>
      <c r="BC565" s="30"/>
      <c r="BD565" s="30"/>
      <c r="BE565" s="30"/>
      <c r="BF565" s="30"/>
      <c r="BG565" s="30"/>
      <c r="BH565" s="30"/>
      <c r="BI565" s="30"/>
      <c r="BJ565" s="30"/>
      <c r="BK565" s="30"/>
      <c r="BL565" s="30"/>
      <c r="BM565" s="30"/>
      <c r="BN565" s="30"/>
      <c r="BO565" s="30"/>
      <c r="BP565" s="30"/>
      <c r="BQ565" s="30"/>
      <c r="BR565" s="30"/>
      <c r="BS565" s="30"/>
      <c r="BT565" s="30"/>
      <c r="BU565" s="30"/>
      <c r="BV565" s="30"/>
      <c r="BW565" s="30"/>
      <c r="BX565" s="30"/>
      <c r="BY565" s="30"/>
      <c r="BZ565" s="30"/>
      <c r="CA565" s="30"/>
      <c r="CB565" s="30"/>
      <c r="CC565" s="30"/>
      <c r="CD565" s="30"/>
      <c r="CE565" s="30"/>
      <c r="CF565" s="30"/>
      <c r="CG565" s="30"/>
      <c r="CH565" s="30"/>
      <c r="CI565" s="30"/>
      <c r="CJ565" s="30"/>
      <c r="CK565" s="30"/>
      <c r="CL565" s="30"/>
      <c r="CM565" s="30"/>
      <c r="CN565" s="30"/>
      <c r="CO565" s="30"/>
      <c r="CP565" s="30"/>
      <c r="CQ565" s="30"/>
      <c r="CR565" s="30"/>
      <c r="CS565" s="30"/>
      <c r="CT565" s="30"/>
      <c r="CU565" s="30"/>
      <c r="CV565" s="30"/>
      <c r="CW565" s="30"/>
      <c r="CX565" s="30"/>
      <c r="CY565" s="30"/>
      <c r="CZ565" s="30"/>
      <c r="DA565" s="30"/>
      <c r="DB565" s="30"/>
      <c r="DC565" s="30"/>
      <c r="DD565" s="30"/>
      <c r="DE565" s="30"/>
      <c r="DF565" s="30"/>
      <c r="DG565" s="30"/>
      <c r="DH565" s="30"/>
      <c r="DI565" s="30"/>
      <c r="DJ565" s="30"/>
      <c r="DK565" s="30"/>
      <c r="DL565" s="30"/>
      <c r="DM565" s="30"/>
      <c r="DN565" s="30"/>
      <c r="DO565" s="30"/>
      <c r="DP565" s="30"/>
      <c r="DQ565" s="30"/>
      <c r="DR565" s="30"/>
      <c r="DS565" s="30"/>
      <c r="DT565" s="30"/>
      <c r="DU565" s="30"/>
      <c r="DV565" s="30"/>
      <c r="DW565" s="30"/>
      <c r="DX565" s="30"/>
      <c r="DY565" s="30"/>
      <c r="DZ565" s="30"/>
      <c r="EA565" s="30"/>
      <c r="EB565" s="30"/>
      <c r="EC565" s="30"/>
      <c r="ED565" s="30"/>
      <c r="EE565" s="30"/>
      <c r="EF565" s="30"/>
      <c r="EG565" s="30"/>
      <c r="EH565" s="30"/>
      <c r="EI565" s="30"/>
      <c r="EJ565" s="30"/>
      <c r="EK565" s="30"/>
      <c r="EL565" s="30"/>
      <c r="EM565" s="30"/>
      <c r="EN565" s="30"/>
      <c r="EO565" s="30"/>
      <c r="EP565" s="30"/>
      <c r="EQ565" s="30"/>
      <c r="ER565" s="30"/>
      <c r="ES565" s="30"/>
      <c r="ET565" s="30"/>
      <c r="EU565" s="30"/>
      <c r="EV565" s="30"/>
      <c r="EW565" s="30"/>
      <c r="EX565" s="30"/>
      <c r="EY565" s="30"/>
      <c r="EZ565" s="30"/>
      <c r="FA565" s="30"/>
      <c r="FB565" s="30"/>
      <c r="FC565" s="30"/>
      <c r="FD565" s="30"/>
      <c r="FE565" s="30"/>
      <c r="FF565" s="30"/>
      <c r="FG565" s="30"/>
      <c r="FH565" s="30"/>
      <c r="FI565" s="30"/>
      <c r="FJ565" s="30"/>
      <c r="FK565" s="30"/>
      <c r="FL565" s="30"/>
      <c r="FM565" s="30"/>
      <c r="FN565" s="30"/>
      <c r="FO565" s="30"/>
      <c r="FP565" s="30"/>
      <c r="FQ565" s="30"/>
      <c r="FR565" s="30"/>
      <c r="FS565" s="30"/>
      <c r="FT565" s="30"/>
      <c r="FU565" s="30"/>
      <c r="FV565" s="30"/>
      <c r="FW565" s="30"/>
      <c r="FX565" s="30"/>
      <c r="FY565" s="30"/>
      <c r="FZ565" s="30"/>
      <c r="GA565" s="30"/>
      <c r="GB565" s="30"/>
      <c r="GC565" s="30"/>
      <c r="GD565" s="30"/>
      <c r="GE565" s="30"/>
      <c r="GF565" s="30"/>
      <c r="GG565" s="30"/>
      <c r="GH565" s="30"/>
      <c r="GI565" s="30"/>
      <c r="GJ565" s="30"/>
      <c r="GK565" s="30"/>
      <c r="GL565" s="30"/>
      <c r="GM565" s="30"/>
      <c r="GN565" s="30"/>
      <c r="GO565" s="30"/>
      <c r="GP565" s="30"/>
      <c r="GQ565" s="30"/>
      <c r="GR565" s="30"/>
      <c r="GS565" s="30"/>
      <c r="GT565" s="30"/>
      <c r="GU565" s="30"/>
      <c r="GV565" s="30"/>
      <c r="GW565" s="30"/>
      <c r="GX565" s="30"/>
      <c r="GY565" s="30"/>
      <c r="GZ565" s="30"/>
      <c r="HA565" s="30"/>
      <c r="HB565" s="30"/>
      <c r="HC565" s="30"/>
      <c r="HD565" s="30"/>
      <c r="HE565" s="30"/>
      <c r="HF565" s="30"/>
      <c r="HG565" s="30"/>
      <c r="HH565" s="30"/>
      <c r="HI565" s="30"/>
      <c r="HJ565" s="30"/>
      <c r="HK565" s="30"/>
      <c r="HL565" s="30"/>
      <c r="HM565" s="30"/>
      <c r="HN565" s="30"/>
      <c r="HO565" s="30"/>
      <c r="HP565" s="30"/>
      <c r="HQ565" s="30"/>
      <c r="HR565" s="30"/>
      <c r="HS565" s="30"/>
      <c r="HT565" s="30"/>
      <c r="HU565" s="30"/>
      <c r="HV565" s="30"/>
      <c r="HW565" s="30"/>
      <c r="HX565" s="30"/>
      <c r="HY565" s="30"/>
      <c r="HZ565" s="30"/>
      <c r="IA565" s="30"/>
      <c r="IB565" s="30"/>
      <c r="IC565" s="30"/>
      <c r="ID565" s="30"/>
      <c r="IE565" s="30"/>
      <c r="IF565" s="30"/>
      <c r="IG565" s="30"/>
      <c r="IH565" s="30"/>
      <c r="II565" s="30"/>
      <c r="IJ565" s="30"/>
      <c r="IK565" s="30"/>
      <c r="IL565" s="30"/>
      <c r="IM565" s="30"/>
      <c r="IN565" s="30"/>
      <c r="IO565" s="30"/>
      <c r="IP565" s="30"/>
      <c r="IQ565" s="30"/>
      <c r="IR565" s="30"/>
      <c r="IS565" s="30"/>
      <c r="IT565" s="30"/>
      <c r="IU565" s="30"/>
      <c r="IV565" s="30"/>
      <c r="IW565" s="30"/>
      <c r="IX565" s="30"/>
      <c r="IY565" s="30"/>
      <c r="IZ565" s="30"/>
      <c r="JA565" s="30"/>
      <c r="JB565" s="30"/>
      <c r="JC565" s="30"/>
      <c r="JD565" s="30"/>
      <c r="JE565" s="30"/>
      <c r="JF565" s="30"/>
      <c r="JG565" s="30"/>
      <c r="JH565" s="30"/>
      <c r="JI565" s="30"/>
      <c r="JJ565" s="30"/>
      <c r="JK565" s="30"/>
      <c r="JL565" s="30"/>
      <c r="JM565" s="30"/>
      <c r="JN565" s="30"/>
      <c r="JO565" s="30"/>
      <c r="JP565" s="30"/>
      <c r="JQ565" s="30"/>
      <c r="JR565" s="30"/>
      <c r="JS565" s="30"/>
      <c r="JT565" s="30"/>
      <c r="JU565" s="30"/>
      <c r="JV565" s="30"/>
      <c r="JW565" s="30"/>
      <c r="JX565" s="30"/>
      <c r="JY565" s="30"/>
      <c r="JZ565" s="30"/>
      <c r="KA565" s="30"/>
      <c r="KB565" s="30"/>
      <c r="KC565" s="30"/>
      <c r="KD565" s="30"/>
      <c r="KE565" s="30"/>
      <c r="KF565" s="30"/>
      <c r="KG565" s="30"/>
      <c r="KH565" s="30"/>
      <c r="KI565" s="30"/>
      <c r="KJ565" s="30"/>
      <c r="KK565" s="30"/>
      <c r="KL565" s="30"/>
      <c r="KM565" s="30"/>
      <c r="KN565" s="30"/>
      <c r="KO565" s="30"/>
      <c r="KP565" s="30"/>
      <c r="KQ565" s="30"/>
      <c r="KR565" s="30"/>
      <c r="KS565" s="30"/>
      <c r="KT565" s="30"/>
      <c r="KU565" s="30"/>
      <c r="KV565" s="30"/>
      <c r="KW565" s="30"/>
      <c r="KX565" s="30"/>
      <c r="KY565" s="30"/>
      <c r="KZ565" s="30"/>
      <c r="LA565" s="30"/>
      <c r="LB565" s="30"/>
      <c r="LC565" s="30"/>
      <c r="LD565" s="30"/>
      <c r="LE565" s="30"/>
      <c r="LF565" s="30"/>
      <c r="LG565" s="30"/>
      <c r="LH565" s="30"/>
      <c r="LI565" s="30"/>
      <c r="LJ565" s="30"/>
      <c r="LK565" s="30"/>
      <c r="LL565" s="30"/>
      <c r="LM565" s="30"/>
      <c r="LN565" s="30"/>
      <c r="LO565" s="30"/>
      <c r="LP565" s="30"/>
      <c r="LQ565" s="30"/>
      <c r="LR565" s="30"/>
      <c r="LS565" s="30"/>
      <c r="LT565" s="30"/>
      <c r="LU565" s="30"/>
      <c r="LV565" s="30"/>
      <c r="LW565" s="30"/>
      <c r="LX565" s="30"/>
    </row>
    <row r="566" spans="1:336" s="31" customFormat="1" ht="76.5" x14ac:dyDescent="0.25">
      <c r="A566" s="677" t="str">
        <f>CONCATENATE(MUEBLES[[#This Row],[CODIGO DE LA PARTIDA ESPECIFICA ]],"-",MUEBLES[[#This Row],[NO. EDIFICIO ]],"-",MUEBLES[[#This Row],[NO. ÁREA ]],"-",MUEBLES[[#This Row],[NÚM. DE BIEN ]],"-",MUEBLES[[#This Row],[CONSECUTIVO DEL BIEN ]],"-",MUEBLES[[#This Row],[CONSECUTIVO GENERAL DE INVENTARIO]])</f>
        <v>511-01-44-278-006-0561</v>
      </c>
      <c r="B566" s="584">
        <v>511</v>
      </c>
      <c r="C566" s="584" t="s">
        <v>6096</v>
      </c>
      <c r="D566" s="584" t="s">
        <v>6682</v>
      </c>
      <c r="E566" s="585" t="s">
        <v>4060</v>
      </c>
      <c r="F566" s="584" t="str">
        <f>VLOOKUP(MUEBLES[[#This Row],[NO. EDIFICIO ]],EDIFICIOS[],2,FALSE)</f>
        <v>PALACIO MUNICIPAL</v>
      </c>
      <c r="G566" s="584" t="str">
        <f>VLOOKUP(MUEBLES[[#This Row],[NO. EDIFICIO ]],EDIFICIOS[],3,FALSE)</f>
        <v>PALACIO MUNICIPAL, S/N, COLONIA CENTRO</v>
      </c>
      <c r="H566" s="606" t="s">
        <v>4289</v>
      </c>
      <c r="I566" s="587" t="str">
        <f>VLOOKUP(MUEBLES[[#This Row],[NO. ÁREA ]],AREAS[],2,FALSE)</f>
        <v>SEGURIDAD PÚBLICA Y TRÁNSITO MUNICIPAL</v>
      </c>
      <c r="J566" s="586" t="str">
        <f>VLOOKUP(MUEBLES[[#This Row],[NO. ÁREA ]],AREAS[],5,FALSE)</f>
        <v>LIC. MIGUEL ÁNGEL ALDANA  CANO</v>
      </c>
      <c r="K566" s="586" t="s">
        <v>4060</v>
      </c>
      <c r="L566" s="587" t="str">
        <f>VLOOKUP(MUEBLES[[#This Row],[NÚM. DE NOMINA ]],PERSONAL[],2,FALSE)</f>
        <v>LIC. MIGUEL ÁNGEL ALDANA  CANO</v>
      </c>
      <c r="M566" s="586" t="str">
        <f>VLOOKUP(MUEBLES[[#This Row],[NÚM. DE NOMINA ]],PERSONAL[],3,FALSE)</f>
        <v xml:space="preserve">TITULAR </v>
      </c>
      <c r="N566" s="585" t="s">
        <v>4911</v>
      </c>
      <c r="O566" s="624" t="s">
        <v>4697</v>
      </c>
      <c r="P566" s="588" t="str">
        <f>VLOOKUP(MUEBLES[[#This Row],[NÚM. DE BIEN ]],BIENES[],2,FALSE)</f>
        <v>SISTEMA DE TIERRA PARA PROTECCION DE DESCARGAS ELECTRICAS</v>
      </c>
      <c r="Q566" s="625" t="s">
        <v>3621</v>
      </c>
      <c r="R566" s="606" t="s">
        <v>5503</v>
      </c>
      <c r="S566" s="585" t="s">
        <v>557</v>
      </c>
      <c r="T566" s="585" t="s">
        <v>557</v>
      </c>
      <c r="U566" s="585" t="s">
        <v>557</v>
      </c>
      <c r="V566" s="585"/>
      <c r="W566" s="590">
        <v>45280</v>
      </c>
      <c r="X566" s="591">
        <v>5304.1</v>
      </c>
      <c r="Y566" s="619"/>
      <c r="Z566" s="592">
        <v>5304.1</v>
      </c>
      <c r="AA566" s="585" t="s">
        <v>1405</v>
      </c>
      <c r="AB566" s="19"/>
      <c r="AC566" s="576"/>
      <c r="AD566" s="30"/>
      <c r="AE566" s="30"/>
      <c r="AF566" s="30"/>
      <c r="AG566" s="30"/>
      <c r="AH566" s="30"/>
      <c r="AI566" s="30"/>
      <c r="AJ566" s="30"/>
      <c r="AK566" s="30"/>
      <c r="AL566" s="30"/>
      <c r="AM566" s="30"/>
      <c r="AN566" s="30"/>
      <c r="AO566" s="30"/>
      <c r="AP566" s="30"/>
      <c r="AQ566" s="30"/>
      <c r="AR566" s="30"/>
      <c r="AS566" s="30"/>
      <c r="AT566" s="30"/>
      <c r="AU566" s="30"/>
      <c r="AV566" s="30"/>
      <c r="AW566" s="30"/>
      <c r="AX566" s="30"/>
      <c r="AY566" s="30"/>
      <c r="AZ566" s="30"/>
      <c r="BA566" s="30"/>
      <c r="BB566" s="30"/>
      <c r="BC566" s="30"/>
      <c r="BD566" s="30"/>
      <c r="BE566" s="30"/>
      <c r="BF566" s="30"/>
      <c r="BG566" s="30"/>
      <c r="BH566" s="30"/>
      <c r="BI566" s="30"/>
      <c r="BJ566" s="30"/>
      <c r="BK566" s="30"/>
      <c r="BL566" s="30"/>
      <c r="BM566" s="30"/>
      <c r="BN566" s="30"/>
      <c r="BO566" s="30"/>
      <c r="BP566" s="30"/>
      <c r="BQ566" s="30"/>
      <c r="BR566" s="30"/>
      <c r="BS566" s="30"/>
      <c r="BT566" s="30"/>
      <c r="BU566" s="30"/>
      <c r="BV566" s="30"/>
      <c r="BW566" s="30"/>
      <c r="BX566" s="30"/>
      <c r="BY566" s="30"/>
      <c r="BZ566" s="30"/>
      <c r="CA566" s="30"/>
      <c r="CB566" s="30"/>
      <c r="CC566" s="30"/>
      <c r="CD566" s="30"/>
      <c r="CE566" s="30"/>
      <c r="CF566" s="30"/>
      <c r="CG566" s="30"/>
      <c r="CH566" s="30"/>
      <c r="CI566" s="30"/>
      <c r="CJ566" s="30"/>
      <c r="CK566" s="30"/>
      <c r="CL566" s="30"/>
      <c r="CM566" s="30"/>
      <c r="CN566" s="30"/>
      <c r="CO566" s="30"/>
      <c r="CP566" s="30"/>
      <c r="CQ566" s="30"/>
      <c r="CR566" s="30"/>
      <c r="CS566" s="30"/>
      <c r="CT566" s="30"/>
      <c r="CU566" s="30"/>
      <c r="CV566" s="30"/>
      <c r="CW566" s="30"/>
      <c r="CX566" s="30"/>
      <c r="CY566" s="30"/>
      <c r="CZ566" s="30"/>
      <c r="DA566" s="30"/>
      <c r="DB566" s="30"/>
      <c r="DC566" s="30"/>
      <c r="DD566" s="30"/>
      <c r="DE566" s="30"/>
      <c r="DF566" s="30"/>
      <c r="DG566" s="30"/>
      <c r="DH566" s="30"/>
      <c r="DI566" s="30"/>
      <c r="DJ566" s="30"/>
      <c r="DK566" s="30"/>
      <c r="DL566" s="30"/>
      <c r="DM566" s="30"/>
      <c r="DN566" s="30"/>
      <c r="DO566" s="30"/>
      <c r="DP566" s="30"/>
      <c r="DQ566" s="30"/>
      <c r="DR566" s="30"/>
      <c r="DS566" s="30"/>
      <c r="DT566" s="30"/>
      <c r="DU566" s="30"/>
      <c r="DV566" s="30"/>
      <c r="DW566" s="30"/>
      <c r="DX566" s="30"/>
      <c r="DY566" s="30"/>
      <c r="DZ566" s="30"/>
      <c r="EA566" s="30"/>
      <c r="EB566" s="30"/>
      <c r="EC566" s="30"/>
      <c r="ED566" s="30"/>
      <c r="EE566" s="30"/>
      <c r="EF566" s="30"/>
      <c r="EG566" s="30"/>
      <c r="EH566" s="30"/>
      <c r="EI566" s="30"/>
      <c r="EJ566" s="30"/>
      <c r="EK566" s="30"/>
      <c r="EL566" s="30"/>
      <c r="EM566" s="30"/>
      <c r="EN566" s="30"/>
      <c r="EO566" s="30"/>
      <c r="EP566" s="30"/>
      <c r="EQ566" s="30"/>
      <c r="ER566" s="30"/>
      <c r="ES566" s="30"/>
      <c r="ET566" s="30"/>
      <c r="EU566" s="30"/>
      <c r="EV566" s="30"/>
      <c r="EW566" s="30"/>
      <c r="EX566" s="30"/>
      <c r="EY566" s="30"/>
      <c r="EZ566" s="30"/>
      <c r="FA566" s="30"/>
      <c r="FB566" s="30"/>
      <c r="FC566" s="30"/>
      <c r="FD566" s="30"/>
      <c r="FE566" s="30"/>
      <c r="FF566" s="30"/>
      <c r="FG566" s="30"/>
      <c r="FH566" s="30"/>
      <c r="FI566" s="30"/>
      <c r="FJ566" s="30"/>
      <c r="FK566" s="30"/>
      <c r="FL566" s="30"/>
      <c r="FM566" s="30"/>
      <c r="FN566" s="30"/>
      <c r="FO566" s="30"/>
      <c r="FP566" s="30"/>
      <c r="FQ566" s="30"/>
      <c r="FR566" s="30"/>
      <c r="FS566" s="30"/>
      <c r="FT566" s="30"/>
      <c r="FU566" s="30"/>
      <c r="FV566" s="30"/>
      <c r="FW566" s="30"/>
      <c r="FX566" s="30"/>
      <c r="FY566" s="30"/>
      <c r="FZ566" s="30"/>
      <c r="GA566" s="30"/>
      <c r="GB566" s="30"/>
      <c r="GC566" s="30"/>
      <c r="GD566" s="30"/>
      <c r="GE566" s="30"/>
      <c r="GF566" s="30"/>
      <c r="GG566" s="30"/>
      <c r="GH566" s="30"/>
      <c r="GI566" s="30"/>
      <c r="GJ566" s="30"/>
      <c r="GK566" s="30"/>
      <c r="GL566" s="30"/>
      <c r="GM566" s="30"/>
      <c r="GN566" s="30"/>
      <c r="GO566" s="30"/>
      <c r="GP566" s="30"/>
      <c r="GQ566" s="30"/>
      <c r="GR566" s="30"/>
      <c r="GS566" s="30"/>
      <c r="GT566" s="30"/>
      <c r="GU566" s="30"/>
      <c r="GV566" s="30"/>
      <c r="GW566" s="30"/>
      <c r="GX566" s="30"/>
      <c r="GY566" s="30"/>
      <c r="GZ566" s="30"/>
      <c r="HA566" s="30"/>
      <c r="HB566" s="30"/>
      <c r="HC566" s="30"/>
      <c r="HD566" s="30"/>
      <c r="HE566" s="30"/>
      <c r="HF566" s="30"/>
      <c r="HG566" s="30"/>
      <c r="HH566" s="30"/>
      <c r="HI566" s="30"/>
      <c r="HJ566" s="30"/>
      <c r="HK566" s="30"/>
      <c r="HL566" s="30"/>
      <c r="HM566" s="30"/>
      <c r="HN566" s="30"/>
      <c r="HO566" s="30"/>
      <c r="HP566" s="30"/>
      <c r="HQ566" s="30"/>
      <c r="HR566" s="30"/>
      <c r="HS566" s="30"/>
      <c r="HT566" s="30"/>
      <c r="HU566" s="30"/>
      <c r="HV566" s="30"/>
      <c r="HW566" s="30"/>
      <c r="HX566" s="30"/>
      <c r="HY566" s="30"/>
      <c r="HZ566" s="30"/>
      <c r="IA566" s="30"/>
      <c r="IB566" s="30"/>
      <c r="IC566" s="30"/>
      <c r="ID566" s="30"/>
      <c r="IE566" s="30"/>
      <c r="IF566" s="30"/>
      <c r="IG566" s="30"/>
      <c r="IH566" s="30"/>
      <c r="II566" s="30"/>
      <c r="IJ566" s="30"/>
      <c r="IK566" s="30"/>
      <c r="IL566" s="30"/>
      <c r="IM566" s="30"/>
      <c r="IN566" s="30"/>
      <c r="IO566" s="30"/>
      <c r="IP566" s="30"/>
      <c r="IQ566" s="30"/>
      <c r="IR566" s="30"/>
      <c r="IS566" s="30"/>
      <c r="IT566" s="30"/>
      <c r="IU566" s="30"/>
      <c r="IV566" s="30"/>
      <c r="IW566" s="30"/>
      <c r="IX566" s="30"/>
      <c r="IY566" s="30"/>
      <c r="IZ566" s="30"/>
      <c r="JA566" s="30"/>
      <c r="JB566" s="30"/>
      <c r="JC566" s="30"/>
      <c r="JD566" s="30"/>
      <c r="JE566" s="30"/>
      <c r="JF566" s="30"/>
      <c r="JG566" s="30"/>
      <c r="JH566" s="30"/>
      <c r="JI566" s="30"/>
      <c r="JJ566" s="30"/>
      <c r="JK566" s="30"/>
      <c r="JL566" s="30"/>
      <c r="JM566" s="30"/>
      <c r="JN566" s="30"/>
      <c r="JO566" s="30"/>
      <c r="JP566" s="30"/>
      <c r="JQ566" s="30"/>
      <c r="JR566" s="30"/>
      <c r="JS566" s="30"/>
      <c r="JT566" s="30"/>
      <c r="JU566" s="30"/>
      <c r="JV566" s="30"/>
      <c r="JW566" s="30"/>
      <c r="JX566" s="30"/>
      <c r="JY566" s="30"/>
      <c r="JZ566" s="30"/>
      <c r="KA566" s="30"/>
      <c r="KB566" s="30"/>
      <c r="KC566" s="30"/>
      <c r="KD566" s="30"/>
      <c r="KE566" s="30"/>
      <c r="KF566" s="30"/>
      <c r="KG566" s="30"/>
      <c r="KH566" s="30"/>
      <c r="KI566" s="30"/>
      <c r="KJ566" s="30"/>
      <c r="KK566" s="30"/>
      <c r="KL566" s="30"/>
      <c r="KM566" s="30"/>
      <c r="KN566" s="30"/>
      <c r="KO566" s="30"/>
      <c r="KP566" s="30"/>
      <c r="KQ566" s="30"/>
      <c r="KR566" s="30"/>
      <c r="KS566" s="30"/>
      <c r="KT566" s="30"/>
      <c r="KU566" s="30"/>
      <c r="KV566" s="30"/>
      <c r="KW566" s="30"/>
      <c r="KX566" s="30"/>
      <c r="KY566" s="30"/>
      <c r="KZ566" s="30"/>
      <c r="LA566" s="30"/>
      <c r="LB566" s="30"/>
      <c r="LC566" s="30"/>
      <c r="LD566" s="30"/>
      <c r="LE566" s="30"/>
      <c r="LF566" s="30"/>
      <c r="LG566" s="30"/>
      <c r="LH566" s="30"/>
      <c r="LI566" s="30"/>
      <c r="LJ566" s="30"/>
      <c r="LK566" s="30"/>
      <c r="LL566" s="30"/>
      <c r="LM566" s="30"/>
      <c r="LN566" s="30"/>
      <c r="LO566" s="30"/>
      <c r="LP566" s="30"/>
      <c r="LQ566" s="30"/>
      <c r="LR566" s="30"/>
      <c r="LS566" s="30"/>
      <c r="LT566" s="30"/>
      <c r="LU566" s="30"/>
      <c r="LV566" s="30"/>
      <c r="LW566" s="30"/>
      <c r="LX566" s="30"/>
    </row>
    <row r="567" spans="1:336" s="31" customFormat="1" ht="76.5" x14ac:dyDescent="0.25">
      <c r="A567" s="677" t="str">
        <f>CONCATENATE(MUEBLES[[#This Row],[CODIGO DE LA PARTIDA ESPECIFICA ]],"-",MUEBLES[[#This Row],[NO. EDIFICIO ]],"-",MUEBLES[[#This Row],[NO. ÁREA ]],"-",MUEBLES[[#This Row],[NÚM. DE BIEN ]],"-",MUEBLES[[#This Row],[CONSECUTIVO DEL BIEN ]],"-",MUEBLES[[#This Row],[CONSECUTIVO GENERAL DE INVENTARIO]])</f>
        <v>511-01-44-278-007-0562</v>
      </c>
      <c r="B567" s="584">
        <v>511</v>
      </c>
      <c r="C567" s="584" t="s">
        <v>6096</v>
      </c>
      <c r="D567" s="584" t="s">
        <v>6683</v>
      </c>
      <c r="E567" s="585" t="s">
        <v>4060</v>
      </c>
      <c r="F567" s="584" t="str">
        <f>VLOOKUP(MUEBLES[[#This Row],[NO. EDIFICIO ]],EDIFICIOS[],2,FALSE)</f>
        <v>PALACIO MUNICIPAL</v>
      </c>
      <c r="G567" s="584" t="str">
        <f>VLOOKUP(MUEBLES[[#This Row],[NO. EDIFICIO ]],EDIFICIOS[],3,FALSE)</f>
        <v>PALACIO MUNICIPAL, S/N, COLONIA CENTRO</v>
      </c>
      <c r="H567" s="606" t="s">
        <v>4289</v>
      </c>
      <c r="I567" s="587" t="str">
        <f>VLOOKUP(MUEBLES[[#This Row],[NO. ÁREA ]],AREAS[],2,FALSE)</f>
        <v>SEGURIDAD PÚBLICA Y TRÁNSITO MUNICIPAL</v>
      </c>
      <c r="J567" s="586" t="str">
        <f>VLOOKUP(MUEBLES[[#This Row],[NO. ÁREA ]],AREAS[],5,FALSE)</f>
        <v>LIC. MIGUEL ÁNGEL ALDANA  CANO</v>
      </c>
      <c r="K567" s="586" t="s">
        <v>4060</v>
      </c>
      <c r="L567" s="587" t="str">
        <f>VLOOKUP(MUEBLES[[#This Row],[NÚM. DE NOMINA ]],PERSONAL[],2,FALSE)</f>
        <v>LIC. MIGUEL ÁNGEL ALDANA  CANO</v>
      </c>
      <c r="M567" s="586" t="str">
        <f>VLOOKUP(MUEBLES[[#This Row],[NÚM. DE NOMINA ]],PERSONAL[],3,FALSE)</f>
        <v xml:space="preserve">TITULAR </v>
      </c>
      <c r="N567" s="585" t="s">
        <v>4911</v>
      </c>
      <c r="O567" s="624" t="s">
        <v>4698</v>
      </c>
      <c r="P567" s="588" t="str">
        <f>VLOOKUP(MUEBLES[[#This Row],[NÚM. DE BIEN ]],BIENES[],2,FALSE)</f>
        <v>SISTEMA DE TIERRA PARA PROTECCION DE DESCARGAS ELECTRICAS</v>
      </c>
      <c r="Q567" s="625" t="s">
        <v>3621</v>
      </c>
      <c r="R567" s="606" t="s">
        <v>5504</v>
      </c>
      <c r="S567" s="585" t="s">
        <v>557</v>
      </c>
      <c r="T567" s="585" t="s">
        <v>557</v>
      </c>
      <c r="U567" s="585" t="s">
        <v>557</v>
      </c>
      <c r="V567" s="585"/>
      <c r="W567" s="590">
        <v>45280</v>
      </c>
      <c r="X567" s="591">
        <v>5304.1</v>
      </c>
      <c r="Y567" s="619"/>
      <c r="Z567" s="592">
        <v>5304.1</v>
      </c>
      <c r="AA567" s="585" t="s">
        <v>1405</v>
      </c>
      <c r="AB567" s="19"/>
      <c r="AC567" s="576"/>
      <c r="AD567" s="30"/>
      <c r="AE567" s="30"/>
      <c r="AF567" s="30"/>
      <c r="AG567" s="30"/>
      <c r="AH567" s="30"/>
      <c r="AI567" s="30"/>
      <c r="AJ567" s="30"/>
      <c r="AK567" s="30"/>
      <c r="AL567" s="30"/>
      <c r="AM567" s="30"/>
      <c r="AN567" s="30"/>
      <c r="AO567" s="30"/>
      <c r="AP567" s="30"/>
      <c r="AQ567" s="30"/>
      <c r="AR567" s="30"/>
      <c r="AS567" s="30"/>
      <c r="AT567" s="30"/>
      <c r="AU567" s="30"/>
      <c r="AV567" s="30"/>
      <c r="AW567" s="30"/>
      <c r="AX567" s="30"/>
      <c r="AY567" s="30"/>
      <c r="AZ567" s="30"/>
      <c r="BA567" s="30"/>
      <c r="BB567" s="30"/>
      <c r="BC567" s="30"/>
      <c r="BD567" s="30"/>
      <c r="BE567" s="30"/>
      <c r="BF567" s="30"/>
      <c r="BG567" s="30"/>
      <c r="BH567" s="30"/>
      <c r="BI567" s="30"/>
      <c r="BJ567" s="30"/>
      <c r="BK567" s="30"/>
      <c r="BL567" s="30"/>
      <c r="BM567" s="30"/>
      <c r="BN567" s="30"/>
      <c r="BO567" s="30"/>
      <c r="BP567" s="30"/>
      <c r="BQ567" s="30"/>
      <c r="BR567" s="30"/>
      <c r="BS567" s="30"/>
      <c r="BT567" s="30"/>
      <c r="BU567" s="30"/>
      <c r="BV567" s="30"/>
      <c r="BW567" s="30"/>
      <c r="BX567" s="30"/>
      <c r="BY567" s="30"/>
      <c r="BZ567" s="30"/>
      <c r="CA567" s="30"/>
      <c r="CB567" s="30"/>
      <c r="CC567" s="30"/>
      <c r="CD567" s="30"/>
      <c r="CE567" s="30"/>
      <c r="CF567" s="30"/>
      <c r="CG567" s="30"/>
      <c r="CH567" s="30"/>
      <c r="CI567" s="30"/>
      <c r="CJ567" s="30"/>
      <c r="CK567" s="30"/>
      <c r="CL567" s="30"/>
      <c r="CM567" s="30"/>
      <c r="CN567" s="30"/>
      <c r="CO567" s="30"/>
      <c r="CP567" s="30"/>
      <c r="CQ567" s="30"/>
      <c r="CR567" s="30"/>
      <c r="CS567" s="30"/>
      <c r="CT567" s="30"/>
      <c r="CU567" s="30"/>
      <c r="CV567" s="30"/>
      <c r="CW567" s="30"/>
      <c r="CX567" s="30"/>
      <c r="CY567" s="30"/>
      <c r="CZ567" s="30"/>
      <c r="DA567" s="30"/>
      <c r="DB567" s="30"/>
      <c r="DC567" s="30"/>
      <c r="DD567" s="30"/>
      <c r="DE567" s="30"/>
      <c r="DF567" s="30"/>
      <c r="DG567" s="30"/>
      <c r="DH567" s="30"/>
      <c r="DI567" s="30"/>
      <c r="DJ567" s="30"/>
      <c r="DK567" s="30"/>
      <c r="DL567" s="30"/>
      <c r="DM567" s="30"/>
      <c r="DN567" s="30"/>
      <c r="DO567" s="30"/>
      <c r="DP567" s="30"/>
      <c r="DQ567" s="30"/>
      <c r="DR567" s="30"/>
      <c r="DS567" s="30"/>
      <c r="DT567" s="30"/>
      <c r="DU567" s="30"/>
      <c r="DV567" s="30"/>
      <c r="DW567" s="30"/>
      <c r="DX567" s="30"/>
      <c r="DY567" s="30"/>
      <c r="DZ567" s="30"/>
      <c r="EA567" s="30"/>
      <c r="EB567" s="30"/>
      <c r="EC567" s="30"/>
      <c r="ED567" s="30"/>
      <c r="EE567" s="30"/>
      <c r="EF567" s="30"/>
      <c r="EG567" s="30"/>
      <c r="EH567" s="30"/>
      <c r="EI567" s="30"/>
      <c r="EJ567" s="30"/>
      <c r="EK567" s="30"/>
      <c r="EL567" s="30"/>
      <c r="EM567" s="30"/>
      <c r="EN567" s="30"/>
      <c r="EO567" s="30"/>
      <c r="EP567" s="30"/>
      <c r="EQ567" s="30"/>
      <c r="ER567" s="30"/>
      <c r="ES567" s="30"/>
      <c r="ET567" s="30"/>
      <c r="EU567" s="30"/>
      <c r="EV567" s="30"/>
      <c r="EW567" s="30"/>
      <c r="EX567" s="30"/>
      <c r="EY567" s="30"/>
      <c r="EZ567" s="30"/>
      <c r="FA567" s="30"/>
      <c r="FB567" s="30"/>
      <c r="FC567" s="30"/>
      <c r="FD567" s="30"/>
      <c r="FE567" s="30"/>
      <c r="FF567" s="30"/>
      <c r="FG567" s="30"/>
      <c r="FH567" s="30"/>
      <c r="FI567" s="30"/>
      <c r="FJ567" s="30"/>
      <c r="FK567" s="30"/>
      <c r="FL567" s="30"/>
      <c r="FM567" s="30"/>
      <c r="FN567" s="30"/>
      <c r="FO567" s="30"/>
      <c r="FP567" s="30"/>
      <c r="FQ567" s="30"/>
      <c r="FR567" s="30"/>
      <c r="FS567" s="30"/>
      <c r="FT567" s="30"/>
      <c r="FU567" s="30"/>
      <c r="FV567" s="30"/>
      <c r="FW567" s="30"/>
      <c r="FX567" s="30"/>
      <c r="FY567" s="30"/>
      <c r="FZ567" s="30"/>
      <c r="GA567" s="30"/>
      <c r="GB567" s="30"/>
      <c r="GC567" s="30"/>
      <c r="GD567" s="30"/>
      <c r="GE567" s="30"/>
      <c r="GF567" s="30"/>
      <c r="GG567" s="30"/>
      <c r="GH567" s="30"/>
      <c r="GI567" s="30"/>
      <c r="GJ567" s="30"/>
      <c r="GK567" s="30"/>
      <c r="GL567" s="30"/>
      <c r="GM567" s="30"/>
      <c r="GN567" s="30"/>
      <c r="GO567" s="30"/>
      <c r="GP567" s="30"/>
      <c r="GQ567" s="30"/>
      <c r="GR567" s="30"/>
      <c r="GS567" s="30"/>
      <c r="GT567" s="30"/>
      <c r="GU567" s="30"/>
      <c r="GV567" s="30"/>
      <c r="GW567" s="30"/>
      <c r="GX567" s="30"/>
      <c r="GY567" s="30"/>
      <c r="GZ567" s="30"/>
      <c r="HA567" s="30"/>
      <c r="HB567" s="30"/>
      <c r="HC567" s="30"/>
      <c r="HD567" s="30"/>
      <c r="HE567" s="30"/>
      <c r="HF567" s="30"/>
      <c r="HG567" s="30"/>
      <c r="HH567" s="30"/>
      <c r="HI567" s="30"/>
      <c r="HJ567" s="30"/>
      <c r="HK567" s="30"/>
      <c r="HL567" s="30"/>
      <c r="HM567" s="30"/>
      <c r="HN567" s="30"/>
      <c r="HO567" s="30"/>
      <c r="HP567" s="30"/>
      <c r="HQ567" s="30"/>
      <c r="HR567" s="30"/>
      <c r="HS567" s="30"/>
      <c r="HT567" s="30"/>
      <c r="HU567" s="30"/>
      <c r="HV567" s="30"/>
      <c r="HW567" s="30"/>
      <c r="HX567" s="30"/>
      <c r="HY567" s="30"/>
      <c r="HZ567" s="30"/>
      <c r="IA567" s="30"/>
      <c r="IB567" s="30"/>
      <c r="IC567" s="30"/>
      <c r="ID567" s="30"/>
      <c r="IE567" s="30"/>
      <c r="IF567" s="30"/>
      <c r="IG567" s="30"/>
      <c r="IH567" s="30"/>
      <c r="II567" s="30"/>
      <c r="IJ567" s="30"/>
      <c r="IK567" s="30"/>
      <c r="IL567" s="30"/>
      <c r="IM567" s="30"/>
      <c r="IN567" s="30"/>
      <c r="IO567" s="30"/>
      <c r="IP567" s="30"/>
      <c r="IQ567" s="30"/>
      <c r="IR567" s="30"/>
      <c r="IS567" s="30"/>
      <c r="IT567" s="30"/>
      <c r="IU567" s="30"/>
      <c r="IV567" s="30"/>
      <c r="IW567" s="30"/>
      <c r="IX567" s="30"/>
      <c r="IY567" s="30"/>
      <c r="IZ567" s="30"/>
      <c r="JA567" s="30"/>
      <c r="JB567" s="30"/>
      <c r="JC567" s="30"/>
      <c r="JD567" s="30"/>
      <c r="JE567" s="30"/>
      <c r="JF567" s="30"/>
      <c r="JG567" s="30"/>
      <c r="JH567" s="30"/>
      <c r="JI567" s="30"/>
      <c r="JJ567" s="30"/>
      <c r="JK567" s="30"/>
      <c r="JL567" s="30"/>
      <c r="JM567" s="30"/>
      <c r="JN567" s="30"/>
      <c r="JO567" s="30"/>
      <c r="JP567" s="30"/>
      <c r="JQ567" s="30"/>
      <c r="JR567" s="30"/>
      <c r="JS567" s="30"/>
      <c r="JT567" s="30"/>
      <c r="JU567" s="30"/>
      <c r="JV567" s="30"/>
      <c r="JW567" s="30"/>
      <c r="JX567" s="30"/>
      <c r="JY567" s="30"/>
      <c r="JZ567" s="30"/>
      <c r="KA567" s="30"/>
      <c r="KB567" s="30"/>
      <c r="KC567" s="30"/>
      <c r="KD567" s="30"/>
      <c r="KE567" s="30"/>
      <c r="KF567" s="30"/>
      <c r="KG567" s="30"/>
      <c r="KH567" s="30"/>
      <c r="KI567" s="30"/>
      <c r="KJ567" s="30"/>
      <c r="KK567" s="30"/>
      <c r="KL567" s="30"/>
      <c r="KM567" s="30"/>
      <c r="KN567" s="30"/>
      <c r="KO567" s="30"/>
      <c r="KP567" s="30"/>
      <c r="KQ567" s="30"/>
      <c r="KR567" s="30"/>
      <c r="KS567" s="30"/>
      <c r="KT567" s="30"/>
      <c r="KU567" s="30"/>
      <c r="KV567" s="30"/>
      <c r="KW567" s="30"/>
      <c r="KX567" s="30"/>
      <c r="KY567" s="30"/>
      <c r="KZ567" s="30"/>
      <c r="LA567" s="30"/>
      <c r="LB567" s="30"/>
      <c r="LC567" s="30"/>
      <c r="LD567" s="30"/>
      <c r="LE567" s="30"/>
      <c r="LF567" s="30"/>
      <c r="LG567" s="30"/>
      <c r="LH567" s="30"/>
      <c r="LI567" s="30"/>
      <c r="LJ567" s="30"/>
      <c r="LK567" s="30"/>
      <c r="LL567" s="30"/>
      <c r="LM567" s="30"/>
      <c r="LN567" s="30"/>
      <c r="LO567" s="30"/>
      <c r="LP567" s="30"/>
      <c r="LQ567" s="30"/>
      <c r="LR567" s="30"/>
      <c r="LS567" s="30"/>
      <c r="LT567" s="30"/>
      <c r="LU567" s="30"/>
      <c r="LV567" s="30"/>
      <c r="LW567" s="30"/>
      <c r="LX567" s="30"/>
    </row>
    <row r="568" spans="1:336" s="31" customFormat="1" ht="165.75" x14ac:dyDescent="0.25">
      <c r="A568" s="677" t="str">
        <f>CONCATENATE(MUEBLES[[#This Row],[CODIGO DE LA PARTIDA ESPECIFICA ]],"-",MUEBLES[[#This Row],[NO. EDIFICIO ]],"-",MUEBLES[[#This Row],[NO. ÁREA ]],"-",MUEBLES[[#This Row],[NÚM. DE BIEN ]],"-",MUEBLES[[#This Row],[CONSECUTIVO DEL BIEN ]],"-",MUEBLES[[#This Row],[CONSECUTIVO GENERAL DE INVENTARIO]])</f>
        <v>511-01-44-302-001-0563</v>
      </c>
      <c r="B568" s="584">
        <v>511</v>
      </c>
      <c r="C568" s="584" t="s">
        <v>6096</v>
      </c>
      <c r="D568" s="584" t="s">
        <v>6684</v>
      </c>
      <c r="E568" s="585" t="s">
        <v>4060</v>
      </c>
      <c r="F568" s="584" t="str">
        <f>VLOOKUP(MUEBLES[[#This Row],[NO. EDIFICIO ]],EDIFICIOS[],2,FALSE)</f>
        <v>PALACIO MUNICIPAL</v>
      </c>
      <c r="G568" s="584" t="str">
        <f>VLOOKUP(MUEBLES[[#This Row],[NO. EDIFICIO ]],EDIFICIOS[],3,FALSE)</f>
        <v>PALACIO MUNICIPAL, S/N, COLONIA CENTRO</v>
      </c>
      <c r="H568" s="606" t="s">
        <v>4289</v>
      </c>
      <c r="I568" s="587" t="str">
        <f>VLOOKUP(MUEBLES[[#This Row],[NO. ÁREA ]],AREAS[],2,FALSE)</f>
        <v>SEGURIDAD PÚBLICA Y TRÁNSITO MUNICIPAL</v>
      </c>
      <c r="J568" s="586" t="str">
        <f>VLOOKUP(MUEBLES[[#This Row],[NO. ÁREA ]],AREAS[],5,FALSE)</f>
        <v>LIC. MIGUEL ÁNGEL ALDANA  CANO</v>
      </c>
      <c r="K568" s="586" t="s">
        <v>4060</v>
      </c>
      <c r="L568" s="587" t="str">
        <f>VLOOKUP(MUEBLES[[#This Row],[NÚM. DE NOMINA ]],PERSONAL[],2,FALSE)</f>
        <v>LIC. MIGUEL ÁNGEL ALDANA  CANO</v>
      </c>
      <c r="M568" s="586" t="str">
        <f>VLOOKUP(MUEBLES[[#This Row],[NÚM. DE NOMINA ]],PERSONAL[],3,FALSE)</f>
        <v xml:space="preserve">TITULAR </v>
      </c>
      <c r="N568" s="585" t="s">
        <v>4935</v>
      </c>
      <c r="O568" s="624" t="s">
        <v>4692</v>
      </c>
      <c r="P568" s="588" t="str">
        <f>VLOOKUP(MUEBLES[[#This Row],[NÚM. DE BIEN ]],BIENES[],2,FALSE)</f>
        <v>TRASLADO DE POSTES, MANIOBRAS PARA INSTALACIÓN DE POSTES, ALMACENAMIENTO Y TODO LO NECESARIO PARA SU CORRECTO MONTAJE</v>
      </c>
      <c r="Q568" s="625" t="s">
        <v>3622</v>
      </c>
      <c r="R568" s="606" t="s">
        <v>5505</v>
      </c>
      <c r="S568" s="585" t="s">
        <v>557</v>
      </c>
      <c r="T568" s="585" t="s">
        <v>557</v>
      </c>
      <c r="U568" s="585" t="s">
        <v>557</v>
      </c>
      <c r="V568" s="585"/>
      <c r="W568" s="590">
        <v>45280</v>
      </c>
      <c r="X568" s="591">
        <v>12213.6168</v>
      </c>
      <c r="Y568" s="619"/>
      <c r="Z568" s="592">
        <v>12213.6168</v>
      </c>
      <c r="AA568" s="585" t="s">
        <v>1405</v>
      </c>
      <c r="AB568" s="19"/>
      <c r="AC568" s="576"/>
      <c r="AD568" s="30"/>
      <c r="AE568" s="30"/>
      <c r="AF568" s="30"/>
      <c r="AG568" s="30"/>
      <c r="AH568" s="30"/>
      <c r="AI568" s="30"/>
      <c r="AJ568" s="30"/>
      <c r="AK568" s="30"/>
      <c r="AL568" s="30"/>
      <c r="AM568" s="30"/>
      <c r="AN568" s="30"/>
      <c r="AO568" s="30"/>
      <c r="AP568" s="30"/>
      <c r="AQ568" s="30"/>
      <c r="AR568" s="30"/>
      <c r="AS568" s="30"/>
      <c r="AT568" s="30"/>
      <c r="AU568" s="30"/>
      <c r="AV568" s="30"/>
      <c r="AW568" s="30"/>
      <c r="AX568" s="30"/>
      <c r="AY568" s="30"/>
      <c r="AZ568" s="30"/>
      <c r="BA568" s="30"/>
      <c r="BB568" s="30"/>
      <c r="BC568" s="30"/>
      <c r="BD568" s="30"/>
      <c r="BE568" s="30"/>
      <c r="BF568" s="30"/>
      <c r="BG568" s="30"/>
      <c r="BH568" s="30"/>
      <c r="BI568" s="30"/>
      <c r="BJ568" s="30"/>
      <c r="BK568" s="30"/>
      <c r="BL568" s="30"/>
      <c r="BM568" s="30"/>
      <c r="BN568" s="30"/>
      <c r="BO568" s="30"/>
      <c r="BP568" s="30"/>
      <c r="BQ568" s="30"/>
      <c r="BR568" s="30"/>
      <c r="BS568" s="30"/>
      <c r="BT568" s="30"/>
      <c r="BU568" s="30"/>
      <c r="BV568" s="30"/>
      <c r="BW568" s="30"/>
      <c r="BX568" s="30"/>
      <c r="BY568" s="30"/>
      <c r="BZ568" s="30"/>
      <c r="CA568" s="30"/>
      <c r="CB568" s="30"/>
      <c r="CC568" s="30"/>
      <c r="CD568" s="30"/>
      <c r="CE568" s="30"/>
      <c r="CF568" s="30"/>
      <c r="CG568" s="30"/>
      <c r="CH568" s="30"/>
      <c r="CI568" s="30"/>
      <c r="CJ568" s="30"/>
      <c r="CK568" s="30"/>
      <c r="CL568" s="30"/>
      <c r="CM568" s="30"/>
      <c r="CN568" s="30"/>
      <c r="CO568" s="30"/>
      <c r="CP568" s="30"/>
      <c r="CQ568" s="30"/>
      <c r="CR568" s="30"/>
      <c r="CS568" s="30"/>
      <c r="CT568" s="30"/>
      <c r="CU568" s="30"/>
      <c r="CV568" s="30"/>
      <c r="CW568" s="30"/>
      <c r="CX568" s="30"/>
      <c r="CY568" s="30"/>
      <c r="CZ568" s="30"/>
      <c r="DA568" s="30"/>
      <c r="DB568" s="30"/>
      <c r="DC568" s="30"/>
      <c r="DD568" s="30"/>
      <c r="DE568" s="30"/>
      <c r="DF568" s="30"/>
      <c r="DG568" s="30"/>
      <c r="DH568" s="30"/>
      <c r="DI568" s="30"/>
      <c r="DJ568" s="30"/>
      <c r="DK568" s="30"/>
      <c r="DL568" s="30"/>
      <c r="DM568" s="30"/>
      <c r="DN568" s="30"/>
      <c r="DO568" s="30"/>
      <c r="DP568" s="30"/>
      <c r="DQ568" s="30"/>
      <c r="DR568" s="30"/>
      <c r="DS568" s="30"/>
      <c r="DT568" s="30"/>
      <c r="DU568" s="30"/>
      <c r="DV568" s="30"/>
      <c r="DW568" s="30"/>
      <c r="DX568" s="30"/>
      <c r="DY568" s="30"/>
      <c r="DZ568" s="30"/>
      <c r="EA568" s="30"/>
      <c r="EB568" s="30"/>
      <c r="EC568" s="30"/>
      <c r="ED568" s="30"/>
      <c r="EE568" s="30"/>
      <c r="EF568" s="30"/>
      <c r="EG568" s="30"/>
      <c r="EH568" s="30"/>
      <c r="EI568" s="30"/>
      <c r="EJ568" s="30"/>
      <c r="EK568" s="30"/>
      <c r="EL568" s="30"/>
      <c r="EM568" s="30"/>
      <c r="EN568" s="30"/>
      <c r="EO568" s="30"/>
      <c r="EP568" s="30"/>
      <c r="EQ568" s="30"/>
      <c r="ER568" s="30"/>
      <c r="ES568" s="30"/>
      <c r="ET568" s="30"/>
      <c r="EU568" s="30"/>
      <c r="EV568" s="30"/>
      <c r="EW568" s="30"/>
      <c r="EX568" s="30"/>
      <c r="EY568" s="30"/>
      <c r="EZ568" s="30"/>
      <c r="FA568" s="30"/>
      <c r="FB568" s="30"/>
      <c r="FC568" s="30"/>
      <c r="FD568" s="30"/>
      <c r="FE568" s="30"/>
      <c r="FF568" s="30"/>
      <c r="FG568" s="30"/>
      <c r="FH568" s="30"/>
      <c r="FI568" s="30"/>
      <c r="FJ568" s="30"/>
      <c r="FK568" s="30"/>
      <c r="FL568" s="30"/>
      <c r="FM568" s="30"/>
      <c r="FN568" s="30"/>
      <c r="FO568" s="30"/>
      <c r="FP568" s="30"/>
      <c r="FQ568" s="30"/>
      <c r="FR568" s="30"/>
      <c r="FS568" s="30"/>
      <c r="FT568" s="30"/>
      <c r="FU568" s="30"/>
      <c r="FV568" s="30"/>
      <c r="FW568" s="30"/>
      <c r="FX568" s="30"/>
      <c r="FY568" s="30"/>
      <c r="FZ568" s="30"/>
      <c r="GA568" s="30"/>
      <c r="GB568" s="30"/>
      <c r="GC568" s="30"/>
      <c r="GD568" s="30"/>
      <c r="GE568" s="30"/>
      <c r="GF568" s="30"/>
      <c r="GG568" s="30"/>
      <c r="GH568" s="30"/>
      <c r="GI568" s="30"/>
      <c r="GJ568" s="30"/>
      <c r="GK568" s="30"/>
      <c r="GL568" s="30"/>
      <c r="GM568" s="30"/>
      <c r="GN568" s="30"/>
      <c r="GO568" s="30"/>
      <c r="GP568" s="30"/>
      <c r="GQ568" s="30"/>
      <c r="GR568" s="30"/>
      <c r="GS568" s="30"/>
      <c r="GT568" s="30"/>
      <c r="GU568" s="30"/>
      <c r="GV568" s="30"/>
      <c r="GW568" s="30"/>
      <c r="GX568" s="30"/>
      <c r="GY568" s="30"/>
      <c r="GZ568" s="30"/>
      <c r="HA568" s="30"/>
      <c r="HB568" s="30"/>
      <c r="HC568" s="30"/>
      <c r="HD568" s="30"/>
      <c r="HE568" s="30"/>
      <c r="HF568" s="30"/>
      <c r="HG568" s="30"/>
      <c r="HH568" s="30"/>
      <c r="HI568" s="30"/>
      <c r="HJ568" s="30"/>
      <c r="HK568" s="30"/>
      <c r="HL568" s="30"/>
      <c r="HM568" s="30"/>
      <c r="HN568" s="30"/>
      <c r="HO568" s="30"/>
      <c r="HP568" s="30"/>
      <c r="HQ568" s="30"/>
      <c r="HR568" s="30"/>
      <c r="HS568" s="30"/>
      <c r="HT568" s="30"/>
      <c r="HU568" s="30"/>
      <c r="HV568" s="30"/>
      <c r="HW568" s="30"/>
      <c r="HX568" s="30"/>
      <c r="HY568" s="30"/>
      <c r="HZ568" s="30"/>
      <c r="IA568" s="30"/>
      <c r="IB568" s="30"/>
      <c r="IC568" s="30"/>
      <c r="ID568" s="30"/>
      <c r="IE568" s="30"/>
      <c r="IF568" s="30"/>
      <c r="IG568" s="30"/>
      <c r="IH568" s="30"/>
      <c r="II568" s="30"/>
      <c r="IJ568" s="30"/>
      <c r="IK568" s="30"/>
      <c r="IL568" s="30"/>
      <c r="IM568" s="30"/>
      <c r="IN568" s="30"/>
      <c r="IO568" s="30"/>
      <c r="IP568" s="30"/>
      <c r="IQ568" s="30"/>
      <c r="IR568" s="30"/>
      <c r="IS568" s="30"/>
      <c r="IT568" s="30"/>
      <c r="IU568" s="30"/>
      <c r="IV568" s="30"/>
      <c r="IW568" s="30"/>
      <c r="IX568" s="30"/>
      <c r="IY568" s="30"/>
      <c r="IZ568" s="30"/>
      <c r="JA568" s="30"/>
      <c r="JB568" s="30"/>
      <c r="JC568" s="30"/>
      <c r="JD568" s="30"/>
      <c r="JE568" s="30"/>
      <c r="JF568" s="30"/>
      <c r="JG568" s="30"/>
      <c r="JH568" s="30"/>
      <c r="JI568" s="30"/>
      <c r="JJ568" s="30"/>
      <c r="JK568" s="30"/>
      <c r="JL568" s="30"/>
      <c r="JM568" s="30"/>
      <c r="JN568" s="30"/>
      <c r="JO568" s="30"/>
      <c r="JP568" s="30"/>
      <c r="JQ568" s="30"/>
      <c r="JR568" s="30"/>
      <c r="JS568" s="30"/>
      <c r="JT568" s="30"/>
      <c r="JU568" s="30"/>
      <c r="JV568" s="30"/>
      <c r="JW568" s="30"/>
      <c r="JX568" s="30"/>
      <c r="JY568" s="30"/>
      <c r="JZ568" s="30"/>
      <c r="KA568" s="30"/>
      <c r="KB568" s="30"/>
      <c r="KC568" s="30"/>
      <c r="KD568" s="30"/>
      <c r="KE568" s="30"/>
      <c r="KF568" s="30"/>
      <c r="KG568" s="30"/>
      <c r="KH568" s="30"/>
      <c r="KI568" s="30"/>
      <c r="KJ568" s="30"/>
      <c r="KK568" s="30"/>
      <c r="KL568" s="30"/>
      <c r="KM568" s="30"/>
      <c r="KN568" s="30"/>
      <c r="KO568" s="30"/>
      <c r="KP568" s="30"/>
      <c r="KQ568" s="30"/>
      <c r="KR568" s="30"/>
      <c r="KS568" s="30"/>
      <c r="KT568" s="30"/>
      <c r="KU568" s="30"/>
      <c r="KV568" s="30"/>
      <c r="KW568" s="30"/>
      <c r="KX568" s="30"/>
      <c r="KY568" s="30"/>
      <c r="KZ568" s="30"/>
      <c r="LA568" s="30"/>
      <c r="LB568" s="30"/>
      <c r="LC568" s="30"/>
      <c r="LD568" s="30"/>
      <c r="LE568" s="30"/>
      <c r="LF568" s="30"/>
      <c r="LG568" s="30"/>
      <c r="LH568" s="30"/>
      <c r="LI568" s="30"/>
      <c r="LJ568" s="30"/>
      <c r="LK568" s="30"/>
      <c r="LL568" s="30"/>
      <c r="LM568" s="30"/>
      <c r="LN568" s="30"/>
      <c r="LO568" s="30"/>
      <c r="LP568" s="30"/>
      <c r="LQ568" s="30"/>
      <c r="LR568" s="30"/>
      <c r="LS568" s="30"/>
      <c r="LT568" s="30"/>
      <c r="LU568" s="30"/>
      <c r="LV568" s="30"/>
      <c r="LW568" s="30"/>
      <c r="LX568" s="30"/>
    </row>
    <row r="569" spans="1:336" s="31" customFormat="1" ht="165.75" x14ac:dyDescent="0.25">
      <c r="A569" s="677" t="str">
        <f>CONCATENATE(MUEBLES[[#This Row],[CODIGO DE LA PARTIDA ESPECIFICA ]],"-",MUEBLES[[#This Row],[NO. EDIFICIO ]],"-",MUEBLES[[#This Row],[NO. ÁREA ]],"-",MUEBLES[[#This Row],[NÚM. DE BIEN ]],"-",MUEBLES[[#This Row],[CONSECUTIVO DEL BIEN ]],"-",MUEBLES[[#This Row],[CONSECUTIVO GENERAL DE INVENTARIO]])</f>
        <v>511-01-44-302-002-0564</v>
      </c>
      <c r="B569" s="584">
        <v>511</v>
      </c>
      <c r="C569" s="584" t="s">
        <v>6096</v>
      </c>
      <c r="D569" s="584" t="s">
        <v>6685</v>
      </c>
      <c r="E569" s="585" t="s">
        <v>4060</v>
      </c>
      <c r="F569" s="584" t="str">
        <f>VLOOKUP(MUEBLES[[#This Row],[NO. EDIFICIO ]],EDIFICIOS[],2,FALSE)</f>
        <v>PALACIO MUNICIPAL</v>
      </c>
      <c r="G569" s="584" t="str">
        <f>VLOOKUP(MUEBLES[[#This Row],[NO. EDIFICIO ]],EDIFICIOS[],3,FALSE)</f>
        <v>PALACIO MUNICIPAL, S/N, COLONIA CENTRO</v>
      </c>
      <c r="H569" s="606" t="s">
        <v>4289</v>
      </c>
      <c r="I569" s="587" t="str">
        <f>VLOOKUP(MUEBLES[[#This Row],[NO. ÁREA ]],AREAS[],2,FALSE)</f>
        <v>SEGURIDAD PÚBLICA Y TRÁNSITO MUNICIPAL</v>
      </c>
      <c r="J569" s="586" t="str">
        <f>VLOOKUP(MUEBLES[[#This Row],[NO. ÁREA ]],AREAS[],5,FALSE)</f>
        <v>LIC. MIGUEL ÁNGEL ALDANA  CANO</v>
      </c>
      <c r="K569" s="586" t="s">
        <v>4060</v>
      </c>
      <c r="L569" s="587" t="str">
        <f>VLOOKUP(MUEBLES[[#This Row],[NÚM. DE NOMINA ]],PERSONAL[],2,FALSE)</f>
        <v>LIC. MIGUEL ÁNGEL ALDANA  CANO</v>
      </c>
      <c r="M569" s="586" t="str">
        <f>VLOOKUP(MUEBLES[[#This Row],[NÚM. DE NOMINA ]],PERSONAL[],3,FALSE)</f>
        <v xml:space="preserve">TITULAR </v>
      </c>
      <c r="N569" s="585" t="s">
        <v>4935</v>
      </c>
      <c r="O569" s="624" t="s">
        <v>4693</v>
      </c>
      <c r="P569" s="588" t="str">
        <f>VLOOKUP(MUEBLES[[#This Row],[NÚM. DE BIEN ]],BIENES[],2,FALSE)</f>
        <v>TRASLADO DE POSTES, MANIOBRAS PARA INSTALACIÓN DE POSTES, ALMACENAMIENTO Y TODO LO NECESARIO PARA SU CORRECTO MONTAJE</v>
      </c>
      <c r="Q569" s="625" t="s">
        <v>3622</v>
      </c>
      <c r="R569" s="606" t="s">
        <v>5506</v>
      </c>
      <c r="S569" s="585" t="s">
        <v>557</v>
      </c>
      <c r="T569" s="585" t="s">
        <v>557</v>
      </c>
      <c r="U569" s="585" t="s">
        <v>557</v>
      </c>
      <c r="V569" s="585"/>
      <c r="W569" s="590">
        <v>45280</v>
      </c>
      <c r="X569" s="591">
        <v>12213.6168</v>
      </c>
      <c r="Y569" s="619"/>
      <c r="Z569" s="592">
        <v>12213.6168</v>
      </c>
      <c r="AA569" s="585" t="s">
        <v>1405</v>
      </c>
      <c r="AB569" s="19"/>
      <c r="AC569" s="576"/>
      <c r="AD569" s="30"/>
      <c r="AE569" s="30"/>
      <c r="AF569" s="30"/>
      <c r="AG569" s="30"/>
      <c r="AH569" s="30"/>
      <c r="AI569" s="30"/>
      <c r="AJ569" s="30"/>
      <c r="AK569" s="30"/>
      <c r="AL569" s="30"/>
      <c r="AM569" s="30"/>
      <c r="AN569" s="30"/>
      <c r="AO569" s="30"/>
      <c r="AP569" s="30"/>
      <c r="AQ569" s="30"/>
      <c r="AR569" s="30"/>
      <c r="AS569" s="30"/>
      <c r="AT569" s="30"/>
      <c r="AU569" s="30"/>
      <c r="AV569" s="30"/>
      <c r="AW569" s="30"/>
      <c r="AX569" s="30"/>
      <c r="AY569" s="30"/>
      <c r="AZ569" s="30"/>
      <c r="BA569" s="30"/>
      <c r="BB569" s="30"/>
      <c r="BC569" s="30"/>
      <c r="BD569" s="30"/>
      <c r="BE569" s="30"/>
      <c r="BF569" s="30"/>
      <c r="BG569" s="30"/>
      <c r="BH569" s="30"/>
      <c r="BI569" s="30"/>
      <c r="BJ569" s="30"/>
      <c r="BK569" s="30"/>
      <c r="BL569" s="30"/>
      <c r="BM569" s="30"/>
      <c r="BN569" s="30"/>
      <c r="BO569" s="30"/>
      <c r="BP569" s="30"/>
      <c r="BQ569" s="30"/>
      <c r="BR569" s="30"/>
      <c r="BS569" s="30"/>
      <c r="BT569" s="30"/>
      <c r="BU569" s="30"/>
      <c r="BV569" s="30"/>
      <c r="BW569" s="30"/>
      <c r="BX569" s="30"/>
      <c r="BY569" s="30"/>
      <c r="BZ569" s="30"/>
      <c r="CA569" s="30"/>
      <c r="CB569" s="30"/>
      <c r="CC569" s="30"/>
      <c r="CD569" s="30"/>
      <c r="CE569" s="30"/>
      <c r="CF569" s="30"/>
      <c r="CG569" s="30"/>
      <c r="CH569" s="30"/>
      <c r="CI569" s="30"/>
      <c r="CJ569" s="30"/>
      <c r="CK569" s="30"/>
      <c r="CL569" s="30"/>
      <c r="CM569" s="30"/>
      <c r="CN569" s="30"/>
      <c r="CO569" s="30"/>
      <c r="CP569" s="30"/>
      <c r="CQ569" s="30"/>
      <c r="CR569" s="30"/>
      <c r="CS569" s="30"/>
      <c r="CT569" s="30"/>
      <c r="CU569" s="30"/>
      <c r="CV569" s="30"/>
      <c r="CW569" s="30"/>
      <c r="CX569" s="30"/>
      <c r="CY569" s="30"/>
      <c r="CZ569" s="30"/>
      <c r="DA569" s="30"/>
      <c r="DB569" s="30"/>
      <c r="DC569" s="30"/>
      <c r="DD569" s="30"/>
      <c r="DE569" s="30"/>
      <c r="DF569" s="30"/>
      <c r="DG569" s="30"/>
      <c r="DH569" s="30"/>
      <c r="DI569" s="30"/>
      <c r="DJ569" s="30"/>
      <c r="DK569" s="30"/>
      <c r="DL569" s="30"/>
      <c r="DM569" s="30"/>
      <c r="DN569" s="30"/>
      <c r="DO569" s="30"/>
      <c r="DP569" s="30"/>
      <c r="DQ569" s="30"/>
      <c r="DR569" s="30"/>
      <c r="DS569" s="30"/>
      <c r="DT569" s="30"/>
      <c r="DU569" s="30"/>
      <c r="DV569" s="30"/>
      <c r="DW569" s="30"/>
      <c r="DX569" s="30"/>
      <c r="DY569" s="30"/>
      <c r="DZ569" s="30"/>
      <c r="EA569" s="30"/>
      <c r="EB569" s="30"/>
      <c r="EC569" s="30"/>
      <c r="ED569" s="30"/>
      <c r="EE569" s="30"/>
      <c r="EF569" s="30"/>
      <c r="EG569" s="30"/>
      <c r="EH569" s="30"/>
      <c r="EI569" s="30"/>
      <c r="EJ569" s="30"/>
      <c r="EK569" s="30"/>
      <c r="EL569" s="30"/>
      <c r="EM569" s="30"/>
      <c r="EN569" s="30"/>
      <c r="EO569" s="30"/>
      <c r="EP569" s="30"/>
      <c r="EQ569" s="30"/>
      <c r="ER569" s="30"/>
      <c r="ES569" s="30"/>
      <c r="ET569" s="30"/>
      <c r="EU569" s="30"/>
      <c r="EV569" s="30"/>
      <c r="EW569" s="30"/>
      <c r="EX569" s="30"/>
      <c r="EY569" s="30"/>
      <c r="EZ569" s="30"/>
      <c r="FA569" s="30"/>
      <c r="FB569" s="30"/>
      <c r="FC569" s="30"/>
      <c r="FD569" s="30"/>
      <c r="FE569" s="30"/>
      <c r="FF569" s="30"/>
      <c r="FG569" s="30"/>
      <c r="FH569" s="30"/>
      <c r="FI569" s="30"/>
      <c r="FJ569" s="30"/>
      <c r="FK569" s="30"/>
      <c r="FL569" s="30"/>
      <c r="FM569" s="30"/>
      <c r="FN569" s="30"/>
      <c r="FO569" s="30"/>
      <c r="FP569" s="30"/>
      <c r="FQ569" s="30"/>
      <c r="FR569" s="30"/>
      <c r="FS569" s="30"/>
      <c r="FT569" s="30"/>
      <c r="FU569" s="30"/>
      <c r="FV569" s="30"/>
      <c r="FW569" s="30"/>
      <c r="FX569" s="30"/>
      <c r="FY569" s="30"/>
      <c r="FZ569" s="30"/>
      <c r="GA569" s="30"/>
      <c r="GB569" s="30"/>
      <c r="GC569" s="30"/>
      <c r="GD569" s="30"/>
      <c r="GE569" s="30"/>
      <c r="GF569" s="30"/>
      <c r="GG569" s="30"/>
      <c r="GH569" s="30"/>
      <c r="GI569" s="30"/>
      <c r="GJ569" s="30"/>
      <c r="GK569" s="30"/>
      <c r="GL569" s="30"/>
      <c r="GM569" s="30"/>
      <c r="GN569" s="30"/>
      <c r="GO569" s="30"/>
      <c r="GP569" s="30"/>
      <c r="GQ569" s="30"/>
      <c r="GR569" s="30"/>
      <c r="GS569" s="30"/>
      <c r="GT569" s="30"/>
      <c r="GU569" s="30"/>
      <c r="GV569" s="30"/>
      <c r="GW569" s="30"/>
      <c r="GX569" s="30"/>
      <c r="GY569" s="30"/>
      <c r="GZ569" s="30"/>
      <c r="HA569" s="30"/>
      <c r="HB569" s="30"/>
      <c r="HC569" s="30"/>
      <c r="HD569" s="30"/>
      <c r="HE569" s="30"/>
      <c r="HF569" s="30"/>
      <c r="HG569" s="30"/>
      <c r="HH569" s="30"/>
      <c r="HI569" s="30"/>
      <c r="HJ569" s="30"/>
      <c r="HK569" s="30"/>
      <c r="HL569" s="30"/>
      <c r="HM569" s="30"/>
      <c r="HN569" s="30"/>
      <c r="HO569" s="30"/>
      <c r="HP569" s="30"/>
      <c r="HQ569" s="30"/>
      <c r="HR569" s="30"/>
      <c r="HS569" s="30"/>
      <c r="HT569" s="30"/>
      <c r="HU569" s="30"/>
      <c r="HV569" s="30"/>
      <c r="HW569" s="30"/>
      <c r="HX569" s="30"/>
      <c r="HY569" s="30"/>
      <c r="HZ569" s="30"/>
      <c r="IA569" s="30"/>
      <c r="IB569" s="30"/>
      <c r="IC569" s="30"/>
      <c r="ID569" s="30"/>
      <c r="IE569" s="30"/>
      <c r="IF569" s="30"/>
      <c r="IG569" s="30"/>
      <c r="IH569" s="30"/>
      <c r="II569" s="30"/>
      <c r="IJ569" s="30"/>
      <c r="IK569" s="30"/>
      <c r="IL569" s="30"/>
      <c r="IM569" s="30"/>
      <c r="IN569" s="30"/>
      <c r="IO569" s="30"/>
      <c r="IP569" s="30"/>
      <c r="IQ569" s="30"/>
      <c r="IR569" s="30"/>
      <c r="IS569" s="30"/>
      <c r="IT569" s="30"/>
      <c r="IU569" s="30"/>
      <c r="IV569" s="30"/>
      <c r="IW569" s="30"/>
      <c r="IX569" s="30"/>
      <c r="IY569" s="30"/>
      <c r="IZ569" s="30"/>
      <c r="JA569" s="30"/>
      <c r="JB569" s="30"/>
      <c r="JC569" s="30"/>
      <c r="JD569" s="30"/>
      <c r="JE569" s="30"/>
      <c r="JF569" s="30"/>
      <c r="JG569" s="30"/>
      <c r="JH569" s="30"/>
      <c r="JI569" s="30"/>
      <c r="JJ569" s="30"/>
      <c r="JK569" s="30"/>
      <c r="JL569" s="30"/>
      <c r="JM569" s="30"/>
      <c r="JN569" s="30"/>
      <c r="JO569" s="30"/>
      <c r="JP569" s="30"/>
      <c r="JQ569" s="30"/>
      <c r="JR569" s="30"/>
      <c r="JS569" s="30"/>
      <c r="JT569" s="30"/>
      <c r="JU569" s="30"/>
      <c r="JV569" s="30"/>
      <c r="JW569" s="30"/>
      <c r="JX569" s="30"/>
      <c r="JY569" s="30"/>
      <c r="JZ569" s="30"/>
      <c r="KA569" s="30"/>
      <c r="KB569" s="30"/>
      <c r="KC569" s="30"/>
      <c r="KD569" s="30"/>
      <c r="KE569" s="30"/>
      <c r="KF569" s="30"/>
      <c r="KG569" s="30"/>
      <c r="KH569" s="30"/>
      <c r="KI569" s="30"/>
      <c r="KJ569" s="30"/>
      <c r="KK569" s="30"/>
      <c r="KL569" s="30"/>
      <c r="KM569" s="30"/>
      <c r="KN569" s="30"/>
      <c r="KO569" s="30"/>
      <c r="KP569" s="30"/>
      <c r="KQ569" s="30"/>
      <c r="KR569" s="30"/>
      <c r="KS569" s="30"/>
      <c r="KT569" s="30"/>
      <c r="KU569" s="30"/>
      <c r="KV569" s="30"/>
      <c r="KW569" s="30"/>
      <c r="KX569" s="30"/>
      <c r="KY569" s="30"/>
      <c r="KZ569" s="30"/>
      <c r="LA569" s="30"/>
      <c r="LB569" s="30"/>
      <c r="LC569" s="30"/>
      <c r="LD569" s="30"/>
      <c r="LE569" s="30"/>
      <c r="LF569" s="30"/>
      <c r="LG569" s="30"/>
      <c r="LH569" s="30"/>
      <c r="LI569" s="30"/>
      <c r="LJ569" s="30"/>
      <c r="LK569" s="30"/>
      <c r="LL569" s="30"/>
      <c r="LM569" s="30"/>
      <c r="LN569" s="30"/>
      <c r="LO569" s="30"/>
      <c r="LP569" s="30"/>
      <c r="LQ569" s="30"/>
      <c r="LR569" s="30"/>
      <c r="LS569" s="30"/>
      <c r="LT569" s="30"/>
      <c r="LU569" s="30"/>
      <c r="LV569" s="30"/>
      <c r="LW569" s="30"/>
      <c r="LX569" s="30"/>
    </row>
    <row r="570" spans="1:336" s="31" customFormat="1" ht="165.75" x14ac:dyDescent="0.25">
      <c r="A570" s="677" t="str">
        <f>CONCATENATE(MUEBLES[[#This Row],[CODIGO DE LA PARTIDA ESPECIFICA ]],"-",MUEBLES[[#This Row],[NO. EDIFICIO ]],"-",MUEBLES[[#This Row],[NO. ÁREA ]],"-",MUEBLES[[#This Row],[NÚM. DE BIEN ]],"-",MUEBLES[[#This Row],[CONSECUTIVO DEL BIEN ]],"-",MUEBLES[[#This Row],[CONSECUTIVO GENERAL DE INVENTARIO]])</f>
        <v>511-01-44-302-003-0565</v>
      </c>
      <c r="B570" s="584">
        <v>511</v>
      </c>
      <c r="C570" s="584" t="s">
        <v>6096</v>
      </c>
      <c r="D570" s="584" t="s">
        <v>6686</v>
      </c>
      <c r="E570" s="585" t="s">
        <v>4060</v>
      </c>
      <c r="F570" s="584" t="str">
        <f>VLOOKUP(MUEBLES[[#This Row],[NO. EDIFICIO ]],EDIFICIOS[],2,FALSE)</f>
        <v>PALACIO MUNICIPAL</v>
      </c>
      <c r="G570" s="584" t="str">
        <f>VLOOKUP(MUEBLES[[#This Row],[NO. EDIFICIO ]],EDIFICIOS[],3,FALSE)</f>
        <v>PALACIO MUNICIPAL, S/N, COLONIA CENTRO</v>
      </c>
      <c r="H570" s="606" t="s">
        <v>4289</v>
      </c>
      <c r="I570" s="587" t="str">
        <f>VLOOKUP(MUEBLES[[#This Row],[NO. ÁREA ]],AREAS[],2,FALSE)</f>
        <v>SEGURIDAD PÚBLICA Y TRÁNSITO MUNICIPAL</v>
      </c>
      <c r="J570" s="586" t="str">
        <f>VLOOKUP(MUEBLES[[#This Row],[NO. ÁREA ]],AREAS[],5,FALSE)</f>
        <v>LIC. MIGUEL ÁNGEL ALDANA  CANO</v>
      </c>
      <c r="K570" s="586" t="s">
        <v>4060</v>
      </c>
      <c r="L570" s="587" t="str">
        <f>VLOOKUP(MUEBLES[[#This Row],[NÚM. DE NOMINA ]],PERSONAL[],2,FALSE)</f>
        <v>LIC. MIGUEL ÁNGEL ALDANA  CANO</v>
      </c>
      <c r="M570" s="586" t="str">
        <f>VLOOKUP(MUEBLES[[#This Row],[NÚM. DE NOMINA ]],PERSONAL[],3,FALSE)</f>
        <v xml:space="preserve">TITULAR </v>
      </c>
      <c r="N570" s="585" t="s">
        <v>4935</v>
      </c>
      <c r="O570" s="624" t="s">
        <v>4694</v>
      </c>
      <c r="P570" s="588" t="str">
        <f>VLOOKUP(MUEBLES[[#This Row],[NÚM. DE BIEN ]],BIENES[],2,FALSE)</f>
        <v>TRASLADO DE POSTES, MANIOBRAS PARA INSTALACIÓN DE POSTES, ALMACENAMIENTO Y TODO LO NECESARIO PARA SU CORRECTO MONTAJE</v>
      </c>
      <c r="Q570" s="625" t="s">
        <v>3622</v>
      </c>
      <c r="R570" s="606" t="s">
        <v>5507</v>
      </c>
      <c r="S570" s="585" t="s">
        <v>557</v>
      </c>
      <c r="T570" s="585" t="s">
        <v>557</v>
      </c>
      <c r="U570" s="585" t="s">
        <v>557</v>
      </c>
      <c r="V570" s="585"/>
      <c r="W570" s="590">
        <v>45280</v>
      </c>
      <c r="X570" s="591">
        <v>12213.6168</v>
      </c>
      <c r="Y570" s="619"/>
      <c r="Z570" s="592">
        <v>12213.6168</v>
      </c>
      <c r="AA570" s="585" t="s">
        <v>1405</v>
      </c>
      <c r="AB570" s="19"/>
      <c r="AC570" s="576"/>
      <c r="AD570" s="30"/>
      <c r="AE570" s="30"/>
      <c r="AF570" s="30"/>
      <c r="AG570" s="30"/>
      <c r="AH570" s="30"/>
      <c r="AI570" s="30"/>
      <c r="AJ570" s="30"/>
      <c r="AK570" s="30"/>
      <c r="AL570" s="30"/>
      <c r="AM570" s="30"/>
      <c r="AN570" s="30"/>
      <c r="AO570" s="30"/>
      <c r="AP570" s="30"/>
      <c r="AQ570" s="30"/>
      <c r="AR570" s="30"/>
      <c r="AS570" s="30"/>
      <c r="AT570" s="30"/>
      <c r="AU570" s="30"/>
      <c r="AV570" s="30"/>
      <c r="AW570" s="30"/>
      <c r="AX570" s="30"/>
      <c r="AY570" s="30"/>
      <c r="AZ570" s="30"/>
      <c r="BA570" s="30"/>
      <c r="BB570" s="30"/>
      <c r="BC570" s="30"/>
      <c r="BD570" s="30"/>
      <c r="BE570" s="30"/>
      <c r="BF570" s="30"/>
      <c r="BG570" s="30"/>
      <c r="BH570" s="30"/>
      <c r="BI570" s="30"/>
      <c r="BJ570" s="30"/>
      <c r="BK570" s="30"/>
      <c r="BL570" s="30"/>
      <c r="BM570" s="30"/>
      <c r="BN570" s="30"/>
      <c r="BO570" s="30"/>
      <c r="BP570" s="30"/>
      <c r="BQ570" s="30"/>
      <c r="BR570" s="30"/>
      <c r="BS570" s="30"/>
      <c r="BT570" s="30"/>
      <c r="BU570" s="30"/>
      <c r="BV570" s="30"/>
      <c r="BW570" s="30"/>
      <c r="BX570" s="30"/>
      <c r="BY570" s="30"/>
      <c r="BZ570" s="30"/>
      <c r="CA570" s="30"/>
      <c r="CB570" s="30"/>
      <c r="CC570" s="30"/>
      <c r="CD570" s="30"/>
      <c r="CE570" s="30"/>
      <c r="CF570" s="30"/>
      <c r="CG570" s="30"/>
      <c r="CH570" s="30"/>
      <c r="CI570" s="30"/>
      <c r="CJ570" s="30"/>
      <c r="CK570" s="30"/>
      <c r="CL570" s="30"/>
      <c r="CM570" s="30"/>
      <c r="CN570" s="30"/>
      <c r="CO570" s="30"/>
      <c r="CP570" s="30"/>
      <c r="CQ570" s="30"/>
      <c r="CR570" s="30"/>
      <c r="CS570" s="30"/>
      <c r="CT570" s="30"/>
      <c r="CU570" s="30"/>
      <c r="CV570" s="30"/>
      <c r="CW570" s="30"/>
      <c r="CX570" s="30"/>
      <c r="CY570" s="30"/>
      <c r="CZ570" s="30"/>
      <c r="DA570" s="30"/>
      <c r="DB570" s="30"/>
      <c r="DC570" s="30"/>
      <c r="DD570" s="30"/>
      <c r="DE570" s="30"/>
      <c r="DF570" s="30"/>
      <c r="DG570" s="30"/>
      <c r="DH570" s="30"/>
      <c r="DI570" s="30"/>
      <c r="DJ570" s="30"/>
      <c r="DK570" s="30"/>
      <c r="DL570" s="30"/>
      <c r="DM570" s="30"/>
      <c r="DN570" s="30"/>
      <c r="DO570" s="30"/>
      <c r="DP570" s="30"/>
      <c r="DQ570" s="30"/>
      <c r="DR570" s="30"/>
      <c r="DS570" s="30"/>
      <c r="DT570" s="30"/>
      <c r="DU570" s="30"/>
      <c r="DV570" s="30"/>
      <c r="DW570" s="30"/>
      <c r="DX570" s="30"/>
      <c r="DY570" s="30"/>
      <c r="DZ570" s="30"/>
      <c r="EA570" s="30"/>
      <c r="EB570" s="30"/>
      <c r="EC570" s="30"/>
      <c r="ED570" s="30"/>
      <c r="EE570" s="30"/>
      <c r="EF570" s="30"/>
      <c r="EG570" s="30"/>
      <c r="EH570" s="30"/>
      <c r="EI570" s="30"/>
      <c r="EJ570" s="30"/>
      <c r="EK570" s="30"/>
      <c r="EL570" s="30"/>
      <c r="EM570" s="30"/>
      <c r="EN570" s="30"/>
      <c r="EO570" s="30"/>
      <c r="EP570" s="30"/>
      <c r="EQ570" s="30"/>
      <c r="ER570" s="30"/>
      <c r="ES570" s="30"/>
      <c r="ET570" s="30"/>
      <c r="EU570" s="30"/>
      <c r="EV570" s="30"/>
      <c r="EW570" s="30"/>
      <c r="EX570" s="30"/>
      <c r="EY570" s="30"/>
      <c r="EZ570" s="30"/>
      <c r="FA570" s="30"/>
      <c r="FB570" s="30"/>
      <c r="FC570" s="30"/>
      <c r="FD570" s="30"/>
      <c r="FE570" s="30"/>
      <c r="FF570" s="30"/>
      <c r="FG570" s="30"/>
      <c r="FH570" s="30"/>
      <c r="FI570" s="30"/>
      <c r="FJ570" s="30"/>
      <c r="FK570" s="30"/>
      <c r="FL570" s="30"/>
      <c r="FM570" s="30"/>
      <c r="FN570" s="30"/>
      <c r="FO570" s="30"/>
      <c r="FP570" s="30"/>
      <c r="FQ570" s="30"/>
      <c r="FR570" s="30"/>
      <c r="FS570" s="30"/>
      <c r="FT570" s="30"/>
      <c r="FU570" s="30"/>
      <c r="FV570" s="30"/>
      <c r="FW570" s="30"/>
      <c r="FX570" s="30"/>
      <c r="FY570" s="30"/>
      <c r="FZ570" s="30"/>
      <c r="GA570" s="30"/>
      <c r="GB570" s="30"/>
      <c r="GC570" s="30"/>
      <c r="GD570" s="30"/>
      <c r="GE570" s="30"/>
      <c r="GF570" s="30"/>
      <c r="GG570" s="30"/>
      <c r="GH570" s="30"/>
      <c r="GI570" s="30"/>
      <c r="GJ570" s="30"/>
      <c r="GK570" s="30"/>
      <c r="GL570" s="30"/>
      <c r="GM570" s="30"/>
      <c r="GN570" s="30"/>
      <c r="GO570" s="30"/>
      <c r="GP570" s="30"/>
      <c r="GQ570" s="30"/>
      <c r="GR570" s="30"/>
      <c r="GS570" s="30"/>
      <c r="GT570" s="30"/>
      <c r="GU570" s="30"/>
      <c r="GV570" s="30"/>
      <c r="GW570" s="30"/>
      <c r="GX570" s="30"/>
      <c r="GY570" s="30"/>
      <c r="GZ570" s="30"/>
      <c r="HA570" s="30"/>
      <c r="HB570" s="30"/>
      <c r="HC570" s="30"/>
      <c r="HD570" s="30"/>
      <c r="HE570" s="30"/>
      <c r="HF570" s="30"/>
      <c r="HG570" s="30"/>
      <c r="HH570" s="30"/>
      <c r="HI570" s="30"/>
      <c r="HJ570" s="30"/>
      <c r="HK570" s="30"/>
      <c r="HL570" s="30"/>
      <c r="HM570" s="30"/>
      <c r="HN570" s="30"/>
      <c r="HO570" s="30"/>
      <c r="HP570" s="30"/>
      <c r="HQ570" s="30"/>
      <c r="HR570" s="30"/>
      <c r="HS570" s="30"/>
      <c r="HT570" s="30"/>
      <c r="HU570" s="30"/>
      <c r="HV570" s="30"/>
      <c r="HW570" s="30"/>
      <c r="HX570" s="30"/>
      <c r="HY570" s="30"/>
      <c r="HZ570" s="30"/>
      <c r="IA570" s="30"/>
      <c r="IB570" s="30"/>
      <c r="IC570" s="30"/>
      <c r="ID570" s="30"/>
      <c r="IE570" s="30"/>
      <c r="IF570" s="30"/>
      <c r="IG570" s="30"/>
      <c r="IH570" s="30"/>
      <c r="II570" s="30"/>
      <c r="IJ570" s="30"/>
      <c r="IK570" s="30"/>
      <c r="IL570" s="30"/>
      <c r="IM570" s="30"/>
      <c r="IN570" s="30"/>
      <c r="IO570" s="30"/>
      <c r="IP570" s="30"/>
      <c r="IQ570" s="30"/>
      <c r="IR570" s="30"/>
      <c r="IS570" s="30"/>
      <c r="IT570" s="30"/>
      <c r="IU570" s="30"/>
      <c r="IV570" s="30"/>
      <c r="IW570" s="30"/>
      <c r="IX570" s="30"/>
      <c r="IY570" s="30"/>
      <c r="IZ570" s="30"/>
      <c r="JA570" s="30"/>
      <c r="JB570" s="30"/>
      <c r="JC570" s="30"/>
      <c r="JD570" s="30"/>
      <c r="JE570" s="30"/>
      <c r="JF570" s="30"/>
      <c r="JG570" s="30"/>
      <c r="JH570" s="30"/>
      <c r="JI570" s="30"/>
      <c r="JJ570" s="30"/>
      <c r="JK570" s="30"/>
      <c r="JL570" s="30"/>
      <c r="JM570" s="30"/>
      <c r="JN570" s="30"/>
      <c r="JO570" s="30"/>
      <c r="JP570" s="30"/>
      <c r="JQ570" s="30"/>
      <c r="JR570" s="30"/>
      <c r="JS570" s="30"/>
      <c r="JT570" s="30"/>
      <c r="JU570" s="30"/>
      <c r="JV570" s="30"/>
      <c r="JW570" s="30"/>
      <c r="JX570" s="30"/>
      <c r="JY570" s="30"/>
      <c r="JZ570" s="30"/>
      <c r="KA570" s="30"/>
      <c r="KB570" s="30"/>
      <c r="KC570" s="30"/>
      <c r="KD570" s="30"/>
      <c r="KE570" s="30"/>
      <c r="KF570" s="30"/>
      <c r="KG570" s="30"/>
      <c r="KH570" s="30"/>
      <c r="KI570" s="30"/>
      <c r="KJ570" s="30"/>
      <c r="KK570" s="30"/>
      <c r="KL570" s="30"/>
      <c r="KM570" s="30"/>
      <c r="KN570" s="30"/>
      <c r="KO570" s="30"/>
      <c r="KP570" s="30"/>
      <c r="KQ570" s="30"/>
      <c r="KR570" s="30"/>
      <c r="KS570" s="30"/>
      <c r="KT570" s="30"/>
      <c r="KU570" s="30"/>
      <c r="KV570" s="30"/>
      <c r="KW570" s="30"/>
      <c r="KX570" s="30"/>
      <c r="KY570" s="30"/>
      <c r="KZ570" s="30"/>
      <c r="LA570" s="30"/>
      <c r="LB570" s="30"/>
      <c r="LC570" s="30"/>
      <c r="LD570" s="30"/>
      <c r="LE570" s="30"/>
      <c r="LF570" s="30"/>
      <c r="LG570" s="30"/>
      <c r="LH570" s="30"/>
      <c r="LI570" s="30"/>
      <c r="LJ570" s="30"/>
      <c r="LK570" s="30"/>
      <c r="LL570" s="30"/>
      <c r="LM570" s="30"/>
      <c r="LN570" s="30"/>
      <c r="LO570" s="30"/>
      <c r="LP570" s="30"/>
      <c r="LQ570" s="30"/>
      <c r="LR570" s="30"/>
      <c r="LS570" s="30"/>
      <c r="LT570" s="30"/>
      <c r="LU570" s="30"/>
      <c r="LV570" s="30"/>
      <c r="LW570" s="30"/>
      <c r="LX570" s="30"/>
    </row>
    <row r="571" spans="1:336" s="31" customFormat="1" ht="165.75" x14ac:dyDescent="0.25">
      <c r="A571" s="677" t="str">
        <f>CONCATENATE(MUEBLES[[#This Row],[CODIGO DE LA PARTIDA ESPECIFICA ]],"-",MUEBLES[[#This Row],[NO. EDIFICIO ]],"-",MUEBLES[[#This Row],[NO. ÁREA ]],"-",MUEBLES[[#This Row],[NÚM. DE BIEN ]],"-",MUEBLES[[#This Row],[CONSECUTIVO DEL BIEN ]],"-",MUEBLES[[#This Row],[CONSECUTIVO GENERAL DE INVENTARIO]])</f>
        <v>511-01-44-302-004-0566</v>
      </c>
      <c r="B571" s="584">
        <v>511</v>
      </c>
      <c r="C571" s="584" t="s">
        <v>6096</v>
      </c>
      <c r="D571" s="584" t="s">
        <v>6687</v>
      </c>
      <c r="E571" s="585" t="s">
        <v>4060</v>
      </c>
      <c r="F571" s="584" t="str">
        <f>VLOOKUP(MUEBLES[[#This Row],[NO. EDIFICIO ]],EDIFICIOS[],2,FALSE)</f>
        <v>PALACIO MUNICIPAL</v>
      </c>
      <c r="G571" s="584" t="str">
        <f>VLOOKUP(MUEBLES[[#This Row],[NO. EDIFICIO ]],EDIFICIOS[],3,FALSE)</f>
        <v>PALACIO MUNICIPAL, S/N, COLONIA CENTRO</v>
      </c>
      <c r="H571" s="606" t="s">
        <v>4289</v>
      </c>
      <c r="I571" s="587" t="str">
        <f>VLOOKUP(MUEBLES[[#This Row],[NO. ÁREA ]],AREAS[],2,FALSE)</f>
        <v>SEGURIDAD PÚBLICA Y TRÁNSITO MUNICIPAL</v>
      </c>
      <c r="J571" s="586" t="str">
        <f>VLOOKUP(MUEBLES[[#This Row],[NO. ÁREA ]],AREAS[],5,FALSE)</f>
        <v>LIC. MIGUEL ÁNGEL ALDANA  CANO</v>
      </c>
      <c r="K571" s="586" t="s">
        <v>4060</v>
      </c>
      <c r="L571" s="587" t="str">
        <f>VLOOKUP(MUEBLES[[#This Row],[NÚM. DE NOMINA ]],PERSONAL[],2,FALSE)</f>
        <v>LIC. MIGUEL ÁNGEL ALDANA  CANO</v>
      </c>
      <c r="M571" s="586" t="str">
        <f>VLOOKUP(MUEBLES[[#This Row],[NÚM. DE NOMINA ]],PERSONAL[],3,FALSE)</f>
        <v xml:space="preserve">TITULAR </v>
      </c>
      <c r="N571" s="585" t="s">
        <v>4935</v>
      </c>
      <c r="O571" s="624" t="s">
        <v>4695</v>
      </c>
      <c r="P571" s="588" t="str">
        <f>VLOOKUP(MUEBLES[[#This Row],[NÚM. DE BIEN ]],BIENES[],2,FALSE)</f>
        <v>TRASLADO DE POSTES, MANIOBRAS PARA INSTALACIÓN DE POSTES, ALMACENAMIENTO Y TODO LO NECESARIO PARA SU CORRECTO MONTAJE</v>
      </c>
      <c r="Q571" s="625" t="s">
        <v>3622</v>
      </c>
      <c r="R571" s="606" t="s">
        <v>5508</v>
      </c>
      <c r="S571" s="585" t="s">
        <v>557</v>
      </c>
      <c r="T571" s="585" t="s">
        <v>557</v>
      </c>
      <c r="U571" s="585" t="s">
        <v>557</v>
      </c>
      <c r="V571" s="585"/>
      <c r="W571" s="590">
        <v>45280</v>
      </c>
      <c r="X571" s="591">
        <v>12213.6168</v>
      </c>
      <c r="Y571" s="619"/>
      <c r="Z571" s="592">
        <v>12213.6168</v>
      </c>
      <c r="AA571" s="585" t="s">
        <v>1405</v>
      </c>
      <c r="AB571" s="19"/>
      <c r="AC571" s="576"/>
      <c r="AD571" s="30"/>
      <c r="AE571" s="30"/>
      <c r="AF571" s="30"/>
      <c r="AG571" s="30"/>
      <c r="AH571" s="30"/>
      <c r="AI571" s="30"/>
      <c r="AJ571" s="30"/>
      <c r="AK571" s="30"/>
      <c r="AL571" s="30"/>
      <c r="AM571" s="30"/>
      <c r="AN571" s="30"/>
      <c r="AO571" s="30"/>
      <c r="AP571" s="30"/>
      <c r="AQ571" s="30"/>
      <c r="AR571" s="30"/>
      <c r="AS571" s="30"/>
      <c r="AT571" s="30"/>
      <c r="AU571" s="30"/>
      <c r="AV571" s="30"/>
      <c r="AW571" s="30"/>
      <c r="AX571" s="30"/>
      <c r="AY571" s="30"/>
      <c r="AZ571" s="30"/>
      <c r="BA571" s="30"/>
      <c r="BB571" s="30"/>
      <c r="BC571" s="30"/>
      <c r="BD571" s="30"/>
      <c r="BE571" s="30"/>
      <c r="BF571" s="30"/>
      <c r="BG571" s="30"/>
      <c r="BH571" s="30"/>
      <c r="BI571" s="30"/>
      <c r="BJ571" s="30"/>
      <c r="BK571" s="30"/>
      <c r="BL571" s="30"/>
      <c r="BM571" s="30"/>
      <c r="BN571" s="30"/>
      <c r="BO571" s="30"/>
      <c r="BP571" s="30"/>
      <c r="BQ571" s="30"/>
      <c r="BR571" s="30"/>
      <c r="BS571" s="30"/>
      <c r="BT571" s="30"/>
      <c r="BU571" s="30"/>
      <c r="BV571" s="30"/>
      <c r="BW571" s="30"/>
      <c r="BX571" s="30"/>
      <c r="BY571" s="30"/>
      <c r="BZ571" s="30"/>
      <c r="CA571" s="30"/>
      <c r="CB571" s="30"/>
      <c r="CC571" s="30"/>
      <c r="CD571" s="30"/>
      <c r="CE571" s="30"/>
      <c r="CF571" s="30"/>
      <c r="CG571" s="30"/>
      <c r="CH571" s="30"/>
      <c r="CI571" s="30"/>
      <c r="CJ571" s="30"/>
      <c r="CK571" s="30"/>
      <c r="CL571" s="30"/>
      <c r="CM571" s="30"/>
      <c r="CN571" s="30"/>
      <c r="CO571" s="30"/>
      <c r="CP571" s="30"/>
      <c r="CQ571" s="30"/>
      <c r="CR571" s="30"/>
      <c r="CS571" s="30"/>
      <c r="CT571" s="30"/>
      <c r="CU571" s="30"/>
      <c r="CV571" s="30"/>
      <c r="CW571" s="30"/>
      <c r="CX571" s="30"/>
      <c r="CY571" s="30"/>
      <c r="CZ571" s="30"/>
      <c r="DA571" s="30"/>
      <c r="DB571" s="30"/>
      <c r="DC571" s="30"/>
      <c r="DD571" s="30"/>
      <c r="DE571" s="30"/>
      <c r="DF571" s="30"/>
      <c r="DG571" s="30"/>
      <c r="DH571" s="30"/>
      <c r="DI571" s="30"/>
      <c r="DJ571" s="30"/>
      <c r="DK571" s="30"/>
      <c r="DL571" s="30"/>
      <c r="DM571" s="30"/>
      <c r="DN571" s="30"/>
      <c r="DO571" s="30"/>
      <c r="DP571" s="30"/>
      <c r="DQ571" s="30"/>
      <c r="DR571" s="30"/>
      <c r="DS571" s="30"/>
      <c r="DT571" s="30"/>
      <c r="DU571" s="30"/>
      <c r="DV571" s="30"/>
      <c r="DW571" s="30"/>
      <c r="DX571" s="30"/>
      <c r="DY571" s="30"/>
      <c r="DZ571" s="30"/>
      <c r="EA571" s="30"/>
      <c r="EB571" s="30"/>
      <c r="EC571" s="30"/>
      <c r="ED571" s="30"/>
      <c r="EE571" s="30"/>
      <c r="EF571" s="30"/>
      <c r="EG571" s="30"/>
      <c r="EH571" s="30"/>
      <c r="EI571" s="30"/>
      <c r="EJ571" s="30"/>
      <c r="EK571" s="30"/>
      <c r="EL571" s="30"/>
      <c r="EM571" s="30"/>
      <c r="EN571" s="30"/>
      <c r="EO571" s="30"/>
      <c r="EP571" s="30"/>
      <c r="EQ571" s="30"/>
      <c r="ER571" s="30"/>
      <c r="ES571" s="30"/>
      <c r="ET571" s="30"/>
      <c r="EU571" s="30"/>
      <c r="EV571" s="30"/>
      <c r="EW571" s="30"/>
      <c r="EX571" s="30"/>
      <c r="EY571" s="30"/>
      <c r="EZ571" s="30"/>
      <c r="FA571" s="30"/>
      <c r="FB571" s="30"/>
      <c r="FC571" s="30"/>
      <c r="FD571" s="30"/>
      <c r="FE571" s="30"/>
      <c r="FF571" s="30"/>
      <c r="FG571" s="30"/>
      <c r="FH571" s="30"/>
      <c r="FI571" s="30"/>
      <c r="FJ571" s="30"/>
      <c r="FK571" s="30"/>
      <c r="FL571" s="30"/>
      <c r="FM571" s="30"/>
      <c r="FN571" s="30"/>
      <c r="FO571" s="30"/>
      <c r="FP571" s="30"/>
      <c r="FQ571" s="30"/>
      <c r="FR571" s="30"/>
      <c r="FS571" s="30"/>
      <c r="FT571" s="30"/>
      <c r="FU571" s="30"/>
      <c r="FV571" s="30"/>
      <c r="FW571" s="30"/>
      <c r="FX571" s="30"/>
      <c r="FY571" s="30"/>
      <c r="FZ571" s="30"/>
      <c r="GA571" s="30"/>
      <c r="GB571" s="30"/>
      <c r="GC571" s="30"/>
      <c r="GD571" s="30"/>
      <c r="GE571" s="30"/>
      <c r="GF571" s="30"/>
      <c r="GG571" s="30"/>
      <c r="GH571" s="30"/>
      <c r="GI571" s="30"/>
      <c r="GJ571" s="30"/>
      <c r="GK571" s="30"/>
      <c r="GL571" s="30"/>
      <c r="GM571" s="30"/>
      <c r="GN571" s="30"/>
      <c r="GO571" s="30"/>
      <c r="GP571" s="30"/>
      <c r="GQ571" s="30"/>
      <c r="GR571" s="30"/>
      <c r="GS571" s="30"/>
      <c r="GT571" s="30"/>
      <c r="GU571" s="30"/>
      <c r="GV571" s="30"/>
      <c r="GW571" s="30"/>
      <c r="GX571" s="30"/>
      <c r="GY571" s="30"/>
      <c r="GZ571" s="30"/>
      <c r="HA571" s="30"/>
      <c r="HB571" s="30"/>
      <c r="HC571" s="30"/>
      <c r="HD571" s="30"/>
      <c r="HE571" s="30"/>
      <c r="HF571" s="30"/>
      <c r="HG571" s="30"/>
      <c r="HH571" s="30"/>
      <c r="HI571" s="30"/>
      <c r="HJ571" s="30"/>
      <c r="HK571" s="30"/>
      <c r="HL571" s="30"/>
      <c r="HM571" s="30"/>
      <c r="HN571" s="30"/>
      <c r="HO571" s="30"/>
      <c r="HP571" s="30"/>
      <c r="HQ571" s="30"/>
      <c r="HR571" s="30"/>
      <c r="HS571" s="30"/>
      <c r="HT571" s="30"/>
      <c r="HU571" s="30"/>
      <c r="HV571" s="30"/>
      <c r="HW571" s="30"/>
      <c r="HX571" s="30"/>
      <c r="HY571" s="30"/>
      <c r="HZ571" s="30"/>
      <c r="IA571" s="30"/>
      <c r="IB571" s="30"/>
      <c r="IC571" s="30"/>
      <c r="ID571" s="30"/>
      <c r="IE571" s="30"/>
      <c r="IF571" s="30"/>
      <c r="IG571" s="30"/>
      <c r="IH571" s="30"/>
      <c r="II571" s="30"/>
      <c r="IJ571" s="30"/>
      <c r="IK571" s="30"/>
      <c r="IL571" s="30"/>
      <c r="IM571" s="30"/>
      <c r="IN571" s="30"/>
      <c r="IO571" s="30"/>
      <c r="IP571" s="30"/>
      <c r="IQ571" s="30"/>
      <c r="IR571" s="30"/>
      <c r="IS571" s="30"/>
      <c r="IT571" s="30"/>
      <c r="IU571" s="30"/>
      <c r="IV571" s="30"/>
      <c r="IW571" s="30"/>
      <c r="IX571" s="30"/>
      <c r="IY571" s="30"/>
      <c r="IZ571" s="30"/>
      <c r="JA571" s="30"/>
      <c r="JB571" s="30"/>
      <c r="JC571" s="30"/>
      <c r="JD571" s="30"/>
      <c r="JE571" s="30"/>
      <c r="JF571" s="30"/>
      <c r="JG571" s="30"/>
      <c r="JH571" s="30"/>
      <c r="JI571" s="30"/>
      <c r="JJ571" s="30"/>
      <c r="JK571" s="30"/>
      <c r="JL571" s="30"/>
      <c r="JM571" s="30"/>
      <c r="JN571" s="30"/>
      <c r="JO571" s="30"/>
      <c r="JP571" s="30"/>
      <c r="JQ571" s="30"/>
      <c r="JR571" s="30"/>
      <c r="JS571" s="30"/>
      <c r="JT571" s="30"/>
      <c r="JU571" s="30"/>
      <c r="JV571" s="30"/>
      <c r="JW571" s="30"/>
      <c r="JX571" s="30"/>
      <c r="JY571" s="30"/>
      <c r="JZ571" s="30"/>
      <c r="KA571" s="30"/>
      <c r="KB571" s="30"/>
      <c r="KC571" s="30"/>
      <c r="KD571" s="30"/>
      <c r="KE571" s="30"/>
      <c r="KF571" s="30"/>
      <c r="KG571" s="30"/>
      <c r="KH571" s="30"/>
      <c r="KI571" s="30"/>
      <c r="KJ571" s="30"/>
      <c r="KK571" s="30"/>
      <c r="KL571" s="30"/>
      <c r="KM571" s="30"/>
      <c r="KN571" s="30"/>
      <c r="KO571" s="30"/>
      <c r="KP571" s="30"/>
      <c r="KQ571" s="30"/>
      <c r="KR571" s="30"/>
      <c r="KS571" s="30"/>
      <c r="KT571" s="30"/>
      <c r="KU571" s="30"/>
      <c r="KV571" s="30"/>
      <c r="KW571" s="30"/>
      <c r="KX571" s="30"/>
      <c r="KY571" s="30"/>
      <c r="KZ571" s="30"/>
      <c r="LA571" s="30"/>
      <c r="LB571" s="30"/>
      <c r="LC571" s="30"/>
      <c r="LD571" s="30"/>
      <c r="LE571" s="30"/>
      <c r="LF571" s="30"/>
      <c r="LG571" s="30"/>
      <c r="LH571" s="30"/>
      <c r="LI571" s="30"/>
      <c r="LJ571" s="30"/>
      <c r="LK571" s="30"/>
      <c r="LL571" s="30"/>
      <c r="LM571" s="30"/>
      <c r="LN571" s="30"/>
      <c r="LO571" s="30"/>
      <c r="LP571" s="30"/>
      <c r="LQ571" s="30"/>
      <c r="LR571" s="30"/>
      <c r="LS571" s="30"/>
      <c r="LT571" s="30"/>
      <c r="LU571" s="30"/>
      <c r="LV571" s="30"/>
      <c r="LW571" s="30"/>
      <c r="LX571" s="30"/>
    </row>
    <row r="572" spans="1:336" s="31" customFormat="1" ht="165.75" x14ac:dyDescent="0.25">
      <c r="A572" s="677" t="str">
        <f>CONCATENATE(MUEBLES[[#This Row],[CODIGO DE LA PARTIDA ESPECIFICA ]],"-",MUEBLES[[#This Row],[NO. EDIFICIO ]],"-",MUEBLES[[#This Row],[NO. ÁREA ]],"-",MUEBLES[[#This Row],[NÚM. DE BIEN ]],"-",MUEBLES[[#This Row],[CONSECUTIVO DEL BIEN ]],"-",MUEBLES[[#This Row],[CONSECUTIVO GENERAL DE INVENTARIO]])</f>
        <v>511-01-44-302-005-0567</v>
      </c>
      <c r="B572" s="584">
        <v>511</v>
      </c>
      <c r="C572" s="584" t="s">
        <v>6096</v>
      </c>
      <c r="D572" s="584" t="s">
        <v>6688</v>
      </c>
      <c r="E572" s="585" t="s">
        <v>4060</v>
      </c>
      <c r="F572" s="584" t="str">
        <f>VLOOKUP(MUEBLES[[#This Row],[NO. EDIFICIO ]],EDIFICIOS[],2,FALSE)</f>
        <v>PALACIO MUNICIPAL</v>
      </c>
      <c r="G572" s="584" t="str">
        <f>VLOOKUP(MUEBLES[[#This Row],[NO. EDIFICIO ]],EDIFICIOS[],3,FALSE)</f>
        <v>PALACIO MUNICIPAL, S/N, COLONIA CENTRO</v>
      </c>
      <c r="H572" s="606" t="s">
        <v>4289</v>
      </c>
      <c r="I572" s="587" t="str">
        <f>VLOOKUP(MUEBLES[[#This Row],[NO. ÁREA ]],AREAS[],2,FALSE)</f>
        <v>SEGURIDAD PÚBLICA Y TRÁNSITO MUNICIPAL</v>
      </c>
      <c r="J572" s="586" t="str">
        <f>VLOOKUP(MUEBLES[[#This Row],[NO. ÁREA ]],AREAS[],5,FALSE)</f>
        <v>LIC. MIGUEL ÁNGEL ALDANA  CANO</v>
      </c>
      <c r="K572" s="586" t="s">
        <v>4060</v>
      </c>
      <c r="L572" s="587" t="str">
        <f>VLOOKUP(MUEBLES[[#This Row],[NÚM. DE NOMINA ]],PERSONAL[],2,FALSE)</f>
        <v>LIC. MIGUEL ÁNGEL ALDANA  CANO</v>
      </c>
      <c r="M572" s="586" t="str">
        <f>VLOOKUP(MUEBLES[[#This Row],[NÚM. DE NOMINA ]],PERSONAL[],3,FALSE)</f>
        <v xml:space="preserve">TITULAR </v>
      </c>
      <c r="N572" s="585" t="s">
        <v>4935</v>
      </c>
      <c r="O572" s="624" t="s">
        <v>4696</v>
      </c>
      <c r="P572" s="588" t="str">
        <f>VLOOKUP(MUEBLES[[#This Row],[NÚM. DE BIEN ]],BIENES[],2,FALSE)</f>
        <v>TRASLADO DE POSTES, MANIOBRAS PARA INSTALACIÓN DE POSTES, ALMACENAMIENTO Y TODO LO NECESARIO PARA SU CORRECTO MONTAJE</v>
      </c>
      <c r="Q572" s="625" t="s">
        <v>3622</v>
      </c>
      <c r="R572" s="606" t="s">
        <v>5509</v>
      </c>
      <c r="S572" s="585" t="s">
        <v>557</v>
      </c>
      <c r="T572" s="585" t="s">
        <v>557</v>
      </c>
      <c r="U572" s="585" t="s">
        <v>557</v>
      </c>
      <c r="V572" s="585"/>
      <c r="W572" s="590">
        <v>45280</v>
      </c>
      <c r="X572" s="591">
        <v>12213.6168</v>
      </c>
      <c r="Y572" s="619"/>
      <c r="Z572" s="592">
        <v>12213.6168</v>
      </c>
      <c r="AA572" s="585" t="s">
        <v>1405</v>
      </c>
      <c r="AB572" s="19"/>
      <c r="AC572" s="576"/>
      <c r="AD572" s="30"/>
      <c r="AE572" s="30"/>
      <c r="AF572" s="30"/>
      <c r="AG572" s="30"/>
      <c r="AH572" s="30"/>
      <c r="AI572" s="30"/>
      <c r="AJ572" s="30"/>
      <c r="AK572" s="30"/>
      <c r="AL572" s="30"/>
      <c r="AM572" s="30"/>
      <c r="AN572" s="30"/>
      <c r="AO572" s="30"/>
      <c r="AP572" s="30"/>
      <c r="AQ572" s="30"/>
      <c r="AR572" s="30"/>
      <c r="AS572" s="30"/>
      <c r="AT572" s="30"/>
      <c r="AU572" s="30"/>
      <c r="AV572" s="30"/>
      <c r="AW572" s="30"/>
      <c r="AX572" s="30"/>
      <c r="AY572" s="30"/>
      <c r="AZ572" s="30"/>
      <c r="BA572" s="30"/>
      <c r="BB572" s="30"/>
      <c r="BC572" s="30"/>
      <c r="BD572" s="30"/>
      <c r="BE572" s="30"/>
      <c r="BF572" s="30"/>
      <c r="BG572" s="30"/>
      <c r="BH572" s="30"/>
      <c r="BI572" s="30"/>
      <c r="BJ572" s="30"/>
      <c r="BK572" s="30"/>
      <c r="BL572" s="30"/>
      <c r="BM572" s="30"/>
      <c r="BN572" s="30"/>
      <c r="BO572" s="30"/>
      <c r="BP572" s="30"/>
      <c r="BQ572" s="30"/>
      <c r="BR572" s="30"/>
      <c r="BS572" s="30"/>
      <c r="BT572" s="30"/>
      <c r="BU572" s="30"/>
      <c r="BV572" s="30"/>
      <c r="BW572" s="30"/>
      <c r="BX572" s="30"/>
      <c r="BY572" s="30"/>
      <c r="BZ572" s="30"/>
      <c r="CA572" s="30"/>
      <c r="CB572" s="30"/>
      <c r="CC572" s="30"/>
      <c r="CD572" s="30"/>
      <c r="CE572" s="30"/>
      <c r="CF572" s="30"/>
      <c r="CG572" s="30"/>
      <c r="CH572" s="30"/>
      <c r="CI572" s="30"/>
      <c r="CJ572" s="30"/>
      <c r="CK572" s="30"/>
      <c r="CL572" s="30"/>
      <c r="CM572" s="30"/>
      <c r="CN572" s="30"/>
      <c r="CO572" s="30"/>
      <c r="CP572" s="30"/>
      <c r="CQ572" s="30"/>
      <c r="CR572" s="30"/>
      <c r="CS572" s="30"/>
      <c r="CT572" s="30"/>
      <c r="CU572" s="30"/>
      <c r="CV572" s="30"/>
      <c r="CW572" s="30"/>
      <c r="CX572" s="30"/>
      <c r="CY572" s="30"/>
      <c r="CZ572" s="30"/>
      <c r="DA572" s="30"/>
      <c r="DB572" s="30"/>
      <c r="DC572" s="30"/>
      <c r="DD572" s="30"/>
      <c r="DE572" s="30"/>
      <c r="DF572" s="30"/>
      <c r="DG572" s="30"/>
      <c r="DH572" s="30"/>
      <c r="DI572" s="30"/>
      <c r="DJ572" s="30"/>
      <c r="DK572" s="30"/>
      <c r="DL572" s="30"/>
      <c r="DM572" s="30"/>
      <c r="DN572" s="30"/>
      <c r="DO572" s="30"/>
      <c r="DP572" s="30"/>
      <c r="DQ572" s="30"/>
      <c r="DR572" s="30"/>
      <c r="DS572" s="30"/>
      <c r="DT572" s="30"/>
      <c r="DU572" s="30"/>
      <c r="DV572" s="30"/>
      <c r="DW572" s="30"/>
      <c r="DX572" s="30"/>
      <c r="DY572" s="30"/>
      <c r="DZ572" s="30"/>
      <c r="EA572" s="30"/>
      <c r="EB572" s="30"/>
      <c r="EC572" s="30"/>
      <c r="ED572" s="30"/>
      <c r="EE572" s="30"/>
      <c r="EF572" s="30"/>
      <c r="EG572" s="30"/>
      <c r="EH572" s="30"/>
      <c r="EI572" s="30"/>
      <c r="EJ572" s="30"/>
      <c r="EK572" s="30"/>
      <c r="EL572" s="30"/>
      <c r="EM572" s="30"/>
      <c r="EN572" s="30"/>
      <c r="EO572" s="30"/>
      <c r="EP572" s="30"/>
      <c r="EQ572" s="30"/>
      <c r="ER572" s="30"/>
      <c r="ES572" s="30"/>
      <c r="ET572" s="30"/>
      <c r="EU572" s="30"/>
      <c r="EV572" s="30"/>
      <c r="EW572" s="30"/>
      <c r="EX572" s="30"/>
      <c r="EY572" s="30"/>
      <c r="EZ572" s="30"/>
      <c r="FA572" s="30"/>
      <c r="FB572" s="30"/>
      <c r="FC572" s="30"/>
      <c r="FD572" s="30"/>
      <c r="FE572" s="30"/>
      <c r="FF572" s="30"/>
      <c r="FG572" s="30"/>
      <c r="FH572" s="30"/>
      <c r="FI572" s="30"/>
      <c r="FJ572" s="30"/>
      <c r="FK572" s="30"/>
      <c r="FL572" s="30"/>
      <c r="FM572" s="30"/>
      <c r="FN572" s="30"/>
      <c r="FO572" s="30"/>
      <c r="FP572" s="30"/>
      <c r="FQ572" s="30"/>
      <c r="FR572" s="30"/>
      <c r="FS572" s="30"/>
      <c r="FT572" s="30"/>
      <c r="FU572" s="30"/>
      <c r="FV572" s="30"/>
      <c r="FW572" s="30"/>
      <c r="FX572" s="30"/>
      <c r="FY572" s="30"/>
      <c r="FZ572" s="30"/>
      <c r="GA572" s="30"/>
      <c r="GB572" s="30"/>
      <c r="GC572" s="30"/>
      <c r="GD572" s="30"/>
      <c r="GE572" s="30"/>
      <c r="GF572" s="30"/>
      <c r="GG572" s="30"/>
      <c r="GH572" s="30"/>
      <c r="GI572" s="30"/>
      <c r="GJ572" s="30"/>
      <c r="GK572" s="30"/>
      <c r="GL572" s="30"/>
      <c r="GM572" s="30"/>
      <c r="GN572" s="30"/>
      <c r="GO572" s="30"/>
      <c r="GP572" s="30"/>
      <c r="GQ572" s="30"/>
      <c r="GR572" s="30"/>
      <c r="GS572" s="30"/>
      <c r="GT572" s="30"/>
      <c r="GU572" s="30"/>
      <c r="GV572" s="30"/>
      <c r="GW572" s="30"/>
      <c r="GX572" s="30"/>
      <c r="GY572" s="30"/>
      <c r="GZ572" s="30"/>
      <c r="HA572" s="30"/>
      <c r="HB572" s="30"/>
      <c r="HC572" s="30"/>
      <c r="HD572" s="30"/>
      <c r="HE572" s="30"/>
      <c r="HF572" s="30"/>
      <c r="HG572" s="30"/>
      <c r="HH572" s="30"/>
      <c r="HI572" s="30"/>
      <c r="HJ572" s="30"/>
      <c r="HK572" s="30"/>
      <c r="HL572" s="30"/>
      <c r="HM572" s="30"/>
      <c r="HN572" s="30"/>
      <c r="HO572" s="30"/>
      <c r="HP572" s="30"/>
      <c r="HQ572" s="30"/>
      <c r="HR572" s="30"/>
      <c r="HS572" s="30"/>
      <c r="HT572" s="30"/>
      <c r="HU572" s="30"/>
      <c r="HV572" s="30"/>
      <c r="HW572" s="30"/>
      <c r="HX572" s="30"/>
      <c r="HY572" s="30"/>
      <c r="HZ572" s="30"/>
      <c r="IA572" s="30"/>
      <c r="IB572" s="30"/>
      <c r="IC572" s="30"/>
      <c r="ID572" s="30"/>
      <c r="IE572" s="30"/>
      <c r="IF572" s="30"/>
      <c r="IG572" s="30"/>
      <c r="IH572" s="30"/>
      <c r="II572" s="30"/>
      <c r="IJ572" s="30"/>
      <c r="IK572" s="30"/>
      <c r="IL572" s="30"/>
      <c r="IM572" s="30"/>
      <c r="IN572" s="30"/>
      <c r="IO572" s="30"/>
      <c r="IP572" s="30"/>
      <c r="IQ572" s="30"/>
      <c r="IR572" s="30"/>
      <c r="IS572" s="30"/>
      <c r="IT572" s="30"/>
      <c r="IU572" s="30"/>
      <c r="IV572" s="30"/>
      <c r="IW572" s="30"/>
      <c r="IX572" s="30"/>
      <c r="IY572" s="30"/>
      <c r="IZ572" s="30"/>
      <c r="JA572" s="30"/>
      <c r="JB572" s="30"/>
      <c r="JC572" s="30"/>
      <c r="JD572" s="30"/>
      <c r="JE572" s="30"/>
      <c r="JF572" s="30"/>
      <c r="JG572" s="30"/>
      <c r="JH572" s="30"/>
      <c r="JI572" s="30"/>
      <c r="JJ572" s="30"/>
      <c r="JK572" s="30"/>
      <c r="JL572" s="30"/>
      <c r="JM572" s="30"/>
      <c r="JN572" s="30"/>
      <c r="JO572" s="30"/>
      <c r="JP572" s="30"/>
      <c r="JQ572" s="30"/>
      <c r="JR572" s="30"/>
      <c r="JS572" s="30"/>
      <c r="JT572" s="30"/>
      <c r="JU572" s="30"/>
      <c r="JV572" s="30"/>
      <c r="JW572" s="30"/>
      <c r="JX572" s="30"/>
      <c r="JY572" s="30"/>
      <c r="JZ572" s="30"/>
      <c r="KA572" s="30"/>
      <c r="KB572" s="30"/>
      <c r="KC572" s="30"/>
      <c r="KD572" s="30"/>
      <c r="KE572" s="30"/>
      <c r="KF572" s="30"/>
      <c r="KG572" s="30"/>
      <c r="KH572" s="30"/>
      <c r="KI572" s="30"/>
      <c r="KJ572" s="30"/>
      <c r="KK572" s="30"/>
      <c r="KL572" s="30"/>
      <c r="KM572" s="30"/>
      <c r="KN572" s="30"/>
      <c r="KO572" s="30"/>
      <c r="KP572" s="30"/>
      <c r="KQ572" s="30"/>
      <c r="KR572" s="30"/>
      <c r="KS572" s="30"/>
      <c r="KT572" s="30"/>
      <c r="KU572" s="30"/>
      <c r="KV572" s="30"/>
      <c r="KW572" s="30"/>
      <c r="KX572" s="30"/>
      <c r="KY572" s="30"/>
      <c r="KZ572" s="30"/>
      <c r="LA572" s="30"/>
      <c r="LB572" s="30"/>
      <c r="LC572" s="30"/>
      <c r="LD572" s="30"/>
      <c r="LE572" s="30"/>
      <c r="LF572" s="30"/>
      <c r="LG572" s="30"/>
      <c r="LH572" s="30"/>
      <c r="LI572" s="30"/>
      <c r="LJ572" s="30"/>
      <c r="LK572" s="30"/>
      <c r="LL572" s="30"/>
      <c r="LM572" s="30"/>
      <c r="LN572" s="30"/>
      <c r="LO572" s="30"/>
      <c r="LP572" s="30"/>
      <c r="LQ572" s="30"/>
      <c r="LR572" s="30"/>
      <c r="LS572" s="30"/>
      <c r="LT572" s="30"/>
      <c r="LU572" s="30"/>
      <c r="LV572" s="30"/>
      <c r="LW572" s="30"/>
      <c r="LX572" s="30"/>
    </row>
    <row r="573" spans="1:336" s="31" customFormat="1" ht="165.75" x14ac:dyDescent="0.25">
      <c r="A573" s="677" t="str">
        <f>CONCATENATE(MUEBLES[[#This Row],[CODIGO DE LA PARTIDA ESPECIFICA ]],"-",MUEBLES[[#This Row],[NO. EDIFICIO ]],"-",MUEBLES[[#This Row],[NO. ÁREA ]],"-",MUEBLES[[#This Row],[NÚM. DE BIEN ]],"-",MUEBLES[[#This Row],[CONSECUTIVO DEL BIEN ]],"-",MUEBLES[[#This Row],[CONSECUTIVO GENERAL DE INVENTARIO]])</f>
        <v>511-01-44-302-006-0568</v>
      </c>
      <c r="B573" s="584">
        <v>511</v>
      </c>
      <c r="C573" s="584" t="s">
        <v>6096</v>
      </c>
      <c r="D573" s="584" t="s">
        <v>6689</v>
      </c>
      <c r="E573" s="585" t="s">
        <v>4060</v>
      </c>
      <c r="F573" s="584" t="str">
        <f>VLOOKUP(MUEBLES[[#This Row],[NO. EDIFICIO ]],EDIFICIOS[],2,FALSE)</f>
        <v>PALACIO MUNICIPAL</v>
      </c>
      <c r="G573" s="584" t="str">
        <f>VLOOKUP(MUEBLES[[#This Row],[NO. EDIFICIO ]],EDIFICIOS[],3,FALSE)</f>
        <v>PALACIO MUNICIPAL, S/N, COLONIA CENTRO</v>
      </c>
      <c r="H573" s="606" t="s">
        <v>4289</v>
      </c>
      <c r="I573" s="587" t="str">
        <f>VLOOKUP(MUEBLES[[#This Row],[NO. ÁREA ]],AREAS[],2,FALSE)</f>
        <v>SEGURIDAD PÚBLICA Y TRÁNSITO MUNICIPAL</v>
      </c>
      <c r="J573" s="586" t="str">
        <f>VLOOKUP(MUEBLES[[#This Row],[NO. ÁREA ]],AREAS[],5,FALSE)</f>
        <v>LIC. MIGUEL ÁNGEL ALDANA  CANO</v>
      </c>
      <c r="K573" s="586" t="s">
        <v>4060</v>
      </c>
      <c r="L573" s="587" t="str">
        <f>VLOOKUP(MUEBLES[[#This Row],[NÚM. DE NOMINA ]],PERSONAL[],2,FALSE)</f>
        <v>LIC. MIGUEL ÁNGEL ALDANA  CANO</v>
      </c>
      <c r="M573" s="586" t="str">
        <f>VLOOKUP(MUEBLES[[#This Row],[NÚM. DE NOMINA ]],PERSONAL[],3,FALSE)</f>
        <v xml:space="preserve">TITULAR </v>
      </c>
      <c r="N573" s="585" t="s">
        <v>4935</v>
      </c>
      <c r="O573" s="624" t="s">
        <v>4697</v>
      </c>
      <c r="P573" s="588" t="str">
        <f>VLOOKUP(MUEBLES[[#This Row],[NÚM. DE BIEN ]],BIENES[],2,FALSE)</f>
        <v>TRASLADO DE POSTES, MANIOBRAS PARA INSTALACIÓN DE POSTES, ALMACENAMIENTO Y TODO LO NECESARIO PARA SU CORRECTO MONTAJE</v>
      </c>
      <c r="Q573" s="625" t="s">
        <v>3622</v>
      </c>
      <c r="R573" s="606" t="s">
        <v>5510</v>
      </c>
      <c r="S573" s="585" t="s">
        <v>557</v>
      </c>
      <c r="T573" s="585" t="s">
        <v>557</v>
      </c>
      <c r="U573" s="585" t="s">
        <v>557</v>
      </c>
      <c r="V573" s="585"/>
      <c r="W573" s="590">
        <v>45280</v>
      </c>
      <c r="X573" s="591">
        <v>12213.6168</v>
      </c>
      <c r="Y573" s="619"/>
      <c r="Z573" s="592">
        <v>12213.6168</v>
      </c>
      <c r="AA573" s="585" t="s">
        <v>1405</v>
      </c>
      <c r="AB573" s="19"/>
      <c r="AC573" s="576"/>
      <c r="AD573" s="30"/>
      <c r="AE573" s="30"/>
      <c r="AF573" s="30"/>
      <c r="AG573" s="30"/>
      <c r="AH573" s="30"/>
      <c r="AI573" s="30"/>
      <c r="AJ573" s="30"/>
      <c r="AK573" s="30"/>
      <c r="AL573" s="30"/>
      <c r="AM573" s="30"/>
      <c r="AN573" s="30"/>
      <c r="AO573" s="30"/>
      <c r="AP573" s="30"/>
      <c r="AQ573" s="30"/>
      <c r="AR573" s="30"/>
      <c r="AS573" s="30"/>
      <c r="AT573" s="30"/>
      <c r="AU573" s="30"/>
      <c r="AV573" s="30"/>
      <c r="AW573" s="30"/>
      <c r="AX573" s="30"/>
      <c r="AY573" s="30"/>
      <c r="AZ573" s="30"/>
      <c r="BA573" s="30"/>
      <c r="BB573" s="30"/>
      <c r="BC573" s="30"/>
      <c r="BD573" s="30"/>
      <c r="BE573" s="30"/>
      <c r="BF573" s="30"/>
      <c r="BG573" s="30"/>
      <c r="BH573" s="30"/>
      <c r="BI573" s="30"/>
      <c r="BJ573" s="30"/>
      <c r="BK573" s="30"/>
      <c r="BL573" s="30"/>
      <c r="BM573" s="30"/>
      <c r="BN573" s="30"/>
      <c r="BO573" s="30"/>
      <c r="BP573" s="30"/>
      <c r="BQ573" s="30"/>
      <c r="BR573" s="30"/>
      <c r="BS573" s="30"/>
      <c r="BT573" s="30"/>
      <c r="BU573" s="30"/>
      <c r="BV573" s="30"/>
      <c r="BW573" s="30"/>
      <c r="BX573" s="30"/>
      <c r="BY573" s="30"/>
      <c r="BZ573" s="30"/>
      <c r="CA573" s="30"/>
      <c r="CB573" s="30"/>
      <c r="CC573" s="30"/>
      <c r="CD573" s="30"/>
      <c r="CE573" s="30"/>
      <c r="CF573" s="30"/>
      <c r="CG573" s="30"/>
      <c r="CH573" s="30"/>
      <c r="CI573" s="30"/>
      <c r="CJ573" s="30"/>
      <c r="CK573" s="30"/>
      <c r="CL573" s="30"/>
      <c r="CM573" s="30"/>
      <c r="CN573" s="30"/>
      <c r="CO573" s="30"/>
      <c r="CP573" s="30"/>
      <c r="CQ573" s="30"/>
      <c r="CR573" s="30"/>
      <c r="CS573" s="30"/>
      <c r="CT573" s="30"/>
      <c r="CU573" s="30"/>
      <c r="CV573" s="30"/>
      <c r="CW573" s="30"/>
      <c r="CX573" s="30"/>
      <c r="CY573" s="30"/>
      <c r="CZ573" s="30"/>
      <c r="DA573" s="30"/>
      <c r="DB573" s="30"/>
      <c r="DC573" s="30"/>
      <c r="DD573" s="30"/>
      <c r="DE573" s="30"/>
      <c r="DF573" s="30"/>
      <c r="DG573" s="30"/>
      <c r="DH573" s="30"/>
      <c r="DI573" s="30"/>
      <c r="DJ573" s="30"/>
      <c r="DK573" s="30"/>
      <c r="DL573" s="30"/>
      <c r="DM573" s="30"/>
      <c r="DN573" s="30"/>
      <c r="DO573" s="30"/>
      <c r="DP573" s="30"/>
      <c r="DQ573" s="30"/>
      <c r="DR573" s="30"/>
      <c r="DS573" s="30"/>
      <c r="DT573" s="30"/>
      <c r="DU573" s="30"/>
      <c r="DV573" s="30"/>
      <c r="DW573" s="30"/>
      <c r="DX573" s="30"/>
      <c r="DY573" s="30"/>
      <c r="DZ573" s="30"/>
      <c r="EA573" s="30"/>
      <c r="EB573" s="30"/>
      <c r="EC573" s="30"/>
      <c r="ED573" s="30"/>
      <c r="EE573" s="30"/>
      <c r="EF573" s="30"/>
      <c r="EG573" s="30"/>
      <c r="EH573" s="30"/>
      <c r="EI573" s="30"/>
      <c r="EJ573" s="30"/>
      <c r="EK573" s="30"/>
      <c r="EL573" s="30"/>
      <c r="EM573" s="30"/>
      <c r="EN573" s="30"/>
      <c r="EO573" s="30"/>
      <c r="EP573" s="30"/>
      <c r="EQ573" s="30"/>
      <c r="ER573" s="30"/>
      <c r="ES573" s="30"/>
      <c r="ET573" s="30"/>
      <c r="EU573" s="30"/>
      <c r="EV573" s="30"/>
      <c r="EW573" s="30"/>
      <c r="EX573" s="30"/>
      <c r="EY573" s="30"/>
      <c r="EZ573" s="30"/>
      <c r="FA573" s="30"/>
      <c r="FB573" s="30"/>
      <c r="FC573" s="30"/>
      <c r="FD573" s="30"/>
      <c r="FE573" s="30"/>
      <c r="FF573" s="30"/>
      <c r="FG573" s="30"/>
      <c r="FH573" s="30"/>
      <c r="FI573" s="30"/>
      <c r="FJ573" s="30"/>
      <c r="FK573" s="30"/>
      <c r="FL573" s="30"/>
      <c r="FM573" s="30"/>
      <c r="FN573" s="30"/>
      <c r="FO573" s="30"/>
      <c r="FP573" s="30"/>
      <c r="FQ573" s="30"/>
      <c r="FR573" s="30"/>
      <c r="FS573" s="30"/>
      <c r="FT573" s="30"/>
      <c r="FU573" s="30"/>
      <c r="FV573" s="30"/>
      <c r="FW573" s="30"/>
      <c r="FX573" s="30"/>
      <c r="FY573" s="30"/>
      <c r="FZ573" s="30"/>
      <c r="GA573" s="30"/>
      <c r="GB573" s="30"/>
      <c r="GC573" s="30"/>
      <c r="GD573" s="30"/>
      <c r="GE573" s="30"/>
      <c r="GF573" s="30"/>
      <c r="GG573" s="30"/>
      <c r="GH573" s="30"/>
      <c r="GI573" s="30"/>
      <c r="GJ573" s="30"/>
      <c r="GK573" s="30"/>
      <c r="GL573" s="30"/>
      <c r="GM573" s="30"/>
      <c r="GN573" s="30"/>
      <c r="GO573" s="30"/>
      <c r="GP573" s="30"/>
      <c r="GQ573" s="30"/>
      <c r="GR573" s="30"/>
      <c r="GS573" s="30"/>
      <c r="GT573" s="30"/>
      <c r="GU573" s="30"/>
      <c r="GV573" s="30"/>
      <c r="GW573" s="30"/>
      <c r="GX573" s="30"/>
      <c r="GY573" s="30"/>
      <c r="GZ573" s="30"/>
      <c r="HA573" s="30"/>
      <c r="HB573" s="30"/>
      <c r="HC573" s="30"/>
      <c r="HD573" s="30"/>
      <c r="HE573" s="30"/>
      <c r="HF573" s="30"/>
      <c r="HG573" s="30"/>
      <c r="HH573" s="30"/>
      <c r="HI573" s="30"/>
      <c r="HJ573" s="30"/>
      <c r="HK573" s="30"/>
      <c r="HL573" s="30"/>
      <c r="HM573" s="30"/>
      <c r="HN573" s="30"/>
      <c r="HO573" s="30"/>
      <c r="HP573" s="30"/>
      <c r="HQ573" s="30"/>
      <c r="HR573" s="30"/>
      <c r="HS573" s="30"/>
      <c r="HT573" s="30"/>
      <c r="HU573" s="30"/>
      <c r="HV573" s="30"/>
      <c r="HW573" s="30"/>
      <c r="HX573" s="30"/>
      <c r="HY573" s="30"/>
      <c r="HZ573" s="30"/>
      <c r="IA573" s="30"/>
      <c r="IB573" s="30"/>
      <c r="IC573" s="30"/>
      <c r="ID573" s="30"/>
      <c r="IE573" s="30"/>
      <c r="IF573" s="30"/>
      <c r="IG573" s="30"/>
      <c r="IH573" s="30"/>
      <c r="II573" s="30"/>
      <c r="IJ573" s="30"/>
      <c r="IK573" s="30"/>
      <c r="IL573" s="30"/>
      <c r="IM573" s="30"/>
      <c r="IN573" s="30"/>
      <c r="IO573" s="30"/>
      <c r="IP573" s="30"/>
      <c r="IQ573" s="30"/>
      <c r="IR573" s="30"/>
      <c r="IS573" s="30"/>
      <c r="IT573" s="30"/>
      <c r="IU573" s="30"/>
      <c r="IV573" s="30"/>
      <c r="IW573" s="30"/>
      <c r="IX573" s="30"/>
      <c r="IY573" s="30"/>
      <c r="IZ573" s="30"/>
      <c r="JA573" s="30"/>
      <c r="JB573" s="30"/>
      <c r="JC573" s="30"/>
      <c r="JD573" s="30"/>
      <c r="JE573" s="30"/>
      <c r="JF573" s="30"/>
      <c r="JG573" s="30"/>
      <c r="JH573" s="30"/>
      <c r="JI573" s="30"/>
      <c r="JJ573" s="30"/>
      <c r="JK573" s="30"/>
      <c r="JL573" s="30"/>
      <c r="JM573" s="30"/>
      <c r="JN573" s="30"/>
      <c r="JO573" s="30"/>
      <c r="JP573" s="30"/>
      <c r="JQ573" s="30"/>
      <c r="JR573" s="30"/>
      <c r="JS573" s="30"/>
      <c r="JT573" s="30"/>
      <c r="JU573" s="30"/>
      <c r="JV573" s="30"/>
      <c r="JW573" s="30"/>
      <c r="JX573" s="30"/>
      <c r="JY573" s="30"/>
      <c r="JZ573" s="30"/>
      <c r="KA573" s="30"/>
      <c r="KB573" s="30"/>
      <c r="KC573" s="30"/>
      <c r="KD573" s="30"/>
      <c r="KE573" s="30"/>
      <c r="KF573" s="30"/>
      <c r="KG573" s="30"/>
      <c r="KH573" s="30"/>
      <c r="KI573" s="30"/>
      <c r="KJ573" s="30"/>
      <c r="KK573" s="30"/>
      <c r="KL573" s="30"/>
      <c r="KM573" s="30"/>
      <c r="KN573" s="30"/>
      <c r="KO573" s="30"/>
      <c r="KP573" s="30"/>
      <c r="KQ573" s="30"/>
      <c r="KR573" s="30"/>
      <c r="KS573" s="30"/>
      <c r="KT573" s="30"/>
      <c r="KU573" s="30"/>
      <c r="KV573" s="30"/>
      <c r="KW573" s="30"/>
      <c r="KX573" s="30"/>
      <c r="KY573" s="30"/>
      <c r="KZ573" s="30"/>
      <c r="LA573" s="30"/>
      <c r="LB573" s="30"/>
      <c r="LC573" s="30"/>
      <c r="LD573" s="30"/>
      <c r="LE573" s="30"/>
      <c r="LF573" s="30"/>
      <c r="LG573" s="30"/>
      <c r="LH573" s="30"/>
      <c r="LI573" s="30"/>
      <c r="LJ573" s="30"/>
      <c r="LK573" s="30"/>
      <c r="LL573" s="30"/>
      <c r="LM573" s="30"/>
      <c r="LN573" s="30"/>
      <c r="LO573" s="30"/>
      <c r="LP573" s="30"/>
      <c r="LQ573" s="30"/>
      <c r="LR573" s="30"/>
      <c r="LS573" s="30"/>
      <c r="LT573" s="30"/>
      <c r="LU573" s="30"/>
      <c r="LV573" s="30"/>
      <c r="LW573" s="30"/>
      <c r="LX573" s="30"/>
    </row>
    <row r="574" spans="1:336" s="31" customFormat="1" ht="165.75" x14ac:dyDescent="0.25">
      <c r="A574" s="677" t="str">
        <f>CONCATENATE(MUEBLES[[#This Row],[CODIGO DE LA PARTIDA ESPECIFICA ]],"-",MUEBLES[[#This Row],[NO. EDIFICIO ]],"-",MUEBLES[[#This Row],[NO. ÁREA ]],"-",MUEBLES[[#This Row],[NÚM. DE BIEN ]],"-",MUEBLES[[#This Row],[CONSECUTIVO DEL BIEN ]],"-",MUEBLES[[#This Row],[CONSECUTIVO GENERAL DE INVENTARIO]])</f>
        <v>511-01-44-302-007-0569</v>
      </c>
      <c r="B574" s="584">
        <v>511</v>
      </c>
      <c r="C574" s="584" t="s">
        <v>6096</v>
      </c>
      <c r="D574" s="584" t="s">
        <v>6690</v>
      </c>
      <c r="E574" s="585" t="s">
        <v>4060</v>
      </c>
      <c r="F574" s="584" t="str">
        <f>VLOOKUP(MUEBLES[[#This Row],[NO. EDIFICIO ]],EDIFICIOS[],2,FALSE)</f>
        <v>PALACIO MUNICIPAL</v>
      </c>
      <c r="G574" s="584" t="str">
        <f>VLOOKUP(MUEBLES[[#This Row],[NO. EDIFICIO ]],EDIFICIOS[],3,FALSE)</f>
        <v>PALACIO MUNICIPAL, S/N, COLONIA CENTRO</v>
      </c>
      <c r="H574" s="606" t="s">
        <v>4289</v>
      </c>
      <c r="I574" s="587" t="str">
        <f>VLOOKUP(MUEBLES[[#This Row],[NO. ÁREA ]],AREAS[],2,FALSE)</f>
        <v>SEGURIDAD PÚBLICA Y TRÁNSITO MUNICIPAL</v>
      </c>
      <c r="J574" s="586" t="str">
        <f>VLOOKUP(MUEBLES[[#This Row],[NO. ÁREA ]],AREAS[],5,FALSE)</f>
        <v>LIC. MIGUEL ÁNGEL ALDANA  CANO</v>
      </c>
      <c r="K574" s="586" t="s">
        <v>4060</v>
      </c>
      <c r="L574" s="587" t="str">
        <f>VLOOKUP(MUEBLES[[#This Row],[NÚM. DE NOMINA ]],PERSONAL[],2,FALSE)</f>
        <v>LIC. MIGUEL ÁNGEL ALDANA  CANO</v>
      </c>
      <c r="M574" s="586" t="str">
        <f>VLOOKUP(MUEBLES[[#This Row],[NÚM. DE NOMINA ]],PERSONAL[],3,FALSE)</f>
        <v xml:space="preserve">TITULAR </v>
      </c>
      <c r="N574" s="585" t="s">
        <v>4935</v>
      </c>
      <c r="O574" s="624" t="s">
        <v>4698</v>
      </c>
      <c r="P574" s="588" t="str">
        <f>VLOOKUP(MUEBLES[[#This Row],[NÚM. DE BIEN ]],BIENES[],2,FALSE)</f>
        <v>TRASLADO DE POSTES, MANIOBRAS PARA INSTALACIÓN DE POSTES, ALMACENAMIENTO Y TODO LO NECESARIO PARA SU CORRECTO MONTAJE</v>
      </c>
      <c r="Q574" s="625" t="s">
        <v>3622</v>
      </c>
      <c r="R574" s="606" t="s">
        <v>5511</v>
      </c>
      <c r="S574" s="585" t="s">
        <v>557</v>
      </c>
      <c r="T574" s="585" t="s">
        <v>557</v>
      </c>
      <c r="U574" s="585" t="s">
        <v>557</v>
      </c>
      <c r="V574" s="585"/>
      <c r="W574" s="590">
        <v>45280</v>
      </c>
      <c r="X574" s="591">
        <v>12213.6168</v>
      </c>
      <c r="Y574" s="619"/>
      <c r="Z574" s="592">
        <v>12213.6168</v>
      </c>
      <c r="AA574" s="585" t="s">
        <v>1405</v>
      </c>
      <c r="AB574" s="19"/>
      <c r="AC574" s="576"/>
      <c r="AD574" s="30"/>
      <c r="AE574" s="30"/>
      <c r="AF574" s="30"/>
      <c r="AG574" s="30"/>
      <c r="AH574" s="30"/>
      <c r="AI574" s="30"/>
      <c r="AJ574" s="30"/>
      <c r="AK574" s="30"/>
      <c r="AL574" s="30"/>
      <c r="AM574" s="30"/>
      <c r="AN574" s="30"/>
      <c r="AO574" s="30"/>
      <c r="AP574" s="30"/>
      <c r="AQ574" s="30"/>
      <c r="AR574" s="30"/>
      <c r="AS574" s="30"/>
      <c r="AT574" s="30"/>
      <c r="AU574" s="30"/>
      <c r="AV574" s="30"/>
      <c r="AW574" s="30"/>
      <c r="AX574" s="30"/>
      <c r="AY574" s="30"/>
      <c r="AZ574" s="30"/>
      <c r="BA574" s="30"/>
      <c r="BB574" s="30"/>
      <c r="BC574" s="30"/>
      <c r="BD574" s="30"/>
      <c r="BE574" s="30"/>
      <c r="BF574" s="30"/>
      <c r="BG574" s="30"/>
      <c r="BH574" s="30"/>
      <c r="BI574" s="30"/>
      <c r="BJ574" s="30"/>
      <c r="BK574" s="30"/>
      <c r="BL574" s="30"/>
      <c r="BM574" s="30"/>
      <c r="BN574" s="30"/>
      <c r="BO574" s="30"/>
      <c r="BP574" s="30"/>
      <c r="BQ574" s="30"/>
      <c r="BR574" s="30"/>
      <c r="BS574" s="30"/>
      <c r="BT574" s="30"/>
      <c r="BU574" s="30"/>
      <c r="BV574" s="30"/>
      <c r="BW574" s="30"/>
      <c r="BX574" s="30"/>
      <c r="BY574" s="30"/>
      <c r="BZ574" s="30"/>
      <c r="CA574" s="30"/>
      <c r="CB574" s="30"/>
      <c r="CC574" s="30"/>
      <c r="CD574" s="30"/>
      <c r="CE574" s="30"/>
      <c r="CF574" s="30"/>
      <c r="CG574" s="30"/>
      <c r="CH574" s="30"/>
      <c r="CI574" s="30"/>
      <c r="CJ574" s="30"/>
      <c r="CK574" s="30"/>
      <c r="CL574" s="30"/>
      <c r="CM574" s="30"/>
      <c r="CN574" s="30"/>
      <c r="CO574" s="30"/>
      <c r="CP574" s="30"/>
      <c r="CQ574" s="30"/>
      <c r="CR574" s="30"/>
      <c r="CS574" s="30"/>
      <c r="CT574" s="30"/>
      <c r="CU574" s="30"/>
      <c r="CV574" s="30"/>
      <c r="CW574" s="30"/>
      <c r="CX574" s="30"/>
      <c r="CY574" s="30"/>
      <c r="CZ574" s="30"/>
      <c r="DA574" s="30"/>
      <c r="DB574" s="30"/>
      <c r="DC574" s="30"/>
      <c r="DD574" s="30"/>
      <c r="DE574" s="30"/>
      <c r="DF574" s="30"/>
      <c r="DG574" s="30"/>
      <c r="DH574" s="30"/>
      <c r="DI574" s="30"/>
      <c r="DJ574" s="30"/>
      <c r="DK574" s="30"/>
      <c r="DL574" s="30"/>
      <c r="DM574" s="30"/>
      <c r="DN574" s="30"/>
      <c r="DO574" s="30"/>
      <c r="DP574" s="30"/>
      <c r="DQ574" s="30"/>
      <c r="DR574" s="30"/>
      <c r="DS574" s="30"/>
      <c r="DT574" s="30"/>
      <c r="DU574" s="30"/>
      <c r="DV574" s="30"/>
      <c r="DW574" s="30"/>
      <c r="DX574" s="30"/>
      <c r="DY574" s="30"/>
      <c r="DZ574" s="30"/>
      <c r="EA574" s="30"/>
      <c r="EB574" s="30"/>
      <c r="EC574" s="30"/>
      <c r="ED574" s="30"/>
      <c r="EE574" s="30"/>
      <c r="EF574" s="30"/>
      <c r="EG574" s="30"/>
      <c r="EH574" s="30"/>
      <c r="EI574" s="30"/>
      <c r="EJ574" s="30"/>
      <c r="EK574" s="30"/>
      <c r="EL574" s="30"/>
      <c r="EM574" s="30"/>
      <c r="EN574" s="30"/>
      <c r="EO574" s="30"/>
      <c r="EP574" s="30"/>
      <c r="EQ574" s="30"/>
      <c r="ER574" s="30"/>
      <c r="ES574" s="30"/>
      <c r="ET574" s="30"/>
      <c r="EU574" s="30"/>
      <c r="EV574" s="30"/>
      <c r="EW574" s="30"/>
      <c r="EX574" s="30"/>
      <c r="EY574" s="30"/>
      <c r="EZ574" s="30"/>
      <c r="FA574" s="30"/>
      <c r="FB574" s="30"/>
      <c r="FC574" s="30"/>
      <c r="FD574" s="30"/>
      <c r="FE574" s="30"/>
      <c r="FF574" s="30"/>
      <c r="FG574" s="30"/>
      <c r="FH574" s="30"/>
      <c r="FI574" s="30"/>
      <c r="FJ574" s="30"/>
      <c r="FK574" s="30"/>
      <c r="FL574" s="30"/>
      <c r="FM574" s="30"/>
      <c r="FN574" s="30"/>
      <c r="FO574" s="30"/>
      <c r="FP574" s="30"/>
      <c r="FQ574" s="30"/>
      <c r="FR574" s="30"/>
      <c r="FS574" s="30"/>
      <c r="FT574" s="30"/>
      <c r="FU574" s="30"/>
      <c r="FV574" s="30"/>
      <c r="FW574" s="30"/>
      <c r="FX574" s="30"/>
      <c r="FY574" s="30"/>
      <c r="FZ574" s="30"/>
      <c r="GA574" s="30"/>
      <c r="GB574" s="30"/>
      <c r="GC574" s="30"/>
      <c r="GD574" s="30"/>
      <c r="GE574" s="30"/>
      <c r="GF574" s="30"/>
      <c r="GG574" s="30"/>
      <c r="GH574" s="30"/>
      <c r="GI574" s="30"/>
      <c r="GJ574" s="30"/>
      <c r="GK574" s="30"/>
      <c r="GL574" s="30"/>
      <c r="GM574" s="30"/>
      <c r="GN574" s="30"/>
      <c r="GO574" s="30"/>
      <c r="GP574" s="30"/>
      <c r="GQ574" s="30"/>
      <c r="GR574" s="30"/>
      <c r="GS574" s="30"/>
      <c r="GT574" s="30"/>
      <c r="GU574" s="30"/>
      <c r="GV574" s="30"/>
      <c r="GW574" s="30"/>
      <c r="GX574" s="30"/>
      <c r="GY574" s="30"/>
      <c r="GZ574" s="30"/>
      <c r="HA574" s="30"/>
      <c r="HB574" s="30"/>
      <c r="HC574" s="30"/>
      <c r="HD574" s="30"/>
      <c r="HE574" s="30"/>
      <c r="HF574" s="30"/>
      <c r="HG574" s="30"/>
      <c r="HH574" s="30"/>
      <c r="HI574" s="30"/>
      <c r="HJ574" s="30"/>
      <c r="HK574" s="30"/>
      <c r="HL574" s="30"/>
      <c r="HM574" s="30"/>
      <c r="HN574" s="30"/>
      <c r="HO574" s="30"/>
      <c r="HP574" s="30"/>
      <c r="HQ574" s="30"/>
      <c r="HR574" s="30"/>
      <c r="HS574" s="30"/>
      <c r="HT574" s="30"/>
      <c r="HU574" s="30"/>
      <c r="HV574" s="30"/>
      <c r="HW574" s="30"/>
      <c r="HX574" s="30"/>
      <c r="HY574" s="30"/>
      <c r="HZ574" s="30"/>
      <c r="IA574" s="30"/>
      <c r="IB574" s="30"/>
      <c r="IC574" s="30"/>
      <c r="ID574" s="30"/>
      <c r="IE574" s="30"/>
      <c r="IF574" s="30"/>
      <c r="IG574" s="30"/>
      <c r="IH574" s="30"/>
      <c r="II574" s="30"/>
      <c r="IJ574" s="30"/>
      <c r="IK574" s="30"/>
      <c r="IL574" s="30"/>
      <c r="IM574" s="30"/>
      <c r="IN574" s="30"/>
      <c r="IO574" s="30"/>
      <c r="IP574" s="30"/>
      <c r="IQ574" s="30"/>
      <c r="IR574" s="30"/>
      <c r="IS574" s="30"/>
      <c r="IT574" s="30"/>
      <c r="IU574" s="30"/>
      <c r="IV574" s="30"/>
      <c r="IW574" s="30"/>
      <c r="IX574" s="30"/>
      <c r="IY574" s="30"/>
      <c r="IZ574" s="30"/>
      <c r="JA574" s="30"/>
      <c r="JB574" s="30"/>
      <c r="JC574" s="30"/>
      <c r="JD574" s="30"/>
      <c r="JE574" s="30"/>
      <c r="JF574" s="30"/>
      <c r="JG574" s="30"/>
      <c r="JH574" s="30"/>
      <c r="JI574" s="30"/>
      <c r="JJ574" s="30"/>
      <c r="JK574" s="30"/>
      <c r="JL574" s="30"/>
      <c r="JM574" s="30"/>
      <c r="JN574" s="30"/>
      <c r="JO574" s="30"/>
      <c r="JP574" s="30"/>
      <c r="JQ574" s="30"/>
      <c r="JR574" s="30"/>
      <c r="JS574" s="30"/>
      <c r="JT574" s="30"/>
      <c r="JU574" s="30"/>
      <c r="JV574" s="30"/>
      <c r="JW574" s="30"/>
      <c r="JX574" s="30"/>
      <c r="JY574" s="30"/>
      <c r="JZ574" s="30"/>
      <c r="KA574" s="30"/>
      <c r="KB574" s="30"/>
      <c r="KC574" s="30"/>
      <c r="KD574" s="30"/>
      <c r="KE574" s="30"/>
      <c r="KF574" s="30"/>
      <c r="KG574" s="30"/>
      <c r="KH574" s="30"/>
      <c r="KI574" s="30"/>
      <c r="KJ574" s="30"/>
      <c r="KK574" s="30"/>
      <c r="KL574" s="30"/>
      <c r="KM574" s="30"/>
      <c r="KN574" s="30"/>
      <c r="KO574" s="30"/>
      <c r="KP574" s="30"/>
      <c r="KQ574" s="30"/>
      <c r="KR574" s="30"/>
      <c r="KS574" s="30"/>
      <c r="KT574" s="30"/>
      <c r="KU574" s="30"/>
      <c r="KV574" s="30"/>
      <c r="KW574" s="30"/>
      <c r="KX574" s="30"/>
      <c r="KY574" s="30"/>
      <c r="KZ574" s="30"/>
      <c r="LA574" s="30"/>
      <c r="LB574" s="30"/>
      <c r="LC574" s="30"/>
      <c r="LD574" s="30"/>
      <c r="LE574" s="30"/>
      <c r="LF574" s="30"/>
      <c r="LG574" s="30"/>
      <c r="LH574" s="30"/>
      <c r="LI574" s="30"/>
      <c r="LJ574" s="30"/>
      <c r="LK574" s="30"/>
      <c r="LL574" s="30"/>
      <c r="LM574" s="30"/>
      <c r="LN574" s="30"/>
      <c r="LO574" s="30"/>
      <c r="LP574" s="30"/>
      <c r="LQ574" s="30"/>
      <c r="LR574" s="30"/>
      <c r="LS574" s="30"/>
      <c r="LT574" s="30"/>
      <c r="LU574" s="30"/>
      <c r="LV574" s="30"/>
      <c r="LW574" s="30"/>
      <c r="LX574" s="30"/>
    </row>
    <row r="575" spans="1:336" s="31" customFormat="1" ht="191.25" x14ac:dyDescent="0.25">
      <c r="A575" s="677" t="str">
        <f>CONCATENATE(MUEBLES[[#This Row],[CODIGO DE LA PARTIDA ESPECIFICA ]],"-",MUEBLES[[#This Row],[NO. EDIFICIO ]],"-",MUEBLES[[#This Row],[NO. ÁREA ]],"-",MUEBLES[[#This Row],[NÚM. DE BIEN ]],"-",MUEBLES[[#This Row],[CONSECUTIVO DEL BIEN ]],"-",MUEBLES[[#This Row],[CONSECUTIVO GENERAL DE INVENTARIO]])</f>
        <v>511-01-44-284-001-0570</v>
      </c>
      <c r="B575" s="584">
        <v>511</v>
      </c>
      <c r="C575" s="584" t="s">
        <v>6096</v>
      </c>
      <c r="D575" s="584" t="s">
        <v>6691</v>
      </c>
      <c r="E575" s="585" t="s">
        <v>4060</v>
      </c>
      <c r="F575" s="584" t="str">
        <f>VLOOKUP(MUEBLES[[#This Row],[NO. EDIFICIO ]],EDIFICIOS[],2,FALSE)</f>
        <v>PALACIO MUNICIPAL</v>
      </c>
      <c r="G575" s="584" t="str">
        <f>VLOOKUP(MUEBLES[[#This Row],[NO. EDIFICIO ]],EDIFICIOS[],3,FALSE)</f>
        <v>PALACIO MUNICIPAL, S/N, COLONIA CENTRO</v>
      </c>
      <c r="H575" s="606" t="s">
        <v>4289</v>
      </c>
      <c r="I575" s="587" t="str">
        <f>VLOOKUP(MUEBLES[[#This Row],[NO. ÁREA ]],AREAS[],2,FALSE)</f>
        <v>SEGURIDAD PÚBLICA Y TRÁNSITO MUNICIPAL</v>
      </c>
      <c r="J575" s="586" t="str">
        <f>VLOOKUP(MUEBLES[[#This Row],[NO. ÁREA ]],AREAS[],5,FALSE)</f>
        <v>LIC. MIGUEL ÁNGEL ALDANA  CANO</v>
      </c>
      <c r="K575" s="586" t="s">
        <v>4060</v>
      </c>
      <c r="L575" s="587" t="str">
        <f>VLOOKUP(MUEBLES[[#This Row],[NÚM. DE NOMINA ]],PERSONAL[],2,FALSE)</f>
        <v>LIC. MIGUEL ÁNGEL ALDANA  CANO</v>
      </c>
      <c r="M575" s="586" t="str">
        <f>VLOOKUP(MUEBLES[[#This Row],[NÚM. DE NOMINA ]],PERSONAL[],3,FALSE)</f>
        <v xml:space="preserve">TITULAR </v>
      </c>
      <c r="N575" s="585" t="s">
        <v>4917</v>
      </c>
      <c r="O575" s="624" t="s">
        <v>4692</v>
      </c>
      <c r="P575" s="588" t="str">
        <f>VLOOKUP(MUEBLES[[#This Row],[NÚM. DE BIEN ]],BIENES[],2,FALSE)</f>
        <v>SWITCH JETSTREAM SDN ADMINISTRABLE 24 PUERTOS 10/100/1000 MBPS + 4 PUERTOS SFP+, ADMINISTRACIÓN CENTRALIZADA OMADA SDN</v>
      </c>
      <c r="Q575" s="625" t="s">
        <v>3623</v>
      </c>
      <c r="R575" s="606" t="s">
        <v>5512</v>
      </c>
      <c r="S575" s="585" t="s">
        <v>557</v>
      </c>
      <c r="T575" s="585" t="s">
        <v>557</v>
      </c>
      <c r="U575" s="585" t="s">
        <v>557</v>
      </c>
      <c r="V575" s="585"/>
      <c r="W575" s="590">
        <v>45280</v>
      </c>
      <c r="X575" s="591">
        <v>12461.763999999999</v>
      </c>
      <c r="Y575" s="619"/>
      <c r="Z575" s="592">
        <v>12461.763999999999</v>
      </c>
      <c r="AA575" s="585" t="s">
        <v>1405</v>
      </c>
      <c r="AB575" s="19"/>
      <c r="AC575" s="576"/>
      <c r="AD575" s="30"/>
      <c r="AE575" s="30"/>
      <c r="AF575" s="30"/>
      <c r="AG575" s="30"/>
      <c r="AH575" s="30"/>
      <c r="AI575" s="30"/>
      <c r="AJ575" s="30"/>
      <c r="AK575" s="30"/>
      <c r="AL575" s="30"/>
      <c r="AM575" s="30"/>
      <c r="AN575" s="30"/>
      <c r="AO575" s="30"/>
      <c r="AP575" s="30"/>
      <c r="AQ575" s="30"/>
      <c r="AR575" s="30"/>
      <c r="AS575" s="30"/>
      <c r="AT575" s="30"/>
      <c r="AU575" s="30"/>
      <c r="AV575" s="30"/>
      <c r="AW575" s="30"/>
      <c r="AX575" s="30"/>
      <c r="AY575" s="30"/>
      <c r="AZ575" s="30"/>
      <c r="BA575" s="30"/>
      <c r="BB575" s="30"/>
      <c r="BC575" s="30"/>
      <c r="BD575" s="30"/>
      <c r="BE575" s="30"/>
      <c r="BF575" s="30"/>
      <c r="BG575" s="30"/>
      <c r="BH575" s="30"/>
      <c r="BI575" s="30"/>
      <c r="BJ575" s="30"/>
      <c r="BK575" s="30"/>
      <c r="BL575" s="30"/>
      <c r="BM575" s="30"/>
      <c r="BN575" s="30"/>
      <c r="BO575" s="30"/>
      <c r="BP575" s="30"/>
      <c r="BQ575" s="30"/>
      <c r="BR575" s="30"/>
      <c r="BS575" s="30"/>
      <c r="BT575" s="30"/>
      <c r="BU575" s="30"/>
      <c r="BV575" s="30"/>
      <c r="BW575" s="30"/>
      <c r="BX575" s="30"/>
      <c r="BY575" s="30"/>
      <c r="BZ575" s="30"/>
      <c r="CA575" s="30"/>
      <c r="CB575" s="30"/>
      <c r="CC575" s="30"/>
      <c r="CD575" s="30"/>
      <c r="CE575" s="30"/>
      <c r="CF575" s="30"/>
      <c r="CG575" s="30"/>
      <c r="CH575" s="30"/>
      <c r="CI575" s="30"/>
      <c r="CJ575" s="30"/>
      <c r="CK575" s="30"/>
      <c r="CL575" s="30"/>
      <c r="CM575" s="30"/>
      <c r="CN575" s="30"/>
      <c r="CO575" s="30"/>
      <c r="CP575" s="30"/>
      <c r="CQ575" s="30"/>
      <c r="CR575" s="30"/>
      <c r="CS575" s="30"/>
      <c r="CT575" s="30"/>
      <c r="CU575" s="30"/>
      <c r="CV575" s="30"/>
      <c r="CW575" s="30"/>
      <c r="CX575" s="30"/>
      <c r="CY575" s="30"/>
      <c r="CZ575" s="30"/>
      <c r="DA575" s="30"/>
      <c r="DB575" s="30"/>
      <c r="DC575" s="30"/>
      <c r="DD575" s="30"/>
      <c r="DE575" s="30"/>
      <c r="DF575" s="30"/>
      <c r="DG575" s="30"/>
      <c r="DH575" s="30"/>
      <c r="DI575" s="30"/>
      <c r="DJ575" s="30"/>
      <c r="DK575" s="30"/>
      <c r="DL575" s="30"/>
      <c r="DM575" s="30"/>
      <c r="DN575" s="30"/>
      <c r="DO575" s="30"/>
      <c r="DP575" s="30"/>
      <c r="DQ575" s="30"/>
      <c r="DR575" s="30"/>
      <c r="DS575" s="30"/>
      <c r="DT575" s="30"/>
      <c r="DU575" s="30"/>
      <c r="DV575" s="30"/>
      <c r="DW575" s="30"/>
      <c r="DX575" s="30"/>
      <c r="DY575" s="30"/>
      <c r="DZ575" s="30"/>
      <c r="EA575" s="30"/>
      <c r="EB575" s="30"/>
      <c r="EC575" s="30"/>
      <c r="ED575" s="30"/>
      <c r="EE575" s="30"/>
      <c r="EF575" s="30"/>
      <c r="EG575" s="30"/>
      <c r="EH575" s="30"/>
      <c r="EI575" s="30"/>
      <c r="EJ575" s="30"/>
      <c r="EK575" s="30"/>
      <c r="EL575" s="30"/>
      <c r="EM575" s="30"/>
      <c r="EN575" s="30"/>
      <c r="EO575" s="30"/>
      <c r="EP575" s="30"/>
      <c r="EQ575" s="30"/>
      <c r="ER575" s="30"/>
      <c r="ES575" s="30"/>
      <c r="ET575" s="30"/>
      <c r="EU575" s="30"/>
      <c r="EV575" s="30"/>
      <c r="EW575" s="30"/>
      <c r="EX575" s="30"/>
      <c r="EY575" s="30"/>
      <c r="EZ575" s="30"/>
      <c r="FA575" s="30"/>
      <c r="FB575" s="30"/>
      <c r="FC575" s="30"/>
      <c r="FD575" s="30"/>
      <c r="FE575" s="30"/>
      <c r="FF575" s="30"/>
      <c r="FG575" s="30"/>
      <c r="FH575" s="30"/>
      <c r="FI575" s="30"/>
      <c r="FJ575" s="30"/>
      <c r="FK575" s="30"/>
      <c r="FL575" s="30"/>
      <c r="FM575" s="30"/>
      <c r="FN575" s="30"/>
      <c r="FO575" s="30"/>
      <c r="FP575" s="30"/>
      <c r="FQ575" s="30"/>
      <c r="FR575" s="30"/>
      <c r="FS575" s="30"/>
      <c r="FT575" s="30"/>
      <c r="FU575" s="30"/>
      <c r="FV575" s="30"/>
      <c r="FW575" s="30"/>
      <c r="FX575" s="30"/>
      <c r="FY575" s="30"/>
      <c r="FZ575" s="30"/>
      <c r="GA575" s="30"/>
      <c r="GB575" s="30"/>
      <c r="GC575" s="30"/>
      <c r="GD575" s="30"/>
      <c r="GE575" s="30"/>
      <c r="GF575" s="30"/>
      <c r="GG575" s="30"/>
      <c r="GH575" s="30"/>
      <c r="GI575" s="30"/>
      <c r="GJ575" s="30"/>
      <c r="GK575" s="30"/>
      <c r="GL575" s="30"/>
      <c r="GM575" s="30"/>
      <c r="GN575" s="30"/>
      <c r="GO575" s="30"/>
      <c r="GP575" s="30"/>
      <c r="GQ575" s="30"/>
      <c r="GR575" s="30"/>
      <c r="GS575" s="30"/>
      <c r="GT575" s="30"/>
      <c r="GU575" s="30"/>
      <c r="GV575" s="30"/>
      <c r="GW575" s="30"/>
      <c r="GX575" s="30"/>
      <c r="GY575" s="30"/>
      <c r="GZ575" s="30"/>
      <c r="HA575" s="30"/>
      <c r="HB575" s="30"/>
      <c r="HC575" s="30"/>
      <c r="HD575" s="30"/>
      <c r="HE575" s="30"/>
      <c r="HF575" s="30"/>
      <c r="HG575" s="30"/>
      <c r="HH575" s="30"/>
      <c r="HI575" s="30"/>
      <c r="HJ575" s="30"/>
      <c r="HK575" s="30"/>
      <c r="HL575" s="30"/>
      <c r="HM575" s="30"/>
      <c r="HN575" s="30"/>
      <c r="HO575" s="30"/>
      <c r="HP575" s="30"/>
      <c r="HQ575" s="30"/>
      <c r="HR575" s="30"/>
      <c r="HS575" s="30"/>
      <c r="HT575" s="30"/>
      <c r="HU575" s="30"/>
      <c r="HV575" s="30"/>
      <c r="HW575" s="30"/>
      <c r="HX575" s="30"/>
      <c r="HY575" s="30"/>
      <c r="HZ575" s="30"/>
      <c r="IA575" s="30"/>
      <c r="IB575" s="30"/>
      <c r="IC575" s="30"/>
      <c r="ID575" s="30"/>
      <c r="IE575" s="30"/>
      <c r="IF575" s="30"/>
      <c r="IG575" s="30"/>
      <c r="IH575" s="30"/>
      <c r="II575" s="30"/>
      <c r="IJ575" s="30"/>
      <c r="IK575" s="30"/>
      <c r="IL575" s="30"/>
      <c r="IM575" s="30"/>
      <c r="IN575" s="30"/>
      <c r="IO575" s="30"/>
      <c r="IP575" s="30"/>
      <c r="IQ575" s="30"/>
      <c r="IR575" s="30"/>
      <c r="IS575" s="30"/>
      <c r="IT575" s="30"/>
      <c r="IU575" s="30"/>
      <c r="IV575" s="30"/>
      <c r="IW575" s="30"/>
      <c r="IX575" s="30"/>
      <c r="IY575" s="30"/>
      <c r="IZ575" s="30"/>
      <c r="JA575" s="30"/>
      <c r="JB575" s="30"/>
      <c r="JC575" s="30"/>
      <c r="JD575" s="30"/>
      <c r="JE575" s="30"/>
      <c r="JF575" s="30"/>
      <c r="JG575" s="30"/>
      <c r="JH575" s="30"/>
      <c r="JI575" s="30"/>
      <c r="JJ575" s="30"/>
      <c r="JK575" s="30"/>
      <c r="JL575" s="30"/>
      <c r="JM575" s="30"/>
      <c r="JN575" s="30"/>
      <c r="JO575" s="30"/>
      <c r="JP575" s="30"/>
      <c r="JQ575" s="30"/>
      <c r="JR575" s="30"/>
      <c r="JS575" s="30"/>
      <c r="JT575" s="30"/>
      <c r="JU575" s="30"/>
      <c r="JV575" s="30"/>
      <c r="JW575" s="30"/>
      <c r="JX575" s="30"/>
      <c r="JY575" s="30"/>
      <c r="JZ575" s="30"/>
      <c r="KA575" s="30"/>
      <c r="KB575" s="30"/>
      <c r="KC575" s="30"/>
      <c r="KD575" s="30"/>
      <c r="KE575" s="30"/>
      <c r="KF575" s="30"/>
      <c r="KG575" s="30"/>
      <c r="KH575" s="30"/>
      <c r="KI575" s="30"/>
      <c r="KJ575" s="30"/>
      <c r="KK575" s="30"/>
      <c r="KL575" s="30"/>
      <c r="KM575" s="30"/>
      <c r="KN575" s="30"/>
      <c r="KO575" s="30"/>
      <c r="KP575" s="30"/>
      <c r="KQ575" s="30"/>
      <c r="KR575" s="30"/>
      <c r="KS575" s="30"/>
      <c r="KT575" s="30"/>
      <c r="KU575" s="30"/>
      <c r="KV575" s="30"/>
      <c r="KW575" s="30"/>
      <c r="KX575" s="30"/>
      <c r="KY575" s="30"/>
      <c r="KZ575" s="30"/>
      <c r="LA575" s="30"/>
      <c r="LB575" s="30"/>
      <c r="LC575" s="30"/>
      <c r="LD575" s="30"/>
      <c r="LE575" s="30"/>
      <c r="LF575" s="30"/>
      <c r="LG575" s="30"/>
      <c r="LH575" s="30"/>
      <c r="LI575" s="30"/>
      <c r="LJ575" s="30"/>
      <c r="LK575" s="30"/>
      <c r="LL575" s="30"/>
      <c r="LM575" s="30"/>
      <c r="LN575" s="30"/>
      <c r="LO575" s="30"/>
      <c r="LP575" s="30"/>
      <c r="LQ575" s="30"/>
      <c r="LR575" s="30"/>
      <c r="LS575" s="30"/>
      <c r="LT575" s="30"/>
      <c r="LU575" s="30"/>
      <c r="LV575" s="30"/>
      <c r="LW575" s="30"/>
      <c r="LX575" s="30"/>
    </row>
    <row r="576" spans="1:336" s="31" customFormat="1" ht="191.25" x14ac:dyDescent="0.25">
      <c r="A576" s="677" t="str">
        <f>CONCATENATE(MUEBLES[[#This Row],[CODIGO DE LA PARTIDA ESPECIFICA ]],"-",MUEBLES[[#This Row],[NO. EDIFICIO ]],"-",MUEBLES[[#This Row],[NO. ÁREA ]],"-",MUEBLES[[#This Row],[NÚM. DE BIEN ]],"-",MUEBLES[[#This Row],[CONSECUTIVO DEL BIEN ]],"-",MUEBLES[[#This Row],[CONSECUTIVO GENERAL DE INVENTARIO]])</f>
        <v>511-01-44-284-002-0571</v>
      </c>
      <c r="B576" s="584">
        <v>511</v>
      </c>
      <c r="C576" s="584" t="s">
        <v>6096</v>
      </c>
      <c r="D576" s="584" t="s">
        <v>6692</v>
      </c>
      <c r="E576" s="585" t="s">
        <v>4060</v>
      </c>
      <c r="F576" s="584" t="str">
        <f>VLOOKUP(MUEBLES[[#This Row],[NO. EDIFICIO ]],EDIFICIOS[],2,FALSE)</f>
        <v>PALACIO MUNICIPAL</v>
      </c>
      <c r="G576" s="584" t="str">
        <f>VLOOKUP(MUEBLES[[#This Row],[NO. EDIFICIO ]],EDIFICIOS[],3,FALSE)</f>
        <v>PALACIO MUNICIPAL, S/N, COLONIA CENTRO</v>
      </c>
      <c r="H576" s="606" t="s">
        <v>4289</v>
      </c>
      <c r="I576" s="587" t="str">
        <f>VLOOKUP(MUEBLES[[#This Row],[NO. ÁREA ]],AREAS[],2,FALSE)</f>
        <v>SEGURIDAD PÚBLICA Y TRÁNSITO MUNICIPAL</v>
      </c>
      <c r="J576" s="586" t="str">
        <f>VLOOKUP(MUEBLES[[#This Row],[NO. ÁREA ]],AREAS[],5,FALSE)</f>
        <v>LIC. MIGUEL ÁNGEL ALDANA  CANO</v>
      </c>
      <c r="K576" s="586" t="s">
        <v>4060</v>
      </c>
      <c r="L576" s="587" t="str">
        <f>VLOOKUP(MUEBLES[[#This Row],[NÚM. DE NOMINA ]],PERSONAL[],2,FALSE)</f>
        <v>LIC. MIGUEL ÁNGEL ALDANA  CANO</v>
      </c>
      <c r="M576" s="586" t="str">
        <f>VLOOKUP(MUEBLES[[#This Row],[NÚM. DE NOMINA ]],PERSONAL[],3,FALSE)</f>
        <v xml:space="preserve">TITULAR </v>
      </c>
      <c r="N576" s="585" t="s">
        <v>4917</v>
      </c>
      <c r="O576" s="624" t="s">
        <v>4693</v>
      </c>
      <c r="P576" s="588" t="str">
        <f>VLOOKUP(MUEBLES[[#This Row],[NÚM. DE BIEN ]],BIENES[],2,FALSE)</f>
        <v>SWITCH JETSTREAM SDN ADMINISTRABLE 24 PUERTOS 10/100/1000 MBPS + 4 PUERTOS SFP+, ADMINISTRACIÓN CENTRALIZADA OMADA SDN</v>
      </c>
      <c r="Q576" s="625" t="s">
        <v>3624</v>
      </c>
      <c r="R576" s="606" t="s">
        <v>5513</v>
      </c>
      <c r="S576" s="585" t="s">
        <v>557</v>
      </c>
      <c r="T576" s="585" t="s">
        <v>557</v>
      </c>
      <c r="U576" s="585" t="s">
        <v>557</v>
      </c>
      <c r="V576" s="585"/>
      <c r="W576" s="590">
        <v>45280</v>
      </c>
      <c r="X576" s="591">
        <v>6930.768</v>
      </c>
      <c r="Y576" s="619"/>
      <c r="Z576" s="592">
        <v>6930.768</v>
      </c>
      <c r="AA576" s="585" t="s">
        <v>1405</v>
      </c>
      <c r="AB576" s="19"/>
      <c r="AC576" s="576"/>
      <c r="AD576" s="30"/>
      <c r="AE576" s="30"/>
      <c r="AF576" s="30"/>
      <c r="AG576" s="30"/>
      <c r="AH576" s="30"/>
      <c r="AI576" s="30"/>
      <c r="AJ576" s="30"/>
      <c r="AK576" s="30"/>
      <c r="AL576" s="30"/>
      <c r="AM576" s="30"/>
      <c r="AN576" s="30"/>
      <c r="AO576" s="30"/>
      <c r="AP576" s="30"/>
      <c r="AQ576" s="30"/>
      <c r="AR576" s="30"/>
      <c r="AS576" s="30"/>
      <c r="AT576" s="30"/>
      <c r="AU576" s="30"/>
      <c r="AV576" s="30"/>
      <c r="AW576" s="30"/>
      <c r="AX576" s="30"/>
      <c r="AY576" s="30"/>
      <c r="AZ576" s="30"/>
      <c r="BA576" s="30"/>
      <c r="BB576" s="30"/>
      <c r="BC576" s="30"/>
      <c r="BD576" s="30"/>
      <c r="BE576" s="30"/>
      <c r="BF576" s="30"/>
      <c r="BG576" s="30"/>
      <c r="BH576" s="30"/>
      <c r="BI576" s="30"/>
      <c r="BJ576" s="30"/>
      <c r="BK576" s="30"/>
      <c r="BL576" s="30"/>
      <c r="BM576" s="30"/>
      <c r="BN576" s="30"/>
      <c r="BO576" s="30"/>
      <c r="BP576" s="30"/>
      <c r="BQ576" s="30"/>
      <c r="BR576" s="30"/>
      <c r="BS576" s="30"/>
      <c r="BT576" s="30"/>
      <c r="BU576" s="30"/>
      <c r="BV576" s="30"/>
      <c r="BW576" s="30"/>
      <c r="BX576" s="30"/>
      <c r="BY576" s="30"/>
      <c r="BZ576" s="30"/>
      <c r="CA576" s="30"/>
      <c r="CB576" s="30"/>
      <c r="CC576" s="30"/>
      <c r="CD576" s="30"/>
      <c r="CE576" s="30"/>
      <c r="CF576" s="30"/>
      <c r="CG576" s="30"/>
      <c r="CH576" s="30"/>
      <c r="CI576" s="30"/>
      <c r="CJ576" s="30"/>
      <c r="CK576" s="30"/>
      <c r="CL576" s="30"/>
      <c r="CM576" s="30"/>
      <c r="CN576" s="30"/>
      <c r="CO576" s="30"/>
      <c r="CP576" s="30"/>
      <c r="CQ576" s="30"/>
      <c r="CR576" s="30"/>
      <c r="CS576" s="30"/>
      <c r="CT576" s="30"/>
      <c r="CU576" s="30"/>
      <c r="CV576" s="30"/>
      <c r="CW576" s="30"/>
      <c r="CX576" s="30"/>
      <c r="CY576" s="30"/>
      <c r="CZ576" s="30"/>
      <c r="DA576" s="30"/>
      <c r="DB576" s="30"/>
      <c r="DC576" s="30"/>
      <c r="DD576" s="30"/>
      <c r="DE576" s="30"/>
      <c r="DF576" s="30"/>
      <c r="DG576" s="30"/>
      <c r="DH576" s="30"/>
      <c r="DI576" s="30"/>
      <c r="DJ576" s="30"/>
      <c r="DK576" s="30"/>
      <c r="DL576" s="30"/>
      <c r="DM576" s="30"/>
      <c r="DN576" s="30"/>
      <c r="DO576" s="30"/>
      <c r="DP576" s="30"/>
      <c r="DQ576" s="30"/>
      <c r="DR576" s="30"/>
      <c r="DS576" s="30"/>
      <c r="DT576" s="30"/>
      <c r="DU576" s="30"/>
      <c r="DV576" s="30"/>
      <c r="DW576" s="30"/>
      <c r="DX576" s="30"/>
      <c r="DY576" s="30"/>
      <c r="DZ576" s="30"/>
      <c r="EA576" s="30"/>
      <c r="EB576" s="30"/>
      <c r="EC576" s="30"/>
      <c r="ED576" s="30"/>
      <c r="EE576" s="30"/>
      <c r="EF576" s="30"/>
      <c r="EG576" s="30"/>
      <c r="EH576" s="30"/>
      <c r="EI576" s="30"/>
      <c r="EJ576" s="30"/>
      <c r="EK576" s="30"/>
      <c r="EL576" s="30"/>
      <c r="EM576" s="30"/>
      <c r="EN576" s="30"/>
      <c r="EO576" s="30"/>
      <c r="EP576" s="30"/>
      <c r="EQ576" s="30"/>
      <c r="ER576" s="30"/>
      <c r="ES576" s="30"/>
      <c r="ET576" s="30"/>
      <c r="EU576" s="30"/>
      <c r="EV576" s="30"/>
      <c r="EW576" s="30"/>
      <c r="EX576" s="30"/>
      <c r="EY576" s="30"/>
      <c r="EZ576" s="30"/>
      <c r="FA576" s="30"/>
      <c r="FB576" s="30"/>
      <c r="FC576" s="30"/>
      <c r="FD576" s="30"/>
      <c r="FE576" s="30"/>
      <c r="FF576" s="30"/>
      <c r="FG576" s="30"/>
      <c r="FH576" s="30"/>
      <c r="FI576" s="30"/>
      <c r="FJ576" s="30"/>
      <c r="FK576" s="30"/>
      <c r="FL576" s="30"/>
      <c r="FM576" s="30"/>
      <c r="FN576" s="30"/>
      <c r="FO576" s="30"/>
      <c r="FP576" s="30"/>
      <c r="FQ576" s="30"/>
      <c r="FR576" s="30"/>
      <c r="FS576" s="30"/>
      <c r="FT576" s="30"/>
      <c r="FU576" s="30"/>
      <c r="FV576" s="30"/>
      <c r="FW576" s="30"/>
      <c r="FX576" s="30"/>
      <c r="FY576" s="30"/>
      <c r="FZ576" s="30"/>
      <c r="GA576" s="30"/>
      <c r="GB576" s="30"/>
      <c r="GC576" s="30"/>
      <c r="GD576" s="30"/>
      <c r="GE576" s="30"/>
      <c r="GF576" s="30"/>
      <c r="GG576" s="30"/>
      <c r="GH576" s="30"/>
      <c r="GI576" s="30"/>
      <c r="GJ576" s="30"/>
      <c r="GK576" s="30"/>
      <c r="GL576" s="30"/>
      <c r="GM576" s="30"/>
      <c r="GN576" s="30"/>
      <c r="GO576" s="30"/>
      <c r="GP576" s="30"/>
      <c r="GQ576" s="30"/>
      <c r="GR576" s="30"/>
      <c r="GS576" s="30"/>
      <c r="GT576" s="30"/>
      <c r="GU576" s="30"/>
      <c r="GV576" s="30"/>
      <c r="GW576" s="30"/>
      <c r="GX576" s="30"/>
      <c r="GY576" s="30"/>
      <c r="GZ576" s="30"/>
      <c r="HA576" s="30"/>
      <c r="HB576" s="30"/>
      <c r="HC576" s="30"/>
      <c r="HD576" s="30"/>
      <c r="HE576" s="30"/>
      <c r="HF576" s="30"/>
      <c r="HG576" s="30"/>
      <c r="HH576" s="30"/>
      <c r="HI576" s="30"/>
      <c r="HJ576" s="30"/>
      <c r="HK576" s="30"/>
      <c r="HL576" s="30"/>
      <c r="HM576" s="30"/>
      <c r="HN576" s="30"/>
      <c r="HO576" s="30"/>
      <c r="HP576" s="30"/>
      <c r="HQ576" s="30"/>
      <c r="HR576" s="30"/>
      <c r="HS576" s="30"/>
      <c r="HT576" s="30"/>
      <c r="HU576" s="30"/>
      <c r="HV576" s="30"/>
      <c r="HW576" s="30"/>
      <c r="HX576" s="30"/>
      <c r="HY576" s="30"/>
      <c r="HZ576" s="30"/>
      <c r="IA576" s="30"/>
      <c r="IB576" s="30"/>
      <c r="IC576" s="30"/>
      <c r="ID576" s="30"/>
      <c r="IE576" s="30"/>
      <c r="IF576" s="30"/>
      <c r="IG576" s="30"/>
      <c r="IH576" s="30"/>
      <c r="II576" s="30"/>
      <c r="IJ576" s="30"/>
      <c r="IK576" s="30"/>
      <c r="IL576" s="30"/>
      <c r="IM576" s="30"/>
      <c r="IN576" s="30"/>
      <c r="IO576" s="30"/>
      <c r="IP576" s="30"/>
      <c r="IQ576" s="30"/>
      <c r="IR576" s="30"/>
      <c r="IS576" s="30"/>
      <c r="IT576" s="30"/>
      <c r="IU576" s="30"/>
      <c r="IV576" s="30"/>
      <c r="IW576" s="30"/>
      <c r="IX576" s="30"/>
      <c r="IY576" s="30"/>
      <c r="IZ576" s="30"/>
      <c r="JA576" s="30"/>
      <c r="JB576" s="30"/>
      <c r="JC576" s="30"/>
      <c r="JD576" s="30"/>
      <c r="JE576" s="30"/>
      <c r="JF576" s="30"/>
      <c r="JG576" s="30"/>
      <c r="JH576" s="30"/>
      <c r="JI576" s="30"/>
      <c r="JJ576" s="30"/>
      <c r="JK576" s="30"/>
      <c r="JL576" s="30"/>
      <c r="JM576" s="30"/>
      <c r="JN576" s="30"/>
      <c r="JO576" s="30"/>
      <c r="JP576" s="30"/>
      <c r="JQ576" s="30"/>
      <c r="JR576" s="30"/>
      <c r="JS576" s="30"/>
      <c r="JT576" s="30"/>
      <c r="JU576" s="30"/>
      <c r="JV576" s="30"/>
      <c r="JW576" s="30"/>
      <c r="JX576" s="30"/>
      <c r="JY576" s="30"/>
      <c r="JZ576" s="30"/>
      <c r="KA576" s="30"/>
      <c r="KB576" s="30"/>
      <c r="KC576" s="30"/>
      <c r="KD576" s="30"/>
      <c r="KE576" s="30"/>
      <c r="KF576" s="30"/>
      <c r="KG576" s="30"/>
      <c r="KH576" s="30"/>
      <c r="KI576" s="30"/>
      <c r="KJ576" s="30"/>
      <c r="KK576" s="30"/>
      <c r="KL576" s="30"/>
      <c r="KM576" s="30"/>
      <c r="KN576" s="30"/>
      <c r="KO576" s="30"/>
      <c r="KP576" s="30"/>
      <c r="KQ576" s="30"/>
      <c r="KR576" s="30"/>
      <c r="KS576" s="30"/>
      <c r="KT576" s="30"/>
      <c r="KU576" s="30"/>
      <c r="KV576" s="30"/>
      <c r="KW576" s="30"/>
      <c r="KX576" s="30"/>
      <c r="KY576" s="30"/>
      <c r="KZ576" s="30"/>
      <c r="LA576" s="30"/>
      <c r="LB576" s="30"/>
      <c r="LC576" s="30"/>
      <c r="LD576" s="30"/>
      <c r="LE576" s="30"/>
      <c r="LF576" s="30"/>
      <c r="LG576" s="30"/>
      <c r="LH576" s="30"/>
      <c r="LI576" s="30"/>
      <c r="LJ576" s="30"/>
      <c r="LK576" s="30"/>
      <c r="LL576" s="30"/>
      <c r="LM576" s="30"/>
      <c r="LN576" s="30"/>
      <c r="LO576" s="30"/>
      <c r="LP576" s="30"/>
      <c r="LQ576" s="30"/>
      <c r="LR576" s="30"/>
      <c r="LS576" s="30"/>
      <c r="LT576" s="30"/>
      <c r="LU576" s="30"/>
      <c r="LV576" s="30"/>
      <c r="LW576" s="30"/>
      <c r="LX576" s="30"/>
    </row>
    <row r="577" spans="1:336" s="31" customFormat="1" ht="89.25" x14ac:dyDescent="0.25">
      <c r="A577" s="677" t="str">
        <f>CONCATENATE(MUEBLES[[#This Row],[CODIGO DE LA PARTIDA ESPECIFICA ]],"-",MUEBLES[[#This Row],[NO. EDIFICIO ]],"-",MUEBLES[[#This Row],[NO. ÁREA ]],"-",MUEBLES[[#This Row],[NÚM. DE BIEN ]],"-",MUEBLES[[#This Row],[CONSECUTIVO DEL BIEN ]],"-",MUEBLES[[#This Row],[CONSECUTIVO GENERAL DE INVENTARIO]])</f>
        <v>511-01-44-101-007-0572</v>
      </c>
      <c r="B577" s="584">
        <v>511</v>
      </c>
      <c r="C577" s="584" t="s">
        <v>6096</v>
      </c>
      <c r="D577" s="584" t="s">
        <v>6693</v>
      </c>
      <c r="E577" s="585" t="s">
        <v>4060</v>
      </c>
      <c r="F577" s="584" t="str">
        <f>VLOOKUP(MUEBLES[[#This Row],[NO. EDIFICIO ]],EDIFICIOS[],2,FALSE)</f>
        <v>PALACIO MUNICIPAL</v>
      </c>
      <c r="G577" s="584" t="str">
        <f>VLOOKUP(MUEBLES[[#This Row],[NO. EDIFICIO ]],EDIFICIOS[],3,FALSE)</f>
        <v>PALACIO MUNICIPAL, S/N, COLONIA CENTRO</v>
      </c>
      <c r="H577" s="606" t="s">
        <v>4289</v>
      </c>
      <c r="I577" s="587" t="str">
        <f>VLOOKUP(MUEBLES[[#This Row],[NO. ÁREA ]],AREAS[],2,FALSE)</f>
        <v>SEGURIDAD PÚBLICA Y TRÁNSITO MUNICIPAL</v>
      </c>
      <c r="J577" s="586" t="str">
        <f>VLOOKUP(MUEBLES[[#This Row],[NO. ÁREA ]],AREAS[],5,FALSE)</f>
        <v>LIC. MIGUEL ÁNGEL ALDANA  CANO</v>
      </c>
      <c r="K577" s="586" t="s">
        <v>4060</v>
      </c>
      <c r="L577" s="587" t="str">
        <f>VLOOKUP(MUEBLES[[#This Row],[NÚM. DE NOMINA ]],PERSONAL[],2,FALSE)</f>
        <v>LIC. MIGUEL ÁNGEL ALDANA  CANO</v>
      </c>
      <c r="M577" s="586" t="str">
        <f>VLOOKUP(MUEBLES[[#This Row],[NÚM. DE NOMINA ]],PERSONAL[],3,FALSE)</f>
        <v xml:space="preserve">TITULAR </v>
      </c>
      <c r="N577" s="585" t="s">
        <v>4315</v>
      </c>
      <c r="O577" s="624" t="s">
        <v>4698</v>
      </c>
      <c r="P577" s="588" t="str">
        <f>VLOOKUP(MUEBLES[[#This Row],[NÚM. DE BIEN ]],BIENES[],2,FALSE)</f>
        <v>DISEÑO DE ETIQUETAS CON LOGOS INSTITUCIONALES, MATERIAL E INSTALACIÓN</v>
      </c>
      <c r="Q577" s="625" t="s">
        <v>3613</v>
      </c>
      <c r="R577" s="606" t="s">
        <v>5514</v>
      </c>
      <c r="S577" s="585" t="s">
        <v>557</v>
      </c>
      <c r="T577" s="585" t="s">
        <v>557</v>
      </c>
      <c r="U577" s="585" t="s">
        <v>557</v>
      </c>
      <c r="V577" s="585"/>
      <c r="W577" s="590">
        <v>45280</v>
      </c>
      <c r="X577" s="591">
        <v>5938.098</v>
      </c>
      <c r="Y577" s="619"/>
      <c r="Z577" s="592">
        <v>5938.098</v>
      </c>
      <c r="AA577" s="585" t="s">
        <v>1405</v>
      </c>
      <c r="AB577" s="19"/>
      <c r="AC577" s="576"/>
      <c r="AD577" s="30"/>
      <c r="AE577" s="30"/>
      <c r="AF577" s="30"/>
      <c r="AG577" s="30"/>
      <c r="AH577" s="30"/>
      <c r="AI577" s="30"/>
      <c r="AJ577" s="30"/>
      <c r="AK577" s="30"/>
      <c r="AL577" s="30"/>
      <c r="AM577" s="30"/>
      <c r="AN577" s="30"/>
      <c r="AO577" s="30"/>
      <c r="AP577" s="30"/>
      <c r="AQ577" s="30"/>
      <c r="AR577" s="30"/>
      <c r="AS577" s="30"/>
      <c r="AT577" s="30"/>
      <c r="AU577" s="30"/>
      <c r="AV577" s="30"/>
      <c r="AW577" s="30"/>
      <c r="AX577" s="30"/>
      <c r="AY577" s="30"/>
      <c r="AZ577" s="30"/>
      <c r="BA577" s="30"/>
      <c r="BB577" s="30"/>
      <c r="BC577" s="30"/>
      <c r="BD577" s="30"/>
      <c r="BE577" s="30"/>
      <c r="BF577" s="30"/>
      <c r="BG577" s="30"/>
      <c r="BH577" s="30"/>
      <c r="BI577" s="30"/>
      <c r="BJ577" s="30"/>
      <c r="BK577" s="30"/>
      <c r="BL577" s="30"/>
      <c r="BM577" s="30"/>
      <c r="BN577" s="30"/>
      <c r="BO577" s="30"/>
      <c r="BP577" s="30"/>
      <c r="BQ577" s="30"/>
      <c r="BR577" s="30"/>
      <c r="BS577" s="30"/>
      <c r="BT577" s="30"/>
      <c r="BU577" s="30"/>
      <c r="BV577" s="30"/>
      <c r="BW577" s="30"/>
      <c r="BX577" s="30"/>
      <c r="BY577" s="30"/>
      <c r="BZ577" s="30"/>
      <c r="CA577" s="30"/>
      <c r="CB577" s="30"/>
      <c r="CC577" s="30"/>
      <c r="CD577" s="30"/>
      <c r="CE577" s="30"/>
      <c r="CF577" s="30"/>
      <c r="CG577" s="30"/>
      <c r="CH577" s="30"/>
      <c r="CI577" s="30"/>
      <c r="CJ577" s="30"/>
      <c r="CK577" s="30"/>
      <c r="CL577" s="30"/>
      <c r="CM577" s="30"/>
      <c r="CN577" s="30"/>
      <c r="CO577" s="30"/>
      <c r="CP577" s="30"/>
      <c r="CQ577" s="30"/>
      <c r="CR577" s="30"/>
      <c r="CS577" s="30"/>
      <c r="CT577" s="30"/>
      <c r="CU577" s="30"/>
      <c r="CV577" s="30"/>
      <c r="CW577" s="30"/>
      <c r="CX577" s="30"/>
      <c r="CY577" s="30"/>
      <c r="CZ577" s="30"/>
      <c r="DA577" s="30"/>
      <c r="DB577" s="30"/>
      <c r="DC577" s="30"/>
      <c r="DD577" s="30"/>
      <c r="DE577" s="30"/>
      <c r="DF577" s="30"/>
      <c r="DG577" s="30"/>
      <c r="DH577" s="30"/>
      <c r="DI577" s="30"/>
      <c r="DJ577" s="30"/>
      <c r="DK577" s="30"/>
      <c r="DL577" s="30"/>
      <c r="DM577" s="30"/>
      <c r="DN577" s="30"/>
      <c r="DO577" s="30"/>
      <c r="DP577" s="30"/>
      <c r="DQ577" s="30"/>
      <c r="DR577" s="30"/>
      <c r="DS577" s="30"/>
      <c r="DT577" s="30"/>
      <c r="DU577" s="30"/>
      <c r="DV577" s="30"/>
      <c r="DW577" s="30"/>
      <c r="DX577" s="30"/>
      <c r="DY577" s="30"/>
      <c r="DZ577" s="30"/>
      <c r="EA577" s="30"/>
      <c r="EB577" s="30"/>
      <c r="EC577" s="30"/>
      <c r="ED577" s="30"/>
      <c r="EE577" s="30"/>
      <c r="EF577" s="30"/>
      <c r="EG577" s="30"/>
      <c r="EH577" s="30"/>
      <c r="EI577" s="30"/>
      <c r="EJ577" s="30"/>
      <c r="EK577" s="30"/>
      <c r="EL577" s="30"/>
      <c r="EM577" s="30"/>
      <c r="EN577" s="30"/>
      <c r="EO577" s="30"/>
      <c r="EP577" s="30"/>
      <c r="EQ577" s="30"/>
      <c r="ER577" s="30"/>
      <c r="ES577" s="30"/>
      <c r="ET577" s="30"/>
      <c r="EU577" s="30"/>
      <c r="EV577" s="30"/>
      <c r="EW577" s="30"/>
      <c r="EX577" s="30"/>
      <c r="EY577" s="30"/>
      <c r="EZ577" s="30"/>
      <c r="FA577" s="30"/>
      <c r="FB577" s="30"/>
      <c r="FC577" s="30"/>
      <c r="FD577" s="30"/>
      <c r="FE577" s="30"/>
      <c r="FF577" s="30"/>
      <c r="FG577" s="30"/>
      <c r="FH577" s="30"/>
      <c r="FI577" s="30"/>
      <c r="FJ577" s="30"/>
      <c r="FK577" s="30"/>
      <c r="FL577" s="30"/>
      <c r="FM577" s="30"/>
      <c r="FN577" s="30"/>
      <c r="FO577" s="30"/>
      <c r="FP577" s="30"/>
      <c r="FQ577" s="30"/>
      <c r="FR577" s="30"/>
      <c r="FS577" s="30"/>
      <c r="FT577" s="30"/>
      <c r="FU577" s="30"/>
      <c r="FV577" s="30"/>
      <c r="FW577" s="30"/>
      <c r="FX577" s="30"/>
      <c r="FY577" s="30"/>
      <c r="FZ577" s="30"/>
      <c r="GA577" s="30"/>
      <c r="GB577" s="30"/>
      <c r="GC577" s="30"/>
      <c r="GD577" s="30"/>
      <c r="GE577" s="30"/>
      <c r="GF577" s="30"/>
      <c r="GG577" s="30"/>
      <c r="GH577" s="30"/>
      <c r="GI577" s="30"/>
      <c r="GJ577" s="30"/>
      <c r="GK577" s="30"/>
      <c r="GL577" s="30"/>
      <c r="GM577" s="30"/>
      <c r="GN577" s="30"/>
      <c r="GO577" s="30"/>
      <c r="GP577" s="30"/>
      <c r="GQ577" s="30"/>
      <c r="GR577" s="30"/>
      <c r="GS577" s="30"/>
      <c r="GT577" s="30"/>
      <c r="GU577" s="30"/>
      <c r="GV577" s="30"/>
      <c r="GW577" s="30"/>
      <c r="GX577" s="30"/>
      <c r="GY577" s="30"/>
      <c r="GZ577" s="30"/>
      <c r="HA577" s="30"/>
      <c r="HB577" s="30"/>
      <c r="HC577" s="30"/>
      <c r="HD577" s="30"/>
      <c r="HE577" s="30"/>
      <c r="HF577" s="30"/>
      <c r="HG577" s="30"/>
      <c r="HH577" s="30"/>
      <c r="HI577" s="30"/>
      <c r="HJ577" s="30"/>
      <c r="HK577" s="30"/>
      <c r="HL577" s="30"/>
      <c r="HM577" s="30"/>
      <c r="HN577" s="30"/>
      <c r="HO577" s="30"/>
      <c r="HP577" s="30"/>
      <c r="HQ577" s="30"/>
      <c r="HR577" s="30"/>
      <c r="HS577" s="30"/>
      <c r="HT577" s="30"/>
      <c r="HU577" s="30"/>
      <c r="HV577" s="30"/>
      <c r="HW577" s="30"/>
      <c r="HX577" s="30"/>
      <c r="HY577" s="30"/>
      <c r="HZ577" s="30"/>
      <c r="IA577" s="30"/>
      <c r="IB577" s="30"/>
      <c r="IC577" s="30"/>
      <c r="ID577" s="30"/>
      <c r="IE577" s="30"/>
      <c r="IF577" s="30"/>
      <c r="IG577" s="30"/>
      <c r="IH577" s="30"/>
      <c r="II577" s="30"/>
      <c r="IJ577" s="30"/>
      <c r="IK577" s="30"/>
      <c r="IL577" s="30"/>
      <c r="IM577" s="30"/>
      <c r="IN577" s="30"/>
      <c r="IO577" s="30"/>
      <c r="IP577" s="30"/>
      <c r="IQ577" s="30"/>
      <c r="IR577" s="30"/>
      <c r="IS577" s="30"/>
      <c r="IT577" s="30"/>
      <c r="IU577" s="30"/>
      <c r="IV577" s="30"/>
      <c r="IW577" s="30"/>
      <c r="IX577" s="30"/>
      <c r="IY577" s="30"/>
      <c r="IZ577" s="30"/>
      <c r="JA577" s="30"/>
      <c r="JB577" s="30"/>
      <c r="JC577" s="30"/>
      <c r="JD577" s="30"/>
      <c r="JE577" s="30"/>
      <c r="JF577" s="30"/>
      <c r="JG577" s="30"/>
      <c r="JH577" s="30"/>
      <c r="JI577" s="30"/>
      <c r="JJ577" s="30"/>
      <c r="JK577" s="30"/>
      <c r="JL577" s="30"/>
      <c r="JM577" s="30"/>
      <c r="JN577" s="30"/>
      <c r="JO577" s="30"/>
      <c r="JP577" s="30"/>
      <c r="JQ577" s="30"/>
      <c r="JR577" s="30"/>
      <c r="JS577" s="30"/>
      <c r="JT577" s="30"/>
      <c r="JU577" s="30"/>
      <c r="JV577" s="30"/>
      <c r="JW577" s="30"/>
      <c r="JX577" s="30"/>
      <c r="JY577" s="30"/>
      <c r="JZ577" s="30"/>
      <c r="KA577" s="30"/>
      <c r="KB577" s="30"/>
      <c r="KC577" s="30"/>
      <c r="KD577" s="30"/>
      <c r="KE577" s="30"/>
      <c r="KF577" s="30"/>
      <c r="KG577" s="30"/>
      <c r="KH577" s="30"/>
      <c r="KI577" s="30"/>
      <c r="KJ577" s="30"/>
      <c r="KK577" s="30"/>
      <c r="KL577" s="30"/>
      <c r="KM577" s="30"/>
      <c r="KN577" s="30"/>
      <c r="KO577" s="30"/>
      <c r="KP577" s="30"/>
      <c r="KQ577" s="30"/>
      <c r="KR577" s="30"/>
      <c r="KS577" s="30"/>
      <c r="KT577" s="30"/>
      <c r="KU577" s="30"/>
      <c r="KV577" s="30"/>
      <c r="KW577" s="30"/>
      <c r="KX577" s="30"/>
      <c r="KY577" s="30"/>
      <c r="KZ577" s="30"/>
      <c r="LA577" s="30"/>
      <c r="LB577" s="30"/>
      <c r="LC577" s="30"/>
      <c r="LD577" s="30"/>
      <c r="LE577" s="30"/>
      <c r="LF577" s="30"/>
      <c r="LG577" s="30"/>
      <c r="LH577" s="30"/>
      <c r="LI577" s="30"/>
      <c r="LJ577" s="30"/>
      <c r="LK577" s="30"/>
      <c r="LL577" s="30"/>
      <c r="LM577" s="30"/>
      <c r="LN577" s="30"/>
      <c r="LO577" s="30"/>
      <c r="LP577" s="30"/>
      <c r="LQ577" s="30"/>
      <c r="LR577" s="30"/>
      <c r="LS577" s="30"/>
      <c r="LT577" s="30"/>
      <c r="LU577" s="30"/>
      <c r="LV577" s="30"/>
      <c r="LW577" s="30"/>
      <c r="LX577" s="30"/>
    </row>
    <row r="578" spans="1:336" s="31" customFormat="1" ht="89.25" x14ac:dyDescent="0.25">
      <c r="A578" s="677" t="str">
        <f>CONCATENATE(MUEBLES[[#This Row],[CODIGO DE LA PARTIDA ESPECIFICA ]],"-",MUEBLES[[#This Row],[NO. EDIFICIO ]],"-",MUEBLES[[#This Row],[NO. ÁREA ]],"-",MUEBLES[[#This Row],[NÚM. DE BIEN ]],"-",MUEBLES[[#This Row],[CONSECUTIVO DEL BIEN ]],"-",MUEBLES[[#This Row],[CONSECUTIVO GENERAL DE INVENTARIO]])</f>
        <v>511-01-44-101-008-0573</v>
      </c>
      <c r="B578" s="584">
        <v>511</v>
      </c>
      <c r="C578" s="584" t="s">
        <v>6096</v>
      </c>
      <c r="D578" s="584" t="s">
        <v>6694</v>
      </c>
      <c r="E578" s="585" t="s">
        <v>4060</v>
      </c>
      <c r="F578" s="584" t="str">
        <f>VLOOKUP(MUEBLES[[#This Row],[NO. EDIFICIO ]],EDIFICIOS[],2,FALSE)</f>
        <v>PALACIO MUNICIPAL</v>
      </c>
      <c r="G578" s="584" t="str">
        <f>VLOOKUP(MUEBLES[[#This Row],[NO. EDIFICIO ]],EDIFICIOS[],3,FALSE)</f>
        <v>PALACIO MUNICIPAL, S/N, COLONIA CENTRO</v>
      </c>
      <c r="H578" s="606" t="s">
        <v>4289</v>
      </c>
      <c r="I578" s="587" t="str">
        <f>VLOOKUP(MUEBLES[[#This Row],[NO. ÁREA ]],AREAS[],2,FALSE)</f>
        <v>SEGURIDAD PÚBLICA Y TRÁNSITO MUNICIPAL</v>
      </c>
      <c r="J578" s="586" t="str">
        <f>VLOOKUP(MUEBLES[[#This Row],[NO. ÁREA ]],AREAS[],5,FALSE)</f>
        <v>LIC. MIGUEL ÁNGEL ALDANA  CANO</v>
      </c>
      <c r="K578" s="586" t="s">
        <v>4060</v>
      </c>
      <c r="L578" s="587" t="str">
        <f>VLOOKUP(MUEBLES[[#This Row],[NÚM. DE NOMINA ]],PERSONAL[],2,FALSE)</f>
        <v>LIC. MIGUEL ÁNGEL ALDANA  CANO</v>
      </c>
      <c r="M578" s="586" t="str">
        <f>VLOOKUP(MUEBLES[[#This Row],[NÚM. DE NOMINA ]],PERSONAL[],3,FALSE)</f>
        <v xml:space="preserve">TITULAR </v>
      </c>
      <c r="N578" s="585" t="s">
        <v>4315</v>
      </c>
      <c r="O578" s="624" t="s">
        <v>4699</v>
      </c>
      <c r="P578" s="588" t="str">
        <f>VLOOKUP(MUEBLES[[#This Row],[NÚM. DE BIEN ]],BIENES[],2,FALSE)</f>
        <v>DISEÑO DE ETIQUETAS CON LOGOS INSTITUCIONALES, MATERIAL E INSTALACIÓN</v>
      </c>
      <c r="Q578" s="625" t="s">
        <v>3613</v>
      </c>
      <c r="R578" s="606" t="s">
        <v>5515</v>
      </c>
      <c r="S578" s="585" t="s">
        <v>557</v>
      </c>
      <c r="T578" s="585" t="s">
        <v>557</v>
      </c>
      <c r="U578" s="585" t="s">
        <v>557</v>
      </c>
      <c r="V578" s="585"/>
      <c r="W578" s="590">
        <v>45280</v>
      </c>
      <c r="X578" s="591">
        <v>5938.098</v>
      </c>
      <c r="Y578" s="619"/>
      <c r="Z578" s="592">
        <v>5938.098</v>
      </c>
      <c r="AA578" s="585" t="s">
        <v>1405</v>
      </c>
      <c r="AB578" s="19"/>
      <c r="AC578" s="576"/>
      <c r="AD578" s="30"/>
      <c r="AE578" s="30"/>
      <c r="AF578" s="30"/>
      <c r="AG578" s="30"/>
      <c r="AH578" s="30"/>
      <c r="AI578" s="30"/>
      <c r="AJ578" s="30"/>
      <c r="AK578" s="30"/>
      <c r="AL578" s="30"/>
      <c r="AM578" s="30"/>
      <c r="AN578" s="30"/>
      <c r="AO578" s="30"/>
      <c r="AP578" s="30"/>
      <c r="AQ578" s="30"/>
      <c r="AR578" s="30"/>
      <c r="AS578" s="30"/>
      <c r="AT578" s="30"/>
      <c r="AU578" s="30"/>
      <c r="AV578" s="30"/>
      <c r="AW578" s="30"/>
      <c r="AX578" s="30"/>
      <c r="AY578" s="30"/>
      <c r="AZ578" s="30"/>
      <c r="BA578" s="30"/>
      <c r="BB578" s="30"/>
      <c r="BC578" s="30"/>
      <c r="BD578" s="30"/>
      <c r="BE578" s="30"/>
      <c r="BF578" s="30"/>
      <c r="BG578" s="30"/>
      <c r="BH578" s="30"/>
      <c r="BI578" s="30"/>
      <c r="BJ578" s="30"/>
      <c r="BK578" s="30"/>
      <c r="BL578" s="30"/>
      <c r="BM578" s="30"/>
      <c r="BN578" s="30"/>
      <c r="BO578" s="30"/>
      <c r="BP578" s="30"/>
      <c r="BQ578" s="30"/>
      <c r="BR578" s="30"/>
      <c r="BS578" s="30"/>
      <c r="BT578" s="30"/>
      <c r="BU578" s="30"/>
      <c r="BV578" s="30"/>
      <c r="BW578" s="30"/>
      <c r="BX578" s="30"/>
      <c r="BY578" s="30"/>
      <c r="BZ578" s="30"/>
      <c r="CA578" s="30"/>
      <c r="CB578" s="30"/>
      <c r="CC578" s="30"/>
      <c r="CD578" s="30"/>
      <c r="CE578" s="30"/>
      <c r="CF578" s="30"/>
      <c r="CG578" s="30"/>
      <c r="CH578" s="30"/>
      <c r="CI578" s="30"/>
      <c r="CJ578" s="30"/>
      <c r="CK578" s="30"/>
      <c r="CL578" s="30"/>
      <c r="CM578" s="30"/>
      <c r="CN578" s="30"/>
      <c r="CO578" s="30"/>
      <c r="CP578" s="30"/>
      <c r="CQ578" s="30"/>
      <c r="CR578" s="30"/>
      <c r="CS578" s="30"/>
      <c r="CT578" s="30"/>
      <c r="CU578" s="30"/>
      <c r="CV578" s="30"/>
      <c r="CW578" s="30"/>
      <c r="CX578" s="30"/>
      <c r="CY578" s="30"/>
      <c r="CZ578" s="30"/>
      <c r="DA578" s="30"/>
      <c r="DB578" s="30"/>
      <c r="DC578" s="30"/>
      <c r="DD578" s="30"/>
      <c r="DE578" s="30"/>
      <c r="DF578" s="30"/>
      <c r="DG578" s="30"/>
      <c r="DH578" s="30"/>
      <c r="DI578" s="30"/>
      <c r="DJ578" s="30"/>
      <c r="DK578" s="30"/>
      <c r="DL578" s="30"/>
      <c r="DM578" s="30"/>
      <c r="DN578" s="30"/>
      <c r="DO578" s="30"/>
      <c r="DP578" s="30"/>
      <c r="DQ578" s="30"/>
      <c r="DR578" s="30"/>
      <c r="DS578" s="30"/>
      <c r="DT578" s="30"/>
      <c r="DU578" s="30"/>
      <c r="DV578" s="30"/>
      <c r="DW578" s="30"/>
      <c r="DX578" s="30"/>
      <c r="DY578" s="30"/>
      <c r="DZ578" s="30"/>
      <c r="EA578" s="30"/>
      <c r="EB578" s="30"/>
      <c r="EC578" s="30"/>
      <c r="ED578" s="30"/>
      <c r="EE578" s="30"/>
      <c r="EF578" s="30"/>
      <c r="EG578" s="30"/>
      <c r="EH578" s="30"/>
      <c r="EI578" s="30"/>
      <c r="EJ578" s="30"/>
      <c r="EK578" s="30"/>
      <c r="EL578" s="30"/>
      <c r="EM578" s="30"/>
      <c r="EN578" s="30"/>
      <c r="EO578" s="30"/>
      <c r="EP578" s="30"/>
      <c r="EQ578" s="30"/>
      <c r="ER578" s="30"/>
      <c r="ES578" s="30"/>
      <c r="ET578" s="30"/>
      <c r="EU578" s="30"/>
      <c r="EV578" s="30"/>
      <c r="EW578" s="30"/>
      <c r="EX578" s="30"/>
      <c r="EY578" s="30"/>
      <c r="EZ578" s="30"/>
      <c r="FA578" s="30"/>
      <c r="FB578" s="30"/>
      <c r="FC578" s="30"/>
      <c r="FD578" s="30"/>
      <c r="FE578" s="30"/>
      <c r="FF578" s="30"/>
      <c r="FG578" s="30"/>
      <c r="FH578" s="30"/>
      <c r="FI578" s="30"/>
      <c r="FJ578" s="30"/>
      <c r="FK578" s="30"/>
      <c r="FL578" s="30"/>
      <c r="FM578" s="30"/>
      <c r="FN578" s="30"/>
      <c r="FO578" s="30"/>
      <c r="FP578" s="30"/>
      <c r="FQ578" s="30"/>
      <c r="FR578" s="30"/>
      <c r="FS578" s="30"/>
      <c r="FT578" s="30"/>
      <c r="FU578" s="30"/>
      <c r="FV578" s="30"/>
      <c r="FW578" s="30"/>
      <c r="FX578" s="30"/>
      <c r="FY578" s="30"/>
      <c r="FZ578" s="30"/>
      <c r="GA578" s="30"/>
      <c r="GB578" s="30"/>
      <c r="GC578" s="30"/>
      <c r="GD578" s="30"/>
      <c r="GE578" s="30"/>
      <c r="GF578" s="30"/>
      <c r="GG578" s="30"/>
      <c r="GH578" s="30"/>
      <c r="GI578" s="30"/>
      <c r="GJ578" s="30"/>
      <c r="GK578" s="30"/>
      <c r="GL578" s="30"/>
      <c r="GM578" s="30"/>
      <c r="GN578" s="30"/>
      <c r="GO578" s="30"/>
      <c r="GP578" s="30"/>
      <c r="GQ578" s="30"/>
      <c r="GR578" s="30"/>
      <c r="GS578" s="30"/>
      <c r="GT578" s="30"/>
      <c r="GU578" s="30"/>
      <c r="GV578" s="30"/>
      <c r="GW578" s="30"/>
      <c r="GX578" s="30"/>
      <c r="GY578" s="30"/>
      <c r="GZ578" s="30"/>
      <c r="HA578" s="30"/>
      <c r="HB578" s="30"/>
      <c r="HC578" s="30"/>
      <c r="HD578" s="30"/>
      <c r="HE578" s="30"/>
      <c r="HF578" s="30"/>
      <c r="HG578" s="30"/>
      <c r="HH578" s="30"/>
      <c r="HI578" s="30"/>
      <c r="HJ578" s="30"/>
      <c r="HK578" s="30"/>
      <c r="HL578" s="30"/>
      <c r="HM578" s="30"/>
      <c r="HN578" s="30"/>
      <c r="HO578" s="30"/>
      <c r="HP578" s="30"/>
      <c r="HQ578" s="30"/>
      <c r="HR578" s="30"/>
      <c r="HS578" s="30"/>
      <c r="HT578" s="30"/>
      <c r="HU578" s="30"/>
      <c r="HV578" s="30"/>
      <c r="HW578" s="30"/>
      <c r="HX578" s="30"/>
      <c r="HY578" s="30"/>
      <c r="HZ578" s="30"/>
      <c r="IA578" s="30"/>
      <c r="IB578" s="30"/>
      <c r="IC578" s="30"/>
      <c r="ID578" s="30"/>
      <c r="IE578" s="30"/>
      <c r="IF578" s="30"/>
      <c r="IG578" s="30"/>
      <c r="IH578" s="30"/>
      <c r="II578" s="30"/>
      <c r="IJ578" s="30"/>
      <c r="IK578" s="30"/>
      <c r="IL578" s="30"/>
      <c r="IM578" s="30"/>
      <c r="IN578" s="30"/>
      <c r="IO578" s="30"/>
      <c r="IP578" s="30"/>
      <c r="IQ578" s="30"/>
      <c r="IR578" s="30"/>
      <c r="IS578" s="30"/>
      <c r="IT578" s="30"/>
      <c r="IU578" s="30"/>
      <c r="IV578" s="30"/>
      <c r="IW578" s="30"/>
      <c r="IX578" s="30"/>
      <c r="IY578" s="30"/>
      <c r="IZ578" s="30"/>
      <c r="JA578" s="30"/>
      <c r="JB578" s="30"/>
      <c r="JC578" s="30"/>
      <c r="JD578" s="30"/>
      <c r="JE578" s="30"/>
      <c r="JF578" s="30"/>
      <c r="JG578" s="30"/>
      <c r="JH578" s="30"/>
      <c r="JI578" s="30"/>
      <c r="JJ578" s="30"/>
      <c r="JK578" s="30"/>
      <c r="JL578" s="30"/>
      <c r="JM578" s="30"/>
      <c r="JN578" s="30"/>
      <c r="JO578" s="30"/>
      <c r="JP578" s="30"/>
      <c r="JQ578" s="30"/>
      <c r="JR578" s="30"/>
      <c r="JS578" s="30"/>
      <c r="JT578" s="30"/>
      <c r="JU578" s="30"/>
      <c r="JV578" s="30"/>
      <c r="JW578" s="30"/>
      <c r="JX578" s="30"/>
      <c r="JY578" s="30"/>
      <c r="JZ578" s="30"/>
      <c r="KA578" s="30"/>
      <c r="KB578" s="30"/>
      <c r="KC578" s="30"/>
      <c r="KD578" s="30"/>
      <c r="KE578" s="30"/>
      <c r="KF578" s="30"/>
      <c r="KG578" s="30"/>
      <c r="KH578" s="30"/>
      <c r="KI578" s="30"/>
      <c r="KJ578" s="30"/>
      <c r="KK578" s="30"/>
      <c r="KL578" s="30"/>
      <c r="KM578" s="30"/>
      <c r="KN578" s="30"/>
      <c r="KO578" s="30"/>
      <c r="KP578" s="30"/>
      <c r="KQ578" s="30"/>
      <c r="KR578" s="30"/>
      <c r="KS578" s="30"/>
      <c r="KT578" s="30"/>
      <c r="KU578" s="30"/>
      <c r="KV578" s="30"/>
      <c r="KW578" s="30"/>
      <c r="KX578" s="30"/>
      <c r="KY578" s="30"/>
      <c r="KZ578" s="30"/>
      <c r="LA578" s="30"/>
      <c r="LB578" s="30"/>
      <c r="LC578" s="30"/>
      <c r="LD578" s="30"/>
      <c r="LE578" s="30"/>
      <c r="LF578" s="30"/>
      <c r="LG578" s="30"/>
      <c r="LH578" s="30"/>
      <c r="LI578" s="30"/>
      <c r="LJ578" s="30"/>
      <c r="LK578" s="30"/>
      <c r="LL578" s="30"/>
      <c r="LM578" s="30"/>
      <c r="LN578" s="30"/>
      <c r="LO578" s="30"/>
      <c r="LP578" s="30"/>
      <c r="LQ578" s="30"/>
      <c r="LR578" s="30"/>
      <c r="LS578" s="30"/>
      <c r="LT578" s="30"/>
      <c r="LU578" s="30"/>
      <c r="LV578" s="30"/>
      <c r="LW578" s="30"/>
      <c r="LX578" s="30"/>
    </row>
    <row r="579" spans="1:336" s="31" customFormat="1" ht="178.5" x14ac:dyDescent="0.25">
      <c r="A579" s="677" t="str">
        <f>CONCATENATE(MUEBLES[[#This Row],[CODIGO DE LA PARTIDA ESPECIFICA ]],"-",MUEBLES[[#This Row],[NO. EDIFICIO ]],"-",MUEBLES[[#This Row],[NO. ÁREA ]],"-",MUEBLES[[#This Row],[NÚM. DE BIEN ]],"-",MUEBLES[[#This Row],[CONSECUTIVO DEL BIEN ]],"-",MUEBLES[[#This Row],[CONSECUTIVO GENERAL DE INVENTARIO]])</f>
        <v>511-01-44-312-001-0574</v>
      </c>
      <c r="B579" s="584">
        <v>511</v>
      </c>
      <c r="C579" s="584" t="s">
        <v>6096</v>
      </c>
      <c r="D579" s="584" t="s">
        <v>6695</v>
      </c>
      <c r="E579" s="585" t="s">
        <v>4060</v>
      </c>
      <c r="F579" s="584" t="str">
        <f>VLOOKUP(MUEBLES[[#This Row],[NO. EDIFICIO ]],EDIFICIOS[],2,FALSE)</f>
        <v>PALACIO MUNICIPAL</v>
      </c>
      <c r="G579" s="584" t="str">
        <f>VLOOKUP(MUEBLES[[#This Row],[NO. EDIFICIO ]],EDIFICIOS[],3,FALSE)</f>
        <v>PALACIO MUNICIPAL, S/N, COLONIA CENTRO</v>
      </c>
      <c r="H579" s="606" t="s">
        <v>4289</v>
      </c>
      <c r="I579" s="587" t="str">
        <f>VLOOKUP(MUEBLES[[#This Row],[NO. ÁREA ]],AREAS[],2,FALSE)</f>
        <v>SEGURIDAD PÚBLICA Y TRÁNSITO MUNICIPAL</v>
      </c>
      <c r="J579" s="586" t="str">
        <f>VLOOKUP(MUEBLES[[#This Row],[NO. ÁREA ]],AREAS[],5,FALSE)</f>
        <v>LIC. MIGUEL ÁNGEL ALDANA  CANO</v>
      </c>
      <c r="K579" s="586" t="s">
        <v>4060</v>
      </c>
      <c r="L579" s="587" t="str">
        <f>VLOOKUP(MUEBLES[[#This Row],[NÚM. DE NOMINA ]],PERSONAL[],2,FALSE)</f>
        <v>LIC. MIGUEL ÁNGEL ALDANA  CANO</v>
      </c>
      <c r="M579" s="586" t="str">
        <f>VLOOKUP(MUEBLES[[#This Row],[NÚM. DE NOMINA ]],PERSONAL[],3,FALSE)</f>
        <v xml:space="preserve">TITULAR </v>
      </c>
      <c r="N579" s="585" t="s">
        <v>4945</v>
      </c>
      <c r="O579" s="624" t="s">
        <v>4692</v>
      </c>
      <c r="P579" s="588" t="str">
        <f>VLOOKUP(MUEBLES[[#This Row],[NÚM. DE BIEN ]],BIENES[],2,FALSE)</f>
        <v>UPS DE 1000 VA/600 W, TOPOLOGÍA LÍNEA INTERACTIVA, ENTRADA 120 VCA NEMA 5-15P, ONDA SENOIDAL PURA, TIPO TORRE, CON 10 TOMAS NEMA 5-15R</v>
      </c>
      <c r="Q579" s="625" t="s">
        <v>3626</v>
      </c>
      <c r="R579" s="606" t="s">
        <v>5516</v>
      </c>
      <c r="S579" s="585" t="s">
        <v>557</v>
      </c>
      <c r="T579" s="585" t="s">
        <v>557</v>
      </c>
      <c r="U579" s="585" t="s">
        <v>557</v>
      </c>
      <c r="V579" s="585"/>
      <c r="W579" s="590">
        <v>45280</v>
      </c>
      <c r="X579" s="591">
        <v>9410.9060000000009</v>
      </c>
      <c r="Y579" s="619"/>
      <c r="Z579" s="592">
        <v>9410.9060000000009</v>
      </c>
      <c r="AA579" s="585" t="s">
        <v>1405</v>
      </c>
      <c r="AB579" s="19"/>
      <c r="AC579" s="576"/>
      <c r="AD579" s="30"/>
      <c r="AE579" s="30"/>
      <c r="AF579" s="30"/>
      <c r="AG579" s="30"/>
      <c r="AH579" s="30"/>
      <c r="AI579" s="30"/>
      <c r="AJ579" s="30"/>
      <c r="AK579" s="30"/>
      <c r="AL579" s="30"/>
      <c r="AM579" s="30"/>
      <c r="AN579" s="30"/>
      <c r="AO579" s="30"/>
      <c r="AP579" s="30"/>
      <c r="AQ579" s="30"/>
      <c r="AR579" s="30"/>
      <c r="AS579" s="30"/>
      <c r="AT579" s="30"/>
      <c r="AU579" s="30"/>
      <c r="AV579" s="30"/>
      <c r="AW579" s="30"/>
      <c r="AX579" s="30"/>
      <c r="AY579" s="30"/>
      <c r="AZ579" s="30"/>
      <c r="BA579" s="30"/>
      <c r="BB579" s="30"/>
      <c r="BC579" s="30"/>
      <c r="BD579" s="30"/>
      <c r="BE579" s="30"/>
      <c r="BF579" s="30"/>
      <c r="BG579" s="30"/>
      <c r="BH579" s="30"/>
      <c r="BI579" s="30"/>
      <c r="BJ579" s="30"/>
      <c r="BK579" s="30"/>
      <c r="BL579" s="30"/>
      <c r="BM579" s="30"/>
      <c r="BN579" s="30"/>
      <c r="BO579" s="30"/>
      <c r="BP579" s="30"/>
      <c r="BQ579" s="30"/>
      <c r="BR579" s="30"/>
      <c r="BS579" s="30"/>
      <c r="BT579" s="30"/>
      <c r="BU579" s="30"/>
      <c r="BV579" s="30"/>
      <c r="BW579" s="30"/>
      <c r="BX579" s="30"/>
      <c r="BY579" s="30"/>
      <c r="BZ579" s="30"/>
      <c r="CA579" s="30"/>
      <c r="CB579" s="30"/>
      <c r="CC579" s="30"/>
      <c r="CD579" s="30"/>
      <c r="CE579" s="30"/>
      <c r="CF579" s="30"/>
      <c r="CG579" s="30"/>
      <c r="CH579" s="30"/>
      <c r="CI579" s="30"/>
      <c r="CJ579" s="30"/>
      <c r="CK579" s="30"/>
      <c r="CL579" s="30"/>
      <c r="CM579" s="30"/>
      <c r="CN579" s="30"/>
      <c r="CO579" s="30"/>
      <c r="CP579" s="30"/>
      <c r="CQ579" s="30"/>
      <c r="CR579" s="30"/>
      <c r="CS579" s="30"/>
      <c r="CT579" s="30"/>
      <c r="CU579" s="30"/>
      <c r="CV579" s="30"/>
      <c r="CW579" s="30"/>
      <c r="CX579" s="30"/>
      <c r="CY579" s="30"/>
      <c r="CZ579" s="30"/>
      <c r="DA579" s="30"/>
      <c r="DB579" s="30"/>
      <c r="DC579" s="30"/>
      <c r="DD579" s="30"/>
      <c r="DE579" s="30"/>
      <c r="DF579" s="30"/>
      <c r="DG579" s="30"/>
      <c r="DH579" s="30"/>
      <c r="DI579" s="30"/>
      <c r="DJ579" s="30"/>
      <c r="DK579" s="30"/>
      <c r="DL579" s="30"/>
      <c r="DM579" s="30"/>
      <c r="DN579" s="30"/>
      <c r="DO579" s="30"/>
      <c r="DP579" s="30"/>
      <c r="DQ579" s="30"/>
      <c r="DR579" s="30"/>
      <c r="DS579" s="30"/>
      <c r="DT579" s="30"/>
      <c r="DU579" s="30"/>
      <c r="DV579" s="30"/>
      <c r="DW579" s="30"/>
      <c r="DX579" s="30"/>
      <c r="DY579" s="30"/>
      <c r="DZ579" s="30"/>
      <c r="EA579" s="30"/>
      <c r="EB579" s="30"/>
      <c r="EC579" s="30"/>
      <c r="ED579" s="30"/>
      <c r="EE579" s="30"/>
      <c r="EF579" s="30"/>
      <c r="EG579" s="30"/>
      <c r="EH579" s="30"/>
      <c r="EI579" s="30"/>
      <c r="EJ579" s="30"/>
      <c r="EK579" s="30"/>
      <c r="EL579" s="30"/>
      <c r="EM579" s="30"/>
      <c r="EN579" s="30"/>
      <c r="EO579" s="30"/>
      <c r="EP579" s="30"/>
      <c r="EQ579" s="30"/>
      <c r="ER579" s="30"/>
      <c r="ES579" s="30"/>
      <c r="ET579" s="30"/>
      <c r="EU579" s="30"/>
      <c r="EV579" s="30"/>
      <c r="EW579" s="30"/>
      <c r="EX579" s="30"/>
      <c r="EY579" s="30"/>
      <c r="EZ579" s="30"/>
      <c r="FA579" s="30"/>
      <c r="FB579" s="30"/>
      <c r="FC579" s="30"/>
      <c r="FD579" s="30"/>
      <c r="FE579" s="30"/>
      <c r="FF579" s="30"/>
      <c r="FG579" s="30"/>
      <c r="FH579" s="30"/>
      <c r="FI579" s="30"/>
      <c r="FJ579" s="30"/>
      <c r="FK579" s="30"/>
      <c r="FL579" s="30"/>
      <c r="FM579" s="30"/>
      <c r="FN579" s="30"/>
      <c r="FO579" s="30"/>
      <c r="FP579" s="30"/>
      <c r="FQ579" s="30"/>
      <c r="FR579" s="30"/>
      <c r="FS579" s="30"/>
      <c r="FT579" s="30"/>
      <c r="FU579" s="30"/>
      <c r="FV579" s="30"/>
      <c r="FW579" s="30"/>
      <c r="FX579" s="30"/>
      <c r="FY579" s="30"/>
      <c r="FZ579" s="30"/>
      <c r="GA579" s="30"/>
      <c r="GB579" s="30"/>
      <c r="GC579" s="30"/>
      <c r="GD579" s="30"/>
      <c r="GE579" s="30"/>
      <c r="GF579" s="30"/>
      <c r="GG579" s="30"/>
      <c r="GH579" s="30"/>
      <c r="GI579" s="30"/>
      <c r="GJ579" s="30"/>
      <c r="GK579" s="30"/>
      <c r="GL579" s="30"/>
      <c r="GM579" s="30"/>
      <c r="GN579" s="30"/>
      <c r="GO579" s="30"/>
      <c r="GP579" s="30"/>
      <c r="GQ579" s="30"/>
      <c r="GR579" s="30"/>
      <c r="GS579" s="30"/>
      <c r="GT579" s="30"/>
      <c r="GU579" s="30"/>
      <c r="GV579" s="30"/>
      <c r="GW579" s="30"/>
      <c r="GX579" s="30"/>
      <c r="GY579" s="30"/>
      <c r="GZ579" s="30"/>
      <c r="HA579" s="30"/>
      <c r="HB579" s="30"/>
      <c r="HC579" s="30"/>
      <c r="HD579" s="30"/>
      <c r="HE579" s="30"/>
      <c r="HF579" s="30"/>
      <c r="HG579" s="30"/>
      <c r="HH579" s="30"/>
      <c r="HI579" s="30"/>
      <c r="HJ579" s="30"/>
      <c r="HK579" s="30"/>
      <c r="HL579" s="30"/>
      <c r="HM579" s="30"/>
      <c r="HN579" s="30"/>
      <c r="HO579" s="30"/>
      <c r="HP579" s="30"/>
      <c r="HQ579" s="30"/>
      <c r="HR579" s="30"/>
      <c r="HS579" s="30"/>
      <c r="HT579" s="30"/>
      <c r="HU579" s="30"/>
      <c r="HV579" s="30"/>
      <c r="HW579" s="30"/>
      <c r="HX579" s="30"/>
      <c r="HY579" s="30"/>
      <c r="HZ579" s="30"/>
      <c r="IA579" s="30"/>
      <c r="IB579" s="30"/>
      <c r="IC579" s="30"/>
      <c r="ID579" s="30"/>
      <c r="IE579" s="30"/>
      <c r="IF579" s="30"/>
      <c r="IG579" s="30"/>
      <c r="IH579" s="30"/>
      <c r="II579" s="30"/>
      <c r="IJ579" s="30"/>
      <c r="IK579" s="30"/>
      <c r="IL579" s="30"/>
      <c r="IM579" s="30"/>
      <c r="IN579" s="30"/>
      <c r="IO579" s="30"/>
      <c r="IP579" s="30"/>
      <c r="IQ579" s="30"/>
      <c r="IR579" s="30"/>
      <c r="IS579" s="30"/>
      <c r="IT579" s="30"/>
      <c r="IU579" s="30"/>
      <c r="IV579" s="30"/>
      <c r="IW579" s="30"/>
      <c r="IX579" s="30"/>
      <c r="IY579" s="30"/>
      <c r="IZ579" s="30"/>
      <c r="JA579" s="30"/>
      <c r="JB579" s="30"/>
      <c r="JC579" s="30"/>
      <c r="JD579" s="30"/>
      <c r="JE579" s="30"/>
      <c r="JF579" s="30"/>
      <c r="JG579" s="30"/>
      <c r="JH579" s="30"/>
      <c r="JI579" s="30"/>
      <c r="JJ579" s="30"/>
      <c r="JK579" s="30"/>
      <c r="JL579" s="30"/>
      <c r="JM579" s="30"/>
      <c r="JN579" s="30"/>
      <c r="JO579" s="30"/>
      <c r="JP579" s="30"/>
      <c r="JQ579" s="30"/>
      <c r="JR579" s="30"/>
      <c r="JS579" s="30"/>
      <c r="JT579" s="30"/>
      <c r="JU579" s="30"/>
      <c r="JV579" s="30"/>
      <c r="JW579" s="30"/>
      <c r="JX579" s="30"/>
      <c r="JY579" s="30"/>
      <c r="JZ579" s="30"/>
      <c r="KA579" s="30"/>
      <c r="KB579" s="30"/>
      <c r="KC579" s="30"/>
      <c r="KD579" s="30"/>
      <c r="KE579" s="30"/>
      <c r="KF579" s="30"/>
      <c r="KG579" s="30"/>
      <c r="KH579" s="30"/>
      <c r="KI579" s="30"/>
      <c r="KJ579" s="30"/>
      <c r="KK579" s="30"/>
      <c r="KL579" s="30"/>
      <c r="KM579" s="30"/>
      <c r="KN579" s="30"/>
      <c r="KO579" s="30"/>
      <c r="KP579" s="30"/>
      <c r="KQ579" s="30"/>
      <c r="KR579" s="30"/>
      <c r="KS579" s="30"/>
      <c r="KT579" s="30"/>
      <c r="KU579" s="30"/>
      <c r="KV579" s="30"/>
      <c r="KW579" s="30"/>
      <c r="KX579" s="30"/>
      <c r="KY579" s="30"/>
      <c r="KZ579" s="30"/>
      <c r="LA579" s="30"/>
      <c r="LB579" s="30"/>
      <c r="LC579" s="30"/>
      <c r="LD579" s="30"/>
      <c r="LE579" s="30"/>
      <c r="LF579" s="30"/>
      <c r="LG579" s="30"/>
      <c r="LH579" s="30"/>
      <c r="LI579" s="30"/>
      <c r="LJ579" s="30"/>
      <c r="LK579" s="30"/>
      <c r="LL579" s="30"/>
      <c r="LM579" s="30"/>
      <c r="LN579" s="30"/>
      <c r="LO579" s="30"/>
      <c r="LP579" s="30"/>
      <c r="LQ579" s="30"/>
      <c r="LR579" s="30"/>
      <c r="LS579" s="30"/>
      <c r="LT579" s="30"/>
      <c r="LU579" s="30"/>
      <c r="LV579" s="30"/>
      <c r="LW579" s="30"/>
      <c r="LX579" s="30"/>
    </row>
    <row r="580" spans="1:336" s="31" customFormat="1" ht="51" x14ac:dyDescent="0.25">
      <c r="A580" s="677" t="str">
        <f>CONCATENATE(MUEBLES[[#This Row],[CODIGO DE LA PARTIDA ESPECIFICA ]],"-",MUEBLES[[#This Row],[NO. EDIFICIO ]],"-",MUEBLES[[#This Row],[NO. ÁREA ]],"-",MUEBLES[[#This Row],[NÚM. DE BIEN ]],"-",MUEBLES[[#This Row],[CONSECUTIVO DEL BIEN ]],"-",MUEBLES[[#This Row],[CONSECUTIVO GENERAL DE INVENTARIO]])</f>
        <v>511-01-44-225-003-0575</v>
      </c>
      <c r="B580" s="584">
        <v>511</v>
      </c>
      <c r="C580" s="584" t="s">
        <v>6096</v>
      </c>
      <c r="D580" s="584" t="s">
        <v>6696</v>
      </c>
      <c r="E580" s="585" t="s">
        <v>4060</v>
      </c>
      <c r="F580" s="584" t="str">
        <f>VLOOKUP(MUEBLES[[#This Row],[NO. EDIFICIO ]],EDIFICIOS[],2,FALSE)</f>
        <v>PALACIO MUNICIPAL</v>
      </c>
      <c r="G580" s="584" t="str">
        <f>VLOOKUP(MUEBLES[[#This Row],[NO. EDIFICIO ]],EDIFICIOS[],3,FALSE)</f>
        <v>PALACIO MUNICIPAL, S/N, COLONIA CENTRO</v>
      </c>
      <c r="H580" s="606" t="s">
        <v>4289</v>
      </c>
      <c r="I580" s="587" t="str">
        <f>VLOOKUP(MUEBLES[[#This Row],[NO. ÁREA ]],AREAS[],2,FALSE)</f>
        <v>SEGURIDAD PÚBLICA Y TRÁNSITO MUNICIPAL</v>
      </c>
      <c r="J580" s="586" t="str">
        <f>VLOOKUP(MUEBLES[[#This Row],[NO. ÁREA ]],AREAS[],5,FALSE)</f>
        <v>LIC. MIGUEL ÁNGEL ALDANA  CANO</v>
      </c>
      <c r="K580" s="586" t="s">
        <v>4060</v>
      </c>
      <c r="L580" s="587" t="str">
        <f>VLOOKUP(MUEBLES[[#This Row],[NÚM. DE NOMINA ]],PERSONAL[],2,FALSE)</f>
        <v>LIC. MIGUEL ÁNGEL ALDANA  CANO</v>
      </c>
      <c r="M580" s="586" t="str">
        <f>VLOOKUP(MUEBLES[[#This Row],[NÚM. DE NOMINA ]],PERSONAL[],3,FALSE)</f>
        <v xml:space="preserve">TITULAR </v>
      </c>
      <c r="N580" s="585" t="s">
        <v>4858</v>
      </c>
      <c r="O580" s="624" t="s">
        <v>4694</v>
      </c>
      <c r="P580" s="588" t="str">
        <f>VLOOKUP(MUEBLES[[#This Row],[NÚM. DE BIEN ]],BIENES[],2,FALSE)</f>
        <v>PANTALLA TV</v>
      </c>
      <c r="Q580" s="625" t="s">
        <v>3627</v>
      </c>
      <c r="R580" s="606" t="s">
        <v>5517</v>
      </c>
      <c r="S580" s="585" t="s">
        <v>557</v>
      </c>
      <c r="T580" s="585" t="s">
        <v>557</v>
      </c>
      <c r="U580" s="585" t="s">
        <v>557</v>
      </c>
      <c r="V580" s="585"/>
      <c r="W580" s="590">
        <v>45280</v>
      </c>
      <c r="X580" s="591">
        <v>91847.199200000003</v>
      </c>
      <c r="Y580" s="619"/>
      <c r="Z580" s="592">
        <v>91847.199200000003</v>
      </c>
      <c r="AA580" s="585" t="s">
        <v>1405</v>
      </c>
      <c r="AB580" s="19"/>
      <c r="AC580" s="576"/>
      <c r="AD580" s="30"/>
      <c r="AE580" s="30"/>
      <c r="AF580" s="30"/>
      <c r="AG580" s="30"/>
      <c r="AH580" s="30"/>
      <c r="AI580" s="30"/>
      <c r="AJ580" s="30"/>
      <c r="AK580" s="30"/>
      <c r="AL580" s="30"/>
      <c r="AM580" s="30"/>
      <c r="AN580" s="30"/>
      <c r="AO580" s="30"/>
      <c r="AP580" s="30"/>
      <c r="AQ580" s="30"/>
      <c r="AR580" s="30"/>
      <c r="AS580" s="30"/>
      <c r="AT580" s="30"/>
      <c r="AU580" s="30"/>
      <c r="AV580" s="30"/>
      <c r="AW580" s="30"/>
      <c r="AX580" s="30"/>
      <c r="AY580" s="30"/>
      <c r="AZ580" s="30"/>
      <c r="BA580" s="30"/>
      <c r="BB580" s="30"/>
      <c r="BC580" s="30"/>
      <c r="BD580" s="30"/>
      <c r="BE580" s="30"/>
      <c r="BF580" s="30"/>
      <c r="BG580" s="30"/>
      <c r="BH580" s="30"/>
      <c r="BI580" s="30"/>
      <c r="BJ580" s="30"/>
      <c r="BK580" s="30"/>
      <c r="BL580" s="30"/>
      <c r="BM580" s="30"/>
      <c r="BN580" s="30"/>
      <c r="BO580" s="30"/>
      <c r="BP580" s="30"/>
      <c r="BQ580" s="30"/>
      <c r="BR580" s="30"/>
      <c r="BS580" s="30"/>
      <c r="BT580" s="30"/>
      <c r="BU580" s="30"/>
      <c r="BV580" s="30"/>
      <c r="BW580" s="30"/>
      <c r="BX580" s="30"/>
      <c r="BY580" s="30"/>
      <c r="BZ580" s="30"/>
      <c r="CA580" s="30"/>
      <c r="CB580" s="30"/>
      <c r="CC580" s="30"/>
      <c r="CD580" s="30"/>
      <c r="CE580" s="30"/>
      <c r="CF580" s="30"/>
      <c r="CG580" s="30"/>
      <c r="CH580" s="30"/>
      <c r="CI580" s="30"/>
      <c r="CJ580" s="30"/>
      <c r="CK580" s="30"/>
      <c r="CL580" s="30"/>
      <c r="CM580" s="30"/>
      <c r="CN580" s="30"/>
      <c r="CO580" s="30"/>
      <c r="CP580" s="30"/>
      <c r="CQ580" s="30"/>
      <c r="CR580" s="30"/>
      <c r="CS580" s="30"/>
      <c r="CT580" s="30"/>
      <c r="CU580" s="30"/>
      <c r="CV580" s="30"/>
      <c r="CW580" s="30"/>
      <c r="CX580" s="30"/>
      <c r="CY580" s="30"/>
      <c r="CZ580" s="30"/>
      <c r="DA580" s="30"/>
      <c r="DB580" s="30"/>
      <c r="DC580" s="30"/>
      <c r="DD580" s="30"/>
      <c r="DE580" s="30"/>
      <c r="DF580" s="30"/>
      <c r="DG580" s="30"/>
      <c r="DH580" s="30"/>
      <c r="DI580" s="30"/>
      <c r="DJ580" s="30"/>
      <c r="DK580" s="30"/>
      <c r="DL580" s="30"/>
      <c r="DM580" s="30"/>
      <c r="DN580" s="30"/>
      <c r="DO580" s="30"/>
      <c r="DP580" s="30"/>
      <c r="DQ580" s="30"/>
      <c r="DR580" s="30"/>
      <c r="DS580" s="30"/>
      <c r="DT580" s="30"/>
      <c r="DU580" s="30"/>
      <c r="DV580" s="30"/>
      <c r="DW580" s="30"/>
      <c r="DX580" s="30"/>
      <c r="DY580" s="30"/>
      <c r="DZ580" s="30"/>
      <c r="EA580" s="30"/>
      <c r="EB580" s="30"/>
      <c r="EC580" s="30"/>
      <c r="ED580" s="30"/>
      <c r="EE580" s="30"/>
      <c r="EF580" s="30"/>
      <c r="EG580" s="30"/>
      <c r="EH580" s="30"/>
      <c r="EI580" s="30"/>
      <c r="EJ580" s="30"/>
      <c r="EK580" s="30"/>
      <c r="EL580" s="30"/>
      <c r="EM580" s="30"/>
      <c r="EN580" s="30"/>
      <c r="EO580" s="30"/>
      <c r="EP580" s="30"/>
      <c r="EQ580" s="30"/>
      <c r="ER580" s="30"/>
      <c r="ES580" s="30"/>
      <c r="ET580" s="30"/>
      <c r="EU580" s="30"/>
      <c r="EV580" s="30"/>
      <c r="EW580" s="30"/>
      <c r="EX580" s="30"/>
      <c r="EY580" s="30"/>
      <c r="EZ580" s="30"/>
      <c r="FA580" s="30"/>
      <c r="FB580" s="30"/>
      <c r="FC580" s="30"/>
      <c r="FD580" s="30"/>
      <c r="FE580" s="30"/>
      <c r="FF580" s="30"/>
      <c r="FG580" s="30"/>
      <c r="FH580" s="30"/>
      <c r="FI580" s="30"/>
      <c r="FJ580" s="30"/>
      <c r="FK580" s="30"/>
      <c r="FL580" s="30"/>
      <c r="FM580" s="30"/>
      <c r="FN580" s="30"/>
      <c r="FO580" s="30"/>
      <c r="FP580" s="30"/>
      <c r="FQ580" s="30"/>
      <c r="FR580" s="30"/>
      <c r="FS580" s="30"/>
      <c r="FT580" s="30"/>
      <c r="FU580" s="30"/>
      <c r="FV580" s="30"/>
      <c r="FW580" s="30"/>
      <c r="FX580" s="30"/>
      <c r="FY580" s="30"/>
      <c r="FZ580" s="30"/>
      <c r="GA580" s="30"/>
      <c r="GB580" s="30"/>
      <c r="GC580" s="30"/>
      <c r="GD580" s="30"/>
      <c r="GE580" s="30"/>
      <c r="GF580" s="30"/>
      <c r="GG580" s="30"/>
      <c r="GH580" s="30"/>
      <c r="GI580" s="30"/>
      <c r="GJ580" s="30"/>
      <c r="GK580" s="30"/>
      <c r="GL580" s="30"/>
      <c r="GM580" s="30"/>
      <c r="GN580" s="30"/>
      <c r="GO580" s="30"/>
      <c r="GP580" s="30"/>
      <c r="GQ580" s="30"/>
      <c r="GR580" s="30"/>
      <c r="GS580" s="30"/>
      <c r="GT580" s="30"/>
      <c r="GU580" s="30"/>
      <c r="GV580" s="30"/>
      <c r="GW580" s="30"/>
      <c r="GX580" s="30"/>
      <c r="GY580" s="30"/>
      <c r="GZ580" s="30"/>
      <c r="HA580" s="30"/>
      <c r="HB580" s="30"/>
      <c r="HC580" s="30"/>
      <c r="HD580" s="30"/>
      <c r="HE580" s="30"/>
      <c r="HF580" s="30"/>
      <c r="HG580" s="30"/>
      <c r="HH580" s="30"/>
      <c r="HI580" s="30"/>
      <c r="HJ580" s="30"/>
      <c r="HK580" s="30"/>
      <c r="HL580" s="30"/>
      <c r="HM580" s="30"/>
      <c r="HN580" s="30"/>
      <c r="HO580" s="30"/>
      <c r="HP580" s="30"/>
      <c r="HQ580" s="30"/>
      <c r="HR580" s="30"/>
      <c r="HS580" s="30"/>
      <c r="HT580" s="30"/>
      <c r="HU580" s="30"/>
      <c r="HV580" s="30"/>
      <c r="HW580" s="30"/>
      <c r="HX580" s="30"/>
      <c r="HY580" s="30"/>
      <c r="HZ580" s="30"/>
      <c r="IA580" s="30"/>
      <c r="IB580" s="30"/>
      <c r="IC580" s="30"/>
      <c r="ID580" s="30"/>
      <c r="IE580" s="30"/>
      <c r="IF580" s="30"/>
      <c r="IG580" s="30"/>
      <c r="IH580" s="30"/>
      <c r="II580" s="30"/>
      <c r="IJ580" s="30"/>
      <c r="IK580" s="30"/>
      <c r="IL580" s="30"/>
      <c r="IM580" s="30"/>
      <c r="IN580" s="30"/>
      <c r="IO580" s="30"/>
      <c r="IP580" s="30"/>
      <c r="IQ580" s="30"/>
      <c r="IR580" s="30"/>
      <c r="IS580" s="30"/>
      <c r="IT580" s="30"/>
      <c r="IU580" s="30"/>
      <c r="IV580" s="30"/>
      <c r="IW580" s="30"/>
      <c r="IX580" s="30"/>
      <c r="IY580" s="30"/>
      <c r="IZ580" s="30"/>
      <c r="JA580" s="30"/>
      <c r="JB580" s="30"/>
      <c r="JC580" s="30"/>
      <c r="JD580" s="30"/>
      <c r="JE580" s="30"/>
      <c r="JF580" s="30"/>
      <c r="JG580" s="30"/>
      <c r="JH580" s="30"/>
      <c r="JI580" s="30"/>
      <c r="JJ580" s="30"/>
      <c r="JK580" s="30"/>
      <c r="JL580" s="30"/>
      <c r="JM580" s="30"/>
      <c r="JN580" s="30"/>
      <c r="JO580" s="30"/>
      <c r="JP580" s="30"/>
      <c r="JQ580" s="30"/>
      <c r="JR580" s="30"/>
      <c r="JS580" s="30"/>
      <c r="JT580" s="30"/>
      <c r="JU580" s="30"/>
      <c r="JV580" s="30"/>
      <c r="JW580" s="30"/>
      <c r="JX580" s="30"/>
      <c r="JY580" s="30"/>
      <c r="JZ580" s="30"/>
      <c r="KA580" s="30"/>
      <c r="KB580" s="30"/>
      <c r="KC580" s="30"/>
      <c r="KD580" s="30"/>
      <c r="KE580" s="30"/>
      <c r="KF580" s="30"/>
      <c r="KG580" s="30"/>
      <c r="KH580" s="30"/>
      <c r="KI580" s="30"/>
      <c r="KJ580" s="30"/>
      <c r="KK580" s="30"/>
      <c r="KL580" s="30"/>
      <c r="KM580" s="30"/>
      <c r="KN580" s="30"/>
      <c r="KO580" s="30"/>
      <c r="KP580" s="30"/>
      <c r="KQ580" s="30"/>
      <c r="KR580" s="30"/>
      <c r="KS580" s="30"/>
      <c r="KT580" s="30"/>
      <c r="KU580" s="30"/>
      <c r="KV580" s="30"/>
      <c r="KW580" s="30"/>
      <c r="KX580" s="30"/>
      <c r="KY580" s="30"/>
      <c r="KZ580" s="30"/>
      <c r="LA580" s="30"/>
      <c r="LB580" s="30"/>
      <c r="LC580" s="30"/>
      <c r="LD580" s="30"/>
      <c r="LE580" s="30"/>
      <c r="LF580" s="30"/>
      <c r="LG580" s="30"/>
      <c r="LH580" s="30"/>
      <c r="LI580" s="30"/>
      <c r="LJ580" s="30"/>
      <c r="LK580" s="30"/>
      <c r="LL580" s="30"/>
      <c r="LM580" s="30"/>
      <c r="LN580" s="30"/>
      <c r="LO580" s="30"/>
      <c r="LP580" s="30"/>
      <c r="LQ580" s="30"/>
      <c r="LR580" s="30"/>
      <c r="LS580" s="30"/>
      <c r="LT580" s="30"/>
      <c r="LU580" s="30"/>
      <c r="LV580" s="30"/>
      <c r="LW580" s="30"/>
      <c r="LX580" s="30"/>
    </row>
    <row r="581" spans="1:336" s="31" customFormat="1" ht="191.25" x14ac:dyDescent="0.25">
      <c r="A581" s="677" t="str">
        <f>CONCATENATE(MUEBLES[[#This Row],[CODIGO DE LA PARTIDA ESPECIFICA ]],"-",MUEBLES[[#This Row],[NO. EDIFICIO ]],"-",MUEBLES[[#This Row],[NO. ÁREA ]],"-",MUEBLES[[#This Row],[NÚM. DE BIEN ]],"-",MUEBLES[[#This Row],[CONSECUTIVO DEL BIEN ]],"-",MUEBLES[[#This Row],[CONSECUTIVO GENERAL DE INVENTARIO]])</f>
        <v>511-01-44-155-001-0576</v>
      </c>
      <c r="B581" s="584">
        <v>511</v>
      </c>
      <c r="C581" s="584" t="s">
        <v>6096</v>
      </c>
      <c r="D581" s="584" t="s">
        <v>6697</v>
      </c>
      <c r="E581" s="585" t="s">
        <v>4060</v>
      </c>
      <c r="F581" s="584" t="str">
        <f>VLOOKUP(MUEBLES[[#This Row],[NO. EDIFICIO ]],EDIFICIOS[],2,FALSE)</f>
        <v>PALACIO MUNICIPAL</v>
      </c>
      <c r="G581" s="584" t="str">
        <f>VLOOKUP(MUEBLES[[#This Row],[NO. EDIFICIO ]],EDIFICIOS[],3,FALSE)</f>
        <v>PALACIO MUNICIPAL, S/N, COLONIA CENTRO</v>
      </c>
      <c r="H581" s="606" t="s">
        <v>4289</v>
      </c>
      <c r="I581" s="587" t="str">
        <f>VLOOKUP(MUEBLES[[#This Row],[NO. ÁREA ]],AREAS[],2,FALSE)</f>
        <v>SEGURIDAD PÚBLICA Y TRÁNSITO MUNICIPAL</v>
      </c>
      <c r="J581" s="586" t="str">
        <f>VLOOKUP(MUEBLES[[#This Row],[NO. ÁREA ]],AREAS[],5,FALSE)</f>
        <v>LIC. MIGUEL ÁNGEL ALDANA  CANO</v>
      </c>
      <c r="K581" s="586" t="s">
        <v>4060</v>
      </c>
      <c r="L581" s="587" t="str">
        <f>VLOOKUP(MUEBLES[[#This Row],[NÚM. DE NOMINA ]],PERSONAL[],2,FALSE)</f>
        <v>LIC. MIGUEL ÁNGEL ALDANA  CANO</v>
      </c>
      <c r="M581" s="586" t="str">
        <f>VLOOKUP(MUEBLES[[#This Row],[NÚM. DE NOMINA ]],PERSONAL[],3,FALSE)</f>
        <v xml:space="preserve">TITULAR </v>
      </c>
      <c r="N581" s="585" t="s">
        <v>4408</v>
      </c>
      <c r="O581" s="624" t="s">
        <v>4692</v>
      </c>
      <c r="P581" s="588" t="str">
        <f>VLOOKUP(MUEBLES[[#This Row],[NÚM. DE BIEN ]],BIENES[],2,FALSE)</f>
        <v>INSTALACIÓN, PROGRAMACIÓN, CABLEADO, CONFIGURACIÓN DE ENLACES, TASLADOS Y TODO LO NECESARIO PARA SU CORRECTO FUNCIONAMIENTO</v>
      </c>
      <c r="Q581" s="625" t="s">
        <v>3628</v>
      </c>
      <c r="R581" s="606" t="s">
        <v>5518</v>
      </c>
      <c r="S581" s="585" t="s">
        <v>557</v>
      </c>
      <c r="T581" s="585" t="s">
        <v>557</v>
      </c>
      <c r="U581" s="585" t="s">
        <v>557</v>
      </c>
      <c r="V581" s="585"/>
      <c r="W581" s="590">
        <v>45280</v>
      </c>
      <c r="X581" s="591">
        <v>57420</v>
      </c>
      <c r="Y581" s="619"/>
      <c r="Z581" s="592">
        <v>57420</v>
      </c>
      <c r="AA581" s="585" t="s">
        <v>1405</v>
      </c>
      <c r="AB581" s="19"/>
      <c r="AC581" s="576"/>
      <c r="AD581" s="30"/>
      <c r="AE581" s="30"/>
      <c r="AF581" s="30"/>
      <c r="AG581" s="30"/>
      <c r="AH581" s="30"/>
      <c r="AI581" s="30"/>
      <c r="AJ581" s="30"/>
      <c r="AK581" s="30"/>
      <c r="AL581" s="30"/>
      <c r="AM581" s="30"/>
      <c r="AN581" s="30"/>
      <c r="AO581" s="30"/>
      <c r="AP581" s="30"/>
      <c r="AQ581" s="30"/>
      <c r="AR581" s="30"/>
      <c r="AS581" s="30"/>
      <c r="AT581" s="30"/>
      <c r="AU581" s="30"/>
      <c r="AV581" s="30"/>
      <c r="AW581" s="30"/>
      <c r="AX581" s="30"/>
      <c r="AY581" s="30"/>
      <c r="AZ581" s="30"/>
      <c r="BA581" s="30"/>
      <c r="BB581" s="30"/>
      <c r="BC581" s="30"/>
      <c r="BD581" s="30"/>
      <c r="BE581" s="30"/>
      <c r="BF581" s="30"/>
      <c r="BG581" s="30"/>
      <c r="BH581" s="30"/>
      <c r="BI581" s="30"/>
      <c r="BJ581" s="30"/>
      <c r="BK581" s="30"/>
      <c r="BL581" s="30"/>
      <c r="BM581" s="30"/>
      <c r="BN581" s="30"/>
      <c r="BO581" s="30"/>
      <c r="BP581" s="30"/>
      <c r="BQ581" s="30"/>
      <c r="BR581" s="30"/>
      <c r="BS581" s="30"/>
      <c r="BT581" s="30"/>
      <c r="BU581" s="30"/>
      <c r="BV581" s="30"/>
      <c r="BW581" s="30"/>
      <c r="BX581" s="30"/>
      <c r="BY581" s="30"/>
      <c r="BZ581" s="30"/>
      <c r="CA581" s="30"/>
      <c r="CB581" s="30"/>
      <c r="CC581" s="30"/>
      <c r="CD581" s="30"/>
      <c r="CE581" s="30"/>
      <c r="CF581" s="30"/>
      <c r="CG581" s="30"/>
      <c r="CH581" s="30"/>
      <c r="CI581" s="30"/>
      <c r="CJ581" s="30"/>
      <c r="CK581" s="30"/>
      <c r="CL581" s="30"/>
      <c r="CM581" s="30"/>
      <c r="CN581" s="30"/>
      <c r="CO581" s="30"/>
      <c r="CP581" s="30"/>
      <c r="CQ581" s="30"/>
      <c r="CR581" s="30"/>
      <c r="CS581" s="30"/>
      <c r="CT581" s="30"/>
      <c r="CU581" s="30"/>
      <c r="CV581" s="30"/>
      <c r="CW581" s="30"/>
      <c r="CX581" s="30"/>
      <c r="CY581" s="30"/>
      <c r="CZ581" s="30"/>
      <c r="DA581" s="30"/>
      <c r="DB581" s="30"/>
      <c r="DC581" s="30"/>
      <c r="DD581" s="30"/>
      <c r="DE581" s="30"/>
      <c r="DF581" s="30"/>
      <c r="DG581" s="30"/>
      <c r="DH581" s="30"/>
      <c r="DI581" s="30"/>
      <c r="DJ581" s="30"/>
      <c r="DK581" s="30"/>
      <c r="DL581" s="30"/>
      <c r="DM581" s="30"/>
      <c r="DN581" s="30"/>
      <c r="DO581" s="30"/>
      <c r="DP581" s="30"/>
      <c r="DQ581" s="30"/>
      <c r="DR581" s="30"/>
      <c r="DS581" s="30"/>
      <c r="DT581" s="30"/>
      <c r="DU581" s="30"/>
      <c r="DV581" s="30"/>
      <c r="DW581" s="30"/>
      <c r="DX581" s="30"/>
      <c r="DY581" s="30"/>
      <c r="DZ581" s="30"/>
      <c r="EA581" s="30"/>
      <c r="EB581" s="30"/>
      <c r="EC581" s="30"/>
      <c r="ED581" s="30"/>
      <c r="EE581" s="30"/>
      <c r="EF581" s="30"/>
      <c r="EG581" s="30"/>
      <c r="EH581" s="30"/>
      <c r="EI581" s="30"/>
      <c r="EJ581" s="30"/>
      <c r="EK581" s="30"/>
      <c r="EL581" s="30"/>
      <c r="EM581" s="30"/>
      <c r="EN581" s="30"/>
      <c r="EO581" s="30"/>
      <c r="EP581" s="30"/>
      <c r="EQ581" s="30"/>
      <c r="ER581" s="30"/>
      <c r="ES581" s="30"/>
      <c r="ET581" s="30"/>
      <c r="EU581" s="30"/>
      <c r="EV581" s="30"/>
      <c r="EW581" s="30"/>
      <c r="EX581" s="30"/>
      <c r="EY581" s="30"/>
      <c r="EZ581" s="30"/>
      <c r="FA581" s="30"/>
      <c r="FB581" s="30"/>
      <c r="FC581" s="30"/>
      <c r="FD581" s="30"/>
      <c r="FE581" s="30"/>
      <c r="FF581" s="30"/>
      <c r="FG581" s="30"/>
      <c r="FH581" s="30"/>
      <c r="FI581" s="30"/>
      <c r="FJ581" s="30"/>
      <c r="FK581" s="30"/>
      <c r="FL581" s="30"/>
      <c r="FM581" s="30"/>
      <c r="FN581" s="30"/>
      <c r="FO581" s="30"/>
      <c r="FP581" s="30"/>
      <c r="FQ581" s="30"/>
      <c r="FR581" s="30"/>
      <c r="FS581" s="30"/>
      <c r="FT581" s="30"/>
      <c r="FU581" s="30"/>
      <c r="FV581" s="30"/>
      <c r="FW581" s="30"/>
      <c r="FX581" s="30"/>
      <c r="FY581" s="30"/>
      <c r="FZ581" s="30"/>
      <c r="GA581" s="30"/>
      <c r="GB581" s="30"/>
      <c r="GC581" s="30"/>
      <c r="GD581" s="30"/>
      <c r="GE581" s="30"/>
      <c r="GF581" s="30"/>
      <c r="GG581" s="30"/>
      <c r="GH581" s="30"/>
      <c r="GI581" s="30"/>
      <c r="GJ581" s="30"/>
      <c r="GK581" s="30"/>
      <c r="GL581" s="30"/>
      <c r="GM581" s="30"/>
      <c r="GN581" s="30"/>
      <c r="GO581" s="30"/>
      <c r="GP581" s="30"/>
      <c r="GQ581" s="30"/>
      <c r="GR581" s="30"/>
      <c r="GS581" s="30"/>
      <c r="GT581" s="30"/>
      <c r="GU581" s="30"/>
      <c r="GV581" s="30"/>
      <c r="GW581" s="30"/>
      <c r="GX581" s="30"/>
      <c r="GY581" s="30"/>
      <c r="GZ581" s="30"/>
      <c r="HA581" s="30"/>
      <c r="HB581" s="30"/>
      <c r="HC581" s="30"/>
      <c r="HD581" s="30"/>
      <c r="HE581" s="30"/>
      <c r="HF581" s="30"/>
      <c r="HG581" s="30"/>
      <c r="HH581" s="30"/>
      <c r="HI581" s="30"/>
      <c r="HJ581" s="30"/>
      <c r="HK581" s="30"/>
      <c r="HL581" s="30"/>
      <c r="HM581" s="30"/>
      <c r="HN581" s="30"/>
      <c r="HO581" s="30"/>
      <c r="HP581" s="30"/>
      <c r="HQ581" s="30"/>
      <c r="HR581" s="30"/>
      <c r="HS581" s="30"/>
      <c r="HT581" s="30"/>
      <c r="HU581" s="30"/>
      <c r="HV581" s="30"/>
      <c r="HW581" s="30"/>
      <c r="HX581" s="30"/>
      <c r="HY581" s="30"/>
      <c r="HZ581" s="30"/>
      <c r="IA581" s="30"/>
      <c r="IB581" s="30"/>
      <c r="IC581" s="30"/>
      <c r="ID581" s="30"/>
      <c r="IE581" s="30"/>
      <c r="IF581" s="30"/>
      <c r="IG581" s="30"/>
      <c r="IH581" s="30"/>
      <c r="II581" s="30"/>
      <c r="IJ581" s="30"/>
      <c r="IK581" s="30"/>
      <c r="IL581" s="30"/>
      <c r="IM581" s="30"/>
      <c r="IN581" s="30"/>
      <c r="IO581" s="30"/>
      <c r="IP581" s="30"/>
      <c r="IQ581" s="30"/>
      <c r="IR581" s="30"/>
      <c r="IS581" s="30"/>
      <c r="IT581" s="30"/>
      <c r="IU581" s="30"/>
      <c r="IV581" s="30"/>
      <c r="IW581" s="30"/>
      <c r="IX581" s="30"/>
      <c r="IY581" s="30"/>
      <c r="IZ581" s="30"/>
      <c r="JA581" s="30"/>
      <c r="JB581" s="30"/>
      <c r="JC581" s="30"/>
      <c r="JD581" s="30"/>
      <c r="JE581" s="30"/>
      <c r="JF581" s="30"/>
      <c r="JG581" s="30"/>
      <c r="JH581" s="30"/>
      <c r="JI581" s="30"/>
      <c r="JJ581" s="30"/>
      <c r="JK581" s="30"/>
      <c r="JL581" s="30"/>
      <c r="JM581" s="30"/>
      <c r="JN581" s="30"/>
      <c r="JO581" s="30"/>
      <c r="JP581" s="30"/>
      <c r="JQ581" s="30"/>
      <c r="JR581" s="30"/>
      <c r="JS581" s="30"/>
      <c r="JT581" s="30"/>
      <c r="JU581" s="30"/>
      <c r="JV581" s="30"/>
      <c r="JW581" s="30"/>
      <c r="JX581" s="30"/>
      <c r="JY581" s="30"/>
      <c r="JZ581" s="30"/>
      <c r="KA581" s="30"/>
      <c r="KB581" s="30"/>
      <c r="KC581" s="30"/>
      <c r="KD581" s="30"/>
      <c r="KE581" s="30"/>
      <c r="KF581" s="30"/>
      <c r="KG581" s="30"/>
      <c r="KH581" s="30"/>
      <c r="KI581" s="30"/>
      <c r="KJ581" s="30"/>
      <c r="KK581" s="30"/>
      <c r="KL581" s="30"/>
      <c r="KM581" s="30"/>
      <c r="KN581" s="30"/>
      <c r="KO581" s="30"/>
      <c r="KP581" s="30"/>
      <c r="KQ581" s="30"/>
      <c r="KR581" s="30"/>
      <c r="KS581" s="30"/>
      <c r="KT581" s="30"/>
      <c r="KU581" s="30"/>
      <c r="KV581" s="30"/>
      <c r="KW581" s="30"/>
      <c r="KX581" s="30"/>
      <c r="KY581" s="30"/>
      <c r="KZ581" s="30"/>
      <c r="LA581" s="30"/>
      <c r="LB581" s="30"/>
      <c r="LC581" s="30"/>
      <c r="LD581" s="30"/>
      <c r="LE581" s="30"/>
      <c r="LF581" s="30"/>
      <c r="LG581" s="30"/>
      <c r="LH581" s="30"/>
      <c r="LI581" s="30"/>
      <c r="LJ581" s="30"/>
      <c r="LK581" s="30"/>
      <c r="LL581" s="30"/>
      <c r="LM581" s="30"/>
      <c r="LN581" s="30"/>
      <c r="LO581" s="30"/>
      <c r="LP581" s="30"/>
      <c r="LQ581" s="30"/>
      <c r="LR581" s="30"/>
      <c r="LS581" s="30"/>
      <c r="LT581" s="30"/>
      <c r="LU581" s="30"/>
      <c r="LV581" s="30"/>
      <c r="LW581" s="30"/>
      <c r="LX581" s="30"/>
    </row>
    <row r="582" spans="1:336" s="31" customFormat="1" ht="178.5" x14ac:dyDescent="0.25">
      <c r="A582" s="677" t="str">
        <f>CONCATENATE(MUEBLES[[#This Row],[CODIGO DE LA PARTIDA ESPECIFICA ]],"-",MUEBLES[[#This Row],[NO. EDIFICIO ]],"-",MUEBLES[[#This Row],[NO. ÁREA ]],"-",MUEBLES[[#This Row],[NÚM. DE BIEN ]],"-",MUEBLES[[#This Row],[CONSECUTIVO DEL BIEN ]],"-",MUEBLES[[#This Row],[CONSECUTIVO GENERAL DE INVENTARIO]])</f>
        <v>511-01-44-107-008-0577</v>
      </c>
      <c r="B582" s="584">
        <v>511</v>
      </c>
      <c r="C582" s="584" t="s">
        <v>6096</v>
      </c>
      <c r="D582" s="584" t="s">
        <v>6698</v>
      </c>
      <c r="E582" s="585" t="s">
        <v>4060</v>
      </c>
      <c r="F582" s="584" t="str">
        <f>VLOOKUP(MUEBLES[[#This Row],[NO. EDIFICIO ]],EDIFICIOS[],2,FALSE)</f>
        <v>PALACIO MUNICIPAL</v>
      </c>
      <c r="G582" s="584" t="str">
        <f>VLOOKUP(MUEBLES[[#This Row],[NO. EDIFICIO ]],EDIFICIOS[],3,FALSE)</f>
        <v>PALACIO MUNICIPAL, S/N, COLONIA CENTRO</v>
      </c>
      <c r="H582" s="606" t="s">
        <v>4289</v>
      </c>
      <c r="I582" s="587" t="str">
        <f>VLOOKUP(MUEBLES[[#This Row],[NO. ÁREA ]],AREAS[],2,FALSE)</f>
        <v>SEGURIDAD PÚBLICA Y TRÁNSITO MUNICIPAL</v>
      </c>
      <c r="J582" s="586" t="str">
        <f>VLOOKUP(MUEBLES[[#This Row],[NO. ÁREA ]],AREAS[],5,FALSE)</f>
        <v>LIC. MIGUEL ÁNGEL ALDANA  CANO</v>
      </c>
      <c r="K582" s="586" t="s">
        <v>4060</v>
      </c>
      <c r="L582" s="587" t="str">
        <f>VLOOKUP(MUEBLES[[#This Row],[NÚM. DE NOMINA ]],PERSONAL[],2,FALSE)</f>
        <v>LIC. MIGUEL ÁNGEL ALDANA  CANO</v>
      </c>
      <c r="M582" s="586" t="str">
        <f>VLOOKUP(MUEBLES[[#This Row],[NÚM. DE NOMINA ]],PERSONAL[],3,FALSE)</f>
        <v xml:space="preserve">TITULAR </v>
      </c>
      <c r="N582" s="585" t="s">
        <v>4374</v>
      </c>
      <c r="O582" s="624" t="s">
        <v>4699</v>
      </c>
      <c r="P582" s="588" t="str">
        <f>VLOOKUP(MUEBLES[[#This Row],[NÚM. DE BIEN ]],BIENES[],2,FALSE)</f>
        <v>EPMP FORCE 300-25L PARA ZONAS CON ALTA INTERFERENCIA, HASTA 400+ MBPS, 4910 - 6200 MHZ, 802.11 AC WAVE2, ANTENA DE 25 DBI, LATENCIA BAJA</v>
      </c>
      <c r="Q582" s="625" t="s">
        <v>3629</v>
      </c>
      <c r="R582" s="606" t="s">
        <v>5519</v>
      </c>
      <c r="S582" s="585" t="s">
        <v>557</v>
      </c>
      <c r="T582" s="585" t="s">
        <v>557</v>
      </c>
      <c r="U582" s="585" t="s">
        <v>557</v>
      </c>
      <c r="V582" s="585"/>
      <c r="W582" s="590">
        <v>45280</v>
      </c>
      <c r="X582" s="657">
        <v>11014.768400000001</v>
      </c>
      <c r="Y582" s="619"/>
      <c r="Z582" s="592">
        <v>11014.768400000001</v>
      </c>
      <c r="AA582" s="585" t="s">
        <v>1405</v>
      </c>
      <c r="AB582" s="19"/>
      <c r="AC582" s="576"/>
      <c r="AD582" s="30"/>
      <c r="AE582" s="30"/>
      <c r="AF582" s="30"/>
      <c r="AG582" s="30"/>
      <c r="AH582" s="30"/>
      <c r="AI582" s="30"/>
      <c r="AJ582" s="30"/>
      <c r="AK582" s="30"/>
      <c r="AL582" s="30"/>
      <c r="AM582" s="30"/>
      <c r="AN582" s="30"/>
      <c r="AO582" s="30"/>
      <c r="AP582" s="30"/>
      <c r="AQ582" s="30"/>
      <c r="AR582" s="30"/>
      <c r="AS582" s="30"/>
      <c r="AT582" s="30"/>
      <c r="AU582" s="30"/>
      <c r="AV582" s="30"/>
      <c r="AW582" s="30"/>
      <c r="AX582" s="30"/>
      <c r="AY582" s="30"/>
      <c r="AZ582" s="30"/>
      <c r="BA582" s="30"/>
      <c r="BB582" s="30"/>
      <c r="BC582" s="30"/>
      <c r="BD582" s="30"/>
      <c r="BE582" s="30"/>
      <c r="BF582" s="30"/>
      <c r="BG582" s="30"/>
      <c r="BH582" s="30"/>
      <c r="BI582" s="30"/>
      <c r="BJ582" s="30"/>
      <c r="BK582" s="30"/>
      <c r="BL582" s="30"/>
      <c r="BM582" s="30"/>
      <c r="BN582" s="30"/>
      <c r="BO582" s="30"/>
      <c r="BP582" s="30"/>
      <c r="BQ582" s="30"/>
      <c r="BR582" s="30"/>
      <c r="BS582" s="30"/>
      <c r="BT582" s="30"/>
      <c r="BU582" s="30"/>
      <c r="BV582" s="30"/>
      <c r="BW582" s="30"/>
      <c r="BX582" s="30"/>
      <c r="BY582" s="30"/>
      <c r="BZ582" s="30"/>
      <c r="CA582" s="30"/>
      <c r="CB582" s="30"/>
      <c r="CC582" s="30"/>
      <c r="CD582" s="30"/>
      <c r="CE582" s="30"/>
      <c r="CF582" s="30"/>
      <c r="CG582" s="30"/>
      <c r="CH582" s="30"/>
      <c r="CI582" s="30"/>
      <c r="CJ582" s="30"/>
      <c r="CK582" s="30"/>
      <c r="CL582" s="30"/>
      <c r="CM582" s="30"/>
      <c r="CN582" s="30"/>
      <c r="CO582" s="30"/>
      <c r="CP582" s="30"/>
      <c r="CQ582" s="30"/>
      <c r="CR582" s="30"/>
      <c r="CS582" s="30"/>
      <c r="CT582" s="30"/>
      <c r="CU582" s="30"/>
      <c r="CV582" s="30"/>
      <c r="CW582" s="30"/>
      <c r="CX582" s="30"/>
      <c r="CY582" s="30"/>
      <c r="CZ582" s="30"/>
      <c r="DA582" s="30"/>
      <c r="DB582" s="30"/>
      <c r="DC582" s="30"/>
      <c r="DD582" s="30"/>
      <c r="DE582" s="30"/>
      <c r="DF582" s="30"/>
      <c r="DG582" s="30"/>
      <c r="DH582" s="30"/>
      <c r="DI582" s="30"/>
      <c r="DJ582" s="30"/>
      <c r="DK582" s="30"/>
      <c r="DL582" s="30"/>
      <c r="DM582" s="30"/>
      <c r="DN582" s="30"/>
      <c r="DO582" s="30"/>
      <c r="DP582" s="30"/>
      <c r="DQ582" s="30"/>
      <c r="DR582" s="30"/>
      <c r="DS582" s="30"/>
      <c r="DT582" s="30"/>
      <c r="DU582" s="30"/>
      <c r="DV582" s="30"/>
      <c r="DW582" s="30"/>
      <c r="DX582" s="30"/>
      <c r="DY582" s="30"/>
      <c r="DZ582" s="30"/>
      <c r="EA582" s="30"/>
      <c r="EB582" s="30"/>
      <c r="EC582" s="30"/>
      <c r="ED582" s="30"/>
      <c r="EE582" s="30"/>
      <c r="EF582" s="30"/>
      <c r="EG582" s="30"/>
      <c r="EH582" s="30"/>
      <c r="EI582" s="30"/>
      <c r="EJ582" s="30"/>
      <c r="EK582" s="30"/>
      <c r="EL582" s="30"/>
      <c r="EM582" s="30"/>
      <c r="EN582" s="30"/>
      <c r="EO582" s="30"/>
      <c r="EP582" s="30"/>
      <c r="EQ582" s="30"/>
      <c r="ER582" s="30"/>
      <c r="ES582" s="30"/>
      <c r="ET582" s="30"/>
      <c r="EU582" s="30"/>
      <c r="EV582" s="30"/>
      <c r="EW582" s="30"/>
      <c r="EX582" s="30"/>
      <c r="EY582" s="30"/>
      <c r="EZ582" s="30"/>
      <c r="FA582" s="30"/>
      <c r="FB582" s="30"/>
      <c r="FC582" s="30"/>
      <c r="FD582" s="30"/>
      <c r="FE582" s="30"/>
      <c r="FF582" s="30"/>
      <c r="FG582" s="30"/>
      <c r="FH582" s="30"/>
      <c r="FI582" s="30"/>
      <c r="FJ582" s="30"/>
      <c r="FK582" s="30"/>
      <c r="FL582" s="30"/>
      <c r="FM582" s="30"/>
      <c r="FN582" s="30"/>
      <c r="FO582" s="30"/>
      <c r="FP582" s="30"/>
      <c r="FQ582" s="30"/>
      <c r="FR582" s="30"/>
      <c r="FS582" s="30"/>
      <c r="FT582" s="30"/>
      <c r="FU582" s="30"/>
      <c r="FV582" s="30"/>
      <c r="FW582" s="30"/>
      <c r="FX582" s="30"/>
      <c r="FY582" s="30"/>
      <c r="FZ582" s="30"/>
      <c r="GA582" s="30"/>
      <c r="GB582" s="30"/>
      <c r="GC582" s="30"/>
      <c r="GD582" s="30"/>
      <c r="GE582" s="30"/>
      <c r="GF582" s="30"/>
      <c r="GG582" s="30"/>
      <c r="GH582" s="30"/>
      <c r="GI582" s="30"/>
      <c r="GJ582" s="30"/>
      <c r="GK582" s="30"/>
      <c r="GL582" s="30"/>
      <c r="GM582" s="30"/>
      <c r="GN582" s="30"/>
      <c r="GO582" s="30"/>
      <c r="GP582" s="30"/>
      <c r="GQ582" s="30"/>
      <c r="GR582" s="30"/>
      <c r="GS582" s="30"/>
      <c r="GT582" s="30"/>
      <c r="GU582" s="30"/>
      <c r="GV582" s="30"/>
      <c r="GW582" s="30"/>
      <c r="GX582" s="30"/>
      <c r="GY582" s="30"/>
      <c r="GZ582" s="30"/>
      <c r="HA582" s="30"/>
      <c r="HB582" s="30"/>
      <c r="HC582" s="30"/>
      <c r="HD582" s="30"/>
      <c r="HE582" s="30"/>
      <c r="HF582" s="30"/>
      <c r="HG582" s="30"/>
      <c r="HH582" s="30"/>
      <c r="HI582" s="30"/>
      <c r="HJ582" s="30"/>
      <c r="HK582" s="30"/>
      <c r="HL582" s="30"/>
      <c r="HM582" s="30"/>
      <c r="HN582" s="30"/>
      <c r="HO582" s="30"/>
      <c r="HP582" s="30"/>
      <c r="HQ582" s="30"/>
      <c r="HR582" s="30"/>
      <c r="HS582" s="30"/>
      <c r="HT582" s="30"/>
      <c r="HU582" s="30"/>
      <c r="HV582" s="30"/>
      <c r="HW582" s="30"/>
      <c r="HX582" s="30"/>
      <c r="HY582" s="30"/>
      <c r="HZ582" s="30"/>
      <c r="IA582" s="30"/>
      <c r="IB582" s="30"/>
      <c r="IC582" s="30"/>
      <c r="ID582" s="30"/>
      <c r="IE582" s="30"/>
      <c r="IF582" s="30"/>
      <c r="IG582" s="30"/>
      <c r="IH582" s="30"/>
      <c r="II582" s="30"/>
      <c r="IJ582" s="30"/>
      <c r="IK582" s="30"/>
      <c r="IL582" s="30"/>
      <c r="IM582" s="30"/>
      <c r="IN582" s="30"/>
      <c r="IO582" s="30"/>
      <c r="IP582" s="30"/>
      <c r="IQ582" s="30"/>
      <c r="IR582" s="30"/>
      <c r="IS582" s="30"/>
      <c r="IT582" s="30"/>
      <c r="IU582" s="30"/>
      <c r="IV582" s="30"/>
      <c r="IW582" s="30"/>
      <c r="IX582" s="30"/>
      <c r="IY582" s="30"/>
      <c r="IZ582" s="30"/>
      <c r="JA582" s="30"/>
      <c r="JB582" s="30"/>
      <c r="JC582" s="30"/>
      <c r="JD582" s="30"/>
      <c r="JE582" s="30"/>
      <c r="JF582" s="30"/>
      <c r="JG582" s="30"/>
      <c r="JH582" s="30"/>
      <c r="JI582" s="30"/>
      <c r="JJ582" s="30"/>
      <c r="JK582" s="30"/>
      <c r="JL582" s="30"/>
      <c r="JM582" s="30"/>
      <c r="JN582" s="30"/>
      <c r="JO582" s="30"/>
      <c r="JP582" s="30"/>
      <c r="JQ582" s="30"/>
      <c r="JR582" s="30"/>
      <c r="JS582" s="30"/>
      <c r="JT582" s="30"/>
      <c r="JU582" s="30"/>
      <c r="JV582" s="30"/>
      <c r="JW582" s="30"/>
      <c r="JX582" s="30"/>
      <c r="JY582" s="30"/>
      <c r="JZ582" s="30"/>
      <c r="KA582" s="30"/>
      <c r="KB582" s="30"/>
      <c r="KC582" s="30"/>
      <c r="KD582" s="30"/>
      <c r="KE582" s="30"/>
      <c r="KF582" s="30"/>
      <c r="KG582" s="30"/>
      <c r="KH582" s="30"/>
      <c r="KI582" s="30"/>
      <c r="KJ582" s="30"/>
      <c r="KK582" s="30"/>
      <c r="KL582" s="30"/>
      <c r="KM582" s="30"/>
      <c r="KN582" s="30"/>
      <c r="KO582" s="30"/>
      <c r="KP582" s="30"/>
      <c r="KQ582" s="30"/>
      <c r="KR582" s="30"/>
      <c r="KS582" s="30"/>
      <c r="KT582" s="30"/>
      <c r="KU582" s="30"/>
      <c r="KV582" s="30"/>
      <c r="KW582" s="30"/>
      <c r="KX582" s="30"/>
      <c r="KY582" s="30"/>
      <c r="KZ582" s="30"/>
      <c r="LA582" s="30"/>
      <c r="LB582" s="30"/>
      <c r="LC582" s="30"/>
      <c r="LD582" s="30"/>
      <c r="LE582" s="30"/>
      <c r="LF582" s="30"/>
      <c r="LG582" s="30"/>
      <c r="LH582" s="30"/>
      <c r="LI582" s="30"/>
      <c r="LJ582" s="30"/>
      <c r="LK582" s="30"/>
      <c r="LL582" s="30"/>
      <c r="LM582" s="30"/>
      <c r="LN582" s="30"/>
      <c r="LO582" s="30"/>
      <c r="LP582" s="30"/>
      <c r="LQ582" s="30"/>
      <c r="LR582" s="30"/>
      <c r="LS582" s="30"/>
      <c r="LT582" s="30"/>
      <c r="LU582" s="30"/>
      <c r="LV582" s="30"/>
      <c r="LW582" s="30"/>
      <c r="LX582" s="30"/>
    </row>
    <row r="583" spans="1:336" s="31" customFormat="1" ht="204" x14ac:dyDescent="0.25">
      <c r="A583" s="677" t="str">
        <f>CONCATENATE(MUEBLES[[#This Row],[CODIGO DE LA PARTIDA ESPECIFICA ]],"-",MUEBLES[[#This Row],[NO. EDIFICIO ]],"-",MUEBLES[[#This Row],[NO. ÁREA ]],"-",MUEBLES[[#This Row],[NÚM. DE BIEN ]],"-",MUEBLES[[#This Row],[CONSECUTIVO DEL BIEN ]],"-",MUEBLES[[#This Row],[CONSECUTIVO GENERAL DE INVENTARIO]])</f>
        <v>511-01-44-121-001-0578</v>
      </c>
      <c r="B583" s="584">
        <v>511</v>
      </c>
      <c r="C583" s="584" t="s">
        <v>6096</v>
      </c>
      <c r="D583" s="584" t="s">
        <v>6699</v>
      </c>
      <c r="E583" s="585" t="s">
        <v>4060</v>
      </c>
      <c r="F583" s="584" t="str">
        <f>VLOOKUP(MUEBLES[[#This Row],[NO. EDIFICIO ]],EDIFICIOS[],2,FALSE)</f>
        <v>PALACIO MUNICIPAL</v>
      </c>
      <c r="G583" s="584" t="str">
        <f>VLOOKUP(MUEBLES[[#This Row],[NO. EDIFICIO ]],EDIFICIOS[],3,FALSE)</f>
        <v>PALACIO MUNICIPAL, S/N, COLONIA CENTRO</v>
      </c>
      <c r="H583" s="606" t="s">
        <v>4289</v>
      </c>
      <c r="I583" s="587" t="str">
        <f>VLOOKUP(MUEBLES[[#This Row],[NO. ÁREA ]],AREAS[],2,FALSE)</f>
        <v>SEGURIDAD PÚBLICA Y TRÁNSITO MUNICIPAL</v>
      </c>
      <c r="J583" s="586" t="str">
        <f>VLOOKUP(MUEBLES[[#This Row],[NO. ÁREA ]],AREAS[],5,FALSE)</f>
        <v>LIC. MIGUEL ÁNGEL ALDANA  CANO</v>
      </c>
      <c r="K583" s="586" t="s">
        <v>4060</v>
      </c>
      <c r="L583" s="587" t="str">
        <f>VLOOKUP(MUEBLES[[#This Row],[NÚM. DE NOMINA ]],PERSONAL[],2,FALSE)</f>
        <v>LIC. MIGUEL ÁNGEL ALDANA  CANO</v>
      </c>
      <c r="M583" s="586" t="str">
        <f>VLOOKUP(MUEBLES[[#This Row],[NÚM. DE NOMINA ]],PERSONAL[],3,FALSE)</f>
        <v xml:space="preserve">TITULAR </v>
      </c>
      <c r="N583" s="585" t="s">
        <v>4382</v>
      </c>
      <c r="O583" s="624" t="s">
        <v>4692</v>
      </c>
      <c r="P583" s="588" t="str">
        <f>VLOOKUP(MUEBLES[[#This Row],[NÚM. DE BIEN ]],BIENES[],2,FALSE)</f>
        <v>ESTACIÓN BASE EPMP MICROPOP 3000 PARA ENLACES MULTIPUNTO, PROTECCIÓN IP67, 5150-5875 GHZ, COBERTURA 360 GRADOS, +600 MBPS, PARA TEMPERATURAS EXTREMAS</v>
      </c>
      <c r="Q583" s="625" t="s">
        <v>3630</v>
      </c>
      <c r="R583" s="606" t="s">
        <v>5520</v>
      </c>
      <c r="S583" s="585" t="s">
        <v>557</v>
      </c>
      <c r="T583" s="585" t="s">
        <v>557</v>
      </c>
      <c r="U583" s="585" t="s">
        <v>557</v>
      </c>
      <c r="V583" s="585"/>
      <c r="W583" s="590">
        <v>45280</v>
      </c>
      <c r="X583" s="591">
        <v>17487.812000000002</v>
      </c>
      <c r="Y583" s="619"/>
      <c r="Z583" s="592">
        <v>17487.812000000002</v>
      </c>
      <c r="AA583" s="585" t="s">
        <v>1405</v>
      </c>
      <c r="AB583" s="19"/>
      <c r="AC583" s="576"/>
      <c r="AD583" s="30"/>
      <c r="AE583" s="30"/>
      <c r="AF583" s="30"/>
      <c r="AG583" s="30"/>
      <c r="AH583" s="30"/>
      <c r="AI583" s="30"/>
      <c r="AJ583" s="30"/>
      <c r="AK583" s="30"/>
      <c r="AL583" s="30"/>
      <c r="AM583" s="30"/>
      <c r="AN583" s="30"/>
      <c r="AO583" s="30"/>
      <c r="AP583" s="30"/>
      <c r="AQ583" s="30"/>
      <c r="AR583" s="30"/>
      <c r="AS583" s="30"/>
      <c r="AT583" s="30"/>
      <c r="AU583" s="30"/>
      <c r="AV583" s="30"/>
      <c r="AW583" s="30"/>
      <c r="AX583" s="30"/>
      <c r="AY583" s="30"/>
      <c r="AZ583" s="30"/>
      <c r="BA583" s="30"/>
      <c r="BB583" s="30"/>
      <c r="BC583" s="30"/>
      <c r="BD583" s="30"/>
      <c r="BE583" s="30"/>
      <c r="BF583" s="30"/>
      <c r="BG583" s="30"/>
      <c r="BH583" s="30"/>
      <c r="BI583" s="30"/>
      <c r="BJ583" s="30"/>
      <c r="BK583" s="30"/>
      <c r="BL583" s="30"/>
      <c r="BM583" s="30"/>
      <c r="BN583" s="30"/>
      <c r="BO583" s="30"/>
      <c r="BP583" s="30"/>
      <c r="BQ583" s="30"/>
      <c r="BR583" s="30"/>
      <c r="BS583" s="30"/>
      <c r="BT583" s="30"/>
      <c r="BU583" s="30"/>
      <c r="BV583" s="30"/>
      <c r="BW583" s="30"/>
      <c r="BX583" s="30"/>
      <c r="BY583" s="30"/>
      <c r="BZ583" s="30"/>
      <c r="CA583" s="30"/>
      <c r="CB583" s="30"/>
      <c r="CC583" s="30"/>
      <c r="CD583" s="30"/>
      <c r="CE583" s="30"/>
      <c r="CF583" s="30"/>
      <c r="CG583" s="30"/>
      <c r="CH583" s="30"/>
      <c r="CI583" s="30"/>
      <c r="CJ583" s="30"/>
      <c r="CK583" s="30"/>
      <c r="CL583" s="30"/>
      <c r="CM583" s="30"/>
      <c r="CN583" s="30"/>
      <c r="CO583" s="30"/>
      <c r="CP583" s="30"/>
      <c r="CQ583" s="30"/>
      <c r="CR583" s="30"/>
      <c r="CS583" s="30"/>
      <c r="CT583" s="30"/>
      <c r="CU583" s="30"/>
      <c r="CV583" s="30"/>
      <c r="CW583" s="30"/>
      <c r="CX583" s="30"/>
      <c r="CY583" s="30"/>
      <c r="CZ583" s="30"/>
      <c r="DA583" s="30"/>
      <c r="DB583" s="30"/>
      <c r="DC583" s="30"/>
      <c r="DD583" s="30"/>
      <c r="DE583" s="30"/>
      <c r="DF583" s="30"/>
      <c r="DG583" s="30"/>
      <c r="DH583" s="30"/>
      <c r="DI583" s="30"/>
      <c r="DJ583" s="30"/>
      <c r="DK583" s="30"/>
      <c r="DL583" s="30"/>
      <c r="DM583" s="30"/>
      <c r="DN583" s="30"/>
      <c r="DO583" s="30"/>
      <c r="DP583" s="30"/>
      <c r="DQ583" s="30"/>
      <c r="DR583" s="30"/>
      <c r="DS583" s="30"/>
      <c r="DT583" s="30"/>
      <c r="DU583" s="30"/>
      <c r="DV583" s="30"/>
      <c r="DW583" s="30"/>
      <c r="DX583" s="30"/>
      <c r="DY583" s="30"/>
      <c r="DZ583" s="30"/>
      <c r="EA583" s="30"/>
      <c r="EB583" s="30"/>
      <c r="EC583" s="30"/>
      <c r="ED583" s="30"/>
      <c r="EE583" s="30"/>
      <c r="EF583" s="30"/>
      <c r="EG583" s="30"/>
      <c r="EH583" s="30"/>
      <c r="EI583" s="30"/>
      <c r="EJ583" s="30"/>
      <c r="EK583" s="30"/>
      <c r="EL583" s="30"/>
      <c r="EM583" s="30"/>
      <c r="EN583" s="30"/>
      <c r="EO583" s="30"/>
      <c r="EP583" s="30"/>
      <c r="EQ583" s="30"/>
      <c r="ER583" s="30"/>
      <c r="ES583" s="30"/>
      <c r="ET583" s="30"/>
      <c r="EU583" s="30"/>
      <c r="EV583" s="30"/>
      <c r="EW583" s="30"/>
      <c r="EX583" s="30"/>
      <c r="EY583" s="30"/>
      <c r="EZ583" s="30"/>
      <c r="FA583" s="30"/>
      <c r="FB583" s="30"/>
      <c r="FC583" s="30"/>
      <c r="FD583" s="30"/>
      <c r="FE583" s="30"/>
      <c r="FF583" s="30"/>
      <c r="FG583" s="30"/>
      <c r="FH583" s="30"/>
      <c r="FI583" s="30"/>
      <c r="FJ583" s="30"/>
      <c r="FK583" s="30"/>
      <c r="FL583" s="30"/>
      <c r="FM583" s="30"/>
      <c r="FN583" s="30"/>
      <c r="FO583" s="30"/>
      <c r="FP583" s="30"/>
      <c r="FQ583" s="30"/>
      <c r="FR583" s="30"/>
      <c r="FS583" s="30"/>
      <c r="FT583" s="30"/>
      <c r="FU583" s="30"/>
      <c r="FV583" s="30"/>
      <c r="FW583" s="30"/>
      <c r="FX583" s="30"/>
      <c r="FY583" s="30"/>
      <c r="FZ583" s="30"/>
      <c r="GA583" s="30"/>
      <c r="GB583" s="30"/>
      <c r="GC583" s="30"/>
      <c r="GD583" s="30"/>
      <c r="GE583" s="30"/>
      <c r="GF583" s="30"/>
      <c r="GG583" s="30"/>
      <c r="GH583" s="30"/>
      <c r="GI583" s="30"/>
      <c r="GJ583" s="30"/>
      <c r="GK583" s="30"/>
      <c r="GL583" s="30"/>
      <c r="GM583" s="30"/>
      <c r="GN583" s="30"/>
      <c r="GO583" s="30"/>
      <c r="GP583" s="30"/>
      <c r="GQ583" s="30"/>
      <c r="GR583" s="30"/>
      <c r="GS583" s="30"/>
      <c r="GT583" s="30"/>
      <c r="GU583" s="30"/>
      <c r="GV583" s="30"/>
      <c r="GW583" s="30"/>
      <c r="GX583" s="30"/>
      <c r="GY583" s="30"/>
      <c r="GZ583" s="30"/>
      <c r="HA583" s="30"/>
      <c r="HB583" s="30"/>
      <c r="HC583" s="30"/>
      <c r="HD583" s="30"/>
      <c r="HE583" s="30"/>
      <c r="HF583" s="30"/>
      <c r="HG583" s="30"/>
      <c r="HH583" s="30"/>
      <c r="HI583" s="30"/>
      <c r="HJ583" s="30"/>
      <c r="HK583" s="30"/>
      <c r="HL583" s="30"/>
      <c r="HM583" s="30"/>
      <c r="HN583" s="30"/>
      <c r="HO583" s="30"/>
      <c r="HP583" s="30"/>
      <c r="HQ583" s="30"/>
      <c r="HR583" s="30"/>
      <c r="HS583" s="30"/>
      <c r="HT583" s="30"/>
      <c r="HU583" s="30"/>
      <c r="HV583" s="30"/>
      <c r="HW583" s="30"/>
      <c r="HX583" s="30"/>
      <c r="HY583" s="30"/>
      <c r="HZ583" s="30"/>
      <c r="IA583" s="30"/>
      <c r="IB583" s="30"/>
      <c r="IC583" s="30"/>
      <c r="ID583" s="30"/>
      <c r="IE583" s="30"/>
      <c r="IF583" s="30"/>
      <c r="IG583" s="30"/>
      <c r="IH583" s="30"/>
      <c r="II583" s="30"/>
      <c r="IJ583" s="30"/>
      <c r="IK583" s="30"/>
      <c r="IL583" s="30"/>
      <c r="IM583" s="30"/>
      <c r="IN583" s="30"/>
      <c r="IO583" s="30"/>
      <c r="IP583" s="30"/>
      <c r="IQ583" s="30"/>
      <c r="IR583" s="30"/>
      <c r="IS583" s="30"/>
      <c r="IT583" s="30"/>
      <c r="IU583" s="30"/>
      <c r="IV583" s="30"/>
      <c r="IW583" s="30"/>
      <c r="IX583" s="30"/>
      <c r="IY583" s="30"/>
      <c r="IZ583" s="30"/>
      <c r="JA583" s="30"/>
      <c r="JB583" s="30"/>
      <c r="JC583" s="30"/>
      <c r="JD583" s="30"/>
      <c r="JE583" s="30"/>
      <c r="JF583" s="30"/>
      <c r="JG583" s="30"/>
      <c r="JH583" s="30"/>
      <c r="JI583" s="30"/>
      <c r="JJ583" s="30"/>
      <c r="JK583" s="30"/>
      <c r="JL583" s="30"/>
      <c r="JM583" s="30"/>
      <c r="JN583" s="30"/>
      <c r="JO583" s="30"/>
      <c r="JP583" s="30"/>
      <c r="JQ583" s="30"/>
      <c r="JR583" s="30"/>
      <c r="JS583" s="30"/>
      <c r="JT583" s="30"/>
      <c r="JU583" s="30"/>
      <c r="JV583" s="30"/>
      <c r="JW583" s="30"/>
      <c r="JX583" s="30"/>
      <c r="JY583" s="30"/>
      <c r="JZ583" s="30"/>
      <c r="KA583" s="30"/>
      <c r="KB583" s="30"/>
      <c r="KC583" s="30"/>
      <c r="KD583" s="30"/>
      <c r="KE583" s="30"/>
      <c r="KF583" s="30"/>
      <c r="KG583" s="30"/>
      <c r="KH583" s="30"/>
      <c r="KI583" s="30"/>
      <c r="KJ583" s="30"/>
      <c r="KK583" s="30"/>
      <c r="KL583" s="30"/>
      <c r="KM583" s="30"/>
      <c r="KN583" s="30"/>
      <c r="KO583" s="30"/>
      <c r="KP583" s="30"/>
      <c r="KQ583" s="30"/>
      <c r="KR583" s="30"/>
      <c r="KS583" s="30"/>
      <c r="KT583" s="30"/>
      <c r="KU583" s="30"/>
      <c r="KV583" s="30"/>
      <c r="KW583" s="30"/>
      <c r="KX583" s="30"/>
      <c r="KY583" s="30"/>
      <c r="KZ583" s="30"/>
      <c r="LA583" s="30"/>
      <c r="LB583" s="30"/>
      <c r="LC583" s="30"/>
      <c r="LD583" s="30"/>
      <c r="LE583" s="30"/>
      <c r="LF583" s="30"/>
      <c r="LG583" s="30"/>
      <c r="LH583" s="30"/>
      <c r="LI583" s="30"/>
      <c r="LJ583" s="30"/>
      <c r="LK583" s="30"/>
      <c r="LL583" s="30"/>
      <c r="LM583" s="30"/>
      <c r="LN583" s="30"/>
      <c r="LO583" s="30"/>
      <c r="LP583" s="30"/>
      <c r="LQ583" s="30"/>
      <c r="LR583" s="30"/>
      <c r="LS583" s="30"/>
      <c r="LT583" s="30"/>
      <c r="LU583" s="30"/>
      <c r="LV583" s="30"/>
      <c r="LW583" s="30"/>
      <c r="LX583" s="30"/>
    </row>
    <row r="584" spans="1:336" s="31" customFormat="1" ht="204" x14ac:dyDescent="0.25">
      <c r="A584" s="677" t="str">
        <f>CONCATENATE(MUEBLES[[#This Row],[CODIGO DE LA PARTIDA ESPECIFICA ]],"-",MUEBLES[[#This Row],[NO. EDIFICIO ]],"-",MUEBLES[[#This Row],[NO. ÁREA ]],"-",MUEBLES[[#This Row],[NÚM. DE BIEN ]],"-",MUEBLES[[#This Row],[CONSECUTIVO DEL BIEN ]],"-",MUEBLES[[#This Row],[CONSECUTIVO GENERAL DE INVENTARIO]])</f>
        <v>511-01-44-121-002-0579</v>
      </c>
      <c r="B584" s="584">
        <v>511</v>
      </c>
      <c r="C584" s="584" t="s">
        <v>6096</v>
      </c>
      <c r="D584" s="584" t="s">
        <v>6700</v>
      </c>
      <c r="E584" s="585" t="s">
        <v>4060</v>
      </c>
      <c r="F584" s="584" t="str">
        <f>VLOOKUP(MUEBLES[[#This Row],[NO. EDIFICIO ]],EDIFICIOS[],2,FALSE)</f>
        <v>PALACIO MUNICIPAL</v>
      </c>
      <c r="G584" s="584" t="str">
        <f>VLOOKUP(MUEBLES[[#This Row],[NO. EDIFICIO ]],EDIFICIOS[],3,FALSE)</f>
        <v>PALACIO MUNICIPAL, S/N, COLONIA CENTRO</v>
      </c>
      <c r="H584" s="606" t="s">
        <v>4289</v>
      </c>
      <c r="I584" s="587" t="str">
        <f>VLOOKUP(MUEBLES[[#This Row],[NO. ÁREA ]],AREAS[],2,FALSE)</f>
        <v>SEGURIDAD PÚBLICA Y TRÁNSITO MUNICIPAL</v>
      </c>
      <c r="J584" s="586" t="str">
        <f>VLOOKUP(MUEBLES[[#This Row],[NO. ÁREA ]],AREAS[],5,FALSE)</f>
        <v>LIC. MIGUEL ÁNGEL ALDANA  CANO</v>
      </c>
      <c r="K584" s="586" t="s">
        <v>4060</v>
      </c>
      <c r="L584" s="587" t="str">
        <f>VLOOKUP(MUEBLES[[#This Row],[NÚM. DE NOMINA ]],PERSONAL[],2,FALSE)</f>
        <v>LIC. MIGUEL ÁNGEL ALDANA  CANO</v>
      </c>
      <c r="M584" s="586" t="str">
        <f>VLOOKUP(MUEBLES[[#This Row],[NÚM. DE NOMINA ]],PERSONAL[],3,FALSE)</f>
        <v xml:space="preserve">TITULAR </v>
      </c>
      <c r="N584" s="585" t="s">
        <v>4382</v>
      </c>
      <c r="O584" s="624" t="s">
        <v>4693</v>
      </c>
      <c r="P584" s="588" t="str">
        <f>VLOOKUP(MUEBLES[[#This Row],[NÚM. DE BIEN ]],BIENES[],2,FALSE)</f>
        <v>ESTACIÓN BASE EPMP MICROPOP 3000 PARA ENLACES MULTIPUNTO, PROTECCIÓN IP67, 5150-5875 GHZ, COBERTURA 360 GRADOS, +600 MBPS, PARA TEMPERATURAS EXTREMAS</v>
      </c>
      <c r="Q584" s="625" t="s">
        <v>3631</v>
      </c>
      <c r="R584" s="606" t="s">
        <v>5521</v>
      </c>
      <c r="S584" s="585" t="s">
        <v>557</v>
      </c>
      <c r="T584" s="585" t="s">
        <v>557</v>
      </c>
      <c r="U584" s="585" t="s">
        <v>557</v>
      </c>
      <c r="V584" s="585"/>
      <c r="W584" s="590">
        <v>45280</v>
      </c>
      <c r="X584" s="591">
        <v>23467.936799999999</v>
      </c>
      <c r="Y584" s="619"/>
      <c r="Z584" s="592">
        <v>23467.936799999999</v>
      </c>
      <c r="AA584" s="585" t="s">
        <v>1405</v>
      </c>
      <c r="AB584" s="19"/>
      <c r="AC584" s="576"/>
      <c r="AD584" s="30"/>
      <c r="AE584" s="30"/>
      <c r="AF584" s="30"/>
      <c r="AG584" s="30"/>
      <c r="AH584" s="30"/>
      <c r="AI584" s="30"/>
      <c r="AJ584" s="30"/>
      <c r="AK584" s="30"/>
      <c r="AL584" s="30"/>
      <c r="AM584" s="30"/>
      <c r="AN584" s="30"/>
      <c r="AO584" s="30"/>
      <c r="AP584" s="30"/>
      <c r="AQ584" s="30"/>
      <c r="AR584" s="30"/>
      <c r="AS584" s="30"/>
      <c r="AT584" s="30"/>
      <c r="AU584" s="30"/>
      <c r="AV584" s="30"/>
      <c r="AW584" s="30"/>
      <c r="AX584" s="30"/>
      <c r="AY584" s="30"/>
      <c r="AZ584" s="30"/>
      <c r="BA584" s="30"/>
      <c r="BB584" s="30"/>
      <c r="BC584" s="30"/>
      <c r="BD584" s="30"/>
      <c r="BE584" s="30"/>
      <c r="BF584" s="30"/>
      <c r="BG584" s="30"/>
      <c r="BH584" s="30"/>
      <c r="BI584" s="30"/>
      <c r="BJ584" s="30"/>
      <c r="BK584" s="30"/>
      <c r="BL584" s="30"/>
      <c r="BM584" s="30"/>
      <c r="BN584" s="30"/>
      <c r="BO584" s="30"/>
      <c r="BP584" s="30"/>
      <c r="BQ584" s="30"/>
      <c r="BR584" s="30"/>
      <c r="BS584" s="30"/>
      <c r="BT584" s="30"/>
      <c r="BU584" s="30"/>
      <c r="BV584" s="30"/>
      <c r="BW584" s="30"/>
      <c r="BX584" s="30"/>
      <c r="BY584" s="30"/>
      <c r="BZ584" s="30"/>
      <c r="CA584" s="30"/>
      <c r="CB584" s="30"/>
      <c r="CC584" s="30"/>
      <c r="CD584" s="30"/>
      <c r="CE584" s="30"/>
      <c r="CF584" s="30"/>
      <c r="CG584" s="30"/>
      <c r="CH584" s="30"/>
      <c r="CI584" s="30"/>
      <c r="CJ584" s="30"/>
      <c r="CK584" s="30"/>
      <c r="CL584" s="30"/>
      <c r="CM584" s="30"/>
      <c r="CN584" s="30"/>
      <c r="CO584" s="30"/>
      <c r="CP584" s="30"/>
      <c r="CQ584" s="30"/>
      <c r="CR584" s="30"/>
      <c r="CS584" s="30"/>
      <c r="CT584" s="30"/>
      <c r="CU584" s="30"/>
      <c r="CV584" s="30"/>
      <c r="CW584" s="30"/>
      <c r="CX584" s="30"/>
      <c r="CY584" s="30"/>
      <c r="CZ584" s="30"/>
      <c r="DA584" s="30"/>
      <c r="DB584" s="30"/>
      <c r="DC584" s="30"/>
      <c r="DD584" s="30"/>
      <c r="DE584" s="30"/>
      <c r="DF584" s="30"/>
      <c r="DG584" s="30"/>
      <c r="DH584" s="30"/>
      <c r="DI584" s="30"/>
      <c r="DJ584" s="30"/>
      <c r="DK584" s="30"/>
      <c r="DL584" s="30"/>
      <c r="DM584" s="30"/>
      <c r="DN584" s="30"/>
      <c r="DO584" s="30"/>
      <c r="DP584" s="30"/>
      <c r="DQ584" s="30"/>
      <c r="DR584" s="30"/>
      <c r="DS584" s="30"/>
      <c r="DT584" s="30"/>
      <c r="DU584" s="30"/>
      <c r="DV584" s="30"/>
      <c r="DW584" s="30"/>
      <c r="DX584" s="30"/>
      <c r="DY584" s="30"/>
      <c r="DZ584" s="30"/>
      <c r="EA584" s="30"/>
      <c r="EB584" s="30"/>
      <c r="EC584" s="30"/>
      <c r="ED584" s="30"/>
      <c r="EE584" s="30"/>
      <c r="EF584" s="30"/>
      <c r="EG584" s="30"/>
      <c r="EH584" s="30"/>
      <c r="EI584" s="30"/>
      <c r="EJ584" s="30"/>
      <c r="EK584" s="30"/>
      <c r="EL584" s="30"/>
      <c r="EM584" s="30"/>
      <c r="EN584" s="30"/>
      <c r="EO584" s="30"/>
      <c r="EP584" s="30"/>
      <c r="EQ584" s="30"/>
      <c r="ER584" s="30"/>
      <c r="ES584" s="30"/>
      <c r="ET584" s="30"/>
      <c r="EU584" s="30"/>
      <c r="EV584" s="30"/>
      <c r="EW584" s="30"/>
      <c r="EX584" s="30"/>
      <c r="EY584" s="30"/>
      <c r="EZ584" s="30"/>
      <c r="FA584" s="30"/>
      <c r="FB584" s="30"/>
      <c r="FC584" s="30"/>
      <c r="FD584" s="30"/>
      <c r="FE584" s="30"/>
      <c r="FF584" s="30"/>
      <c r="FG584" s="30"/>
      <c r="FH584" s="30"/>
      <c r="FI584" s="30"/>
      <c r="FJ584" s="30"/>
      <c r="FK584" s="30"/>
      <c r="FL584" s="30"/>
      <c r="FM584" s="30"/>
      <c r="FN584" s="30"/>
      <c r="FO584" s="30"/>
      <c r="FP584" s="30"/>
      <c r="FQ584" s="30"/>
      <c r="FR584" s="30"/>
      <c r="FS584" s="30"/>
      <c r="FT584" s="30"/>
      <c r="FU584" s="30"/>
      <c r="FV584" s="30"/>
      <c r="FW584" s="30"/>
      <c r="FX584" s="30"/>
      <c r="FY584" s="30"/>
      <c r="FZ584" s="30"/>
      <c r="GA584" s="30"/>
      <c r="GB584" s="30"/>
      <c r="GC584" s="30"/>
      <c r="GD584" s="30"/>
      <c r="GE584" s="30"/>
      <c r="GF584" s="30"/>
      <c r="GG584" s="30"/>
      <c r="GH584" s="30"/>
      <c r="GI584" s="30"/>
      <c r="GJ584" s="30"/>
      <c r="GK584" s="30"/>
      <c r="GL584" s="30"/>
      <c r="GM584" s="30"/>
      <c r="GN584" s="30"/>
      <c r="GO584" s="30"/>
      <c r="GP584" s="30"/>
      <c r="GQ584" s="30"/>
      <c r="GR584" s="30"/>
      <c r="GS584" s="30"/>
      <c r="GT584" s="30"/>
      <c r="GU584" s="30"/>
      <c r="GV584" s="30"/>
      <c r="GW584" s="30"/>
      <c r="GX584" s="30"/>
      <c r="GY584" s="30"/>
      <c r="GZ584" s="30"/>
      <c r="HA584" s="30"/>
      <c r="HB584" s="30"/>
      <c r="HC584" s="30"/>
      <c r="HD584" s="30"/>
      <c r="HE584" s="30"/>
      <c r="HF584" s="30"/>
      <c r="HG584" s="30"/>
      <c r="HH584" s="30"/>
      <c r="HI584" s="30"/>
      <c r="HJ584" s="30"/>
      <c r="HK584" s="30"/>
      <c r="HL584" s="30"/>
      <c r="HM584" s="30"/>
      <c r="HN584" s="30"/>
      <c r="HO584" s="30"/>
      <c r="HP584" s="30"/>
      <c r="HQ584" s="30"/>
      <c r="HR584" s="30"/>
      <c r="HS584" s="30"/>
      <c r="HT584" s="30"/>
      <c r="HU584" s="30"/>
      <c r="HV584" s="30"/>
      <c r="HW584" s="30"/>
      <c r="HX584" s="30"/>
      <c r="HY584" s="30"/>
      <c r="HZ584" s="30"/>
      <c r="IA584" s="30"/>
      <c r="IB584" s="30"/>
      <c r="IC584" s="30"/>
      <c r="ID584" s="30"/>
      <c r="IE584" s="30"/>
      <c r="IF584" s="30"/>
      <c r="IG584" s="30"/>
      <c r="IH584" s="30"/>
      <c r="II584" s="30"/>
      <c r="IJ584" s="30"/>
      <c r="IK584" s="30"/>
      <c r="IL584" s="30"/>
      <c r="IM584" s="30"/>
      <c r="IN584" s="30"/>
      <c r="IO584" s="30"/>
      <c r="IP584" s="30"/>
      <c r="IQ584" s="30"/>
      <c r="IR584" s="30"/>
      <c r="IS584" s="30"/>
      <c r="IT584" s="30"/>
      <c r="IU584" s="30"/>
      <c r="IV584" s="30"/>
      <c r="IW584" s="30"/>
      <c r="IX584" s="30"/>
      <c r="IY584" s="30"/>
      <c r="IZ584" s="30"/>
      <c r="JA584" s="30"/>
      <c r="JB584" s="30"/>
      <c r="JC584" s="30"/>
      <c r="JD584" s="30"/>
      <c r="JE584" s="30"/>
      <c r="JF584" s="30"/>
      <c r="JG584" s="30"/>
      <c r="JH584" s="30"/>
      <c r="JI584" s="30"/>
      <c r="JJ584" s="30"/>
      <c r="JK584" s="30"/>
      <c r="JL584" s="30"/>
      <c r="JM584" s="30"/>
      <c r="JN584" s="30"/>
      <c r="JO584" s="30"/>
      <c r="JP584" s="30"/>
      <c r="JQ584" s="30"/>
      <c r="JR584" s="30"/>
      <c r="JS584" s="30"/>
      <c r="JT584" s="30"/>
      <c r="JU584" s="30"/>
      <c r="JV584" s="30"/>
      <c r="JW584" s="30"/>
      <c r="JX584" s="30"/>
      <c r="JY584" s="30"/>
      <c r="JZ584" s="30"/>
      <c r="KA584" s="30"/>
      <c r="KB584" s="30"/>
      <c r="KC584" s="30"/>
      <c r="KD584" s="30"/>
      <c r="KE584" s="30"/>
      <c r="KF584" s="30"/>
      <c r="KG584" s="30"/>
      <c r="KH584" s="30"/>
      <c r="KI584" s="30"/>
      <c r="KJ584" s="30"/>
      <c r="KK584" s="30"/>
      <c r="KL584" s="30"/>
      <c r="KM584" s="30"/>
      <c r="KN584" s="30"/>
      <c r="KO584" s="30"/>
      <c r="KP584" s="30"/>
      <c r="KQ584" s="30"/>
      <c r="KR584" s="30"/>
      <c r="KS584" s="30"/>
      <c r="KT584" s="30"/>
      <c r="KU584" s="30"/>
      <c r="KV584" s="30"/>
      <c r="KW584" s="30"/>
      <c r="KX584" s="30"/>
      <c r="KY584" s="30"/>
      <c r="KZ584" s="30"/>
      <c r="LA584" s="30"/>
      <c r="LB584" s="30"/>
      <c r="LC584" s="30"/>
      <c r="LD584" s="30"/>
      <c r="LE584" s="30"/>
      <c r="LF584" s="30"/>
      <c r="LG584" s="30"/>
      <c r="LH584" s="30"/>
      <c r="LI584" s="30"/>
      <c r="LJ584" s="30"/>
      <c r="LK584" s="30"/>
      <c r="LL584" s="30"/>
      <c r="LM584" s="30"/>
      <c r="LN584" s="30"/>
      <c r="LO584" s="30"/>
      <c r="LP584" s="30"/>
      <c r="LQ584" s="30"/>
      <c r="LR584" s="30"/>
      <c r="LS584" s="30"/>
      <c r="LT584" s="30"/>
      <c r="LU584" s="30"/>
      <c r="LV584" s="30"/>
      <c r="LW584" s="30"/>
      <c r="LX584" s="30"/>
    </row>
    <row r="585" spans="1:336" s="31" customFormat="1" ht="178.5" x14ac:dyDescent="0.25">
      <c r="A585" s="677" t="str">
        <f>CONCATENATE(MUEBLES[[#This Row],[CODIGO DE LA PARTIDA ESPECIFICA ]],"-",MUEBLES[[#This Row],[NO. EDIFICIO ]],"-",MUEBLES[[#This Row],[NO. ÁREA ]],"-",MUEBLES[[#This Row],[NÚM. DE BIEN ]],"-",MUEBLES[[#This Row],[CONSECUTIVO DEL BIEN ]],"-",MUEBLES[[#This Row],[CONSECUTIVO GENERAL DE INVENTARIO]])</f>
        <v>511-01-44-011-001-0580</v>
      </c>
      <c r="B585" s="584">
        <v>511</v>
      </c>
      <c r="C585" s="584" t="s">
        <v>6096</v>
      </c>
      <c r="D585" s="584" t="s">
        <v>6701</v>
      </c>
      <c r="E585" s="585" t="s">
        <v>4060</v>
      </c>
      <c r="F585" s="584" t="str">
        <f>VLOOKUP(MUEBLES[[#This Row],[NO. EDIFICIO ]],EDIFICIOS[],2,FALSE)</f>
        <v>PALACIO MUNICIPAL</v>
      </c>
      <c r="G585" s="584" t="str">
        <f>VLOOKUP(MUEBLES[[#This Row],[NO. EDIFICIO ]],EDIFICIOS[],3,FALSE)</f>
        <v>PALACIO MUNICIPAL, S/N, COLONIA CENTRO</v>
      </c>
      <c r="H585" s="606" t="s">
        <v>4289</v>
      </c>
      <c r="I585" s="587" t="str">
        <f>VLOOKUP(MUEBLES[[#This Row],[NO. ÁREA ]],AREAS[],2,FALSE)</f>
        <v>SEGURIDAD PÚBLICA Y TRÁNSITO MUNICIPAL</v>
      </c>
      <c r="J585" s="586" t="str">
        <f>VLOOKUP(MUEBLES[[#This Row],[NO. ÁREA ]],AREAS[],5,FALSE)</f>
        <v>LIC. MIGUEL ÁNGEL ALDANA  CANO</v>
      </c>
      <c r="K585" s="586" t="s">
        <v>4060</v>
      </c>
      <c r="L585" s="587" t="str">
        <f>VLOOKUP(MUEBLES[[#This Row],[NÚM. DE NOMINA ]],PERSONAL[],2,FALSE)</f>
        <v>LIC. MIGUEL ÁNGEL ALDANA  CANO</v>
      </c>
      <c r="M585" s="586" t="str">
        <f>VLOOKUP(MUEBLES[[#This Row],[NÚM. DE NOMINA ]],PERSONAL[],3,FALSE)</f>
        <v xml:space="preserve">TITULAR </v>
      </c>
      <c r="N585" s="585" t="s">
        <v>4702</v>
      </c>
      <c r="O585" s="624" t="s">
        <v>4692</v>
      </c>
      <c r="P585" s="588" t="str">
        <f>VLOOKUP(MUEBLES[[#This Row],[NÚM. DE BIEN ]],BIENES[],2,FALSE)</f>
        <v>ANTENA SECTORIAL 90-120 GRADOS, 4.9-5.97 GHZ P/ RADIOS CONECTORIZADOS EPMP 1000, EPMP 2000 Y EPMP 3000L (C050900D021A) INCLUYE INSTALACIÓN</v>
      </c>
      <c r="Q585" s="625" t="s">
        <v>3632</v>
      </c>
      <c r="R585" s="606" t="s">
        <v>5522</v>
      </c>
      <c r="S585" s="585" t="s">
        <v>557</v>
      </c>
      <c r="T585" s="585" t="s">
        <v>557</v>
      </c>
      <c r="U585" s="585" t="s">
        <v>557</v>
      </c>
      <c r="V585" s="585"/>
      <c r="W585" s="590">
        <v>45280</v>
      </c>
      <c r="X585" s="591">
        <v>1303.202</v>
      </c>
      <c r="Y585" s="619"/>
      <c r="Z585" s="592">
        <v>1303.202</v>
      </c>
      <c r="AA585" s="585" t="s">
        <v>1405</v>
      </c>
      <c r="AB585" s="19"/>
      <c r="AC585" s="576"/>
      <c r="AD585" s="30"/>
      <c r="AE585" s="30"/>
      <c r="AF585" s="30"/>
      <c r="AG585" s="30"/>
      <c r="AH585" s="30"/>
      <c r="AI585" s="30"/>
      <c r="AJ585" s="30"/>
      <c r="AK585" s="30"/>
      <c r="AL585" s="30"/>
      <c r="AM585" s="30"/>
      <c r="AN585" s="30"/>
      <c r="AO585" s="30"/>
      <c r="AP585" s="30"/>
      <c r="AQ585" s="30"/>
      <c r="AR585" s="30"/>
      <c r="AS585" s="30"/>
      <c r="AT585" s="30"/>
      <c r="AU585" s="30"/>
      <c r="AV585" s="30"/>
      <c r="AW585" s="30"/>
      <c r="AX585" s="30"/>
      <c r="AY585" s="30"/>
      <c r="AZ585" s="30"/>
      <c r="BA585" s="30"/>
      <c r="BB585" s="30"/>
      <c r="BC585" s="30"/>
      <c r="BD585" s="30"/>
      <c r="BE585" s="30"/>
      <c r="BF585" s="30"/>
      <c r="BG585" s="30"/>
      <c r="BH585" s="30"/>
      <c r="BI585" s="30"/>
      <c r="BJ585" s="30"/>
      <c r="BK585" s="30"/>
      <c r="BL585" s="30"/>
      <c r="BM585" s="30"/>
      <c r="BN585" s="30"/>
      <c r="BO585" s="30"/>
      <c r="BP585" s="30"/>
      <c r="BQ585" s="30"/>
      <c r="BR585" s="30"/>
      <c r="BS585" s="30"/>
      <c r="BT585" s="30"/>
      <c r="BU585" s="30"/>
      <c r="BV585" s="30"/>
      <c r="BW585" s="30"/>
      <c r="BX585" s="30"/>
      <c r="BY585" s="30"/>
      <c r="BZ585" s="30"/>
      <c r="CA585" s="30"/>
      <c r="CB585" s="30"/>
      <c r="CC585" s="30"/>
      <c r="CD585" s="30"/>
      <c r="CE585" s="30"/>
      <c r="CF585" s="30"/>
      <c r="CG585" s="30"/>
      <c r="CH585" s="30"/>
      <c r="CI585" s="30"/>
      <c r="CJ585" s="30"/>
      <c r="CK585" s="30"/>
      <c r="CL585" s="30"/>
      <c r="CM585" s="30"/>
      <c r="CN585" s="30"/>
      <c r="CO585" s="30"/>
      <c r="CP585" s="30"/>
      <c r="CQ585" s="30"/>
      <c r="CR585" s="30"/>
      <c r="CS585" s="30"/>
      <c r="CT585" s="30"/>
      <c r="CU585" s="30"/>
      <c r="CV585" s="30"/>
      <c r="CW585" s="30"/>
      <c r="CX585" s="30"/>
      <c r="CY585" s="30"/>
      <c r="CZ585" s="30"/>
      <c r="DA585" s="30"/>
      <c r="DB585" s="30"/>
      <c r="DC585" s="30"/>
      <c r="DD585" s="30"/>
      <c r="DE585" s="30"/>
      <c r="DF585" s="30"/>
      <c r="DG585" s="30"/>
      <c r="DH585" s="30"/>
      <c r="DI585" s="30"/>
      <c r="DJ585" s="30"/>
      <c r="DK585" s="30"/>
      <c r="DL585" s="30"/>
      <c r="DM585" s="30"/>
      <c r="DN585" s="30"/>
      <c r="DO585" s="30"/>
      <c r="DP585" s="30"/>
      <c r="DQ585" s="30"/>
      <c r="DR585" s="30"/>
      <c r="DS585" s="30"/>
      <c r="DT585" s="30"/>
      <c r="DU585" s="30"/>
      <c r="DV585" s="30"/>
      <c r="DW585" s="30"/>
      <c r="DX585" s="30"/>
      <c r="DY585" s="30"/>
      <c r="DZ585" s="30"/>
      <c r="EA585" s="30"/>
      <c r="EB585" s="30"/>
      <c r="EC585" s="30"/>
      <c r="ED585" s="30"/>
      <c r="EE585" s="30"/>
      <c r="EF585" s="30"/>
      <c r="EG585" s="30"/>
      <c r="EH585" s="30"/>
      <c r="EI585" s="30"/>
      <c r="EJ585" s="30"/>
      <c r="EK585" s="30"/>
      <c r="EL585" s="30"/>
      <c r="EM585" s="30"/>
      <c r="EN585" s="30"/>
      <c r="EO585" s="30"/>
      <c r="EP585" s="30"/>
      <c r="EQ585" s="30"/>
      <c r="ER585" s="30"/>
      <c r="ES585" s="30"/>
      <c r="ET585" s="30"/>
      <c r="EU585" s="30"/>
      <c r="EV585" s="30"/>
      <c r="EW585" s="30"/>
      <c r="EX585" s="30"/>
      <c r="EY585" s="30"/>
      <c r="EZ585" s="30"/>
      <c r="FA585" s="30"/>
      <c r="FB585" s="30"/>
      <c r="FC585" s="30"/>
      <c r="FD585" s="30"/>
      <c r="FE585" s="30"/>
      <c r="FF585" s="30"/>
      <c r="FG585" s="30"/>
      <c r="FH585" s="30"/>
      <c r="FI585" s="30"/>
      <c r="FJ585" s="30"/>
      <c r="FK585" s="30"/>
      <c r="FL585" s="30"/>
      <c r="FM585" s="30"/>
      <c r="FN585" s="30"/>
      <c r="FO585" s="30"/>
      <c r="FP585" s="30"/>
      <c r="FQ585" s="30"/>
      <c r="FR585" s="30"/>
      <c r="FS585" s="30"/>
      <c r="FT585" s="30"/>
      <c r="FU585" s="30"/>
      <c r="FV585" s="30"/>
      <c r="FW585" s="30"/>
      <c r="FX585" s="30"/>
      <c r="FY585" s="30"/>
      <c r="FZ585" s="30"/>
      <c r="GA585" s="30"/>
      <c r="GB585" s="30"/>
      <c r="GC585" s="30"/>
      <c r="GD585" s="30"/>
      <c r="GE585" s="30"/>
      <c r="GF585" s="30"/>
      <c r="GG585" s="30"/>
      <c r="GH585" s="30"/>
      <c r="GI585" s="30"/>
      <c r="GJ585" s="30"/>
      <c r="GK585" s="30"/>
      <c r="GL585" s="30"/>
      <c r="GM585" s="30"/>
      <c r="GN585" s="30"/>
      <c r="GO585" s="30"/>
      <c r="GP585" s="30"/>
      <c r="GQ585" s="30"/>
      <c r="GR585" s="30"/>
      <c r="GS585" s="30"/>
      <c r="GT585" s="30"/>
      <c r="GU585" s="30"/>
      <c r="GV585" s="30"/>
      <c r="GW585" s="30"/>
      <c r="GX585" s="30"/>
      <c r="GY585" s="30"/>
      <c r="GZ585" s="30"/>
      <c r="HA585" s="30"/>
      <c r="HB585" s="30"/>
      <c r="HC585" s="30"/>
      <c r="HD585" s="30"/>
      <c r="HE585" s="30"/>
      <c r="HF585" s="30"/>
      <c r="HG585" s="30"/>
      <c r="HH585" s="30"/>
      <c r="HI585" s="30"/>
      <c r="HJ585" s="30"/>
      <c r="HK585" s="30"/>
      <c r="HL585" s="30"/>
      <c r="HM585" s="30"/>
      <c r="HN585" s="30"/>
      <c r="HO585" s="30"/>
      <c r="HP585" s="30"/>
      <c r="HQ585" s="30"/>
      <c r="HR585" s="30"/>
      <c r="HS585" s="30"/>
      <c r="HT585" s="30"/>
      <c r="HU585" s="30"/>
      <c r="HV585" s="30"/>
      <c r="HW585" s="30"/>
      <c r="HX585" s="30"/>
      <c r="HY585" s="30"/>
      <c r="HZ585" s="30"/>
      <c r="IA585" s="30"/>
      <c r="IB585" s="30"/>
      <c r="IC585" s="30"/>
      <c r="ID585" s="30"/>
      <c r="IE585" s="30"/>
      <c r="IF585" s="30"/>
      <c r="IG585" s="30"/>
      <c r="IH585" s="30"/>
      <c r="II585" s="30"/>
      <c r="IJ585" s="30"/>
      <c r="IK585" s="30"/>
      <c r="IL585" s="30"/>
      <c r="IM585" s="30"/>
      <c r="IN585" s="30"/>
      <c r="IO585" s="30"/>
      <c r="IP585" s="30"/>
      <c r="IQ585" s="30"/>
      <c r="IR585" s="30"/>
      <c r="IS585" s="30"/>
      <c r="IT585" s="30"/>
      <c r="IU585" s="30"/>
      <c r="IV585" s="30"/>
      <c r="IW585" s="30"/>
      <c r="IX585" s="30"/>
      <c r="IY585" s="30"/>
      <c r="IZ585" s="30"/>
      <c r="JA585" s="30"/>
      <c r="JB585" s="30"/>
      <c r="JC585" s="30"/>
      <c r="JD585" s="30"/>
      <c r="JE585" s="30"/>
      <c r="JF585" s="30"/>
      <c r="JG585" s="30"/>
      <c r="JH585" s="30"/>
      <c r="JI585" s="30"/>
      <c r="JJ585" s="30"/>
      <c r="JK585" s="30"/>
      <c r="JL585" s="30"/>
      <c r="JM585" s="30"/>
      <c r="JN585" s="30"/>
      <c r="JO585" s="30"/>
      <c r="JP585" s="30"/>
      <c r="JQ585" s="30"/>
      <c r="JR585" s="30"/>
      <c r="JS585" s="30"/>
      <c r="JT585" s="30"/>
      <c r="JU585" s="30"/>
      <c r="JV585" s="30"/>
      <c r="JW585" s="30"/>
      <c r="JX585" s="30"/>
      <c r="JY585" s="30"/>
      <c r="JZ585" s="30"/>
      <c r="KA585" s="30"/>
      <c r="KB585" s="30"/>
      <c r="KC585" s="30"/>
      <c r="KD585" s="30"/>
      <c r="KE585" s="30"/>
      <c r="KF585" s="30"/>
      <c r="KG585" s="30"/>
      <c r="KH585" s="30"/>
      <c r="KI585" s="30"/>
      <c r="KJ585" s="30"/>
      <c r="KK585" s="30"/>
      <c r="KL585" s="30"/>
      <c r="KM585" s="30"/>
      <c r="KN585" s="30"/>
      <c r="KO585" s="30"/>
      <c r="KP585" s="30"/>
      <c r="KQ585" s="30"/>
      <c r="KR585" s="30"/>
      <c r="KS585" s="30"/>
      <c r="KT585" s="30"/>
      <c r="KU585" s="30"/>
      <c r="KV585" s="30"/>
      <c r="KW585" s="30"/>
      <c r="KX585" s="30"/>
      <c r="KY585" s="30"/>
      <c r="KZ585" s="30"/>
      <c r="LA585" s="30"/>
      <c r="LB585" s="30"/>
      <c r="LC585" s="30"/>
      <c r="LD585" s="30"/>
      <c r="LE585" s="30"/>
      <c r="LF585" s="30"/>
      <c r="LG585" s="30"/>
      <c r="LH585" s="30"/>
      <c r="LI585" s="30"/>
      <c r="LJ585" s="30"/>
      <c r="LK585" s="30"/>
      <c r="LL585" s="30"/>
      <c r="LM585" s="30"/>
      <c r="LN585" s="30"/>
      <c r="LO585" s="30"/>
      <c r="LP585" s="30"/>
      <c r="LQ585" s="30"/>
      <c r="LR585" s="30"/>
      <c r="LS585" s="30"/>
      <c r="LT585" s="30"/>
      <c r="LU585" s="30"/>
      <c r="LV585" s="30"/>
      <c r="LW585" s="30"/>
      <c r="LX585" s="30"/>
    </row>
    <row r="586" spans="1:336" s="31" customFormat="1" ht="89.25" x14ac:dyDescent="0.25">
      <c r="A586" s="677" t="str">
        <f>CONCATENATE(MUEBLES[[#This Row],[CODIGO DE LA PARTIDA ESPECIFICA ]],"-",MUEBLES[[#This Row],[NO. EDIFICIO ]],"-",MUEBLES[[#This Row],[NO. ÁREA ]],"-",MUEBLES[[#This Row],[NÚM. DE BIEN ]],"-",MUEBLES[[#This Row],[CONSECUTIVO DEL BIEN ]],"-",MUEBLES[[#This Row],[CONSECUTIVO GENERAL DE INVENTARIO]])</f>
        <v>511-01-44-251-001-0581</v>
      </c>
      <c r="B586" s="584">
        <v>511</v>
      </c>
      <c r="C586" s="584" t="s">
        <v>6096</v>
      </c>
      <c r="D586" s="584" t="s">
        <v>6702</v>
      </c>
      <c r="E586" s="585" t="s">
        <v>4060</v>
      </c>
      <c r="F586" s="584" t="str">
        <f>VLOOKUP(MUEBLES[[#This Row],[NO. EDIFICIO ]],EDIFICIOS[],2,FALSE)</f>
        <v>PALACIO MUNICIPAL</v>
      </c>
      <c r="G586" s="584" t="str">
        <f>VLOOKUP(MUEBLES[[#This Row],[NO. EDIFICIO ]],EDIFICIOS[],3,FALSE)</f>
        <v>PALACIO MUNICIPAL, S/N, COLONIA CENTRO</v>
      </c>
      <c r="H586" s="606" t="s">
        <v>4289</v>
      </c>
      <c r="I586" s="587" t="str">
        <f>VLOOKUP(MUEBLES[[#This Row],[NO. ÁREA ]],AREAS[],2,FALSE)</f>
        <v>SEGURIDAD PÚBLICA Y TRÁNSITO MUNICIPAL</v>
      </c>
      <c r="J586" s="586" t="str">
        <f>VLOOKUP(MUEBLES[[#This Row],[NO. ÁREA ]],AREAS[],5,FALSE)</f>
        <v>LIC. MIGUEL ÁNGEL ALDANA  CANO</v>
      </c>
      <c r="K586" s="586" t="s">
        <v>4060</v>
      </c>
      <c r="L586" s="587" t="str">
        <f>VLOOKUP(MUEBLES[[#This Row],[NÚM. DE NOMINA ]],PERSONAL[],2,FALSE)</f>
        <v>LIC. MIGUEL ÁNGEL ALDANA  CANO</v>
      </c>
      <c r="M586" s="586" t="str">
        <f>VLOOKUP(MUEBLES[[#This Row],[NÚM. DE NOMINA ]],PERSONAL[],3,FALSE)</f>
        <v xml:space="preserve">TITULAR </v>
      </c>
      <c r="N586" s="585" t="s">
        <v>4884</v>
      </c>
      <c r="O586" s="624" t="s">
        <v>4692</v>
      </c>
      <c r="P586" s="588" t="str">
        <f>VLOOKUP(MUEBLES[[#This Row],[NÚM. DE BIEN ]],BIENES[],2,FALSE)</f>
        <v>POSTE DE CONCRETO DE 13 MTS</v>
      </c>
      <c r="Q586" s="625" t="s">
        <v>3633</v>
      </c>
      <c r="R586" s="606" t="s">
        <v>5523</v>
      </c>
      <c r="S586" s="585" t="s">
        <v>557</v>
      </c>
      <c r="T586" s="585" t="s">
        <v>557</v>
      </c>
      <c r="U586" s="585" t="s">
        <v>557</v>
      </c>
      <c r="V586" s="585"/>
      <c r="W586" s="590">
        <v>45280</v>
      </c>
      <c r="X586" s="591">
        <v>9442.4</v>
      </c>
      <c r="Y586" s="619"/>
      <c r="Z586" s="592">
        <v>9442.4</v>
      </c>
      <c r="AA586" s="585" t="s">
        <v>1405</v>
      </c>
      <c r="AB586" s="19"/>
      <c r="AC586" s="576"/>
      <c r="AD586" s="30"/>
      <c r="AE586" s="30"/>
      <c r="AF586" s="30"/>
      <c r="AG586" s="30"/>
      <c r="AH586" s="30"/>
      <c r="AI586" s="30"/>
      <c r="AJ586" s="30"/>
      <c r="AK586" s="30"/>
      <c r="AL586" s="30"/>
      <c r="AM586" s="30"/>
      <c r="AN586" s="30"/>
      <c r="AO586" s="30"/>
      <c r="AP586" s="30"/>
      <c r="AQ586" s="30"/>
      <c r="AR586" s="30"/>
      <c r="AS586" s="30"/>
      <c r="AT586" s="30"/>
      <c r="AU586" s="30"/>
      <c r="AV586" s="30"/>
      <c r="AW586" s="30"/>
      <c r="AX586" s="30"/>
      <c r="AY586" s="30"/>
      <c r="AZ586" s="30"/>
      <c r="BA586" s="30"/>
      <c r="BB586" s="30"/>
      <c r="BC586" s="30"/>
      <c r="BD586" s="30"/>
      <c r="BE586" s="30"/>
      <c r="BF586" s="30"/>
      <c r="BG586" s="30"/>
      <c r="BH586" s="30"/>
      <c r="BI586" s="30"/>
      <c r="BJ586" s="30"/>
      <c r="BK586" s="30"/>
      <c r="BL586" s="30"/>
      <c r="BM586" s="30"/>
      <c r="BN586" s="30"/>
      <c r="BO586" s="30"/>
      <c r="BP586" s="30"/>
      <c r="BQ586" s="30"/>
      <c r="BR586" s="30"/>
      <c r="BS586" s="30"/>
      <c r="BT586" s="30"/>
      <c r="BU586" s="30"/>
      <c r="BV586" s="30"/>
      <c r="BW586" s="30"/>
      <c r="BX586" s="30"/>
      <c r="BY586" s="30"/>
      <c r="BZ586" s="30"/>
      <c r="CA586" s="30"/>
      <c r="CB586" s="30"/>
      <c r="CC586" s="30"/>
      <c r="CD586" s="30"/>
      <c r="CE586" s="30"/>
      <c r="CF586" s="30"/>
      <c r="CG586" s="30"/>
      <c r="CH586" s="30"/>
      <c r="CI586" s="30"/>
      <c r="CJ586" s="30"/>
      <c r="CK586" s="30"/>
      <c r="CL586" s="30"/>
      <c r="CM586" s="30"/>
      <c r="CN586" s="30"/>
      <c r="CO586" s="30"/>
      <c r="CP586" s="30"/>
      <c r="CQ586" s="30"/>
      <c r="CR586" s="30"/>
      <c r="CS586" s="30"/>
      <c r="CT586" s="30"/>
      <c r="CU586" s="30"/>
      <c r="CV586" s="30"/>
      <c r="CW586" s="30"/>
      <c r="CX586" s="30"/>
      <c r="CY586" s="30"/>
      <c r="CZ586" s="30"/>
      <c r="DA586" s="30"/>
      <c r="DB586" s="30"/>
      <c r="DC586" s="30"/>
      <c r="DD586" s="30"/>
      <c r="DE586" s="30"/>
      <c r="DF586" s="30"/>
      <c r="DG586" s="30"/>
      <c r="DH586" s="30"/>
      <c r="DI586" s="30"/>
      <c r="DJ586" s="30"/>
      <c r="DK586" s="30"/>
      <c r="DL586" s="30"/>
      <c r="DM586" s="30"/>
      <c r="DN586" s="30"/>
      <c r="DO586" s="30"/>
      <c r="DP586" s="30"/>
      <c r="DQ586" s="30"/>
      <c r="DR586" s="30"/>
      <c r="DS586" s="30"/>
      <c r="DT586" s="30"/>
      <c r="DU586" s="30"/>
      <c r="DV586" s="30"/>
      <c r="DW586" s="30"/>
      <c r="DX586" s="30"/>
      <c r="DY586" s="30"/>
      <c r="DZ586" s="30"/>
      <c r="EA586" s="30"/>
      <c r="EB586" s="30"/>
      <c r="EC586" s="30"/>
      <c r="ED586" s="30"/>
      <c r="EE586" s="30"/>
      <c r="EF586" s="30"/>
      <c r="EG586" s="30"/>
      <c r="EH586" s="30"/>
      <c r="EI586" s="30"/>
      <c r="EJ586" s="30"/>
      <c r="EK586" s="30"/>
      <c r="EL586" s="30"/>
      <c r="EM586" s="30"/>
      <c r="EN586" s="30"/>
      <c r="EO586" s="30"/>
      <c r="EP586" s="30"/>
      <c r="EQ586" s="30"/>
      <c r="ER586" s="30"/>
      <c r="ES586" s="30"/>
      <c r="ET586" s="30"/>
      <c r="EU586" s="30"/>
      <c r="EV586" s="30"/>
      <c r="EW586" s="30"/>
      <c r="EX586" s="30"/>
      <c r="EY586" s="30"/>
      <c r="EZ586" s="30"/>
      <c r="FA586" s="30"/>
      <c r="FB586" s="30"/>
      <c r="FC586" s="30"/>
      <c r="FD586" s="30"/>
      <c r="FE586" s="30"/>
      <c r="FF586" s="30"/>
      <c r="FG586" s="30"/>
      <c r="FH586" s="30"/>
      <c r="FI586" s="30"/>
      <c r="FJ586" s="30"/>
      <c r="FK586" s="30"/>
      <c r="FL586" s="30"/>
      <c r="FM586" s="30"/>
      <c r="FN586" s="30"/>
      <c r="FO586" s="30"/>
      <c r="FP586" s="30"/>
      <c r="FQ586" s="30"/>
      <c r="FR586" s="30"/>
      <c r="FS586" s="30"/>
      <c r="FT586" s="30"/>
      <c r="FU586" s="30"/>
      <c r="FV586" s="30"/>
      <c r="FW586" s="30"/>
      <c r="FX586" s="30"/>
      <c r="FY586" s="30"/>
      <c r="FZ586" s="30"/>
      <c r="GA586" s="30"/>
      <c r="GB586" s="30"/>
      <c r="GC586" s="30"/>
      <c r="GD586" s="30"/>
      <c r="GE586" s="30"/>
      <c r="GF586" s="30"/>
      <c r="GG586" s="30"/>
      <c r="GH586" s="30"/>
      <c r="GI586" s="30"/>
      <c r="GJ586" s="30"/>
      <c r="GK586" s="30"/>
      <c r="GL586" s="30"/>
      <c r="GM586" s="30"/>
      <c r="GN586" s="30"/>
      <c r="GO586" s="30"/>
      <c r="GP586" s="30"/>
      <c r="GQ586" s="30"/>
      <c r="GR586" s="30"/>
      <c r="GS586" s="30"/>
      <c r="GT586" s="30"/>
      <c r="GU586" s="30"/>
      <c r="GV586" s="30"/>
      <c r="GW586" s="30"/>
      <c r="GX586" s="30"/>
      <c r="GY586" s="30"/>
      <c r="GZ586" s="30"/>
      <c r="HA586" s="30"/>
      <c r="HB586" s="30"/>
      <c r="HC586" s="30"/>
      <c r="HD586" s="30"/>
      <c r="HE586" s="30"/>
      <c r="HF586" s="30"/>
      <c r="HG586" s="30"/>
      <c r="HH586" s="30"/>
      <c r="HI586" s="30"/>
      <c r="HJ586" s="30"/>
      <c r="HK586" s="30"/>
      <c r="HL586" s="30"/>
      <c r="HM586" s="30"/>
      <c r="HN586" s="30"/>
      <c r="HO586" s="30"/>
      <c r="HP586" s="30"/>
      <c r="HQ586" s="30"/>
      <c r="HR586" s="30"/>
      <c r="HS586" s="30"/>
      <c r="HT586" s="30"/>
      <c r="HU586" s="30"/>
      <c r="HV586" s="30"/>
      <c r="HW586" s="30"/>
      <c r="HX586" s="30"/>
      <c r="HY586" s="30"/>
      <c r="HZ586" s="30"/>
      <c r="IA586" s="30"/>
      <c r="IB586" s="30"/>
      <c r="IC586" s="30"/>
      <c r="ID586" s="30"/>
      <c r="IE586" s="30"/>
      <c r="IF586" s="30"/>
      <c r="IG586" s="30"/>
      <c r="IH586" s="30"/>
      <c r="II586" s="30"/>
      <c r="IJ586" s="30"/>
      <c r="IK586" s="30"/>
      <c r="IL586" s="30"/>
      <c r="IM586" s="30"/>
      <c r="IN586" s="30"/>
      <c r="IO586" s="30"/>
      <c r="IP586" s="30"/>
      <c r="IQ586" s="30"/>
      <c r="IR586" s="30"/>
      <c r="IS586" s="30"/>
      <c r="IT586" s="30"/>
      <c r="IU586" s="30"/>
      <c r="IV586" s="30"/>
      <c r="IW586" s="30"/>
      <c r="IX586" s="30"/>
      <c r="IY586" s="30"/>
      <c r="IZ586" s="30"/>
      <c r="JA586" s="30"/>
      <c r="JB586" s="30"/>
      <c r="JC586" s="30"/>
      <c r="JD586" s="30"/>
      <c r="JE586" s="30"/>
      <c r="JF586" s="30"/>
      <c r="JG586" s="30"/>
      <c r="JH586" s="30"/>
      <c r="JI586" s="30"/>
      <c r="JJ586" s="30"/>
      <c r="JK586" s="30"/>
      <c r="JL586" s="30"/>
      <c r="JM586" s="30"/>
      <c r="JN586" s="30"/>
      <c r="JO586" s="30"/>
      <c r="JP586" s="30"/>
      <c r="JQ586" s="30"/>
      <c r="JR586" s="30"/>
      <c r="JS586" s="30"/>
      <c r="JT586" s="30"/>
      <c r="JU586" s="30"/>
      <c r="JV586" s="30"/>
      <c r="JW586" s="30"/>
      <c r="JX586" s="30"/>
      <c r="JY586" s="30"/>
      <c r="JZ586" s="30"/>
      <c r="KA586" s="30"/>
      <c r="KB586" s="30"/>
      <c r="KC586" s="30"/>
      <c r="KD586" s="30"/>
      <c r="KE586" s="30"/>
      <c r="KF586" s="30"/>
      <c r="KG586" s="30"/>
      <c r="KH586" s="30"/>
      <c r="KI586" s="30"/>
      <c r="KJ586" s="30"/>
      <c r="KK586" s="30"/>
      <c r="KL586" s="30"/>
      <c r="KM586" s="30"/>
      <c r="KN586" s="30"/>
      <c r="KO586" s="30"/>
      <c r="KP586" s="30"/>
      <c r="KQ586" s="30"/>
      <c r="KR586" s="30"/>
      <c r="KS586" s="30"/>
      <c r="KT586" s="30"/>
      <c r="KU586" s="30"/>
      <c r="KV586" s="30"/>
      <c r="KW586" s="30"/>
      <c r="KX586" s="30"/>
      <c r="KY586" s="30"/>
      <c r="KZ586" s="30"/>
      <c r="LA586" s="30"/>
      <c r="LB586" s="30"/>
      <c r="LC586" s="30"/>
      <c r="LD586" s="30"/>
      <c r="LE586" s="30"/>
      <c r="LF586" s="30"/>
      <c r="LG586" s="30"/>
      <c r="LH586" s="30"/>
      <c r="LI586" s="30"/>
      <c r="LJ586" s="30"/>
      <c r="LK586" s="30"/>
      <c r="LL586" s="30"/>
      <c r="LM586" s="30"/>
      <c r="LN586" s="30"/>
      <c r="LO586" s="30"/>
      <c r="LP586" s="30"/>
      <c r="LQ586" s="30"/>
      <c r="LR586" s="30"/>
      <c r="LS586" s="30"/>
      <c r="LT586" s="30"/>
      <c r="LU586" s="30"/>
      <c r="LV586" s="30"/>
      <c r="LW586" s="30"/>
      <c r="LX586" s="30"/>
    </row>
    <row r="587" spans="1:336" s="31" customFormat="1" ht="102" x14ac:dyDescent="0.25">
      <c r="A587" s="677" t="str">
        <f>CONCATENATE(MUEBLES[[#This Row],[CODIGO DE LA PARTIDA ESPECIFICA ]],"-",MUEBLES[[#This Row],[NO. EDIFICIO ]],"-",MUEBLES[[#This Row],[NO. ÁREA ]],"-",MUEBLES[[#This Row],[NÚM. DE BIEN ]],"-",MUEBLES[[#This Row],[CONSECUTIVO DEL BIEN ]],"-",MUEBLES[[#This Row],[CONSECUTIVO GENERAL DE INVENTARIO]])</f>
        <v>511-01-44-279-001-0582</v>
      </c>
      <c r="B587" s="584">
        <v>511</v>
      </c>
      <c r="C587" s="584" t="s">
        <v>6096</v>
      </c>
      <c r="D587" s="584" t="s">
        <v>6703</v>
      </c>
      <c r="E587" s="585" t="s">
        <v>4060</v>
      </c>
      <c r="F587" s="584" t="str">
        <f>VLOOKUP(MUEBLES[[#This Row],[NO. EDIFICIO ]],EDIFICIOS[],2,FALSE)</f>
        <v>PALACIO MUNICIPAL</v>
      </c>
      <c r="G587" s="584" t="str">
        <f>VLOOKUP(MUEBLES[[#This Row],[NO. EDIFICIO ]],EDIFICIOS[],3,FALSE)</f>
        <v>PALACIO MUNICIPAL, S/N, COLONIA CENTRO</v>
      </c>
      <c r="H587" s="606" t="s">
        <v>4289</v>
      </c>
      <c r="I587" s="587" t="str">
        <f>VLOOKUP(MUEBLES[[#This Row],[NO. ÁREA ]],AREAS[],2,FALSE)</f>
        <v>SEGURIDAD PÚBLICA Y TRÁNSITO MUNICIPAL</v>
      </c>
      <c r="J587" s="586" t="str">
        <f>VLOOKUP(MUEBLES[[#This Row],[NO. ÁREA ]],AREAS[],5,FALSE)</f>
        <v>LIC. MIGUEL ÁNGEL ALDANA  CANO</v>
      </c>
      <c r="K587" s="586" t="s">
        <v>4060</v>
      </c>
      <c r="L587" s="587" t="str">
        <f>VLOOKUP(MUEBLES[[#This Row],[NÚM. DE NOMINA ]],PERSONAL[],2,FALSE)</f>
        <v>LIC. MIGUEL ÁNGEL ALDANA  CANO</v>
      </c>
      <c r="M587" s="586" t="str">
        <f>VLOOKUP(MUEBLES[[#This Row],[NÚM. DE NOMINA ]],PERSONAL[],3,FALSE)</f>
        <v xml:space="preserve">TITULAR </v>
      </c>
      <c r="N587" s="585" t="s">
        <v>4912</v>
      </c>
      <c r="O587" s="624" t="s">
        <v>4692</v>
      </c>
      <c r="P587" s="588" t="str">
        <f>VLOOKUP(MUEBLES[[#This Row],[NÚM. DE BIEN ]],BIENES[],2,FALSE)</f>
        <v>SISTEMA ELECTRICO PARA PUNTOS DE REPETICION DE SEÑAL INCLUYE INSTALACIÓN</v>
      </c>
      <c r="Q587" s="625" t="s">
        <v>3634</v>
      </c>
      <c r="R587" s="606" t="s">
        <v>5524</v>
      </c>
      <c r="S587" s="585" t="s">
        <v>557</v>
      </c>
      <c r="T587" s="585" t="s">
        <v>557</v>
      </c>
      <c r="U587" s="585" t="s">
        <v>557</v>
      </c>
      <c r="V587" s="585"/>
      <c r="W587" s="590">
        <v>45280</v>
      </c>
      <c r="X587" s="591">
        <v>9425</v>
      </c>
      <c r="Y587" s="619"/>
      <c r="Z587" s="592">
        <v>9425</v>
      </c>
      <c r="AA587" s="585" t="s">
        <v>1405</v>
      </c>
      <c r="AB587" s="19"/>
      <c r="AC587" s="576"/>
      <c r="AD587" s="30"/>
      <c r="AE587" s="30"/>
      <c r="AF587" s="30"/>
      <c r="AG587" s="30"/>
      <c r="AH587" s="30"/>
      <c r="AI587" s="30"/>
      <c r="AJ587" s="30"/>
      <c r="AK587" s="30"/>
      <c r="AL587" s="30"/>
      <c r="AM587" s="30"/>
      <c r="AN587" s="30"/>
      <c r="AO587" s="30"/>
      <c r="AP587" s="30"/>
      <c r="AQ587" s="30"/>
      <c r="AR587" s="30"/>
      <c r="AS587" s="30"/>
      <c r="AT587" s="30"/>
      <c r="AU587" s="30"/>
      <c r="AV587" s="30"/>
      <c r="AW587" s="30"/>
      <c r="AX587" s="30"/>
      <c r="AY587" s="30"/>
      <c r="AZ587" s="30"/>
      <c r="BA587" s="30"/>
      <c r="BB587" s="30"/>
      <c r="BC587" s="30"/>
      <c r="BD587" s="30"/>
      <c r="BE587" s="30"/>
      <c r="BF587" s="30"/>
      <c r="BG587" s="30"/>
      <c r="BH587" s="30"/>
      <c r="BI587" s="30"/>
      <c r="BJ587" s="30"/>
      <c r="BK587" s="30"/>
      <c r="BL587" s="30"/>
      <c r="BM587" s="30"/>
      <c r="BN587" s="30"/>
      <c r="BO587" s="30"/>
      <c r="BP587" s="30"/>
      <c r="BQ587" s="30"/>
      <c r="BR587" s="30"/>
      <c r="BS587" s="30"/>
      <c r="BT587" s="30"/>
      <c r="BU587" s="30"/>
      <c r="BV587" s="30"/>
      <c r="BW587" s="30"/>
      <c r="BX587" s="30"/>
      <c r="BY587" s="30"/>
      <c r="BZ587" s="30"/>
      <c r="CA587" s="30"/>
      <c r="CB587" s="30"/>
      <c r="CC587" s="30"/>
      <c r="CD587" s="30"/>
      <c r="CE587" s="30"/>
      <c r="CF587" s="30"/>
      <c r="CG587" s="30"/>
      <c r="CH587" s="30"/>
      <c r="CI587" s="30"/>
      <c r="CJ587" s="30"/>
      <c r="CK587" s="30"/>
      <c r="CL587" s="30"/>
      <c r="CM587" s="30"/>
      <c r="CN587" s="30"/>
      <c r="CO587" s="30"/>
      <c r="CP587" s="30"/>
      <c r="CQ587" s="30"/>
      <c r="CR587" s="30"/>
      <c r="CS587" s="30"/>
      <c r="CT587" s="30"/>
      <c r="CU587" s="30"/>
      <c r="CV587" s="30"/>
      <c r="CW587" s="30"/>
      <c r="CX587" s="30"/>
      <c r="CY587" s="30"/>
      <c r="CZ587" s="30"/>
      <c r="DA587" s="30"/>
      <c r="DB587" s="30"/>
      <c r="DC587" s="30"/>
      <c r="DD587" s="30"/>
      <c r="DE587" s="30"/>
      <c r="DF587" s="30"/>
      <c r="DG587" s="30"/>
      <c r="DH587" s="30"/>
      <c r="DI587" s="30"/>
      <c r="DJ587" s="30"/>
      <c r="DK587" s="30"/>
      <c r="DL587" s="30"/>
      <c r="DM587" s="30"/>
      <c r="DN587" s="30"/>
      <c r="DO587" s="30"/>
      <c r="DP587" s="30"/>
      <c r="DQ587" s="30"/>
      <c r="DR587" s="30"/>
      <c r="DS587" s="30"/>
      <c r="DT587" s="30"/>
      <c r="DU587" s="30"/>
      <c r="DV587" s="30"/>
      <c r="DW587" s="30"/>
      <c r="DX587" s="30"/>
      <c r="DY587" s="30"/>
      <c r="DZ587" s="30"/>
      <c r="EA587" s="30"/>
      <c r="EB587" s="30"/>
      <c r="EC587" s="30"/>
      <c r="ED587" s="30"/>
      <c r="EE587" s="30"/>
      <c r="EF587" s="30"/>
      <c r="EG587" s="30"/>
      <c r="EH587" s="30"/>
      <c r="EI587" s="30"/>
      <c r="EJ587" s="30"/>
      <c r="EK587" s="30"/>
      <c r="EL587" s="30"/>
      <c r="EM587" s="30"/>
      <c r="EN587" s="30"/>
      <c r="EO587" s="30"/>
      <c r="EP587" s="30"/>
      <c r="EQ587" s="30"/>
      <c r="ER587" s="30"/>
      <c r="ES587" s="30"/>
      <c r="ET587" s="30"/>
      <c r="EU587" s="30"/>
      <c r="EV587" s="30"/>
      <c r="EW587" s="30"/>
      <c r="EX587" s="30"/>
      <c r="EY587" s="30"/>
      <c r="EZ587" s="30"/>
      <c r="FA587" s="30"/>
      <c r="FB587" s="30"/>
      <c r="FC587" s="30"/>
      <c r="FD587" s="30"/>
      <c r="FE587" s="30"/>
      <c r="FF587" s="30"/>
      <c r="FG587" s="30"/>
      <c r="FH587" s="30"/>
      <c r="FI587" s="30"/>
      <c r="FJ587" s="30"/>
      <c r="FK587" s="30"/>
      <c r="FL587" s="30"/>
      <c r="FM587" s="30"/>
      <c r="FN587" s="30"/>
      <c r="FO587" s="30"/>
      <c r="FP587" s="30"/>
      <c r="FQ587" s="30"/>
      <c r="FR587" s="30"/>
      <c r="FS587" s="30"/>
      <c r="FT587" s="30"/>
      <c r="FU587" s="30"/>
      <c r="FV587" s="30"/>
      <c r="FW587" s="30"/>
      <c r="FX587" s="30"/>
      <c r="FY587" s="30"/>
      <c r="FZ587" s="30"/>
      <c r="GA587" s="30"/>
      <c r="GB587" s="30"/>
      <c r="GC587" s="30"/>
      <c r="GD587" s="30"/>
      <c r="GE587" s="30"/>
      <c r="GF587" s="30"/>
      <c r="GG587" s="30"/>
      <c r="GH587" s="30"/>
      <c r="GI587" s="30"/>
      <c r="GJ587" s="30"/>
      <c r="GK587" s="30"/>
      <c r="GL587" s="30"/>
      <c r="GM587" s="30"/>
      <c r="GN587" s="30"/>
      <c r="GO587" s="30"/>
      <c r="GP587" s="30"/>
      <c r="GQ587" s="30"/>
      <c r="GR587" s="30"/>
      <c r="GS587" s="30"/>
      <c r="GT587" s="30"/>
      <c r="GU587" s="30"/>
      <c r="GV587" s="30"/>
      <c r="GW587" s="30"/>
      <c r="GX587" s="30"/>
      <c r="GY587" s="30"/>
      <c r="GZ587" s="30"/>
      <c r="HA587" s="30"/>
      <c r="HB587" s="30"/>
      <c r="HC587" s="30"/>
      <c r="HD587" s="30"/>
      <c r="HE587" s="30"/>
      <c r="HF587" s="30"/>
      <c r="HG587" s="30"/>
      <c r="HH587" s="30"/>
      <c r="HI587" s="30"/>
      <c r="HJ587" s="30"/>
      <c r="HK587" s="30"/>
      <c r="HL587" s="30"/>
      <c r="HM587" s="30"/>
      <c r="HN587" s="30"/>
      <c r="HO587" s="30"/>
      <c r="HP587" s="30"/>
      <c r="HQ587" s="30"/>
      <c r="HR587" s="30"/>
      <c r="HS587" s="30"/>
      <c r="HT587" s="30"/>
      <c r="HU587" s="30"/>
      <c r="HV587" s="30"/>
      <c r="HW587" s="30"/>
      <c r="HX587" s="30"/>
      <c r="HY587" s="30"/>
      <c r="HZ587" s="30"/>
      <c r="IA587" s="30"/>
      <c r="IB587" s="30"/>
      <c r="IC587" s="30"/>
      <c r="ID587" s="30"/>
      <c r="IE587" s="30"/>
      <c r="IF587" s="30"/>
      <c r="IG587" s="30"/>
      <c r="IH587" s="30"/>
      <c r="II587" s="30"/>
      <c r="IJ587" s="30"/>
      <c r="IK587" s="30"/>
      <c r="IL587" s="30"/>
      <c r="IM587" s="30"/>
      <c r="IN587" s="30"/>
      <c r="IO587" s="30"/>
      <c r="IP587" s="30"/>
      <c r="IQ587" s="30"/>
      <c r="IR587" s="30"/>
      <c r="IS587" s="30"/>
      <c r="IT587" s="30"/>
      <c r="IU587" s="30"/>
      <c r="IV587" s="30"/>
      <c r="IW587" s="30"/>
      <c r="IX587" s="30"/>
      <c r="IY587" s="30"/>
      <c r="IZ587" s="30"/>
      <c r="JA587" s="30"/>
      <c r="JB587" s="30"/>
      <c r="JC587" s="30"/>
      <c r="JD587" s="30"/>
      <c r="JE587" s="30"/>
      <c r="JF587" s="30"/>
      <c r="JG587" s="30"/>
      <c r="JH587" s="30"/>
      <c r="JI587" s="30"/>
      <c r="JJ587" s="30"/>
      <c r="JK587" s="30"/>
      <c r="JL587" s="30"/>
      <c r="JM587" s="30"/>
      <c r="JN587" s="30"/>
      <c r="JO587" s="30"/>
      <c r="JP587" s="30"/>
      <c r="JQ587" s="30"/>
      <c r="JR587" s="30"/>
      <c r="JS587" s="30"/>
      <c r="JT587" s="30"/>
      <c r="JU587" s="30"/>
      <c r="JV587" s="30"/>
      <c r="JW587" s="30"/>
      <c r="JX587" s="30"/>
      <c r="JY587" s="30"/>
      <c r="JZ587" s="30"/>
      <c r="KA587" s="30"/>
      <c r="KB587" s="30"/>
      <c r="KC587" s="30"/>
      <c r="KD587" s="30"/>
      <c r="KE587" s="30"/>
      <c r="KF587" s="30"/>
      <c r="KG587" s="30"/>
      <c r="KH587" s="30"/>
      <c r="KI587" s="30"/>
      <c r="KJ587" s="30"/>
      <c r="KK587" s="30"/>
      <c r="KL587" s="30"/>
      <c r="KM587" s="30"/>
      <c r="KN587" s="30"/>
      <c r="KO587" s="30"/>
      <c r="KP587" s="30"/>
      <c r="KQ587" s="30"/>
      <c r="KR587" s="30"/>
      <c r="KS587" s="30"/>
      <c r="KT587" s="30"/>
      <c r="KU587" s="30"/>
      <c r="KV587" s="30"/>
      <c r="KW587" s="30"/>
      <c r="KX587" s="30"/>
      <c r="KY587" s="30"/>
      <c r="KZ587" s="30"/>
      <c r="LA587" s="30"/>
      <c r="LB587" s="30"/>
      <c r="LC587" s="30"/>
      <c r="LD587" s="30"/>
      <c r="LE587" s="30"/>
      <c r="LF587" s="30"/>
      <c r="LG587" s="30"/>
      <c r="LH587" s="30"/>
      <c r="LI587" s="30"/>
      <c r="LJ587" s="30"/>
      <c r="LK587" s="30"/>
      <c r="LL587" s="30"/>
      <c r="LM587" s="30"/>
      <c r="LN587" s="30"/>
      <c r="LO587" s="30"/>
      <c r="LP587" s="30"/>
      <c r="LQ587" s="30"/>
      <c r="LR587" s="30"/>
      <c r="LS587" s="30"/>
      <c r="LT587" s="30"/>
      <c r="LU587" s="30"/>
      <c r="LV587" s="30"/>
      <c r="LW587" s="30"/>
      <c r="LX587" s="30"/>
    </row>
    <row r="588" spans="1:336" s="31" customFormat="1" ht="140.25" x14ac:dyDescent="0.25">
      <c r="A588" s="677" t="str">
        <f>CONCATENATE(MUEBLES[[#This Row],[CODIGO DE LA PARTIDA ESPECIFICA ]],"-",MUEBLES[[#This Row],[NO. EDIFICIO ]],"-",MUEBLES[[#This Row],[NO. ÁREA ]],"-",MUEBLES[[#This Row],[NÚM. DE BIEN ]],"-",MUEBLES[[#This Row],[CONSECUTIVO DEL BIEN ]],"-",MUEBLES[[#This Row],[CONSECUTIVO GENERAL DE INVENTARIO]])</f>
        <v>511-01-44-138-001-0583</v>
      </c>
      <c r="B588" s="584">
        <v>511</v>
      </c>
      <c r="C588" s="584" t="s">
        <v>6096</v>
      </c>
      <c r="D588" s="584" t="s">
        <v>6704</v>
      </c>
      <c r="E588" s="585" t="s">
        <v>4060</v>
      </c>
      <c r="F588" s="584" t="str">
        <f>VLOOKUP(MUEBLES[[#This Row],[NO. EDIFICIO ]],EDIFICIOS[],2,FALSE)</f>
        <v>PALACIO MUNICIPAL</v>
      </c>
      <c r="G588" s="584" t="str">
        <f>VLOOKUP(MUEBLES[[#This Row],[NO. EDIFICIO ]],EDIFICIOS[],3,FALSE)</f>
        <v>PALACIO MUNICIPAL, S/N, COLONIA CENTRO</v>
      </c>
      <c r="H588" s="606" t="s">
        <v>4289</v>
      </c>
      <c r="I588" s="587" t="str">
        <f>VLOOKUP(MUEBLES[[#This Row],[NO. ÁREA ]],AREAS[],2,FALSE)</f>
        <v>SEGURIDAD PÚBLICA Y TRÁNSITO MUNICIPAL</v>
      </c>
      <c r="J588" s="586" t="str">
        <f>VLOOKUP(MUEBLES[[#This Row],[NO. ÁREA ]],AREAS[],5,FALSE)</f>
        <v>LIC. MIGUEL ÁNGEL ALDANA  CANO</v>
      </c>
      <c r="K588" s="586" t="s">
        <v>4060</v>
      </c>
      <c r="L588" s="587" t="str">
        <f>VLOOKUP(MUEBLES[[#This Row],[NÚM. DE NOMINA ]],PERSONAL[],2,FALSE)</f>
        <v>LIC. MIGUEL ÁNGEL ALDANA  CANO</v>
      </c>
      <c r="M588" s="586" t="str">
        <f>VLOOKUP(MUEBLES[[#This Row],[NÚM. DE NOMINA ]],PERSONAL[],3,FALSE)</f>
        <v xml:space="preserve">TITULAR </v>
      </c>
      <c r="N588" s="585" t="s">
        <v>4320</v>
      </c>
      <c r="O588" s="624" t="s">
        <v>4692</v>
      </c>
      <c r="P588" s="588" t="str">
        <f>VLOOKUP(MUEBLES[[#This Row],[NÚM. DE BIEN ]],BIENES[],2,FALSE)</f>
        <v>GABINETE METALICO (CAJA NEMA) PARA EXTERIOR IP65, DE 50CMX50CMX30CM CON PLATINA INCLUYE INSTALACIÓN</v>
      </c>
      <c r="Q588" s="625" t="s">
        <v>3635</v>
      </c>
      <c r="R588" s="606" t="s">
        <v>5525</v>
      </c>
      <c r="S588" s="585" t="s">
        <v>557</v>
      </c>
      <c r="T588" s="585" t="s">
        <v>557</v>
      </c>
      <c r="U588" s="585" t="s">
        <v>557</v>
      </c>
      <c r="V588" s="585"/>
      <c r="W588" s="590">
        <v>45280</v>
      </c>
      <c r="X588" s="591">
        <v>8646.0483999999997</v>
      </c>
      <c r="Y588" s="619"/>
      <c r="Z588" s="592">
        <v>8646.0483999999997</v>
      </c>
      <c r="AA588" s="585" t="s">
        <v>1405</v>
      </c>
      <c r="AB588" s="19"/>
      <c r="AC588" s="576"/>
      <c r="AD588" s="30"/>
      <c r="AE588" s="30"/>
      <c r="AF588" s="30"/>
      <c r="AG588" s="30"/>
      <c r="AH588" s="30"/>
      <c r="AI588" s="30"/>
      <c r="AJ588" s="30"/>
      <c r="AK588" s="30"/>
      <c r="AL588" s="30"/>
      <c r="AM588" s="30"/>
      <c r="AN588" s="30"/>
      <c r="AO588" s="30"/>
      <c r="AP588" s="30"/>
      <c r="AQ588" s="30"/>
      <c r="AR588" s="30"/>
      <c r="AS588" s="30"/>
      <c r="AT588" s="30"/>
      <c r="AU588" s="30"/>
      <c r="AV588" s="30"/>
      <c r="AW588" s="30"/>
      <c r="AX588" s="30"/>
      <c r="AY588" s="30"/>
      <c r="AZ588" s="30"/>
      <c r="BA588" s="30"/>
      <c r="BB588" s="30"/>
      <c r="BC588" s="30"/>
      <c r="BD588" s="30"/>
      <c r="BE588" s="30"/>
      <c r="BF588" s="30"/>
      <c r="BG588" s="30"/>
      <c r="BH588" s="30"/>
      <c r="BI588" s="30"/>
      <c r="BJ588" s="30"/>
      <c r="BK588" s="30"/>
      <c r="BL588" s="30"/>
      <c r="BM588" s="30"/>
      <c r="BN588" s="30"/>
      <c r="BO588" s="30"/>
      <c r="BP588" s="30"/>
      <c r="BQ588" s="30"/>
      <c r="BR588" s="30"/>
      <c r="BS588" s="30"/>
      <c r="BT588" s="30"/>
      <c r="BU588" s="30"/>
      <c r="BV588" s="30"/>
      <c r="BW588" s="30"/>
      <c r="BX588" s="30"/>
      <c r="BY588" s="30"/>
      <c r="BZ588" s="30"/>
      <c r="CA588" s="30"/>
      <c r="CB588" s="30"/>
      <c r="CC588" s="30"/>
      <c r="CD588" s="30"/>
      <c r="CE588" s="30"/>
      <c r="CF588" s="30"/>
      <c r="CG588" s="30"/>
      <c r="CH588" s="30"/>
      <c r="CI588" s="30"/>
      <c r="CJ588" s="30"/>
      <c r="CK588" s="30"/>
      <c r="CL588" s="30"/>
      <c r="CM588" s="30"/>
      <c r="CN588" s="30"/>
      <c r="CO588" s="30"/>
      <c r="CP588" s="30"/>
      <c r="CQ588" s="30"/>
      <c r="CR588" s="30"/>
      <c r="CS588" s="30"/>
      <c r="CT588" s="30"/>
      <c r="CU588" s="30"/>
      <c r="CV588" s="30"/>
      <c r="CW588" s="30"/>
      <c r="CX588" s="30"/>
      <c r="CY588" s="30"/>
      <c r="CZ588" s="30"/>
      <c r="DA588" s="30"/>
      <c r="DB588" s="30"/>
      <c r="DC588" s="30"/>
      <c r="DD588" s="30"/>
      <c r="DE588" s="30"/>
      <c r="DF588" s="30"/>
      <c r="DG588" s="30"/>
      <c r="DH588" s="30"/>
      <c r="DI588" s="30"/>
      <c r="DJ588" s="30"/>
      <c r="DK588" s="30"/>
      <c r="DL588" s="30"/>
      <c r="DM588" s="30"/>
      <c r="DN588" s="30"/>
      <c r="DO588" s="30"/>
      <c r="DP588" s="30"/>
      <c r="DQ588" s="30"/>
      <c r="DR588" s="30"/>
      <c r="DS588" s="30"/>
      <c r="DT588" s="30"/>
      <c r="DU588" s="30"/>
      <c r="DV588" s="30"/>
      <c r="DW588" s="30"/>
      <c r="DX588" s="30"/>
      <c r="DY588" s="30"/>
      <c r="DZ588" s="30"/>
      <c r="EA588" s="30"/>
      <c r="EB588" s="30"/>
      <c r="EC588" s="30"/>
      <c r="ED588" s="30"/>
      <c r="EE588" s="30"/>
      <c r="EF588" s="30"/>
      <c r="EG588" s="30"/>
      <c r="EH588" s="30"/>
      <c r="EI588" s="30"/>
      <c r="EJ588" s="30"/>
      <c r="EK588" s="30"/>
      <c r="EL588" s="30"/>
      <c r="EM588" s="30"/>
      <c r="EN588" s="30"/>
      <c r="EO588" s="30"/>
      <c r="EP588" s="30"/>
      <c r="EQ588" s="30"/>
      <c r="ER588" s="30"/>
      <c r="ES588" s="30"/>
      <c r="ET588" s="30"/>
      <c r="EU588" s="30"/>
      <c r="EV588" s="30"/>
      <c r="EW588" s="30"/>
      <c r="EX588" s="30"/>
      <c r="EY588" s="30"/>
      <c r="EZ588" s="30"/>
      <c r="FA588" s="30"/>
      <c r="FB588" s="30"/>
      <c r="FC588" s="30"/>
      <c r="FD588" s="30"/>
      <c r="FE588" s="30"/>
      <c r="FF588" s="30"/>
      <c r="FG588" s="30"/>
      <c r="FH588" s="30"/>
      <c r="FI588" s="30"/>
      <c r="FJ588" s="30"/>
      <c r="FK588" s="30"/>
      <c r="FL588" s="30"/>
      <c r="FM588" s="30"/>
      <c r="FN588" s="30"/>
      <c r="FO588" s="30"/>
      <c r="FP588" s="30"/>
      <c r="FQ588" s="30"/>
      <c r="FR588" s="30"/>
      <c r="FS588" s="30"/>
      <c r="FT588" s="30"/>
      <c r="FU588" s="30"/>
      <c r="FV588" s="30"/>
      <c r="FW588" s="30"/>
      <c r="FX588" s="30"/>
      <c r="FY588" s="30"/>
      <c r="FZ588" s="30"/>
      <c r="GA588" s="30"/>
      <c r="GB588" s="30"/>
      <c r="GC588" s="30"/>
      <c r="GD588" s="30"/>
      <c r="GE588" s="30"/>
      <c r="GF588" s="30"/>
      <c r="GG588" s="30"/>
      <c r="GH588" s="30"/>
      <c r="GI588" s="30"/>
      <c r="GJ588" s="30"/>
      <c r="GK588" s="30"/>
      <c r="GL588" s="30"/>
      <c r="GM588" s="30"/>
      <c r="GN588" s="30"/>
      <c r="GO588" s="30"/>
      <c r="GP588" s="30"/>
      <c r="GQ588" s="30"/>
      <c r="GR588" s="30"/>
      <c r="GS588" s="30"/>
      <c r="GT588" s="30"/>
      <c r="GU588" s="30"/>
      <c r="GV588" s="30"/>
      <c r="GW588" s="30"/>
      <c r="GX588" s="30"/>
      <c r="GY588" s="30"/>
      <c r="GZ588" s="30"/>
      <c r="HA588" s="30"/>
      <c r="HB588" s="30"/>
      <c r="HC588" s="30"/>
      <c r="HD588" s="30"/>
      <c r="HE588" s="30"/>
      <c r="HF588" s="30"/>
      <c r="HG588" s="30"/>
      <c r="HH588" s="30"/>
      <c r="HI588" s="30"/>
      <c r="HJ588" s="30"/>
      <c r="HK588" s="30"/>
      <c r="HL588" s="30"/>
      <c r="HM588" s="30"/>
      <c r="HN588" s="30"/>
      <c r="HO588" s="30"/>
      <c r="HP588" s="30"/>
      <c r="HQ588" s="30"/>
      <c r="HR588" s="30"/>
      <c r="HS588" s="30"/>
      <c r="HT588" s="30"/>
      <c r="HU588" s="30"/>
      <c r="HV588" s="30"/>
      <c r="HW588" s="30"/>
      <c r="HX588" s="30"/>
      <c r="HY588" s="30"/>
      <c r="HZ588" s="30"/>
      <c r="IA588" s="30"/>
      <c r="IB588" s="30"/>
      <c r="IC588" s="30"/>
      <c r="ID588" s="30"/>
      <c r="IE588" s="30"/>
      <c r="IF588" s="30"/>
      <c r="IG588" s="30"/>
      <c r="IH588" s="30"/>
      <c r="II588" s="30"/>
      <c r="IJ588" s="30"/>
      <c r="IK588" s="30"/>
      <c r="IL588" s="30"/>
      <c r="IM588" s="30"/>
      <c r="IN588" s="30"/>
      <c r="IO588" s="30"/>
      <c r="IP588" s="30"/>
      <c r="IQ588" s="30"/>
      <c r="IR588" s="30"/>
      <c r="IS588" s="30"/>
      <c r="IT588" s="30"/>
      <c r="IU588" s="30"/>
      <c r="IV588" s="30"/>
      <c r="IW588" s="30"/>
      <c r="IX588" s="30"/>
      <c r="IY588" s="30"/>
      <c r="IZ588" s="30"/>
      <c r="JA588" s="30"/>
      <c r="JB588" s="30"/>
      <c r="JC588" s="30"/>
      <c r="JD588" s="30"/>
      <c r="JE588" s="30"/>
      <c r="JF588" s="30"/>
      <c r="JG588" s="30"/>
      <c r="JH588" s="30"/>
      <c r="JI588" s="30"/>
      <c r="JJ588" s="30"/>
      <c r="JK588" s="30"/>
      <c r="JL588" s="30"/>
      <c r="JM588" s="30"/>
      <c r="JN588" s="30"/>
      <c r="JO588" s="30"/>
      <c r="JP588" s="30"/>
      <c r="JQ588" s="30"/>
      <c r="JR588" s="30"/>
      <c r="JS588" s="30"/>
      <c r="JT588" s="30"/>
      <c r="JU588" s="30"/>
      <c r="JV588" s="30"/>
      <c r="JW588" s="30"/>
      <c r="JX588" s="30"/>
      <c r="JY588" s="30"/>
      <c r="JZ588" s="30"/>
      <c r="KA588" s="30"/>
      <c r="KB588" s="30"/>
      <c r="KC588" s="30"/>
      <c r="KD588" s="30"/>
      <c r="KE588" s="30"/>
      <c r="KF588" s="30"/>
      <c r="KG588" s="30"/>
      <c r="KH588" s="30"/>
      <c r="KI588" s="30"/>
      <c r="KJ588" s="30"/>
      <c r="KK588" s="30"/>
      <c r="KL588" s="30"/>
      <c r="KM588" s="30"/>
      <c r="KN588" s="30"/>
      <c r="KO588" s="30"/>
      <c r="KP588" s="30"/>
      <c r="KQ588" s="30"/>
      <c r="KR588" s="30"/>
      <c r="KS588" s="30"/>
      <c r="KT588" s="30"/>
      <c r="KU588" s="30"/>
      <c r="KV588" s="30"/>
      <c r="KW588" s="30"/>
      <c r="KX588" s="30"/>
      <c r="KY588" s="30"/>
      <c r="KZ588" s="30"/>
      <c r="LA588" s="30"/>
      <c r="LB588" s="30"/>
      <c r="LC588" s="30"/>
      <c r="LD588" s="30"/>
      <c r="LE588" s="30"/>
      <c r="LF588" s="30"/>
      <c r="LG588" s="30"/>
      <c r="LH588" s="30"/>
      <c r="LI588" s="30"/>
      <c r="LJ588" s="30"/>
      <c r="LK588" s="30"/>
      <c r="LL588" s="30"/>
      <c r="LM588" s="30"/>
      <c r="LN588" s="30"/>
      <c r="LO588" s="30"/>
      <c r="LP588" s="30"/>
      <c r="LQ588" s="30"/>
      <c r="LR588" s="30"/>
      <c r="LS588" s="30"/>
      <c r="LT588" s="30"/>
      <c r="LU588" s="30"/>
      <c r="LV588" s="30"/>
      <c r="LW588" s="30"/>
      <c r="LX588" s="30"/>
    </row>
    <row r="589" spans="1:336" s="31" customFormat="1" ht="89.25" x14ac:dyDescent="0.25">
      <c r="A589" s="677" t="str">
        <f>CONCATENATE(MUEBLES[[#This Row],[CODIGO DE LA PARTIDA ESPECIFICA ]],"-",MUEBLES[[#This Row],[NO. EDIFICIO ]],"-",MUEBLES[[#This Row],[NO. ÁREA ]],"-",MUEBLES[[#This Row],[NÚM. DE BIEN ]],"-",MUEBLES[[#This Row],[CONSECUTIVO DEL BIEN ]],"-",MUEBLES[[#This Row],[CONSECUTIVO GENERAL DE INVENTARIO]])</f>
        <v>511-01-44-278-008-0584</v>
      </c>
      <c r="B589" s="584">
        <v>511</v>
      </c>
      <c r="C589" s="584" t="s">
        <v>6096</v>
      </c>
      <c r="D589" s="584" t="s">
        <v>6705</v>
      </c>
      <c r="E589" s="585" t="s">
        <v>4060</v>
      </c>
      <c r="F589" s="584" t="str">
        <f>VLOOKUP(MUEBLES[[#This Row],[NO. EDIFICIO ]],EDIFICIOS[],2,FALSE)</f>
        <v>PALACIO MUNICIPAL</v>
      </c>
      <c r="G589" s="584" t="str">
        <f>VLOOKUP(MUEBLES[[#This Row],[NO. EDIFICIO ]],EDIFICIOS[],3,FALSE)</f>
        <v>PALACIO MUNICIPAL, S/N, COLONIA CENTRO</v>
      </c>
      <c r="H589" s="606" t="s">
        <v>4289</v>
      </c>
      <c r="I589" s="587" t="str">
        <f>VLOOKUP(MUEBLES[[#This Row],[NO. ÁREA ]],AREAS[],2,FALSE)</f>
        <v>SEGURIDAD PÚBLICA Y TRÁNSITO MUNICIPAL</v>
      </c>
      <c r="J589" s="586" t="str">
        <f>VLOOKUP(MUEBLES[[#This Row],[NO. ÁREA ]],AREAS[],5,FALSE)</f>
        <v>LIC. MIGUEL ÁNGEL ALDANA  CANO</v>
      </c>
      <c r="K589" s="586" t="s">
        <v>4060</v>
      </c>
      <c r="L589" s="587" t="str">
        <f>VLOOKUP(MUEBLES[[#This Row],[NÚM. DE NOMINA ]],PERSONAL[],2,FALSE)</f>
        <v>LIC. MIGUEL ÁNGEL ALDANA  CANO</v>
      </c>
      <c r="M589" s="586" t="str">
        <f>VLOOKUP(MUEBLES[[#This Row],[NÚM. DE NOMINA ]],PERSONAL[],3,FALSE)</f>
        <v xml:space="preserve">TITULAR </v>
      </c>
      <c r="N589" s="585" t="s">
        <v>4911</v>
      </c>
      <c r="O589" s="624" t="s">
        <v>4699</v>
      </c>
      <c r="P589" s="588" t="str">
        <f>VLOOKUP(MUEBLES[[#This Row],[NÚM. DE BIEN ]],BIENES[],2,FALSE)</f>
        <v>SISTEMA DE TIERRA PARA PROTECCION DE DESCARGAS ELECTRICAS</v>
      </c>
      <c r="Q589" s="625" t="s">
        <v>3636</v>
      </c>
      <c r="R589" s="606" t="s">
        <v>5526</v>
      </c>
      <c r="S589" s="585" t="s">
        <v>557</v>
      </c>
      <c r="T589" s="585" t="s">
        <v>557</v>
      </c>
      <c r="U589" s="585" t="s">
        <v>557</v>
      </c>
      <c r="V589" s="585"/>
      <c r="W589" s="590">
        <v>45280</v>
      </c>
      <c r="X589" s="591">
        <v>5383.1540000000005</v>
      </c>
      <c r="Y589" s="619"/>
      <c r="Z589" s="592">
        <v>5383.1540000000005</v>
      </c>
      <c r="AA589" s="585" t="s">
        <v>1405</v>
      </c>
      <c r="AB589" s="19"/>
      <c r="AC589" s="576"/>
      <c r="AD589" s="30"/>
      <c r="AE589" s="30"/>
      <c r="AF589" s="30"/>
      <c r="AG589" s="30"/>
      <c r="AH589" s="30"/>
      <c r="AI589" s="30"/>
      <c r="AJ589" s="30"/>
      <c r="AK589" s="30"/>
      <c r="AL589" s="30"/>
      <c r="AM589" s="30"/>
      <c r="AN589" s="30"/>
      <c r="AO589" s="30"/>
      <c r="AP589" s="30"/>
      <c r="AQ589" s="30"/>
      <c r="AR589" s="30"/>
      <c r="AS589" s="30"/>
      <c r="AT589" s="30"/>
      <c r="AU589" s="30"/>
      <c r="AV589" s="30"/>
      <c r="AW589" s="30"/>
      <c r="AX589" s="30"/>
      <c r="AY589" s="30"/>
      <c r="AZ589" s="30"/>
      <c r="BA589" s="30"/>
      <c r="BB589" s="30"/>
      <c r="BC589" s="30"/>
      <c r="BD589" s="30"/>
      <c r="BE589" s="30"/>
      <c r="BF589" s="30"/>
      <c r="BG589" s="30"/>
      <c r="BH589" s="30"/>
      <c r="BI589" s="30"/>
      <c r="BJ589" s="30"/>
      <c r="BK589" s="30"/>
      <c r="BL589" s="30"/>
      <c r="BM589" s="30"/>
      <c r="BN589" s="30"/>
      <c r="BO589" s="30"/>
      <c r="BP589" s="30"/>
      <c r="BQ589" s="30"/>
      <c r="BR589" s="30"/>
      <c r="BS589" s="30"/>
      <c r="BT589" s="30"/>
      <c r="BU589" s="30"/>
      <c r="BV589" s="30"/>
      <c r="BW589" s="30"/>
      <c r="BX589" s="30"/>
      <c r="BY589" s="30"/>
      <c r="BZ589" s="30"/>
      <c r="CA589" s="30"/>
      <c r="CB589" s="30"/>
      <c r="CC589" s="30"/>
      <c r="CD589" s="30"/>
      <c r="CE589" s="30"/>
      <c r="CF589" s="30"/>
      <c r="CG589" s="30"/>
      <c r="CH589" s="30"/>
      <c r="CI589" s="30"/>
      <c r="CJ589" s="30"/>
      <c r="CK589" s="30"/>
      <c r="CL589" s="30"/>
      <c r="CM589" s="30"/>
      <c r="CN589" s="30"/>
      <c r="CO589" s="30"/>
      <c r="CP589" s="30"/>
      <c r="CQ589" s="30"/>
      <c r="CR589" s="30"/>
      <c r="CS589" s="30"/>
      <c r="CT589" s="30"/>
      <c r="CU589" s="30"/>
      <c r="CV589" s="30"/>
      <c r="CW589" s="30"/>
      <c r="CX589" s="30"/>
      <c r="CY589" s="30"/>
      <c r="CZ589" s="30"/>
      <c r="DA589" s="30"/>
      <c r="DB589" s="30"/>
      <c r="DC589" s="30"/>
      <c r="DD589" s="30"/>
      <c r="DE589" s="30"/>
      <c r="DF589" s="30"/>
      <c r="DG589" s="30"/>
      <c r="DH589" s="30"/>
      <c r="DI589" s="30"/>
      <c r="DJ589" s="30"/>
      <c r="DK589" s="30"/>
      <c r="DL589" s="30"/>
      <c r="DM589" s="30"/>
      <c r="DN589" s="30"/>
      <c r="DO589" s="30"/>
      <c r="DP589" s="30"/>
      <c r="DQ589" s="30"/>
      <c r="DR589" s="30"/>
      <c r="DS589" s="30"/>
      <c r="DT589" s="30"/>
      <c r="DU589" s="30"/>
      <c r="DV589" s="30"/>
      <c r="DW589" s="30"/>
      <c r="DX589" s="30"/>
      <c r="DY589" s="30"/>
      <c r="DZ589" s="30"/>
      <c r="EA589" s="30"/>
      <c r="EB589" s="30"/>
      <c r="EC589" s="30"/>
      <c r="ED589" s="30"/>
      <c r="EE589" s="30"/>
      <c r="EF589" s="30"/>
      <c r="EG589" s="30"/>
      <c r="EH589" s="30"/>
      <c r="EI589" s="30"/>
      <c r="EJ589" s="30"/>
      <c r="EK589" s="30"/>
      <c r="EL589" s="30"/>
      <c r="EM589" s="30"/>
      <c r="EN589" s="30"/>
      <c r="EO589" s="30"/>
      <c r="EP589" s="30"/>
      <c r="EQ589" s="30"/>
      <c r="ER589" s="30"/>
      <c r="ES589" s="30"/>
      <c r="ET589" s="30"/>
      <c r="EU589" s="30"/>
      <c r="EV589" s="30"/>
      <c r="EW589" s="30"/>
      <c r="EX589" s="30"/>
      <c r="EY589" s="30"/>
      <c r="EZ589" s="30"/>
      <c r="FA589" s="30"/>
      <c r="FB589" s="30"/>
      <c r="FC589" s="30"/>
      <c r="FD589" s="30"/>
      <c r="FE589" s="30"/>
      <c r="FF589" s="30"/>
      <c r="FG589" s="30"/>
      <c r="FH589" s="30"/>
      <c r="FI589" s="30"/>
      <c r="FJ589" s="30"/>
      <c r="FK589" s="30"/>
      <c r="FL589" s="30"/>
      <c r="FM589" s="30"/>
      <c r="FN589" s="30"/>
      <c r="FO589" s="30"/>
      <c r="FP589" s="30"/>
      <c r="FQ589" s="30"/>
      <c r="FR589" s="30"/>
      <c r="FS589" s="30"/>
      <c r="FT589" s="30"/>
      <c r="FU589" s="30"/>
      <c r="FV589" s="30"/>
      <c r="FW589" s="30"/>
      <c r="FX589" s="30"/>
      <c r="FY589" s="30"/>
      <c r="FZ589" s="30"/>
      <c r="GA589" s="30"/>
      <c r="GB589" s="30"/>
      <c r="GC589" s="30"/>
      <c r="GD589" s="30"/>
      <c r="GE589" s="30"/>
      <c r="GF589" s="30"/>
      <c r="GG589" s="30"/>
      <c r="GH589" s="30"/>
      <c r="GI589" s="30"/>
      <c r="GJ589" s="30"/>
      <c r="GK589" s="30"/>
      <c r="GL589" s="30"/>
      <c r="GM589" s="30"/>
      <c r="GN589" s="30"/>
      <c r="GO589" s="30"/>
      <c r="GP589" s="30"/>
      <c r="GQ589" s="30"/>
      <c r="GR589" s="30"/>
      <c r="GS589" s="30"/>
      <c r="GT589" s="30"/>
      <c r="GU589" s="30"/>
      <c r="GV589" s="30"/>
      <c r="GW589" s="30"/>
      <c r="GX589" s="30"/>
      <c r="GY589" s="30"/>
      <c r="GZ589" s="30"/>
      <c r="HA589" s="30"/>
      <c r="HB589" s="30"/>
      <c r="HC589" s="30"/>
      <c r="HD589" s="30"/>
      <c r="HE589" s="30"/>
      <c r="HF589" s="30"/>
      <c r="HG589" s="30"/>
      <c r="HH589" s="30"/>
      <c r="HI589" s="30"/>
      <c r="HJ589" s="30"/>
      <c r="HK589" s="30"/>
      <c r="HL589" s="30"/>
      <c r="HM589" s="30"/>
      <c r="HN589" s="30"/>
      <c r="HO589" s="30"/>
      <c r="HP589" s="30"/>
      <c r="HQ589" s="30"/>
      <c r="HR589" s="30"/>
      <c r="HS589" s="30"/>
      <c r="HT589" s="30"/>
      <c r="HU589" s="30"/>
      <c r="HV589" s="30"/>
      <c r="HW589" s="30"/>
      <c r="HX589" s="30"/>
      <c r="HY589" s="30"/>
      <c r="HZ589" s="30"/>
      <c r="IA589" s="30"/>
      <c r="IB589" s="30"/>
      <c r="IC589" s="30"/>
      <c r="ID589" s="30"/>
      <c r="IE589" s="30"/>
      <c r="IF589" s="30"/>
      <c r="IG589" s="30"/>
      <c r="IH589" s="30"/>
      <c r="II589" s="30"/>
      <c r="IJ589" s="30"/>
      <c r="IK589" s="30"/>
      <c r="IL589" s="30"/>
      <c r="IM589" s="30"/>
      <c r="IN589" s="30"/>
      <c r="IO589" s="30"/>
      <c r="IP589" s="30"/>
      <c r="IQ589" s="30"/>
      <c r="IR589" s="30"/>
      <c r="IS589" s="30"/>
      <c r="IT589" s="30"/>
      <c r="IU589" s="30"/>
      <c r="IV589" s="30"/>
      <c r="IW589" s="30"/>
      <c r="IX589" s="30"/>
      <c r="IY589" s="30"/>
      <c r="IZ589" s="30"/>
      <c r="JA589" s="30"/>
      <c r="JB589" s="30"/>
      <c r="JC589" s="30"/>
      <c r="JD589" s="30"/>
      <c r="JE589" s="30"/>
      <c r="JF589" s="30"/>
      <c r="JG589" s="30"/>
      <c r="JH589" s="30"/>
      <c r="JI589" s="30"/>
      <c r="JJ589" s="30"/>
      <c r="JK589" s="30"/>
      <c r="JL589" s="30"/>
      <c r="JM589" s="30"/>
      <c r="JN589" s="30"/>
      <c r="JO589" s="30"/>
      <c r="JP589" s="30"/>
      <c r="JQ589" s="30"/>
      <c r="JR589" s="30"/>
      <c r="JS589" s="30"/>
      <c r="JT589" s="30"/>
      <c r="JU589" s="30"/>
      <c r="JV589" s="30"/>
      <c r="JW589" s="30"/>
      <c r="JX589" s="30"/>
      <c r="JY589" s="30"/>
      <c r="JZ589" s="30"/>
      <c r="KA589" s="30"/>
      <c r="KB589" s="30"/>
      <c r="KC589" s="30"/>
      <c r="KD589" s="30"/>
      <c r="KE589" s="30"/>
      <c r="KF589" s="30"/>
      <c r="KG589" s="30"/>
      <c r="KH589" s="30"/>
      <c r="KI589" s="30"/>
      <c r="KJ589" s="30"/>
      <c r="KK589" s="30"/>
      <c r="KL589" s="30"/>
      <c r="KM589" s="30"/>
      <c r="KN589" s="30"/>
      <c r="KO589" s="30"/>
      <c r="KP589" s="30"/>
      <c r="KQ589" s="30"/>
      <c r="KR589" s="30"/>
      <c r="KS589" s="30"/>
      <c r="KT589" s="30"/>
      <c r="KU589" s="30"/>
      <c r="KV589" s="30"/>
      <c r="KW589" s="30"/>
      <c r="KX589" s="30"/>
      <c r="KY589" s="30"/>
      <c r="KZ589" s="30"/>
      <c r="LA589" s="30"/>
      <c r="LB589" s="30"/>
      <c r="LC589" s="30"/>
      <c r="LD589" s="30"/>
      <c r="LE589" s="30"/>
      <c r="LF589" s="30"/>
      <c r="LG589" s="30"/>
      <c r="LH589" s="30"/>
      <c r="LI589" s="30"/>
      <c r="LJ589" s="30"/>
      <c r="LK589" s="30"/>
      <c r="LL589" s="30"/>
      <c r="LM589" s="30"/>
      <c r="LN589" s="30"/>
      <c r="LO589" s="30"/>
      <c r="LP589" s="30"/>
      <c r="LQ589" s="30"/>
      <c r="LR589" s="30"/>
      <c r="LS589" s="30"/>
      <c r="LT589" s="30"/>
      <c r="LU589" s="30"/>
      <c r="LV589" s="30"/>
      <c r="LW589" s="30"/>
      <c r="LX589" s="30"/>
    </row>
    <row r="590" spans="1:336" s="31" customFormat="1" ht="38.25" x14ac:dyDescent="0.25">
      <c r="A590" s="662" t="str">
        <f>CONCATENATE(MUEBLES[[#This Row],[CODIGO DE LA PARTIDA ESPECIFICA ]],"-",MUEBLES[[#This Row],[NO. EDIFICIO ]],"-",MUEBLES[[#This Row],[NO. ÁREA ]],"-",MUEBLES[[#This Row],[NÚM. DE BIEN ]],"-",MUEBLES[[#This Row],[CONSECUTIVO DEL BIEN ]],"-",MUEBLES[[#This Row],[CONSECUTIVO GENERAL DE INVENTARIO]])</f>
        <v>566-01-14-298-001-0585</v>
      </c>
      <c r="B590" s="584">
        <v>566</v>
      </c>
      <c r="C590" s="584" t="s">
        <v>6107</v>
      </c>
      <c r="D590" s="584" t="s">
        <v>6706</v>
      </c>
      <c r="E590" s="585" t="s">
        <v>4060</v>
      </c>
      <c r="F590" s="584" t="str">
        <f>VLOOKUP(MUEBLES[[#This Row],[NO. EDIFICIO ]],EDIFICIOS[],2,FALSE)</f>
        <v>PALACIO MUNICIPAL</v>
      </c>
      <c r="G590" s="584" t="str">
        <f>VLOOKUP(MUEBLES[[#This Row],[NO. EDIFICIO ]],EDIFICIOS[],3,FALSE)</f>
        <v>PALACIO MUNICIPAL, S/N, COLONIA CENTRO</v>
      </c>
      <c r="H590" s="606" t="s">
        <v>4259</v>
      </c>
      <c r="I590" s="587" t="str">
        <f>VLOOKUP(MUEBLES[[#This Row],[NO. ÁREA ]],AREAS[],2,FALSE)</f>
        <v>ADMINISTRACIÓN MUNICIPAL</v>
      </c>
      <c r="J590" s="586" t="str">
        <f>VLOOKUP(MUEBLES[[#This Row],[NO. ÁREA ]],AREAS[],5,FALSE)</f>
        <v>C. DAVID PÉREZ ALONSO</v>
      </c>
      <c r="K590" s="586">
        <v>173</v>
      </c>
      <c r="L590" s="587" t="str">
        <f>VLOOKUP(MUEBLES[[#This Row],[NÚM. DE NOMINA ]],PERSONAL[],2,FALSE)</f>
        <v>C. NESTOR MÁXIMO GONZÁLEZ</v>
      </c>
      <c r="M590" s="586" t="str">
        <f>VLOOKUP(MUEBLES[[#This Row],[NÚM. DE NOMINA ]],PERSONAL[],3,FALSE)</f>
        <v>OPERADOR</v>
      </c>
      <c r="N590" s="585" t="s">
        <v>4931</v>
      </c>
      <c r="O590" s="586" t="s">
        <v>4692</v>
      </c>
      <c r="P590" s="588" t="str">
        <f>VLOOKUP(MUEBLES[[#This Row],[NÚM. DE BIEN ]],BIENES[],2,FALSE)</f>
        <v xml:space="preserve">TOBERA CORTA RAICES </v>
      </c>
      <c r="Q590" s="589" t="s">
        <v>1364</v>
      </c>
      <c r="R590" s="606" t="s">
        <v>5527</v>
      </c>
      <c r="S590" s="585" t="s">
        <v>557</v>
      </c>
      <c r="T590" s="585" t="s">
        <v>557</v>
      </c>
      <c r="U590" s="585" t="s">
        <v>557</v>
      </c>
      <c r="V590" s="585">
        <v>535</v>
      </c>
      <c r="W590" s="590">
        <v>44354</v>
      </c>
      <c r="X590" s="591">
        <v>19140</v>
      </c>
      <c r="Y590" s="619"/>
      <c r="Z590" s="592">
        <v>19140</v>
      </c>
      <c r="AA590" s="585"/>
      <c r="AB590" s="19"/>
      <c r="AC590" s="576"/>
      <c r="AD590" s="30"/>
      <c r="AE590" s="30"/>
      <c r="AF590" s="30"/>
      <c r="AG590" s="30"/>
      <c r="AH590" s="30"/>
      <c r="AI590" s="30"/>
      <c r="AJ590" s="30"/>
      <c r="AK590" s="30"/>
      <c r="AL590" s="30"/>
      <c r="AM590" s="30"/>
      <c r="AN590" s="30"/>
      <c r="AO590" s="30"/>
      <c r="AP590" s="30"/>
      <c r="AQ590" s="30"/>
      <c r="AR590" s="30"/>
      <c r="AS590" s="30"/>
      <c r="AT590" s="30"/>
      <c r="AU590" s="30"/>
      <c r="AV590" s="30"/>
      <c r="AW590" s="30"/>
      <c r="AX590" s="30"/>
      <c r="AY590" s="30"/>
      <c r="AZ590" s="30"/>
      <c r="BA590" s="30"/>
      <c r="BB590" s="30"/>
      <c r="BC590" s="30"/>
      <c r="BD590" s="30"/>
      <c r="BE590" s="30"/>
      <c r="BF590" s="30"/>
      <c r="BG590" s="30"/>
      <c r="BH590" s="30"/>
      <c r="BI590" s="30"/>
      <c r="BJ590" s="30"/>
      <c r="BK590" s="30"/>
      <c r="BL590" s="30"/>
      <c r="BM590" s="30"/>
      <c r="BN590" s="30"/>
      <c r="BO590" s="30"/>
      <c r="BP590" s="30"/>
      <c r="BQ590" s="30"/>
      <c r="BR590" s="30"/>
      <c r="BS590" s="30"/>
      <c r="BT590" s="30"/>
      <c r="BU590" s="30"/>
      <c r="BV590" s="30"/>
      <c r="BW590" s="30"/>
      <c r="BX590" s="30"/>
      <c r="BY590" s="30"/>
      <c r="BZ590" s="30"/>
      <c r="CA590" s="30"/>
      <c r="CB590" s="30"/>
      <c r="CC590" s="30"/>
      <c r="CD590" s="30"/>
      <c r="CE590" s="30"/>
      <c r="CF590" s="30"/>
      <c r="CG590" s="30"/>
      <c r="CH590" s="30"/>
      <c r="CI590" s="30"/>
      <c r="CJ590" s="30"/>
      <c r="CK590" s="30"/>
      <c r="CL590" s="30"/>
      <c r="CM590" s="30"/>
      <c r="CN590" s="30"/>
      <c r="CO590" s="30"/>
      <c r="CP590" s="30"/>
      <c r="CQ590" s="30"/>
      <c r="CR590" s="30"/>
      <c r="CS590" s="30"/>
      <c r="CT590" s="30"/>
      <c r="CU590" s="30"/>
      <c r="CV590" s="30"/>
      <c r="CW590" s="30"/>
      <c r="CX590" s="30"/>
      <c r="CY590" s="30"/>
      <c r="CZ590" s="30"/>
      <c r="DA590" s="30"/>
      <c r="DB590" s="30"/>
      <c r="DC590" s="30"/>
      <c r="DD590" s="30"/>
      <c r="DE590" s="30"/>
      <c r="DF590" s="30"/>
      <c r="DG590" s="30"/>
      <c r="DH590" s="30"/>
      <c r="DI590" s="30"/>
      <c r="DJ590" s="30"/>
      <c r="DK590" s="30"/>
      <c r="DL590" s="30"/>
      <c r="DM590" s="30"/>
      <c r="DN590" s="30"/>
      <c r="DO590" s="30"/>
      <c r="DP590" s="30"/>
      <c r="DQ590" s="30"/>
      <c r="DR590" s="30"/>
      <c r="DS590" s="30"/>
      <c r="DT590" s="30"/>
      <c r="DU590" s="30"/>
      <c r="DV590" s="30"/>
      <c r="DW590" s="30"/>
      <c r="DX590" s="30"/>
      <c r="DY590" s="30"/>
      <c r="DZ590" s="30"/>
      <c r="EA590" s="30"/>
      <c r="EB590" s="30"/>
      <c r="EC590" s="30"/>
      <c r="ED590" s="30"/>
      <c r="EE590" s="30"/>
      <c r="EF590" s="30"/>
      <c r="EG590" s="30"/>
      <c r="EH590" s="30"/>
      <c r="EI590" s="30"/>
      <c r="EJ590" s="30"/>
      <c r="EK590" s="30"/>
      <c r="EL590" s="30"/>
      <c r="EM590" s="30"/>
      <c r="EN590" s="30"/>
      <c r="EO590" s="30"/>
      <c r="EP590" s="30"/>
      <c r="EQ590" s="30"/>
      <c r="ER590" s="30"/>
      <c r="ES590" s="30"/>
      <c r="ET590" s="30"/>
      <c r="EU590" s="30"/>
      <c r="EV590" s="30"/>
      <c r="EW590" s="30"/>
      <c r="EX590" s="30"/>
      <c r="EY590" s="30"/>
      <c r="EZ590" s="30"/>
      <c r="FA590" s="30"/>
      <c r="FB590" s="30"/>
      <c r="FC590" s="30"/>
      <c r="FD590" s="30"/>
      <c r="FE590" s="30"/>
      <c r="FF590" s="30"/>
      <c r="FG590" s="30"/>
      <c r="FH590" s="30"/>
      <c r="FI590" s="30"/>
      <c r="FJ590" s="30"/>
      <c r="FK590" s="30"/>
      <c r="FL590" s="30"/>
      <c r="FM590" s="30"/>
      <c r="FN590" s="30"/>
      <c r="FO590" s="30"/>
      <c r="FP590" s="30"/>
      <c r="FQ590" s="30"/>
      <c r="FR590" s="30"/>
      <c r="FS590" s="30"/>
      <c r="FT590" s="30"/>
      <c r="FU590" s="30"/>
      <c r="FV590" s="30"/>
      <c r="FW590" s="30"/>
      <c r="FX590" s="30"/>
      <c r="FY590" s="30"/>
      <c r="FZ590" s="30"/>
      <c r="GA590" s="30"/>
      <c r="GB590" s="30"/>
      <c r="GC590" s="30"/>
      <c r="GD590" s="30"/>
      <c r="GE590" s="30"/>
      <c r="GF590" s="30"/>
      <c r="GG590" s="30"/>
      <c r="GH590" s="30"/>
      <c r="GI590" s="30"/>
      <c r="GJ590" s="30"/>
      <c r="GK590" s="30"/>
      <c r="GL590" s="30"/>
      <c r="GM590" s="30"/>
      <c r="GN590" s="30"/>
      <c r="GO590" s="30"/>
      <c r="GP590" s="30"/>
      <c r="GQ590" s="30"/>
      <c r="GR590" s="30"/>
      <c r="GS590" s="30"/>
      <c r="GT590" s="30"/>
      <c r="GU590" s="30"/>
      <c r="GV590" s="30"/>
      <c r="GW590" s="30"/>
      <c r="GX590" s="30"/>
      <c r="GY590" s="30"/>
      <c r="GZ590" s="30"/>
      <c r="HA590" s="30"/>
      <c r="HB590" s="30"/>
      <c r="HC590" s="30"/>
      <c r="HD590" s="30"/>
      <c r="HE590" s="30"/>
      <c r="HF590" s="30"/>
      <c r="HG590" s="30"/>
      <c r="HH590" s="30"/>
      <c r="HI590" s="30"/>
      <c r="HJ590" s="30"/>
      <c r="HK590" s="30"/>
      <c r="HL590" s="30"/>
      <c r="HM590" s="30"/>
      <c r="HN590" s="30"/>
      <c r="HO590" s="30"/>
      <c r="HP590" s="30"/>
      <c r="HQ590" s="30"/>
      <c r="HR590" s="30"/>
      <c r="HS590" s="30"/>
      <c r="HT590" s="30"/>
      <c r="HU590" s="30"/>
      <c r="HV590" s="30"/>
      <c r="HW590" s="30"/>
      <c r="HX590" s="30"/>
      <c r="HY590" s="30"/>
      <c r="HZ590" s="30"/>
      <c r="IA590" s="30"/>
      <c r="IB590" s="30"/>
      <c r="IC590" s="30"/>
      <c r="ID590" s="30"/>
      <c r="IE590" s="30"/>
      <c r="IF590" s="30"/>
      <c r="IG590" s="30"/>
      <c r="IH590" s="30"/>
      <c r="II590" s="30"/>
      <c r="IJ590" s="30"/>
      <c r="IK590" s="30"/>
      <c r="IL590" s="30"/>
      <c r="IM590" s="30"/>
      <c r="IN590" s="30"/>
      <c r="IO590" s="30"/>
      <c r="IP590" s="30"/>
      <c r="IQ590" s="30"/>
      <c r="IR590" s="30"/>
      <c r="IS590" s="30"/>
      <c r="IT590" s="30"/>
      <c r="IU590" s="30"/>
      <c r="IV590" s="30"/>
      <c r="IW590" s="30"/>
      <c r="IX590" s="30"/>
      <c r="IY590" s="30"/>
      <c r="IZ590" s="30"/>
      <c r="JA590" s="30"/>
      <c r="JB590" s="30"/>
      <c r="JC590" s="30"/>
      <c r="JD590" s="30"/>
      <c r="JE590" s="30"/>
      <c r="JF590" s="30"/>
      <c r="JG590" s="30"/>
      <c r="JH590" s="30"/>
      <c r="JI590" s="30"/>
      <c r="JJ590" s="30"/>
      <c r="JK590" s="30"/>
      <c r="JL590" s="30"/>
      <c r="JM590" s="30"/>
      <c r="JN590" s="30"/>
      <c r="JO590" s="30"/>
      <c r="JP590" s="30"/>
      <c r="JQ590" s="30"/>
      <c r="JR590" s="30"/>
      <c r="JS590" s="30"/>
      <c r="JT590" s="30"/>
      <c r="JU590" s="30"/>
      <c r="JV590" s="30"/>
      <c r="JW590" s="30"/>
      <c r="JX590" s="30"/>
      <c r="JY590" s="30"/>
      <c r="JZ590" s="30"/>
      <c r="KA590" s="30"/>
      <c r="KB590" s="30"/>
      <c r="KC590" s="30"/>
      <c r="KD590" s="30"/>
      <c r="KE590" s="30"/>
      <c r="KF590" s="30"/>
      <c r="KG590" s="30"/>
      <c r="KH590" s="30"/>
      <c r="KI590" s="30"/>
      <c r="KJ590" s="30"/>
      <c r="KK590" s="30"/>
      <c r="KL590" s="30"/>
      <c r="KM590" s="30"/>
      <c r="KN590" s="30"/>
      <c r="KO590" s="30"/>
      <c r="KP590" s="30"/>
      <c r="KQ590" s="30"/>
      <c r="KR590" s="30"/>
      <c r="KS590" s="30"/>
      <c r="KT590" s="30"/>
      <c r="KU590" s="30"/>
      <c r="KV590" s="30"/>
      <c r="KW590" s="30"/>
      <c r="KX590" s="30"/>
      <c r="KY590" s="30"/>
      <c r="KZ590" s="30"/>
      <c r="LA590" s="30"/>
      <c r="LB590" s="30"/>
      <c r="LC590" s="30"/>
      <c r="LD590" s="30"/>
      <c r="LE590" s="30"/>
      <c r="LF590" s="30"/>
      <c r="LG590" s="30"/>
      <c r="LH590" s="30"/>
      <c r="LI590" s="30"/>
      <c r="LJ590" s="30"/>
      <c r="LK590" s="30"/>
      <c r="LL590" s="30"/>
      <c r="LM590" s="30"/>
      <c r="LN590" s="30"/>
      <c r="LO590" s="30"/>
      <c r="LP590" s="30"/>
      <c r="LQ590" s="30"/>
      <c r="LR590" s="30"/>
      <c r="LS590" s="30"/>
      <c r="LT590" s="30"/>
      <c r="LU590" s="30"/>
      <c r="LV590" s="30"/>
      <c r="LW590" s="30"/>
      <c r="LX590" s="30"/>
    </row>
    <row r="591" spans="1:336" s="31" customFormat="1" ht="76.5" x14ac:dyDescent="0.25">
      <c r="A591" s="665" t="str">
        <f>CONCATENATE(MUEBLES[[#This Row],[CODIGO DE LA PARTIDA ESPECIFICA ]],"-",MUEBLES[[#This Row],[NO. EDIFICIO ]],"-",MUEBLES[[#This Row],[NO. ÁREA ]],"-",MUEBLES[[#This Row],[NÚM. DE BIEN ]],"-",MUEBLES[[#This Row],[CONSECUTIVO DEL BIEN ]],"-",MUEBLES[[#This Row],[CONSECUTIVO GENERAL DE INVENTARIO]])</f>
        <v>566-01-15-306-001-0586</v>
      </c>
      <c r="B591" s="584">
        <v>566</v>
      </c>
      <c r="C591" s="584" t="s">
        <v>6107</v>
      </c>
      <c r="D591" s="584" t="s">
        <v>6711</v>
      </c>
      <c r="E591" s="585" t="s">
        <v>4060</v>
      </c>
      <c r="F591" s="584" t="str">
        <f>VLOOKUP(MUEBLES[[#This Row],[NO. EDIFICIO ]],EDIFICIOS[],2,FALSE)</f>
        <v>PALACIO MUNICIPAL</v>
      </c>
      <c r="G591" s="584" t="str">
        <f>VLOOKUP(MUEBLES[[#This Row],[NO. EDIFICIO ]],EDIFICIOS[],3,FALSE)</f>
        <v>PALACIO MUNICIPAL, S/N, COLONIA CENTRO</v>
      </c>
      <c r="H591" s="606" t="s">
        <v>4260</v>
      </c>
      <c r="I591" s="587" t="str">
        <f>VLOOKUP(MUEBLES[[#This Row],[NO. ÁREA ]],AREAS[],2,FALSE)</f>
        <v>RECURSOS HUMANOS</v>
      </c>
      <c r="J591" s="586" t="str">
        <f>VLOOKUP(MUEBLES[[#This Row],[NO. ÁREA ]],AREAS[],5,FALSE)</f>
        <v>LIC. CHRISTEL MORENO MARTÍNEZ</v>
      </c>
      <c r="K591" s="586">
        <v>158</v>
      </c>
      <c r="L591" s="587" t="str">
        <f>VLOOKUP(MUEBLES[[#This Row],[NÚM. DE NOMINA ]],PERSONAL[],2,FALSE)</f>
        <v>LIC. CHRISTEL MORENO MARTÍNEZ</v>
      </c>
      <c r="M591" s="586" t="str">
        <f>VLOOKUP(MUEBLES[[#This Row],[NÚM. DE NOMINA ]],PERSONAL[],3,FALSE)</f>
        <v>TITULAR</v>
      </c>
      <c r="N591" s="585" t="s">
        <v>4939</v>
      </c>
      <c r="O591" s="624" t="s">
        <v>4692</v>
      </c>
      <c r="P591" s="588" t="str">
        <f>VLOOKUP(MUEBLES[[#This Row],[NÚM. DE BIEN ]],BIENES[],2,FALSE)</f>
        <v xml:space="preserve">TRITURADORA DE PAPEL </v>
      </c>
      <c r="Q591" s="625" t="s">
        <v>3384</v>
      </c>
      <c r="R591" s="606" t="s">
        <v>5528</v>
      </c>
      <c r="S591" s="585" t="s">
        <v>3383</v>
      </c>
      <c r="T591" s="585" t="s">
        <v>3383</v>
      </c>
      <c r="U591" s="585" t="s">
        <v>557</v>
      </c>
      <c r="V591" s="585">
        <v>242817</v>
      </c>
      <c r="W591" s="590">
        <v>45095</v>
      </c>
      <c r="X591" s="591">
        <v>3400.01</v>
      </c>
      <c r="Y591" s="592"/>
      <c r="Z591" s="592">
        <v>3400.01</v>
      </c>
      <c r="AA591" s="585" t="s">
        <v>1405</v>
      </c>
      <c r="AB591" s="19"/>
      <c r="AC591" s="576"/>
      <c r="AD591" s="30"/>
      <c r="AE591" s="30"/>
      <c r="AF591" s="30"/>
      <c r="AG591" s="30"/>
      <c r="AH591" s="30"/>
      <c r="AI591" s="30"/>
      <c r="AJ591" s="30"/>
      <c r="AK591" s="30"/>
      <c r="AL591" s="30"/>
      <c r="AM591" s="30"/>
      <c r="AN591" s="30"/>
      <c r="AO591" s="30"/>
      <c r="AP591" s="30"/>
      <c r="AQ591" s="30"/>
      <c r="AR591" s="30"/>
      <c r="AS591" s="30"/>
      <c r="AT591" s="30"/>
      <c r="AU591" s="30"/>
      <c r="AV591" s="30"/>
      <c r="AW591" s="30"/>
      <c r="AX591" s="30"/>
      <c r="AY591" s="30"/>
      <c r="AZ591" s="30"/>
      <c r="BA591" s="30"/>
      <c r="BB591" s="30"/>
      <c r="BC591" s="30"/>
      <c r="BD591" s="30"/>
      <c r="BE591" s="30"/>
      <c r="BF591" s="30"/>
      <c r="BG591" s="30"/>
      <c r="BH591" s="30"/>
      <c r="BI591" s="30"/>
      <c r="BJ591" s="30"/>
      <c r="BK591" s="30"/>
      <c r="BL591" s="30"/>
      <c r="BM591" s="30"/>
      <c r="BN591" s="30"/>
      <c r="BO591" s="30"/>
      <c r="BP591" s="30"/>
      <c r="BQ591" s="30"/>
      <c r="BR591" s="30"/>
      <c r="BS591" s="30"/>
      <c r="BT591" s="30"/>
      <c r="BU591" s="30"/>
      <c r="BV591" s="30"/>
      <c r="BW591" s="30"/>
      <c r="BX591" s="30"/>
      <c r="BY591" s="30"/>
      <c r="BZ591" s="30"/>
      <c r="CA591" s="30"/>
      <c r="CB591" s="30"/>
      <c r="CC591" s="30"/>
      <c r="CD591" s="30"/>
      <c r="CE591" s="30"/>
      <c r="CF591" s="30"/>
      <c r="CG591" s="30"/>
      <c r="CH591" s="30"/>
      <c r="CI591" s="30"/>
      <c r="CJ591" s="30"/>
      <c r="CK591" s="30"/>
      <c r="CL591" s="30"/>
      <c r="CM591" s="30"/>
      <c r="CN591" s="30"/>
      <c r="CO591" s="30"/>
      <c r="CP591" s="30"/>
      <c r="CQ591" s="30"/>
      <c r="CR591" s="30"/>
      <c r="CS591" s="30"/>
      <c r="CT591" s="30"/>
      <c r="CU591" s="30"/>
      <c r="CV591" s="30"/>
      <c r="CW591" s="30"/>
      <c r="CX591" s="30"/>
      <c r="CY591" s="30"/>
      <c r="CZ591" s="30"/>
      <c r="DA591" s="30"/>
      <c r="DB591" s="30"/>
      <c r="DC591" s="30"/>
      <c r="DD591" s="30"/>
      <c r="DE591" s="30"/>
      <c r="DF591" s="30"/>
      <c r="DG591" s="30"/>
      <c r="DH591" s="30"/>
      <c r="DI591" s="30"/>
      <c r="DJ591" s="30"/>
      <c r="DK591" s="30"/>
      <c r="DL591" s="30"/>
      <c r="DM591" s="30"/>
      <c r="DN591" s="30"/>
      <c r="DO591" s="30"/>
      <c r="DP591" s="30"/>
      <c r="DQ591" s="30"/>
      <c r="DR591" s="30"/>
      <c r="DS591" s="30"/>
      <c r="DT591" s="30"/>
      <c r="DU591" s="30"/>
      <c r="DV591" s="30"/>
      <c r="DW591" s="30"/>
      <c r="DX591" s="30"/>
      <c r="DY591" s="30"/>
      <c r="DZ591" s="30"/>
      <c r="EA591" s="30"/>
      <c r="EB591" s="30"/>
      <c r="EC591" s="30"/>
      <c r="ED591" s="30"/>
      <c r="EE591" s="30"/>
      <c r="EF591" s="30"/>
      <c r="EG591" s="30"/>
      <c r="EH591" s="30"/>
      <c r="EI591" s="30"/>
      <c r="EJ591" s="30"/>
      <c r="EK591" s="30"/>
      <c r="EL591" s="30"/>
      <c r="EM591" s="30"/>
      <c r="EN591" s="30"/>
      <c r="EO591" s="30"/>
      <c r="EP591" s="30"/>
      <c r="EQ591" s="30"/>
      <c r="ER591" s="30"/>
      <c r="ES591" s="30"/>
      <c r="ET591" s="30"/>
      <c r="EU591" s="30"/>
      <c r="EV591" s="30"/>
      <c r="EW591" s="30"/>
      <c r="EX591" s="30"/>
      <c r="EY591" s="30"/>
      <c r="EZ591" s="30"/>
      <c r="FA591" s="30"/>
      <c r="FB591" s="30"/>
      <c r="FC591" s="30"/>
      <c r="FD591" s="30"/>
      <c r="FE591" s="30"/>
      <c r="FF591" s="30"/>
      <c r="FG591" s="30"/>
      <c r="FH591" s="30"/>
      <c r="FI591" s="30"/>
      <c r="FJ591" s="30"/>
      <c r="FK591" s="30"/>
      <c r="FL591" s="30"/>
      <c r="FM591" s="30"/>
      <c r="FN591" s="30"/>
      <c r="FO591" s="30"/>
      <c r="FP591" s="30"/>
      <c r="FQ591" s="30"/>
      <c r="FR591" s="30"/>
      <c r="FS591" s="30"/>
      <c r="FT591" s="30"/>
      <c r="FU591" s="30"/>
      <c r="FV591" s="30"/>
      <c r="FW591" s="30"/>
      <c r="FX591" s="30"/>
      <c r="FY591" s="30"/>
      <c r="FZ591" s="30"/>
      <c r="GA591" s="30"/>
      <c r="GB591" s="30"/>
      <c r="GC591" s="30"/>
      <c r="GD591" s="30"/>
      <c r="GE591" s="30"/>
      <c r="GF591" s="30"/>
      <c r="GG591" s="30"/>
      <c r="GH591" s="30"/>
      <c r="GI591" s="30"/>
      <c r="GJ591" s="30"/>
      <c r="GK591" s="30"/>
      <c r="GL591" s="30"/>
      <c r="GM591" s="30"/>
      <c r="GN591" s="30"/>
      <c r="GO591" s="30"/>
      <c r="GP591" s="30"/>
      <c r="GQ591" s="30"/>
      <c r="GR591" s="30"/>
      <c r="GS591" s="30"/>
      <c r="GT591" s="30"/>
      <c r="GU591" s="30"/>
      <c r="GV591" s="30"/>
      <c r="GW591" s="30"/>
      <c r="GX591" s="30"/>
      <c r="GY591" s="30"/>
      <c r="GZ591" s="30"/>
      <c r="HA591" s="30"/>
      <c r="HB591" s="30"/>
      <c r="HC591" s="30"/>
      <c r="HD591" s="30"/>
      <c r="HE591" s="30"/>
      <c r="HF591" s="30"/>
      <c r="HG591" s="30"/>
      <c r="HH591" s="30"/>
      <c r="HI591" s="30"/>
      <c r="HJ591" s="30"/>
      <c r="HK591" s="30"/>
      <c r="HL591" s="30"/>
      <c r="HM591" s="30"/>
      <c r="HN591" s="30"/>
      <c r="HO591" s="30"/>
      <c r="HP591" s="30"/>
      <c r="HQ591" s="30"/>
      <c r="HR591" s="30"/>
      <c r="HS591" s="30"/>
      <c r="HT591" s="30"/>
      <c r="HU591" s="30"/>
      <c r="HV591" s="30"/>
      <c r="HW591" s="30"/>
      <c r="HX591" s="30"/>
      <c r="HY591" s="30"/>
      <c r="HZ591" s="30"/>
      <c r="IA591" s="30"/>
      <c r="IB591" s="30"/>
      <c r="IC591" s="30"/>
      <c r="ID591" s="30"/>
      <c r="IE591" s="30"/>
      <c r="IF591" s="30"/>
      <c r="IG591" s="30"/>
      <c r="IH591" s="30"/>
      <c r="II591" s="30"/>
      <c r="IJ591" s="30"/>
      <c r="IK591" s="30"/>
      <c r="IL591" s="30"/>
      <c r="IM591" s="30"/>
      <c r="IN591" s="30"/>
      <c r="IO591" s="30"/>
      <c r="IP591" s="30"/>
      <c r="IQ591" s="30"/>
      <c r="IR591" s="30"/>
      <c r="IS591" s="30"/>
      <c r="IT591" s="30"/>
      <c r="IU591" s="30"/>
      <c r="IV591" s="30"/>
      <c r="IW591" s="30"/>
      <c r="IX591" s="30"/>
      <c r="IY591" s="30"/>
      <c r="IZ591" s="30"/>
      <c r="JA591" s="30"/>
      <c r="JB591" s="30"/>
      <c r="JC591" s="30"/>
      <c r="JD591" s="30"/>
      <c r="JE591" s="30"/>
      <c r="JF591" s="30"/>
      <c r="JG591" s="30"/>
      <c r="JH591" s="30"/>
      <c r="JI591" s="30"/>
      <c r="JJ591" s="30"/>
      <c r="JK591" s="30"/>
      <c r="JL591" s="30"/>
      <c r="JM591" s="30"/>
      <c r="JN591" s="30"/>
      <c r="JO591" s="30"/>
      <c r="JP591" s="30"/>
      <c r="JQ591" s="30"/>
      <c r="JR591" s="30"/>
      <c r="JS591" s="30"/>
      <c r="JT591" s="30"/>
      <c r="JU591" s="30"/>
      <c r="JV591" s="30"/>
      <c r="JW591" s="30"/>
      <c r="JX591" s="30"/>
      <c r="JY591" s="30"/>
      <c r="JZ591" s="30"/>
      <c r="KA591" s="30"/>
      <c r="KB591" s="30"/>
      <c r="KC591" s="30"/>
      <c r="KD591" s="30"/>
      <c r="KE591" s="30"/>
      <c r="KF591" s="30"/>
      <c r="KG591" s="30"/>
      <c r="KH591" s="30"/>
      <c r="KI591" s="30"/>
      <c r="KJ591" s="30"/>
      <c r="KK591" s="30"/>
      <c r="KL591" s="30"/>
      <c r="KM591" s="30"/>
      <c r="KN591" s="30"/>
      <c r="KO591" s="30"/>
      <c r="KP591" s="30"/>
      <c r="KQ591" s="30"/>
      <c r="KR591" s="30"/>
      <c r="KS591" s="30"/>
      <c r="KT591" s="30"/>
      <c r="KU591" s="30"/>
      <c r="KV591" s="30"/>
      <c r="KW591" s="30"/>
      <c r="KX591" s="30"/>
      <c r="KY591" s="30"/>
      <c r="KZ591" s="30"/>
      <c r="LA591" s="30"/>
      <c r="LB591" s="30"/>
      <c r="LC591" s="30"/>
      <c r="LD591" s="30"/>
      <c r="LE591" s="30"/>
      <c r="LF591" s="30"/>
      <c r="LG591" s="30"/>
      <c r="LH591" s="30"/>
      <c r="LI591" s="30"/>
      <c r="LJ591" s="30"/>
      <c r="LK591" s="30"/>
      <c r="LL591" s="30"/>
      <c r="LM591" s="30"/>
      <c r="LN591" s="30"/>
      <c r="LO591" s="30"/>
      <c r="LP591" s="30"/>
      <c r="LQ591" s="30"/>
      <c r="LR591" s="30"/>
      <c r="LS591" s="30"/>
      <c r="LT591" s="30"/>
      <c r="LU591" s="30"/>
      <c r="LV591" s="30"/>
      <c r="LW591" s="30"/>
      <c r="LX591" s="30"/>
    </row>
    <row r="592" spans="1:336" s="31" customFormat="1" ht="46.5" customHeight="1" x14ac:dyDescent="0.25">
      <c r="A592" s="665" t="str">
        <f>CONCATENATE(MUEBLES[[#This Row],[CODIGO DE LA PARTIDA ESPECIFICA ]],"-",MUEBLES[[#This Row],[NO. EDIFICIO ]],"-",MUEBLES[[#This Row],[NO. ÁREA ]],"-",MUEBLES[[#This Row],[NÚM. DE BIEN ]],"-",MUEBLES[[#This Row],[CONSECUTIVO DEL BIEN ]],"-",MUEBLES[[#This Row],[CONSECUTIVO GENERAL DE INVENTARIO]])</f>
        <v>531-01-44-308-001-0587</v>
      </c>
      <c r="B592" s="584">
        <v>531</v>
      </c>
      <c r="C592" s="605" t="s">
        <v>6102</v>
      </c>
      <c r="D592" s="584" t="s">
        <v>6707</v>
      </c>
      <c r="E592" s="585" t="s">
        <v>4060</v>
      </c>
      <c r="F592" s="584" t="str">
        <f>VLOOKUP(MUEBLES[[#This Row],[NO. EDIFICIO ]],EDIFICIOS[],2,FALSE)</f>
        <v>PALACIO MUNICIPAL</v>
      </c>
      <c r="G592" s="584" t="str">
        <f>VLOOKUP(MUEBLES[[#This Row],[NO. EDIFICIO ]],EDIFICIOS[],3,FALSE)</f>
        <v>PALACIO MUNICIPAL, S/N, COLONIA CENTRO</v>
      </c>
      <c r="H592" s="606" t="s">
        <v>4289</v>
      </c>
      <c r="I592" s="587" t="str">
        <f>VLOOKUP(MUEBLES[[#This Row],[NO. ÁREA ]],AREAS[],2,FALSE)</f>
        <v>SEGURIDAD PÚBLICA Y TRÁNSITO MUNICIPAL</v>
      </c>
      <c r="J592" s="586" t="str">
        <f>VLOOKUP(MUEBLES[[#This Row],[NO. ÁREA ]],AREAS[],5,FALSE)</f>
        <v>LIC. MIGUEL ÁNGEL ALDANA  CANO</v>
      </c>
      <c r="K592" s="586" t="s">
        <v>4060</v>
      </c>
      <c r="L592" s="587" t="str">
        <f>VLOOKUP(MUEBLES[[#This Row],[NÚM. DE NOMINA ]],PERSONAL[],2,FALSE)</f>
        <v>LIC. MIGUEL ÁNGEL ALDANA  CANO</v>
      </c>
      <c r="M592" s="586" t="str">
        <f>VLOOKUP(MUEBLES[[#This Row],[NÚM. DE NOMINA ]],PERSONAL[],3,FALSE)</f>
        <v xml:space="preserve">TITULAR </v>
      </c>
      <c r="N592" s="585" t="s">
        <v>4941</v>
      </c>
      <c r="O592" s="586" t="s">
        <v>4692</v>
      </c>
      <c r="P592" s="588" t="str">
        <f>VLOOKUP(MUEBLES[[#This Row],[NÚM. DE BIEN ]],BIENES[],2,FALSE)</f>
        <v xml:space="preserve">TUNEL AUTOMATICO SANITIZANTE </v>
      </c>
      <c r="Q592" s="589" t="s">
        <v>1214</v>
      </c>
      <c r="R592" s="606" t="s">
        <v>5529</v>
      </c>
      <c r="S592" s="585" t="s">
        <v>557</v>
      </c>
      <c r="T592" s="585" t="s">
        <v>557</v>
      </c>
      <c r="U592" s="585" t="s">
        <v>557</v>
      </c>
      <c r="V592" s="585">
        <v>42</v>
      </c>
      <c r="W592" s="590">
        <v>44144</v>
      </c>
      <c r="X592" s="591">
        <v>46400</v>
      </c>
      <c r="Y592" s="592"/>
      <c r="Z592" s="592">
        <v>46400</v>
      </c>
      <c r="AA592" s="585" t="s">
        <v>33</v>
      </c>
      <c r="AB592" s="19"/>
      <c r="AC592" s="576"/>
      <c r="AD592" s="30"/>
      <c r="AE592" s="30"/>
      <c r="AF592" s="30"/>
      <c r="AG592" s="30"/>
      <c r="AH592" s="30"/>
      <c r="AI592" s="30"/>
      <c r="AJ592" s="30"/>
      <c r="AK592" s="30"/>
      <c r="AL592" s="30"/>
      <c r="AM592" s="30"/>
      <c r="AN592" s="30"/>
      <c r="AO592" s="30"/>
      <c r="AP592" s="30"/>
      <c r="AQ592" s="30"/>
      <c r="AR592" s="30"/>
      <c r="AS592" s="30"/>
      <c r="AT592" s="30"/>
      <c r="AU592" s="30"/>
      <c r="AV592" s="30"/>
      <c r="AW592" s="30"/>
      <c r="AX592" s="30"/>
      <c r="AY592" s="30"/>
      <c r="AZ592" s="30"/>
      <c r="BA592" s="30"/>
      <c r="BB592" s="30"/>
      <c r="BC592" s="30"/>
      <c r="BD592" s="30"/>
      <c r="BE592" s="30"/>
      <c r="BF592" s="30"/>
      <c r="BG592" s="30"/>
      <c r="BH592" s="30"/>
      <c r="BI592" s="30"/>
      <c r="BJ592" s="30"/>
      <c r="BK592" s="30"/>
      <c r="BL592" s="30"/>
      <c r="BM592" s="30"/>
      <c r="BN592" s="30"/>
      <c r="BO592" s="30"/>
      <c r="BP592" s="30"/>
      <c r="BQ592" s="30"/>
      <c r="BR592" s="30"/>
      <c r="BS592" s="30"/>
      <c r="BT592" s="30"/>
      <c r="BU592" s="30"/>
      <c r="BV592" s="30"/>
      <c r="BW592" s="30"/>
      <c r="BX592" s="30"/>
      <c r="BY592" s="30"/>
      <c r="BZ592" s="30"/>
      <c r="CA592" s="30"/>
      <c r="CB592" s="30"/>
      <c r="CC592" s="30"/>
      <c r="CD592" s="30"/>
      <c r="CE592" s="30"/>
      <c r="CF592" s="30"/>
      <c r="CG592" s="30"/>
      <c r="CH592" s="30"/>
      <c r="CI592" s="30"/>
      <c r="CJ592" s="30"/>
      <c r="CK592" s="30"/>
      <c r="CL592" s="30"/>
      <c r="CM592" s="30"/>
      <c r="CN592" s="30"/>
      <c r="CO592" s="30"/>
      <c r="CP592" s="30"/>
      <c r="CQ592" s="30"/>
      <c r="CR592" s="30"/>
      <c r="CS592" s="30"/>
      <c r="CT592" s="30"/>
      <c r="CU592" s="30"/>
      <c r="CV592" s="30"/>
      <c r="CW592" s="30"/>
      <c r="CX592" s="30"/>
      <c r="CY592" s="30"/>
      <c r="CZ592" s="30"/>
      <c r="DA592" s="30"/>
      <c r="DB592" s="30"/>
      <c r="DC592" s="30"/>
      <c r="DD592" s="30"/>
      <c r="DE592" s="30"/>
      <c r="DF592" s="30"/>
      <c r="DG592" s="30"/>
      <c r="DH592" s="30"/>
      <c r="DI592" s="30"/>
      <c r="DJ592" s="30"/>
      <c r="DK592" s="30"/>
      <c r="DL592" s="30"/>
      <c r="DM592" s="30"/>
      <c r="DN592" s="30"/>
      <c r="DO592" s="30"/>
      <c r="DP592" s="30"/>
      <c r="DQ592" s="30"/>
      <c r="DR592" s="30"/>
      <c r="DS592" s="30"/>
      <c r="DT592" s="30"/>
      <c r="DU592" s="30"/>
      <c r="DV592" s="30"/>
      <c r="DW592" s="30"/>
      <c r="DX592" s="30"/>
      <c r="DY592" s="30"/>
      <c r="DZ592" s="30"/>
      <c r="EA592" s="30"/>
      <c r="EB592" s="30"/>
      <c r="EC592" s="30"/>
      <c r="ED592" s="30"/>
      <c r="EE592" s="30"/>
      <c r="EF592" s="30"/>
      <c r="EG592" s="30"/>
      <c r="EH592" s="30"/>
      <c r="EI592" s="30"/>
      <c r="EJ592" s="30"/>
      <c r="EK592" s="30"/>
      <c r="EL592" s="30"/>
      <c r="EM592" s="30"/>
      <c r="EN592" s="30"/>
      <c r="EO592" s="30"/>
      <c r="EP592" s="30"/>
      <c r="EQ592" s="30"/>
      <c r="ER592" s="30"/>
      <c r="ES592" s="30"/>
      <c r="ET592" s="30"/>
      <c r="EU592" s="30"/>
      <c r="EV592" s="30"/>
      <c r="EW592" s="30"/>
      <c r="EX592" s="30"/>
      <c r="EY592" s="30"/>
      <c r="EZ592" s="30"/>
      <c r="FA592" s="30"/>
      <c r="FB592" s="30"/>
      <c r="FC592" s="30"/>
      <c r="FD592" s="30"/>
      <c r="FE592" s="30"/>
      <c r="FF592" s="30"/>
      <c r="FG592" s="30"/>
      <c r="FH592" s="30"/>
      <c r="FI592" s="30"/>
      <c r="FJ592" s="30"/>
      <c r="FK592" s="30"/>
      <c r="FL592" s="30"/>
      <c r="FM592" s="30"/>
      <c r="FN592" s="30"/>
      <c r="FO592" s="30"/>
      <c r="FP592" s="30"/>
      <c r="FQ592" s="30"/>
      <c r="FR592" s="30"/>
      <c r="FS592" s="30"/>
      <c r="FT592" s="30"/>
      <c r="FU592" s="30"/>
      <c r="FV592" s="30"/>
      <c r="FW592" s="30"/>
      <c r="FX592" s="30"/>
      <c r="FY592" s="30"/>
      <c r="FZ592" s="30"/>
      <c r="GA592" s="30"/>
      <c r="GB592" s="30"/>
      <c r="GC592" s="30"/>
      <c r="GD592" s="30"/>
      <c r="GE592" s="30"/>
      <c r="GF592" s="30"/>
      <c r="GG592" s="30"/>
      <c r="GH592" s="30"/>
      <c r="GI592" s="30"/>
      <c r="GJ592" s="30"/>
      <c r="GK592" s="30"/>
      <c r="GL592" s="30"/>
      <c r="GM592" s="30"/>
      <c r="GN592" s="30"/>
      <c r="GO592" s="30"/>
      <c r="GP592" s="30"/>
      <c r="GQ592" s="30"/>
      <c r="GR592" s="30"/>
      <c r="GS592" s="30"/>
      <c r="GT592" s="30"/>
      <c r="GU592" s="30"/>
      <c r="GV592" s="30"/>
      <c r="GW592" s="30"/>
      <c r="GX592" s="30"/>
      <c r="GY592" s="30"/>
      <c r="GZ592" s="30"/>
      <c r="HA592" s="30"/>
      <c r="HB592" s="30"/>
      <c r="HC592" s="30"/>
      <c r="HD592" s="30"/>
      <c r="HE592" s="30"/>
      <c r="HF592" s="30"/>
      <c r="HG592" s="30"/>
      <c r="HH592" s="30"/>
      <c r="HI592" s="30"/>
      <c r="HJ592" s="30"/>
      <c r="HK592" s="30"/>
      <c r="HL592" s="30"/>
      <c r="HM592" s="30"/>
      <c r="HN592" s="30"/>
      <c r="HO592" s="30"/>
      <c r="HP592" s="30"/>
      <c r="HQ592" s="30"/>
      <c r="HR592" s="30"/>
      <c r="HS592" s="30"/>
      <c r="HT592" s="30"/>
      <c r="HU592" s="30"/>
      <c r="HV592" s="30"/>
      <c r="HW592" s="30"/>
      <c r="HX592" s="30"/>
      <c r="HY592" s="30"/>
      <c r="HZ592" s="30"/>
      <c r="IA592" s="30"/>
      <c r="IB592" s="30"/>
      <c r="IC592" s="30"/>
      <c r="ID592" s="30"/>
      <c r="IE592" s="30"/>
      <c r="IF592" s="30"/>
      <c r="IG592" s="30"/>
      <c r="IH592" s="30"/>
      <c r="II592" s="30"/>
      <c r="IJ592" s="30"/>
      <c r="IK592" s="30"/>
      <c r="IL592" s="30"/>
      <c r="IM592" s="30"/>
      <c r="IN592" s="30"/>
      <c r="IO592" s="30"/>
      <c r="IP592" s="30"/>
      <c r="IQ592" s="30"/>
      <c r="IR592" s="30"/>
      <c r="IS592" s="30"/>
      <c r="IT592" s="30"/>
      <c r="IU592" s="30"/>
      <c r="IV592" s="30"/>
      <c r="IW592" s="30"/>
      <c r="IX592" s="30"/>
      <c r="IY592" s="30"/>
      <c r="IZ592" s="30"/>
      <c r="JA592" s="30"/>
      <c r="JB592" s="30"/>
      <c r="JC592" s="30"/>
      <c r="JD592" s="30"/>
      <c r="JE592" s="30"/>
      <c r="JF592" s="30"/>
      <c r="JG592" s="30"/>
      <c r="JH592" s="30"/>
      <c r="JI592" s="30"/>
      <c r="JJ592" s="30"/>
      <c r="JK592" s="30"/>
      <c r="JL592" s="30"/>
      <c r="JM592" s="30"/>
      <c r="JN592" s="30"/>
      <c r="JO592" s="30"/>
      <c r="JP592" s="30"/>
      <c r="JQ592" s="30"/>
      <c r="JR592" s="30"/>
      <c r="JS592" s="30"/>
      <c r="JT592" s="30"/>
      <c r="JU592" s="30"/>
      <c r="JV592" s="30"/>
      <c r="JW592" s="30"/>
      <c r="JX592" s="30"/>
      <c r="JY592" s="30"/>
      <c r="JZ592" s="30"/>
      <c r="KA592" s="30"/>
      <c r="KB592" s="30"/>
      <c r="KC592" s="30"/>
      <c r="KD592" s="30"/>
      <c r="KE592" s="30"/>
      <c r="KF592" s="30"/>
      <c r="KG592" s="30"/>
      <c r="KH592" s="30"/>
      <c r="KI592" s="30"/>
      <c r="KJ592" s="30"/>
      <c r="KK592" s="30"/>
      <c r="KL592" s="30"/>
      <c r="KM592" s="30"/>
      <c r="KN592" s="30"/>
      <c r="KO592" s="30"/>
      <c r="KP592" s="30"/>
      <c r="KQ592" s="30"/>
      <c r="KR592" s="30"/>
      <c r="KS592" s="30"/>
      <c r="KT592" s="30"/>
      <c r="KU592" s="30"/>
      <c r="KV592" s="30"/>
      <c r="KW592" s="30"/>
      <c r="KX592" s="30"/>
      <c r="KY592" s="30"/>
      <c r="KZ592" s="30"/>
      <c r="LA592" s="30"/>
      <c r="LB592" s="30"/>
      <c r="LC592" s="30"/>
      <c r="LD592" s="30"/>
      <c r="LE592" s="30"/>
      <c r="LF592" s="30"/>
      <c r="LG592" s="30"/>
      <c r="LH592" s="30"/>
      <c r="LI592" s="30"/>
      <c r="LJ592" s="30"/>
      <c r="LK592" s="30"/>
      <c r="LL592" s="30"/>
      <c r="LM592" s="30"/>
      <c r="LN592" s="30"/>
      <c r="LO592" s="30"/>
      <c r="LP592" s="30"/>
      <c r="LQ592" s="30"/>
      <c r="LR592" s="30"/>
      <c r="LS592" s="30"/>
      <c r="LT592" s="30"/>
      <c r="LU592" s="30"/>
      <c r="LV592" s="30"/>
      <c r="LW592" s="30"/>
      <c r="LX592" s="30"/>
    </row>
    <row r="593" spans="1:336" s="31" customFormat="1" ht="306" x14ac:dyDescent="0.25">
      <c r="A593" s="662" t="str">
        <f>CONCATENATE(MUEBLES[[#This Row],[CODIGO DE LA PARTIDA ESPECIFICA ]],"-",MUEBLES[[#This Row],[NO. EDIFICIO ]],"-",MUEBLES[[#This Row],[NO. ÁREA ]],"-",MUEBLES[[#This Row],[NÚM. DE BIEN ]],"-",MUEBLES[[#This Row],[CONSECUTIVO DEL BIEN ]],"-",MUEBLES[[#This Row],[CONSECUTIVO GENERAL DE INVENTARIO]])</f>
        <v>561-05-51-311-001-0588</v>
      </c>
      <c r="B593" s="584">
        <v>561</v>
      </c>
      <c r="C593" s="605" t="s">
        <v>6102</v>
      </c>
      <c r="D593" s="584" t="s">
        <v>6204</v>
      </c>
      <c r="E593" s="585" t="s">
        <v>4063</v>
      </c>
      <c r="F593" s="584" t="str">
        <f>VLOOKUP(MUEBLES[[#This Row],[NO. EDIFICIO ]],EDIFICIOS[],2,FALSE)</f>
        <v>SISTEMA MUNICIPAL DIF</v>
      </c>
      <c r="G593" s="584" t="str">
        <f>VLOOKUP(MUEBLES[[#This Row],[NO. EDIFICIO ]],EDIFICIOS[],3,FALSE)</f>
        <v>AV. REFORMA S/N, SECCIÓN NORTE, MANZANA 2, SANTIAGO DE ANAYA, HIDALGO</v>
      </c>
      <c r="H593" s="606" t="s">
        <v>4296</v>
      </c>
      <c r="I593" s="587" t="str">
        <f>VLOOKUP(MUEBLES[[#This Row],[NO. ÁREA ]],AREAS[],2,FALSE)</f>
        <v>UNIDAD BÁSICA DE REHABILITACIÓN</v>
      </c>
      <c r="J593" s="586" t="str">
        <f>VLOOKUP(MUEBLES[[#This Row],[NO. ÁREA ]],AREAS[],5,FALSE)</f>
        <v>C. BELEN GONZÁLEZ BARRERA</v>
      </c>
      <c r="K593" s="586">
        <v>119</v>
      </c>
      <c r="L593" s="587" t="str">
        <f>VLOOKUP(MUEBLES[[#This Row],[NÚM. DE NOMINA ]],PERSONAL[],2,FALSE)</f>
        <v>C. BELEN GONZÁLEZ BARRERA</v>
      </c>
      <c r="M593" s="586" t="str">
        <f>VLOOKUP(MUEBLES[[#This Row],[NÚM. DE NOMINA ]],PERSONAL[],3,FALSE)</f>
        <v xml:space="preserve">TITULAR </v>
      </c>
      <c r="N593" s="585" t="s">
        <v>4944</v>
      </c>
      <c r="O593" s="586" t="s">
        <v>4692</v>
      </c>
      <c r="P593" s="588" t="str">
        <f>VLOOKUP(MUEBLES[[#This Row],[NÚM. DE BIEN ]],BIENES[],2,FALSE)</f>
        <v xml:space="preserve">UNIDAD DENTAL </v>
      </c>
      <c r="Q593" s="589" t="s">
        <v>1866</v>
      </c>
      <c r="R593" s="606" t="s">
        <v>5530</v>
      </c>
      <c r="S593" s="585" t="s">
        <v>550</v>
      </c>
      <c r="T593" s="585" t="s">
        <v>551</v>
      </c>
      <c r="U593" s="585">
        <v>806016</v>
      </c>
      <c r="V593" s="585">
        <v>592</v>
      </c>
      <c r="W593" s="590">
        <v>43984</v>
      </c>
      <c r="X593" s="591">
        <v>52200</v>
      </c>
      <c r="Y593" s="619">
        <v>0</v>
      </c>
      <c r="Z593" s="592">
        <v>52200</v>
      </c>
      <c r="AA593" s="585" t="s">
        <v>33</v>
      </c>
      <c r="AB593" s="19"/>
      <c r="AC593" s="576"/>
      <c r="AD593" s="30"/>
      <c r="AE593" s="30"/>
      <c r="AF593" s="30"/>
      <c r="AG593" s="30"/>
      <c r="AH593" s="30"/>
      <c r="AI593" s="30"/>
      <c r="AJ593" s="30"/>
      <c r="AK593" s="30"/>
      <c r="AL593" s="30"/>
      <c r="AM593" s="30"/>
      <c r="AN593" s="30"/>
      <c r="AO593" s="30"/>
      <c r="AP593" s="30"/>
      <c r="AQ593" s="30"/>
      <c r="AR593" s="30"/>
      <c r="AS593" s="30"/>
      <c r="AT593" s="30"/>
      <c r="AU593" s="30"/>
      <c r="AV593" s="30"/>
      <c r="AW593" s="30"/>
      <c r="AX593" s="30"/>
      <c r="AY593" s="30"/>
      <c r="AZ593" s="30"/>
      <c r="BA593" s="30"/>
      <c r="BB593" s="30"/>
      <c r="BC593" s="30"/>
      <c r="BD593" s="30"/>
      <c r="BE593" s="30"/>
      <c r="BF593" s="30"/>
      <c r="BG593" s="30"/>
      <c r="BH593" s="30"/>
      <c r="BI593" s="30"/>
      <c r="BJ593" s="30"/>
      <c r="BK593" s="30"/>
      <c r="BL593" s="30"/>
      <c r="BM593" s="30"/>
      <c r="BN593" s="30"/>
      <c r="BO593" s="30"/>
      <c r="BP593" s="30"/>
      <c r="BQ593" s="30"/>
      <c r="BR593" s="30"/>
      <c r="BS593" s="30"/>
      <c r="BT593" s="30"/>
      <c r="BU593" s="30"/>
      <c r="BV593" s="30"/>
      <c r="BW593" s="30"/>
      <c r="BX593" s="30"/>
      <c r="BY593" s="30"/>
      <c r="BZ593" s="30"/>
      <c r="CA593" s="30"/>
      <c r="CB593" s="30"/>
      <c r="CC593" s="30"/>
      <c r="CD593" s="30"/>
      <c r="CE593" s="30"/>
      <c r="CF593" s="30"/>
      <c r="CG593" s="30"/>
      <c r="CH593" s="30"/>
      <c r="CI593" s="30"/>
      <c r="CJ593" s="30"/>
      <c r="CK593" s="30"/>
      <c r="CL593" s="30"/>
      <c r="CM593" s="30"/>
      <c r="CN593" s="30"/>
      <c r="CO593" s="30"/>
      <c r="CP593" s="30"/>
      <c r="CQ593" s="30"/>
      <c r="CR593" s="30"/>
      <c r="CS593" s="30"/>
      <c r="CT593" s="30"/>
      <c r="CU593" s="30"/>
      <c r="CV593" s="30"/>
      <c r="CW593" s="30"/>
      <c r="CX593" s="30"/>
      <c r="CY593" s="30"/>
      <c r="CZ593" s="30"/>
      <c r="DA593" s="30"/>
      <c r="DB593" s="30"/>
      <c r="DC593" s="30"/>
      <c r="DD593" s="30"/>
      <c r="DE593" s="30"/>
      <c r="DF593" s="30"/>
      <c r="DG593" s="30"/>
      <c r="DH593" s="30"/>
      <c r="DI593" s="30"/>
      <c r="DJ593" s="30"/>
      <c r="DK593" s="30"/>
      <c r="DL593" s="30"/>
      <c r="DM593" s="30"/>
      <c r="DN593" s="30"/>
      <c r="DO593" s="30"/>
      <c r="DP593" s="30"/>
      <c r="DQ593" s="30"/>
      <c r="DR593" s="30"/>
      <c r="DS593" s="30"/>
      <c r="DT593" s="30"/>
      <c r="DU593" s="30"/>
      <c r="DV593" s="30"/>
      <c r="DW593" s="30"/>
      <c r="DX593" s="30"/>
      <c r="DY593" s="30"/>
      <c r="DZ593" s="30"/>
      <c r="EA593" s="30"/>
      <c r="EB593" s="30"/>
      <c r="EC593" s="30"/>
      <c r="ED593" s="30"/>
      <c r="EE593" s="30"/>
      <c r="EF593" s="30"/>
      <c r="EG593" s="30"/>
      <c r="EH593" s="30"/>
      <c r="EI593" s="30"/>
      <c r="EJ593" s="30"/>
      <c r="EK593" s="30"/>
      <c r="EL593" s="30"/>
      <c r="EM593" s="30"/>
      <c r="EN593" s="30"/>
      <c r="EO593" s="30"/>
      <c r="EP593" s="30"/>
      <c r="EQ593" s="30"/>
      <c r="ER593" s="30"/>
      <c r="ES593" s="30"/>
      <c r="ET593" s="30"/>
      <c r="EU593" s="30"/>
      <c r="EV593" s="30"/>
      <c r="EW593" s="30"/>
      <c r="EX593" s="30"/>
      <c r="EY593" s="30"/>
      <c r="EZ593" s="30"/>
      <c r="FA593" s="30"/>
      <c r="FB593" s="30"/>
      <c r="FC593" s="30"/>
      <c r="FD593" s="30"/>
      <c r="FE593" s="30"/>
      <c r="FF593" s="30"/>
      <c r="FG593" s="30"/>
      <c r="FH593" s="30"/>
      <c r="FI593" s="30"/>
      <c r="FJ593" s="30"/>
      <c r="FK593" s="30"/>
      <c r="FL593" s="30"/>
      <c r="FM593" s="30"/>
      <c r="FN593" s="30"/>
      <c r="FO593" s="30"/>
      <c r="FP593" s="30"/>
      <c r="FQ593" s="30"/>
      <c r="FR593" s="30"/>
      <c r="FS593" s="30"/>
      <c r="FT593" s="30"/>
      <c r="FU593" s="30"/>
      <c r="FV593" s="30"/>
      <c r="FW593" s="30"/>
      <c r="FX593" s="30"/>
      <c r="FY593" s="30"/>
      <c r="FZ593" s="30"/>
      <c r="GA593" s="30"/>
      <c r="GB593" s="30"/>
      <c r="GC593" s="30"/>
      <c r="GD593" s="30"/>
      <c r="GE593" s="30"/>
      <c r="GF593" s="30"/>
      <c r="GG593" s="30"/>
      <c r="GH593" s="30"/>
      <c r="GI593" s="30"/>
      <c r="GJ593" s="30"/>
      <c r="GK593" s="30"/>
      <c r="GL593" s="30"/>
      <c r="GM593" s="30"/>
      <c r="GN593" s="30"/>
      <c r="GO593" s="30"/>
      <c r="GP593" s="30"/>
      <c r="GQ593" s="30"/>
      <c r="GR593" s="30"/>
      <c r="GS593" s="30"/>
      <c r="GT593" s="30"/>
      <c r="GU593" s="30"/>
      <c r="GV593" s="30"/>
      <c r="GW593" s="30"/>
      <c r="GX593" s="30"/>
      <c r="GY593" s="30"/>
      <c r="GZ593" s="30"/>
      <c r="HA593" s="30"/>
      <c r="HB593" s="30"/>
      <c r="HC593" s="30"/>
      <c r="HD593" s="30"/>
      <c r="HE593" s="30"/>
      <c r="HF593" s="30"/>
      <c r="HG593" s="30"/>
      <c r="HH593" s="30"/>
      <c r="HI593" s="30"/>
      <c r="HJ593" s="30"/>
      <c r="HK593" s="30"/>
      <c r="HL593" s="30"/>
      <c r="HM593" s="30"/>
      <c r="HN593" s="30"/>
      <c r="HO593" s="30"/>
      <c r="HP593" s="30"/>
      <c r="HQ593" s="30"/>
      <c r="HR593" s="30"/>
      <c r="HS593" s="30"/>
      <c r="HT593" s="30"/>
      <c r="HU593" s="30"/>
      <c r="HV593" s="30"/>
      <c r="HW593" s="30"/>
      <c r="HX593" s="30"/>
      <c r="HY593" s="30"/>
      <c r="HZ593" s="30"/>
      <c r="IA593" s="30"/>
      <c r="IB593" s="30"/>
      <c r="IC593" s="30"/>
      <c r="ID593" s="30"/>
      <c r="IE593" s="30"/>
      <c r="IF593" s="30"/>
      <c r="IG593" s="30"/>
      <c r="IH593" s="30"/>
      <c r="II593" s="30"/>
      <c r="IJ593" s="30"/>
      <c r="IK593" s="30"/>
      <c r="IL593" s="30"/>
      <c r="IM593" s="30"/>
      <c r="IN593" s="30"/>
      <c r="IO593" s="30"/>
      <c r="IP593" s="30"/>
      <c r="IQ593" s="30"/>
      <c r="IR593" s="30"/>
      <c r="IS593" s="30"/>
      <c r="IT593" s="30"/>
      <c r="IU593" s="30"/>
      <c r="IV593" s="30"/>
      <c r="IW593" s="30"/>
      <c r="IX593" s="30"/>
      <c r="IY593" s="30"/>
      <c r="IZ593" s="30"/>
      <c r="JA593" s="30"/>
      <c r="JB593" s="30"/>
      <c r="JC593" s="30"/>
      <c r="JD593" s="30"/>
      <c r="JE593" s="30"/>
      <c r="JF593" s="30"/>
      <c r="JG593" s="30"/>
      <c r="JH593" s="30"/>
      <c r="JI593" s="30"/>
      <c r="JJ593" s="30"/>
      <c r="JK593" s="30"/>
      <c r="JL593" s="30"/>
      <c r="JM593" s="30"/>
      <c r="JN593" s="30"/>
      <c r="JO593" s="30"/>
      <c r="JP593" s="30"/>
      <c r="JQ593" s="30"/>
      <c r="JR593" s="30"/>
      <c r="JS593" s="30"/>
      <c r="JT593" s="30"/>
      <c r="JU593" s="30"/>
      <c r="JV593" s="30"/>
      <c r="JW593" s="30"/>
      <c r="JX593" s="30"/>
      <c r="JY593" s="30"/>
      <c r="JZ593" s="30"/>
      <c r="KA593" s="30"/>
      <c r="KB593" s="30"/>
      <c r="KC593" s="30"/>
      <c r="KD593" s="30"/>
      <c r="KE593" s="30"/>
      <c r="KF593" s="30"/>
      <c r="KG593" s="30"/>
      <c r="KH593" s="30"/>
      <c r="KI593" s="30"/>
      <c r="KJ593" s="30"/>
      <c r="KK593" s="30"/>
      <c r="KL593" s="30"/>
      <c r="KM593" s="30"/>
      <c r="KN593" s="30"/>
      <c r="KO593" s="30"/>
      <c r="KP593" s="30"/>
      <c r="KQ593" s="30"/>
      <c r="KR593" s="30"/>
      <c r="KS593" s="30"/>
      <c r="KT593" s="30"/>
      <c r="KU593" s="30"/>
      <c r="KV593" s="30"/>
      <c r="KW593" s="30"/>
      <c r="KX593" s="30"/>
      <c r="KY593" s="30"/>
      <c r="KZ593" s="30"/>
      <c r="LA593" s="30"/>
      <c r="LB593" s="30"/>
      <c r="LC593" s="30"/>
      <c r="LD593" s="30"/>
      <c r="LE593" s="30"/>
      <c r="LF593" s="30"/>
      <c r="LG593" s="30"/>
      <c r="LH593" s="30"/>
      <c r="LI593" s="30"/>
      <c r="LJ593" s="30"/>
      <c r="LK593" s="30"/>
      <c r="LL593" s="30"/>
      <c r="LM593" s="30"/>
      <c r="LN593" s="30"/>
      <c r="LO593" s="30"/>
      <c r="LP593" s="30"/>
      <c r="LQ593" s="30"/>
      <c r="LR593" s="30"/>
      <c r="LS593" s="30"/>
      <c r="LT593" s="30"/>
      <c r="LU593" s="30"/>
      <c r="LV593" s="30"/>
      <c r="LW593" s="30"/>
      <c r="LX593" s="30"/>
    </row>
    <row r="594" spans="1:336" s="31" customFormat="1" ht="191.25" x14ac:dyDescent="0.25">
      <c r="A594" s="662" t="str">
        <f>CONCATENATE(MUEBLES[[#This Row],[CODIGO DE LA PARTIDA ESPECIFICA ]],"-",MUEBLES[[#This Row],[NO. EDIFICIO ]],"-",MUEBLES[[#This Row],[NO. ÁREA ]],"-",MUEBLES[[#This Row],[NÚM. DE BIEN ]],"-",MUEBLES[[#This Row],[CONSECUTIVO DEL BIEN ]],"-",MUEBLES[[#This Row],[CONSECUTIVO GENERAL DE INVENTARIO]])</f>
        <v>523-01-24-277-001-0589</v>
      </c>
      <c r="B594" s="584">
        <v>523</v>
      </c>
      <c r="C594" s="584" t="s">
        <v>6100</v>
      </c>
      <c r="D594" s="584" t="s">
        <v>6709</v>
      </c>
      <c r="E594" s="585" t="s">
        <v>4060</v>
      </c>
      <c r="F594" s="584" t="str">
        <f>VLOOKUP(MUEBLES[[#This Row],[NO. EDIFICIO ]],EDIFICIOS[],2,FALSE)</f>
        <v>PALACIO MUNICIPAL</v>
      </c>
      <c r="G594" s="584" t="str">
        <f>VLOOKUP(MUEBLES[[#This Row],[NO. EDIFICIO ]],EDIFICIOS[],3,FALSE)</f>
        <v>PALACIO MUNICIPAL, S/N, COLONIA CENTRO</v>
      </c>
      <c r="H594" s="606" t="s">
        <v>4269</v>
      </c>
      <c r="I594" s="587" t="str">
        <f>VLOOKUP(MUEBLES[[#This Row],[NO. ÁREA ]],AREAS[],2,FALSE)</f>
        <v>TESORERÍA MUNICIPAL</v>
      </c>
      <c r="J594" s="586" t="str">
        <f>VLOOKUP(MUEBLES[[#This Row],[NO. ÁREA ]],AREAS[],5,FALSE)</f>
        <v>C. P. NOHEMI VIRIDIANA CORTEZ MONTER</v>
      </c>
      <c r="K594" s="586">
        <v>138</v>
      </c>
      <c r="L594" s="587" t="str">
        <f>VLOOKUP(MUEBLES[[#This Row],[NÚM. DE NOMINA ]],PERSONAL[],2,FALSE)</f>
        <v>C. P. NOHEMI VIRIDIANA CORTEZ MONTER</v>
      </c>
      <c r="M594" s="586" t="str">
        <f>VLOOKUP(MUEBLES[[#This Row],[NÚM. DE NOMINA ]],PERSONAL[],3,FALSE)</f>
        <v>TITULAR</v>
      </c>
      <c r="N594" s="585" t="s">
        <v>4910</v>
      </c>
      <c r="O594" s="586" t="s">
        <v>4692</v>
      </c>
      <c r="P594" s="588" t="str">
        <f>VLOOKUP(MUEBLES[[#This Row],[NÚM. DE BIEN ]],BIENES[],2,FALSE)</f>
        <v xml:space="preserve">SISTEMA DE TELEVISION DE CIRCUITO CERRADO </v>
      </c>
      <c r="Q594" s="589" t="s">
        <v>438</v>
      </c>
      <c r="R594" s="606" t="s">
        <v>5531</v>
      </c>
      <c r="S594" s="585" t="s">
        <v>812</v>
      </c>
      <c r="T594" s="585" t="s">
        <v>39</v>
      </c>
      <c r="U594" s="585" t="s">
        <v>39</v>
      </c>
      <c r="V594" s="585">
        <v>556</v>
      </c>
      <c r="W594" s="590">
        <v>43516</v>
      </c>
      <c r="X594" s="591">
        <v>9831</v>
      </c>
      <c r="Y594" s="619">
        <v>0</v>
      </c>
      <c r="Z594" s="592">
        <v>9831</v>
      </c>
      <c r="AA594" s="585" t="s">
        <v>33</v>
      </c>
      <c r="AB594" s="19"/>
      <c r="AC594" s="576"/>
      <c r="AD594" s="30"/>
      <c r="AE594" s="30"/>
      <c r="AF594" s="30"/>
      <c r="AG594" s="30"/>
      <c r="AH594" s="30"/>
      <c r="AI594" s="30"/>
      <c r="AJ594" s="30"/>
      <c r="AK594" s="30"/>
      <c r="AL594" s="30"/>
      <c r="AM594" s="30"/>
      <c r="AN594" s="30"/>
      <c r="AO594" s="30"/>
      <c r="AP594" s="30"/>
      <c r="AQ594" s="30"/>
      <c r="AR594" s="30"/>
      <c r="AS594" s="30"/>
      <c r="AT594" s="30"/>
      <c r="AU594" s="30"/>
      <c r="AV594" s="30"/>
      <c r="AW594" s="30"/>
      <c r="AX594" s="30"/>
      <c r="AY594" s="30"/>
      <c r="AZ594" s="30"/>
      <c r="BA594" s="30"/>
      <c r="BB594" s="30"/>
      <c r="BC594" s="30"/>
      <c r="BD594" s="30"/>
      <c r="BE594" s="30"/>
      <c r="BF594" s="30"/>
      <c r="BG594" s="30"/>
      <c r="BH594" s="30"/>
      <c r="BI594" s="30"/>
      <c r="BJ594" s="30"/>
      <c r="BK594" s="30"/>
      <c r="BL594" s="30"/>
      <c r="BM594" s="30"/>
      <c r="BN594" s="30"/>
      <c r="BO594" s="30"/>
      <c r="BP594" s="30"/>
      <c r="BQ594" s="30"/>
      <c r="BR594" s="30"/>
      <c r="BS594" s="30"/>
      <c r="BT594" s="30"/>
      <c r="BU594" s="30"/>
      <c r="BV594" s="30"/>
      <c r="BW594" s="30"/>
      <c r="BX594" s="30"/>
      <c r="BY594" s="30"/>
      <c r="BZ594" s="30"/>
      <c r="CA594" s="30"/>
      <c r="CB594" s="30"/>
      <c r="CC594" s="30"/>
      <c r="CD594" s="30"/>
      <c r="CE594" s="30"/>
      <c r="CF594" s="30"/>
      <c r="CG594" s="30"/>
      <c r="CH594" s="30"/>
      <c r="CI594" s="30"/>
      <c r="CJ594" s="30"/>
      <c r="CK594" s="30"/>
      <c r="CL594" s="30"/>
      <c r="CM594" s="30"/>
      <c r="CN594" s="30"/>
      <c r="CO594" s="30"/>
      <c r="CP594" s="30"/>
      <c r="CQ594" s="30"/>
      <c r="CR594" s="30"/>
      <c r="CS594" s="30"/>
      <c r="CT594" s="30"/>
      <c r="CU594" s="30"/>
      <c r="CV594" s="30"/>
      <c r="CW594" s="30"/>
      <c r="CX594" s="30"/>
      <c r="CY594" s="30"/>
      <c r="CZ594" s="30"/>
      <c r="DA594" s="30"/>
      <c r="DB594" s="30"/>
      <c r="DC594" s="30"/>
      <c r="DD594" s="30"/>
      <c r="DE594" s="30"/>
      <c r="DF594" s="30"/>
      <c r="DG594" s="30"/>
      <c r="DH594" s="30"/>
      <c r="DI594" s="30"/>
      <c r="DJ594" s="30"/>
      <c r="DK594" s="30"/>
      <c r="DL594" s="30"/>
      <c r="DM594" s="30"/>
      <c r="DN594" s="30"/>
      <c r="DO594" s="30"/>
      <c r="DP594" s="30"/>
      <c r="DQ594" s="30"/>
      <c r="DR594" s="30"/>
      <c r="DS594" s="30"/>
      <c r="DT594" s="30"/>
      <c r="DU594" s="30"/>
      <c r="DV594" s="30"/>
      <c r="DW594" s="30"/>
      <c r="DX594" s="30"/>
      <c r="DY594" s="30"/>
      <c r="DZ594" s="30"/>
      <c r="EA594" s="30"/>
      <c r="EB594" s="30"/>
      <c r="EC594" s="30"/>
      <c r="ED594" s="30"/>
      <c r="EE594" s="30"/>
      <c r="EF594" s="30"/>
      <c r="EG594" s="30"/>
      <c r="EH594" s="30"/>
      <c r="EI594" s="30"/>
      <c r="EJ594" s="30"/>
      <c r="EK594" s="30"/>
      <c r="EL594" s="30"/>
      <c r="EM594" s="30"/>
      <c r="EN594" s="30"/>
      <c r="EO594" s="30"/>
      <c r="EP594" s="30"/>
      <c r="EQ594" s="30"/>
      <c r="ER594" s="30"/>
      <c r="ES594" s="30"/>
      <c r="ET594" s="30"/>
      <c r="EU594" s="30"/>
      <c r="EV594" s="30"/>
      <c r="EW594" s="30"/>
      <c r="EX594" s="30"/>
      <c r="EY594" s="30"/>
      <c r="EZ594" s="30"/>
      <c r="FA594" s="30"/>
      <c r="FB594" s="30"/>
      <c r="FC594" s="30"/>
      <c r="FD594" s="30"/>
      <c r="FE594" s="30"/>
      <c r="FF594" s="30"/>
      <c r="FG594" s="30"/>
      <c r="FH594" s="30"/>
      <c r="FI594" s="30"/>
      <c r="FJ594" s="30"/>
      <c r="FK594" s="30"/>
      <c r="FL594" s="30"/>
      <c r="FM594" s="30"/>
      <c r="FN594" s="30"/>
      <c r="FO594" s="30"/>
      <c r="FP594" s="30"/>
      <c r="FQ594" s="30"/>
      <c r="FR594" s="30"/>
      <c r="FS594" s="30"/>
      <c r="FT594" s="30"/>
      <c r="FU594" s="30"/>
      <c r="FV594" s="30"/>
      <c r="FW594" s="30"/>
      <c r="FX594" s="30"/>
      <c r="FY594" s="30"/>
      <c r="FZ594" s="30"/>
      <c r="GA594" s="30"/>
      <c r="GB594" s="30"/>
      <c r="GC594" s="30"/>
      <c r="GD594" s="30"/>
      <c r="GE594" s="30"/>
      <c r="GF594" s="30"/>
      <c r="GG594" s="30"/>
      <c r="GH594" s="30"/>
      <c r="GI594" s="30"/>
      <c r="GJ594" s="30"/>
      <c r="GK594" s="30"/>
      <c r="GL594" s="30"/>
      <c r="GM594" s="30"/>
      <c r="GN594" s="30"/>
      <c r="GO594" s="30"/>
      <c r="GP594" s="30"/>
      <c r="GQ594" s="30"/>
      <c r="GR594" s="30"/>
      <c r="GS594" s="30"/>
      <c r="GT594" s="30"/>
      <c r="GU594" s="30"/>
      <c r="GV594" s="30"/>
      <c r="GW594" s="30"/>
      <c r="GX594" s="30"/>
      <c r="GY594" s="30"/>
      <c r="GZ594" s="30"/>
      <c r="HA594" s="30"/>
      <c r="HB594" s="30"/>
      <c r="HC594" s="30"/>
      <c r="HD594" s="30"/>
      <c r="HE594" s="30"/>
      <c r="HF594" s="30"/>
      <c r="HG594" s="30"/>
      <c r="HH594" s="30"/>
      <c r="HI594" s="30"/>
      <c r="HJ594" s="30"/>
      <c r="HK594" s="30"/>
      <c r="HL594" s="30"/>
      <c r="HM594" s="30"/>
      <c r="HN594" s="30"/>
      <c r="HO594" s="30"/>
      <c r="HP594" s="30"/>
      <c r="HQ594" s="30"/>
      <c r="HR594" s="30"/>
      <c r="HS594" s="30"/>
      <c r="HT594" s="30"/>
      <c r="HU594" s="30"/>
      <c r="HV594" s="30"/>
      <c r="HW594" s="30"/>
      <c r="HX594" s="30"/>
      <c r="HY594" s="30"/>
      <c r="HZ594" s="30"/>
      <c r="IA594" s="30"/>
      <c r="IB594" s="30"/>
      <c r="IC594" s="30"/>
      <c r="ID594" s="30"/>
      <c r="IE594" s="30"/>
      <c r="IF594" s="30"/>
      <c r="IG594" s="30"/>
      <c r="IH594" s="30"/>
      <c r="II594" s="30"/>
      <c r="IJ594" s="30"/>
      <c r="IK594" s="30"/>
      <c r="IL594" s="30"/>
      <c r="IM594" s="30"/>
      <c r="IN594" s="30"/>
      <c r="IO594" s="30"/>
      <c r="IP594" s="30"/>
      <c r="IQ594" s="30"/>
      <c r="IR594" s="30"/>
      <c r="IS594" s="30"/>
      <c r="IT594" s="30"/>
      <c r="IU594" s="30"/>
      <c r="IV594" s="30"/>
      <c r="IW594" s="30"/>
      <c r="IX594" s="30"/>
      <c r="IY594" s="30"/>
      <c r="IZ594" s="30"/>
      <c r="JA594" s="30"/>
      <c r="JB594" s="30"/>
      <c r="JC594" s="30"/>
      <c r="JD594" s="30"/>
      <c r="JE594" s="30"/>
      <c r="JF594" s="30"/>
      <c r="JG594" s="30"/>
      <c r="JH594" s="30"/>
      <c r="JI594" s="30"/>
      <c r="JJ594" s="30"/>
      <c r="JK594" s="30"/>
      <c r="JL594" s="30"/>
      <c r="JM594" s="30"/>
      <c r="JN594" s="30"/>
      <c r="JO594" s="30"/>
      <c r="JP594" s="30"/>
      <c r="JQ594" s="30"/>
      <c r="JR594" s="30"/>
      <c r="JS594" s="30"/>
      <c r="JT594" s="30"/>
      <c r="JU594" s="30"/>
      <c r="JV594" s="30"/>
      <c r="JW594" s="30"/>
      <c r="JX594" s="30"/>
      <c r="JY594" s="30"/>
      <c r="JZ594" s="30"/>
      <c r="KA594" s="30"/>
      <c r="KB594" s="30"/>
      <c r="KC594" s="30"/>
      <c r="KD594" s="30"/>
      <c r="KE594" s="30"/>
      <c r="KF594" s="30"/>
      <c r="KG594" s="30"/>
      <c r="KH594" s="30"/>
      <c r="KI594" s="30"/>
      <c r="KJ594" s="30"/>
      <c r="KK594" s="30"/>
      <c r="KL594" s="30"/>
      <c r="KM594" s="30"/>
      <c r="KN594" s="30"/>
      <c r="KO594" s="30"/>
      <c r="KP594" s="30"/>
      <c r="KQ594" s="30"/>
      <c r="KR594" s="30"/>
      <c r="KS594" s="30"/>
      <c r="KT594" s="30"/>
      <c r="KU594" s="30"/>
      <c r="KV594" s="30"/>
      <c r="KW594" s="30"/>
      <c r="KX594" s="30"/>
      <c r="KY594" s="30"/>
      <c r="KZ594" s="30"/>
      <c r="LA594" s="30"/>
      <c r="LB594" s="30"/>
      <c r="LC594" s="30"/>
      <c r="LD594" s="30"/>
      <c r="LE594" s="30"/>
      <c r="LF594" s="30"/>
      <c r="LG594" s="30"/>
      <c r="LH594" s="30"/>
      <c r="LI594" s="30"/>
      <c r="LJ594" s="30"/>
      <c r="LK594" s="30"/>
      <c r="LL594" s="30"/>
      <c r="LM594" s="30"/>
      <c r="LN594" s="30"/>
      <c r="LO594" s="30"/>
      <c r="LP594" s="30"/>
      <c r="LQ594" s="30"/>
      <c r="LR594" s="30"/>
      <c r="LS594" s="30"/>
      <c r="LT594" s="30"/>
      <c r="LU594" s="30"/>
      <c r="LV594" s="30"/>
      <c r="LW594" s="30"/>
      <c r="LX594" s="30"/>
    </row>
    <row r="595" spans="1:336" ht="102" x14ac:dyDescent="0.2">
      <c r="A595" s="662" t="str">
        <f>CONCATENATE(MUEBLES[[#This Row],[CODIGO DE LA PARTIDA ESPECIFICA ]],"-",MUEBLES[[#This Row],[NO. EDIFICIO ]],"-",MUEBLES[[#This Row],[NO. ÁREA ]],"-",MUEBLES[[#This Row],[NÚM. DE BIEN ]],"-",MUEBLES[[#This Row],[CONSECUTIVO DEL BIEN ]],"-",MUEBLES[[#This Row],[CONSECUTIVO GENERAL DE INVENTARIO]])</f>
        <v>523-01-01-115-039-0590</v>
      </c>
      <c r="B595" s="584">
        <v>523</v>
      </c>
      <c r="C595" s="584"/>
      <c r="D595" s="584" t="s">
        <v>6743</v>
      </c>
      <c r="E595" s="585" t="s">
        <v>4060</v>
      </c>
      <c r="F595" s="584" t="str">
        <f>VLOOKUP(MUEBLES[[#This Row],[NO. EDIFICIO ]],EDIFICIOS[],2,FALSE)</f>
        <v>PALACIO MUNICIPAL</v>
      </c>
      <c r="G595" s="584" t="str">
        <f>VLOOKUP(MUEBLES[[#This Row],[NO. EDIFICIO ]],EDIFICIOS[],3,FALSE)</f>
        <v>PALACIO MUNICIPAL, S/N, COLONIA CENTRO</v>
      </c>
      <c r="H595" s="586" t="s">
        <v>4060</v>
      </c>
      <c r="I595" s="587" t="str">
        <f>VLOOKUP(MUEBLES[[#This Row],[NO. ÁREA ]],AREAS[],2,FALSE)</f>
        <v xml:space="preserve">DESPACHO DE LA PRESIDENCIA </v>
      </c>
      <c r="J595" s="586" t="str">
        <f>VLOOKUP(MUEBLES[[#This Row],[NO. ÁREA ]],AREAS[],5,FALSE)</f>
        <v>C. EDIGAR MONTER ÁNGELES</v>
      </c>
      <c r="K595" s="586">
        <v>52</v>
      </c>
      <c r="L595" s="587" t="str">
        <f>VLOOKUP(MUEBLES[[#This Row],[NÚM. DE NOMINA ]],PERSONAL[],2,FALSE)</f>
        <v>LIC. NOE MENDOZA MEJÍA</v>
      </c>
      <c r="M595" s="585" t="str">
        <f>VLOOKUP(MUEBLES[[#This Row],[NÚM. DE NOMINA ]],PERSONAL[],3,FALSE)</f>
        <v>AUXILIAR ADMINISTRATIVO</v>
      </c>
      <c r="N595" s="585" t="s">
        <v>4379</v>
      </c>
      <c r="O595" s="586" t="s">
        <v>4730</v>
      </c>
      <c r="P595" s="588" t="str">
        <f>VLOOKUP(MUEBLES[[#This Row],[NÚM. DE BIEN ]],BIENES[],2,FALSE)</f>
        <v xml:space="preserve">ESCRITORIO </v>
      </c>
      <c r="Q595" s="589" t="s">
        <v>3766</v>
      </c>
      <c r="R595" s="586" t="s">
        <v>5532</v>
      </c>
      <c r="S595" s="585" t="s">
        <v>557</v>
      </c>
      <c r="T595" s="585" t="s">
        <v>3658</v>
      </c>
      <c r="U595" s="585" t="s">
        <v>557</v>
      </c>
      <c r="V595" s="585"/>
      <c r="W595" s="590"/>
      <c r="X595" s="591">
        <v>4199.78</v>
      </c>
      <c r="Y595" s="592"/>
      <c r="Z595" s="592">
        <v>4199.78</v>
      </c>
      <c r="AA595" s="585" t="s">
        <v>6089</v>
      </c>
      <c r="AB595" s="19" t="s">
        <v>7773</v>
      </c>
      <c r="AC595" s="578" t="s">
        <v>7773</v>
      </c>
    </row>
    <row r="596" spans="1:336" ht="102" x14ac:dyDescent="0.2">
      <c r="A596" s="662" t="str">
        <f>CONCATENATE(MUEBLES[[#This Row],[CODIGO DE LA PARTIDA ESPECIFICA ]],"-",MUEBLES[[#This Row],[NO. EDIFICIO ]],"-",MUEBLES[[#This Row],[NO. ÁREA ]],"-",MUEBLES[[#This Row],[NÚM. DE BIEN ]],"-",MUEBLES[[#This Row],[CONSECUTIVO DEL BIEN ]],"-",MUEBLES[[#This Row],[CONSECUTIVO GENERAL DE INVENTARIO]])</f>
        <v>523-01-12-115-040-0591</v>
      </c>
      <c r="B596" s="584">
        <v>523</v>
      </c>
      <c r="C596" s="584"/>
      <c r="D596" s="584"/>
      <c r="E596" s="585" t="s">
        <v>4060</v>
      </c>
      <c r="F596" s="584" t="str">
        <f>VLOOKUP(MUEBLES[[#This Row],[NO. EDIFICIO ]],EDIFICIOS[],2,FALSE)</f>
        <v>PALACIO MUNICIPAL</v>
      </c>
      <c r="G596" s="584" t="str">
        <f>VLOOKUP(MUEBLES[[#This Row],[NO. EDIFICIO ]],EDIFICIOS[],3,FALSE)</f>
        <v>PALACIO MUNICIPAL, S/N, COLONIA CENTRO</v>
      </c>
      <c r="H596" s="586" t="s">
        <v>4257</v>
      </c>
      <c r="I596" s="587" t="str">
        <f>VLOOKUP(MUEBLES[[#This Row],[NO. ÁREA ]],AREAS[],2,FALSE)</f>
        <v>ARCHIVO</v>
      </c>
      <c r="J596" s="586" t="str">
        <f>VLOOKUP(MUEBLES[[#This Row],[NO. ÁREA ]],AREAS[],5,FALSE)</f>
        <v>LIC. BLANCA MALDONADO GÓMEZ</v>
      </c>
      <c r="K596" s="586">
        <v>101</v>
      </c>
      <c r="L596" s="587" t="str">
        <f>VLOOKUP(MUEBLES[[#This Row],[NÚM. DE NOMINA ]],PERSONAL[],2,FALSE)</f>
        <v>LIC. BLANCA MALDONADO GÓMEZ</v>
      </c>
      <c r="M596" s="585" t="str">
        <f>VLOOKUP(MUEBLES[[#This Row],[NÚM. DE NOMINA ]],PERSONAL[],3,FALSE)</f>
        <v>SECRETARIA</v>
      </c>
      <c r="N596" s="585" t="s">
        <v>4379</v>
      </c>
      <c r="O596" s="586" t="s">
        <v>4731</v>
      </c>
      <c r="P596" s="588" t="str">
        <f>VLOOKUP(MUEBLES[[#This Row],[NÚM. DE BIEN ]],BIENES[],2,FALSE)</f>
        <v xml:space="preserve">ESCRITORIO </v>
      </c>
      <c r="Q596" s="589" t="s">
        <v>3766</v>
      </c>
      <c r="R596" s="586" t="s">
        <v>5558</v>
      </c>
      <c r="S596" s="585" t="s">
        <v>557</v>
      </c>
      <c r="T596" s="585" t="s">
        <v>3658</v>
      </c>
      <c r="U596" s="585" t="s">
        <v>557</v>
      </c>
      <c r="V596" s="585"/>
      <c r="W596" s="590"/>
      <c r="X596" s="591">
        <v>4199.78</v>
      </c>
      <c r="Y596" s="592"/>
      <c r="Z596" s="592">
        <v>4199.78</v>
      </c>
      <c r="AA596" s="585" t="s">
        <v>6089</v>
      </c>
      <c r="AB596" s="19" t="s">
        <v>7773</v>
      </c>
      <c r="AC596" s="578" t="s">
        <v>7773</v>
      </c>
    </row>
    <row r="597" spans="1:336" ht="102" x14ac:dyDescent="0.2">
      <c r="A597" s="662" t="str">
        <f>CONCATENATE(MUEBLES[[#This Row],[CODIGO DE LA PARTIDA ESPECIFICA ]],"-",MUEBLES[[#This Row],[NO. EDIFICIO ]],"-",MUEBLES[[#This Row],[NO. ÁREA ]],"-",MUEBLES[[#This Row],[NÚM. DE BIEN ]],"-",MUEBLES[[#This Row],[CONSECUTIVO DEL BIEN ]],"-",MUEBLES[[#This Row],[CONSECUTIVO GENERAL DE INVENTARIO]])</f>
        <v>523-01-24-115-041-0592</v>
      </c>
      <c r="B597" s="584">
        <v>523</v>
      </c>
      <c r="C597" s="584"/>
      <c r="D597" s="584"/>
      <c r="E597" s="585" t="s">
        <v>4060</v>
      </c>
      <c r="F597" s="584" t="str">
        <f>VLOOKUP(MUEBLES[[#This Row],[NO. EDIFICIO ]],EDIFICIOS[],2,FALSE)</f>
        <v>PALACIO MUNICIPAL</v>
      </c>
      <c r="G597" s="584" t="str">
        <f>VLOOKUP(MUEBLES[[#This Row],[NO. EDIFICIO ]],EDIFICIOS[],3,FALSE)</f>
        <v>PALACIO MUNICIPAL, S/N, COLONIA CENTRO</v>
      </c>
      <c r="H597" s="586" t="s">
        <v>4269</v>
      </c>
      <c r="I597" s="587" t="str">
        <f>VLOOKUP(MUEBLES[[#This Row],[NO. ÁREA ]],AREAS[],2,FALSE)</f>
        <v>TESORERÍA MUNICIPAL</v>
      </c>
      <c r="J597" s="586" t="str">
        <f>VLOOKUP(MUEBLES[[#This Row],[NO. ÁREA ]],AREAS[],5,FALSE)</f>
        <v>C. P. NOHEMI VIRIDIANA CORTEZ MONTER</v>
      </c>
      <c r="K597" s="586">
        <v>79</v>
      </c>
      <c r="L597" s="587" t="str">
        <f>VLOOKUP(MUEBLES[[#This Row],[NÚM. DE NOMINA ]],PERSONAL[],2,FALSE)</f>
        <v>P. LCP. SANDRA PÉREZ CRUZ</v>
      </c>
      <c r="M597" s="585" t="str">
        <f>VLOOKUP(MUEBLES[[#This Row],[NÚM. DE NOMINA ]],PERSONAL[],3,FALSE)</f>
        <v>AUXILIAR</v>
      </c>
      <c r="N597" s="585" t="s">
        <v>4379</v>
      </c>
      <c r="O597" s="586" t="s">
        <v>4732</v>
      </c>
      <c r="P597" s="588" t="str">
        <f>VLOOKUP(MUEBLES[[#This Row],[NÚM. DE BIEN ]],BIENES[],2,FALSE)</f>
        <v xml:space="preserve">ESCRITORIO </v>
      </c>
      <c r="Q597" s="589" t="s">
        <v>3766</v>
      </c>
      <c r="R597" s="586" t="s">
        <v>5559</v>
      </c>
      <c r="S597" s="585" t="s">
        <v>557</v>
      </c>
      <c r="T597" s="585" t="s">
        <v>3658</v>
      </c>
      <c r="U597" s="585" t="s">
        <v>557</v>
      </c>
      <c r="V597" s="585"/>
      <c r="W597" s="590"/>
      <c r="X597" s="591">
        <v>4199.78</v>
      </c>
      <c r="Y597" s="592"/>
      <c r="Z597" s="592">
        <v>4199.78</v>
      </c>
      <c r="AA597" s="585" t="s">
        <v>6089</v>
      </c>
      <c r="AB597" s="19" t="s">
        <v>7773</v>
      </c>
      <c r="AC597" s="578" t="s">
        <v>7773</v>
      </c>
    </row>
    <row r="598" spans="1:336" x14ac:dyDescent="0.2">
      <c r="A598" s="681" t="str">
        <f>CONCATENATE(MUEBLES[[#This Row],[CODIGO DE LA PARTIDA ESPECIFICA ]],"-",MUEBLES[[#This Row],[NO. EDIFICIO ]],"-",MUEBLES[[#This Row],[NO. ÁREA ]],"-",MUEBLES[[#This Row],[NÚM. DE BIEN ]],"-",MUEBLES[[#This Row],[CONSECUTIVO DEL BIEN ]],"-",MUEBLES[[#This Row],[CONSECUTIVO GENERAL DE INVENTARIO]])</f>
        <v>-----</v>
      </c>
      <c r="B598" s="610"/>
      <c r="C598" s="610"/>
      <c r="D598" s="682"/>
      <c r="E598" s="683"/>
      <c r="F598" s="682" t="e">
        <f>VLOOKUP(MUEBLES[[#This Row],[NO. EDIFICIO ]],EDIFICIOS[],2,FALSE)</f>
        <v>#N/A</v>
      </c>
      <c r="G598" s="682" t="e">
        <f>VLOOKUP(MUEBLES[[#This Row],[NO. EDIFICIO ]],EDIFICIOS[],3,FALSE)</f>
        <v>#N/A</v>
      </c>
      <c r="H598" s="639"/>
      <c r="I598" s="684"/>
      <c r="J598" s="639"/>
      <c r="K598" s="639"/>
      <c r="L598" s="639"/>
      <c r="M598" s="684" t="e">
        <f>VLOOKUP(MUEBLES[[#This Row],[NÚM. DE NOMINA ]],PERSONAL[],3,FALSE)</f>
        <v>#N/A</v>
      </c>
      <c r="N598" s="685"/>
      <c r="O598" s="611"/>
      <c r="P598" s="686"/>
      <c r="Q598" s="683"/>
      <c r="R598" s="639"/>
      <c r="S598" s="684"/>
      <c r="T598" s="613"/>
      <c r="U598" s="613"/>
      <c r="V598" s="613"/>
      <c r="W598" s="687" t="s">
        <v>7933</v>
      </c>
      <c r="X598" s="688">
        <f>SUM(X6:X597)</f>
        <v>8644605.2458000127</v>
      </c>
      <c r="Y598" s="689">
        <f>SUM(Y6:Y597)</f>
        <v>0</v>
      </c>
      <c r="Z598" s="688">
        <f>SUM(Z6:Z597)</f>
        <v>8643492.2716000136</v>
      </c>
      <c r="AA598" s="684"/>
      <c r="AC598" s="578"/>
    </row>
    <row r="599" spans="1:336" x14ac:dyDescent="0.25">
      <c r="A599" s="673"/>
    </row>
    <row r="600" spans="1:336" x14ac:dyDescent="0.25">
      <c r="A600" s="673"/>
    </row>
    <row r="601" spans="1:336" x14ac:dyDescent="0.25">
      <c r="A601" s="673"/>
    </row>
    <row r="602" spans="1:336" x14ac:dyDescent="0.25">
      <c r="A602" s="673"/>
    </row>
    <row r="603" spans="1:336" x14ac:dyDescent="0.25">
      <c r="A603" s="673"/>
    </row>
    <row r="604" spans="1:336" x14ac:dyDescent="0.25">
      <c r="A604" s="673"/>
    </row>
    <row r="605" spans="1:336" x14ac:dyDescent="0.25">
      <c r="A605" s="673"/>
    </row>
    <row r="606" spans="1:336" x14ac:dyDescent="0.25">
      <c r="A606" s="673"/>
    </row>
    <row r="607" spans="1:336" x14ac:dyDescent="0.25">
      <c r="A607" s="673"/>
    </row>
    <row r="608" spans="1:336" x14ac:dyDescent="0.25">
      <c r="A608" s="673"/>
    </row>
    <row r="609" spans="1:1" x14ac:dyDescent="0.25">
      <c r="A609" s="673"/>
    </row>
    <row r="1048570" spans="24:24" x14ac:dyDescent="0.25">
      <c r="X1048570" s="392">
        <f>SUM(X1:X1048569)</f>
        <v>17289210.491600025</v>
      </c>
    </row>
  </sheetData>
  <mergeCells count="1">
    <mergeCell ref="I3:Q3"/>
  </mergeCells>
  <phoneticPr fontId="26" type="noConversion"/>
  <pageMargins left="0.9055118110236221" right="0.70866141732283472" top="0.74803149606299213" bottom="0.74803149606299213" header="0.31496062992125984" footer="0.31496062992125984"/>
  <pageSetup paperSize="155" scale="28" fitToHeight="0" orientation="landscape" horizontalDpi="4294967293" verticalDpi="360" r:id="rId1"/>
  <headerFooter scaleWithDoc="0" alignWithMargins="0">
    <oddFooter>&amp;C&amp;G</oddFooter>
  </headerFooter>
  <drawing r:id="rId2"/>
  <legacyDrawingHF r:id="rId3"/>
  <tableParts count="1">
    <tablePart r:id="rId4"/>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'EDIFICIOS '!$A$2:$A$8</xm:f>
          </x14:formula1>
          <xm:sqref>E6:E598</xm:sqref>
        </x14:dataValidation>
        <x14:dataValidation type="list" showInputMessage="1" showErrorMessage="1" xr:uid="{00000000-0002-0000-0000-000001000000}">
          <x14:formula1>
            <xm:f>PERSONAL!$A$2:$A$1048576</xm:f>
          </x14:formula1>
          <xm:sqref>K6:K598</xm:sqref>
        </x14:dataValidation>
        <x14:dataValidation type="list" allowBlank="1" showInputMessage="1" showErrorMessage="1" xr:uid="{00000000-0002-0000-0000-000002000000}">
          <x14:formula1>
            <xm:f>'AREAS '!$A$2:$A$62</xm:f>
          </x14:formula1>
          <xm:sqref>H6:H598</xm:sqref>
        </x14:dataValidation>
        <x14:dataValidation type="list" allowBlank="1" showInputMessage="1" showErrorMessage="1" xr:uid="{00000000-0002-0000-0000-000003000000}">
          <x14:formula1>
            <xm:f>'BIENES '!$A$2:$A$965</xm:f>
          </x14:formula1>
          <xm:sqref>N6</xm:sqref>
        </x14:dataValidation>
        <x14:dataValidation type="list" allowBlank="1" showInputMessage="1" showErrorMessage="1" xr:uid="{00000000-0002-0000-0000-000004000000}">
          <x14:formula1>
            <xm:f>'BIENES '!$A$2:$A$998</xm:f>
          </x14:formula1>
          <xm:sqref>N7:N597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6A8E6"/>
  </sheetPr>
  <dimension ref="A1:LX278"/>
  <sheetViews>
    <sheetView view="pageBreakPreview" zoomScale="55" zoomScaleNormal="100" zoomScaleSheetLayoutView="55" workbookViewId="0">
      <pane ySplit="5" topLeftCell="A40" activePane="bottomLeft" state="frozen"/>
      <selection pane="bottomLeft" activeCell="AA168" sqref="AA168"/>
    </sheetView>
  </sheetViews>
  <sheetFormatPr baseColWidth="10" defaultRowHeight="20.25" x14ac:dyDescent="0.25"/>
  <cols>
    <col min="1" max="1" width="16.5703125" style="680" customWidth="1"/>
    <col min="2" max="2" width="11.5703125" style="274" bestFit="1" customWidth="1"/>
    <col min="4" max="4" width="11.140625" style="16" customWidth="1"/>
    <col min="5" max="5" width="10.28515625" style="9" customWidth="1"/>
    <col min="6" max="6" width="12" style="18" customWidth="1"/>
    <col min="7" max="7" width="10.7109375" style="18" customWidth="1"/>
    <col min="8" max="8" width="8.85546875" style="18" customWidth="1"/>
    <col min="9" max="9" width="10.7109375" style="9" customWidth="1"/>
    <col min="10" max="10" width="12.85546875" style="9" customWidth="1"/>
    <col min="11" max="11" width="9.5703125" style="9" customWidth="1"/>
    <col min="12" max="12" width="8.85546875" style="9" customWidth="1"/>
    <col min="13" max="13" width="14.42578125" style="9" customWidth="1"/>
    <col min="14" max="14" width="8.5703125" style="9" customWidth="1"/>
    <col min="15" max="15" width="6.28515625" style="274" customWidth="1"/>
    <col min="17" max="17" width="15.28515625" style="17" customWidth="1"/>
    <col min="18" max="18" width="40.7109375" style="17" customWidth="1"/>
    <col min="19" max="19" width="16.42578125" style="306" customWidth="1"/>
    <col min="20" max="20" width="11.5703125" bestFit="1" customWidth="1"/>
    <col min="21" max="21" width="13" bestFit="1" customWidth="1"/>
    <col min="22" max="22" width="11.5703125" bestFit="1" customWidth="1"/>
    <col min="23" max="24" width="15.7109375" style="18" customWidth="1"/>
    <col min="25" max="25" width="9.85546875" style="19" customWidth="1"/>
    <col min="26" max="26" width="16.5703125" style="19" bestFit="1" customWidth="1"/>
    <col min="27" max="27" width="10.28515625" style="23" hidden="1" customWidth="1"/>
    <col min="28" max="28" width="59.85546875" style="19" hidden="1" customWidth="1"/>
    <col min="29" max="29" width="19.7109375" style="24" customWidth="1"/>
    <col min="30" max="30" width="33.42578125" style="25" customWidth="1"/>
    <col min="31" max="31" width="19.140625" style="26" customWidth="1"/>
    <col min="32" max="32" width="10.5703125" style="27" hidden="1" customWidth="1"/>
    <col min="33" max="33" width="14.5703125" style="27" customWidth="1"/>
    <col min="34" max="34" width="18" style="21" customWidth="1"/>
    <col min="35" max="35" width="22.140625" style="22" customWidth="1"/>
    <col min="36" max="16384" width="11.42578125" style="1"/>
  </cols>
  <sheetData>
    <row r="1" spans="1:336" s="36" customFormat="1" x14ac:dyDescent="0.3">
      <c r="A1" s="695"/>
      <c r="B1" s="278"/>
      <c r="C1" s="278"/>
      <c r="D1" s="278"/>
      <c r="E1" s="278"/>
      <c r="F1" s="278"/>
      <c r="G1" s="278"/>
      <c r="H1" s="278"/>
      <c r="I1" s="278"/>
      <c r="J1" s="278"/>
      <c r="K1" s="278"/>
      <c r="L1" s="278"/>
      <c r="M1" s="278"/>
      <c r="N1" s="278"/>
      <c r="P1" s="290"/>
      <c r="Q1" s="278" t="s">
        <v>558</v>
      </c>
      <c r="S1" s="278"/>
      <c r="T1" s="278"/>
      <c r="U1" s="279"/>
      <c r="V1" s="278"/>
      <c r="W1" s="278"/>
      <c r="X1" s="280"/>
      <c r="Y1" s="281"/>
      <c r="Z1" s="281"/>
      <c r="AA1" s="278"/>
      <c r="AB1" s="35"/>
    </row>
    <row r="2" spans="1:336" s="36" customFormat="1" x14ac:dyDescent="0.3">
      <c r="A2" s="695"/>
      <c r="B2" s="278"/>
      <c r="C2" s="278"/>
      <c r="D2" s="278"/>
      <c r="E2" s="278"/>
      <c r="F2" s="278"/>
      <c r="G2" s="278"/>
      <c r="H2" s="278"/>
      <c r="I2" s="278"/>
      <c r="J2" s="278"/>
      <c r="K2" s="278"/>
      <c r="L2" s="278"/>
      <c r="M2" s="278"/>
      <c r="N2" s="278"/>
      <c r="P2" s="290"/>
      <c r="Q2" s="278" t="s">
        <v>959</v>
      </c>
      <c r="S2" s="278"/>
      <c r="T2" s="278"/>
      <c r="U2" s="279"/>
      <c r="V2" s="278"/>
      <c r="W2" s="278"/>
      <c r="X2" s="280"/>
      <c r="Y2" s="281"/>
      <c r="Z2" s="281"/>
      <c r="AA2" s="278"/>
      <c r="AB2" s="35"/>
    </row>
    <row r="3" spans="1:336" s="36" customFormat="1" x14ac:dyDescent="0.3">
      <c r="A3" s="695"/>
      <c r="B3" s="282"/>
      <c r="C3" s="282"/>
      <c r="D3" s="282"/>
      <c r="E3" s="282"/>
      <c r="F3" s="282"/>
      <c r="G3" s="282"/>
      <c r="H3" s="282"/>
      <c r="I3" s="282"/>
      <c r="J3" s="282"/>
      <c r="K3" s="282"/>
      <c r="L3" s="282"/>
      <c r="M3" s="282"/>
      <c r="N3" s="282"/>
      <c r="P3" s="291"/>
      <c r="Q3" s="282"/>
      <c r="S3" s="282"/>
      <c r="T3" s="282"/>
      <c r="U3" s="283"/>
      <c r="V3" s="282"/>
      <c r="W3" s="282"/>
      <c r="X3" s="284"/>
      <c r="Y3" s="285"/>
      <c r="Z3" s="285"/>
      <c r="AA3" s="282"/>
      <c r="AB3" s="37"/>
    </row>
    <row r="4" spans="1:336" x14ac:dyDescent="0.2">
      <c r="A4" s="676"/>
      <c r="B4" s="287"/>
      <c r="C4" s="287"/>
      <c r="D4" s="287"/>
      <c r="E4" s="287"/>
      <c r="F4" s="287"/>
      <c r="G4" s="287"/>
      <c r="H4" s="287"/>
      <c r="I4" s="287"/>
      <c r="J4" s="287"/>
      <c r="K4" s="287"/>
      <c r="L4" s="287"/>
      <c r="M4" s="287"/>
      <c r="N4" s="287"/>
      <c r="O4" s="287"/>
      <c r="P4" s="292"/>
      <c r="Q4" s="292"/>
      <c r="R4" s="286"/>
      <c r="S4" s="286"/>
      <c r="T4" s="286"/>
      <c r="U4" s="289"/>
      <c r="V4" s="286"/>
      <c r="W4" s="286"/>
      <c r="X4" s="339"/>
      <c r="Y4" s="288"/>
      <c r="Z4" s="288"/>
      <c r="AA4" s="287"/>
      <c r="AB4" s="38"/>
      <c r="AC4" s="1"/>
      <c r="AD4" s="1"/>
      <c r="AE4" s="1"/>
      <c r="AF4" s="1"/>
      <c r="AG4" s="1"/>
      <c r="AH4" s="1"/>
      <c r="AI4" s="1"/>
    </row>
    <row r="5" spans="1:336" s="39" customFormat="1" ht="63.75" x14ac:dyDescent="0.25">
      <c r="A5" s="691" t="s">
        <v>5533</v>
      </c>
      <c r="B5" s="468" t="s">
        <v>5881</v>
      </c>
      <c r="C5" s="469" t="s">
        <v>5536</v>
      </c>
      <c r="D5" s="469" t="s">
        <v>2</v>
      </c>
      <c r="E5" s="468" t="s">
        <v>5535</v>
      </c>
      <c r="F5" s="469" t="s">
        <v>5537</v>
      </c>
      <c r="G5" s="469" t="s">
        <v>5538</v>
      </c>
      <c r="H5" s="468" t="s">
        <v>5534</v>
      </c>
      <c r="I5" s="469" t="s">
        <v>5539</v>
      </c>
      <c r="J5" s="469" t="s">
        <v>5540</v>
      </c>
      <c r="K5" s="469" t="s">
        <v>5541</v>
      </c>
      <c r="L5" s="469" t="s">
        <v>5542</v>
      </c>
      <c r="M5" s="469" t="s">
        <v>5543</v>
      </c>
      <c r="N5" s="468" t="s">
        <v>5544</v>
      </c>
      <c r="O5" s="468" t="s">
        <v>5545</v>
      </c>
      <c r="P5" s="469" t="s">
        <v>5546</v>
      </c>
      <c r="Q5" s="75" t="s">
        <v>5547</v>
      </c>
      <c r="R5" s="468" t="s">
        <v>5556</v>
      </c>
      <c r="S5" s="76" t="s">
        <v>5548</v>
      </c>
      <c r="T5" s="76" t="s">
        <v>5549</v>
      </c>
      <c r="U5" s="76" t="s">
        <v>5550</v>
      </c>
      <c r="V5" s="76" t="s">
        <v>5551</v>
      </c>
      <c r="W5" s="75" t="s">
        <v>5552</v>
      </c>
      <c r="X5" s="77" t="s">
        <v>5553</v>
      </c>
      <c r="Y5" s="77" t="s">
        <v>13</v>
      </c>
      <c r="Z5" s="77" t="s">
        <v>5554</v>
      </c>
      <c r="AA5" s="77" t="s">
        <v>790</v>
      </c>
      <c r="AB5" s="77" t="s">
        <v>791</v>
      </c>
      <c r="AC5" s="77" t="s">
        <v>5946</v>
      </c>
      <c r="AD5" s="470" t="s">
        <v>6092</v>
      </c>
    </row>
    <row r="6" spans="1:336" s="9" customFormat="1" ht="126" x14ac:dyDescent="0.25">
      <c r="A6" s="661" t="str">
        <f>CONCATENATE(MUEBLES3[[#This Row],[CODIGO DE LA PARTIDA ESPECIFICA ]],"-",MUEBLES3[[#This Row],[NO. EDIFICIO ]],"-",MUEBLES3[[#This Row],[NO. ÁREA ]],"-",MUEBLES3[[#This Row],[NÚM. DE BIEN ]],"-",MUEBLES3[[#This Row],[CONSECUTIVO DEL BIEN ]],"-",MUEBLES3[[#This Row],[CONSECUTIVO GENERAL DE INVENTARIO]])</f>
        <v>515-01-12-109-001-0001</v>
      </c>
      <c r="B6" s="488">
        <v>515</v>
      </c>
      <c r="C6" s="489" t="s">
        <v>6093</v>
      </c>
      <c r="D6" s="489" t="s">
        <v>7521</v>
      </c>
      <c r="E6" s="488" t="s">
        <v>4060</v>
      </c>
      <c r="F6" s="489" t="s">
        <v>7936</v>
      </c>
      <c r="G6" s="489" t="str">
        <f>VLOOKUP(MUEBLES3[[#This Row],[NO. EDIFICIO ]],EDIFICIOS[],3,FALSE)</f>
        <v>PALACIO MUNICIPAL, S/N, COLONIA CENTRO</v>
      </c>
      <c r="H6" s="490" t="s">
        <v>4257</v>
      </c>
      <c r="I6" s="488" t="str">
        <f>VLOOKUP(MUEBLES3[[#This Row],[NO. ÁREA ]],AREAS[],2,FALSE)</f>
        <v>ARCHIVO</v>
      </c>
      <c r="J6" s="490" t="str">
        <f>VLOOKUP(MUEBLES3[[#This Row],[NO. ÁREA ]],AREAS[],5,FALSE)</f>
        <v>LIC. BLANCA MALDONADO GÓMEZ</v>
      </c>
      <c r="K6" s="490">
        <v>101</v>
      </c>
      <c r="L6" s="488" t="str">
        <f>VLOOKUP(MUEBLES3[[#This Row],[NÚM. DE NOMINA ]],PERSONAL[],2,FALSE)</f>
        <v>LIC. BLANCA MALDONADO GÓMEZ</v>
      </c>
      <c r="M6" s="488" t="str">
        <f>VLOOKUP(MUEBLES3[[#This Row],[NÚM. DE NOMINA ]],PERSONAL[],3,FALSE)</f>
        <v>SECRETARIA</v>
      </c>
      <c r="N6" s="488" t="s">
        <v>4339</v>
      </c>
      <c r="O6" s="490" t="s">
        <v>4692</v>
      </c>
      <c r="P6" s="491" t="str">
        <f>VLOOKUP(MUEBLES3[[#This Row],[NÚM. DE BIEN ]],BIENES[],2,FALSE)</f>
        <v xml:space="preserve">EQUIPO DE COMPUTO </v>
      </c>
      <c r="Q6" s="504" t="s">
        <v>1231</v>
      </c>
      <c r="R6" s="490" t="s">
        <v>4066</v>
      </c>
      <c r="S6" s="489" t="s">
        <v>22</v>
      </c>
      <c r="T6" s="488" t="s">
        <v>30</v>
      </c>
      <c r="U6" s="489" t="s">
        <v>31</v>
      </c>
      <c r="V6" s="489" t="s">
        <v>32</v>
      </c>
      <c r="W6" s="505">
        <v>43504</v>
      </c>
      <c r="X6" s="492">
        <v>9248.1</v>
      </c>
      <c r="Y6" s="492">
        <v>0</v>
      </c>
      <c r="Z6" s="492">
        <v>9248.1</v>
      </c>
      <c r="AA6" s="490" t="s">
        <v>3343</v>
      </c>
      <c r="AB6" s="492"/>
      <c r="AC6" s="527" t="s">
        <v>26</v>
      </c>
      <c r="AD6" s="511"/>
    </row>
    <row r="7" spans="1:336" s="9" customFormat="1" ht="173.25" x14ac:dyDescent="0.25">
      <c r="A7" s="661" t="str">
        <f>CONCATENATE(MUEBLES3[[#This Row],[CODIGO DE LA PARTIDA ESPECIFICA ]],"-",MUEBLES3[[#This Row],[NO. EDIFICIO ]],"-",MUEBLES3[[#This Row],[NO. ÁREA ]],"-",MUEBLES3[[#This Row],[NÚM. DE BIEN ]],"-",MUEBLES3[[#This Row],[CONSECUTIVO DEL BIEN ]],"-",MUEBLES3[[#This Row],[CONSECUTIVO GENERAL DE INVENTARIO]])</f>
        <v>515-01-14-151-001-0002</v>
      </c>
      <c r="B7" s="494">
        <v>515</v>
      </c>
      <c r="C7" s="489" t="s">
        <v>6093</v>
      </c>
      <c r="D7" s="489" t="s">
        <v>7522</v>
      </c>
      <c r="E7" s="494" t="s">
        <v>4060</v>
      </c>
      <c r="F7" s="495" t="str">
        <f>VLOOKUP(MUEBLES3[[#This Row],[NO. EDIFICIO ]],EDIFICIOS[],2,FALSE)</f>
        <v>PALACIO MUNICIPAL</v>
      </c>
      <c r="G7" s="495" t="str">
        <f>VLOOKUP(MUEBLES3[[#This Row],[NO. EDIFICIO ]],EDIFICIOS[],3,FALSE)</f>
        <v>PALACIO MUNICIPAL, S/N, COLONIA CENTRO</v>
      </c>
      <c r="H7" s="490" t="s">
        <v>4259</v>
      </c>
      <c r="I7" s="488" t="str">
        <f>VLOOKUP(MUEBLES3[[#This Row],[NO. ÁREA ]],AREAS[],2,FALSE)</f>
        <v>ADMINISTRACIÓN MUNICIPAL</v>
      </c>
      <c r="J7" s="496" t="str">
        <f>VLOOKUP(MUEBLES3[[#This Row],[NO. ÁREA ]],AREAS[],5,FALSE)</f>
        <v>C. DAVID PÉREZ ALONSO</v>
      </c>
      <c r="K7" s="496">
        <v>37</v>
      </c>
      <c r="L7" s="488" t="str">
        <f>VLOOKUP(MUEBLES3[[#This Row],[NÚM. DE NOMINA ]],PERSONAL[],2,FALSE)</f>
        <v>TEC. MARGARITO CALLEJAS LEÓN</v>
      </c>
      <c r="M7" s="488" t="str">
        <f>VLOOKUP(MUEBLES3[[#This Row],[NÚM. DE NOMINA ]],PERSONAL[],3,FALSE)</f>
        <v>AUXILIAR ADMINISTRATIVO</v>
      </c>
      <c r="N7" s="494" t="s">
        <v>4404</v>
      </c>
      <c r="O7" s="496" t="s">
        <v>4692</v>
      </c>
      <c r="P7" s="497" t="str">
        <f>VLOOKUP(MUEBLES3[[#This Row],[NÚM. DE BIEN ]],BIENES[],2,FALSE)</f>
        <v xml:space="preserve">IMPRESORA </v>
      </c>
      <c r="Q7" s="499" t="s">
        <v>3740</v>
      </c>
      <c r="R7" s="490" t="s">
        <v>4067</v>
      </c>
      <c r="S7" s="495" t="s">
        <v>35</v>
      </c>
      <c r="T7" s="494" t="s">
        <v>36</v>
      </c>
      <c r="U7" s="495" t="s">
        <v>37</v>
      </c>
      <c r="V7" s="495" t="s">
        <v>38</v>
      </c>
      <c r="W7" s="500">
        <v>43587</v>
      </c>
      <c r="X7" s="498">
        <v>0</v>
      </c>
      <c r="Y7" s="498">
        <v>0</v>
      </c>
      <c r="Z7" s="498">
        <v>0</v>
      </c>
      <c r="AA7" s="496" t="s">
        <v>361</v>
      </c>
      <c r="AB7" s="498"/>
      <c r="AC7" s="510" t="s">
        <v>26</v>
      </c>
      <c r="AD7" s="511"/>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row>
    <row r="8" spans="1:336" s="9" customFormat="1" ht="267.75" x14ac:dyDescent="0.25">
      <c r="A8" s="661" t="str">
        <f>CONCATENATE(MUEBLES3[[#This Row],[CODIGO DE LA PARTIDA ESPECIFICA ]],"-",MUEBLES3[[#This Row],[NO. EDIFICIO ]],"-",MUEBLES3[[#This Row],[NO. ÁREA ]],"-",MUEBLES3[[#This Row],[NÚM. DE BIEN ]],"-",MUEBLES3[[#This Row],[CONSECUTIVO DEL BIEN ]],"-",MUEBLES3[[#This Row],[CONSECUTIVO GENERAL DE INVENTARIO]])</f>
        <v>515-01-44-109-002-0003</v>
      </c>
      <c r="B8" s="494">
        <v>515</v>
      </c>
      <c r="C8" s="489" t="s">
        <v>6093</v>
      </c>
      <c r="D8" s="489" t="s">
        <v>7523</v>
      </c>
      <c r="E8" s="494" t="s">
        <v>4060</v>
      </c>
      <c r="F8" s="495" t="str">
        <f>VLOOKUP(MUEBLES3[[#This Row],[NO. EDIFICIO ]],EDIFICIOS[],2,FALSE)</f>
        <v>PALACIO MUNICIPAL</v>
      </c>
      <c r="G8" s="495" t="str">
        <f>VLOOKUP(MUEBLES3[[#This Row],[NO. EDIFICIO ]],EDIFICIOS[],3,FALSE)</f>
        <v>PALACIO MUNICIPAL, S/N, COLONIA CENTRO</v>
      </c>
      <c r="H8" s="490" t="s">
        <v>4289</v>
      </c>
      <c r="I8" s="488" t="str">
        <f>VLOOKUP(MUEBLES3[[#This Row],[NO. ÁREA ]],AREAS[],2,FALSE)</f>
        <v>SEGURIDAD PÚBLICA Y TRÁNSITO MUNICIPAL</v>
      </c>
      <c r="J8" s="496" t="str">
        <f>VLOOKUP(MUEBLES3[[#This Row],[NO. ÁREA ]],AREAS[],5,FALSE)</f>
        <v>LIC. MIGUEL ÁNGEL ALDANA  CANO</v>
      </c>
      <c r="K8" s="496">
        <v>252</v>
      </c>
      <c r="L8" s="488" t="str">
        <f>VLOOKUP(MUEBLES3[[#This Row],[NÚM. DE NOMINA ]],PERSONAL[],2,FALSE)</f>
        <v>C. MIRIAM SANTIAGO ACOSTA</v>
      </c>
      <c r="M8" s="488" t="str">
        <f>VLOOKUP(MUEBLES3[[#This Row],[NÚM. DE NOMINA ]],PERSONAL[],3,FALSE)</f>
        <v>OFICIAL DE SEGURIDAD PÚBLICA</v>
      </c>
      <c r="N8" s="494" t="s">
        <v>4339</v>
      </c>
      <c r="O8" s="496" t="s">
        <v>4693</v>
      </c>
      <c r="P8" s="497" t="str">
        <f>VLOOKUP(MUEBLES3[[#This Row],[NÚM. DE BIEN ]],BIENES[],2,FALSE)</f>
        <v xml:space="preserve">EQUIPO DE COMPUTO </v>
      </c>
      <c r="Q8" s="499" t="s">
        <v>1328</v>
      </c>
      <c r="R8" s="490" t="s">
        <v>4068</v>
      </c>
      <c r="S8" s="495" t="s">
        <v>42</v>
      </c>
      <c r="T8" s="494" t="s">
        <v>43</v>
      </c>
      <c r="U8" s="495" t="s">
        <v>44</v>
      </c>
      <c r="V8" s="495" t="s">
        <v>40</v>
      </c>
      <c r="W8" s="500">
        <v>40305</v>
      </c>
      <c r="X8" s="498">
        <v>10440</v>
      </c>
      <c r="Y8" s="498">
        <v>0</v>
      </c>
      <c r="Z8" s="498">
        <v>10440</v>
      </c>
      <c r="AA8" s="496" t="s">
        <v>2068</v>
      </c>
      <c r="AB8" s="498"/>
      <c r="AC8" s="510" t="s">
        <v>41</v>
      </c>
      <c r="AD8" s="511"/>
    </row>
    <row r="9" spans="1:336" s="9" customFormat="1" ht="393.75" x14ac:dyDescent="0.25">
      <c r="A9" s="661" t="str">
        <f>CONCATENATE(MUEBLES3[[#This Row],[CODIGO DE LA PARTIDA ESPECIFICA ]],"-",MUEBLES3[[#This Row],[NO. EDIFICIO ]],"-",MUEBLES3[[#This Row],[NO. ÁREA ]],"-",MUEBLES3[[#This Row],[NÚM. DE BIEN ]],"-",MUEBLES3[[#This Row],[CONSECUTIVO DEL BIEN ]],"-",MUEBLES3[[#This Row],[CONSECUTIVO GENERAL DE INVENTARIO]])</f>
        <v>515-01-06-109-003-0004</v>
      </c>
      <c r="B9" s="494">
        <v>515</v>
      </c>
      <c r="C9" s="489" t="s">
        <v>6093</v>
      </c>
      <c r="D9" s="489" t="s">
        <v>7524</v>
      </c>
      <c r="E9" s="494" t="s">
        <v>4060</v>
      </c>
      <c r="F9" s="495" t="str">
        <f>VLOOKUP(MUEBLES3[[#This Row],[NO. EDIFICIO ]],EDIFICIOS[],2,FALSE)</f>
        <v>PALACIO MUNICIPAL</v>
      </c>
      <c r="G9" s="495" t="str">
        <f>VLOOKUP(MUEBLES3[[#This Row],[NO. EDIFICIO ]],EDIFICIOS[],3,FALSE)</f>
        <v>PALACIO MUNICIPAL, S/N, COLONIA CENTRO</v>
      </c>
      <c r="H9" s="490" t="s">
        <v>4064</v>
      </c>
      <c r="I9" s="488" t="str">
        <f>VLOOKUP(MUEBLES3[[#This Row],[NO. ÁREA ]],AREAS[],2,FALSE)</f>
        <v xml:space="preserve">SECRETARÍA GENERAL MUNICIPAL </v>
      </c>
      <c r="J9" s="496" t="str">
        <f>VLOOKUP(MUEBLES3[[#This Row],[NO. ÁREA ]],AREAS[],5,FALSE)</f>
        <v>C. CLEMENTE HERNÁNDEZ ESPINOZA</v>
      </c>
      <c r="K9" s="496">
        <v>113</v>
      </c>
      <c r="L9" s="488" t="str">
        <f>VLOOKUP(MUEBLES3[[#This Row],[NÚM. DE NOMINA ]],PERSONAL[],2,FALSE)</f>
        <v>C. CLEMENTE HERNÁNDEZ ESPINOZA</v>
      </c>
      <c r="M9" s="488" t="str">
        <f>VLOOKUP(MUEBLES3[[#This Row],[NÚM. DE NOMINA ]],PERSONAL[],3,FALSE)</f>
        <v>SECRETARIO GENERAL MUNICIPAL</v>
      </c>
      <c r="N9" s="494" t="s">
        <v>4339</v>
      </c>
      <c r="O9" s="496" t="s">
        <v>4694</v>
      </c>
      <c r="P9" s="497" t="str">
        <f>VLOOKUP(MUEBLES3[[#This Row],[NÚM. DE BIEN ]],BIENES[],2,FALSE)</f>
        <v xml:space="preserve">EQUIPO DE COMPUTO </v>
      </c>
      <c r="Q9" s="499" t="s">
        <v>435</v>
      </c>
      <c r="R9" s="490" t="s">
        <v>4069</v>
      </c>
      <c r="S9" s="495" t="s">
        <v>50</v>
      </c>
      <c r="T9" s="494" t="s">
        <v>436</v>
      </c>
      <c r="U9" s="495" t="s">
        <v>437</v>
      </c>
      <c r="V9" s="495" t="s">
        <v>905</v>
      </c>
      <c r="W9" s="500">
        <v>43868</v>
      </c>
      <c r="X9" s="498">
        <v>12758.84</v>
      </c>
      <c r="Y9" s="498">
        <v>0</v>
      </c>
      <c r="Z9" s="498">
        <v>12758.84</v>
      </c>
      <c r="AA9" s="496" t="s">
        <v>1341</v>
      </c>
      <c r="AB9" s="498"/>
      <c r="AC9" s="510" t="s">
        <v>26</v>
      </c>
      <c r="AD9" s="511"/>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row>
    <row r="10" spans="1:336" s="9" customFormat="1" ht="157.5" x14ac:dyDescent="0.25">
      <c r="A10" s="661" t="str">
        <f>CONCATENATE(MUEBLES3[[#This Row],[CODIGO DE LA PARTIDA ESPECIFICA ]],"-",MUEBLES3[[#This Row],[NO. EDIFICIO ]],"-",MUEBLES3[[#This Row],[NO. ÁREA ]],"-",MUEBLES3[[#This Row],[NÚM. DE BIEN ]],"-",MUEBLES3[[#This Row],[CONSECUTIVO DEL BIEN ]],"-",MUEBLES3[[#This Row],[CONSECUTIVO GENERAL DE INVENTARIO]])</f>
        <v>515-01-05-109-004-0005</v>
      </c>
      <c r="B10" s="494">
        <v>515</v>
      </c>
      <c r="C10" s="489" t="s">
        <v>6093</v>
      </c>
      <c r="D10" s="489" t="s">
        <v>7525</v>
      </c>
      <c r="E10" s="494" t="s">
        <v>4060</v>
      </c>
      <c r="F10" s="495" t="str">
        <f>VLOOKUP(MUEBLES3[[#This Row],[NO. EDIFICIO ]],EDIFICIOS[],2,FALSE)</f>
        <v>PALACIO MUNICIPAL</v>
      </c>
      <c r="G10" s="495" t="str">
        <f>VLOOKUP(MUEBLES3[[#This Row],[NO. EDIFICIO ]],EDIFICIOS[],3,FALSE)</f>
        <v>PALACIO MUNICIPAL, S/N, COLONIA CENTRO</v>
      </c>
      <c r="H10" s="490" t="s">
        <v>4063</v>
      </c>
      <c r="I10" s="488" t="str">
        <f>VLOOKUP(MUEBLES3[[#This Row],[NO. ÁREA ]],AREAS[],2,FALSE)</f>
        <v xml:space="preserve">H ASAMBLEA </v>
      </c>
      <c r="J10" s="496" t="str">
        <f>VLOOKUP(MUEBLES3[[#This Row],[NO. ÁREA ]],AREAS[],5,FALSE)</f>
        <v>LIC. BLANCA GARCÍA LÓPEZ</v>
      </c>
      <c r="K10" s="496">
        <v>397</v>
      </c>
      <c r="L10" s="488" t="str">
        <f>VLOOKUP(MUEBLES3[[#This Row],[NÚM. DE NOMINA ]],PERSONAL[],2,FALSE)</f>
        <v>LIC. BLANCA GARCÍA LÓPEZ</v>
      </c>
      <c r="M10" s="488" t="str">
        <f>VLOOKUP(MUEBLES3[[#This Row],[NÚM. DE NOMINA ]],PERSONAL[],3,FALSE)</f>
        <v>OFICIAL MAYOR</v>
      </c>
      <c r="N10" s="494" t="s">
        <v>4339</v>
      </c>
      <c r="O10" s="496" t="s">
        <v>4695</v>
      </c>
      <c r="P10" s="497" t="str">
        <f>VLOOKUP(MUEBLES3[[#This Row],[NÚM. DE BIEN ]],BIENES[],2,FALSE)</f>
        <v xml:space="preserve">EQUIPO DE COMPUTO </v>
      </c>
      <c r="Q10" s="499" t="s">
        <v>276</v>
      </c>
      <c r="R10" s="490" t="s">
        <v>4070</v>
      </c>
      <c r="S10" s="495" t="s">
        <v>50</v>
      </c>
      <c r="T10" s="494" t="s">
        <v>209</v>
      </c>
      <c r="U10" s="495" t="s">
        <v>277</v>
      </c>
      <c r="V10" s="495" t="s">
        <v>83</v>
      </c>
      <c r="W10" s="500">
        <v>42916</v>
      </c>
      <c r="X10" s="498">
        <v>6998</v>
      </c>
      <c r="Y10" s="498">
        <v>0</v>
      </c>
      <c r="Z10" s="498">
        <v>6998</v>
      </c>
      <c r="AA10" s="496" t="s">
        <v>1341</v>
      </c>
      <c r="AB10" s="498"/>
      <c r="AC10" s="510" t="s">
        <v>26</v>
      </c>
      <c r="AD10" s="511"/>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row>
    <row r="11" spans="1:336" s="9" customFormat="1" ht="110.25" x14ac:dyDescent="0.25">
      <c r="A11" s="661" t="str">
        <f>CONCATENATE(MUEBLES3[[#This Row],[CODIGO DE LA PARTIDA ESPECIFICA ]],"-",MUEBLES3[[#This Row],[NO. EDIFICIO ]],"-",MUEBLES3[[#This Row],[NO. ÁREA ]],"-",MUEBLES3[[#This Row],[NÚM. DE BIEN ]],"-",MUEBLES3[[#This Row],[CONSECUTIVO DEL BIEN ]],"-",MUEBLES3[[#This Row],[CONSECUTIVO GENERAL DE INVENTARIO]])</f>
        <v>515-01-05-151-002-0006</v>
      </c>
      <c r="B11" s="494">
        <v>515</v>
      </c>
      <c r="C11" s="489" t="s">
        <v>6093</v>
      </c>
      <c r="D11" s="489" t="s">
        <v>7526</v>
      </c>
      <c r="E11" s="494" t="s">
        <v>4060</v>
      </c>
      <c r="F11" s="495" t="str">
        <f>VLOOKUP(MUEBLES3[[#This Row],[NO. EDIFICIO ]],EDIFICIOS[],2,FALSE)</f>
        <v>PALACIO MUNICIPAL</v>
      </c>
      <c r="G11" s="495" t="str">
        <f>VLOOKUP(MUEBLES3[[#This Row],[NO. EDIFICIO ]],EDIFICIOS[],3,FALSE)</f>
        <v>PALACIO MUNICIPAL, S/N, COLONIA CENTRO</v>
      </c>
      <c r="H11" s="490" t="s">
        <v>4063</v>
      </c>
      <c r="I11" s="488" t="str">
        <f>VLOOKUP(MUEBLES3[[#This Row],[NO. ÁREA ]],AREAS[],2,FALSE)</f>
        <v xml:space="preserve">H ASAMBLEA </v>
      </c>
      <c r="J11" s="496" t="str">
        <f>VLOOKUP(MUEBLES3[[#This Row],[NO. ÁREA ]],AREAS[],5,FALSE)</f>
        <v>LIC. BLANCA GARCÍA LÓPEZ</v>
      </c>
      <c r="K11" s="496">
        <v>397</v>
      </c>
      <c r="L11" s="488" t="str">
        <f>VLOOKUP(MUEBLES3[[#This Row],[NÚM. DE NOMINA ]],PERSONAL[],2,FALSE)</f>
        <v>LIC. BLANCA GARCÍA LÓPEZ</v>
      </c>
      <c r="M11" s="488" t="str">
        <f>VLOOKUP(MUEBLES3[[#This Row],[NÚM. DE NOMINA ]],PERSONAL[],3,FALSE)</f>
        <v>OFICIAL MAYOR</v>
      </c>
      <c r="N11" s="494" t="s">
        <v>4404</v>
      </c>
      <c r="O11" s="496" t="s">
        <v>4693</v>
      </c>
      <c r="P11" s="497" t="str">
        <f>VLOOKUP(MUEBLES3[[#This Row],[NÚM. DE BIEN ]],BIENES[],2,FALSE)</f>
        <v xml:space="preserve">IMPRESORA </v>
      </c>
      <c r="Q11" s="499" t="s">
        <v>278</v>
      </c>
      <c r="R11" s="490" t="s">
        <v>4252</v>
      </c>
      <c r="S11" s="495" t="s">
        <v>158</v>
      </c>
      <c r="T11" s="494" t="s">
        <v>279</v>
      </c>
      <c r="U11" s="495" t="s">
        <v>280</v>
      </c>
      <c r="V11" s="495" t="s">
        <v>177</v>
      </c>
      <c r="W11" s="500">
        <v>42654</v>
      </c>
      <c r="X11" s="498">
        <v>4499</v>
      </c>
      <c r="Y11" s="498">
        <v>0</v>
      </c>
      <c r="Z11" s="498">
        <v>4499</v>
      </c>
      <c r="AA11" s="496" t="s">
        <v>1341</v>
      </c>
      <c r="AB11" s="498"/>
      <c r="AC11" s="510" t="s">
        <v>26</v>
      </c>
      <c r="AD11" s="511"/>
    </row>
    <row r="12" spans="1:336" s="9" customFormat="1" ht="189" x14ac:dyDescent="0.25">
      <c r="A12" s="661" t="str">
        <f>CONCATENATE(MUEBLES3[[#This Row],[CODIGO DE LA PARTIDA ESPECIFICA ]],"-",MUEBLES3[[#This Row],[NO. EDIFICIO ]],"-",MUEBLES3[[#This Row],[NO. ÁREA ]],"-",MUEBLES3[[#This Row],[NÚM. DE BIEN ]],"-",MUEBLES3[[#This Row],[CONSECUTIVO DEL BIEN ]],"-",MUEBLES3[[#This Row],[CONSECUTIVO GENERAL DE INVENTARIO]])</f>
        <v>515-03-43-109-005-0007</v>
      </c>
      <c r="B12" s="494">
        <v>515</v>
      </c>
      <c r="C12" s="489" t="s">
        <v>6093</v>
      </c>
      <c r="D12" s="489" t="s">
        <v>7527</v>
      </c>
      <c r="E12" s="494" t="s">
        <v>4062</v>
      </c>
      <c r="F12" s="495" t="str">
        <f>VLOOKUP(MUEBLES3[[#This Row],[NO. EDIFICIO ]],EDIFICIOS[],2,FALSE)</f>
        <v xml:space="preserve">BIBLIOTECA YOLOTEPEC </v>
      </c>
      <c r="G12" s="495" t="str">
        <f>VLOOKUP(MUEBLES3[[#This Row],[NO. EDIFICIO ]],EDIFICIOS[],3,FALSE)</f>
        <v xml:space="preserve">CALLE CONSTITUCIÓN, MANZANA DECA 1, LOCALIDAD DE YOLOTEPEC </v>
      </c>
      <c r="H12" s="490" t="s">
        <v>4288</v>
      </c>
      <c r="I12" s="488" t="str">
        <f>VLOOKUP(MUEBLES3[[#This Row],[NO. ÁREA ]],AREAS[],2,FALSE)</f>
        <v>BIBLIOTECA YOLOTEPEC</v>
      </c>
      <c r="J12" s="496" t="str">
        <f>VLOOKUP(MUEBLES3[[#This Row],[NO. ÁREA ]],AREAS[],5,FALSE)</f>
        <v>C. DIANA LAURA TORRES HERNÁNDEZ</v>
      </c>
      <c r="K12" s="496">
        <v>395</v>
      </c>
      <c r="L12" s="488" t="str">
        <f>VLOOKUP(MUEBLES3[[#This Row],[NÚM. DE NOMINA ]],PERSONAL[],2,FALSE)</f>
        <v>C. DIANA LAURA TORRES HERNÁNDEZ</v>
      </c>
      <c r="M12" s="488" t="str">
        <f>VLOOKUP(MUEBLES3[[#This Row],[NÚM. DE NOMINA ]],PERSONAL[],3,FALSE)</f>
        <v>BIBLIOTECARIA</v>
      </c>
      <c r="N12" s="494" t="s">
        <v>4339</v>
      </c>
      <c r="O12" s="496" t="s">
        <v>4696</v>
      </c>
      <c r="P12" s="497" t="str">
        <f>VLOOKUP(MUEBLES3[[#This Row],[NÚM. DE BIEN ]],BIENES[],2,FALSE)</f>
        <v xml:space="preserve">EQUIPO DE COMPUTO </v>
      </c>
      <c r="Q12" s="499" t="s">
        <v>1225</v>
      </c>
      <c r="R12" s="490" t="s">
        <v>4952</v>
      </c>
      <c r="S12" s="495" t="s">
        <v>50</v>
      </c>
      <c r="T12" s="494" t="s">
        <v>1220</v>
      </c>
      <c r="U12" s="495" t="s">
        <v>1221</v>
      </c>
      <c r="V12" s="495" t="s">
        <v>1187</v>
      </c>
      <c r="W12" s="500">
        <v>44126</v>
      </c>
      <c r="X12" s="498">
        <v>12758.84</v>
      </c>
      <c r="Y12" s="498">
        <v>0</v>
      </c>
      <c r="Z12" s="498">
        <v>12758.84</v>
      </c>
      <c r="AA12" s="494" t="s">
        <v>877</v>
      </c>
      <c r="AB12" s="498"/>
      <c r="AC12" s="510" t="s">
        <v>26</v>
      </c>
      <c r="AD12" s="511"/>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row>
    <row r="13" spans="1:336" s="9" customFormat="1" ht="141.75" x14ac:dyDescent="0.25">
      <c r="A13" s="661" t="str">
        <f>CONCATENATE(MUEBLES3[[#This Row],[CODIGO DE LA PARTIDA ESPECIFICA ]],"-",MUEBLES3[[#This Row],[NO. EDIFICIO ]],"-",MUEBLES3[[#This Row],[NO. ÁREA ]],"-",MUEBLES3[[#This Row],[NÚM. DE BIEN ]],"-",MUEBLES3[[#This Row],[CONSECUTIVO DEL BIEN ]],"-",MUEBLES3[[#This Row],[CONSECUTIVO GENERAL DE INVENTARIO]])</f>
        <v>515-03-43-109-006-0008</v>
      </c>
      <c r="B13" s="494">
        <v>515</v>
      </c>
      <c r="C13" s="489" t="s">
        <v>6093</v>
      </c>
      <c r="D13" s="489" t="s">
        <v>7528</v>
      </c>
      <c r="E13" s="494" t="s">
        <v>4062</v>
      </c>
      <c r="F13" s="495" t="str">
        <f>VLOOKUP(MUEBLES3[[#This Row],[NO. EDIFICIO ]],EDIFICIOS[],2,FALSE)</f>
        <v xml:space="preserve">BIBLIOTECA YOLOTEPEC </v>
      </c>
      <c r="G13" s="495" t="str">
        <f>VLOOKUP(MUEBLES3[[#This Row],[NO. EDIFICIO ]],EDIFICIOS[],3,FALSE)</f>
        <v xml:space="preserve">CALLE CONSTITUCIÓN, MANZANA DECA 1, LOCALIDAD DE YOLOTEPEC </v>
      </c>
      <c r="H13" s="490" t="s">
        <v>4288</v>
      </c>
      <c r="I13" s="488" t="str">
        <f>VLOOKUP(MUEBLES3[[#This Row],[NO. ÁREA ]],AREAS[],2,FALSE)</f>
        <v>BIBLIOTECA YOLOTEPEC</v>
      </c>
      <c r="J13" s="496" t="str">
        <f>VLOOKUP(MUEBLES3[[#This Row],[NO. ÁREA ]],AREAS[],5,FALSE)</f>
        <v>C. DIANA LAURA TORRES HERNÁNDEZ</v>
      </c>
      <c r="K13" s="496">
        <v>395</v>
      </c>
      <c r="L13" s="488" t="str">
        <f>VLOOKUP(MUEBLES3[[#This Row],[NÚM. DE NOMINA ]],PERSONAL[],2,FALSE)</f>
        <v>C. DIANA LAURA TORRES HERNÁNDEZ</v>
      </c>
      <c r="M13" s="488" t="str">
        <f>VLOOKUP(MUEBLES3[[#This Row],[NÚM. DE NOMINA ]],PERSONAL[],3,FALSE)</f>
        <v>BIBLIOTECARIA</v>
      </c>
      <c r="N13" s="494" t="s">
        <v>4339</v>
      </c>
      <c r="O13" s="496" t="s">
        <v>4697</v>
      </c>
      <c r="P13" s="497" t="str">
        <f>VLOOKUP(MUEBLES3[[#This Row],[NÚM. DE BIEN ]],BIENES[],2,FALSE)</f>
        <v xml:space="preserve">EQUIPO DE COMPUTO </v>
      </c>
      <c r="Q13" s="499" t="s">
        <v>1201</v>
      </c>
      <c r="R13" s="490" t="s">
        <v>4953</v>
      </c>
      <c r="S13" s="495" t="s">
        <v>22</v>
      </c>
      <c r="T13" s="494" t="s">
        <v>1189</v>
      </c>
      <c r="U13" s="495" t="s">
        <v>1222</v>
      </c>
      <c r="V13" s="495" t="s">
        <v>1187</v>
      </c>
      <c r="W13" s="500">
        <v>44126</v>
      </c>
      <c r="X13" s="498">
        <v>13918.84</v>
      </c>
      <c r="Y13" s="498">
        <v>0</v>
      </c>
      <c r="Z13" s="498">
        <v>13918.84</v>
      </c>
      <c r="AA13" s="494" t="s">
        <v>877</v>
      </c>
      <c r="AB13" s="498"/>
      <c r="AC13" s="510" t="s">
        <v>26</v>
      </c>
      <c r="AD13" s="511"/>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row>
    <row r="14" spans="1:336" s="9" customFormat="1" ht="141.75" x14ac:dyDescent="0.25">
      <c r="A14" s="661" t="str">
        <f>CONCATENATE(MUEBLES3[[#This Row],[CODIGO DE LA PARTIDA ESPECIFICA ]],"-",MUEBLES3[[#This Row],[NO. EDIFICIO ]],"-",MUEBLES3[[#This Row],[NO. ÁREA ]],"-",MUEBLES3[[#This Row],[NÚM. DE BIEN ]],"-",MUEBLES3[[#This Row],[CONSECUTIVO DEL BIEN ]],"-",MUEBLES3[[#This Row],[CONSECUTIVO GENERAL DE INVENTARIO]])</f>
        <v>515-03-43-109-007-0009</v>
      </c>
      <c r="B14" s="494">
        <v>515</v>
      </c>
      <c r="C14" s="489" t="s">
        <v>6093</v>
      </c>
      <c r="D14" s="489" t="s">
        <v>7529</v>
      </c>
      <c r="E14" s="494" t="s">
        <v>4062</v>
      </c>
      <c r="F14" s="495" t="str">
        <f>VLOOKUP(MUEBLES3[[#This Row],[NO. EDIFICIO ]],EDIFICIOS[],2,FALSE)</f>
        <v xml:space="preserve">BIBLIOTECA YOLOTEPEC </v>
      </c>
      <c r="G14" s="495" t="str">
        <f>VLOOKUP(MUEBLES3[[#This Row],[NO. EDIFICIO ]],EDIFICIOS[],3,FALSE)</f>
        <v xml:space="preserve">CALLE CONSTITUCIÓN, MANZANA DECA 1, LOCALIDAD DE YOLOTEPEC </v>
      </c>
      <c r="H14" s="490" t="s">
        <v>4288</v>
      </c>
      <c r="I14" s="488" t="str">
        <f>VLOOKUP(MUEBLES3[[#This Row],[NO. ÁREA ]],AREAS[],2,FALSE)</f>
        <v>BIBLIOTECA YOLOTEPEC</v>
      </c>
      <c r="J14" s="496" t="str">
        <f>VLOOKUP(MUEBLES3[[#This Row],[NO. ÁREA ]],AREAS[],5,FALSE)</f>
        <v>C. DIANA LAURA TORRES HERNÁNDEZ</v>
      </c>
      <c r="K14" s="496">
        <v>395</v>
      </c>
      <c r="L14" s="488" t="str">
        <f>VLOOKUP(MUEBLES3[[#This Row],[NÚM. DE NOMINA ]],PERSONAL[],2,FALSE)</f>
        <v>C. DIANA LAURA TORRES HERNÁNDEZ</v>
      </c>
      <c r="M14" s="488" t="str">
        <f>VLOOKUP(MUEBLES3[[#This Row],[NÚM. DE NOMINA ]],PERSONAL[],3,FALSE)</f>
        <v>BIBLIOTECARIA</v>
      </c>
      <c r="N14" s="494" t="s">
        <v>4339</v>
      </c>
      <c r="O14" s="496" t="s">
        <v>4698</v>
      </c>
      <c r="P14" s="497" t="str">
        <f>VLOOKUP(MUEBLES3[[#This Row],[NÚM. DE BIEN ]],BIENES[],2,FALSE)</f>
        <v xml:space="preserve">EQUIPO DE COMPUTO </v>
      </c>
      <c r="Q14" s="499" t="s">
        <v>1201</v>
      </c>
      <c r="R14" s="490" t="s">
        <v>4954</v>
      </c>
      <c r="S14" s="495" t="s">
        <v>22</v>
      </c>
      <c r="T14" s="494" t="s">
        <v>1189</v>
      </c>
      <c r="U14" s="495" t="s">
        <v>1275</v>
      </c>
      <c r="V14" s="495" t="s">
        <v>1187</v>
      </c>
      <c r="W14" s="500">
        <v>44126</v>
      </c>
      <c r="X14" s="498">
        <v>13918.84</v>
      </c>
      <c r="Y14" s="498">
        <v>0</v>
      </c>
      <c r="Z14" s="498">
        <v>13918.84</v>
      </c>
      <c r="AA14" s="494" t="s">
        <v>877</v>
      </c>
      <c r="AB14" s="498"/>
      <c r="AC14" s="510" t="s">
        <v>26</v>
      </c>
      <c r="AD14" s="511"/>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row>
    <row r="15" spans="1:336" s="9" customFormat="1" ht="141.75" x14ac:dyDescent="0.25">
      <c r="A15" s="661" t="str">
        <f>CONCATENATE(MUEBLES3[[#This Row],[CODIGO DE LA PARTIDA ESPECIFICA ]],"-",MUEBLES3[[#This Row],[NO. EDIFICIO ]],"-",MUEBLES3[[#This Row],[NO. ÁREA ]],"-",MUEBLES3[[#This Row],[NÚM. DE BIEN ]],"-",MUEBLES3[[#This Row],[CONSECUTIVO DEL BIEN ]],"-",MUEBLES3[[#This Row],[CONSECUTIVO GENERAL DE INVENTARIO]])</f>
        <v>515-03-43-151-003-0010</v>
      </c>
      <c r="B15" s="494">
        <v>515</v>
      </c>
      <c r="C15" s="489" t="s">
        <v>6093</v>
      </c>
      <c r="D15" s="489" t="s">
        <v>7530</v>
      </c>
      <c r="E15" s="494" t="s">
        <v>4062</v>
      </c>
      <c r="F15" s="495" t="str">
        <f>VLOOKUP(MUEBLES3[[#This Row],[NO. EDIFICIO ]],EDIFICIOS[],2,FALSE)</f>
        <v xml:space="preserve">BIBLIOTECA YOLOTEPEC </v>
      </c>
      <c r="G15" s="495" t="str">
        <f>VLOOKUP(MUEBLES3[[#This Row],[NO. EDIFICIO ]],EDIFICIOS[],3,FALSE)</f>
        <v xml:space="preserve">CALLE CONSTITUCIÓN, MANZANA DECA 1, LOCALIDAD DE YOLOTEPEC </v>
      </c>
      <c r="H15" s="490" t="s">
        <v>4288</v>
      </c>
      <c r="I15" s="488" t="str">
        <f>VLOOKUP(MUEBLES3[[#This Row],[NO. ÁREA ]],AREAS[],2,FALSE)</f>
        <v>BIBLIOTECA YOLOTEPEC</v>
      </c>
      <c r="J15" s="496" t="str">
        <f>VLOOKUP(MUEBLES3[[#This Row],[NO. ÁREA ]],AREAS[],5,FALSE)</f>
        <v>C. DIANA LAURA TORRES HERNÁNDEZ</v>
      </c>
      <c r="K15" s="496">
        <v>395</v>
      </c>
      <c r="L15" s="488" t="str">
        <f>VLOOKUP(MUEBLES3[[#This Row],[NÚM. DE NOMINA ]],PERSONAL[],2,FALSE)</f>
        <v>C. DIANA LAURA TORRES HERNÁNDEZ</v>
      </c>
      <c r="M15" s="488" t="str">
        <f>VLOOKUP(MUEBLES3[[#This Row],[NÚM. DE NOMINA ]],PERSONAL[],3,FALSE)</f>
        <v>BIBLIOTECARIA</v>
      </c>
      <c r="N15" s="494" t="s">
        <v>4404</v>
      </c>
      <c r="O15" s="496" t="s">
        <v>4694</v>
      </c>
      <c r="P15" s="497" t="str">
        <f>VLOOKUP(MUEBLES3[[#This Row],[NÚM. DE BIEN ]],BIENES[],2,FALSE)</f>
        <v xml:space="preserve">IMPRESORA </v>
      </c>
      <c r="Q15" s="499" t="s">
        <v>1202</v>
      </c>
      <c r="R15" s="490" t="s">
        <v>4955</v>
      </c>
      <c r="S15" s="495" t="s">
        <v>22</v>
      </c>
      <c r="T15" s="494">
        <v>415</v>
      </c>
      <c r="U15" s="495" t="s">
        <v>1223</v>
      </c>
      <c r="V15" s="495" t="s">
        <v>1187</v>
      </c>
      <c r="W15" s="500">
        <v>44126</v>
      </c>
      <c r="X15" s="498">
        <v>5161.42</v>
      </c>
      <c r="Y15" s="498">
        <v>0</v>
      </c>
      <c r="Z15" s="498">
        <v>5161.42</v>
      </c>
      <c r="AA15" s="494" t="s">
        <v>877</v>
      </c>
      <c r="AB15" s="498"/>
      <c r="AC15" s="510" t="s">
        <v>26</v>
      </c>
      <c r="AD15" s="511"/>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row>
    <row r="16" spans="1:336" s="9" customFormat="1" ht="157.5" x14ac:dyDescent="0.25">
      <c r="A16" s="661" t="str">
        <f>CONCATENATE(MUEBLES3[[#This Row],[CODIGO DE LA PARTIDA ESPECIFICA ]],"-",MUEBLES3[[#This Row],[NO. EDIFICIO ]],"-",MUEBLES3[[#This Row],[NO. ÁREA ]],"-",MUEBLES3[[#This Row],[NÚM. DE BIEN ]],"-",MUEBLES3[[#This Row],[CONSECUTIVO DEL BIEN ]],"-",MUEBLES3[[#This Row],[CONSECUTIVO GENERAL DE INVENTARIO]])</f>
        <v>515-01-24-109-008-0011</v>
      </c>
      <c r="B16" s="494">
        <v>515</v>
      </c>
      <c r="C16" s="489" t="s">
        <v>6093</v>
      </c>
      <c r="D16" s="489" t="s">
        <v>7531</v>
      </c>
      <c r="E16" s="494" t="s">
        <v>4060</v>
      </c>
      <c r="F16" s="495" t="str">
        <f>VLOOKUP(MUEBLES3[[#This Row],[NO. EDIFICIO ]],EDIFICIOS[],2,FALSE)</f>
        <v>PALACIO MUNICIPAL</v>
      </c>
      <c r="G16" s="495" t="str">
        <f>VLOOKUP(MUEBLES3[[#This Row],[NO. EDIFICIO ]],EDIFICIOS[],3,FALSE)</f>
        <v>PALACIO MUNICIPAL, S/N, COLONIA CENTRO</v>
      </c>
      <c r="H16" s="490" t="s">
        <v>4269</v>
      </c>
      <c r="I16" s="488" t="str">
        <f>VLOOKUP(MUEBLES3[[#This Row],[NO. ÁREA ]],AREAS[],2,FALSE)</f>
        <v>TESORERÍA MUNICIPAL</v>
      </c>
      <c r="J16" s="496" t="str">
        <f>VLOOKUP(MUEBLES3[[#This Row],[NO. ÁREA ]],AREAS[],5,FALSE)</f>
        <v>C. P. NOHEMI VIRIDIANA CORTEZ MONTER</v>
      </c>
      <c r="K16" s="496">
        <v>5</v>
      </c>
      <c r="L16" s="488" t="str">
        <f>VLOOKUP(MUEBLES3[[#This Row],[NÚM. DE NOMINA ]],PERSONAL[],2,FALSE)</f>
        <v>C. P. LORENA JAEN VARGAS</v>
      </c>
      <c r="M16" s="488" t="str">
        <f>VLOOKUP(MUEBLES3[[#This Row],[NÚM. DE NOMINA ]],PERSONAL[],3,FALSE)</f>
        <v>AUXILIAR "A"</v>
      </c>
      <c r="N16" s="494" t="s">
        <v>4339</v>
      </c>
      <c r="O16" s="496" t="s">
        <v>4699</v>
      </c>
      <c r="P16" s="497" t="str">
        <f>VLOOKUP(MUEBLES3[[#This Row],[NÚM. DE BIEN ]],BIENES[],2,FALSE)</f>
        <v xml:space="preserve">EQUIPO DE COMPUTO </v>
      </c>
      <c r="Q16" s="499" t="s">
        <v>60</v>
      </c>
      <c r="R16" s="490" t="s">
        <v>4956</v>
      </c>
      <c r="S16" s="495" t="s">
        <v>61</v>
      </c>
      <c r="T16" s="494">
        <v>3059</v>
      </c>
      <c r="U16" s="495" t="s">
        <v>62</v>
      </c>
      <c r="V16" s="495" t="s">
        <v>920</v>
      </c>
      <c r="W16" s="500">
        <v>43250</v>
      </c>
      <c r="X16" s="498">
        <v>14144.99</v>
      </c>
      <c r="Y16" s="498">
        <v>0</v>
      </c>
      <c r="Z16" s="498">
        <v>14144.99</v>
      </c>
      <c r="AA16" s="496" t="s">
        <v>2152</v>
      </c>
      <c r="AB16" s="498"/>
      <c r="AC16" s="510" t="s">
        <v>33</v>
      </c>
      <c r="AD16" s="511"/>
    </row>
    <row r="17" spans="1:336" s="9" customFormat="1" ht="126" x14ac:dyDescent="0.25">
      <c r="A17" s="661" t="str">
        <f>CONCATENATE(MUEBLES3[[#This Row],[CODIGO DE LA PARTIDA ESPECIFICA ]],"-",MUEBLES3[[#This Row],[NO. EDIFICIO ]],"-",MUEBLES3[[#This Row],[NO. ÁREA ]],"-",MUEBLES3[[#This Row],[NÚM. DE BIEN ]],"-",MUEBLES3[[#This Row],[CONSECUTIVO DEL BIEN ]],"-",MUEBLES3[[#This Row],[CONSECUTIVO GENERAL DE INVENTARIO]])</f>
        <v>515-01-24-151-004-0012</v>
      </c>
      <c r="B17" s="494">
        <v>515</v>
      </c>
      <c r="C17" s="489" t="s">
        <v>6093</v>
      </c>
      <c r="D17" s="489" t="s">
        <v>7532</v>
      </c>
      <c r="E17" s="494" t="s">
        <v>4060</v>
      </c>
      <c r="F17" s="495" t="str">
        <f>VLOOKUP(MUEBLES3[[#This Row],[NO. EDIFICIO ]],EDIFICIOS[],2,FALSE)</f>
        <v>PALACIO MUNICIPAL</v>
      </c>
      <c r="G17" s="495" t="str">
        <f>VLOOKUP(MUEBLES3[[#This Row],[NO. EDIFICIO ]],EDIFICIOS[],3,FALSE)</f>
        <v>PALACIO MUNICIPAL, S/N, COLONIA CENTRO</v>
      </c>
      <c r="H17" s="490" t="s">
        <v>4269</v>
      </c>
      <c r="I17" s="488" t="str">
        <f>VLOOKUP(MUEBLES3[[#This Row],[NO. ÁREA ]],AREAS[],2,FALSE)</f>
        <v>TESORERÍA MUNICIPAL</v>
      </c>
      <c r="J17" s="496" t="str">
        <f>VLOOKUP(MUEBLES3[[#This Row],[NO. ÁREA ]],AREAS[],5,FALSE)</f>
        <v>C. P. NOHEMI VIRIDIANA CORTEZ MONTER</v>
      </c>
      <c r="K17" s="496">
        <v>5</v>
      </c>
      <c r="L17" s="488" t="str">
        <f>VLOOKUP(MUEBLES3[[#This Row],[NÚM. DE NOMINA ]],PERSONAL[],2,FALSE)</f>
        <v>C. P. LORENA JAEN VARGAS</v>
      </c>
      <c r="M17" s="488" t="str">
        <f>VLOOKUP(MUEBLES3[[#This Row],[NÚM. DE NOMINA ]],PERSONAL[],3,FALSE)</f>
        <v>AUXILIAR "A"</v>
      </c>
      <c r="N17" s="494" t="s">
        <v>4404</v>
      </c>
      <c r="O17" s="496" t="s">
        <v>4695</v>
      </c>
      <c r="P17" s="497" t="str">
        <f>VLOOKUP(MUEBLES3[[#This Row],[NÚM. DE BIEN ]],BIENES[],2,FALSE)</f>
        <v xml:space="preserve">IMPRESORA </v>
      </c>
      <c r="Q17" s="499" t="s">
        <v>63</v>
      </c>
      <c r="R17" s="490" t="s">
        <v>4951</v>
      </c>
      <c r="S17" s="495" t="s">
        <v>35</v>
      </c>
      <c r="T17" s="494" t="s">
        <v>64</v>
      </c>
      <c r="U17" s="495" t="s">
        <v>65</v>
      </c>
      <c r="V17" s="495" t="s">
        <v>66</v>
      </c>
      <c r="W17" s="500">
        <v>43080</v>
      </c>
      <c r="X17" s="498">
        <v>3997.94</v>
      </c>
      <c r="Y17" s="498">
        <v>0</v>
      </c>
      <c r="Z17" s="498">
        <v>3997.94</v>
      </c>
      <c r="AA17" s="496" t="s">
        <v>2152</v>
      </c>
      <c r="AB17" s="498"/>
      <c r="AC17" s="510" t="s">
        <v>26</v>
      </c>
      <c r="AD17" s="511" t="s">
        <v>7869</v>
      </c>
    </row>
    <row r="18" spans="1:336" s="9" customFormat="1" ht="173.25" x14ac:dyDescent="0.25">
      <c r="A18" s="661" t="str">
        <f>CONCATENATE(MUEBLES3[[#This Row],[CODIGO DE LA PARTIDA ESPECIFICA ]],"-",MUEBLES3[[#This Row],[NO. EDIFICIO ]],"-",MUEBLES3[[#This Row],[NO. ÁREA ]],"-",MUEBLES3[[#This Row],[NÚM. DE BIEN ]],"-",MUEBLES3[[#This Row],[CONSECUTIVO DEL BIEN ]],"-",MUEBLES3[[#This Row],[CONSECUTIVO GENERAL DE INVENTARIO]])</f>
        <v>515-05-48-109-009-0013</v>
      </c>
      <c r="B18" s="494">
        <v>515</v>
      </c>
      <c r="C18" s="489" t="s">
        <v>6093</v>
      </c>
      <c r="D18" s="495" t="s">
        <v>7533</v>
      </c>
      <c r="E18" s="494" t="s">
        <v>4063</v>
      </c>
      <c r="F18" s="495" t="str">
        <f>VLOOKUP(MUEBLES3[[#This Row],[NO. EDIFICIO ]],EDIFICIOS[],2,FALSE)</f>
        <v>SISTEMA MUNICIPAL DIF</v>
      </c>
      <c r="G18" s="495" t="str">
        <f>VLOOKUP(MUEBLES3[[#This Row],[NO. EDIFICIO ]],EDIFICIOS[],3,FALSE)</f>
        <v>AV. REFORMA S/N, SECCIÓN NORTE, MANZANA 2, SANTIAGO DE ANAYA, HIDALGO</v>
      </c>
      <c r="H18" s="490" t="s">
        <v>4293</v>
      </c>
      <c r="I18" s="488" t="str">
        <f>VLOOKUP(MUEBLES3[[#This Row],[NO. ÁREA ]],AREAS[],2,FALSE)</f>
        <v>SISTEMA MUNICIPAL PARA EL DESARROLLO INTEGRAL DE LA FAMILIA</v>
      </c>
      <c r="J18" s="496" t="str">
        <f>VLOOKUP(MUEBLES3[[#This Row],[NO. ÁREA ]],AREAS[],5,FALSE)</f>
        <v>C. BELEN GONZÁLEZ BARRERA</v>
      </c>
      <c r="K18" s="496">
        <v>91</v>
      </c>
      <c r="L18" s="488" t="str">
        <f>VLOOKUP(MUEBLES3[[#This Row],[NÚM. DE NOMINA ]],PERSONAL[],2,FALSE)</f>
        <v>C. YESSICA REYES CRUZ</v>
      </c>
      <c r="M18" s="488" t="str">
        <f>VLOOKUP(MUEBLES3[[#This Row],[NÚM. DE NOMINA ]],PERSONAL[],3,FALSE)</f>
        <v>CAJERA</v>
      </c>
      <c r="N18" s="494" t="s">
        <v>4339</v>
      </c>
      <c r="O18" s="496" t="s">
        <v>4700</v>
      </c>
      <c r="P18" s="497" t="str">
        <f>VLOOKUP(MUEBLES3[[#This Row],[NÚM. DE BIEN ]],BIENES[],2,FALSE)</f>
        <v xml:space="preserve">EQUIPO DE COMPUTO </v>
      </c>
      <c r="Q18" s="499" t="s">
        <v>1200</v>
      </c>
      <c r="R18" s="490" t="s">
        <v>4957</v>
      </c>
      <c r="S18" s="495" t="s">
        <v>73</v>
      </c>
      <c r="T18" s="494" t="s">
        <v>1188</v>
      </c>
      <c r="U18" s="495">
        <v>17479889499</v>
      </c>
      <c r="V18" s="495" t="s">
        <v>1187</v>
      </c>
      <c r="W18" s="500">
        <v>44126</v>
      </c>
      <c r="X18" s="498">
        <v>17398.84</v>
      </c>
      <c r="Y18" s="498">
        <v>0</v>
      </c>
      <c r="Z18" s="498">
        <v>17398.84</v>
      </c>
      <c r="AA18" s="494" t="s">
        <v>1313</v>
      </c>
      <c r="AB18" s="498"/>
      <c r="AC18" s="510" t="s">
        <v>26</v>
      </c>
      <c r="AD18" s="511"/>
    </row>
    <row r="19" spans="1:336" s="9" customFormat="1" ht="173.25" x14ac:dyDescent="0.25">
      <c r="A19" s="661" t="str">
        <f>CONCATENATE(MUEBLES3[[#This Row],[CODIGO DE LA PARTIDA ESPECIFICA ]],"-",MUEBLES3[[#This Row],[NO. EDIFICIO ]],"-",MUEBLES3[[#This Row],[NO. ÁREA ]],"-",MUEBLES3[[#This Row],[NÚM. DE BIEN ]],"-",MUEBLES3[[#This Row],[CONSECUTIVO DEL BIEN ]],"-",MUEBLES3[[#This Row],[CONSECUTIVO GENERAL DE INVENTARIO]])</f>
        <v>515-05-48-151-005-0014</v>
      </c>
      <c r="B19" s="494">
        <v>515</v>
      </c>
      <c r="C19" s="489" t="s">
        <v>6093</v>
      </c>
      <c r="D19" s="495" t="s">
        <v>6134</v>
      </c>
      <c r="E19" s="494" t="s">
        <v>4063</v>
      </c>
      <c r="F19" s="495" t="str">
        <f>VLOOKUP(MUEBLES3[[#This Row],[NO. EDIFICIO ]],EDIFICIOS[],2,FALSE)</f>
        <v>SISTEMA MUNICIPAL DIF</v>
      </c>
      <c r="G19" s="495" t="str">
        <f>VLOOKUP(MUEBLES3[[#This Row],[NO. EDIFICIO ]],EDIFICIOS[],3,FALSE)</f>
        <v>AV. REFORMA S/N, SECCIÓN NORTE, MANZANA 2, SANTIAGO DE ANAYA, HIDALGO</v>
      </c>
      <c r="H19" s="490" t="s">
        <v>4293</v>
      </c>
      <c r="I19" s="488" t="str">
        <f>VLOOKUP(MUEBLES3[[#This Row],[NO. ÁREA ]],AREAS[],2,FALSE)</f>
        <v>SISTEMA MUNICIPAL PARA EL DESARROLLO INTEGRAL DE LA FAMILIA</v>
      </c>
      <c r="J19" s="496" t="str">
        <f>VLOOKUP(MUEBLES3[[#This Row],[NO. ÁREA ]],AREAS[],5,FALSE)</f>
        <v>C. BELEN GONZÁLEZ BARRERA</v>
      </c>
      <c r="K19" s="496">
        <v>91</v>
      </c>
      <c r="L19" s="488" t="str">
        <f>VLOOKUP(MUEBLES3[[#This Row],[NÚM. DE NOMINA ]],PERSONAL[],2,FALSE)</f>
        <v>C. YESSICA REYES CRUZ</v>
      </c>
      <c r="M19" s="488" t="str">
        <f>VLOOKUP(MUEBLES3[[#This Row],[NÚM. DE NOMINA ]],PERSONAL[],3,FALSE)</f>
        <v>CAJERA</v>
      </c>
      <c r="N19" s="494" t="s">
        <v>4404</v>
      </c>
      <c r="O19" s="496" t="s">
        <v>4696</v>
      </c>
      <c r="P19" s="497" t="str">
        <f>VLOOKUP(MUEBLES3[[#This Row],[NÚM. DE BIEN ]],BIENES[],2,FALSE)</f>
        <v xml:space="preserve">IMPRESORA </v>
      </c>
      <c r="Q19" s="499" t="s">
        <v>1202</v>
      </c>
      <c r="R19" s="490" t="s">
        <v>4958</v>
      </c>
      <c r="S19" s="495" t="s">
        <v>22</v>
      </c>
      <c r="T19" s="494">
        <v>315</v>
      </c>
      <c r="U19" s="495" t="s">
        <v>1203</v>
      </c>
      <c r="V19" s="495" t="s">
        <v>1218</v>
      </c>
      <c r="W19" s="500">
        <v>44160</v>
      </c>
      <c r="X19" s="498">
        <v>4639.42</v>
      </c>
      <c r="Y19" s="498">
        <v>0</v>
      </c>
      <c r="Z19" s="498">
        <v>4639.42</v>
      </c>
      <c r="AA19" s="494" t="s">
        <v>1313</v>
      </c>
      <c r="AB19" s="498"/>
      <c r="AC19" s="510" t="s">
        <v>26</v>
      </c>
      <c r="AD19" s="511"/>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row>
    <row r="20" spans="1:336" s="15" customFormat="1" ht="173.25" x14ac:dyDescent="0.25">
      <c r="A20" s="661" t="str">
        <f>CONCATENATE(MUEBLES3[[#This Row],[CODIGO DE LA PARTIDA ESPECIFICA ]],"-",MUEBLES3[[#This Row],[NO. EDIFICIO ]],"-",MUEBLES3[[#This Row],[NO. ÁREA ]],"-",MUEBLES3[[#This Row],[NÚM. DE BIEN ]],"-",MUEBLES3[[#This Row],[CONSECUTIVO DEL BIEN ]],"-",MUEBLES3[[#This Row],[CONSECUTIVO GENERAL DE INVENTARIO]])</f>
        <v>515-05-48-151-006-0015</v>
      </c>
      <c r="B20" s="494">
        <v>515</v>
      </c>
      <c r="C20" s="489" t="s">
        <v>6093</v>
      </c>
      <c r="D20" s="495" t="s">
        <v>7534</v>
      </c>
      <c r="E20" s="494" t="s">
        <v>4063</v>
      </c>
      <c r="F20" s="495" t="str">
        <f>VLOOKUP(MUEBLES3[[#This Row],[NO. EDIFICIO ]],EDIFICIOS[],2,FALSE)</f>
        <v>SISTEMA MUNICIPAL DIF</v>
      </c>
      <c r="G20" s="495" t="str">
        <f>VLOOKUP(MUEBLES3[[#This Row],[NO. EDIFICIO ]],EDIFICIOS[],3,FALSE)</f>
        <v>AV. REFORMA S/N, SECCIÓN NORTE, MANZANA 2, SANTIAGO DE ANAYA, HIDALGO</v>
      </c>
      <c r="H20" s="490" t="s">
        <v>4293</v>
      </c>
      <c r="I20" s="488" t="str">
        <f>VLOOKUP(MUEBLES3[[#This Row],[NO. ÁREA ]],AREAS[],2,FALSE)</f>
        <v>SISTEMA MUNICIPAL PARA EL DESARROLLO INTEGRAL DE LA FAMILIA</v>
      </c>
      <c r="J20" s="496" t="str">
        <f>VLOOKUP(MUEBLES3[[#This Row],[NO. ÁREA ]],AREAS[],5,FALSE)</f>
        <v>C. BELEN GONZÁLEZ BARRERA</v>
      </c>
      <c r="K20" s="496">
        <v>91</v>
      </c>
      <c r="L20" s="488" t="str">
        <f>VLOOKUP(MUEBLES3[[#This Row],[NÚM. DE NOMINA ]],PERSONAL[],2,FALSE)</f>
        <v>C. YESSICA REYES CRUZ</v>
      </c>
      <c r="M20" s="488" t="str">
        <f>VLOOKUP(MUEBLES3[[#This Row],[NÚM. DE NOMINA ]],PERSONAL[],3,FALSE)</f>
        <v>CAJERA</v>
      </c>
      <c r="N20" s="494" t="s">
        <v>4404</v>
      </c>
      <c r="O20" s="496" t="s">
        <v>4697</v>
      </c>
      <c r="P20" s="497" t="str">
        <f>VLOOKUP(MUEBLES3[[#This Row],[NÚM. DE BIEN ]],BIENES[],2,FALSE)</f>
        <v xml:space="preserve">IMPRESORA </v>
      </c>
      <c r="Q20" s="499" t="s">
        <v>1198</v>
      </c>
      <c r="R20" s="490" t="s">
        <v>4959</v>
      </c>
      <c r="S20" s="495" t="s">
        <v>35</v>
      </c>
      <c r="T20" s="494" t="s">
        <v>1234</v>
      </c>
      <c r="U20" s="495" t="s">
        <v>1199</v>
      </c>
      <c r="V20" s="495">
        <v>9589</v>
      </c>
      <c r="W20" s="500">
        <v>44159</v>
      </c>
      <c r="X20" s="498">
        <v>8630</v>
      </c>
      <c r="Y20" s="498">
        <v>0</v>
      </c>
      <c r="Z20" s="498">
        <v>8630</v>
      </c>
      <c r="AA20" s="494" t="s">
        <v>1313</v>
      </c>
      <c r="AB20" s="498"/>
      <c r="AC20" s="510" t="s">
        <v>26</v>
      </c>
      <c r="AD20" s="511"/>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row>
    <row r="21" spans="1:336" s="9" customFormat="1" ht="173.25" x14ac:dyDescent="0.25">
      <c r="A21" s="661" t="str">
        <f>CONCATENATE(MUEBLES3[[#This Row],[CODIGO DE LA PARTIDA ESPECIFICA ]],"-",MUEBLES3[[#This Row],[NO. EDIFICIO ]],"-",MUEBLES3[[#This Row],[NO. ÁREA ]],"-",MUEBLES3[[#This Row],[NÚM. DE BIEN ]],"-",MUEBLES3[[#This Row],[CONSECUTIVO DEL BIEN ]],"-",MUEBLES3[[#This Row],[CONSECUTIVO GENERAL DE INVENTARIO]])</f>
        <v>515-01-11-082-001-0016</v>
      </c>
      <c r="B21" s="494">
        <v>515</v>
      </c>
      <c r="C21" s="489" t="s">
        <v>6093</v>
      </c>
      <c r="D21" s="495" t="s">
        <v>7535</v>
      </c>
      <c r="E21" s="494" t="s">
        <v>4060</v>
      </c>
      <c r="F21" s="495" t="str">
        <f>VLOOKUP(MUEBLES3[[#This Row],[NO. EDIFICIO ]],EDIFICIOS[],2,FALSE)</f>
        <v>PALACIO MUNICIPAL</v>
      </c>
      <c r="G21" s="495" t="str">
        <f>VLOOKUP(MUEBLES3[[#This Row],[NO. EDIFICIO ]],EDIFICIOS[],3,FALSE)</f>
        <v>PALACIO MUNICIPAL, S/N, COLONIA CENTRO</v>
      </c>
      <c r="H21" s="490" t="s">
        <v>4256</v>
      </c>
      <c r="I21" s="488" t="str">
        <f>VLOOKUP(MUEBLES3[[#This Row],[NO. ÁREA ]],AREAS[],2,FALSE)</f>
        <v>COMUNICACIÓN SOCIAL</v>
      </c>
      <c r="J21" s="496" t="str">
        <f>VLOOKUP(MUEBLES3[[#This Row],[NO. ÁREA ]],AREAS[],5,FALSE)</f>
        <v>LIC. ADRIANA ISLAS GARCÍA</v>
      </c>
      <c r="K21" s="496">
        <v>170</v>
      </c>
      <c r="L21" s="488" t="str">
        <f>VLOOKUP(MUEBLES3[[#This Row],[NÚM. DE NOMINA ]],PERSONAL[],2,FALSE)</f>
        <v>LIC. ADRIANA ISLAS GARCÍA</v>
      </c>
      <c r="M21" s="488" t="str">
        <f>VLOOKUP(MUEBLES3[[#This Row],[NÚM. DE NOMINA ]],PERSONAL[],3,FALSE)</f>
        <v xml:space="preserve">TITULAR </v>
      </c>
      <c r="N21" s="494" t="s">
        <v>4773</v>
      </c>
      <c r="O21" s="496" t="s">
        <v>4692</v>
      </c>
      <c r="P21" s="497" t="str">
        <f>VLOOKUP(MUEBLES3[[#This Row],[NÚM. DE BIEN ]],BIENES[],2,FALSE)</f>
        <v>COMPUTADORA PORTATIL</v>
      </c>
      <c r="Q21" s="499" t="s">
        <v>3762</v>
      </c>
      <c r="R21" s="490" t="s">
        <v>4960</v>
      </c>
      <c r="S21" s="495" t="s">
        <v>73</v>
      </c>
      <c r="T21" s="494" t="s">
        <v>74</v>
      </c>
      <c r="U21" s="495" t="s">
        <v>75</v>
      </c>
      <c r="V21" s="495" t="s">
        <v>76</v>
      </c>
      <c r="W21" s="500">
        <v>43262</v>
      </c>
      <c r="X21" s="498">
        <v>13600</v>
      </c>
      <c r="Y21" s="498">
        <v>0</v>
      </c>
      <c r="Z21" s="498">
        <v>13600</v>
      </c>
      <c r="AA21" s="494" t="s">
        <v>1300</v>
      </c>
      <c r="AB21" s="498"/>
      <c r="AC21" s="510" t="s">
        <v>26</v>
      </c>
      <c r="AD21" s="511"/>
    </row>
    <row r="22" spans="1:336" s="9" customFormat="1" ht="110.25" x14ac:dyDescent="0.25">
      <c r="A22" s="661" t="str">
        <f>CONCATENATE(MUEBLES3[[#This Row],[CODIGO DE LA PARTIDA ESPECIFICA ]],"-",MUEBLES3[[#This Row],[NO. EDIFICIO ]],"-",MUEBLES3[[#This Row],[NO. ÁREA ]],"-",MUEBLES3[[#This Row],[NÚM. DE BIEN ]],"-",MUEBLES3[[#This Row],[CONSECUTIVO DEL BIEN ]],"-",MUEBLES3[[#This Row],[CONSECUTIVO GENERAL DE INVENTARIO]])</f>
        <v>515-01-36-151-007-0017</v>
      </c>
      <c r="B22" s="494">
        <v>515</v>
      </c>
      <c r="C22" s="489" t="s">
        <v>6093</v>
      </c>
      <c r="D22" s="495" t="s">
        <v>7536</v>
      </c>
      <c r="E22" s="494" t="s">
        <v>4060</v>
      </c>
      <c r="F22" s="495" t="str">
        <f>VLOOKUP(MUEBLES3[[#This Row],[NO. EDIFICIO ]],EDIFICIOS[],2,FALSE)</f>
        <v>PALACIO MUNICIPAL</v>
      </c>
      <c r="G22" s="495" t="str">
        <f>VLOOKUP(MUEBLES3[[#This Row],[NO. EDIFICIO ]],EDIFICIOS[],3,FALSE)</f>
        <v>PALACIO MUNICIPAL, S/N, COLONIA CENTRO</v>
      </c>
      <c r="H22" s="490" t="s">
        <v>4281</v>
      </c>
      <c r="I22" s="488" t="str">
        <f>VLOOKUP(MUEBLES3[[#This Row],[NO. ÁREA ]],AREAS[],2,FALSE)</f>
        <v>DESARROLLO AGROPECUARIO Y ECOLOGÍA</v>
      </c>
      <c r="J22" s="496" t="str">
        <f>VLOOKUP(MUEBLES3[[#This Row],[NO. ÁREA ]],AREAS[],5,FALSE)</f>
        <v>MVZ. FRANCISCO JAVIER GÓMEZ REYES</v>
      </c>
      <c r="K22" s="496">
        <v>58</v>
      </c>
      <c r="L22" s="488" t="str">
        <f>VLOOKUP(MUEBLES3[[#This Row],[NÚM. DE NOMINA ]],PERSONAL[],2,FALSE)</f>
        <v>MVZ. FRANCISCO JAVIER GÓMEZ REYES</v>
      </c>
      <c r="M22" s="488" t="str">
        <f>VLOOKUP(MUEBLES3[[#This Row],[NÚM. DE NOMINA ]],PERSONAL[],3,FALSE)</f>
        <v>AUXILIAR</v>
      </c>
      <c r="N22" s="494" t="s">
        <v>4404</v>
      </c>
      <c r="O22" s="496" t="s">
        <v>4698</v>
      </c>
      <c r="P22" s="497" t="str">
        <f>VLOOKUP(MUEBLES3[[#This Row],[NÚM. DE BIEN ]],BIENES[],2,FALSE)</f>
        <v xml:space="preserve">IMPRESORA </v>
      </c>
      <c r="Q22" s="499" t="s">
        <v>77</v>
      </c>
      <c r="R22" s="490" t="s">
        <v>4961</v>
      </c>
      <c r="S22" s="495" t="s">
        <v>35</v>
      </c>
      <c r="T22" s="494" t="s">
        <v>36</v>
      </c>
      <c r="U22" s="495" t="s">
        <v>78</v>
      </c>
      <c r="V22" s="495">
        <v>104</v>
      </c>
      <c r="W22" s="500">
        <v>42823</v>
      </c>
      <c r="X22" s="498">
        <v>6399</v>
      </c>
      <c r="Y22" s="498">
        <v>0</v>
      </c>
      <c r="Z22" s="498">
        <v>6399</v>
      </c>
      <c r="AA22" s="494" t="s">
        <v>1300</v>
      </c>
      <c r="AB22" s="498"/>
      <c r="AC22" s="510" t="s">
        <v>26</v>
      </c>
      <c r="AD22" s="511"/>
    </row>
    <row r="23" spans="1:336" s="9" customFormat="1" ht="157.5" x14ac:dyDescent="0.25">
      <c r="A23" s="661" t="str">
        <f>CONCATENATE(MUEBLES3[[#This Row],[CODIGO DE LA PARTIDA ESPECIFICA ]],"-",MUEBLES3[[#This Row],[NO. EDIFICIO ]],"-",MUEBLES3[[#This Row],[NO. ÁREA ]],"-",MUEBLES3[[#This Row],[NÚM. DE BIEN ]],"-",MUEBLES3[[#This Row],[CONSECUTIVO DEL BIEN ]],"-",MUEBLES3[[#This Row],[CONSECUTIVO GENERAL DE INVENTARIO]])</f>
        <v>515-01-10-109-010-0018</v>
      </c>
      <c r="B23" s="494">
        <v>515</v>
      </c>
      <c r="C23" s="489" t="s">
        <v>6093</v>
      </c>
      <c r="D23" s="495" t="s">
        <v>7537</v>
      </c>
      <c r="E23" s="494" t="s">
        <v>4060</v>
      </c>
      <c r="F23" s="495" t="str">
        <f>VLOOKUP(MUEBLES3[[#This Row],[NO. EDIFICIO ]],EDIFICIOS[],2,FALSE)</f>
        <v>PALACIO MUNICIPAL</v>
      </c>
      <c r="G23" s="495" t="str">
        <f>VLOOKUP(MUEBLES3[[#This Row],[NO. EDIFICIO ]],EDIFICIOS[],3,FALSE)</f>
        <v>PALACIO MUNICIPAL, S/N, COLONIA CENTRO</v>
      </c>
      <c r="H23" s="490" t="s">
        <v>4255</v>
      </c>
      <c r="I23" s="488" t="str">
        <f>VLOOKUP(MUEBLES3[[#This Row],[NO. ÁREA ]],AREAS[],2,FALSE)</f>
        <v>CONCILIACIÓN MUNICIPAL</v>
      </c>
      <c r="J23" s="496" t="str">
        <f>VLOOKUP(MUEBLES3[[#This Row],[NO. ÁREA ]],AREAS[],5,FALSE)</f>
        <v>LIC. MARTHA GARAY PÉREZ</v>
      </c>
      <c r="K23" s="496">
        <v>64</v>
      </c>
      <c r="L23" s="488" t="str">
        <f>VLOOKUP(MUEBLES3[[#This Row],[NÚM. DE NOMINA ]],PERSONAL[],2,FALSE)</f>
        <v>P. LIC.BRAYAN ALEXIS PÉREZ HERRERA</v>
      </c>
      <c r="M23" s="488" t="str">
        <f>VLOOKUP(MUEBLES3[[#This Row],[NÚM. DE NOMINA ]],PERSONAL[],3,FALSE)</f>
        <v>AUXILIAR ADMINISTRATIVO</v>
      </c>
      <c r="N23" s="494" t="s">
        <v>4339</v>
      </c>
      <c r="O23" s="496" t="s">
        <v>4701</v>
      </c>
      <c r="P23" s="497" t="str">
        <f>VLOOKUP(MUEBLES3[[#This Row],[NÚM. DE BIEN ]],BIENES[],2,FALSE)</f>
        <v xml:space="preserve">EQUIPO DE COMPUTO </v>
      </c>
      <c r="Q23" s="499" t="s">
        <v>922</v>
      </c>
      <c r="R23" s="490" t="s">
        <v>4962</v>
      </c>
      <c r="S23" s="495" t="s">
        <v>50</v>
      </c>
      <c r="T23" s="494" t="s">
        <v>39</v>
      </c>
      <c r="U23" s="495" t="s">
        <v>82</v>
      </c>
      <c r="V23" s="495" t="s">
        <v>83</v>
      </c>
      <c r="W23" s="500">
        <v>42916</v>
      </c>
      <c r="X23" s="498">
        <v>6998</v>
      </c>
      <c r="Y23" s="498">
        <v>0</v>
      </c>
      <c r="Z23" s="498">
        <v>6998</v>
      </c>
      <c r="AA23" s="496" t="s">
        <v>3354</v>
      </c>
      <c r="AB23" s="498"/>
      <c r="AC23" s="510" t="s">
        <v>26</v>
      </c>
      <c r="AD23" s="511"/>
    </row>
    <row r="24" spans="1:336" s="9" customFormat="1" ht="126" x14ac:dyDescent="0.25">
      <c r="A24" s="661" t="str">
        <f>CONCATENATE(MUEBLES3[[#This Row],[CODIGO DE LA PARTIDA ESPECIFICA ]],"-",MUEBLES3[[#This Row],[NO. EDIFICIO ]],"-",MUEBLES3[[#This Row],[NO. ÁREA ]],"-",MUEBLES3[[#This Row],[NÚM. DE BIEN ]],"-",MUEBLES3[[#This Row],[CONSECUTIVO DEL BIEN ]],"-",MUEBLES3[[#This Row],[CONSECUTIVO GENERAL DE INVENTARIO]])</f>
        <v>515-01-10-151-008-0019</v>
      </c>
      <c r="B24" s="494">
        <v>515</v>
      </c>
      <c r="C24" s="489" t="s">
        <v>6093</v>
      </c>
      <c r="D24" s="547" t="s">
        <v>7538</v>
      </c>
      <c r="E24" s="494" t="s">
        <v>4060</v>
      </c>
      <c r="F24" s="495" t="str">
        <f>VLOOKUP(MUEBLES3[[#This Row],[NO. EDIFICIO ]],EDIFICIOS[],2,FALSE)</f>
        <v>PALACIO MUNICIPAL</v>
      </c>
      <c r="G24" s="495" t="str">
        <f>VLOOKUP(MUEBLES3[[#This Row],[NO. EDIFICIO ]],EDIFICIOS[],3,FALSE)</f>
        <v>PALACIO MUNICIPAL, S/N, COLONIA CENTRO</v>
      </c>
      <c r="H24" s="490" t="s">
        <v>4255</v>
      </c>
      <c r="I24" s="488" t="str">
        <f>VLOOKUP(MUEBLES3[[#This Row],[NO. ÁREA ]],AREAS[],2,FALSE)</f>
        <v>CONCILIACIÓN MUNICIPAL</v>
      </c>
      <c r="J24" s="496" t="str">
        <f>VLOOKUP(MUEBLES3[[#This Row],[NO. ÁREA ]],AREAS[],5,FALSE)</f>
        <v>LIC. MARTHA GARAY PÉREZ</v>
      </c>
      <c r="K24" s="496">
        <v>64</v>
      </c>
      <c r="L24" s="488" t="str">
        <f>VLOOKUP(MUEBLES3[[#This Row],[NÚM. DE NOMINA ]],PERSONAL[],2,FALSE)</f>
        <v>P. LIC.BRAYAN ALEXIS PÉREZ HERRERA</v>
      </c>
      <c r="M24" s="488" t="str">
        <f>VLOOKUP(MUEBLES3[[#This Row],[NÚM. DE NOMINA ]],PERSONAL[],3,FALSE)</f>
        <v>AUXILIAR ADMINISTRATIVO</v>
      </c>
      <c r="N24" s="494" t="s">
        <v>4404</v>
      </c>
      <c r="O24" s="496" t="s">
        <v>4699</v>
      </c>
      <c r="P24" s="497" t="str">
        <f>VLOOKUP(MUEBLES3[[#This Row],[NÚM. DE BIEN ]],BIENES[],2,FALSE)</f>
        <v xml:space="preserve">IMPRESORA </v>
      </c>
      <c r="Q24" s="499" t="s">
        <v>84</v>
      </c>
      <c r="R24" s="490" t="s">
        <v>4963</v>
      </c>
      <c r="S24" s="495" t="s">
        <v>35</v>
      </c>
      <c r="T24" s="494" t="s">
        <v>85</v>
      </c>
      <c r="U24" s="495" t="s">
        <v>86</v>
      </c>
      <c r="V24" s="495">
        <v>120</v>
      </c>
      <c r="W24" s="500">
        <v>42886</v>
      </c>
      <c r="X24" s="498">
        <v>6554</v>
      </c>
      <c r="Y24" s="498">
        <v>0</v>
      </c>
      <c r="Z24" s="498">
        <v>6554</v>
      </c>
      <c r="AA24" s="496" t="s">
        <v>3354</v>
      </c>
      <c r="AB24" s="498"/>
      <c r="AC24" s="510" t="s">
        <v>26</v>
      </c>
      <c r="AD24" s="511"/>
    </row>
    <row r="25" spans="1:336" s="9" customFormat="1" ht="204.75" x14ac:dyDescent="0.25">
      <c r="A25" s="661" t="str">
        <f>CONCATENATE(MUEBLES3[[#This Row],[CODIGO DE LA PARTIDA ESPECIFICA ]],"-",MUEBLES3[[#This Row],[NO. EDIFICIO ]],"-",MUEBLES3[[#This Row],[NO. ÁREA ]],"-",MUEBLES3[[#This Row],[NÚM. DE BIEN ]],"-",MUEBLES3[[#This Row],[CONSECUTIVO DEL BIEN ]],"-",MUEBLES3[[#This Row],[CONSECUTIVO GENERAL DE INVENTARIO]])</f>
        <v>515-01-03-109-011-0020</v>
      </c>
      <c r="B25" s="494">
        <v>515</v>
      </c>
      <c r="C25" s="489" t="s">
        <v>6093</v>
      </c>
      <c r="D25" s="495" t="s">
        <v>7539</v>
      </c>
      <c r="E25" s="494" t="s">
        <v>4060</v>
      </c>
      <c r="F25" s="495" t="str">
        <f>VLOOKUP(MUEBLES3[[#This Row],[NO. EDIFICIO ]],EDIFICIOS[],2,FALSE)</f>
        <v>PALACIO MUNICIPAL</v>
      </c>
      <c r="G25" s="495" t="str">
        <f>VLOOKUP(MUEBLES3[[#This Row],[NO. EDIFICIO ]],EDIFICIOS[],3,FALSE)</f>
        <v>PALACIO MUNICIPAL, S/N, COLONIA CENTRO</v>
      </c>
      <c r="H25" s="490" t="s">
        <v>4062</v>
      </c>
      <c r="I25" s="488" t="str">
        <f>VLOOKUP(MUEBLES3[[#This Row],[NO. ÁREA ]],AREAS[],2,FALSE)</f>
        <v xml:space="preserve">UNIDAD DE ASUNTOS JURIDICOS </v>
      </c>
      <c r="J25" s="496" t="str">
        <f>VLOOKUP(MUEBLES3[[#This Row],[NO. ÁREA ]],AREAS[],5,FALSE)</f>
        <v>LIC. SERGIO DE LA CRUZ HERNÁNDEZ CRUZ</v>
      </c>
      <c r="K25" s="496">
        <v>68</v>
      </c>
      <c r="L25" s="488" t="str">
        <f>VLOOKUP(MUEBLES3[[#This Row],[NÚM. DE NOMINA ]],PERSONAL[],2,FALSE)</f>
        <v>LIC. MAYRA DENISSE PEÑA PÉREZ</v>
      </c>
      <c r="M25" s="488" t="str">
        <f>VLOOKUP(MUEBLES3[[#This Row],[NÚM. DE NOMINA ]],PERSONAL[],3,FALSE)</f>
        <v>AUXILIAR ADMINISTRATIVO</v>
      </c>
      <c r="N25" s="494" t="s">
        <v>4339</v>
      </c>
      <c r="O25" s="496" t="s">
        <v>4702</v>
      </c>
      <c r="P25" s="497" t="str">
        <f>VLOOKUP(MUEBLES3[[#This Row],[NÚM. DE BIEN ]],BIENES[],2,FALSE)</f>
        <v xml:space="preserve">EQUIPO DE COMPUTO </v>
      </c>
      <c r="Q25" s="499" t="s">
        <v>320</v>
      </c>
      <c r="R25" s="490" t="s">
        <v>4964</v>
      </c>
      <c r="S25" s="495" t="s">
        <v>90</v>
      </c>
      <c r="T25" s="494" t="s">
        <v>91</v>
      </c>
      <c r="U25" s="495" t="s">
        <v>323</v>
      </c>
      <c r="V25" s="495" t="s">
        <v>38</v>
      </c>
      <c r="W25" s="500">
        <v>43587</v>
      </c>
      <c r="X25" s="498">
        <v>0</v>
      </c>
      <c r="Y25" s="498">
        <v>0</v>
      </c>
      <c r="Z25" s="498">
        <v>0</v>
      </c>
      <c r="AA25" s="496" t="s">
        <v>3588</v>
      </c>
      <c r="AB25" s="498"/>
      <c r="AC25" s="510" t="s">
        <v>26</v>
      </c>
      <c r="AD25" s="511"/>
    </row>
    <row r="26" spans="1:336" s="9" customFormat="1" ht="189" x14ac:dyDescent="0.25">
      <c r="A26" s="661" t="str">
        <f>CONCATENATE(MUEBLES3[[#This Row],[CODIGO DE LA PARTIDA ESPECIFICA ]],"-",MUEBLES3[[#This Row],[NO. EDIFICIO ]],"-",MUEBLES3[[#This Row],[NO. ÁREA ]],"-",MUEBLES3[[#This Row],[NÚM. DE BIEN ]],"-",MUEBLES3[[#This Row],[CONSECUTIVO DEL BIEN ]],"-",MUEBLES3[[#This Row],[CONSECUTIVO GENERAL DE INVENTARIO]])</f>
        <v>515-01-57-109-012-0021</v>
      </c>
      <c r="B26" s="494">
        <v>515</v>
      </c>
      <c r="C26" s="489" t="s">
        <v>6093</v>
      </c>
      <c r="D26" s="495" t="s">
        <v>7540</v>
      </c>
      <c r="E26" s="494" t="s">
        <v>4060</v>
      </c>
      <c r="F26" s="495" t="str">
        <f>VLOOKUP(MUEBLES3[[#This Row],[NO. EDIFICIO ]],EDIFICIOS[],2,FALSE)</f>
        <v>PALACIO MUNICIPAL</v>
      </c>
      <c r="G26" s="495" t="str">
        <f>VLOOKUP(MUEBLES3[[#This Row],[NO. EDIFICIO ]],EDIFICIOS[],3,FALSE)</f>
        <v>PALACIO MUNICIPAL, S/N, COLONIA CENTRO</v>
      </c>
      <c r="H26" s="490" t="s">
        <v>4302</v>
      </c>
      <c r="I26" s="488" t="str">
        <f>VLOOKUP(MUEBLES3[[#This Row],[NO. ÁREA ]],AREAS[],2,FALSE)</f>
        <v xml:space="preserve">ÓRGANO INTERNO DE CONTROL </v>
      </c>
      <c r="J26" s="496" t="str">
        <f>VLOOKUP(MUEBLES3[[#This Row],[NO. ÁREA ]],AREAS[],5,FALSE)</f>
        <v>LIC. ELSY ODETTE GONZÁLEZ MOLINA</v>
      </c>
      <c r="K26" s="496">
        <v>109</v>
      </c>
      <c r="L26" s="488" t="str">
        <f>VLOOKUP(MUEBLES3[[#This Row],[NÚM. DE NOMINA ]],PERSONAL[],2,FALSE)</f>
        <v>LIC. ELSY ODETTE GONZÁLEZ MOLINA</v>
      </c>
      <c r="M26" s="488" t="str">
        <f>VLOOKUP(MUEBLES3[[#This Row],[NÚM. DE NOMINA ]],PERSONAL[],3,FALSE)</f>
        <v>TITULAR</v>
      </c>
      <c r="N26" s="494" t="s">
        <v>4339</v>
      </c>
      <c r="O26" s="496" t="s">
        <v>4703</v>
      </c>
      <c r="P26" s="497" t="str">
        <f>VLOOKUP(MUEBLES3[[#This Row],[NÚM. DE BIEN ]],BIENES[],2,FALSE)</f>
        <v xml:space="preserve">EQUIPO DE COMPUTO </v>
      </c>
      <c r="Q26" s="499" t="s">
        <v>1280</v>
      </c>
      <c r="R26" s="490" t="s">
        <v>4965</v>
      </c>
      <c r="S26" s="495" t="s">
        <v>50</v>
      </c>
      <c r="T26" s="494" t="s">
        <v>854</v>
      </c>
      <c r="U26" s="495" t="s">
        <v>468</v>
      </c>
      <c r="V26" s="495" t="s">
        <v>312</v>
      </c>
      <c r="W26" s="500">
        <v>42732</v>
      </c>
      <c r="X26" s="498">
        <v>9999</v>
      </c>
      <c r="Y26" s="498">
        <v>0</v>
      </c>
      <c r="Z26" s="498">
        <v>9999</v>
      </c>
      <c r="AA26" s="494" t="s">
        <v>1338</v>
      </c>
      <c r="AB26" s="498"/>
      <c r="AC26" s="510" t="s">
        <v>6732</v>
      </c>
      <c r="AD26" s="511"/>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row>
    <row r="27" spans="1:336" s="9" customFormat="1" ht="236.25" x14ac:dyDescent="0.25">
      <c r="A27" s="661" t="str">
        <f>CONCATENATE(MUEBLES3[[#This Row],[CODIGO DE LA PARTIDA ESPECIFICA ]],"-",MUEBLES3[[#This Row],[NO. EDIFICIO ]],"-",MUEBLES3[[#This Row],[NO. ÁREA ]],"-",MUEBLES3[[#This Row],[NÚM. DE BIEN ]],"-",MUEBLES3[[#This Row],[CONSECUTIVO DEL BIEN ]],"-",MUEBLES3[[#This Row],[CONSECUTIVO GENERAL DE INVENTARIO]])</f>
        <v>515-01-59-109-013-0022</v>
      </c>
      <c r="B27" s="494">
        <v>515</v>
      </c>
      <c r="C27" s="489" t="s">
        <v>6093</v>
      </c>
      <c r="D27" s="495" t="s">
        <v>7541</v>
      </c>
      <c r="E27" s="494" t="s">
        <v>4060</v>
      </c>
      <c r="F27" s="495" t="str">
        <f>VLOOKUP(MUEBLES3[[#This Row],[NO. EDIFICIO ]],EDIFICIOS[],2,FALSE)</f>
        <v>PALACIO MUNICIPAL</v>
      </c>
      <c r="G27" s="495" t="str">
        <f>VLOOKUP(MUEBLES3[[#This Row],[NO. EDIFICIO ]],EDIFICIOS[],3,FALSE)</f>
        <v>PALACIO MUNICIPAL, S/N, COLONIA CENTRO</v>
      </c>
      <c r="H27" s="490" t="s">
        <v>4304</v>
      </c>
      <c r="I27" s="488" t="str">
        <f>VLOOKUP(MUEBLES3[[#This Row],[NO. ÁREA ]],AREAS[],2,FALSE)</f>
        <v xml:space="preserve">AUTORIDAD INVESTIGADORA </v>
      </c>
      <c r="J27" s="496" t="str">
        <f>VLOOKUP(MUEBLES3[[#This Row],[NO. ÁREA ]],AREAS[],5,FALSE)</f>
        <v>LIC. ANADELIA PEÑA CALLEJAS</v>
      </c>
      <c r="K27" s="496">
        <v>108</v>
      </c>
      <c r="L27" s="488" t="str">
        <f>VLOOKUP(MUEBLES3[[#This Row],[NÚM. DE NOMINA ]],PERSONAL[],2,FALSE)</f>
        <v>LIC. ANADELIA PEÑA CALLEJAS</v>
      </c>
      <c r="M27" s="488" t="str">
        <f>VLOOKUP(MUEBLES3[[#This Row],[NÚM. DE NOMINA ]],PERSONAL[],3,FALSE)</f>
        <v>ASESOR JURÍDICO</v>
      </c>
      <c r="N27" s="494" t="s">
        <v>4339</v>
      </c>
      <c r="O27" s="496" t="s">
        <v>4704</v>
      </c>
      <c r="P27" s="497" t="str">
        <f>VLOOKUP(MUEBLES3[[#This Row],[NÚM. DE BIEN ]],BIENES[],2,FALSE)</f>
        <v xml:space="preserve">EQUIPO DE COMPUTO </v>
      </c>
      <c r="Q27" s="499" t="s">
        <v>899</v>
      </c>
      <c r="R27" s="490" t="s">
        <v>4966</v>
      </c>
      <c r="S27" s="495" t="s">
        <v>90</v>
      </c>
      <c r="T27" s="494" t="s">
        <v>91</v>
      </c>
      <c r="U27" s="495" t="s">
        <v>92</v>
      </c>
      <c r="V27" s="495" t="s">
        <v>38</v>
      </c>
      <c r="W27" s="500">
        <v>43587</v>
      </c>
      <c r="X27" s="498">
        <v>0</v>
      </c>
      <c r="Y27" s="498">
        <v>0</v>
      </c>
      <c r="Z27" s="498">
        <v>0</v>
      </c>
      <c r="AA27" s="494" t="s">
        <v>88</v>
      </c>
      <c r="AB27" s="498"/>
      <c r="AC27" s="510" t="s">
        <v>6732</v>
      </c>
      <c r="AD27" s="511" t="s">
        <v>7836</v>
      </c>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row>
    <row r="28" spans="1:336" s="410" customFormat="1" ht="141.75" x14ac:dyDescent="0.25">
      <c r="A28" s="692" t="str">
        <f>CONCATENATE(MUEBLES3[[#This Row],[CODIGO DE LA PARTIDA ESPECIFICA ]],"-",MUEBLES3[[#This Row],[NO. EDIFICIO ]],"-",MUEBLES3[[#This Row],[NO. ÁREA ]],"-",MUEBLES3[[#This Row],[NÚM. DE BIEN ]],"-",MUEBLES3[[#This Row],[CONSECUTIVO DEL BIEN ]],"-",MUEBLES3[[#This Row],[CONSECUTIVO GENERAL DE INVENTARIO]])</f>
        <v>515-01-59-218-001-0023</v>
      </c>
      <c r="B28" s="565">
        <v>515</v>
      </c>
      <c r="C28" s="566" t="s">
        <v>6093</v>
      </c>
      <c r="D28" s="567" t="s">
        <v>7542</v>
      </c>
      <c r="E28" s="565" t="s">
        <v>4060</v>
      </c>
      <c r="F28" s="567" t="str">
        <f>VLOOKUP(MUEBLES3[[#This Row],[NO. EDIFICIO ]],EDIFICIOS[],2,FALSE)</f>
        <v>PALACIO MUNICIPAL</v>
      </c>
      <c r="G28" s="567" t="str">
        <f>VLOOKUP(MUEBLES3[[#This Row],[NO. EDIFICIO ]],EDIFICIOS[],3,FALSE)</f>
        <v>PALACIO MUNICIPAL, S/N, COLONIA CENTRO</v>
      </c>
      <c r="H28" s="568" t="s">
        <v>4304</v>
      </c>
      <c r="I28" s="564" t="str">
        <f>VLOOKUP(MUEBLES3[[#This Row],[NO. ÁREA ]],AREAS[],2,FALSE)</f>
        <v xml:space="preserve">AUTORIDAD INVESTIGADORA </v>
      </c>
      <c r="J28" s="569" t="str">
        <f>VLOOKUP(MUEBLES3[[#This Row],[NO. ÁREA ]],AREAS[],5,FALSE)</f>
        <v>LIC. ANADELIA PEÑA CALLEJAS</v>
      </c>
      <c r="K28" s="569">
        <v>108</v>
      </c>
      <c r="L28" s="564" t="str">
        <f>VLOOKUP(MUEBLES3[[#This Row],[NÚM. DE NOMINA ]],PERSONAL[],2,FALSE)</f>
        <v>LIC. ANADELIA PEÑA CALLEJAS</v>
      </c>
      <c r="M28" s="564" t="str">
        <f>VLOOKUP(MUEBLES3[[#This Row],[NÚM. DE NOMINA ]],PERSONAL[],3,FALSE)</f>
        <v>ASESOR JURÍDICO</v>
      </c>
      <c r="N28" s="565" t="s">
        <v>4851</v>
      </c>
      <c r="O28" s="569" t="s">
        <v>4692</v>
      </c>
      <c r="P28" s="570" t="str">
        <f>VLOOKUP(MUEBLES3[[#This Row],[NÚM. DE BIEN ]],BIENES[],2,FALSE)</f>
        <v xml:space="preserve">NO BREAK </v>
      </c>
      <c r="Q28" s="571" t="s">
        <v>793</v>
      </c>
      <c r="R28" s="568" t="s">
        <v>4967</v>
      </c>
      <c r="S28" s="567" t="s">
        <v>93</v>
      </c>
      <c r="T28" s="565" t="s">
        <v>839</v>
      </c>
      <c r="U28" s="567" t="s">
        <v>94</v>
      </c>
      <c r="V28" s="567" t="s">
        <v>38</v>
      </c>
      <c r="W28" s="572">
        <v>43592</v>
      </c>
      <c r="X28" s="573">
        <v>0</v>
      </c>
      <c r="Y28" s="573">
        <v>0</v>
      </c>
      <c r="Z28" s="573">
        <v>0</v>
      </c>
      <c r="AA28" s="565" t="s">
        <v>88</v>
      </c>
      <c r="AB28" s="573"/>
      <c r="AC28" s="574" t="s">
        <v>6732</v>
      </c>
      <c r="AD28" s="575" t="s">
        <v>7853</v>
      </c>
    </row>
    <row r="29" spans="1:336" s="15" customFormat="1" ht="110.25" x14ac:dyDescent="0.25">
      <c r="A29" s="661" t="str">
        <f>CONCATENATE(MUEBLES3[[#This Row],[CODIGO DE LA PARTIDA ESPECIFICA ]],"-",MUEBLES3[[#This Row],[NO. EDIFICIO ]],"-",MUEBLES3[[#This Row],[NO. ÁREA ]],"-",MUEBLES3[[#This Row],[NÚM. DE BIEN ]],"-",MUEBLES3[[#This Row],[CONSECUTIVO DEL BIEN ]],"-",MUEBLES3[[#This Row],[CONSECUTIVO GENERAL DE INVENTARIO]])</f>
        <v>515-01-04-151-009-0024</v>
      </c>
      <c r="B29" s="494">
        <v>515</v>
      </c>
      <c r="C29" s="489" t="s">
        <v>6093</v>
      </c>
      <c r="D29" s="495" t="s">
        <v>6414</v>
      </c>
      <c r="E29" s="494" t="s">
        <v>4060</v>
      </c>
      <c r="F29" s="495" t="str">
        <f>VLOOKUP(MUEBLES3[[#This Row],[NO. EDIFICIO ]],EDIFICIOS[],2,FALSE)</f>
        <v>PALACIO MUNICIPAL</v>
      </c>
      <c r="G29" s="495" t="str">
        <f>VLOOKUP(MUEBLES3[[#This Row],[NO. EDIFICIO ]],EDIFICIOS[],3,FALSE)</f>
        <v>PALACIO MUNICIPAL, S/N, COLONIA CENTRO</v>
      </c>
      <c r="H29" s="490" t="s">
        <v>2074</v>
      </c>
      <c r="I29" s="488" t="str">
        <f>VLOOKUP(MUEBLES3[[#This Row],[NO. ÁREA ]],AREAS[],2,FALSE)</f>
        <v xml:space="preserve">UNIDAD DE TRANSPARENCIA </v>
      </c>
      <c r="J29" s="496" t="str">
        <f>VLOOKUP(MUEBLES3[[#This Row],[NO. ÁREA ]],AREAS[],5,FALSE)</f>
        <v>C. DIANA MEJÍA GÓMEZ</v>
      </c>
      <c r="K29" s="496">
        <v>171</v>
      </c>
      <c r="L29" s="488" t="str">
        <f>VLOOKUP(MUEBLES3[[#This Row],[NÚM. DE NOMINA ]],PERSONAL[],2,FALSE)</f>
        <v>C. DIANA MEJÍA GÓMEZ</v>
      </c>
      <c r="M29" s="488" t="str">
        <f>VLOOKUP(MUEBLES3[[#This Row],[NÚM. DE NOMINA ]],PERSONAL[],3,FALSE)</f>
        <v xml:space="preserve">TITULAR </v>
      </c>
      <c r="N29" s="494" t="s">
        <v>4404</v>
      </c>
      <c r="O29" s="496" t="s">
        <v>4700</v>
      </c>
      <c r="P29" s="497" t="str">
        <f>VLOOKUP(MUEBLES3[[#This Row],[NÚM. DE BIEN ]],BIENES[],2,FALSE)</f>
        <v xml:space="preserve">IMPRESORA </v>
      </c>
      <c r="Q29" s="499" t="s">
        <v>108</v>
      </c>
      <c r="R29" s="490" t="s">
        <v>4968</v>
      </c>
      <c r="S29" s="495" t="s">
        <v>35</v>
      </c>
      <c r="T29" s="494" t="s">
        <v>109</v>
      </c>
      <c r="U29" s="495" t="s">
        <v>110</v>
      </c>
      <c r="V29" s="495" t="s">
        <v>40</v>
      </c>
      <c r="W29" s="500">
        <v>42094</v>
      </c>
      <c r="X29" s="498">
        <v>7880</v>
      </c>
      <c r="Y29" s="498">
        <v>0</v>
      </c>
      <c r="Z29" s="498">
        <v>7880</v>
      </c>
      <c r="AA29" s="494" t="s">
        <v>1342</v>
      </c>
      <c r="AB29" s="498"/>
      <c r="AC29" s="510" t="s">
        <v>26</v>
      </c>
      <c r="AD29" s="511"/>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row>
    <row r="30" spans="1:336" s="15" customFormat="1" ht="189" x14ac:dyDescent="0.25">
      <c r="A30" s="661" t="str">
        <f>CONCATENATE(MUEBLES3[[#This Row],[CODIGO DE LA PARTIDA ESPECIFICA ]],"-",MUEBLES3[[#This Row],[NO. EDIFICIO ]],"-",MUEBLES3[[#This Row],[NO. ÁREA ]],"-",MUEBLES3[[#This Row],[NÚM. DE BIEN ]],"-",MUEBLES3[[#This Row],[CONSECUTIVO DEL BIEN ]],"-",MUEBLES3[[#This Row],[CONSECUTIVO GENERAL DE INVENTARIO]])</f>
        <v>515-01-58-109-014-0025</v>
      </c>
      <c r="B30" s="494">
        <v>515</v>
      </c>
      <c r="C30" s="489" t="s">
        <v>6093</v>
      </c>
      <c r="D30" s="495" t="s">
        <v>6460</v>
      </c>
      <c r="E30" s="494" t="s">
        <v>4060</v>
      </c>
      <c r="F30" s="495" t="str">
        <f>VLOOKUP(MUEBLES3[[#This Row],[NO. EDIFICIO ]],EDIFICIOS[],2,FALSE)</f>
        <v>PALACIO MUNICIPAL</v>
      </c>
      <c r="G30" s="495" t="str">
        <f>VLOOKUP(MUEBLES3[[#This Row],[NO. EDIFICIO ]],EDIFICIOS[],3,FALSE)</f>
        <v>PALACIO MUNICIPAL, S/N, COLONIA CENTRO</v>
      </c>
      <c r="H30" s="490" t="s">
        <v>4303</v>
      </c>
      <c r="I30" s="488" t="str">
        <f>VLOOKUP(MUEBLES3[[#This Row],[NO. ÁREA ]],AREAS[],2,FALSE)</f>
        <v xml:space="preserve">AUDITORÍA FINANCIERA Y DE OBRA PÚBLICA </v>
      </c>
      <c r="J30" s="496" t="str">
        <f>VLOOKUP(MUEBLES3[[#This Row],[NO. ÁREA ]],AREAS[],5,FALSE)</f>
        <v>ARQ. HÉCTOR SÁNCHEZ PÉREZ</v>
      </c>
      <c r="K30" s="496">
        <v>143</v>
      </c>
      <c r="L30" s="488" t="str">
        <f>VLOOKUP(MUEBLES3[[#This Row],[NÚM. DE NOMINA ]],PERSONAL[],2,FALSE)</f>
        <v>ARQ. HÉCTOR SÁNCHEZ PÉREZ</v>
      </c>
      <c r="M30" s="488" t="str">
        <f>VLOOKUP(MUEBLES3[[#This Row],[NÚM. DE NOMINA ]],PERSONAL[],3,FALSE)</f>
        <v>AUDITOR</v>
      </c>
      <c r="N30" s="494" t="s">
        <v>4339</v>
      </c>
      <c r="O30" s="496" t="s">
        <v>4705</v>
      </c>
      <c r="P30" s="497" t="str">
        <f>VLOOKUP(MUEBLES3[[#This Row],[NÚM. DE BIEN ]],BIENES[],2,FALSE)</f>
        <v xml:space="preserve">EQUIPO DE COMPUTO </v>
      </c>
      <c r="Q30" s="499" t="s">
        <v>1279</v>
      </c>
      <c r="R30" s="490" t="s">
        <v>4969</v>
      </c>
      <c r="S30" s="495" t="s">
        <v>22</v>
      </c>
      <c r="T30" s="494" t="s">
        <v>69</v>
      </c>
      <c r="U30" s="495" t="s">
        <v>70</v>
      </c>
      <c r="V30" s="495" t="s">
        <v>71</v>
      </c>
      <c r="W30" s="500">
        <v>43810</v>
      </c>
      <c r="X30" s="498">
        <v>14437.5</v>
      </c>
      <c r="Y30" s="498">
        <v>0</v>
      </c>
      <c r="Z30" s="498">
        <v>14437.5</v>
      </c>
      <c r="AA30" s="496" t="s">
        <v>3406</v>
      </c>
      <c r="AB30" s="498"/>
      <c r="AC30" s="510" t="s">
        <v>26</v>
      </c>
      <c r="AD30" s="511"/>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row>
    <row r="31" spans="1:336" s="15" customFormat="1" ht="94.5" x14ac:dyDescent="0.25">
      <c r="A31" s="661" t="str">
        <f>CONCATENATE(MUEBLES3[[#This Row],[CODIGO DE LA PARTIDA ESPECIFICA ]],"-",MUEBLES3[[#This Row],[NO. EDIFICIO ]],"-",MUEBLES3[[#This Row],[NO. ÁREA ]],"-",MUEBLES3[[#This Row],[NÚM. DE BIEN ]],"-",MUEBLES3[[#This Row],[CONSECUTIVO DEL BIEN ]],"-",MUEBLES3[[#This Row],[CONSECUTIVO GENERAL DE INVENTARIO]])</f>
        <v>515-01-57-151-010-0026</v>
      </c>
      <c r="B31" s="494">
        <v>515</v>
      </c>
      <c r="C31" s="489" t="s">
        <v>6093</v>
      </c>
      <c r="D31" s="495" t="s">
        <v>7543</v>
      </c>
      <c r="E31" s="494" t="s">
        <v>4060</v>
      </c>
      <c r="F31" s="495" t="str">
        <f>VLOOKUP(MUEBLES3[[#This Row],[NO. EDIFICIO ]],EDIFICIOS[],2,FALSE)</f>
        <v>PALACIO MUNICIPAL</v>
      </c>
      <c r="G31" s="495" t="str">
        <f>VLOOKUP(MUEBLES3[[#This Row],[NO. EDIFICIO ]],EDIFICIOS[],3,FALSE)</f>
        <v>PALACIO MUNICIPAL, S/N, COLONIA CENTRO</v>
      </c>
      <c r="H31" s="490" t="s">
        <v>4302</v>
      </c>
      <c r="I31" s="488" t="str">
        <f>VLOOKUP(MUEBLES3[[#This Row],[NO. ÁREA ]],AREAS[],2,FALSE)</f>
        <v xml:space="preserve">ÓRGANO INTERNO DE CONTROL </v>
      </c>
      <c r="J31" s="496" t="str">
        <f>VLOOKUP(MUEBLES3[[#This Row],[NO. ÁREA ]],AREAS[],5,FALSE)</f>
        <v>LIC. ELSY ODETTE GONZÁLEZ MOLINA</v>
      </c>
      <c r="K31" s="496">
        <v>109</v>
      </c>
      <c r="L31" s="488" t="str">
        <f>VLOOKUP(MUEBLES3[[#This Row],[NÚM. DE NOMINA ]],PERSONAL[],2,FALSE)</f>
        <v>LIC. ELSY ODETTE GONZÁLEZ MOLINA</v>
      </c>
      <c r="M31" s="488" t="str">
        <f>VLOOKUP(MUEBLES3[[#This Row],[NÚM. DE NOMINA ]],PERSONAL[],3,FALSE)</f>
        <v>TITULAR</v>
      </c>
      <c r="N31" s="494" t="s">
        <v>4404</v>
      </c>
      <c r="O31" s="496" t="s">
        <v>4701</v>
      </c>
      <c r="P31" s="497" t="str">
        <f>VLOOKUP(MUEBLES3[[#This Row],[NÚM. DE BIEN ]],BIENES[],2,FALSE)</f>
        <v xml:space="preserve">IMPRESORA </v>
      </c>
      <c r="Q31" s="499" t="s">
        <v>539</v>
      </c>
      <c r="R31" s="490" t="s">
        <v>4970</v>
      </c>
      <c r="S31" s="495" t="s">
        <v>22</v>
      </c>
      <c r="T31" s="494" t="s">
        <v>547</v>
      </c>
      <c r="U31" s="495" t="s">
        <v>809</v>
      </c>
      <c r="V31" s="495">
        <v>7475</v>
      </c>
      <c r="W31" s="500">
        <v>43959</v>
      </c>
      <c r="X31" s="498">
        <v>11530.01</v>
      </c>
      <c r="Y31" s="498">
        <v>0</v>
      </c>
      <c r="Z31" s="498">
        <v>11530.01</v>
      </c>
      <c r="AA31" s="494" t="s">
        <v>1343</v>
      </c>
      <c r="AB31" s="498"/>
      <c r="AC31" s="510" t="s">
        <v>41</v>
      </c>
      <c r="AD31" s="511"/>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row>
    <row r="32" spans="1:336" s="9" customFormat="1" ht="94.5" x14ac:dyDescent="0.25">
      <c r="A32" s="661" t="str">
        <f>CONCATENATE(MUEBLES3[[#This Row],[CODIGO DE LA PARTIDA ESPECIFICA ]],"-",MUEBLES3[[#This Row],[NO. EDIFICIO ]],"-",MUEBLES3[[#This Row],[NO. ÁREA ]],"-",MUEBLES3[[#This Row],[NÚM. DE BIEN ]],"-",MUEBLES3[[#This Row],[CONSECUTIVO DEL BIEN ]],"-",MUEBLES3[[#This Row],[CONSECUTIVO GENERAL DE INVENTARIO]])</f>
        <v>515-01-04-109-015-0027</v>
      </c>
      <c r="B32" s="494">
        <v>515</v>
      </c>
      <c r="C32" s="489" t="s">
        <v>6093</v>
      </c>
      <c r="D32" s="501" t="s">
        <v>7544</v>
      </c>
      <c r="E32" s="494" t="s">
        <v>4060</v>
      </c>
      <c r="F32" s="495" t="str">
        <f>VLOOKUP(MUEBLES3[[#This Row],[NO. EDIFICIO ]],EDIFICIOS[],2,FALSE)</f>
        <v>PALACIO MUNICIPAL</v>
      </c>
      <c r="G32" s="495" t="str">
        <f>VLOOKUP(MUEBLES3[[#This Row],[NO. EDIFICIO ]],EDIFICIOS[],3,FALSE)</f>
        <v>PALACIO MUNICIPAL, S/N, COLONIA CENTRO</v>
      </c>
      <c r="H32" s="490" t="s">
        <v>2074</v>
      </c>
      <c r="I32" s="488" t="str">
        <f>VLOOKUP(MUEBLES3[[#This Row],[NO. ÁREA ]],AREAS[],2,FALSE)</f>
        <v xml:space="preserve">UNIDAD DE TRANSPARENCIA </v>
      </c>
      <c r="J32" s="496" t="str">
        <f>VLOOKUP(MUEBLES3[[#This Row],[NO. ÁREA ]],AREAS[],5,FALSE)</f>
        <v>C. DIANA MEJÍA GÓMEZ</v>
      </c>
      <c r="K32" s="496">
        <v>171</v>
      </c>
      <c r="L32" s="488" t="str">
        <f>VLOOKUP(MUEBLES3[[#This Row],[NÚM. DE NOMINA ]],PERSONAL[],2,FALSE)</f>
        <v>C. DIANA MEJÍA GÓMEZ</v>
      </c>
      <c r="M32" s="488" t="str">
        <f>VLOOKUP(MUEBLES3[[#This Row],[NÚM. DE NOMINA ]],PERSONAL[],3,FALSE)</f>
        <v xml:space="preserve">TITULAR </v>
      </c>
      <c r="N32" s="494" t="s">
        <v>4339</v>
      </c>
      <c r="O32" s="502" t="s">
        <v>4706</v>
      </c>
      <c r="P32" s="497" t="str">
        <f>VLOOKUP(MUEBLES3[[#This Row],[NÚM. DE BIEN ]],BIENES[],2,FALSE)</f>
        <v xml:space="preserve">EQUIPO DE COMPUTO </v>
      </c>
      <c r="Q32" s="499" t="s">
        <v>1217</v>
      </c>
      <c r="R32" s="490" t="s">
        <v>4971</v>
      </c>
      <c r="S32" s="495" t="s">
        <v>73</v>
      </c>
      <c r="T32" s="494" t="s">
        <v>74</v>
      </c>
      <c r="U32" s="495" t="s">
        <v>95</v>
      </c>
      <c r="V32" s="495" t="s">
        <v>76</v>
      </c>
      <c r="W32" s="500">
        <v>43262</v>
      </c>
      <c r="X32" s="498">
        <v>13600</v>
      </c>
      <c r="Y32" s="498">
        <v>0</v>
      </c>
      <c r="Z32" s="498">
        <v>13600</v>
      </c>
      <c r="AA32" s="494" t="s">
        <v>1342</v>
      </c>
      <c r="AB32" s="498"/>
      <c r="AC32" s="510" t="s">
        <v>26</v>
      </c>
      <c r="AD32" s="511"/>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c r="LU32" s="15"/>
      <c r="LV32" s="15"/>
      <c r="LW32" s="15"/>
      <c r="LX32" s="15"/>
    </row>
    <row r="33" spans="1:336" s="9" customFormat="1" ht="126" x14ac:dyDescent="0.25">
      <c r="A33" s="661" t="str">
        <f>CONCATENATE(MUEBLES3[[#This Row],[CODIGO DE LA PARTIDA ESPECIFICA ]],"-",MUEBLES3[[#This Row],[NO. EDIFICIO ]],"-",MUEBLES3[[#This Row],[NO. ÁREA ]],"-",MUEBLES3[[#This Row],[NÚM. DE BIEN ]],"-",MUEBLES3[[#This Row],[CONSECUTIVO DEL BIEN ]],"-",MUEBLES3[[#This Row],[CONSECUTIVO GENERAL DE INVENTARIO]])</f>
        <v>515-01-58-109-016-0028</v>
      </c>
      <c r="B33" s="494">
        <v>515</v>
      </c>
      <c r="C33" s="489" t="s">
        <v>6093</v>
      </c>
      <c r="D33" s="495" t="s">
        <v>7545</v>
      </c>
      <c r="E33" s="494" t="s">
        <v>4060</v>
      </c>
      <c r="F33" s="495" t="str">
        <f>VLOOKUP(MUEBLES3[[#This Row],[NO. EDIFICIO ]],EDIFICIOS[],2,FALSE)</f>
        <v>PALACIO MUNICIPAL</v>
      </c>
      <c r="G33" s="495" t="str">
        <f>VLOOKUP(MUEBLES3[[#This Row],[NO. EDIFICIO ]],EDIFICIOS[],3,FALSE)</f>
        <v>PALACIO MUNICIPAL, S/N, COLONIA CENTRO</v>
      </c>
      <c r="H33" s="490" t="s">
        <v>4303</v>
      </c>
      <c r="I33" s="488" t="str">
        <f>VLOOKUP(MUEBLES3[[#This Row],[NO. ÁREA ]],AREAS[],2,FALSE)</f>
        <v xml:space="preserve">AUDITORÍA FINANCIERA Y DE OBRA PÚBLICA </v>
      </c>
      <c r="J33" s="496" t="str">
        <f>VLOOKUP(MUEBLES3[[#This Row],[NO. ÁREA ]],AREAS[],5,FALSE)</f>
        <v>ARQ. HÉCTOR SÁNCHEZ PÉREZ</v>
      </c>
      <c r="K33" s="496">
        <v>143</v>
      </c>
      <c r="L33" s="488" t="str">
        <f>VLOOKUP(MUEBLES3[[#This Row],[NÚM. DE NOMINA ]],PERSONAL[],2,FALSE)</f>
        <v>ARQ. HÉCTOR SÁNCHEZ PÉREZ</v>
      </c>
      <c r="M33" s="488" t="str">
        <f>VLOOKUP(MUEBLES3[[#This Row],[NÚM. DE NOMINA ]],PERSONAL[],3,FALSE)</f>
        <v>AUDITOR</v>
      </c>
      <c r="N33" s="494" t="s">
        <v>4339</v>
      </c>
      <c r="O33" s="496" t="s">
        <v>4707</v>
      </c>
      <c r="P33" s="497" t="str">
        <f>VLOOKUP(MUEBLES3[[#This Row],[NÚM. DE BIEN ]],BIENES[],2,FALSE)</f>
        <v xml:space="preserve">EQUIPO DE COMPUTO </v>
      </c>
      <c r="Q33" s="499" t="s">
        <v>1216</v>
      </c>
      <c r="R33" s="490" t="s">
        <v>4972</v>
      </c>
      <c r="S33" s="495" t="s">
        <v>50</v>
      </c>
      <c r="T33" s="494" t="s">
        <v>96</v>
      </c>
      <c r="U33" s="495" t="s">
        <v>97</v>
      </c>
      <c r="V33" s="495" t="s">
        <v>98</v>
      </c>
      <c r="W33" s="500">
        <v>43277</v>
      </c>
      <c r="X33" s="498">
        <v>8498</v>
      </c>
      <c r="Y33" s="498">
        <v>0</v>
      </c>
      <c r="Z33" s="498">
        <v>8498</v>
      </c>
      <c r="AA33" s="496" t="s">
        <v>3406</v>
      </c>
      <c r="AB33" s="498"/>
      <c r="AC33" s="510" t="s">
        <v>26</v>
      </c>
      <c r="AD33" s="511"/>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c r="IX33" s="15"/>
      <c r="IY33" s="15"/>
      <c r="IZ33" s="15"/>
      <c r="JA33" s="15"/>
      <c r="JB33" s="15"/>
      <c r="JC33" s="15"/>
      <c r="JD33" s="15"/>
      <c r="JE33" s="15"/>
      <c r="JF33" s="15"/>
      <c r="JG33" s="15"/>
      <c r="JH33" s="15"/>
      <c r="JI33" s="15"/>
      <c r="JJ33" s="15"/>
      <c r="JK33" s="15"/>
      <c r="JL33" s="15"/>
      <c r="JM33" s="15"/>
      <c r="JN33" s="15"/>
      <c r="JO33" s="15"/>
      <c r="JP33" s="15"/>
      <c r="JQ33" s="15"/>
      <c r="JR33" s="15"/>
      <c r="JS33" s="15"/>
      <c r="JT33" s="15"/>
      <c r="JU33" s="15"/>
      <c r="JV33" s="15"/>
      <c r="JW33" s="15"/>
      <c r="JX33" s="15"/>
      <c r="JY33" s="15"/>
      <c r="JZ33" s="15"/>
      <c r="KA33" s="15"/>
      <c r="KB33" s="15"/>
      <c r="KC33" s="15"/>
      <c r="KD33" s="15"/>
      <c r="KE33" s="15"/>
      <c r="KF33" s="15"/>
      <c r="KG33" s="15"/>
      <c r="KH33" s="15"/>
      <c r="KI33" s="15"/>
      <c r="KJ33" s="15"/>
      <c r="KK33" s="15"/>
      <c r="KL33" s="15"/>
      <c r="KM33" s="15"/>
      <c r="KN33" s="15"/>
      <c r="KO33" s="15"/>
      <c r="KP33" s="15"/>
      <c r="KQ33" s="15"/>
      <c r="KR33" s="15"/>
      <c r="KS33" s="15"/>
      <c r="KT33" s="15"/>
      <c r="KU33" s="15"/>
      <c r="KV33" s="15"/>
      <c r="KW33" s="15"/>
      <c r="KX33" s="15"/>
      <c r="KY33" s="15"/>
      <c r="KZ33" s="15"/>
      <c r="LA33" s="15"/>
      <c r="LB33" s="15"/>
      <c r="LC33" s="15"/>
      <c r="LD33" s="15"/>
      <c r="LE33" s="15"/>
      <c r="LF33" s="15"/>
      <c r="LG33" s="15"/>
      <c r="LH33" s="15"/>
      <c r="LI33" s="15"/>
      <c r="LJ33" s="15"/>
      <c r="LK33" s="15"/>
      <c r="LL33" s="15"/>
      <c r="LM33" s="15"/>
      <c r="LN33" s="15"/>
      <c r="LO33" s="15"/>
      <c r="LP33" s="15"/>
      <c r="LQ33" s="15"/>
      <c r="LR33" s="15"/>
      <c r="LS33" s="15"/>
      <c r="LT33" s="15"/>
      <c r="LU33" s="15"/>
      <c r="LV33" s="15"/>
      <c r="LW33" s="15"/>
      <c r="LX33" s="15"/>
    </row>
    <row r="34" spans="1:336" s="9" customFormat="1" ht="110.25" x14ac:dyDescent="0.25">
      <c r="A34" s="661" t="str">
        <f>CONCATENATE(MUEBLES3[[#This Row],[CODIGO DE LA PARTIDA ESPECIFICA ]],"-",MUEBLES3[[#This Row],[NO. EDIFICIO ]],"-",MUEBLES3[[#This Row],[NO. ÁREA ]],"-",MUEBLES3[[#This Row],[NÚM. DE BIEN ]],"-",MUEBLES3[[#This Row],[CONSECUTIVO DEL BIEN ]],"-",MUEBLES3[[#This Row],[CONSECUTIVO GENERAL DE INVENTARIO]])</f>
        <v>515-01-58-114-001-0029</v>
      </c>
      <c r="B34" s="494">
        <v>515</v>
      </c>
      <c r="C34" s="489" t="s">
        <v>6093</v>
      </c>
      <c r="D34" s="495" t="s">
        <v>7546</v>
      </c>
      <c r="E34" s="494" t="s">
        <v>4060</v>
      </c>
      <c r="F34" s="495" t="str">
        <f>VLOOKUP(MUEBLES3[[#This Row],[NO. EDIFICIO ]],EDIFICIOS[],2,FALSE)</f>
        <v>PALACIO MUNICIPAL</v>
      </c>
      <c r="G34" s="495" t="str">
        <f>VLOOKUP(MUEBLES3[[#This Row],[NO. EDIFICIO ]],EDIFICIOS[],3,FALSE)</f>
        <v>PALACIO MUNICIPAL, S/N, COLONIA CENTRO</v>
      </c>
      <c r="H34" s="490" t="s">
        <v>4303</v>
      </c>
      <c r="I34" s="488" t="str">
        <f>VLOOKUP(MUEBLES3[[#This Row],[NO. ÁREA ]],AREAS[],2,FALSE)</f>
        <v xml:space="preserve">AUDITORÍA FINANCIERA Y DE OBRA PÚBLICA </v>
      </c>
      <c r="J34" s="496" t="str">
        <f>VLOOKUP(MUEBLES3[[#This Row],[NO. ÁREA ]],AREAS[],5,FALSE)</f>
        <v>ARQ. HÉCTOR SÁNCHEZ PÉREZ</v>
      </c>
      <c r="K34" s="496">
        <v>143</v>
      </c>
      <c r="L34" s="488" t="str">
        <f>VLOOKUP(MUEBLES3[[#This Row],[NÚM. DE NOMINA ]],PERSONAL[],2,FALSE)</f>
        <v>ARQ. HÉCTOR SÁNCHEZ PÉREZ</v>
      </c>
      <c r="M34" s="488" t="str">
        <f>VLOOKUP(MUEBLES3[[#This Row],[NÚM. DE NOMINA ]],PERSONAL[],3,FALSE)</f>
        <v>AUDITOR</v>
      </c>
      <c r="N34" s="494" t="s">
        <v>4378</v>
      </c>
      <c r="O34" s="496" t="s">
        <v>4692</v>
      </c>
      <c r="P34" s="497" t="str">
        <f>VLOOKUP(MUEBLES3[[#This Row],[NÚM. DE BIEN ]],BIENES[],2,FALSE)</f>
        <v xml:space="preserve">ESCANER </v>
      </c>
      <c r="Q34" s="499" t="s">
        <v>99</v>
      </c>
      <c r="R34" s="490" t="s">
        <v>4973</v>
      </c>
      <c r="S34" s="495" t="s">
        <v>22</v>
      </c>
      <c r="T34" s="494" t="s">
        <v>100</v>
      </c>
      <c r="U34" s="495" t="s">
        <v>101</v>
      </c>
      <c r="V34" s="495" t="s">
        <v>102</v>
      </c>
      <c r="W34" s="500">
        <v>43375</v>
      </c>
      <c r="X34" s="498">
        <v>10340</v>
      </c>
      <c r="Y34" s="498">
        <v>0</v>
      </c>
      <c r="Z34" s="498">
        <v>10340</v>
      </c>
      <c r="AA34" s="496" t="s">
        <v>3406</v>
      </c>
      <c r="AB34" s="498"/>
      <c r="AC34" s="510" t="s">
        <v>26</v>
      </c>
      <c r="AD34" s="511"/>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c r="IX34" s="15"/>
      <c r="IY34" s="15"/>
      <c r="IZ34" s="15"/>
      <c r="JA34" s="15"/>
      <c r="JB34" s="15"/>
      <c r="JC34" s="15"/>
      <c r="JD34" s="15"/>
      <c r="JE34" s="15"/>
      <c r="JF34" s="15"/>
      <c r="JG34" s="15"/>
      <c r="JH34" s="15"/>
      <c r="JI34" s="15"/>
      <c r="JJ34" s="15"/>
      <c r="JK34" s="15"/>
      <c r="JL34" s="15"/>
      <c r="JM34" s="15"/>
      <c r="JN34" s="15"/>
      <c r="JO34" s="15"/>
      <c r="JP34" s="15"/>
      <c r="JQ34" s="15"/>
      <c r="JR34" s="15"/>
      <c r="JS34" s="15"/>
      <c r="JT34" s="15"/>
      <c r="JU34" s="15"/>
      <c r="JV34" s="15"/>
      <c r="JW34" s="15"/>
      <c r="JX34" s="15"/>
      <c r="JY34" s="15"/>
      <c r="JZ34" s="15"/>
      <c r="KA34" s="15"/>
      <c r="KB34" s="15"/>
      <c r="KC34" s="15"/>
      <c r="KD34" s="15"/>
      <c r="KE34" s="15"/>
      <c r="KF34" s="15"/>
      <c r="KG34" s="15"/>
      <c r="KH34" s="15"/>
      <c r="KI34" s="15"/>
      <c r="KJ34" s="15"/>
      <c r="KK34" s="15"/>
      <c r="KL34" s="15"/>
      <c r="KM34" s="15"/>
      <c r="KN34" s="15"/>
      <c r="KO34" s="15"/>
      <c r="KP34" s="15"/>
      <c r="KQ34" s="15"/>
      <c r="KR34" s="15"/>
      <c r="KS34" s="15"/>
      <c r="KT34" s="15"/>
      <c r="KU34" s="15"/>
      <c r="KV34" s="15"/>
      <c r="KW34" s="15"/>
      <c r="KX34" s="15"/>
      <c r="KY34" s="15"/>
      <c r="KZ34" s="15"/>
      <c r="LA34" s="15"/>
      <c r="LB34" s="15"/>
      <c r="LC34" s="15"/>
      <c r="LD34" s="15"/>
      <c r="LE34" s="15"/>
      <c r="LF34" s="15"/>
      <c r="LG34" s="15"/>
      <c r="LH34" s="15"/>
      <c r="LI34" s="15"/>
      <c r="LJ34" s="15"/>
      <c r="LK34" s="15"/>
      <c r="LL34" s="15"/>
      <c r="LM34" s="15"/>
      <c r="LN34" s="15"/>
      <c r="LO34" s="15"/>
      <c r="LP34" s="15"/>
      <c r="LQ34" s="15"/>
      <c r="LR34" s="15"/>
      <c r="LS34" s="15"/>
      <c r="LT34" s="15"/>
      <c r="LU34" s="15"/>
      <c r="LV34" s="15"/>
      <c r="LW34" s="15"/>
      <c r="LX34" s="15"/>
    </row>
    <row r="35" spans="1:336" s="9" customFormat="1" ht="204.75" x14ac:dyDescent="0.25">
      <c r="A35" s="661" t="str">
        <f>CONCATENATE(MUEBLES3[[#This Row],[CODIGO DE LA PARTIDA ESPECIFICA ]],"-",MUEBLES3[[#This Row],[NO. EDIFICIO ]],"-",MUEBLES3[[#This Row],[NO. ÁREA ]],"-",MUEBLES3[[#This Row],[NÚM. DE BIEN ]],"-",MUEBLES3[[#This Row],[CONSECUTIVO DEL BIEN ]],"-",MUEBLES3[[#This Row],[CONSECUTIVO GENERAL DE INVENTARIO]])</f>
        <v>515-07-53-151-011-0030</v>
      </c>
      <c r="B35" s="494">
        <v>515</v>
      </c>
      <c r="C35" s="489" t="s">
        <v>6093</v>
      </c>
      <c r="D35" s="495" t="s">
        <v>7547</v>
      </c>
      <c r="E35" s="494" t="s">
        <v>4065</v>
      </c>
      <c r="F35" s="495" t="str">
        <f>VLOOKUP(MUEBLES3[[#This Row],[NO. EDIFICIO ]],EDIFICIOS[],2,FALSE)</f>
        <v xml:space="preserve">CAIC YOLOTEPEC </v>
      </c>
      <c r="G35" s="495" t="str">
        <f>VLOOKUP(MUEBLES3[[#This Row],[NO. EDIFICIO ]],EDIFICIOS[],3,FALSE)</f>
        <v xml:space="preserve">EMILIO HERNANDEZ, MANZANA EL VIXTHA, LOCALIDAD DE YOLOTEPEC </v>
      </c>
      <c r="H35" s="490" t="s">
        <v>4298</v>
      </c>
      <c r="I35" s="488" t="str">
        <f>VLOOKUP(MUEBLES3[[#This Row],[NO. ÁREA ]],AREAS[],2,FALSE)</f>
        <v xml:space="preserve">CENTRO DE AISTENCIA INFANTIL </v>
      </c>
      <c r="J35" s="496" t="str">
        <f>VLOOKUP(MUEBLES3[[#This Row],[NO. ÁREA ]],AREAS[],5,FALSE)</f>
        <v xml:space="preserve">LIC. MAYRA PÉREZ SÁNCHEZ </v>
      </c>
      <c r="K35" s="496">
        <v>129</v>
      </c>
      <c r="L35" s="488" t="str">
        <f>VLOOKUP(MUEBLES3[[#This Row],[NÚM. DE NOMINA ]],PERSONAL[],2,FALSE)</f>
        <v xml:space="preserve">LIC. MAYRA PÉREZ SÁNCHEZ </v>
      </c>
      <c r="M35" s="488" t="str">
        <f>VLOOKUP(MUEBLES3[[#This Row],[NÚM. DE NOMINA ]],PERSONAL[],3,FALSE)</f>
        <v>DIRECTOR</v>
      </c>
      <c r="N35" s="494" t="s">
        <v>4404</v>
      </c>
      <c r="O35" s="496" t="s">
        <v>4702</v>
      </c>
      <c r="P35" s="497" t="str">
        <f>VLOOKUP(MUEBLES3[[#This Row],[NÚM. DE BIEN ]],BIENES[],2,FALSE)</f>
        <v xml:space="preserve">IMPRESORA </v>
      </c>
      <c r="Q35" s="499" t="s">
        <v>1756</v>
      </c>
      <c r="R35" s="490" t="s">
        <v>4974</v>
      </c>
      <c r="S35" s="495" t="s">
        <v>35</v>
      </c>
      <c r="T35" s="494" t="s">
        <v>64</v>
      </c>
      <c r="U35" s="495" t="s">
        <v>103</v>
      </c>
      <c r="V35" s="495" t="s">
        <v>66</v>
      </c>
      <c r="W35" s="500">
        <v>43080</v>
      </c>
      <c r="X35" s="498">
        <v>3997.94</v>
      </c>
      <c r="Y35" s="498">
        <v>0</v>
      </c>
      <c r="Z35" s="498">
        <v>3997.94</v>
      </c>
      <c r="AA35" s="494" t="s">
        <v>1319</v>
      </c>
      <c r="AB35" s="498"/>
      <c r="AC35" s="510" t="s">
        <v>26</v>
      </c>
      <c r="AD35" s="511"/>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c r="LU35" s="15"/>
      <c r="LV35" s="15"/>
      <c r="LW35" s="15"/>
      <c r="LX35" s="15"/>
    </row>
    <row r="36" spans="1:336" s="9" customFormat="1" ht="189" x14ac:dyDescent="0.25">
      <c r="A36" s="661" t="str">
        <f>CONCATENATE(MUEBLES3[[#This Row],[CODIGO DE LA PARTIDA ESPECIFICA ]],"-",MUEBLES3[[#This Row],[NO. EDIFICIO ]],"-",MUEBLES3[[#This Row],[NO. ÁREA ]],"-",MUEBLES3[[#This Row],[NÚM. DE BIEN ]],"-",MUEBLES3[[#This Row],[CONSECUTIVO DEL BIEN ]],"-",MUEBLES3[[#This Row],[CONSECUTIVO GENERAL DE INVENTARIO]])</f>
        <v>515-01-31-109-017-0031</v>
      </c>
      <c r="B36" s="494">
        <v>515</v>
      </c>
      <c r="C36" s="489" t="s">
        <v>6093</v>
      </c>
      <c r="D36" s="495" t="s">
        <v>7548</v>
      </c>
      <c r="E36" s="494" t="s">
        <v>4060</v>
      </c>
      <c r="F36" s="495" t="str">
        <f>VLOOKUP(MUEBLES3[[#This Row],[NO. EDIFICIO ]],EDIFICIOS[],2,FALSE)</f>
        <v>PALACIO MUNICIPAL</v>
      </c>
      <c r="G36" s="495" t="str">
        <f>VLOOKUP(MUEBLES3[[#This Row],[NO. EDIFICIO ]],EDIFICIOS[],3,FALSE)</f>
        <v>PALACIO MUNICIPAL, S/N, COLONIA CENTRO</v>
      </c>
      <c r="H36" s="490" t="s">
        <v>4276</v>
      </c>
      <c r="I36" s="488" t="str">
        <f>VLOOKUP(MUEBLES3[[#This Row],[NO. ÁREA ]],AREAS[],2,FALSE)</f>
        <v>DESARROLLO SOCIAL Y ECONÓMICO</v>
      </c>
      <c r="J36" s="496" t="str">
        <f>VLOOKUP(MUEBLES3[[#This Row],[NO. ÁREA ]],AREAS[],5,FALSE)</f>
        <v>C. GILBERTO ÁNGELES CORTÉS</v>
      </c>
      <c r="K36" s="496">
        <v>144</v>
      </c>
      <c r="L36" s="488" t="str">
        <f>VLOOKUP(MUEBLES3[[#This Row],[NÚM. DE NOMINA ]],PERSONAL[],2,FALSE)</f>
        <v>C. JOSÉ ÁNGEL SANTIAGO HERNÁNDEZ</v>
      </c>
      <c r="M36" s="488" t="str">
        <f>VLOOKUP(MUEBLES3[[#This Row],[NÚM. DE NOMINA ]],PERSONAL[],3,FALSE)</f>
        <v>AUXILIAR "A"</v>
      </c>
      <c r="N36" s="494" t="s">
        <v>4339</v>
      </c>
      <c r="O36" s="496" t="s">
        <v>4708</v>
      </c>
      <c r="P36" s="497" t="str">
        <f>VLOOKUP(MUEBLES3[[#This Row],[NÚM. DE BIEN ]],BIENES[],2,FALSE)</f>
        <v xml:space="preserve">EQUIPO DE COMPUTO </v>
      </c>
      <c r="Q36" s="499" t="s">
        <v>126</v>
      </c>
      <c r="R36" s="490" t="s">
        <v>4975</v>
      </c>
      <c r="S36" s="495" t="s">
        <v>22</v>
      </c>
      <c r="T36" s="494" t="s">
        <v>127</v>
      </c>
      <c r="U36" s="495" t="s">
        <v>128</v>
      </c>
      <c r="V36" s="495" t="s">
        <v>32</v>
      </c>
      <c r="W36" s="500">
        <v>43504</v>
      </c>
      <c r="X36" s="498">
        <v>9248.1</v>
      </c>
      <c r="Y36" s="498">
        <v>0</v>
      </c>
      <c r="Z36" s="498">
        <v>9248.1</v>
      </c>
      <c r="AA36" s="496" t="s">
        <v>1332</v>
      </c>
      <c r="AB36" s="498"/>
      <c r="AC36" s="510" t="s">
        <v>26</v>
      </c>
      <c r="AD36" s="511"/>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c r="LU36" s="15"/>
      <c r="LV36" s="15"/>
      <c r="LW36" s="15"/>
      <c r="LX36" s="15"/>
    </row>
    <row r="37" spans="1:336" s="9" customFormat="1" ht="173.25" x14ac:dyDescent="0.25">
      <c r="A37" s="661" t="str">
        <f>CONCATENATE(MUEBLES3[[#This Row],[CODIGO DE LA PARTIDA ESPECIFICA ]],"-",MUEBLES3[[#This Row],[NO. EDIFICIO ]],"-",MUEBLES3[[#This Row],[NO. ÁREA ]],"-",MUEBLES3[[#This Row],[NÚM. DE BIEN ]],"-",MUEBLES3[[#This Row],[CONSECUTIVO DEL BIEN ]],"-",MUEBLES3[[#This Row],[CONSECUTIVO GENERAL DE INVENTARIO]])</f>
        <v>515-01-33-109-018-0032</v>
      </c>
      <c r="B37" s="494">
        <v>515</v>
      </c>
      <c r="C37" s="489" t="s">
        <v>6093</v>
      </c>
      <c r="D37" s="495" t="s">
        <v>7549</v>
      </c>
      <c r="E37" s="494" t="s">
        <v>4060</v>
      </c>
      <c r="F37" s="495" t="str">
        <f>VLOOKUP(MUEBLES3[[#This Row],[NO. EDIFICIO ]],EDIFICIOS[],2,FALSE)</f>
        <v>PALACIO MUNICIPAL</v>
      </c>
      <c r="G37" s="495" t="str">
        <f>VLOOKUP(MUEBLES3[[#This Row],[NO. EDIFICIO ]],EDIFICIOS[],3,FALSE)</f>
        <v>PALACIO MUNICIPAL, S/N, COLONIA CENTRO</v>
      </c>
      <c r="H37" s="490" t="s">
        <v>4278</v>
      </c>
      <c r="I37" s="488" t="str">
        <f>VLOOKUP(MUEBLES3[[#This Row],[NO. ÁREA ]],AREAS[],2,FALSE)</f>
        <v xml:space="preserve">ATENCION A PERSONAS MIGRANTES </v>
      </c>
      <c r="J37" s="496" t="str">
        <f>VLOOKUP(MUEBLES3[[#This Row],[NO. ÁREA ]],AREAS[],5,FALSE)</f>
        <v>C. EMMA AGUILAR MARTÍNEZ</v>
      </c>
      <c r="K37" s="496">
        <v>94</v>
      </c>
      <c r="L37" s="488" t="str">
        <f>VLOOKUP(MUEBLES3[[#This Row],[NÚM. DE NOMINA ]],PERSONAL[],2,FALSE)</f>
        <v>C. EMMA AGUILAR MARTÍNEZ</v>
      </c>
      <c r="M37" s="488" t="str">
        <f>VLOOKUP(MUEBLES3[[#This Row],[NÚM. DE NOMINA ]],PERSONAL[],3,FALSE)</f>
        <v>TITULAR</v>
      </c>
      <c r="N37" s="494" t="s">
        <v>4339</v>
      </c>
      <c r="O37" s="496" t="s">
        <v>4709</v>
      </c>
      <c r="P37" s="497" t="str">
        <f>VLOOKUP(MUEBLES3[[#This Row],[NÚM. DE BIEN ]],BIENES[],2,FALSE)</f>
        <v xml:space="preserve">EQUIPO DE COMPUTO </v>
      </c>
      <c r="Q37" s="499" t="s">
        <v>49</v>
      </c>
      <c r="R37" s="490" t="s">
        <v>4976</v>
      </c>
      <c r="S37" s="495" t="s">
        <v>50</v>
      </c>
      <c r="T37" s="494" t="s">
        <v>51</v>
      </c>
      <c r="U37" s="495" t="s">
        <v>52</v>
      </c>
      <c r="V37" s="495" t="s">
        <v>53</v>
      </c>
      <c r="W37" s="500">
        <v>43810</v>
      </c>
      <c r="X37" s="498">
        <v>9349.6</v>
      </c>
      <c r="Y37" s="498">
        <v>0</v>
      </c>
      <c r="Z37" s="498">
        <v>9349.6</v>
      </c>
      <c r="AA37" s="494" t="s">
        <v>1296</v>
      </c>
      <c r="AB37" s="498"/>
      <c r="AC37" s="510" t="s">
        <v>26</v>
      </c>
      <c r="AD37" s="511"/>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c r="LU37" s="15"/>
      <c r="LV37" s="15"/>
      <c r="LW37" s="15"/>
      <c r="LX37" s="15"/>
    </row>
    <row r="38" spans="1:336" s="9" customFormat="1" ht="141.75" x14ac:dyDescent="0.25">
      <c r="A38" s="661" t="str">
        <f>CONCATENATE(MUEBLES3[[#This Row],[CODIGO DE LA PARTIDA ESPECIFICA ]],"-",MUEBLES3[[#This Row],[NO. EDIFICIO ]],"-",MUEBLES3[[#This Row],[NO. ÁREA ]],"-",MUEBLES3[[#This Row],[NÚM. DE BIEN ]],"-",MUEBLES3[[#This Row],[CONSECUTIVO DEL BIEN ]],"-",MUEBLES3[[#This Row],[CONSECUTIVO GENERAL DE INVENTARIO]])</f>
        <v>515-01-31-109-019-0033</v>
      </c>
      <c r="B38" s="494">
        <v>515</v>
      </c>
      <c r="C38" s="489" t="s">
        <v>6093</v>
      </c>
      <c r="D38" s="495" t="s">
        <v>7550</v>
      </c>
      <c r="E38" s="494" t="s">
        <v>4060</v>
      </c>
      <c r="F38" s="495" t="str">
        <f>VLOOKUP(MUEBLES3[[#This Row],[NO. EDIFICIO ]],EDIFICIOS[],2,FALSE)</f>
        <v>PALACIO MUNICIPAL</v>
      </c>
      <c r="G38" s="495" t="str">
        <f>VLOOKUP(MUEBLES3[[#This Row],[NO. EDIFICIO ]],EDIFICIOS[],3,FALSE)</f>
        <v>PALACIO MUNICIPAL, S/N, COLONIA CENTRO</v>
      </c>
      <c r="H38" s="490" t="s">
        <v>4276</v>
      </c>
      <c r="I38" s="488" t="str">
        <f>VLOOKUP(MUEBLES3[[#This Row],[NO. ÁREA ]],AREAS[],2,FALSE)</f>
        <v>DESARROLLO SOCIAL Y ECONÓMICO</v>
      </c>
      <c r="J38" s="496" t="str">
        <f>VLOOKUP(MUEBLES3[[#This Row],[NO. ÁREA ]],AREAS[],5,FALSE)</f>
        <v>C. GILBERTO ÁNGELES CORTÉS</v>
      </c>
      <c r="K38" s="496">
        <v>144</v>
      </c>
      <c r="L38" s="488" t="str">
        <f>VLOOKUP(MUEBLES3[[#This Row],[NÚM. DE NOMINA ]],PERSONAL[],2,FALSE)</f>
        <v>C. JOSÉ ÁNGEL SANTIAGO HERNÁNDEZ</v>
      </c>
      <c r="M38" s="488" t="str">
        <f>VLOOKUP(MUEBLES3[[#This Row],[NÚM. DE NOMINA ]],PERSONAL[],3,FALSE)</f>
        <v>AUXILIAR "A"</v>
      </c>
      <c r="N38" s="494" t="s">
        <v>4339</v>
      </c>
      <c r="O38" s="496" t="s">
        <v>4710</v>
      </c>
      <c r="P38" s="497" t="str">
        <f>VLOOKUP(MUEBLES3[[#This Row],[NÚM. DE BIEN ]],BIENES[],2,FALSE)</f>
        <v xml:space="preserve">EQUIPO DE COMPUTO </v>
      </c>
      <c r="Q38" s="499" t="s">
        <v>45</v>
      </c>
      <c r="R38" s="490" t="s">
        <v>4977</v>
      </c>
      <c r="S38" s="495" t="s">
        <v>22</v>
      </c>
      <c r="T38" s="494" t="s">
        <v>30</v>
      </c>
      <c r="U38" s="495" t="s">
        <v>46</v>
      </c>
      <c r="V38" s="495" t="s">
        <v>47</v>
      </c>
      <c r="W38" s="500">
        <v>43747</v>
      </c>
      <c r="X38" s="498">
        <v>9827.25</v>
      </c>
      <c r="Y38" s="498">
        <v>0</v>
      </c>
      <c r="Z38" s="498">
        <v>9827.25</v>
      </c>
      <c r="AA38" s="496" t="s">
        <v>1347</v>
      </c>
      <c r="AB38" s="498"/>
      <c r="AC38" s="510" t="s">
        <v>26</v>
      </c>
      <c r="AD38" s="511"/>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c r="IX38" s="15"/>
      <c r="IY38" s="15"/>
      <c r="IZ38" s="15"/>
      <c r="JA38" s="15"/>
      <c r="JB38" s="15"/>
      <c r="JC38" s="15"/>
      <c r="JD38" s="15"/>
      <c r="JE38" s="15"/>
      <c r="JF38" s="15"/>
      <c r="JG38" s="15"/>
      <c r="JH38" s="15"/>
      <c r="JI38" s="15"/>
      <c r="JJ38" s="15"/>
      <c r="JK38" s="15"/>
      <c r="JL38" s="15"/>
      <c r="JM38" s="15"/>
      <c r="JN38" s="15"/>
      <c r="JO38" s="15"/>
      <c r="JP38" s="15"/>
      <c r="JQ38" s="15"/>
      <c r="JR38" s="15"/>
      <c r="JS38" s="15"/>
      <c r="JT38" s="15"/>
      <c r="JU38" s="15"/>
      <c r="JV38" s="15"/>
      <c r="JW38" s="15"/>
      <c r="JX38" s="15"/>
      <c r="JY38" s="15"/>
      <c r="JZ38" s="15"/>
      <c r="KA38" s="15"/>
      <c r="KB38" s="15"/>
      <c r="KC38" s="15"/>
      <c r="KD38" s="15"/>
      <c r="KE38" s="15"/>
      <c r="KF38" s="15"/>
      <c r="KG38" s="15"/>
      <c r="KH38" s="15"/>
      <c r="KI38" s="15"/>
      <c r="KJ38" s="15"/>
      <c r="KK38" s="15"/>
      <c r="KL38" s="15"/>
      <c r="KM38" s="15"/>
      <c r="KN38" s="15"/>
      <c r="KO38" s="15"/>
      <c r="KP38" s="15"/>
      <c r="KQ38" s="15"/>
      <c r="KR38" s="15"/>
      <c r="KS38" s="15"/>
      <c r="KT38" s="15"/>
      <c r="KU38" s="15"/>
      <c r="KV38" s="15"/>
      <c r="KW38" s="15"/>
      <c r="KX38" s="15"/>
      <c r="KY38" s="15"/>
      <c r="KZ38" s="15"/>
      <c r="LA38" s="15"/>
      <c r="LB38" s="15"/>
      <c r="LC38" s="15"/>
      <c r="LD38" s="15"/>
      <c r="LE38" s="15"/>
      <c r="LF38" s="15"/>
      <c r="LG38" s="15"/>
      <c r="LH38" s="15"/>
      <c r="LI38" s="15"/>
      <c r="LJ38" s="15"/>
      <c r="LK38" s="15"/>
      <c r="LL38" s="15"/>
      <c r="LM38" s="15"/>
      <c r="LN38" s="15"/>
      <c r="LO38" s="15"/>
      <c r="LP38" s="15"/>
      <c r="LQ38" s="15"/>
      <c r="LR38" s="15"/>
      <c r="LS38" s="15"/>
      <c r="LT38" s="15"/>
      <c r="LU38" s="15"/>
      <c r="LV38" s="15"/>
      <c r="LW38" s="15"/>
      <c r="LX38" s="15"/>
    </row>
    <row r="39" spans="1:336" s="9" customFormat="1" ht="267.75" x14ac:dyDescent="0.25">
      <c r="A39" s="661" t="str">
        <f>CONCATENATE(MUEBLES3[[#This Row],[CODIGO DE LA PARTIDA ESPECIFICA ]],"-",MUEBLES3[[#This Row],[NO. EDIFICIO ]],"-",MUEBLES3[[#This Row],[NO. ÁREA ]],"-",MUEBLES3[[#This Row],[NÚM. DE BIEN ]],"-",MUEBLES3[[#This Row],[CONSECUTIVO DEL BIEN ]],"-",MUEBLES3[[#This Row],[CONSECUTIVO GENERAL DE INVENTARIO]])</f>
        <v>515-01-31-109-020-0034</v>
      </c>
      <c r="B39" s="494">
        <v>515</v>
      </c>
      <c r="C39" s="489" t="s">
        <v>6093</v>
      </c>
      <c r="D39" s="495" t="s">
        <v>7551</v>
      </c>
      <c r="E39" s="494" t="s">
        <v>4060</v>
      </c>
      <c r="F39" s="495" t="str">
        <f>VLOOKUP(MUEBLES3[[#This Row],[NO. EDIFICIO ]],EDIFICIOS[],2,FALSE)</f>
        <v>PALACIO MUNICIPAL</v>
      </c>
      <c r="G39" s="495" t="str">
        <f>VLOOKUP(MUEBLES3[[#This Row],[NO. EDIFICIO ]],EDIFICIOS[],3,FALSE)</f>
        <v>PALACIO MUNICIPAL, S/N, COLONIA CENTRO</v>
      </c>
      <c r="H39" s="490" t="s">
        <v>4276</v>
      </c>
      <c r="I39" s="488" t="str">
        <f>VLOOKUP(MUEBLES3[[#This Row],[NO. ÁREA ]],AREAS[],2,FALSE)</f>
        <v>DESARROLLO SOCIAL Y ECONÓMICO</v>
      </c>
      <c r="J39" s="496" t="str">
        <f>VLOOKUP(MUEBLES3[[#This Row],[NO. ÁREA ]],AREAS[],5,FALSE)</f>
        <v>C. GILBERTO ÁNGELES CORTÉS</v>
      </c>
      <c r="K39" s="496">
        <v>71</v>
      </c>
      <c r="L39" s="488" t="str">
        <f>VLOOKUP(MUEBLES3[[#This Row],[NÚM. DE NOMINA ]],PERSONAL[],2,FALSE)</f>
        <v>C. GILBERTO ÁNGELES CORTÉS</v>
      </c>
      <c r="M39" s="488" t="str">
        <f>VLOOKUP(MUEBLES3[[#This Row],[NÚM. DE NOMINA ]],PERSONAL[],3,FALSE)</f>
        <v xml:space="preserve">TITULAR </v>
      </c>
      <c r="N39" s="494" t="s">
        <v>4339</v>
      </c>
      <c r="O39" s="496" t="s">
        <v>4711</v>
      </c>
      <c r="P39" s="497" t="str">
        <f>VLOOKUP(MUEBLES3[[#This Row],[NÚM. DE BIEN ]],BIENES[],2,FALSE)</f>
        <v xml:space="preserve">EQUIPO DE COMPUTO </v>
      </c>
      <c r="Q39" s="499" t="s">
        <v>497</v>
      </c>
      <c r="R39" s="490" t="s">
        <v>4978</v>
      </c>
      <c r="S39" s="495" t="s">
        <v>50</v>
      </c>
      <c r="T39" s="494" t="s">
        <v>209</v>
      </c>
      <c r="U39" s="495" t="s">
        <v>498</v>
      </c>
      <c r="V39" s="495">
        <v>68</v>
      </c>
      <c r="W39" s="500">
        <v>42719</v>
      </c>
      <c r="X39" s="498">
        <v>7076</v>
      </c>
      <c r="Y39" s="498">
        <v>0</v>
      </c>
      <c r="Z39" s="498">
        <v>7076</v>
      </c>
      <c r="AA39" s="494" t="s">
        <v>1291</v>
      </c>
      <c r="AB39" s="498"/>
      <c r="AC39" s="510" t="s">
        <v>26</v>
      </c>
      <c r="AD39" s="511"/>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row>
    <row r="40" spans="1:336" s="9" customFormat="1" ht="141.75" x14ac:dyDescent="0.25">
      <c r="A40" s="661" t="str">
        <f>CONCATENATE(MUEBLES3[[#This Row],[CODIGO DE LA PARTIDA ESPECIFICA ]],"-",MUEBLES3[[#This Row],[NO. EDIFICIO ]],"-",MUEBLES3[[#This Row],[NO. ÁREA ]],"-",MUEBLES3[[#This Row],[NÚM. DE BIEN ]],"-",MUEBLES3[[#This Row],[CONSECUTIVO DEL BIEN ]],"-",MUEBLES3[[#This Row],[CONSECUTIVO GENERAL DE INVENTARIO]])</f>
        <v>515-01-31-151-012-0035</v>
      </c>
      <c r="B40" s="494">
        <v>515</v>
      </c>
      <c r="C40" s="489" t="s">
        <v>6093</v>
      </c>
      <c r="D40" s="495" t="s">
        <v>7552</v>
      </c>
      <c r="E40" s="494" t="s">
        <v>4060</v>
      </c>
      <c r="F40" s="495" t="str">
        <f>VLOOKUP(MUEBLES3[[#This Row],[NO. EDIFICIO ]],EDIFICIOS[],2,FALSE)</f>
        <v>PALACIO MUNICIPAL</v>
      </c>
      <c r="G40" s="495" t="str">
        <f>VLOOKUP(MUEBLES3[[#This Row],[NO. EDIFICIO ]],EDIFICIOS[],3,FALSE)</f>
        <v>PALACIO MUNICIPAL, S/N, COLONIA CENTRO</v>
      </c>
      <c r="H40" s="490" t="s">
        <v>4276</v>
      </c>
      <c r="I40" s="488" t="str">
        <f>VLOOKUP(MUEBLES3[[#This Row],[NO. ÁREA ]],AREAS[],2,FALSE)</f>
        <v>DESARROLLO SOCIAL Y ECONÓMICO</v>
      </c>
      <c r="J40" s="496" t="str">
        <f>VLOOKUP(MUEBLES3[[#This Row],[NO. ÁREA ]],AREAS[],5,FALSE)</f>
        <v>C. GILBERTO ÁNGELES CORTÉS</v>
      </c>
      <c r="K40" s="496">
        <v>189</v>
      </c>
      <c r="L40" s="488" t="str">
        <f>VLOOKUP(MUEBLES3[[#This Row],[NÚM. DE NOMINA ]],PERSONAL[],2,FALSE)</f>
        <v>C. SILVIA HERNÁNDEZ LÓPEZ</v>
      </c>
      <c r="M40" s="488" t="str">
        <f>VLOOKUP(MUEBLES3[[#This Row],[NÚM. DE NOMINA ]],PERSONAL[],3,FALSE)</f>
        <v>AUXILIAR ADMINISTRATIVO</v>
      </c>
      <c r="N40" s="494" t="s">
        <v>4404</v>
      </c>
      <c r="O40" s="496" t="s">
        <v>4703</v>
      </c>
      <c r="P40" s="497" t="str">
        <f>VLOOKUP(MUEBLES3[[#This Row],[NÚM. DE BIEN ]],BIENES[],2,FALSE)</f>
        <v xml:space="preserve">IMPRESORA </v>
      </c>
      <c r="Q40" s="499" t="s">
        <v>117</v>
      </c>
      <c r="R40" s="490" t="s">
        <v>4979</v>
      </c>
      <c r="S40" s="495" t="s">
        <v>35</v>
      </c>
      <c r="T40" s="494" t="s">
        <v>36</v>
      </c>
      <c r="U40" s="495" t="s">
        <v>118</v>
      </c>
      <c r="V40" s="495" t="s">
        <v>38</v>
      </c>
      <c r="W40" s="500">
        <v>43587</v>
      </c>
      <c r="X40" s="498">
        <v>0</v>
      </c>
      <c r="Y40" s="498">
        <v>0</v>
      </c>
      <c r="Z40" s="498">
        <v>0</v>
      </c>
      <c r="AA40" s="496" t="s">
        <v>3743</v>
      </c>
      <c r="AB40" s="498"/>
      <c r="AC40" s="510" t="s">
        <v>26</v>
      </c>
      <c r="AD40" s="511"/>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c r="IV40" s="15"/>
      <c r="IW40" s="15"/>
      <c r="IX40" s="15"/>
      <c r="IY40" s="15"/>
      <c r="IZ40" s="15"/>
      <c r="JA40" s="15"/>
      <c r="JB40" s="15"/>
      <c r="JC40" s="15"/>
      <c r="JD40" s="15"/>
      <c r="JE40" s="15"/>
      <c r="JF40" s="15"/>
      <c r="JG40" s="15"/>
      <c r="JH40" s="15"/>
      <c r="JI40" s="15"/>
      <c r="JJ40" s="15"/>
      <c r="JK40" s="15"/>
      <c r="JL40" s="15"/>
      <c r="JM40" s="15"/>
      <c r="JN40" s="15"/>
      <c r="JO40" s="15"/>
      <c r="JP40" s="15"/>
      <c r="JQ40" s="15"/>
      <c r="JR40" s="15"/>
      <c r="JS40" s="15"/>
      <c r="JT40" s="15"/>
      <c r="JU40" s="15"/>
      <c r="JV40" s="15"/>
      <c r="JW40" s="15"/>
      <c r="JX40" s="15"/>
      <c r="JY40" s="15"/>
      <c r="JZ40" s="15"/>
      <c r="KA40" s="15"/>
      <c r="KB40" s="15"/>
      <c r="KC40" s="15"/>
      <c r="KD40" s="15"/>
      <c r="KE40" s="15"/>
      <c r="KF40" s="15"/>
      <c r="KG40" s="15"/>
      <c r="KH40" s="15"/>
      <c r="KI40" s="15"/>
      <c r="KJ40" s="15"/>
      <c r="KK40" s="15"/>
      <c r="KL40" s="15"/>
      <c r="KM40" s="15"/>
      <c r="KN40" s="15"/>
      <c r="KO40" s="15"/>
      <c r="KP40" s="15"/>
      <c r="KQ40" s="15"/>
      <c r="KR40" s="15"/>
      <c r="KS40" s="15"/>
      <c r="KT40" s="15"/>
      <c r="KU40" s="15"/>
      <c r="KV40" s="15"/>
      <c r="KW40" s="15"/>
      <c r="KX40" s="15"/>
      <c r="KY40" s="15"/>
      <c r="KZ40" s="15"/>
      <c r="LA40" s="15"/>
      <c r="LB40" s="15"/>
      <c r="LC40" s="15"/>
      <c r="LD40" s="15"/>
      <c r="LE40" s="15"/>
      <c r="LF40" s="15"/>
      <c r="LG40" s="15"/>
      <c r="LH40" s="15"/>
      <c r="LI40" s="15"/>
      <c r="LJ40" s="15"/>
      <c r="LK40" s="15"/>
      <c r="LL40" s="15"/>
      <c r="LM40" s="15"/>
      <c r="LN40" s="15"/>
      <c r="LO40" s="15"/>
      <c r="LP40" s="15"/>
      <c r="LQ40" s="15"/>
      <c r="LR40" s="15"/>
      <c r="LS40" s="15"/>
      <c r="LT40" s="15"/>
      <c r="LU40" s="15"/>
      <c r="LV40" s="15"/>
      <c r="LW40" s="15"/>
      <c r="LX40" s="15"/>
    </row>
    <row r="41" spans="1:336" s="9" customFormat="1" ht="236.25" x14ac:dyDescent="0.25">
      <c r="A41" s="661" t="str">
        <f>CONCATENATE(MUEBLES3[[#This Row],[CODIGO DE LA PARTIDA ESPECIFICA ]],"-",MUEBLES3[[#This Row],[NO. EDIFICIO ]],"-",MUEBLES3[[#This Row],[NO. ÁREA ]],"-",MUEBLES3[[#This Row],[NÚM. DE BIEN ]],"-",MUEBLES3[[#This Row],[CONSECUTIVO DEL BIEN ]],"-",MUEBLES3[[#This Row],[CONSECUTIVO GENERAL DE INVENTARIO]])</f>
        <v>515-01-36-109-021-0036</v>
      </c>
      <c r="B41" s="494">
        <v>515</v>
      </c>
      <c r="C41" s="489" t="s">
        <v>6093</v>
      </c>
      <c r="D41" s="495" t="s">
        <v>7553</v>
      </c>
      <c r="E41" s="494" t="s">
        <v>4060</v>
      </c>
      <c r="F41" s="495" t="str">
        <f>VLOOKUP(MUEBLES3[[#This Row],[NO. EDIFICIO ]],EDIFICIOS[],2,FALSE)</f>
        <v>PALACIO MUNICIPAL</v>
      </c>
      <c r="G41" s="495" t="str">
        <f>VLOOKUP(MUEBLES3[[#This Row],[NO. EDIFICIO ]],EDIFICIOS[],3,FALSE)</f>
        <v>PALACIO MUNICIPAL, S/N, COLONIA CENTRO</v>
      </c>
      <c r="H41" s="490" t="s">
        <v>4281</v>
      </c>
      <c r="I41" s="488" t="str">
        <f>VLOOKUP(MUEBLES3[[#This Row],[NO. ÁREA ]],AREAS[],2,FALSE)</f>
        <v>DESARROLLO AGROPECUARIO Y ECOLOGÍA</v>
      </c>
      <c r="J41" s="496" t="str">
        <f>VLOOKUP(MUEBLES3[[#This Row],[NO. ÁREA ]],AREAS[],5,FALSE)</f>
        <v>MVZ. FRANCISCO JAVIER GÓMEZ REYES</v>
      </c>
      <c r="K41" s="496">
        <v>58</v>
      </c>
      <c r="L41" s="488" t="str">
        <f>VLOOKUP(MUEBLES3[[#This Row],[NÚM. DE NOMINA ]],PERSONAL[],2,FALSE)</f>
        <v>MVZ. FRANCISCO JAVIER GÓMEZ REYES</v>
      </c>
      <c r="M41" s="488" t="str">
        <f>VLOOKUP(MUEBLES3[[#This Row],[NÚM. DE NOMINA ]],PERSONAL[],3,FALSE)</f>
        <v>AUXILIAR</v>
      </c>
      <c r="N41" s="494" t="s">
        <v>4339</v>
      </c>
      <c r="O41" s="496" t="s">
        <v>4712</v>
      </c>
      <c r="P41" s="497" t="str">
        <f>VLOOKUP(MUEBLES3[[#This Row],[NÚM. DE BIEN ]],BIENES[],2,FALSE)</f>
        <v xml:space="preserve">EQUIPO DE COMPUTO </v>
      </c>
      <c r="Q41" s="499" t="s">
        <v>494</v>
      </c>
      <c r="R41" s="490" t="s">
        <v>4980</v>
      </c>
      <c r="S41" s="495" t="s">
        <v>50</v>
      </c>
      <c r="T41" s="494" t="s">
        <v>209</v>
      </c>
      <c r="U41" s="495" t="s">
        <v>495</v>
      </c>
      <c r="V41" s="495">
        <v>68</v>
      </c>
      <c r="W41" s="500">
        <v>42719</v>
      </c>
      <c r="X41" s="498">
        <v>7076</v>
      </c>
      <c r="Y41" s="498">
        <v>0</v>
      </c>
      <c r="Z41" s="498">
        <v>7076</v>
      </c>
      <c r="AA41" s="496" t="s">
        <v>1288</v>
      </c>
      <c r="AB41" s="498"/>
      <c r="AC41" s="510" t="s">
        <v>26</v>
      </c>
      <c r="AD41" s="511"/>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c r="KN41" s="15"/>
      <c r="KO41" s="15"/>
      <c r="KP41" s="15"/>
      <c r="KQ41" s="15"/>
      <c r="KR41" s="15"/>
      <c r="KS41" s="15"/>
      <c r="KT41" s="15"/>
      <c r="KU41" s="15"/>
      <c r="KV41" s="15"/>
      <c r="KW41" s="15"/>
      <c r="KX41" s="15"/>
      <c r="KY41" s="15"/>
      <c r="KZ41" s="15"/>
      <c r="LA41" s="15"/>
      <c r="LB41" s="15"/>
      <c r="LC41" s="15"/>
      <c r="LD41" s="15"/>
      <c r="LE41" s="15"/>
      <c r="LF41" s="15"/>
      <c r="LG41" s="15"/>
      <c r="LH41" s="15"/>
      <c r="LI41" s="15"/>
      <c r="LJ41" s="15"/>
      <c r="LK41" s="15"/>
      <c r="LL41" s="15"/>
      <c r="LM41" s="15"/>
      <c r="LN41" s="15"/>
      <c r="LO41" s="15"/>
      <c r="LP41" s="15"/>
      <c r="LQ41" s="15"/>
      <c r="LR41" s="15"/>
      <c r="LS41" s="15"/>
      <c r="LT41" s="15"/>
      <c r="LU41" s="15"/>
      <c r="LV41" s="15"/>
      <c r="LW41" s="15"/>
      <c r="LX41" s="15"/>
    </row>
    <row r="42" spans="1:336" s="9" customFormat="1" ht="110.25" x14ac:dyDescent="0.25">
      <c r="A42" s="661" t="str">
        <f>CONCATENATE(MUEBLES3[[#This Row],[CODIGO DE LA PARTIDA ESPECIFICA ]],"-",MUEBLES3[[#This Row],[NO. EDIFICIO ]],"-",MUEBLES3[[#This Row],[NO. ÁREA ]],"-",MUEBLES3[[#This Row],[NÚM. DE BIEN ]],"-",MUEBLES3[[#This Row],[CONSECUTIVO DEL BIEN ]],"-",MUEBLES3[[#This Row],[CONSECUTIVO GENERAL DE INVENTARIO]])</f>
        <v>515-01-36-151-013-0037</v>
      </c>
      <c r="B42" s="494">
        <v>515</v>
      </c>
      <c r="C42" s="489" t="s">
        <v>6093</v>
      </c>
      <c r="D42" s="495" t="s">
        <v>7554</v>
      </c>
      <c r="E42" s="494" t="s">
        <v>4060</v>
      </c>
      <c r="F42" s="495" t="str">
        <f>VLOOKUP(MUEBLES3[[#This Row],[NO. EDIFICIO ]],EDIFICIOS[],2,FALSE)</f>
        <v>PALACIO MUNICIPAL</v>
      </c>
      <c r="G42" s="495" t="str">
        <f>VLOOKUP(MUEBLES3[[#This Row],[NO. EDIFICIO ]],EDIFICIOS[],3,FALSE)</f>
        <v>PALACIO MUNICIPAL, S/N, COLONIA CENTRO</v>
      </c>
      <c r="H42" s="490" t="s">
        <v>4281</v>
      </c>
      <c r="I42" s="488" t="str">
        <f>VLOOKUP(MUEBLES3[[#This Row],[NO. ÁREA ]],AREAS[],2,FALSE)</f>
        <v>DESARROLLO AGROPECUARIO Y ECOLOGÍA</v>
      </c>
      <c r="J42" s="496" t="str">
        <f>VLOOKUP(MUEBLES3[[#This Row],[NO. ÁREA ]],AREAS[],5,FALSE)</f>
        <v>MVZ. FRANCISCO JAVIER GÓMEZ REYES</v>
      </c>
      <c r="K42" s="496">
        <v>155</v>
      </c>
      <c r="L42" s="488" t="str">
        <f>VLOOKUP(MUEBLES3[[#This Row],[NÚM. DE NOMINA ]],PERSONAL[],2,FALSE)</f>
        <v>C. MARÍA LUISA PÉREZ LÓPEZ</v>
      </c>
      <c r="M42" s="488" t="str">
        <f>VLOOKUP(MUEBLES3[[#This Row],[NÚM. DE NOMINA ]],PERSONAL[],3,FALSE)</f>
        <v>SECRETARIA</v>
      </c>
      <c r="N42" s="494" t="s">
        <v>4404</v>
      </c>
      <c r="O42" s="496" t="s">
        <v>4704</v>
      </c>
      <c r="P42" s="497" t="str">
        <f>VLOOKUP(MUEBLES3[[#This Row],[NÚM. DE BIEN ]],BIENES[],2,FALSE)</f>
        <v xml:space="preserve">IMPRESORA </v>
      </c>
      <c r="Q42" s="499" t="s">
        <v>129</v>
      </c>
      <c r="R42" s="490" t="s">
        <v>4981</v>
      </c>
      <c r="S42" s="495" t="s">
        <v>35</v>
      </c>
      <c r="T42" s="494" t="s">
        <v>36</v>
      </c>
      <c r="U42" s="495" t="s">
        <v>130</v>
      </c>
      <c r="V42" s="495">
        <v>27</v>
      </c>
      <c r="W42" s="500">
        <v>42682</v>
      </c>
      <c r="X42" s="498">
        <v>6554</v>
      </c>
      <c r="Y42" s="498">
        <v>0</v>
      </c>
      <c r="Z42" s="498">
        <v>6554</v>
      </c>
      <c r="AA42" s="496" t="s">
        <v>1287</v>
      </c>
      <c r="AB42" s="498"/>
      <c r="AC42" s="510" t="s">
        <v>26</v>
      </c>
      <c r="AD42" s="511"/>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c r="IX42" s="15"/>
      <c r="IY42" s="15"/>
      <c r="IZ42" s="15"/>
      <c r="JA42" s="15"/>
      <c r="JB42" s="15"/>
      <c r="JC42" s="15"/>
      <c r="JD42" s="15"/>
      <c r="JE42" s="15"/>
      <c r="JF42" s="15"/>
      <c r="JG42" s="15"/>
      <c r="JH42" s="15"/>
      <c r="JI42" s="15"/>
      <c r="JJ42" s="15"/>
      <c r="JK42" s="15"/>
      <c r="JL42" s="15"/>
      <c r="JM42" s="15"/>
      <c r="JN42" s="15"/>
      <c r="JO42" s="15"/>
      <c r="JP42" s="15"/>
      <c r="JQ42" s="15"/>
      <c r="JR42" s="15"/>
      <c r="JS42" s="15"/>
      <c r="JT42" s="15"/>
      <c r="JU42" s="15"/>
      <c r="JV42" s="15"/>
      <c r="JW42" s="15"/>
      <c r="JX42" s="15"/>
      <c r="JY42" s="15"/>
      <c r="JZ42" s="15"/>
      <c r="KA42" s="15"/>
      <c r="KB42" s="15"/>
      <c r="KC42" s="15"/>
      <c r="KD42" s="15"/>
      <c r="KE42" s="15"/>
      <c r="KF42" s="15"/>
      <c r="KG42" s="15"/>
      <c r="KH42" s="15"/>
      <c r="KI42" s="15"/>
      <c r="KJ42" s="15"/>
      <c r="KK42" s="15"/>
      <c r="KL42" s="15"/>
      <c r="KM42" s="15"/>
      <c r="KN42" s="15"/>
      <c r="KO42" s="15"/>
      <c r="KP42" s="15"/>
      <c r="KQ42" s="15"/>
      <c r="KR42" s="15"/>
      <c r="KS42" s="15"/>
      <c r="KT42" s="15"/>
      <c r="KU42" s="15"/>
      <c r="KV42" s="15"/>
      <c r="KW42" s="15"/>
      <c r="KX42" s="15"/>
      <c r="KY42" s="15"/>
      <c r="KZ42" s="15"/>
      <c r="LA42" s="15"/>
      <c r="LB42" s="15"/>
      <c r="LC42" s="15"/>
      <c r="LD42" s="15"/>
      <c r="LE42" s="15"/>
      <c r="LF42" s="15"/>
      <c r="LG42" s="15"/>
      <c r="LH42" s="15"/>
      <c r="LI42" s="15"/>
      <c r="LJ42" s="15"/>
      <c r="LK42" s="15"/>
      <c r="LL42" s="15"/>
      <c r="LM42" s="15"/>
      <c r="LN42" s="15"/>
      <c r="LO42" s="15"/>
      <c r="LP42" s="15"/>
      <c r="LQ42" s="15"/>
      <c r="LR42" s="15"/>
      <c r="LS42" s="15"/>
      <c r="LT42" s="15"/>
      <c r="LU42" s="15"/>
      <c r="LV42" s="15"/>
      <c r="LW42" s="15"/>
      <c r="LX42" s="15"/>
    </row>
    <row r="43" spans="1:336" s="9" customFormat="1" ht="236.25" x14ac:dyDescent="0.25">
      <c r="A43" s="661" t="str">
        <f>CONCATENATE(MUEBLES3[[#This Row],[CODIGO DE LA PARTIDA ESPECIFICA ]],"-",MUEBLES3[[#This Row],[NO. EDIFICIO ]],"-",MUEBLES3[[#This Row],[NO. ÁREA ]],"-",MUEBLES3[[#This Row],[NÚM. DE BIEN ]],"-",MUEBLES3[[#This Row],[CONSECUTIVO DEL BIEN ]],"-",MUEBLES3[[#This Row],[CONSECUTIVO GENERAL DE INVENTARIO]])</f>
        <v>515-01-34-109-022-0038</v>
      </c>
      <c r="B43" s="494">
        <v>515</v>
      </c>
      <c r="C43" s="489" t="s">
        <v>6093</v>
      </c>
      <c r="D43" s="495" t="s">
        <v>7924</v>
      </c>
      <c r="E43" s="494" t="s">
        <v>4060</v>
      </c>
      <c r="F43" s="495" t="str">
        <f>VLOOKUP(MUEBLES3[[#This Row],[NO. EDIFICIO ]],EDIFICIOS[],2,FALSE)</f>
        <v>PALACIO MUNICIPAL</v>
      </c>
      <c r="G43" s="495" t="str">
        <f>VLOOKUP(MUEBLES3[[#This Row],[NO. EDIFICIO ]],EDIFICIOS[],3,FALSE)</f>
        <v>PALACIO MUNICIPAL, S/N, COLONIA CENTRO</v>
      </c>
      <c r="H43" s="490" t="s">
        <v>4279</v>
      </c>
      <c r="I43" s="488" t="str">
        <f>VLOOKUP(MUEBLES3[[#This Row],[NO. ÁREA ]],AREAS[],2,FALSE)</f>
        <v xml:space="preserve">ENLACE MUNICIPAL PARA LA ATENCION DE LAS PERSONAS ADULTAS MAYORES </v>
      </c>
      <c r="J43" s="496" t="str">
        <f>VLOOKUP(MUEBLES3[[#This Row],[NO. ÁREA ]],AREAS[],5,FALSE)</f>
        <v>C. RUBEN MARTÍNEZ ALONSO</v>
      </c>
      <c r="K43" s="496">
        <v>93</v>
      </c>
      <c r="L43" s="488" t="str">
        <f>VLOOKUP(MUEBLES3[[#This Row],[NÚM. DE NOMINA ]],PERSONAL[],2,FALSE)</f>
        <v>C. RUBEN MARTÍNEZ ALONSO</v>
      </c>
      <c r="M43" s="488" t="str">
        <f>VLOOKUP(MUEBLES3[[#This Row],[NÚM. DE NOMINA ]],PERSONAL[],3,FALSE)</f>
        <v>TITULAR</v>
      </c>
      <c r="N43" s="494" t="s">
        <v>4339</v>
      </c>
      <c r="O43" s="496" t="s">
        <v>4713</v>
      </c>
      <c r="P43" s="497" t="str">
        <f>VLOOKUP(MUEBLES3[[#This Row],[NÚM. DE BIEN ]],BIENES[],2,FALSE)</f>
        <v xml:space="preserve">EQUIPO DE COMPUTO </v>
      </c>
      <c r="Q43" s="499" t="s">
        <v>3744</v>
      </c>
      <c r="R43" s="490" t="s">
        <v>4982</v>
      </c>
      <c r="S43" s="495" t="s">
        <v>22</v>
      </c>
      <c r="T43" s="494" t="s">
        <v>23</v>
      </c>
      <c r="U43" s="495" t="s">
        <v>3745</v>
      </c>
      <c r="V43" s="495" t="s">
        <v>24</v>
      </c>
      <c r="W43" s="500">
        <v>43868</v>
      </c>
      <c r="X43" s="498">
        <v>9195.6200000000008</v>
      </c>
      <c r="Y43" s="498">
        <v>0</v>
      </c>
      <c r="Z43" s="498">
        <v>9195.6200000000008</v>
      </c>
      <c r="AA43" s="494" t="s">
        <v>1292</v>
      </c>
      <c r="AB43" s="498"/>
      <c r="AC43" s="510" t="s">
        <v>26</v>
      </c>
      <c r="AD43" s="511"/>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5"/>
      <c r="IP43" s="15"/>
      <c r="IQ43" s="15"/>
      <c r="IR43" s="15"/>
      <c r="IS43" s="15"/>
      <c r="IT43" s="15"/>
      <c r="IU43" s="15"/>
      <c r="IV43" s="15"/>
      <c r="IW43" s="15"/>
      <c r="IX43" s="15"/>
      <c r="IY43" s="15"/>
      <c r="IZ43" s="15"/>
      <c r="JA43" s="15"/>
      <c r="JB43" s="15"/>
      <c r="JC43" s="15"/>
      <c r="JD43" s="15"/>
      <c r="JE43" s="15"/>
      <c r="JF43" s="15"/>
      <c r="JG43" s="15"/>
      <c r="JH43" s="15"/>
      <c r="JI43" s="15"/>
      <c r="JJ43" s="15"/>
      <c r="JK43" s="15"/>
      <c r="JL43" s="15"/>
      <c r="JM43" s="15"/>
      <c r="JN43" s="15"/>
      <c r="JO43" s="15"/>
      <c r="JP43" s="15"/>
      <c r="JQ43" s="15"/>
      <c r="JR43" s="15"/>
      <c r="JS43" s="15"/>
      <c r="JT43" s="15"/>
      <c r="JU43" s="15"/>
      <c r="JV43" s="15"/>
      <c r="JW43" s="15"/>
      <c r="JX43" s="15"/>
      <c r="JY43" s="15"/>
      <c r="JZ43" s="15"/>
      <c r="KA43" s="15"/>
      <c r="KB43" s="15"/>
      <c r="KC43" s="15"/>
      <c r="KD43" s="15"/>
      <c r="KE43" s="15"/>
      <c r="KF43" s="15"/>
      <c r="KG43" s="15"/>
      <c r="KH43" s="15"/>
      <c r="KI43" s="15"/>
      <c r="KJ43" s="15"/>
      <c r="KK43" s="15"/>
      <c r="KL43" s="15"/>
      <c r="KM43" s="15"/>
      <c r="KN43" s="15"/>
      <c r="KO43" s="15"/>
      <c r="KP43" s="15"/>
      <c r="KQ43" s="15"/>
      <c r="KR43" s="15"/>
      <c r="KS43" s="15"/>
      <c r="KT43" s="15"/>
      <c r="KU43" s="15"/>
      <c r="KV43" s="15"/>
      <c r="KW43" s="15"/>
      <c r="KX43" s="15"/>
      <c r="KY43" s="15"/>
      <c r="KZ43" s="15"/>
      <c r="LA43" s="15"/>
      <c r="LB43" s="15"/>
      <c r="LC43" s="15"/>
      <c r="LD43" s="15"/>
      <c r="LE43" s="15"/>
      <c r="LF43" s="15"/>
      <c r="LG43" s="15"/>
      <c r="LH43" s="15"/>
      <c r="LI43" s="15"/>
      <c r="LJ43" s="15"/>
      <c r="LK43" s="15"/>
      <c r="LL43" s="15"/>
      <c r="LM43" s="15"/>
      <c r="LN43" s="15"/>
      <c r="LO43" s="15"/>
      <c r="LP43" s="15"/>
      <c r="LQ43" s="15"/>
      <c r="LR43" s="15"/>
      <c r="LS43" s="15"/>
      <c r="LT43" s="15"/>
      <c r="LU43" s="15"/>
      <c r="LV43" s="15"/>
      <c r="LW43" s="15"/>
      <c r="LX43" s="15"/>
    </row>
    <row r="44" spans="1:336" s="15" customFormat="1" ht="204.75" x14ac:dyDescent="0.25">
      <c r="A44" s="661" t="str">
        <f>CONCATENATE(MUEBLES3[[#This Row],[CODIGO DE LA PARTIDA ESPECIFICA ]],"-",MUEBLES3[[#This Row],[NO. EDIFICIO ]],"-",MUEBLES3[[#This Row],[NO. ÁREA ]],"-",MUEBLES3[[#This Row],[NÚM. DE BIEN ]],"-",MUEBLES3[[#This Row],[CONSECUTIVO DEL BIEN ]],"-",MUEBLES3[[#This Row],[CONSECUTIVO GENERAL DE INVENTARIO]])</f>
        <v>515-01-33-151-014-0039</v>
      </c>
      <c r="B44" s="494">
        <v>515</v>
      </c>
      <c r="C44" s="489" t="s">
        <v>6093</v>
      </c>
      <c r="D44" s="495" t="s">
        <v>7555</v>
      </c>
      <c r="E44" s="494" t="s">
        <v>4060</v>
      </c>
      <c r="F44" s="495" t="str">
        <f>VLOOKUP(MUEBLES3[[#This Row],[NO. EDIFICIO ]],EDIFICIOS[],2,FALSE)</f>
        <v>PALACIO MUNICIPAL</v>
      </c>
      <c r="G44" s="495" t="str">
        <f>VLOOKUP(MUEBLES3[[#This Row],[NO. EDIFICIO ]],EDIFICIOS[],3,FALSE)</f>
        <v>PALACIO MUNICIPAL, S/N, COLONIA CENTRO</v>
      </c>
      <c r="H44" s="490" t="s">
        <v>4278</v>
      </c>
      <c r="I44" s="488" t="str">
        <f>VLOOKUP(MUEBLES3[[#This Row],[NO. ÁREA ]],AREAS[],2,FALSE)</f>
        <v xml:space="preserve">ATENCION A PERSONAS MIGRANTES </v>
      </c>
      <c r="J44" s="496" t="str">
        <f>VLOOKUP(MUEBLES3[[#This Row],[NO. ÁREA ]],AREAS[],5,FALSE)</f>
        <v>C. EMMA AGUILAR MARTÍNEZ</v>
      </c>
      <c r="K44" s="496">
        <v>94</v>
      </c>
      <c r="L44" s="488" t="str">
        <f>VLOOKUP(MUEBLES3[[#This Row],[NÚM. DE NOMINA ]],PERSONAL[],2,FALSE)</f>
        <v>C. EMMA AGUILAR MARTÍNEZ</v>
      </c>
      <c r="M44" s="488" t="str">
        <f>VLOOKUP(MUEBLES3[[#This Row],[NÚM. DE NOMINA ]],PERSONAL[],3,FALSE)</f>
        <v>TITULAR</v>
      </c>
      <c r="N44" s="494" t="s">
        <v>4404</v>
      </c>
      <c r="O44" s="496" t="s">
        <v>4705</v>
      </c>
      <c r="P44" s="497" t="str">
        <f>VLOOKUP(MUEBLES3[[#This Row],[NÚM. DE BIEN ]],BIENES[],2,FALSE)</f>
        <v xml:space="preserve">IMPRESORA </v>
      </c>
      <c r="Q44" s="499" t="s">
        <v>3746</v>
      </c>
      <c r="R44" s="490" t="s">
        <v>4983</v>
      </c>
      <c r="S44" s="495" t="s">
        <v>35</v>
      </c>
      <c r="T44" s="494" t="s">
        <v>64</v>
      </c>
      <c r="U44" s="495" t="s">
        <v>171</v>
      </c>
      <c r="V44" s="495" t="s">
        <v>172</v>
      </c>
      <c r="W44" s="500">
        <v>43118</v>
      </c>
      <c r="X44" s="498">
        <v>3998</v>
      </c>
      <c r="Y44" s="498">
        <v>0</v>
      </c>
      <c r="Z44" s="498">
        <v>3998</v>
      </c>
      <c r="AA44" s="496" t="s">
        <v>1296</v>
      </c>
      <c r="AB44" s="498"/>
      <c r="AC44" s="510" t="s">
        <v>26</v>
      </c>
      <c r="AD44" s="511"/>
    </row>
    <row r="45" spans="1:336" s="15" customFormat="1" ht="204.75" x14ac:dyDescent="0.25">
      <c r="A45" s="661" t="str">
        <f>CONCATENATE(MUEBLES3[[#This Row],[CODIGO DE LA PARTIDA ESPECIFICA ]],"-",MUEBLES3[[#This Row],[NO. EDIFICIO ]],"-",MUEBLES3[[#This Row],[NO. ÁREA ]],"-",MUEBLES3[[#This Row],[NÚM. DE BIEN ]],"-",MUEBLES3[[#This Row],[CONSECUTIVO DEL BIEN ]],"-",MUEBLES3[[#This Row],[CONSECUTIVO GENERAL DE INVENTARIO]])</f>
        <v>515-01-32-109-023-0040</v>
      </c>
      <c r="B45" s="494">
        <v>515</v>
      </c>
      <c r="C45" s="489" t="s">
        <v>6093</v>
      </c>
      <c r="D45" s="495" t="s">
        <v>7556</v>
      </c>
      <c r="E45" s="494" t="s">
        <v>4060</v>
      </c>
      <c r="F45" s="495" t="str">
        <f>VLOOKUP(MUEBLES3[[#This Row],[NO. EDIFICIO ]],EDIFICIOS[],2,FALSE)</f>
        <v>PALACIO MUNICIPAL</v>
      </c>
      <c r="G45" s="495" t="str">
        <f>VLOOKUP(MUEBLES3[[#This Row],[NO. EDIFICIO ]],EDIFICIOS[],3,FALSE)</f>
        <v>PALACIO MUNICIPAL, S/N, COLONIA CENTRO</v>
      </c>
      <c r="H45" s="490" t="s">
        <v>4277</v>
      </c>
      <c r="I45" s="488" t="str">
        <f>VLOOKUP(MUEBLES3[[#This Row],[NO. ÁREA ]],AREAS[],2,FALSE)</f>
        <v xml:space="preserve">DESARROLLO ECONÓMICO Y PROYECTOS PRODUCTIVOS </v>
      </c>
      <c r="J45" s="496">
        <f>VLOOKUP(MUEBLES3[[#This Row],[NO. ÁREA ]],AREAS[],5,FALSE)</f>
        <v>0</v>
      </c>
      <c r="K45" s="496">
        <v>71</v>
      </c>
      <c r="L45" s="488" t="str">
        <f>VLOOKUP(MUEBLES3[[#This Row],[NÚM. DE NOMINA ]],PERSONAL[],2,FALSE)</f>
        <v>C. GILBERTO ÁNGELES CORTÉS</v>
      </c>
      <c r="M45" s="488" t="str">
        <f>VLOOKUP(MUEBLES3[[#This Row],[NÚM. DE NOMINA ]],PERSONAL[],3,FALSE)</f>
        <v xml:space="preserve">TITULAR </v>
      </c>
      <c r="N45" s="494" t="s">
        <v>4339</v>
      </c>
      <c r="O45" s="496" t="s">
        <v>4714</v>
      </c>
      <c r="P45" s="497" t="str">
        <f>VLOOKUP(MUEBLES3[[#This Row],[NÚM. DE BIEN ]],BIENES[],2,FALSE)</f>
        <v xml:space="preserve">EQUIPO DE COMPUTO </v>
      </c>
      <c r="Q45" s="499" t="s">
        <v>3747</v>
      </c>
      <c r="R45" s="490" t="s">
        <v>4984</v>
      </c>
      <c r="S45" s="495" t="s">
        <v>22</v>
      </c>
      <c r="T45" s="494" t="s">
        <v>123</v>
      </c>
      <c r="U45" s="495" t="s">
        <v>124</v>
      </c>
      <c r="V45" s="495" t="s">
        <v>125</v>
      </c>
      <c r="W45" s="500">
        <v>43318</v>
      </c>
      <c r="X45" s="498">
        <v>7640.65</v>
      </c>
      <c r="Y45" s="498">
        <v>0</v>
      </c>
      <c r="Z45" s="498">
        <v>7640.65</v>
      </c>
      <c r="AA45" s="494" t="s">
        <v>1289</v>
      </c>
      <c r="AB45" s="498"/>
      <c r="AC45" s="510" t="s">
        <v>26</v>
      </c>
      <c r="AD45" s="511"/>
    </row>
    <row r="46" spans="1:336" s="15" customFormat="1" ht="236.25" x14ac:dyDescent="0.25">
      <c r="A46" s="661" t="str">
        <f>CONCATENATE(MUEBLES3[[#This Row],[CODIGO DE LA PARTIDA ESPECIFICA ]],"-",MUEBLES3[[#This Row],[NO. EDIFICIO ]],"-",MUEBLES3[[#This Row],[NO. ÁREA ]],"-",MUEBLES3[[#This Row],[NÚM. DE BIEN ]],"-",MUEBLES3[[#This Row],[CONSECUTIVO DEL BIEN ]],"-",MUEBLES3[[#This Row],[CONSECUTIVO GENERAL DE INVENTARIO]])</f>
        <v>515-01-36-109-024-0041</v>
      </c>
      <c r="B46" s="494">
        <v>515</v>
      </c>
      <c r="C46" s="489" t="s">
        <v>6093</v>
      </c>
      <c r="D46" s="495" t="s">
        <v>7557</v>
      </c>
      <c r="E46" s="494" t="s">
        <v>4060</v>
      </c>
      <c r="F46" s="495" t="str">
        <f>VLOOKUP(MUEBLES3[[#This Row],[NO. EDIFICIO ]],EDIFICIOS[],2,FALSE)</f>
        <v>PALACIO MUNICIPAL</v>
      </c>
      <c r="G46" s="495" t="str">
        <f>VLOOKUP(MUEBLES3[[#This Row],[NO. EDIFICIO ]],EDIFICIOS[],3,FALSE)</f>
        <v>PALACIO MUNICIPAL, S/N, COLONIA CENTRO</v>
      </c>
      <c r="H46" s="490" t="s">
        <v>4281</v>
      </c>
      <c r="I46" s="488" t="str">
        <f>VLOOKUP(MUEBLES3[[#This Row],[NO. ÁREA ]],AREAS[],2,FALSE)</f>
        <v>DESARROLLO AGROPECUARIO Y ECOLOGÍA</v>
      </c>
      <c r="J46" s="496" t="str">
        <f>VLOOKUP(MUEBLES3[[#This Row],[NO. ÁREA ]],AREAS[],5,FALSE)</f>
        <v>MVZ. FRANCISCO JAVIER GÓMEZ REYES</v>
      </c>
      <c r="K46" s="496">
        <v>155</v>
      </c>
      <c r="L46" s="488" t="str">
        <f>VLOOKUP(MUEBLES3[[#This Row],[NÚM. DE NOMINA ]],PERSONAL[],2,FALSE)</f>
        <v>C. MARÍA LUISA PÉREZ LÓPEZ</v>
      </c>
      <c r="M46" s="488" t="str">
        <f>VLOOKUP(MUEBLES3[[#This Row],[NÚM. DE NOMINA ]],PERSONAL[],3,FALSE)</f>
        <v>SECRETARIA</v>
      </c>
      <c r="N46" s="494" t="s">
        <v>4339</v>
      </c>
      <c r="O46" s="496" t="s">
        <v>4715</v>
      </c>
      <c r="P46" s="497" t="str">
        <f>VLOOKUP(MUEBLES3[[#This Row],[NÚM. DE BIEN ]],BIENES[],2,FALSE)</f>
        <v xml:space="preserve">EQUIPO DE COMPUTO </v>
      </c>
      <c r="Q46" s="499" t="s">
        <v>494</v>
      </c>
      <c r="R46" s="490" t="s">
        <v>4985</v>
      </c>
      <c r="S46" s="495" t="s">
        <v>50</v>
      </c>
      <c r="T46" s="494" t="s">
        <v>209</v>
      </c>
      <c r="U46" s="495" t="s">
        <v>496</v>
      </c>
      <c r="V46" s="495">
        <v>68</v>
      </c>
      <c r="W46" s="500">
        <v>42719</v>
      </c>
      <c r="X46" s="498">
        <v>7076</v>
      </c>
      <c r="Y46" s="498">
        <v>0</v>
      </c>
      <c r="Z46" s="498">
        <v>7076</v>
      </c>
      <c r="AA46" s="496" t="s">
        <v>1287</v>
      </c>
      <c r="AB46" s="498"/>
      <c r="AC46" s="510" t="s">
        <v>26</v>
      </c>
      <c r="AD46" s="511"/>
    </row>
    <row r="47" spans="1:336" s="15" customFormat="1" ht="220.5" x14ac:dyDescent="0.25">
      <c r="A47" s="661" t="str">
        <f>CONCATENATE(MUEBLES3[[#This Row],[CODIGO DE LA PARTIDA ESPECIFICA ]],"-",MUEBLES3[[#This Row],[NO. EDIFICIO ]],"-",MUEBLES3[[#This Row],[NO. ÁREA ]],"-",MUEBLES3[[#This Row],[NÚM. DE BIEN ]],"-",MUEBLES3[[#This Row],[CONSECUTIVO DEL BIEN ]],"-",MUEBLES3[[#This Row],[CONSECUTIVO GENERAL DE INVENTARIO]])</f>
        <v>515-01-32-151-015-0042</v>
      </c>
      <c r="B47" s="494">
        <v>515</v>
      </c>
      <c r="C47" s="489" t="s">
        <v>6093</v>
      </c>
      <c r="D47" s="495" t="s">
        <v>7558</v>
      </c>
      <c r="E47" s="494" t="s">
        <v>4060</v>
      </c>
      <c r="F47" s="495" t="str">
        <f>VLOOKUP(MUEBLES3[[#This Row],[NO. EDIFICIO ]],EDIFICIOS[],2,FALSE)</f>
        <v>PALACIO MUNICIPAL</v>
      </c>
      <c r="G47" s="495" t="str">
        <f>VLOOKUP(MUEBLES3[[#This Row],[NO. EDIFICIO ]],EDIFICIOS[],3,FALSE)</f>
        <v>PALACIO MUNICIPAL, S/N, COLONIA CENTRO</v>
      </c>
      <c r="H47" s="490" t="s">
        <v>4277</v>
      </c>
      <c r="I47" s="488" t="str">
        <f>VLOOKUP(MUEBLES3[[#This Row],[NO. ÁREA ]],AREAS[],2,FALSE)</f>
        <v xml:space="preserve">DESARROLLO ECONÓMICO Y PROYECTOS PRODUCTIVOS </v>
      </c>
      <c r="J47" s="496">
        <f>VLOOKUP(MUEBLES3[[#This Row],[NO. ÁREA ]],AREAS[],5,FALSE)</f>
        <v>0</v>
      </c>
      <c r="K47" s="496">
        <v>71</v>
      </c>
      <c r="L47" s="488" t="str">
        <f>VLOOKUP(MUEBLES3[[#This Row],[NÚM. DE NOMINA ]],PERSONAL[],2,FALSE)</f>
        <v>C. GILBERTO ÁNGELES CORTÉS</v>
      </c>
      <c r="M47" s="488" t="str">
        <f>VLOOKUP(MUEBLES3[[#This Row],[NÚM. DE NOMINA ]],PERSONAL[],3,FALSE)</f>
        <v xml:space="preserve">TITULAR </v>
      </c>
      <c r="N47" s="494" t="s">
        <v>4404</v>
      </c>
      <c r="O47" s="496" t="s">
        <v>4706</v>
      </c>
      <c r="P47" s="497" t="str">
        <f>VLOOKUP(MUEBLES3[[#This Row],[NÚM. DE BIEN ]],BIENES[],2,FALSE)</f>
        <v xml:space="preserve">IMPRESORA </v>
      </c>
      <c r="Q47" s="499" t="s">
        <v>3748</v>
      </c>
      <c r="R47" s="490" t="s">
        <v>4986</v>
      </c>
      <c r="S47" s="495" t="s">
        <v>35</v>
      </c>
      <c r="T47" s="494" t="s">
        <v>85</v>
      </c>
      <c r="U47" s="495" t="s">
        <v>487</v>
      </c>
      <c r="V47" s="495">
        <v>120</v>
      </c>
      <c r="W47" s="500">
        <v>42886</v>
      </c>
      <c r="X47" s="498">
        <v>6554</v>
      </c>
      <c r="Y47" s="498">
        <v>0</v>
      </c>
      <c r="Z47" s="498">
        <v>6554</v>
      </c>
      <c r="AA47" s="494" t="s">
        <v>1289</v>
      </c>
      <c r="AB47" s="498"/>
      <c r="AC47" s="510" t="s">
        <v>26</v>
      </c>
      <c r="AD47" s="511"/>
    </row>
    <row r="48" spans="1:336" s="9" customFormat="1" ht="94.5" x14ac:dyDescent="0.25">
      <c r="A48" s="661" t="str">
        <f>CONCATENATE(MUEBLES3[[#This Row],[CODIGO DE LA PARTIDA ESPECIFICA ]],"-",MUEBLES3[[#This Row],[NO. EDIFICIO ]],"-",MUEBLES3[[#This Row],[NO. ÁREA ]],"-",MUEBLES3[[#This Row],[NÚM. DE BIEN ]],"-",MUEBLES3[[#This Row],[CONSECUTIVO DEL BIEN ]],"-",MUEBLES3[[#This Row],[CONSECUTIVO GENERAL DE INVENTARIO]])</f>
        <v>515-01-36-082-002-0043</v>
      </c>
      <c r="B48" s="494">
        <v>515</v>
      </c>
      <c r="C48" s="489" t="s">
        <v>6093</v>
      </c>
      <c r="D48" s="495" t="s">
        <v>7559</v>
      </c>
      <c r="E48" s="494" t="s">
        <v>4060</v>
      </c>
      <c r="F48" s="495" t="str">
        <f>VLOOKUP(MUEBLES3[[#This Row],[NO. EDIFICIO ]],EDIFICIOS[],2,FALSE)</f>
        <v>PALACIO MUNICIPAL</v>
      </c>
      <c r="G48" s="495" t="str">
        <f>VLOOKUP(MUEBLES3[[#This Row],[NO. EDIFICIO ]],EDIFICIOS[],3,FALSE)</f>
        <v>PALACIO MUNICIPAL, S/N, COLONIA CENTRO</v>
      </c>
      <c r="H48" s="490" t="s">
        <v>4281</v>
      </c>
      <c r="I48" s="488" t="str">
        <f>VLOOKUP(MUEBLES3[[#This Row],[NO. ÁREA ]],AREAS[],2,FALSE)</f>
        <v>DESARROLLO AGROPECUARIO Y ECOLOGÍA</v>
      </c>
      <c r="J48" s="496" t="str">
        <f>VLOOKUP(MUEBLES3[[#This Row],[NO. ÁREA ]],AREAS[],5,FALSE)</f>
        <v>MVZ. FRANCISCO JAVIER GÓMEZ REYES</v>
      </c>
      <c r="K48" s="496">
        <v>58</v>
      </c>
      <c r="L48" s="488" t="str">
        <f>VLOOKUP(MUEBLES3[[#This Row],[NÚM. DE NOMINA ]],PERSONAL[],2,FALSE)</f>
        <v>MVZ. FRANCISCO JAVIER GÓMEZ REYES</v>
      </c>
      <c r="M48" s="488" t="str">
        <f>VLOOKUP(MUEBLES3[[#This Row],[NÚM. DE NOMINA ]],PERSONAL[],3,FALSE)</f>
        <v>AUXILIAR</v>
      </c>
      <c r="N48" s="494" t="s">
        <v>4773</v>
      </c>
      <c r="O48" s="496" t="s">
        <v>4693</v>
      </c>
      <c r="P48" s="497" t="str">
        <f>VLOOKUP(MUEBLES3[[#This Row],[NÚM. DE BIEN ]],BIENES[],2,FALSE)</f>
        <v>COMPUTADORA PORTATIL</v>
      </c>
      <c r="Q48" s="499" t="s">
        <v>923</v>
      </c>
      <c r="R48" s="490" t="s">
        <v>4987</v>
      </c>
      <c r="S48" s="495" t="s">
        <v>73</v>
      </c>
      <c r="T48" s="494" t="s">
        <v>119</v>
      </c>
      <c r="U48" s="495" t="s">
        <v>120</v>
      </c>
      <c r="V48" s="495" t="s">
        <v>121</v>
      </c>
      <c r="W48" s="500">
        <v>43663</v>
      </c>
      <c r="X48" s="498">
        <v>11930</v>
      </c>
      <c r="Y48" s="498">
        <v>0</v>
      </c>
      <c r="Z48" s="498">
        <v>11930</v>
      </c>
      <c r="AA48" s="494" t="s">
        <v>1286</v>
      </c>
      <c r="AB48" s="498"/>
      <c r="AC48" s="510" t="s">
        <v>26</v>
      </c>
      <c r="AD48" s="511"/>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c r="II48" s="15"/>
      <c r="IJ48" s="15"/>
      <c r="IK48" s="15"/>
      <c r="IL48" s="15"/>
      <c r="IM48" s="15"/>
      <c r="IN48" s="15"/>
      <c r="IO48" s="15"/>
      <c r="IP48" s="15"/>
      <c r="IQ48" s="15"/>
      <c r="IR48" s="15"/>
      <c r="IS48" s="15"/>
      <c r="IT48" s="15"/>
      <c r="IU48" s="15"/>
      <c r="IV48" s="15"/>
      <c r="IW48" s="15"/>
      <c r="IX48" s="15"/>
      <c r="IY48" s="15"/>
      <c r="IZ48" s="15"/>
      <c r="JA48" s="15"/>
      <c r="JB48" s="15"/>
      <c r="JC48" s="15"/>
      <c r="JD48" s="15"/>
      <c r="JE48" s="15"/>
      <c r="JF48" s="15"/>
      <c r="JG48" s="15"/>
      <c r="JH48" s="15"/>
      <c r="JI48" s="15"/>
      <c r="JJ48" s="15"/>
      <c r="JK48" s="15"/>
      <c r="JL48" s="15"/>
      <c r="JM48" s="15"/>
      <c r="JN48" s="15"/>
      <c r="JO48" s="15"/>
      <c r="JP48" s="15"/>
      <c r="JQ48" s="15"/>
      <c r="JR48" s="15"/>
      <c r="JS48" s="15"/>
      <c r="JT48" s="15"/>
      <c r="JU48" s="15"/>
      <c r="JV48" s="15"/>
      <c r="JW48" s="15"/>
      <c r="JX48" s="15"/>
      <c r="JY48" s="15"/>
      <c r="JZ48" s="15"/>
      <c r="KA48" s="15"/>
      <c r="KB48" s="15"/>
      <c r="KC48" s="15"/>
      <c r="KD48" s="15"/>
      <c r="KE48" s="15"/>
      <c r="KF48" s="15"/>
      <c r="KG48" s="15"/>
      <c r="KH48" s="15"/>
      <c r="KI48" s="15"/>
      <c r="KJ48" s="15"/>
      <c r="KK48" s="15"/>
      <c r="KL48" s="15"/>
      <c r="KM48" s="15"/>
      <c r="KN48" s="15"/>
      <c r="KO48" s="15"/>
      <c r="KP48" s="15"/>
      <c r="KQ48" s="15"/>
      <c r="KR48" s="15"/>
      <c r="KS48" s="15"/>
      <c r="KT48" s="15"/>
      <c r="KU48" s="15"/>
      <c r="KV48" s="15"/>
      <c r="KW48" s="15"/>
      <c r="KX48" s="15"/>
      <c r="KY48" s="15"/>
      <c r="KZ48" s="15"/>
      <c r="LA48" s="15"/>
      <c r="LB48" s="15"/>
      <c r="LC48" s="15"/>
      <c r="LD48" s="15"/>
      <c r="LE48" s="15"/>
      <c r="LF48" s="15"/>
      <c r="LG48" s="15"/>
      <c r="LH48" s="15"/>
      <c r="LI48" s="15"/>
      <c r="LJ48" s="15"/>
      <c r="LK48" s="15"/>
      <c r="LL48" s="15"/>
      <c r="LM48" s="15"/>
      <c r="LN48" s="15"/>
      <c r="LO48" s="15"/>
      <c r="LP48" s="15"/>
      <c r="LQ48" s="15"/>
      <c r="LR48" s="15"/>
      <c r="LS48" s="15"/>
      <c r="LT48" s="15"/>
      <c r="LU48" s="15"/>
      <c r="LV48" s="15"/>
      <c r="LW48" s="15"/>
      <c r="LX48" s="15"/>
    </row>
    <row r="49" spans="1:336" s="9" customFormat="1" ht="141.75" x14ac:dyDescent="0.25">
      <c r="A49" s="661" t="str">
        <f>CONCATENATE(MUEBLES3[[#This Row],[CODIGO DE LA PARTIDA ESPECIFICA ]],"-",MUEBLES3[[#This Row],[NO. EDIFICIO ]],"-",MUEBLES3[[#This Row],[NO. ÁREA ]],"-",MUEBLES3[[#This Row],[NÚM. DE BIEN ]],"-",MUEBLES3[[#This Row],[CONSECUTIVO DEL BIEN ]],"-",MUEBLES3[[#This Row],[CONSECUTIVO GENERAL DE INVENTARIO]])</f>
        <v>515-01-36-151-016-0044</v>
      </c>
      <c r="B49" s="494">
        <v>515</v>
      </c>
      <c r="C49" s="489" t="s">
        <v>6093</v>
      </c>
      <c r="D49" s="495" t="s">
        <v>7560</v>
      </c>
      <c r="E49" s="494" t="s">
        <v>4060</v>
      </c>
      <c r="F49" s="495" t="str">
        <f>VLOOKUP(MUEBLES3[[#This Row],[NO. EDIFICIO ]],EDIFICIOS[],2,FALSE)</f>
        <v>PALACIO MUNICIPAL</v>
      </c>
      <c r="G49" s="495" t="str">
        <f>VLOOKUP(MUEBLES3[[#This Row],[NO. EDIFICIO ]],EDIFICIOS[],3,FALSE)</f>
        <v>PALACIO MUNICIPAL, S/N, COLONIA CENTRO</v>
      </c>
      <c r="H49" s="490" t="s">
        <v>4281</v>
      </c>
      <c r="I49" s="488" t="str">
        <f>VLOOKUP(MUEBLES3[[#This Row],[NO. ÁREA ]],AREAS[],2,FALSE)</f>
        <v>DESARROLLO AGROPECUARIO Y ECOLOGÍA</v>
      </c>
      <c r="J49" s="496" t="str">
        <f>VLOOKUP(MUEBLES3[[#This Row],[NO. ÁREA ]],AREAS[],5,FALSE)</f>
        <v>MVZ. FRANCISCO JAVIER GÓMEZ REYES</v>
      </c>
      <c r="K49" s="496">
        <v>58</v>
      </c>
      <c r="L49" s="488" t="str">
        <f>VLOOKUP(MUEBLES3[[#This Row],[NÚM. DE NOMINA ]],PERSONAL[],2,FALSE)</f>
        <v>MVZ. FRANCISCO JAVIER GÓMEZ REYES</v>
      </c>
      <c r="M49" s="488" t="str">
        <f>VLOOKUP(MUEBLES3[[#This Row],[NÚM. DE NOMINA ]],PERSONAL[],3,FALSE)</f>
        <v>AUXILIAR</v>
      </c>
      <c r="N49" s="494" t="s">
        <v>4404</v>
      </c>
      <c r="O49" s="496" t="s">
        <v>4707</v>
      </c>
      <c r="P49" s="497" t="str">
        <f>VLOOKUP(MUEBLES3[[#This Row],[NÚM. DE BIEN ]],BIENES[],2,FALSE)</f>
        <v xml:space="preserve">IMPRESORA </v>
      </c>
      <c r="Q49" s="499" t="s">
        <v>310</v>
      </c>
      <c r="R49" s="490" t="s">
        <v>4988</v>
      </c>
      <c r="S49" s="495" t="s">
        <v>35</v>
      </c>
      <c r="T49" s="494" t="s">
        <v>36</v>
      </c>
      <c r="U49" s="495" t="s">
        <v>1224</v>
      </c>
      <c r="V49" s="495" t="s">
        <v>40</v>
      </c>
      <c r="W49" s="500">
        <v>38996</v>
      </c>
      <c r="X49" s="498">
        <v>0</v>
      </c>
      <c r="Y49" s="498">
        <v>0</v>
      </c>
      <c r="Z49" s="498">
        <v>0</v>
      </c>
      <c r="AA49" s="496" t="s">
        <v>1286</v>
      </c>
      <c r="AB49" s="498"/>
      <c r="AC49" s="510" t="s">
        <v>26</v>
      </c>
      <c r="AD49" s="511"/>
    </row>
    <row r="50" spans="1:336" s="9" customFormat="1" ht="157.5" x14ac:dyDescent="0.25">
      <c r="A50" s="661" t="str">
        <f>CONCATENATE(MUEBLES3[[#This Row],[CODIGO DE LA PARTIDA ESPECIFICA ]],"-",MUEBLES3[[#This Row],[NO. EDIFICIO ]],"-",MUEBLES3[[#This Row],[NO. ÁREA ]],"-",MUEBLES3[[#This Row],[NÚM. DE BIEN ]],"-",MUEBLES3[[#This Row],[CONSECUTIVO DEL BIEN ]],"-",MUEBLES3[[#This Row],[CONSECUTIVO GENERAL DE INVENTARIO]])</f>
        <v>515-01-01-109-025-0045</v>
      </c>
      <c r="B50" s="494">
        <v>515</v>
      </c>
      <c r="C50" s="489" t="s">
        <v>6093</v>
      </c>
      <c r="D50" s="495" t="s">
        <v>7561</v>
      </c>
      <c r="E50" s="494" t="s">
        <v>4060</v>
      </c>
      <c r="F50" s="495" t="str">
        <f>VLOOKUP(MUEBLES3[[#This Row],[NO. EDIFICIO ]],EDIFICIOS[],2,FALSE)</f>
        <v>PALACIO MUNICIPAL</v>
      </c>
      <c r="G50" s="495" t="str">
        <f>VLOOKUP(MUEBLES3[[#This Row],[NO. EDIFICIO ]],EDIFICIOS[],3,FALSE)</f>
        <v>PALACIO MUNICIPAL, S/N, COLONIA CENTRO</v>
      </c>
      <c r="H50" s="490" t="s">
        <v>4060</v>
      </c>
      <c r="I50" s="488" t="str">
        <f>VLOOKUP(MUEBLES3[[#This Row],[NO. ÁREA ]],AREAS[],2,FALSE)</f>
        <v xml:space="preserve">DESPACHO DE LA PRESIDENCIA </v>
      </c>
      <c r="J50" s="496" t="str">
        <f>VLOOKUP(MUEBLES3[[#This Row],[NO. ÁREA ]],AREAS[],5,FALSE)</f>
        <v>C. EDIGAR MONTER ÁNGELES</v>
      </c>
      <c r="K50" s="496">
        <v>3</v>
      </c>
      <c r="L50" s="488" t="str">
        <f>VLOOKUP(MUEBLES3[[#This Row],[NÚM. DE NOMINA ]],PERSONAL[],2,FALSE)</f>
        <v>C. EDIGAR MONTER ÁNGELES</v>
      </c>
      <c r="M50" s="488" t="str">
        <f>VLOOKUP(MUEBLES3[[#This Row],[NÚM. DE NOMINA ]],PERSONAL[],3,FALSE)</f>
        <v>PRESIDENTE MUNICIPAL CONSTITUCIONAL</v>
      </c>
      <c r="N50" s="494" t="s">
        <v>4339</v>
      </c>
      <c r="O50" s="496" t="s">
        <v>4716</v>
      </c>
      <c r="P50" s="497" t="str">
        <f>VLOOKUP(MUEBLES3[[#This Row],[NÚM. DE BIEN ]],BIENES[],2,FALSE)</f>
        <v xml:space="preserve">EQUIPO DE COMPUTO </v>
      </c>
      <c r="Q50" s="499" t="s">
        <v>146</v>
      </c>
      <c r="R50" s="490" t="s">
        <v>4989</v>
      </c>
      <c r="S50" s="495" t="s">
        <v>22</v>
      </c>
      <c r="T50" s="494" t="s">
        <v>147</v>
      </c>
      <c r="U50" s="495" t="s">
        <v>2087</v>
      </c>
      <c r="V50" s="495" t="s">
        <v>917</v>
      </c>
      <c r="W50" s="500">
        <v>43826</v>
      </c>
      <c r="X50" s="498">
        <v>8999</v>
      </c>
      <c r="Y50" s="498">
        <v>0</v>
      </c>
      <c r="Z50" s="498">
        <v>8999</v>
      </c>
      <c r="AA50" s="494" t="s">
        <v>1330</v>
      </c>
      <c r="AB50" s="498"/>
      <c r="AC50" s="510" t="s">
        <v>26</v>
      </c>
      <c r="AD50" s="511"/>
    </row>
    <row r="51" spans="1:336" s="15" customFormat="1" ht="204.75" x14ac:dyDescent="0.25">
      <c r="A51" s="661" t="str">
        <f>CONCATENATE(MUEBLES3[[#This Row],[CODIGO DE LA PARTIDA ESPECIFICA ]],"-",MUEBLES3[[#This Row],[NO. EDIFICIO ]],"-",MUEBLES3[[#This Row],[NO. ÁREA ]],"-",MUEBLES3[[#This Row],[NÚM. DE BIEN ]],"-",MUEBLES3[[#This Row],[CONSECUTIVO DEL BIEN ]],"-",MUEBLES3[[#This Row],[CONSECUTIVO GENERAL DE INVENTARIO]])</f>
        <v>515-01-01-109-026-0046</v>
      </c>
      <c r="B51" s="494">
        <v>515</v>
      </c>
      <c r="C51" s="489" t="s">
        <v>6093</v>
      </c>
      <c r="D51" s="495" t="s">
        <v>7562</v>
      </c>
      <c r="E51" s="494" t="s">
        <v>4060</v>
      </c>
      <c r="F51" s="495" t="str">
        <f>VLOOKUP(MUEBLES3[[#This Row],[NO. EDIFICIO ]],EDIFICIOS[],2,FALSE)</f>
        <v>PALACIO MUNICIPAL</v>
      </c>
      <c r="G51" s="495" t="str">
        <f>VLOOKUP(MUEBLES3[[#This Row],[NO. EDIFICIO ]],EDIFICIOS[],3,FALSE)</f>
        <v>PALACIO MUNICIPAL, S/N, COLONIA CENTRO</v>
      </c>
      <c r="H51" s="490" t="s">
        <v>4060</v>
      </c>
      <c r="I51" s="488" t="str">
        <f>VLOOKUP(MUEBLES3[[#This Row],[NO. ÁREA ]],AREAS[],2,FALSE)</f>
        <v xml:space="preserve">DESPACHO DE LA PRESIDENCIA </v>
      </c>
      <c r="J51" s="496" t="str">
        <f>VLOOKUP(MUEBLES3[[#This Row],[NO. ÁREA ]],AREAS[],5,FALSE)</f>
        <v>C. EDIGAR MONTER ÁNGELES</v>
      </c>
      <c r="K51" s="496">
        <v>99</v>
      </c>
      <c r="L51" s="488" t="str">
        <f>VLOOKUP(MUEBLES3[[#This Row],[NÚM. DE NOMINA ]],PERSONAL[],2,FALSE)</f>
        <v>LIC. MARLENE MEJÍA LÓPEZ</v>
      </c>
      <c r="M51" s="488" t="str">
        <f>VLOOKUP(MUEBLES3[[#This Row],[NÚM. DE NOMINA ]],PERSONAL[],3,FALSE)</f>
        <v>AUXILIAR ADMINISTRATIVO</v>
      </c>
      <c r="N51" s="494" t="s">
        <v>4339</v>
      </c>
      <c r="O51" s="496" t="s">
        <v>4717</v>
      </c>
      <c r="P51" s="497" t="str">
        <f>VLOOKUP(MUEBLES3[[#This Row],[NÚM. DE BIEN ]],BIENES[],2,FALSE)</f>
        <v xml:space="preserve">EQUIPO DE COMPUTO </v>
      </c>
      <c r="Q51" s="560" t="s">
        <v>148</v>
      </c>
      <c r="R51" s="490" t="s">
        <v>4990</v>
      </c>
      <c r="S51" s="501" t="s">
        <v>50</v>
      </c>
      <c r="T51" s="550" t="s">
        <v>149</v>
      </c>
      <c r="U51" s="501" t="s">
        <v>150</v>
      </c>
      <c r="V51" s="501" t="s">
        <v>98</v>
      </c>
      <c r="W51" s="561">
        <v>43277</v>
      </c>
      <c r="X51" s="562">
        <v>7998</v>
      </c>
      <c r="Y51" s="498">
        <v>0</v>
      </c>
      <c r="Z51" s="562">
        <v>7998</v>
      </c>
      <c r="AA51" s="550" t="s">
        <v>1331</v>
      </c>
      <c r="AB51" s="562"/>
      <c r="AC51" s="510" t="s">
        <v>26</v>
      </c>
      <c r="AD51" s="511"/>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row>
    <row r="52" spans="1:336" s="15" customFormat="1" ht="126" x14ac:dyDescent="0.25">
      <c r="A52" s="661" t="str">
        <f>CONCATENATE(MUEBLES3[[#This Row],[CODIGO DE LA PARTIDA ESPECIFICA ]],"-",MUEBLES3[[#This Row],[NO. EDIFICIO ]],"-",MUEBLES3[[#This Row],[NO. ÁREA ]],"-",MUEBLES3[[#This Row],[NÚM. DE BIEN ]],"-",MUEBLES3[[#This Row],[CONSECUTIVO DEL BIEN ]],"-",MUEBLES3[[#This Row],[CONSECUTIVO GENERAL DE INVENTARIO]])</f>
        <v>515-01-01-151-017-0047</v>
      </c>
      <c r="B52" s="494">
        <v>515</v>
      </c>
      <c r="C52" s="489" t="s">
        <v>6093</v>
      </c>
      <c r="D52" s="495" t="s">
        <v>7563</v>
      </c>
      <c r="E52" s="494" t="s">
        <v>4060</v>
      </c>
      <c r="F52" s="495" t="str">
        <f>VLOOKUP(MUEBLES3[[#This Row],[NO. EDIFICIO ]],EDIFICIOS[],2,FALSE)</f>
        <v>PALACIO MUNICIPAL</v>
      </c>
      <c r="G52" s="495" t="str">
        <f>VLOOKUP(MUEBLES3[[#This Row],[NO. EDIFICIO ]],EDIFICIOS[],3,FALSE)</f>
        <v>PALACIO MUNICIPAL, S/N, COLONIA CENTRO</v>
      </c>
      <c r="H52" s="490" t="s">
        <v>4060</v>
      </c>
      <c r="I52" s="488" t="str">
        <f>VLOOKUP(MUEBLES3[[#This Row],[NO. ÁREA ]],AREAS[],2,FALSE)</f>
        <v xml:space="preserve">DESPACHO DE LA PRESIDENCIA </v>
      </c>
      <c r="J52" s="496" t="str">
        <f>VLOOKUP(MUEBLES3[[#This Row],[NO. ÁREA ]],AREAS[],5,FALSE)</f>
        <v>C. EDIGAR MONTER ÁNGELES</v>
      </c>
      <c r="K52" s="496">
        <v>99</v>
      </c>
      <c r="L52" s="488" t="str">
        <f>VLOOKUP(MUEBLES3[[#This Row],[NÚM. DE NOMINA ]],PERSONAL[],2,FALSE)</f>
        <v>LIC. MARLENE MEJÍA LÓPEZ</v>
      </c>
      <c r="M52" s="488" t="str">
        <f>VLOOKUP(MUEBLES3[[#This Row],[NÚM. DE NOMINA ]],PERSONAL[],3,FALSE)</f>
        <v>AUXILIAR ADMINISTRATIVO</v>
      </c>
      <c r="N52" s="494" t="s">
        <v>4404</v>
      </c>
      <c r="O52" s="496" t="s">
        <v>4708</v>
      </c>
      <c r="P52" s="497" t="str">
        <f>VLOOKUP(MUEBLES3[[#This Row],[NÚM. DE BIEN ]],BIENES[],2,FALSE)</f>
        <v xml:space="preserve">IMPRESORA </v>
      </c>
      <c r="Q52" s="499" t="s">
        <v>217</v>
      </c>
      <c r="R52" s="490" t="s">
        <v>4991</v>
      </c>
      <c r="S52" s="495" t="s">
        <v>35</v>
      </c>
      <c r="T52" s="494" t="s">
        <v>64</v>
      </c>
      <c r="U52" s="495" t="s">
        <v>485</v>
      </c>
      <c r="V52" s="495" t="s">
        <v>98</v>
      </c>
      <c r="W52" s="500">
        <v>43277</v>
      </c>
      <c r="X52" s="498">
        <v>3698</v>
      </c>
      <c r="Y52" s="503">
        <v>0</v>
      </c>
      <c r="Z52" s="498">
        <v>3698</v>
      </c>
      <c r="AA52" s="494" t="s">
        <v>1331</v>
      </c>
      <c r="AB52" s="498"/>
      <c r="AC52" s="533" t="s">
        <v>26</v>
      </c>
      <c r="AD52" s="511"/>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row>
    <row r="53" spans="1:336" s="15" customFormat="1" ht="204.75" x14ac:dyDescent="0.25">
      <c r="A53" s="661" t="str">
        <f>CONCATENATE(MUEBLES3[[#This Row],[CODIGO DE LA PARTIDA ESPECIFICA ]],"-",MUEBLES3[[#This Row],[NO. EDIFICIO ]],"-",MUEBLES3[[#This Row],[NO. ÁREA ]],"-",MUEBLES3[[#This Row],[NÚM. DE BIEN ]],"-",MUEBLES3[[#This Row],[CONSECUTIVO DEL BIEN ]],"-",MUEBLES3[[#This Row],[CONSECUTIVO GENERAL DE INVENTARIO]])</f>
        <v>515-02-40-109-027-0048</v>
      </c>
      <c r="B53" s="494">
        <v>515</v>
      </c>
      <c r="C53" s="489" t="s">
        <v>6093</v>
      </c>
      <c r="D53" s="495" t="s">
        <v>7564</v>
      </c>
      <c r="E53" s="494" t="s">
        <v>4061</v>
      </c>
      <c r="F53" s="495" t="str">
        <f>VLOOKUP(MUEBLES3[[#This Row],[NO. EDIFICIO ]],EDIFICIOS[],2,FALSE)</f>
        <v>CENTRO CULTURAL</v>
      </c>
      <c r="G53" s="495" t="str">
        <f>VLOOKUP(MUEBLES3[[#This Row],[NO. EDIFICIO ]],EDIFICIOS[],3,FALSE)</f>
        <v xml:space="preserve">AV. REFORMA S/N, SECCIÓN SUR, 1RA MANZANA, SANTIAGO DE ANAYA, HIDALGO </v>
      </c>
      <c r="H53" s="490" t="s">
        <v>4285</v>
      </c>
      <c r="I53" s="488" t="str">
        <f>VLOOKUP(MUEBLES3[[#This Row],[NO. ÁREA ]],AREAS[],2,FALSE)</f>
        <v>DESARROLLO TURISTICO</v>
      </c>
      <c r="J53" s="496" t="str">
        <f>VLOOKUP(MUEBLES3[[#This Row],[NO. ÁREA ]],AREAS[],5,FALSE)</f>
        <v>P. DE ING. EN G. E. DIANA GUADALUPE GACHUZ MEJÍA</v>
      </c>
      <c r="K53" s="496">
        <v>195</v>
      </c>
      <c r="L53" s="488" t="str">
        <f>VLOOKUP(MUEBLES3[[#This Row],[NÚM. DE NOMINA ]],PERSONAL[],2,FALSE)</f>
        <v>P. DE ING. EN G. E. DIANA GUADALUPE GACHUZ MEJÍA</v>
      </c>
      <c r="M53" s="488" t="str">
        <f>VLOOKUP(MUEBLES3[[#This Row],[NÚM. DE NOMINA ]],PERSONAL[],3,FALSE)</f>
        <v xml:space="preserve">TITULAR </v>
      </c>
      <c r="N53" s="494" t="s">
        <v>4339</v>
      </c>
      <c r="O53" s="496" t="s">
        <v>4718</v>
      </c>
      <c r="P53" s="497" t="str">
        <f>VLOOKUP(MUEBLES3[[#This Row],[NÚM. DE BIEN ]],BIENES[],2,FALSE)</f>
        <v xml:space="preserve">EQUIPO DE COMPUTO </v>
      </c>
      <c r="Q53" s="504" t="s">
        <v>492</v>
      </c>
      <c r="R53" s="490" t="s">
        <v>4992</v>
      </c>
      <c r="S53" s="489" t="s">
        <v>50</v>
      </c>
      <c r="T53" s="488" t="s">
        <v>262</v>
      </c>
      <c r="U53" s="489" t="s">
        <v>493</v>
      </c>
      <c r="V53" s="489">
        <v>68</v>
      </c>
      <c r="W53" s="505">
        <v>42719</v>
      </c>
      <c r="X53" s="492">
        <v>7076</v>
      </c>
      <c r="Y53" s="498">
        <v>0</v>
      </c>
      <c r="Z53" s="492">
        <v>7076</v>
      </c>
      <c r="AA53" s="490" t="s">
        <v>2153</v>
      </c>
      <c r="AB53" s="492"/>
      <c r="AC53" s="510" t="s">
        <v>26</v>
      </c>
      <c r="AD53" s="511"/>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c r="LU53" s="9"/>
      <c r="LV53" s="9"/>
      <c r="LW53" s="9"/>
      <c r="LX53" s="9"/>
    </row>
    <row r="54" spans="1:336" s="15" customFormat="1" ht="157.5" x14ac:dyDescent="0.25">
      <c r="A54" s="661" t="str">
        <f>CONCATENATE(MUEBLES3[[#This Row],[CODIGO DE LA PARTIDA ESPECIFICA ]],"-",MUEBLES3[[#This Row],[NO. EDIFICIO ]],"-",MUEBLES3[[#This Row],[NO. ÁREA ]],"-",MUEBLES3[[#This Row],[NÚM. DE BIEN ]],"-",MUEBLES3[[#This Row],[CONSECUTIVO DEL BIEN ]],"-",MUEBLES3[[#This Row],[CONSECUTIVO GENERAL DE INVENTARIO]])</f>
        <v>515-02-38-109-028-0049</v>
      </c>
      <c r="B54" s="494">
        <v>515</v>
      </c>
      <c r="C54" s="489" t="s">
        <v>6093</v>
      </c>
      <c r="D54" s="495" t="s">
        <v>7565</v>
      </c>
      <c r="E54" s="494" t="s">
        <v>4061</v>
      </c>
      <c r="F54" s="495" t="str">
        <f>VLOOKUP(MUEBLES3[[#This Row],[NO. EDIFICIO ]],EDIFICIOS[],2,FALSE)</f>
        <v>CENTRO CULTURAL</v>
      </c>
      <c r="G54" s="495" t="str">
        <f>VLOOKUP(MUEBLES3[[#This Row],[NO. EDIFICIO ]],EDIFICIOS[],3,FALSE)</f>
        <v xml:space="preserve">AV. REFORMA S/N, SECCIÓN SUR, 1RA MANZANA, SANTIAGO DE ANAYA, HIDALGO </v>
      </c>
      <c r="H54" s="490" t="s">
        <v>4283</v>
      </c>
      <c r="I54" s="488" t="str">
        <f>VLOOKUP(MUEBLES3[[#This Row],[NO. ÁREA ]],AREAS[],2,FALSE)</f>
        <v xml:space="preserve">EDUCACIÓN, CULTURA, DEPORTE Y TURISMO </v>
      </c>
      <c r="J54" s="496" t="str">
        <f>VLOOKUP(MUEBLES3[[#This Row],[NO. ÁREA ]],AREAS[],5,FALSE)</f>
        <v>LIC. MARÍA DEL CARMEN AGUILAR CAMACHO</v>
      </c>
      <c r="K54" s="496">
        <v>146</v>
      </c>
      <c r="L54" s="488" t="str">
        <f>VLOOKUP(MUEBLES3[[#This Row],[NÚM. DE NOMINA ]],PERSONAL[],2,FALSE)</f>
        <v>TEC. ROSALBA CORTES MORONES</v>
      </c>
      <c r="M54" s="488" t="str">
        <f>VLOOKUP(MUEBLES3[[#This Row],[NÚM. DE NOMINA ]],PERSONAL[],3,FALSE)</f>
        <v xml:space="preserve">AUXILIAR ADMINISTRATIVO </v>
      </c>
      <c r="N54" s="494" t="s">
        <v>4339</v>
      </c>
      <c r="O54" s="496" t="s">
        <v>4719</v>
      </c>
      <c r="P54" s="497" t="str">
        <f>VLOOKUP(MUEBLES3[[#This Row],[NÚM. DE BIEN ]],BIENES[],2,FALSE)</f>
        <v xml:space="preserve">EQUIPO DE COMPUTO </v>
      </c>
      <c r="Q54" s="499" t="s">
        <v>840</v>
      </c>
      <c r="R54" s="490" t="s">
        <v>4993</v>
      </c>
      <c r="S54" s="495" t="s">
        <v>22</v>
      </c>
      <c r="T54" s="494" t="s">
        <v>842</v>
      </c>
      <c r="U54" s="495" t="s">
        <v>843</v>
      </c>
      <c r="V54" s="495">
        <v>8052</v>
      </c>
      <c r="W54" s="500">
        <v>44026</v>
      </c>
      <c r="X54" s="498">
        <v>12829.99</v>
      </c>
      <c r="Y54" s="498">
        <v>0</v>
      </c>
      <c r="Z54" s="498">
        <v>12829.99</v>
      </c>
      <c r="AA54" s="494" t="s">
        <v>1284</v>
      </c>
      <c r="AB54" s="498"/>
      <c r="AC54" s="510" t="s">
        <v>26</v>
      </c>
      <c r="AD54" s="511"/>
    </row>
    <row r="55" spans="1:336" s="15" customFormat="1" ht="157.5" x14ac:dyDescent="0.25">
      <c r="A55" s="661" t="str">
        <f>CONCATENATE(MUEBLES3[[#This Row],[CODIGO DE LA PARTIDA ESPECIFICA ]],"-",MUEBLES3[[#This Row],[NO. EDIFICIO ]],"-",MUEBLES3[[#This Row],[NO. ÁREA ]],"-",MUEBLES3[[#This Row],[NÚM. DE BIEN ]],"-",MUEBLES3[[#This Row],[CONSECUTIVO DEL BIEN ]],"-",MUEBLES3[[#This Row],[CONSECUTIVO GENERAL DE INVENTARIO]])</f>
        <v>515-02-38-151-018-0050</v>
      </c>
      <c r="B55" s="494">
        <v>515</v>
      </c>
      <c r="C55" s="489" t="s">
        <v>6093</v>
      </c>
      <c r="D55" s="495" t="s">
        <v>7566</v>
      </c>
      <c r="E55" s="494" t="s">
        <v>4061</v>
      </c>
      <c r="F55" s="495" t="str">
        <f>VLOOKUP(MUEBLES3[[#This Row],[NO. EDIFICIO ]],EDIFICIOS[],2,FALSE)</f>
        <v>CENTRO CULTURAL</v>
      </c>
      <c r="G55" s="495" t="str">
        <f>VLOOKUP(MUEBLES3[[#This Row],[NO. EDIFICIO ]],EDIFICIOS[],3,FALSE)</f>
        <v xml:space="preserve">AV. REFORMA S/N, SECCIÓN SUR, 1RA MANZANA, SANTIAGO DE ANAYA, HIDALGO </v>
      </c>
      <c r="H55" s="490" t="s">
        <v>4283</v>
      </c>
      <c r="I55" s="488" t="str">
        <f>VLOOKUP(MUEBLES3[[#This Row],[NO. ÁREA ]],AREAS[],2,FALSE)</f>
        <v xml:space="preserve">EDUCACIÓN, CULTURA, DEPORTE Y TURISMO </v>
      </c>
      <c r="J55" s="496" t="str">
        <f>VLOOKUP(MUEBLES3[[#This Row],[NO. ÁREA ]],AREAS[],5,FALSE)</f>
        <v>LIC. MARÍA DEL CARMEN AGUILAR CAMACHO</v>
      </c>
      <c r="K55" s="496">
        <v>146</v>
      </c>
      <c r="L55" s="488" t="str">
        <f>VLOOKUP(MUEBLES3[[#This Row],[NÚM. DE NOMINA ]],PERSONAL[],2,FALSE)</f>
        <v>TEC. ROSALBA CORTES MORONES</v>
      </c>
      <c r="M55" s="488" t="str">
        <f>VLOOKUP(MUEBLES3[[#This Row],[NÚM. DE NOMINA ]],PERSONAL[],3,FALSE)</f>
        <v xml:space="preserve">AUXILIAR ADMINISTRATIVO </v>
      </c>
      <c r="N55" s="494" t="s">
        <v>4404</v>
      </c>
      <c r="O55" s="496" t="s">
        <v>4709</v>
      </c>
      <c r="P55" s="497" t="str">
        <f>VLOOKUP(MUEBLES3[[#This Row],[NÚM. DE BIEN ]],BIENES[],2,FALSE)</f>
        <v xml:space="preserve">IMPRESORA </v>
      </c>
      <c r="Q55" s="499" t="s">
        <v>483</v>
      </c>
      <c r="R55" s="490" t="s">
        <v>4994</v>
      </c>
      <c r="S55" s="495" t="s">
        <v>35</v>
      </c>
      <c r="T55" s="494" t="s">
        <v>64</v>
      </c>
      <c r="U55" s="495" t="s">
        <v>484</v>
      </c>
      <c r="V55" s="495" t="s">
        <v>98</v>
      </c>
      <c r="W55" s="500">
        <v>43277</v>
      </c>
      <c r="X55" s="498">
        <v>3698</v>
      </c>
      <c r="Y55" s="498">
        <v>0</v>
      </c>
      <c r="Z55" s="498">
        <v>3698</v>
      </c>
      <c r="AA55" s="494" t="s">
        <v>1284</v>
      </c>
      <c r="AB55" s="498"/>
      <c r="AC55" s="510" t="s">
        <v>26</v>
      </c>
      <c r="AD55" s="511"/>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row>
    <row r="56" spans="1:336" s="15" customFormat="1" ht="78.75" x14ac:dyDescent="0.25">
      <c r="A56" s="661" t="str">
        <f>CONCATENATE(MUEBLES3[[#This Row],[CODIGO DE LA PARTIDA ESPECIFICA ]],"-",MUEBLES3[[#This Row],[NO. EDIFICIO ]],"-",MUEBLES3[[#This Row],[NO. ÁREA ]],"-",MUEBLES3[[#This Row],[NÚM. DE BIEN ]],"-",MUEBLES3[[#This Row],[CONSECUTIVO DEL BIEN ]],"-",MUEBLES3[[#This Row],[CONSECUTIVO GENERAL DE INVENTARIO]])</f>
        <v>515-01-23-104-001-0051</v>
      </c>
      <c r="B56" s="494">
        <v>515</v>
      </c>
      <c r="C56" s="489" t="s">
        <v>6093</v>
      </c>
      <c r="D56" s="495" t="s">
        <v>7567</v>
      </c>
      <c r="E56" s="494" t="s">
        <v>4060</v>
      </c>
      <c r="F56" s="495" t="str">
        <f>VLOOKUP(MUEBLES3[[#This Row],[NO. EDIFICIO ]],EDIFICIOS[],2,FALSE)</f>
        <v>PALACIO MUNICIPAL</v>
      </c>
      <c r="G56" s="495" t="str">
        <f>VLOOKUP(MUEBLES3[[#This Row],[NO. EDIFICIO ]],EDIFICIOS[],3,FALSE)</f>
        <v>PALACIO MUNICIPAL, S/N, COLONIA CENTRO</v>
      </c>
      <c r="H56" s="490" t="s">
        <v>4268</v>
      </c>
      <c r="I56" s="488" t="str">
        <f>VLOOKUP(MUEBLES3[[#This Row],[NO. ÁREA ]],AREAS[],2,FALSE)</f>
        <v>CATASTRO</v>
      </c>
      <c r="J56" s="496" t="str">
        <f>VLOOKUP(MUEBLES3[[#This Row],[NO. ÁREA ]],AREAS[],5,FALSE)</f>
        <v>ING. LEONEL GARCÍA CADENA</v>
      </c>
      <c r="K56" s="496">
        <v>38</v>
      </c>
      <c r="L56" s="488" t="str">
        <f>VLOOKUP(MUEBLES3[[#This Row],[NÚM. DE NOMINA ]],PERSONAL[],2,FALSE)</f>
        <v>ING. LEONEL GARCÍA CADENA</v>
      </c>
      <c r="M56" s="488" t="str">
        <f>VLOOKUP(MUEBLES3[[#This Row],[NÚM. DE NOMINA ]],PERSONAL[],3,FALSE)</f>
        <v>TITULAR</v>
      </c>
      <c r="N56" s="494" t="s">
        <v>4371</v>
      </c>
      <c r="O56" s="496" t="s">
        <v>4692</v>
      </c>
      <c r="P56" s="497" t="str">
        <f>VLOOKUP(MUEBLES3[[#This Row],[NÚM. DE BIEN ]],BIENES[],2,FALSE)</f>
        <v>DISTANCIOMETRO</v>
      </c>
      <c r="Q56" s="499" t="s">
        <v>901</v>
      </c>
      <c r="R56" s="490" t="s">
        <v>4995</v>
      </c>
      <c r="S56" s="495" t="s">
        <v>206</v>
      </c>
      <c r="T56" s="494" t="s">
        <v>207</v>
      </c>
      <c r="U56" s="495">
        <v>5244930043</v>
      </c>
      <c r="V56" s="495" t="s">
        <v>188</v>
      </c>
      <c r="W56" s="500">
        <v>43175</v>
      </c>
      <c r="X56" s="498" t="s">
        <v>188</v>
      </c>
      <c r="Y56" s="498">
        <v>0</v>
      </c>
      <c r="Z56" s="498" t="s">
        <v>188</v>
      </c>
      <c r="AA56" s="496" t="s">
        <v>3342</v>
      </c>
      <c r="AB56" s="498"/>
      <c r="AC56" s="510" t="s">
        <v>26</v>
      </c>
      <c r="AD56" s="511"/>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row>
    <row r="57" spans="1:336" s="15" customFormat="1" ht="204.75" x14ac:dyDescent="0.25">
      <c r="A57" s="661" t="str">
        <f>CONCATENATE(MUEBLES3[[#This Row],[CODIGO DE LA PARTIDA ESPECIFICA ]],"-",MUEBLES3[[#This Row],[NO. EDIFICIO ]],"-",MUEBLES3[[#This Row],[NO. ÁREA ]],"-",MUEBLES3[[#This Row],[NÚM. DE BIEN ]],"-",MUEBLES3[[#This Row],[CONSECUTIVO DEL BIEN ]],"-",MUEBLES3[[#This Row],[CONSECUTIVO GENERAL DE INVENTARIO]])</f>
        <v>515-01-23-109-029-0052</v>
      </c>
      <c r="B57" s="494">
        <v>515</v>
      </c>
      <c r="C57" s="489" t="s">
        <v>6093</v>
      </c>
      <c r="D57" s="495" t="s">
        <v>7568</v>
      </c>
      <c r="E57" s="494" t="s">
        <v>4060</v>
      </c>
      <c r="F57" s="495" t="str">
        <f>VLOOKUP(MUEBLES3[[#This Row],[NO. EDIFICIO ]],EDIFICIOS[],2,FALSE)</f>
        <v>PALACIO MUNICIPAL</v>
      </c>
      <c r="G57" s="495" t="str">
        <f>VLOOKUP(MUEBLES3[[#This Row],[NO. EDIFICIO ]],EDIFICIOS[],3,FALSE)</f>
        <v>PALACIO MUNICIPAL, S/N, COLONIA CENTRO</v>
      </c>
      <c r="H57" s="490" t="s">
        <v>4268</v>
      </c>
      <c r="I57" s="488" t="str">
        <f>VLOOKUP(MUEBLES3[[#This Row],[NO. ÁREA ]],AREAS[],2,FALSE)</f>
        <v>CATASTRO</v>
      </c>
      <c r="J57" s="496" t="str">
        <f>VLOOKUP(MUEBLES3[[#This Row],[NO. ÁREA ]],AREAS[],5,FALSE)</f>
        <v>ING. LEONEL GARCÍA CADENA</v>
      </c>
      <c r="K57" s="496">
        <v>7</v>
      </c>
      <c r="L57" s="488" t="str">
        <f>VLOOKUP(MUEBLES3[[#This Row],[NÚM. DE NOMINA ]],PERSONAL[],2,FALSE)</f>
        <v>C. MARÍA ISABEL GÓMEZ ACOSTA</v>
      </c>
      <c r="M57" s="488" t="str">
        <f>VLOOKUP(MUEBLES3[[#This Row],[NÚM. DE NOMINA ]],PERSONAL[],3,FALSE)</f>
        <v>SECRETARIA</v>
      </c>
      <c r="N57" s="494" t="s">
        <v>4339</v>
      </c>
      <c r="O57" s="496" t="s">
        <v>4720</v>
      </c>
      <c r="P57" s="497" t="str">
        <f>VLOOKUP(MUEBLES3[[#This Row],[NÚM. DE BIEN ]],BIENES[],2,FALSE)</f>
        <v xml:space="preserve">EQUIPO DE COMPUTO </v>
      </c>
      <c r="Q57" s="499" t="s">
        <v>191</v>
      </c>
      <c r="R57" s="490" t="s">
        <v>4996</v>
      </c>
      <c r="S57" s="495" t="s">
        <v>50</v>
      </c>
      <c r="T57" s="494" t="s">
        <v>192</v>
      </c>
      <c r="U57" s="495" t="s">
        <v>193</v>
      </c>
      <c r="V57" s="495" t="s">
        <v>188</v>
      </c>
      <c r="W57" s="500">
        <v>43175</v>
      </c>
      <c r="X57" s="498" t="s">
        <v>188</v>
      </c>
      <c r="Y57" s="498">
        <v>0</v>
      </c>
      <c r="Z57" s="498" t="s">
        <v>188</v>
      </c>
      <c r="AA57" s="496" t="s">
        <v>1305</v>
      </c>
      <c r="AB57" s="498"/>
      <c r="AC57" s="510" t="s">
        <v>26</v>
      </c>
      <c r="AD57" s="511"/>
    </row>
    <row r="58" spans="1:336" s="15" customFormat="1" ht="204.75" x14ac:dyDescent="0.25">
      <c r="A58" s="661" t="str">
        <f>CONCATENATE(MUEBLES3[[#This Row],[CODIGO DE LA PARTIDA ESPECIFICA ]],"-",MUEBLES3[[#This Row],[NO. EDIFICIO ]],"-",MUEBLES3[[#This Row],[NO. ÁREA ]],"-",MUEBLES3[[#This Row],[NÚM. DE BIEN ]],"-",MUEBLES3[[#This Row],[CONSECUTIVO DEL BIEN ]],"-",MUEBLES3[[#This Row],[CONSECUTIVO GENERAL DE INVENTARIO]])</f>
        <v>515-01-23-109-030-0053</v>
      </c>
      <c r="B58" s="494">
        <v>515</v>
      </c>
      <c r="C58" s="489" t="s">
        <v>6093</v>
      </c>
      <c r="D58" s="495" t="s">
        <v>7569</v>
      </c>
      <c r="E58" s="494" t="s">
        <v>4060</v>
      </c>
      <c r="F58" s="495" t="str">
        <f>VLOOKUP(MUEBLES3[[#This Row],[NO. EDIFICIO ]],EDIFICIOS[],2,FALSE)</f>
        <v>PALACIO MUNICIPAL</v>
      </c>
      <c r="G58" s="495" t="str">
        <f>VLOOKUP(MUEBLES3[[#This Row],[NO. EDIFICIO ]],EDIFICIOS[],3,FALSE)</f>
        <v>PALACIO MUNICIPAL, S/N, COLONIA CENTRO</v>
      </c>
      <c r="H58" s="490" t="s">
        <v>4268</v>
      </c>
      <c r="I58" s="488" t="str">
        <f>VLOOKUP(MUEBLES3[[#This Row],[NO. ÁREA ]],AREAS[],2,FALSE)</f>
        <v>CATASTRO</v>
      </c>
      <c r="J58" s="496" t="str">
        <f>VLOOKUP(MUEBLES3[[#This Row],[NO. ÁREA ]],AREAS[],5,FALSE)</f>
        <v>ING. LEONEL GARCÍA CADENA</v>
      </c>
      <c r="K58" s="496">
        <v>44</v>
      </c>
      <c r="L58" s="488" t="str">
        <f>VLOOKUP(MUEBLES3[[#This Row],[NÚM. DE NOMINA ]],PERSONAL[],2,FALSE)</f>
        <v>C. MAGALY ETHEL HERNÁNDEZ PACHECO</v>
      </c>
      <c r="M58" s="488" t="str">
        <f>VLOOKUP(MUEBLES3[[#This Row],[NÚM. DE NOMINA ]],PERSONAL[],3,FALSE)</f>
        <v>AUXILIAR ADMINISTRATIVO</v>
      </c>
      <c r="N58" s="494" t="s">
        <v>4339</v>
      </c>
      <c r="O58" s="496" t="s">
        <v>4721</v>
      </c>
      <c r="P58" s="497" t="str">
        <f>VLOOKUP(MUEBLES3[[#This Row],[NÚM. DE BIEN ]],BIENES[],2,FALSE)</f>
        <v xml:space="preserve">EQUIPO DE COMPUTO </v>
      </c>
      <c r="Q58" s="499" t="s">
        <v>191</v>
      </c>
      <c r="R58" s="490" t="s">
        <v>4997</v>
      </c>
      <c r="S58" s="495" t="s">
        <v>50</v>
      </c>
      <c r="T58" s="494" t="s">
        <v>192</v>
      </c>
      <c r="U58" s="495" t="s">
        <v>194</v>
      </c>
      <c r="V58" s="495" t="s">
        <v>188</v>
      </c>
      <c r="W58" s="500">
        <v>43175</v>
      </c>
      <c r="X58" s="498" t="s">
        <v>188</v>
      </c>
      <c r="Y58" s="498">
        <v>0</v>
      </c>
      <c r="Z58" s="498" t="s">
        <v>188</v>
      </c>
      <c r="AA58" s="496" t="s">
        <v>1306</v>
      </c>
      <c r="AB58" s="498"/>
      <c r="AC58" s="510" t="s">
        <v>26</v>
      </c>
      <c r="AD58" s="511"/>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c r="LR58" s="9"/>
      <c r="LS58" s="9"/>
      <c r="LT58" s="9"/>
      <c r="LU58" s="9"/>
      <c r="LV58" s="9"/>
      <c r="LW58" s="9"/>
      <c r="LX58" s="9"/>
    </row>
    <row r="59" spans="1:336" s="15" customFormat="1" ht="189" x14ac:dyDescent="0.25">
      <c r="A59" s="661" t="str">
        <f>CONCATENATE(MUEBLES3[[#This Row],[CODIGO DE LA PARTIDA ESPECIFICA ]],"-",MUEBLES3[[#This Row],[NO. EDIFICIO ]],"-",MUEBLES3[[#This Row],[NO. ÁREA ]],"-",MUEBLES3[[#This Row],[NÚM. DE BIEN ]],"-",MUEBLES3[[#This Row],[CONSECUTIVO DEL BIEN ]],"-",MUEBLES3[[#This Row],[CONSECUTIVO GENERAL DE INVENTARIO]])</f>
        <v>515-01-23-109-031-0054</v>
      </c>
      <c r="B59" s="494">
        <v>515</v>
      </c>
      <c r="C59" s="489" t="s">
        <v>6093</v>
      </c>
      <c r="D59" s="495" t="s">
        <v>7570</v>
      </c>
      <c r="E59" s="494" t="s">
        <v>4060</v>
      </c>
      <c r="F59" s="495" t="str">
        <f>VLOOKUP(MUEBLES3[[#This Row],[NO. EDIFICIO ]],EDIFICIOS[],2,FALSE)</f>
        <v>PALACIO MUNICIPAL</v>
      </c>
      <c r="G59" s="495" t="str">
        <f>VLOOKUP(MUEBLES3[[#This Row],[NO. EDIFICIO ]],EDIFICIOS[],3,FALSE)</f>
        <v>PALACIO MUNICIPAL, S/N, COLONIA CENTRO</v>
      </c>
      <c r="H59" s="490" t="s">
        <v>4268</v>
      </c>
      <c r="I59" s="488" t="str">
        <f>VLOOKUP(MUEBLES3[[#This Row],[NO. ÁREA ]],AREAS[],2,FALSE)</f>
        <v>CATASTRO</v>
      </c>
      <c r="J59" s="496" t="str">
        <f>VLOOKUP(MUEBLES3[[#This Row],[NO. ÁREA ]],AREAS[],5,FALSE)</f>
        <v>ING. LEONEL GARCÍA CADENA</v>
      </c>
      <c r="K59" s="496">
        <v>38</v>
      </c>
      <c r="L59" s="488" t="str">
        <f>VLOOKUP(MUEBLES3[[#This Row],[NÚM. DE NOMINA ]],PERSONAL[],2,FALSE)</f>
        <v>ING. LEONEL GARCÍA CADENA</v>
      </c>
      <c r="M59" s="488" t="str">
        <f>VLOOKUP(MUEBLES3[[#This Row],[NÚM. DE NOMINA ]],PERSONAL[],3,FALSE)</f>
        <v>TITULAR</v>
      </c>
      <c r="N59" s="494" t="s">
        <v>4339</v>
      </c>
      <c r="O59" s="496" t="s">
        <v>4722</v>
      </c>
      <c r="P59" s="497" t="str">
        <f>VLOOKUP(MUEBLES3[[#This Row],[NÚM. DE BIEN ]],BIENES[],2,FALSE)</f>
        <v xml:space="preserve">EQUIPO DE COMPUTO </v>
      </c>
      <c r="Q59" s="499" t="s">
        <v>181</v>
      </c>
      <c r="R59" s="490" t="s">
        <v>4998</v>
      </c>
      <c r="S59" s="495" t="s">
        <v>22</v>
      </c>
      <c r="T59" s="494" t="s">
        <v>182</v>
      </c>
      <c r="U59" s="495" t="s">
        <v>183</v>
      </c>
      <c r="V59" s="495" t="s">
        <v>40</v>
      </c>
      <c r="W59" s="500">
        <v>42081</v>
      </c>
      <c r="X59" s="498">
        <v>13000</v>
      </c>
      <c r="Y59" s="498">
        <v>0</v>
      </c>
      <c r="Z59" s="498">
        <v>13000</v>
      </c>
      <c r="AA59" s="496" t="s">
        <v>3342</v>
      </c>
      <c r="AB59" s="498"/>
      <c r="AC59" s="510" t="s">
        <v>6732</v>
      </c>
      <c r="AD59" s="511" t="s">
        <v>7830</v>
      </c>
    </row>
    <row r="60" spans="1:336" s="15" customFormat="1" ht="126" x14ac:dyDescent="0.25">
      <c r="A60" s="661" t="str">
        <f>CONCATENATE(MUEBLES3[[#This Row],[CODIGO DE LA PARTIDA ESPECIFICA ]],"-",MUEBLES3[[#This Row],[NO. EDIFICIO ]],"-",MUEBLES3[[#This Row],[NO. ÁREA ]],"-",MUEBLES3[[#This Row],[NÚM. DE BIEN ]],"-",MUEBLES3[[#This Row],[CONSECUTIVO DEL BIEN ]],"-",MUEBLES3[[#This Row],[CONSECUTIVO GENERAL DE INVENTARIO]])</f>
        <v>515-01-23-151-019-0055</v>
      </c>
      <c r="B60" s="494">
        <v>515</v>
      </c>
      <c r="C60" s="489" t="s">
        <v>6093</v>
      </c>
      <c r="D60" s="495" t="s">
        <v>7571</v>
      </c>
      <c r="E60" s="494" t="s">
        <v>4060</v>
      </c>
      <c r="F60" s="495" t="str">
        <f>VLOOKUP(MUEBLES3[[#This Row],[NO. EDIFICIO ]],EDIFICIOS[],2,FALSE)</f>
        <v>PALACIO MUNICIPAL</v>
      </c>
      <c r="G60" s="495" t="str">
        <f>VLOOKUP(MUEBLES3[[#This Row],[NO. EDIFICIO ]],EDIFICIOS[],3,FALSE)</f>
        <v>PALACIO MUNICIPAL, S/N, COLONIA CENTRO</v>
      </c>
      <c r="H60" s="490" t="s">
        <v>4268</v>
      </c>
      <c r="I60" s="488" t="str">
        <f>VLOOKUP(MUEBLES3[[#This Row],[NO. ÁREA ]],AREAS[],2,FALSE)</f>
        <v>CATASTRO</v>
      </c>
      <c r="J60" s="496" t="str">
        <f>VLOOKUP(MUEBLES3[[#This Row],[NO. ÁREA ]],AREAS[],5,FALSE)</f>
        <v>ING. LEONEL GARCÍA CADENA</v>
      </c>
      <c r="K60" s="496">
        <v>38</v>
      </c>
      <c r="L60" s="488" t="str">
        <f>VLOOKUP(MUEBLES3[[#This Row],[NÚM. DE NOMINA ]],PERSONAL[],2,FALSE)</f>
        <v>ING. LEONEL GARCÍA CADENA</v>
      </c>
      <c r="M60" s="488" t="str">
        <f>VLOOKUP(MUEBLES3[[#This Row],[NÚM. DE NOMINA ]],PERSONAL[],3,FALSE)</f>
        <v>TITULAR</v>
      </c>
      <c r="N60" s="494" t="s">
        <v>4404</v>
      </c>
      <c r="O60" s="496" t="s">
        <v>4710</v>
      </c>
      <c r="P60" s="497" t="str">
        <f>VLOOKUP(MUEBLES3[[#This Row],[NÚM. DE BIEN ]],BIENES[],2,FALSE)</f>
        <v xml:space="preserve">IMPRESORA </v>
      </c>
      <c r="Q60" s="499" t="s">
        <v>185</v>
      </c>
      <c r="R60" s="490" t="s">
        <v>4999</v>
      </c>
      <c r="S60" s="495" t="s">
        <v>22</v>
      </c>
      <c r="T60" s="494" t="s">
        <v>186</v>
      </c>
      <c r="U60" s="495" t="s">
        <v>187</v>
      </c>
      <c r="V60" s="495" t="s">
        <v>188</v>
      </c>
      <c r="W60" s="500">
        <v>43175</v>
      </c>
      <c r="X60" s="498" t="s">
        <v>188</v>
      </c>
      <c r="Y60" s="498">
        <v>0</v>
      </c>
      <c r="Z60" s="498" t="s">
        <v>188</v>
      </c>
      <c r="AA60" s="496" t="s">
        <v>3342</v>
      </c>
      <c r="AB60" s="498"/>
      <c r="AC60" s="510" t="s">
        <v>26</v>
      </c>
      <c r="AD60" s="511"/>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c r="LU60" s="9"/>
      <c r="LV60" s="9"/>
      <c r="LW60" s="9"/>
      <c r="LX60" s="9"/>
    </row>
    <row r="61" spans="1:336" s="15" customFormat="1" ht="78.75" x14ac:dyDescent="0.25">
      <c r="A61" s="661" t="str">
        <f>CONCATENATE(MUEBLES3[[#This Row],[CODIGO DE LA PARTIDA ESPECIFICA ]],"-",MUEBLES3[[#This Row],[NO. EDIFICIO ]],"-",MUEBLES3[[#This Row],[NO. ÁREA ]],"-",MUEBLES3[[#This Row],[NÚM. DE BIEN ]],"-",MUEBLES3[[#This Row],[CONSECUTIVO DEL BIEN ]],"-",MUEBLES3[[#This Row],[CONSECUTIVO GENERAL DE INVENTARIO]])</f>
        <v>515-01-23-151-020-0056</v>
      </c>
      <c r="B61" s="494">
        <v>515</v>
      </c>
      <c r="C61" s="489" t="s">
        <v>6093</v>
      </c>
      <c r="D61" s="495" t="s">
        <v>7572</v>
      </c>
      <c r="E61" s="494" t="s">
        <v>4060</v>
      </c>
      <c r="F61" s="495" t="str">
        <f>VLOOKUP(MUEBLES3[[#This Row],[NO. EDIFICIO ]],EDIFICIOS[],2,FALSE)</f>
        <v>PALACIO MUNICIPAL</v>
      </c>
      <c r="G61" s="495" t="str">
        <f>VLOOKUP(MUEBLES3[[#This Row],[NO. EDIFICIO ]],EDIFICIOS[],3,FALSE)</f>
        <v>PALACIO MUNICIPAL, S/N, COLONIA CENTRO</v>
      </c>
      <c r="H61" s="490" t="s">
        <v>4268</v>
      </c>
      <c r="I61" s="488" t="str">
        <f>VLOOKUP(MUEBLES3[[#This Row],[NO. ÁREA ]],AREAS[],2,FALSE)</f>
        <v>CATASTRO</v>
      </c>
      <c r="J61" s="496" t="str">
        <f>VLOOKUP(MUEBLES3[[#This Row],[NO. ÁREA ]],AREAS[],5,FALSE)</f>
        <v>ING. LEONEL GARCÍA CADENA</v>
      </c>
      <c r="K61" s="496">
        <v>7</v>
      </c>
      <c r="L61" s="488" t="str">
        <f>VLOOKUP(MUEBLES3[[#This Row],[NÚM. DE NOMINA ]],PERSONAL[],2,FALSE)</f>
        <v>C. MARÍA ISABEL GÓMEZ ACOSTA</v>
      </c>
      <c r="M61" s="488" t="str">
        <f>VLOOKUP(MUEBLES3[[#This Row],[NÚM. DE NOMINA ]],PERSONAL[],3,FALSE)</f>
        <v>SECRETARIA</v>
      </c>
      <c r="N61" s="494" t="s">
        <v>4404</v>
      </c>
      <c r="O61" s="496" t="s">
        <v>4711</v>
      </c>
      <c r="P61" s="497" t="str">
        <f>VLOOKUP(MUEBLES3[[#This Row],[NÚM. DE BIEN ]],BIENES[],2,FALSE)</f>
        <v xml:space="preserve">IMPRESORA </v>
      </c>
      <c r="Q61" s="499" t="s">
        <v>159</v>
      </c>
      <c r="R61" s="490" t="s">
        <v>5000</v>
      </c>
      <c r="S61" s="495" t="s">
        <v>35</v>
      </c>
      <c r="T61" s="494" t="s">
        <v>160</v>
      </c>
      <c r="U61" s="495" t="s">
        <v>161</v>
      </c>
      <c r="V61" s="495" t="s">
        <v>162</v>
      </c>
      <c r="W61" s="500">
        <v>43504</v>
      </c>
      <c r="X61" s="498">
        <v>3999</v>
      </c>
      <c r="Y61" s="498">
        <v>0</v>
      </c>
      <c r="Z61" s="498">
        <v>3999</v>
      </c>
      <c r="AA61" s="496" t="s">
        <v>1305</v>
      </c>
      <c r="AB61" s="498"/>
      <c r="AC61" s="510" t="s">
        <v>26</v>
      </c>
      <c r="AD61" s="511"/>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row>
    <row r="62" spans="1:336" s="15" customFormat="1" ht="94.5" x14ac:dyDescent="0.25">
      <c r="A62" s="661" t="str">
        <f>CONCATENATE(MUEBLES3[[#This Row],[CODIGO DE LA PARTIDA ESPECIFICA ]],"-",MUEBLES3[[#This Row],[NO. EDIFICIO ]],"-",MUEBLES3[[#This Row],[NO. ÁREA ]],"-",MUEBLES3[[#This Row],[NÚM. DE BIEN ]],"-",MUEBLES3[[#This Row],[CONSECUTIVO DEL BIEN ]],"-",MUEBLES3[[#This Row],[CONSECUTIVO GENERAL DE INVENTARIO]])</f>
        <v>515-01-23-151-021-0057</v>
      </c>
      <c r="B62" s="494">
        <v>515</v>
      </c>
      <c r="C62" s="489" t="s">
        <v>6093</v>
      </c>
      <c r="D62" s="495" t="s">
        <v>7573</v>
      </c>
      <c r="E62" s="494" t="s">
        <v>4060</v>
      </c>
      <c r="F62" s="495" t="str">
        <f>VLOOKUP(MUEBLES3[[#This Row],[NO. EDIFICIO ]],EDIFICIOS[],2,FALSE)</f>
        <v>PALACIO MUNICIPAL</v>
      </c>
      <c r="G62" s="495" t="str">
        <f>VLOOKUP(MUEBLES3[[#This Row],[NO. EDIFICIO ]],EDIFICIOS[],3,FALSE)</f>
        <v>PALACIO MUNICIPAL, S/N, COLONIA CENTRO</v>
      </c>
      <c r="H62" s="490" t="s">
        <v>4268</v>
      </c>
      <c r="I62" s="488" t="str">
        <f>VLOOKUP(MUEBLES3[[#This Row],[NO. ÁREA ]],AREAS[],2,FALSE)</f>
        <v>CATASTRO</v>
      </c>
      <c r="J62" s="496" t="str">
        <f>VLOOKUP(MUEBLES3[[#This Row],[NO. ÁREA ]],AREAS[],5,FALSE)</f>
        <v>ING. LEONEL GARCÍA CADENA</v>
      </c>
      <c r="K62" s="496">
        <v>38</v>
      </c>
      <c r="L62" s="488" t="str">
        <f>VLOOKUP(MUEBLES3[[#This Row],[NÚM. DE NOMINA ]],PERSONAL[],2,FALSE)</f>
        <v>ING. LEONEL GARCÍA CADENA</v>
      </c>
      <c r="M62" s="488" t="str">
        <f>VLOOKUP(MUEBLES3[[#This Row],[NÚM. DE NOMINA ]],PERSONAL[],3,FALSE)</f>
        <v>TITULAR</v>
      </c>
      <c r="N62" s="494" t="s">
        <v>4404</v>
      </c>
      <c r="O62" s="496" t="s">
        <v>4712</v>
      </c>
      <c r="P62" s="497" t="str">
        <f>VLOOKUP(MUEBLES3[[#This Row],[NÚM. DE BIEN ]],BIENES[],2,FALSE)</f>
        <v xml:space="preserve">IMPRESORA </v>
      </c>
      <c r="Q62" s="499" t="s">
        <v>900</v>
      </c>
      <c r="R62" s="490" t="s">
        <v>5001</v>
      </c>
      <c r="S62" s="495" t="s">
        <v>158</v>
      </c>
      <c r="T62" s="494" t="s">
        <v>189</v>
      </c>
      <c r="U62" s="495" t="s">
        <v>190</v>
      </c>
      <c r="V62" s="495" t="s">
        <v>188</v>
      </c>
      <c r="W62" s="500">
        <v>43175</v>
      </c>
      <c r="X62" s="498" t="s">
        <v>188</v>
      </c>
      <c r="Y62" s="498">
        <v>0</v>
      </c>
      <c r="Z62" s="498" t="s">
        <v>188</v>
      </c>
      <c r="AA62" s="496" t="s">
        <v>3342</v>
      </c>
      <c r="AB62" s="498"/>
      <c r="AC62" s="510" t="s">
        <v>26</v>
      </c>
      <c r="AD62" s="511"/>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row>
    <row r="63" spans="1:336" s="15" customFormat="1" ht="204.75" x14ac:dyDescent="0.25">
      <c r="A63" s="661" t="str">
        <f>CONCATENATE(MUEBLES3[[#This Row],[CODIGO DE LA PARTIDA ESPECIFICA ]],"-",MUEBLES3[[#This Row],[NO. EDIFICIO ]],"-",MUEBLES3[[#This Row],[NO. ÁREA ]],"-",MUEBLES3[[#This Row],[NÚM. DE BIEN ]],"-",MUEBLES3[[#This Row],[CONSECUTIVO DEL BIEN ]],"-",MUEBLES3[[#This Row],[CONSECUTIVO GENERAL DE INVENTARIO]])</f>
        <v>515-01-12-109-032-0058</v>
      </c>
      <c r="B63" s="494">
        <v>515</v>
      </c>
      <c r="C63" s="489" t="s">
        <v>6093</v>
      </c>
      <c r="D63" s="495" t="s">
        <v>7574</v>
      </c>
      <c r="E63" s="494" t="s">
        <v>4060</v>
      </c>
      <c r="F63" s="495" t="str">
        <f>VLOOKUP(MUEBLES3[[#This Row],[NO. EDIFICIO ]],EDIFICIOS[],2,FALSE)</f>
        <v>PALACIO MUNICIPAL</v>
      </c>
      <c r="G63" s="495" t="str">
        <f>VLOOKUP(MUEBLES3[[#This Row],[NO. EDIFICIO ]],EDIFICIOS[],3,FALSE)</f>
        <v>PALACIO MUNICIPAL, S/N, COLONIA CENTRO</v>
      </c>
      <c r="H63" s="490" t="s">
        <v>4257</v>
      </c>
      <c r="I63" s="488" t="str">
        <f>VLOOKUP(MUEBLES3[[#This Row],[NO. ÁREA ]],AREAS[],2,FALSE)</f>
        <v>ARCHIVO</v>
      </c>
      <c r="J63" s="496" t="str">
        <f>VLOOKUP(MUEBLES3[[#This Row],[NO. ÁREA ]],AREAS[],5,FALSE)</f>
        <v>LIC. BLANCA MALDONADO GÓMEZ</v>
      </c>
      <c r="K63" s="496">
        <v>101</v>
      </c>
      <c r="L63" s="488" t="str">
        <f>VLOOKUP(MUEBLES3[[#This Row],[NÚM. DE NOMINA ]],PERSONAL[],2,FALSE)</f>
        <v>LIC. BLANCA MALDONADO GÓMEZ</v>
      </c>
      <c r="M63" s="488" t="str">
        <f>VLOOKUP(MUEBLES3[[#This Row],[NÚM. DE NOMINA ]],PERSONAL[],3,FALSE)</f>
        <v>SECRETARIA</v>
      </c>
      <c r="N63" s="494" t="s">
        <v>4339</v>
      </c>
      <c r="O63" s="496" t="s">
        <v>4723</v>
      </c>
      <c r="P63" s="497" t="str">
        <f>VLOOKUP(MUEBLES3[[#This Row],[NÚM. DE BIEN ]],BIENES[],2,FALSE)</f>
        <v xml:space="preserve">EQUIPO DE COMPUTO </v>
      </c>
      <c r="Q63" s="499" t="s">
        <v>168</v>
      </c>
      <c r="R63" s="490" t="s">
        <v>5002</v>
      </c>
      <c r="S63" s="495" t="s">
        <v>22</v>
      </c>
      <c r="T63" s="494" t="s">
        <v>39</v>
      </c>
      <c r="U63" s="495" t="s">
        <v>169</v>
      </c>
      <c r="V63" s="497">
        <v>1106</v>
      </c>
      <c r="W63" s="500">
        <v>43110</v>
      </c>
      <c r="X63" s="498">
        <v>6900</v>
      </c>
      <c r="Y63" s="498">
        <v>0</v>
      </c>
      <c r="Z63" s="498">
        <v>6900</v>
      </c>
      <c r="AA63" s="496" t="s">
        <v>3343</v>
      </c>
      <c r="AB63" s="498"/>
      <c r="AC63" s="510" t="s">
        <v>26</v>
      </c>
      <c r="AD63" s="511"/>
    </row>
    <row r="64" spans="1:336" s="15" customFormat="1" ht="236.25" x14ac:dyDescent="0.25">
      <c r="A64" s="661" t="str">
        <f>CONCATENATE(MUEBLES3[[#This Row],[CODIGO DE LA PARTIDA ESPECIFICA ]],"-",MUEBLES3[[#This Row],[NO. EDIFICIO ]],"-",MUEBLES3[[#This Row],[NO. ÁREA ]],"-",MUEBLES3[[#This Row],[NÚM. DE BIEN ]],"-",MUEBLES3[[#This Row],[CONSECUTIVO DEL BIEN ]],"-",MUEBLES3[[#This Row],[CONSECUTIVO GENERAL DE INVENTARIO]])</f>
        <v>515-01-36-109-033-0059</v>
      </c>
      <c r="B64" s="494">
        <v>515</v>
      </c>
      <c r="C64" s="489" t="s">
        <v>6093</v>
      </c>
      <c r="D64" s="495" t="s">
        <v>7575</v>
      </c>
      <c r="E64" s="494" t="s">
        <v>4060</v>
      </c>
      <c r="F64" s="495" t="str">
        <f>VLOOKUP(MUEBLES3[[#This Row],[NO. EDIFICIO ]],EDIFICIOS[],2,FALSE)</f>
        <v>PALACIO MUNICIPAL</v>
      </c>
      <c r="G64" s="495" t="str">
        <f>VLOOKUP(MUEBLES3[[#This Row],[NO. EDIFICIO ]],EDIFICIOS[],3,FALSE)</f>
        <v>PALACIO MUNICIPAL, S/N, COLONIA CENTRO</v>
      </c>
      <c r="H64" s="490" t="s">
        <v>4281</v>
      </c>
      <c r="I64" s="488" t="str">
        <f>VLOOKUP(MUEBLES3[[#This Row],[NO. ÁREA ]],AREAS[],2,FALSE)</f>
        <v>DESARROLLO AGROPECUARIO Y ECOLOGÍA</v>
      </c>
      <c r="J64" s="496" t="str">
        <f>VLOOKUP(MUEBLES3[[#This Row],[NO. ÁREA ]],AREAS[],5,FALSE)</f>
        <v>MVZ. FRANCISCO JAVIER GÓMEZ REYES</v>
      </c>
      <c r="K64" s="496">
        <v>102</v>
      </c>
      <c r="L64" s="488" t="str">
        <f>VLOOKUP(MUEBLES3[[#This Row],[NÚM. DE NOMINA ]],PERSONAL[],2,FALSE)</f>
        <v>C. CIRIA HERNÁNDEZ LÓPEZ</v>
      </c>
      <c r="M64" s="488" t="str">
        <f>VLOOKUP(MUEBLES3[[#This Row],[NÚM. DE NOMINA ]],PERSONAL[],3,FALSE)</f>
        <v>AUXILIAR "A"</v>
      </c>
      <c r="N64" s="494" t="s">
        <v>4339</v>
      </c>
      <c r="O64" s="496" t="s">
        <v>4724</v>
      </c>
      <c r="P64" s="497" t="str">
        <f>VLOOKUP(MUEBLES3[[#This Row],[NÚM. DE BIEN ]],BIENES[],2,FALSE)</f>
        <v xml:space="preserve">EQUIPO DE COMPUTO </v>
      </c>
      <c r="Q64" s="499" t="s">
        <v>494</v>
      </c>
      <c r="R64" s="490" t="s">
        <v>5003</v>
      </c>
      <c r="S64" s="495" t="s">
        <v>50</v>
      </c>
      <c r="T64" s="494" t="s">
        <v>262</v>
      </c>
      <c r="U64" s="495" t="s">
        <v>499</v>
      </c>
      <c r="V64" s="495">
        <v>68</v>
      </c>
      <c r="W64" s="500">
        <v>42719</v>
      </c>
      <c r="X64" s="498">
        <v>7076</v>
      </c>
      <c r="Y64" s="498">
        <v>0</v>
      </c>
      <c r="Z64" s="498">
        <v>7076</v>
      </c>
      <c r="AA64" s="494" t="s">
        <v>1304</v>
      </c>
      <c r="AB64" s="498"/>
      <c r="AC64" s="510" t="s">
        <v>26</v>
      </c>
      <c r="AD64" s="511"/>
    </row>
    <row r="65" spans="1:336" s="15" customFormat="1" ht="126" x14ac:dyDescent="0.25">
      <c r="A65" s="661" t="str">
        <f>CONCATENATE(MUEBLES3[[#This Row],[CODIGO DE LA PARTIDA ESPECIFICA ]],"-",MUEBLES3[[#This Row],[NO. EDIFICIO ]],"-",MUEBLES3[[#This Row],[NO. ÁREA ]],"-",MUEBLES3[[#This Row],[NÚM. DE BIEN ]],"-",MUEBLES3[[#This Row],[CONSECUTIVO DEL BIEN ]],"-",MUEBLES3[[#This Row],[CONSECUTIVO GENERAL DE INVENTARIO]])</f>
        <v>515-01-36-151-022-0060</v>
      </c>
      <c r="B65" s="494">
        <v>515</v>
      </c>
      <c r="C65" s="489" t="s">
        <v>6093</v>
      </c>
      <c r="D65" s="495" t="s">
        <v>7576</v>
      </c>
      <c r="E65" s="494" t="s">
        <v>4060</v>
      </c>
      <c r="F65" s="495" t="str">
        <f>VLOOKUP(MUEBLES3[[#This Row],[NO. EDIFICIO ]],EDIFICIOS[],2,FALSE)</f>
        <v>PALACIO MUNICIPAL</v>
      </c>
      <c r="G65" s="495" t="str">
        <f>VLOOKUP(MUEBLES3[[#This Row],[NO. EDIFICIO ]],EDIFICIOS[],3,FALSE)</f>
        <v>PALACIO MUNICIPAL, S/N, COLONIA CENTRO</v>
      </c>
      <c r="H65" s="490" t="s">
        <v>4281</v>
      </c>
      <c r="I65" s="494" t="str">
        <f>VLOOKUP(MUEBLES3[[#This Row],[NO. ÁREA ]],AREAS[],2,FALSE)</f>
        <v>DESARROLLO AGROPECUARIO Y ECOLOGÍA</v>
      </c>
      <c r="J65" s="496" t="str">
        <f>VLOOKUP(MUEBLES3[[#This Row],[NO. ÁREA ]],AREAS[],5,FALSE)</f>
        <v>MVZ. FRANCISCO JAVIER GÓMEZ REYES</v>
      </c>
      <c r="K65" s="496">
        <v>102</v>
      </c>
      <c r="L65" s="496" t="str">
        <f>VLOOKUP(MUEBLES3[[#This Row],[NÚM. DE NOMINA ]],PERSONAL[],2,FALSE)</f>
        <v>C. CIRIA HERNÁNDEZ LÓPEZ</v>
      </c>
      <c r="M65" s="494" t="str">
        <f>VLOOKUP(MUEBLES3[[#This Row],[NÚM. DE NOMINA ]],PERSONAL[],3,FALSE)</f>
        <v>AUXILIAR "A"</v>
      </c>
      <c r="N65" s="494" t="s">
        <v>4404</v>
      </c>
      <c r="O65" s="496" t="s">
        <v>4713</v>
      </c>
      <c r="P65" s="497" t="str">
        <f>VLOOKUP(MUEBLES3[[#This Row],[NÚM. DE BIEN ]],BIENES[],2,FALSE)</f>
        <v xml:space="preserve">IMPRESORA </v>
      </c>
      <c r="Q65" s="499" t="s">
        <v>170</v>
      </c>
      <c r="R65" s="490" t="s">
        <v>5004</v>
      </c>
      <c r="S65" s="495" t="s">
        <v>35</v>
      </c>
      <c r="T65" s="494" t="s">
        <v>64</v>
      </c>
      <c r="U65" s="495" t="s">
        <v>211</v>
      </c>
      <c r="V65" s="495" t="s">
        <v>98</v>
      </c>
      <c r="W65" s="500">
        <v>43277</v>
      </c>
      <c r="X65" s="498">
        <v>3698</v>
      </c>
      <c r="Y65" s="498">
        <v>0</v>
      </c>
      <c r="Z65" s="498">
        <v>3698</v>
      </c>
      <c r="AA65" s="494" t="s">
        <v>1304</v>
      </c>
      <c r="AB65" s="498"/>
      <c r="AC65" s="510" t="s">
        <v>26</v>
      </c>
      <c r="AD65" s="511"/>
    </row>
    <row r="66" spans="1:336" s="15" customFormat="1" ht="236.25" x14ac:dyDescent="0.25">
      <c r="A66" s="661" t="str">
        <f>CONCATENATE(MUEBLES3[[#This Row],[CODIGO DE LA PARTIDA ESPECIFICA ]],"-",MUEBLES3[[#This Row],[NO. EDIFICIO ]],"-",MUEBLES3[[#This Row],[NO. ÁREA ]],"-",MUEBLES3[[#This Row],[NÚM. DE BIEN ]],"-",MUEBLES3[[#This Row],[CONSECUTIVO DEL BIEN ]],"-",MUEBLES3[[#This Row],[CONSECUTIVO GENERAL DE INVENTARIO]])</f>
        <v>515-01-17-109-034-0061</v>
      </c>
      <c r="B66" s="494">
        <v>515</v>
      </c>
      <c r="C66" s="489" t="s">
        <v>6093</v>
      </c>
      <c r="D66" s="495" t="s">
        <v>7577</v>
      </c>
      <c r="E66" s="494" t="s">
        <v>4060</v>
      </c>
      <c r="F66" s="495" t="str">
        <f>VLOOKUP(MUEBLES3[[#This Row],[NO. EDIFICIO ]],EDIFICIOS[],2,FALSE)</f>
        <v>PALACIO MUNICIPAL</v>
      </c>
      <c r="G66" s="495" t="str">
        <f>VLOOKUP(MUEBLES3[[#This Row],[NO. EDIFICIO ]],EDIFICIOS[],3,FALSE)</f>
        <v>PALACIO MUNICIPAL, S/N, COLONIA CENTRO</v>
      </c>
      <c r="H66" s="490" t="s">
        <v>4262</v>
      </c>
      <c r="I66" s="488" t="str">
        <f>VLOOKUP(MUEBLES3[[#This Row],[NO. ÁREA ]],AREAS[],2,FALSE)</f>
        <v xml:space="preserve">SALUD, SANIDAD Y PREVENCIÓN DE ADICCIONES </v>
      </c>
      <c r="J66" s="496" t="str">
        <f>VLOOKUP(MUEBLES3[[#This Row],[NO. ÁREA ]],AREAS[],5,FALSE)</f>
        <v>ENF. ZAIDEE HERRERA CAMARGO</v>
      </c>
      <c r="K66" s="496">
        <v>60</v>
      </c>
      <c r="L66" s="488" t="str">
        <f>VLOOKUP(MUEBLES3[[#This Row],[NÚM. DE NOMINA ]],PERSONAL[],2,FALSE)</f>
        <v>ENF. ZAIDEE HERRERA CAMARGO</v>
      </c>
      <c r="M66" s="488" t="str">
        <f>VLOOKUP(MUEBLES3[[#This Row],[NÚM. DE NOMINA ]],PERSONAL[],3,FALSE)</f>
        <v xml:space="preserve">TITULAR </v>
      </c>
      <c r="N66" s="494" t="s">
        <v>4339</v>
      </c>
      <c r="O66" s="496" t="s">
        <v>4725</v>
      </c>
      <c r="P66" s="497" t="str">
        <f>VLOOKUP(MUEBLES3[[#This Row],[NÚM. DE BIEN ]],BIENES[],2,FALSE)</f>
        <v xml:space="preserve">EQUIPO DE COMPUTO </v>
      </c>
      <c r="Q66" s="499" t="s">
        <v>261</v>
      </c>
      <c r="R66" s="490" t="s">
        <v>5005</v>
      </c>
      <c r="S66" s="495" t="s">
        <v>50</v>
      </c>
      <c r="T66" s="494" t="s">
        <v>262</v>
      </c>
      <c r="U66" s="495" t="s">
        <v>263</v>
      </c>
      <c r="V66" s="495">
        <v>68</v>
      </c>
      <c r="W66" s="500">
        <v>42719</v>
      </c>
      <c r="X66" s="498">
        <v>7076</v>
      </c>
      <c r="Y66" s="498">
        <v>0</v>
      </c>
      <c r="Z66" s="498">
        <v>7076</v>
      </c>
      <c r="AA66" s="496" t="s">
        <v>1791</v>
      </c>
      <c r="AB66" s="498"/>
      <c r="AC66" s="510" t="s">
        <v>26</v>
      </c>
      <c r="AD66" s="511"/>
    </row>
    <row r="67" spans="1:336" s="15" customFormat="1" ht="204.75" x14ac:dyDescent="0.25">
      <c r="A67" s="661" t="str">
        <f>CONCATENATE(MUEBLES3[[#This Row],[CODIGO DE LA PARTIDA ESPECIFICA ]],"-",MUEBLES3[[#This Row],[NO. EDIFICIO ]],"-",MUEBLES3[[#This Row],[NO. ÁREA ]],"-",MUEBLES3[[#This Row],[NÚM. DE BIEN ]],"-",MUEBLES3[[#This Row],[CONSECUTIVO DEL BIEN ]],"-",MUEBLES3[[#This Row],[CONSECUTIVO GENERAL DE INVENTARIO]])</f>
        <v>515-01-18-082-003-0062</v>
      </c>
      <c r="B67" s="494">
        <v>515</v>
      </c>
      <c r="C67" s="489" t="s">
        <v>6093</v>
      </c>
      <c r="D67" s="489" t="s">
        <v>7578</v>
      </c>
      <c r="E67" s="494" t="s">
        <v>4060</v>
      </c>
      <c r="F67" s="495" t="str">
        <f>VLOOKUP(MUEBLES3[[#This Row],[NO. EDIFICIO ]],EDIFICIOS[],2,FALSE)</f>
        <v>PALACIO MUNICIPAL</v>
      </c>
      <c r="G67" s="495" t="str">
        <f>VLOOKUP(MUEBLES3[[#This Row],[NO. EDIFICIO ]],EDIFICIOS[],3,FALSE)</f>
        <v>PALACIO MUNICIPAL, S/N, COLONIA CENTRO</v>
      </c>
      <c r="H67" s="490" t="s">
        <v>4263</v>
      </c>
      <c r="I67" s="488" t="str">
        <f>VLOOKUP(MUEBLES3[[#This Row],[NO. ÁREA ]],AREAS[],2,FALSE)</f>
        <v>OBRAS PÚBLICAS Y ORDENAMIENTO URBANO</v>
      </c>
      <c r="J67" s="496" t="str">
        <f>VLOOKUP(MUEBLES3[[#This Row],[NO. ÁREA ]],AREAS[],5,FALSE)</f>
        <v>ING. ZOILA PÉREZ MEJÍA</v>
      </c>
      <c r="K67" s="496">
        <v>154</v>
      </c>
      <c r="L67" s="488" t="str">
        <f>VLOOKUP(MUEBLES3[[#This Row],[NÚM. DE NOMINA ]],PERSONAL[],2,FALSE)</f>
        <v>L. A. WENDY LATORRE SANTILLAN</v>
      </c>
      <c r="M67" s="488" t="str">
        <f>VLOOKUP(MUEBLES3[[#This Row],[NÚM. DE NOMINA ]],PERSONAL[],3,FALSE)</f>
        <v xml:space="preserve">AUXILIAR ADMINISTRATIVO </v>
      </c>
      <c r="N67" s="494" t="s">
        <v>4773</v>
      </c>
      <c r="O67" s="490" t="s">
        <v>4694</v>
      </c>
      <c r="P67" s="497" t="str">
        <f>VLOOKUP(MUEBLES3[[#This Row],[NÚM. DE BIEN ]],BIENES[],2,FALSE)</f>
        <v>COMPUTADORA PORTATIL</v>
      </c>
      <c r="Q67" s="499" t="s">
        <v>3555</v>
      </c>
      <c r="R67" s="490" t="s">
        <v>5006</v>
      </c>
      <c r="S67" s="495" t="s">
        <v>50</v>
      </c>
      <c r="T67" s="494" t="s">
        <v>530</v>
      </c>
      <c r="U67" s="495" t="s">
        <v>3554</v>
      </c>
      <c r="V67" s="495">
        <v>7332</v>
      </c>
      <c r="W67" s="500">
        <v>43943</v>
      </c>
      <c r="X67" s="498">
        <v>20366</v>
      </c>
      <c r="Y67" s="498">
        <v>0</v>
      </c>
      <c r="Z67" s="498">
        <v>20366</v>
      </c>
      <c r="AA67" s="496" t="s">
        <v>3553</v>
      </c>
      <c r="AB67" s="498"/>
      <c r="AC67" s="510" t="s">
        <v>26</v>
      </c>
      <c r="AD67" s="511"/>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9"/>
      <c r="IQ67" s="9"/>
      <c r="IR67" s="9"/>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c r="KL67" s="9"/>
      <c r="KM67" s="9"/>
      <c r="KN67" s="9"/>
      <c r="KO67" s="9"/>
      <c r="KP67" s="9"/>
      <c r="KQ67" s="9"/>
      <c r="KR67" s="9"/>
      <c r="KS67" s="9"/>
      <c r="KT67" s="9"/>
      <c r="KU67" s="9"/>
      <c r="KV67" s="9"/>
      <c r="KW67" s="9"/>
      <c r="KX67" s="9"/>
      <c r="KY67" s="9"/>
      <c r="KZ67" s="9"/>
      <c r="LA67" s="9"/>
      <c r="LB67" s="9"/>
      <c r="LC67" s="9"/>
      <c r="LD67" s="9"/>
      <c r="LE67" s="9"/>
      <c r="LF67" s="9"/>
      <c r="LG67" s="9"/>
      <c r="LH67" s="9"/>
      <c r="LI67" s="9"/>
      <c r="LJ67" s="9"/>
      <c r="LK67" s="9"/>
      <c r="LL67" s="9"/>
      <c r="LM67" s="9"/>
      <c r="LN67" s="9"/>
      <c r="LO67" s="9"/>
      <c r="LP67" s="9"/>
      <c r="LQ67" s="9"/>
      <c r="LR67" s="9"/>
      <c r="LS67" s="9"/>
      <c r="LT67" s="9"/>
      <c r="LU67" s="9"/>
      <c r="LV67" s="9"/>
      <c r="LW67" s="9"/>
      <c r="LX67" s="9"/>
    </row>
    <row r="68" spans="1:336" s="15" customFormat="1" ht="189" x14ac:dyDescent="0.25">
      <c r="A68" s="661" t="str">
        <f>CONCATENATE(MUEBLES3[[#This Row],[CODIGO DE LA PARTIDA ESPECIFICA ]],"-",MUEBLES3[[#This Row],[NO. EDIFICIO ]],"-",MUEBLES3[[#This Row],[NO. ÁREA ]],"-",MUEBLES3[[#This Row],[NÚM. DE BIEN ]],"-",MUEBLES3[[#This Row],[CONSECUTIVO DEL BIEN ]],"-",MUEBLES3[[#This Row],[CONSECUTIVO GENERAL DE INVENTARIO]])</f>
        <v>515-01-18-109-035-0063</v>
      </c>
      <c r="B68" s="494">
        <v>515</v>
      </c>
      <c r="C68" s="489" t="s">
        <v>6093</v>
      </c>
      <c r="D68" s="495" t="s">
        <v>7579</v>
      </c>
      <c r="E68" s="494" t="s">
        <v>4060</v>
      </c>
      <c r="F68" s="495" t="str">
        <f>VLOOKUP(MUEBLES3[[#This Row],[NO. EDIFICIO ]],EDIFICIOS[],2,FALSE)</f>
        <v>PALACIO MUNICIPAL</v>
      </c>
      <c r="G68" s="495" t="str">
        <f>VLOOKUP(MUEBLES3[[#This Row],[NO. EDIFICIO ]],EDIFICIOS[],3,FALSE)</f>
        <v>PALACIO MUNICIPAL, S/N, COLONIA CENTRO</v>
      </c>
      <c r="H68" s="490" t="s">
        <v>4263</v>
      </c>
      <c r="I68" s="488" t="str">
        <f>VLOOKUP(MUEBLES3[[#This Row],[NO. ÁREA ]],AREAS[],2,FALSE)</f>
        <v>OBRAS PÚBLICAS Y ORDENAMIENTO URBANO</v>
      </c>
      <c r="J68" s="496" t="str">
        <f>VLOOKUP(MUEBLES3[[#This Row],[NO. ÁREA ]],AREAS[],5,FALSE)</f>
        <v>ING. ZOILA PÉREZ MEJÍA</v>
      </c>
      <c r="K68" s="496">
        <v>19</v>
      </c>
      <c r="L68" s="488" t="str">
        <f>VLOOKUP(MUEBLES3[[#This Row],[NÚM. DE NOMINA ]],PERSONAL[],2,FALSE)</f>
        <v>C. P. ELIZABETH PÉREZ ATILANO</v>
      </c>
      <c r="M68" s="488" t="str">
        <f>VLOOKUP(MUEBLES3[[#This Row],[NÚM. DE NOMINA ]],PERSONAL[],3,FALSE)</f>
        <v>AUXILIAR CONTABLE</v>
      </c>
      <c r="N68" s="494" t="s">
        <v>4339</v>
      </c>
      <c r="O68" s="506" t="s">
        <v>4726</v>
      </c>
      <c r="P68" s="497" t="str">
        <f>VLOOKUP(MUEBLES3[[#This Row],[NÚM. DE BIEN ]],BIENES[],2,FALSE)</f>
        <v xml:space="preserve">EQUIPO DE COMPUTO </v>
      </c>
      <c r="Q68" s="499" t="s">
        <v>3556</v>
      </c>
      <c r="R68" s="490" t="s">
        <v>5007</v>
      </c>
      <c r="S68" s="495" t="s">
        <v>22</v>
      </c>
      <c r="T68" s="494" t="s">
        <v>531</v>
      </c>
      <c r="U68" s="495" t="s">
        <v>532</v>
      </c>
      <c r="V68" s="495">
        <v>7332</v>
      </c>
      <c r="W68" s="500">
        <v>43943</v>
      </c>
      <c r="X68" s="498">
        <v>14676</v>
      </c>
      <c r="Y68" s="498">
        <v>0</v>
      </c>
      <c r="Z68" s="498">
        <v>14676</v>
      </c>
      <c r="AA68" s="494" t="s">
        <v>1344</v>
      </c>
      <c r="AB68" s="498"/>
      <c r="AC68" s="510" t="s">
        <v>26</v>
      </c>
      <c r="AD68" s="511"/>
    </row>
    <row r="69" spans="1:336" s="15" customFormat="1" ht="220.5" x14ac:dyDescent="0.25">
      <c r="A69" s="661" t="str">
        <f>CONCATENATE(MUEBLES3[[#This Row],[CODIGO DE LA PARTIDA ESPECIFICA ]],"-",MUEBLES3[[#This Row],[NO. EDIFICIO ]],"-",MUEBLES3[[#This Row],[NO. ÁREA ]],"-",MUEBLES3[[#This Row],[NÚM. DE BIEN ]],"-",MUEBLES3[[#This Row],[CONSECUTIVO DEL BIEN ]],"-",MUEBLES3[[#This Row],[CONSECUTIVO GENERAL DE INVENTARIO]])</f>
        <v>515-01-18-109-036-0064</v>
      </c>
      <c r="B69" s="494">
        <v>515</v>
      </c>
      <c r="C69" s="489" t="s">
        <v>6093</v>
      </c>
      <c r="D69" s="495" t="s">
        <v>7580</v>
      </c>
      <c r="E69" s="494" t="s">
        <v>4060</v>
      </c>
      <c r="F69" s="495" t="str">
        <f>VLOOKUP(MUEBLES3[[#This Row],[NO. EDIFICIO ]],EDIFICIOS[],2,FALSE)</f>
        <v>PALACIO MUNICIPAL</v>
      </c>
      <c r="G69" s="495" t="str">
        <f>VLOOKUP(MUEBLES3[[#This Row],[NO. EDIFICIO ]],EDIFICIOS[],3,FALSE)</f>
        <v>PALACIO MUNICIPAL, S/N, COLONIA CENTRO</v>
      </c>
      <c r="H69" s="490" t="s">
        <v>4263</v>
      </c>
      <c r="I69" s="488" t="str">
        <f>VLOOKUP(MUEBLES3[[#This Row],[NO. ÁREA ]],AREAS[],2,FALSE)</f>
        <v>OBRAS PÚBLICAS Y ORDENAMIENTO URBANO</v>
      </c>
      <c r="J69" s="496" t="str">
        <f>VLOOKUP(MUEBLES3[[#This Row],[NO. ÁREA ]],AREAS[],5,FALSE)</f>
        <v>ING. ZOILA PÉREZ MEJÍA</v>
      </c>
      <c r="K69" s="496">
        <v>163</v>
      </c>
      <c r="L69" s="488" t="str">
        <f>VLOOKUP(MUEBLES3[[#This Row],[NÚM. DE NOMINA ]],PERSONAL[],2,FALSE)</f>
        <v>C. VÍCTOR MANUEL RAMÍREZ RAMÍREZ</v>
      </c>
      <c r="M69" s="488" t="str">
        <f>VLOOKUP(MUEBLES3[[#This Row],[NÚM. DE NOMINA ]],PERSONAL[],3,FALSE)</f>
        <v>RESIDENTE DE OBRA</v>
      </c>
      <c r="N69" s="494" t="s">
        <v>4339</v>
      </c>
      <c r="O69" s="496" t="s">
        <v>4727</v>
      </c>
      <c r="P69" s="497" t="str">
        <f>VLOOKUP(MUEBLES3[[#This Row],[NÚM. DE BIEN ]],BIENES[],2,FALSE)</f>
        <v xml:space="preserve">EQUIPO DE COMPUTO </v>
      </c>
      <c r="Q69" s="499" t="s">
        <v>232</v>
      </c>
      <c r="R69" s="490" t="s">
        <v>5008</v>
      </c>
      <c r="S69" s="495" t="s">
        <v>233</v>
      </c>
      <c r="T69" s="494" t="s">
        <v>234</v>
      </c>
      <c r="U69" s="495" t="s">
        <v>235</v>
      </c>
      <c r="V69" s="495">
        <v>1010756492</v>
      </c>
      <c r="W69" s="500">
        <v>42738</v>
      </c>
      <c r="X69" s="498">
        <v>24299</v>
      </c>
      <c r="Y69" s="498">
        <v>0</v>
      </c>
      <c r="Z69" s="498">
        <v>24299</v>
      </c>
      <c r="AA69" s="494" t="s">
        <v>1334</v>
      </c>
      <c r="AB69" s="498"/>
      <c r="AC69" s="510" t="s">
        <v>26</v>
      </c>
      <c r="AD69" s="511"/>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c r="IA69" s="9"/>
      <c r="IB69" s="9"/>
      <c r="IC69" s="9"/>
      <c r="ID69" s="9"/>
      <c r="IE69" s="9"/>
      <c r="IF69" s="9"/>
      <c r="IG69" s="9"/>
      <c r="IH69" s="9"/>
      <c r="II69" s="9"/>
      <c r="IJ69" s="9"/>
      <c r="IK69" s="9"/>
      <c r="IL69" s="9"/>
      <c r="IM69" s="9"/>
      <c r="IN69" s="9"/>
      <c r="IO69" s="9"/>
      <c r="IP69" s="9"/>
      <c r="IQ69" s="9"/>
      <c r="IR69" s="9"/>
      <c r="IS69" s="9"/>
      <c r="IT69" s="9"/>
      <c r="IU69" s="9"/>
      <c r="IV69" s="9"/>
      <c r="IW69" s="9"/>
      <c r="IX69" s="9"/>
      <c r="IY69" s="9"/>
      <c r="IZ69" s="9"/>
      <c r="JA69" s="9"/>
      <c r="JB69" s="9"/>
      <c r="JC69" s="9"/>
      <c r="JD69" s="9"/>
      <c r="JE69" s="9"/>
      <c r="JF69" s="9"/>
      <c r="JG69" s="9"/>
      <c r="JH69" s="9"/>
      <c r="JI69" s="9"/>
      <c r="JJ69" s="9"/>
      <c r="JK69" s="9"/>
      <c r="JL69" s="9"/>
      <c r="JM69" s="9"/>
      <c r="JN69" s="9"/>
      <c r="JO69" s="9"/>
      <c r="JP69" s="9"/>
      <c r="JQ69" s="9"/>
      <c r="JR69" s="9"/>
      <c r="JS69" s="9"/>
      <c r="JT69" s="9"/>
      <c r="JU69" s="9"/>
      <c r="JV69" s="9"/>
      <c r="JW69" s="9"/>
      <c r="JX69" s="9"/>
      <c r="JY69" s="9"/>
      <c r="JZ69" s="9"/>
      <c r="KA69" s="9"/>
      <c r="KB69" s="9"/>
      <c r="KC69" s="9"/>
      <c r="KD69" s="9"/>
      <c r="KE69" s="9"/>
      <c r="KF69" s="9"/>
      <c r="KG69" s="9"/>
      <c r="KH69" s="9"/>
      <c r="KI69" s="9"/>
      <c r="KJ69" s="9"/>
      <c r="KK69" s="9"/>
      <c r="KL69" s="9"/>
      <c r="KM69" s="9"/>
      <c r="KN69" s="9"/>
      <c r="KO69" s="9"/>
      <c r="KP69" s="9"/>
      <c r="KQ69" s="9"/>
      <c r="KR69" s="9"/>
      <c r="KS69" s="9"/>
      <c r="KT69" s="9"/>
      <c r="KU69" s="9"/>
      <c r="KV69" s="9"/>
      <c r="KW69" s="9"/>
      <c r="KX69" s="9"/>
      <c r="KY69" s="9"/>
      <c r="KZ69" s="9"/>
      <c r="LA69" s="9"/>
      <c r="LB69" s="9"/>
      <c r="LC69" s="9"/>
      <c r="LD69" s="9"/>
      <c r="LE69" s="9"/>
      <c r="LF69" s="9"/>
      <c r="LG69" s="9"/>
      <c r="LH69" s="9"/>
      <c r="LI69" s="9"/>
      <c r="LJ69" s="9"/>
      <c r="LK69" s="9"/>
      <c r="LL69" s="9"/>
      <c r="LM69" s="9"/>
      <c r="LN69" s="9"/>
      <c r="LO69" s="9"/>
      <c r="LP69" s="9"/>
      <c r="LQ69" s="9"/>
      <c r="LR69" s="9"/>
      <c r="LS69" s="9"/>
      <c r="LT69" s="9"/>
      <c r="LU69" s="9"/>
      <c r="LV69" s="9"/>
      <c r="LW69" s="9"/>
      <c r="LX69" s="9"/>
    </row>
    <row r="70" spans="1:336" s="15" customFormat="1" ht="173.25" x14ac:dyDescent="0.25">
      <c r="A70" s="661" t="str">
        <f>CONCATENATE(MUEBLES3[[#This Row],[CODIGO DE LA PARTIDA ESPECIFICA ]],"-",MUEBLES3[[#This Row],[NO. EDIFICIO ]],"-",MUEBLES3[[#This Row],[NO. ÁREA ]],"-",MUEBLES3[[#This Row],[NÚM. DE BIEN ]],"-",MUEBLES3[[#This Row],[CONSECUTIVO DEL BIEN ]],"-",MUEBLES3[[#This Row],[CONSECUTIVO GENERAL DE INVENTARIO]])</f>
        <v>515-01-18-133-001-0065</v>
      </c>
      <c r="B70" s="494">
        <v>515</v>
      </c>
      <c r="C70" s="489" t="s">
        <v>6093</v>
      </c>
      <c r="D70" s="495" t="s">
        <v>7581</v>
      </c>
      <c r="E70" s="494" t="s">
        <v>4060</v>
      </c>
      <c r="F70" s="495" t="str">
        <f>VLOOKUP(MUEBLES3[[#This Row],[NO. EDIFICIO ]],EDIFICIOS[],2,FALSE)</f>
        <v>PALACIO MUNICIPAL</v>
      </c>
      <c r="G70" s="495" t="str">
        <f>VLOOKUP(MUEBLES3[[#This Row],[NO. EDIFICIO ]],EDIFICIOS[],3,FALSE)</f>
        <v>PALACIO MUNICIPAL, S/N, COLONIA CENTRO</v>
      </c>
      <c r="H70" s="490" t="s">
        <v>4263</v>
      </c>
      <c r="I70" s="488" t="str">
        <f>VLOOKUP(MUEBLES3[[#This Row],[NO. ÁREA ]],AREAS[],2,FALSE)</f>
        <v>OBRAS PÚBLICAS Y ORDENAMIENTO URBANO</v>
      </c>
      <c r="J70" s="496" t="str">
        <f>VLOOKUP(MUEBLES3[[#This Row],[NO. ÁREA ]],AREAS[],5,FALSE)</f>
        <v>ING. ZOILA PÉREZ MEJÍA</v>
      </c>
      <c r="K70" s="496">
        <v>164</v>
      </c>
      <c r="L70" s="488" t="str">
        <f>VLOOKUP(MUEBLES3[[#This Row],[NÚM. DE NOMINA ]],PERSONAL[],2,FALSE)</f>
        <v>ING. ZOILA PÉREZ MEJÍA</v>
      </c>
      <c r="M70" s="488" t="str">
        <f>VLOOKUP(MUEBLES3[[#This Row],[NÚM. DE NOMINA ]],PERSONAL[],3,FALSE)</f>
        <v>TITULAR</v>
      </c>
      <c r="N70" s="494" t="s">
        <v>4391</v>
      </c>
      <c r="O70" s="506" t="s">
        <v>4692</v>
      </c>
      <c r="P70" s="497" t="str">
        <f>VLOOKUP(MUEBLES3[[#This Row],[NÚM. DE BIEN ]],BIENES[],2,FALSE)</f>
        <v xml:space="preserve">FOTOCOPIADORA </v>
      </c>
      <c r="Q70" s="499" t="s">
        <v>3557</v>
      </c>
      <c r="R70" s="490" t="s">
        <v>5009</v>
      </c>
      <c r="S70" s="495" t="s">
        <v>540</v>
      </c>
      <c r="T70" s="494" t="s">
        <v>541</v>
      </c>
      <c r="U70" s="495" t="s">
        <v>792</v>
      </c>
      <c r="V70" s="495" t="s">
        <v>911</v>
      </c>
      <c r="W70" s="500">
        <v>43973</v>
      </c>
      <c r="X70" s="498">
        <v>52894.84</v>
      </c>
      <c r="Y70" s="498">
        <v>0</v>
      </c>
      <c r="Z70" s="498">
        <v>52894.84</v>
      </c>
      <c r="AA70" s="496" t="s">
        <v>1302</v>
      </c>
      <c r="AB70" s="498"/>
      <c r="AC70" s="510" t="s">
        <v>26</v>
      </c>
      <c r="AD70" s="511"/>
    </row>
    <row r="71" spans="1:336" s="487" customFormat="1" ht="94.5" x14ac:dyDescent="0.25">
      <c r="A71" s="661" t="str">
        <f>CONCATENATE(MUEBLES3[[#This Row],[CODIGO DE LA PARTIDA ESPECIFICA ]],"-",MUEBLES3[[#This Row],[NO. EDIFICIO ]],"-",MUEBLES3[[#This Row],[NO. ÁREA ]],"-",MUEBLES3[[#This Row],[NÚM. DE BIEN ]],"-",MUEBLES3[[#This Row],[CONSECUTIVO DEL BIEN ]],"-",MUEBLES3[[#This Row],[CONSECUTIVO GENERAL DE INVENTARIO]])</f>
        <v>515-01-18-151-023-0066</v>
      </c>
      <c r="B71" s="494">
        <v>515</v>
      </c>
      <c r="C71" s="489" t="s">
        <v>6093</v>
      </c>
      <c r="D71" s="495" t="s">
        <v>7582</v>
      </c>
      <c r="E71" s="494" t="s">
        <v>4060</v>
      </c>
      <c r="F71" s="495" t="str">
        <f>VLOOKUP(MUEBLES3[[#This Row],[NO. EDIFICIO ]],EDIFICIOS[],2,FALSE)</f>
        <v>PALACIO MUNICIPAL</v>
      </c>
      <c r="G71" s="495" t="str">
        <f>VLOOKUP(MUEBLES3[[#This Row],[NO. EDIFICIO ]],EDIFICIOS[],3,FALSE)</f>
        <v>PALACIO MUNICIPAL, S/N, COLONIA CENTRO</v>
      </c>
      <c r="H71" s="490" t="s">
        <v>4263</v>
      </c>
      <c r="I71" s="488" t="str">
        <f>VLOOKUP(MUEBLES3[[#This Row],[NO. ÁREA ]],AREAS[],2,FALSE)</f>
        <v>OBRAS PÚBLICAS Y ORDENAMIENTO URBANO</v>
      </c>
      <c r="J71" s="496" t="str">
        <f>VLOOKUP(MUEBLES3[[#This Row],[NO. ÁREA ]],AREAS[],5,FALSE)</f>
        <v>ING. ZOILA PÉREZ MEJÍA</v>
      </c>
      <c r="K71" s="496">
        <v>164</v>
      </c>
      <c r="L71" s="488" t="str">
        <f>VLOOKUP(MUEBLES3[[#This Row],[NÚM. DE NOMINA ]],PERSONAL[],2,FALSE)</f>
        <v>ING. ZOILA PÉREZ MEJÍA</v>
      </c>
      <c r="M71" s="488" t="str">
        <f>VLOOKUP(MUEBLES3[[#This Row],[NÚM. DE NOMINA ]],PERSONAL[],3,FALSE)</f>
        <v>TITULAR</v>
      </c>
      <c r="N71" s="494" t="s">
        <v>4404</v>
      </c>
      <c r="O71" s="506" t="s">
        <v>4714</v>
      </c>
      <c r="P71" s="497" t="str">
        <f>VLOOKUP(MUEBLES3[[#This Row],[NÚM. DE BIEN ]],BIENES[],2,FALSE)</f>
        <v xml:space="preserve">IMPRESORA </v>
      </c>
      <c r="Q71" s="499" t="s">
        <v>251</v>
      </c>
      <c r="R71" s="490" t="s">
        <v>5010</v>
      </c>
      <c r="S71" s="495" t="s">
        <v>22</v>
      </c>
      <c r="T71" s="494" t="s">
        <v>252</v>
      </c>
      <c r="U71" s="495" t="s">
        <v>253</v>
      </c>
      <c r="V71" s="495" t="s">
        <v>254</v>
      </c>
      <c r="W71" s="500">
        <v>42733</v>
      </c>
      <c r="X71" s="498">
        <v>36250</v>
      </c>
      <c r="Y71" s="498">
        <v>0</v>
      </c>
      <c r="Z71" s="498">
        <v>36250</v>
      </c>
      <c r="AA71" s="496" t="s">
        <v>1302</v>
      </c>
      <c r="AB71" s="498"/>
      <c r="AC71" s="510" t="s">
        <v>41</v>
      </c>
      <c r="AD71" s="511" t="s">
        <v>7831</v>
      </c>
      <c r="AF71" s="15"/>
    </row>
    <row r="72" spans="1:336" s="15" customFormat="1" ht="141.75" x14ac:dyDescent="0.25">
      <c r="A72" s="661" t="str">
        <f>CONCATENATE(MUEBLES3[[#This Row],[CODIGO DE LA PARTIDA ESPECIFICA ]],"-",MUEBLES3[[#This Row],[NO. EDIFICIO ]],"-",MUEBLES3[[#This Row],[NO. ÁREA ]],"-",MUEBLES3[[#This Row],[NÚM. DE BIEN ]],"-",MUEBLES3[[#This Row],[CONSECUTIVO DEL BIEN ]],"-",MUEBLES3[[#This Row],[CONSECUTIVO GENERAL DE INVENTARIO]])</f>
        <v>515-01-18-151-024-0067</v>
      </c>
      <c r="B72" s="494">
        <v>515</v>
      </c>
      <c r="C72" s="489" t="s">
        <v>6093</v>
      </c>
      <c r="D72" s="495" t="s">
        <v>7583</v>
      </c>
      <c r="E72" s="494" t="s">
        <v>4060</v>
      </c>
      <c r="F72" s="495" t="str">
        <f>VLOOKUP(MUEBLES3[[#This Row],[NO. EDIFICIO ]],EDIFICIOS[],2,FALSE)</f>
        <v>PALACIO MUNICIPAL</v>
      </c>
      <c r="G72" s="495" t="str">
        <f>VLOOKUP(MUEBLES3[[#This Row],[NO. EDIFICIO ]],EDIFICIOS[],3,FALSE)</f>
        <v>PALACIO MUNICIPAL, S/N, COLONIA CENTRO</v>
      </c>
      <c r="H72" s="490" t="s">
        <v>4263</v>
      </c>
      <c r="I72" s="488" t="str">
        <f>VLOOKUP(MUEBLES3[[#This Row],[NO. ÁREA ]],AREAS[],2,FALSE)</f>
        <v>OBRAS PÚBLICAS Y ORDENAMIENTO URBANO</v>
      </c>
      <c r="J72" s="496" t="str">
        <f>VLOOKUP(MUEBLES3[[#This Row],[NO. ÁREA ]],AREAS[],5,FALSE)</f>
        <v>ING. ZOILA PÉREZ MEJÍA</v>
      </c>
      <c r="K72" s="496">
        <v>164</v>
      </c>
      <c r="L72" s="488" t="str">
        <f>VLOOKUP(MUEBLES3[[#This Row],[NÚM. DE NOMINA ]],PERSONAL[],2,FALSE)</f>
        <v>ING. ZOILA PÉREZ MEJÍA</v>
      </c>
      <c r="M72" s="488" t="str">
        <f>VLOOKUP(MUEBLES3[[#This Row],[NÚM. DE NOMINA ]],PERSONAL[],3,FALSE)</f>
        <v>TITULAR</v>
      </c>
      <c r="N72" s="494" t="s">
        <v>4404</v>
      </c>
      <c r="O72" s="506" t="s">
        <v>4715</v>
      </c>
      <c r="P72" s="497" t="str">
        <f>VLOOKUP(MUEBLES3[[#This Row],[NÚM. DE BIEN ]],BIENES[],2,FALSE)</f>
        <v xml:space="preserve">IMPRESORA </v>
      </c>
      <c r="Q72" s="499" t="s">
        <v>889</v>
      </c>
      <c r="R72" s="490" t="s">
        <v>5011</v>
      </c>
      <c r="S72" s="495" t="s">
        <v>35</v>
      </c>
      <c r="T72" s="494" t="s">
        <v>364</v>
      </c>
      <c r="U72" s="495" t="s">
        <v>807</v>
      </c>
      <c r="V72" s="495" t="s">
        <v>892</v>
      </c>
      <c r="W72" s="500">
        <v>43999</v>
      </c>
      <c r="X72" s="498">
        <v>7539.42</v>
      </c>
      <c r="Y72" s="498">
        <v>0</v>
      </c>
      <c r="Z72" s="498">
        <v>7539.42</v>
      </c>
      <c r="AA72" s="496" t="s">
        <v>1302</v>
      </c>
      <c r="AB72" s="498"/>
      <c r="AC72" s="510" t="s">
        <v>26</v>
      </c>
      <c r="AD72" s="511"/>
    </row>
    <row r="73" spans="1:336" s="15" customFormat="1" ht="173.25" x14ac:dyDescent="0.25">
      <c r="A73" s="661" t="str">
        <f>CONCATENATE(MUEBLES3[[#This Row],[CODIGO DE LA PARTIDA ESPECIFICA ]],"-",MUEBLES3[[#This Row],[NO. EDIFICIO ]],"-",MUEBLES3[[#This Row],[NO. ÁREA ]],"-",MUEBLES3[[#This Row],[NÚM. DE BIEN ]],"-",MUEBLES3[[#This Row],[CONSECUTIVO DEL BIEN ]],"-",MUEBLES3[[#This Row],[CONSECUTIVO GENERAL DE INVENTARIO]])</f>
        <v>515-01-18-151-025-0068</v>
      </c>
      <c r="B73" s="494">
        <v>515</v>
      </c>
      <c r="C73" s="489" t="s">
        <v>6093</v>
      </c>
      <c r="D73" s="495" t="s">
        <v>7584</v>
      </c>
      <c r="E73" s="494" t="s">
        <v>4060</v>
      </c>
      <c r="F73" s="495" t="str">
        <f>VLOOKUP(MUEBLES3[[#This Row],[NO. EDIFICIO ]],EDIFICIOS[],2,FALSE)</f>
        <v>PALACIO MUNICIPAL</v>
      </c>
      <c r="G73" s="495" t="str">
        <f>VLOOKUP(MUEBLES3[[#This Row],[NO. EDIFICIO ]],EDIFICIOS[],3,FALSE)</f>
        <v>PALACIO MUNICIPAL, S/N, COLONIA CENTRO</v>
      </c>
      <c r="H73" s="490" t="s">
        <v>4263</v>
      </c>
      <c r="I73" s="488" t="str">
        <f>VLOOKUP(MUEBLES3[[#This Row],[NO. ÁREA ]],AREAS[],2,FALSE)</f>
        <v>OBRAS PÚBLICAS Y ORDENAMIENTO URBANO</v>
      </c>
      <c r="J73" s="496" t="str">
        <f>VLOOKUP(MUEBLES3[[#This Row],[NO. ÁREA ]],AREAS[],5,FALSE)</f>
        <v>ING. ZOILA PÉREZ MEJÍA</v>
      </c>
      <c r="K73" s="496">
        <v>157</v>
      </c>
      <c r="L73" s="488" t="str">
        <f>VLOOKUP(MUEBLES3[[#This Row],[NÚM. DE NOMINA ]],PERSONAL[],2,FALSE)</f>
        <v>P. L. A. MARCOS CHÁVEZ SÁNCHEZ</v>
      </c>
      <c r="M73" s="488" t="str">
        <f>VLOOKUP(MUEBLES3[[#This Row],[NÚM. DE NOMINA ]],PERSONAL[],3,FALSE)</f>
        <v>AUXILIAR ADMINISTRATIVO</v>
      </c>
      <c r="N73" s="494" t="s">
        <v>4404</v>
      </c>
      <c r="O73" s="506" t="s">
        <v>4716</v>
      </c>
      <c r="P73" s="497" t="str">
        <f>VLOOKUP(MUEBLES3[[#This Row],[NÚM. DE BIEN ]],BIENES[],2,FALSE)</f>
        <v xml:space="preserve">IMPRESORA </v>
      </c>
      <c r="Q73" s="499" t="s">
        <v>2052</v>
      </c>
      <c r="R73" s="490" t="s">
        <v>5012</v>
      </c>
      <c r="S73" s="495" t="s">
        <v>35</v>
      </c>
      <c r="T73" s="494" t="s">
        <v>546</v>
      </c>
      <c r="U73" s="495" t="s">
        <v>806</v>
      </c>
      <c r="V73" s="495" t="s">
        <v>892</v>
      </c>
      <c r="W73" s="500">
        <v>43999</v>
      </c>
      <c r="X73" s="498">
        <v>8119.42</v>
      </c>
      <c r="Y73" s="498">
        <v>0</v>
      </c>
      <c r="Z73" s="498">
        <v>8119.42</v>
      </c>
      <c r="AA73" s="496" t="s">
        <v>2049</v>
      </c>
      <c r="AB73" s="498"/>
      <c r="AC73" s="510" t="s">
        <v>26</v>
      </c>
      <c r="AD73" s="511" t="s">
        <v>7835</v>
      </c>
    </row>
    <row r="74" spans="1:336" s="15" customFormat="1" ht="141.75" x14ac:dyDescent="0.25">
      <c r="A74" s="661" t="str">
        <f>CONCATENATE(MUEBLES3[[#This Row],[CODIGO DE LA PARTIDA ESPECIFICA ]],"-",MUEBLES3[[#This Row],[NO. EDIFICIO ]],"-",MUEBLES3[[#This Row],[NO. ÁREA ]],"-",MUEBLES3[[#This Row],[NÚM. DE BIEN ]],"-",MUEBLES3[[#This Row],[CONSECUTIVO DEL BIEN ]],"-",MUEBLES3[[#This Row],[CONSECUTIVO GENERAL DE INVENTARIO]])</f>
        <v>515-01-18-151-026-0069</v>
      </c>
      <c r="B74" s="494">
        <v>515</v>
      </c>
      <c r="C74" s="489" t="s">
        <v>6093</v>
      </c>
      <c r="D74" s="495" t="s">
        <v>7585</v>
      </c>
      <c r="E74" s="494" t="s">
        <v>4060</v>
      </c>
      <c r="F74" s="495" t="str">
        <f>VLOOKUP(MUEBLES3[[#This Row],[NO. EDIFICIO ]],EDIFICIOS[],2,FALSE)</f>
        <v>PALACIO MUNICIPAL</v>
      </c>
      <c r="G74" s="495" t="str">
        <f>VLOOKUP(MUEBLES3[[#This Row],[NO. EDIFICIO ]],EDIFICIOS[],3,FALSE)</f>
        <v>PALACIO MUNICIPAL, S/N, COLONIA CENTRO</v>
      </c>
      <c r="H74" s="490" t="s">
        <v>4263</v>
      </c>
      <c r="I74" s="488" t="str">
        <f>VLOOKUP(MUEBLES3[[#This Row],[NO. ÁREA ]],AREAS[],2,FALSE)</f>
        <v>OBRAS PÚBLICAS Y ORDENAMIENTO URBANO</v>
      </c>
      <c r="J74" s="496" t="str">
        <f>VLOOKUP(MUEBLES3[[#This Row],[NO. ÁREA ]],AREAS[],5,FALSE)</f>
        <v>ING. ZOILA PÉREZ MEJÍA</v>
      </c>
      <c r="K74" s="496">
        <v>157</v>
      </c>
      <c r="L74" s="488" t="str">
        <f>VLOOKUP(MUEBLES3[[#This Row],[NÚM. DE NOMINA ]],PERSONAL[],2,FALSE)</f>
        <v>P. L. A. MARCOS CHÁVEZ SÁNCHEZ</v>
      </c>
      <c r="M74" s="488" t="str">
        <f>VLOOKUP(MUEBLES3[[#This Row],[NÚM. DE NOMINA ]],PERSONAL[],3,FALSE)</f>
        <v>AUXILIAR ADMINISTRATIVO</v>
      </c>
      <c r="N74" s="494" t="s">
        <v>4404</v>
      </c>
      <c r="O74" s="506" t="s">
        <v>4717</v>
      </c>
      <c r="P74" s="497" t="str">
        <f>VLOOKUP(MUEBLES3[[#This Row],[NÚM. DE BIEN ]],BIENES[],2,FALSE)</f>
        <v xml:space="preserve">IMPRESORA </v>
      </c>
      <c r="Q74" s="499" t="s">
        <v>3558</v>
      </c>
      <c r="R74" s="490" t="s">
        <v>5013</v>
      </c>
      <c r="S74" s="495" t="s">
        <v>22</v>
      </c>
      <c r="T74" s="494" t="s">
        <v>547</v>
      </c>
      <c r="U74" s="495" t="s">
        <v>808</v>
      </c>
      <c r="V74" s="495">
        <v>7914</v>
      </c>
      <c r="W74" s="500">
        <v>44012</v>
      </c>
      <c r="X74" s="498">
        <v>11700</v>
      </c>
      <c r="Y74" s="498">
        <v>0</v>
      </c>
      <c r="Z74" s="498">
        <v>11700</v>
      </c>
      <c r="AA74" s="496" t="s">
        <v>2049</v>
      </c>
      <c r="AB74" s="498"/>
      <c r="AC74" s="510" t="s">
        <v>26</v>
      </c>
      <c r="AD74" s="511"/>
    </row>
    <row r="75" spans="1:336" s="9" customFormat="1" ht="204.75" x14ac:dyDescent="0.25">
      <c r="A75" s="661" t="str">
        <f>CONCATENATE(MUEBLES3[[#This Row],[CODIGO DE LA PARTIDA ESPECIFICA ]],"-",MUEBLES3[[#This Row],[NO. EDIFICIO ]],"-",MUEBLES3[[#This Row],[NO. ÁREA ]],"-",MUEBLES3[[#This Row],[NÚM. DE BIEN ]],"-",MUEBLES3[[#This Row],[CONSECUTIVO DEL BIEN ]],"-",MUEBLES3[[#This Row],[CONSECUTIVO GENERAL DE INVENTARIO]])</f>
        <v>515-01-18-151-027-0070</v>
      </c>
      <c r="B75" s="494">
        <v>515</v>
      </c>
      <c r="C75" s="489" t="s">
        <v>6093</v>
      </c>
      <c r="D75" s="495" t="s">
        <v>7586</v>
      </c>
      <c r="E75" s="494" t="s">
        <v>4060</v>
      </c>
      <c r="F75" s="495" t="str">
        <f>VLOOKUP(MUEBLES3[[#This Row],[NO. EDIFICIO ]],EDIFICIOS[],2,FALSE)</f>
        <v>PALACIO MUNICIPAL</v>
      </c>
      <c r="G75" s="495" t="str">
        <f>VLOOKUP(MUEBLES3[[#This Row],[NO. EDIFICIO ]],EDIFICIOS[],3,FALSE)</f>
        <v>PALACIO MUNICIPAL, S/N, COLONIA CENTRO</v>
      </c>
      <c r="H75" s="490" t="s">
        <v>4263</v>
      </c>
      <c r="I75" s="488" t="str">
        <f>VLOOKUP(MUEBLES3[[#This Row],[NO. ÁREA ]],AREAS[],2,FALSE)</f>
        <v>OBRAS PÚBLICAS Y ORDENAMIENTO URBANO</v>
      </c>
      <c r="J75" s="496" t="str">
        <f>VLOOKUP(MUEBLES3[[#This Row],[NO. ÁREA ]],AREAS[],5,FALSE)</f>
        <v>ING. ZOILA PÉREZ MEJÍA</v>
      </c>
      <c r="K75" s="496">
        <v>19</v>
      </c>
      <c r="L75" s="488" t="str">
        <f>VLOOKUP(MUEBLES3[[#This Row],[NÚM. DE NOMINA ]],PERSONAL[],2,FALSE)</f>
        <v>C. P. ELIZABETH PÉREZ ATILANO</v>
      </c>
      <c r="M75" s="488" t="str">
        <f>VLOOKUP(MUEBLES3[[#This Row],[NÚM. DE NOMINA ]],PERSONAL[],3,FALSE)</f>
        <v>AUXILIAR CONTABLE</v>
      </c>
      <c r="N75" s="494" t="s">
        <v>4404</v>
      </c>
      <c r="O75" s="507" t="s">
        <v>4718</v>
      </c>
      <c r="P75" s="497" t="str">
        <f>VLOOKUP(MUEBLES3[[#This Row],[NÚM. DE BIEN ]],BIENES[],2,FALSE)</f>
        <v xml:space="preserve">IMPRESORA </v>
      </c>
      <c r="Q75" s="499" t="s">
        <v>3559</v>
      </c>
      <c r="R75" s="490" t="s">
        <v>5014</v>
      </c>
      <c r="S75" s="495" t="s">
        <v>35</v>
      </c>
      <c r="T75" s="494" t="s">
        <v>64</v>
      </c>
      <c r="U75" s="495" t="s">
        <v>218</v>
      </c>
      <c r="V75" s="495" t="s">
        <v>98</v>
      </c>
      <c r="W75" s="500">
        <v>43277</v>
      </c>
      <c r="X75" s="498">
        <v>3698</v>
      </c>
      <c r="Y75" s="498">
        <v>0</v>
      </c>
      <c r="Z75" s="498">
        <v>3698</v>
      </c>
      <c r="AA75" s="494" t="s">
        <v>1344</v>
      </c>
      <c r="AB75" s="498"/>
      <c r="AC75" s="510" t="s">
        <v>26</v>
      </c>
      <c r="AD75" s="511"/>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15"/>
      <c r="FG75" s="15"/>
      <c r="FH75" s="15"/>
      <c r="FI75" s="15"/>
      <c r="FJ75" s="15"/>
      <c r="FK75" s="15"/>
      <c r="FL75" s="15"/>
      <c r="FM75" s="15"/>
      <c r="FN75" s="15"/>
      <c r="FO75" s="15"/>
      <c r="FP75" s="15"/>
      <c r="FQ75" s="15"/>
      <c r="FR75" s="15"/>
      <c r="FS75" s="15"/>
      <c r="FT75" s="15"/>
      <c r="FU75" s="15"/>
      <c r="FV75" s="15"/>
      <c r="FW75" s="15"/>
      <c r="FX75" s="15"/>
      <c r="FY75" s="15"/>
      <c r="FZ75" s="15"/>
      <c r="GA75" s="15"/>
      <c r="GB75" s="15"/>
      <c r="GC75" s="15"/>
      <c r="GD75" s="15"/>
      <c r="GE75" s="15"/>
      <c r="GF75" s="15"/>
      <c r="GG75" s="15"/>
      <c r="GH75" s="15"/>
      <c r="GI75" s="15"/>
      <c r="GJ75" s="15"/>
      <c r="GK75" s="15"/>
      <c r="GL75" s="15"/>
      <c r="GM75" s="15"/>
      <c r="GN75" s="15"/>
      <c r="GO75" s="15"/>
      <c r="GP75" s="15"/>
      <c r="GQ75" s="15"/>
      <c r="GR75" s="15"/>
      <c r="GS75" s="15"/>
      <c r="GT75" s="15"/>
      <c r="GU75" s="15"/>
      <c r="GV75" s="15"/>
      <c r="GW75" s="15"/>
      <c r="GX75" s="15"/>
      <c r="GY75" s="15"/>
      <c r="GZ75" s="15"/>
      <c r="HA75" s="15"/>
      <c r="HB75" s="15"/>
      <c r="HC75" s="15"/>
      <c r="HD75" s="15"/>
      <c r="HE75" s="15"/>
      <c r="HF75" s="15"/>
      <c r="HG75" s="15"/>
      <c r="HH75" s="15"/>
      <c r="HI75" s="15"/>
      <c r="HJ75" s="15"/>
      <c r="HK75" s="15"/>
      <c r="HL75" s="15"/>
      <c r="HM75" s="15"/>
      <c r="HN75" s="15"/>
      <c r="HO75" s="15"/>
      <c r="HP75" s="15"/>
      <c r="HQ75" s="15"/>
      <c r="HR75" s="15"/>
      <c r="HS75" s="15"/>
      <c r="HT75" s="15"/>
      <c r="HU75" s="15"/>
      <c r="HV75" s="15"/>
      <c r="HW75" s="15"/>
      <c r="HX75" s="15"/>
      <c r="HY75" s="15"/>
      <c r="HZ75" s="15"/>
      <c r="IA75" s="15"/>
      <c r="IB75" s="15"/>
      <c r="IC75" s="15"/>
      <c r="ID75" s="15"/>
      <c r="IE75" s="15"/>
      <c r="IF75" s="15"/>
      <c r="IG75" s="15"/>
      <c r="IH75" s="15"/>
      <c r="II75" s="15"/>
      <c r="IJ75" s="15"/>
      <c r="IK75" s="15"/>
      <c r="IL75" s="15"/>
      <c r="IM75" s="15"/>
      <c r="IN75" s="15"/>
      <c r="IO75" s="15"/>
      <c r="IP75" s="15"/>
      <c r="IQ75" s="15"/>
      <c r="IR75" s="15"/>
      <c r="IS75" s="15"/>
      <c r="IT75" s="15"/>
      <c r="IU75" s="15"/>
      <c r="IV75" s="15"/>
      <c r="IW75" s="15"/>
      <c r="IX75" s="15"/>
      <c r="IY75" s="15"/>
      <c r="IZ75" s="15"/>
      <c r="JA75" s="15"/>
      <c r="JB75" s="15"/>
      <c r="JC75" s="15"/>
      <c r="JD75" s="15"/>
      <c r="JE75" s="15"/>
      <c r="JF75" s="15"/>
      <c r="JG75" s="15"/>
      <c r="JH75" s="15"/>
      <c r="JI75" s="15"/>
      <c r="JJ75" s="15"/>
      <c r="JK75" s="15"/>
      <c r="JL75" s="15"/>
      <c r="JM75" s="15"/>
      <c r="JN75" s="15"/>
      <c r="JO75" s="15"/>
      <c r="JP75" s="15"/>
      <c r="JQ75" s="15"/>
      <c r="JR75" s="15"/>
      <c r="JS75" s="15"/>
      <c r="JT75" s="15"/>
      <c r="JU75" s="15"/>
      <c r="JV75" s="15"/>
      <c r="JW75" s="15"/>
      <c r="JX75" s="15"/>
      <c r="JY75" s="15"/>
      <c r="JZ75" s="15"/>
      <c r="KA75" s="15"/>
      <c r="KB75" s="15"/>
      <c r="KC75" s="15"/>
      <c r="KD75" s="15"/>
      <c r="KE75" s="15"/>
      <c r="KF75" s="15"/>
      <c r="KG75" s="15"/>
      <c r="KH75" s="15"/>
      <c r="KI75" s="15"/>
      <c r="KJ75" s="15"/>
      <c r="KK75" s="15"/>
      <c r="KL75" s="15"/>
      <c r="KM75" s="15"/>
      <c r="KN75" s="15"/>
      <c r="KO75" s="15"/>
      <c r="KP75" s="15"/>
      <c r="KQ75" s="15"/>
      <c r="KR75" s="15"/>
      <c r="KS75" s="15"/>
      <c r="KT75" s="15"/>
      <c r="KU75" s="15"/>
      <c r="KV75" s="15"/>
      <c r="KW75" s="15"/>
      <c r="KX75" s="15"/>
      <c r="KY75" s="15"/>
      <c r="KZ75" s="15"/>
      <c r="LA75" s="15"/>
      <c r="LB75" s="15"/>
      <c r="LC75" s="15"/>
      <c r="LD75" s="15"/>
      <c r="LE75" s="15"/>
      <c r="LF75" s="15"/>
      <c r="LG75" s="15"/>
      <c r="LH75" s="15"/>
      <c r="LI75" s="15"/>
      <c r="LJ75" s="15"/>
      <c r="LK75" s="15"/>
      <c r="LL75" s="15"/>
      <c r="LM75" s="15"/>
      <c r="LN75" s="15"/>
      <c r="LO75" s="15"/>
      <c r="LP75" s="15"/>
      <c r="LQ75" s="15"/>
      <c r="LR75" s="15"/>
      <c r="LS75" s="15"/>
      <c r="LT75" s="15"/>
      <c r="LU75" s="15"/>
      <c r="LV75" s="15"/>
      <c r="LW75" s="15"/>
      <c r="LX75" s="15"/>
    </row>
    <row r="76" spans="1:336" ht="173.25" x14ac:dyDescent="0.25">
      <c r="A76" s="661" t="str">
        <f>CONCATENATE(MUEBLES3[[#This Row],[CODIGO DE LA PARTIDA ESPECIFICA ]],"-",MUEBLES3[[#This Row],[NO. EDIFICIO ]],"-",MUEBLES3[[#This Row],[NO. ÁREA ]],"-",MUEBLES3[[#This Row],[NÚM. DE BIEN ]],"-",MUEBLES3[[#This Row],[CONSECUTIVO DEL BIEN ]],"-",MUEBLES3[[#This Row],[CONSECUTIVO GENERAL DE INVENTARIO]])</f>
        <v>515-01-18-223-001-0071</v>
      </c>
      <c r="B76" s="494">
        <v>515</v>
      </c>
      <c r="C76" s="489" t="s">
        <v>6093</v>
      </c>
      <c r="D76" s="495" t="s">
        <v>7587</v>
      </c>
      <c r="E76" s="494" t="s">
        <v>4060</v>
      </c>
      <c r="F76" s="495" t="str">
        <f>VLOOKUP(MUEBLES3[[#This Row],[NO. EDIFICIO ]],EDIFICIOS[],2,FALSE)</f>
        <v>PALACIO MUNICIPAL</v>
      </c>
      <c r="G76" s="495" t="str">
        <f>VLOOKUP(MUEBLES3[[#This Row],[NO. EDIFICIO ]],EDIFICIOS[],3,FALSE)</f>
        <v>PALACIO MUNICIPAL, S/N, COLONIA CENTRO</v>
      </c>
      <c r="H76" s="490" t="s">
        <v>4263</v>
      </c>
      <c r="I76" s="488" t="str">
        <f>VLOOKUP(MUEBLES3[[#This Row],[NO. ÁREA ]],AREAS[],2,FALSE)</f>
        <v>OBRAS PÚBLICAS Y ORDENAMIENTO URBANO</v>
      </c>
      <c r="J76" s="496" t="str">
        <f>VLOOKUP(MUEBLES3[[#This Row],[NO. ÁREA ]],AREAS[],5,FALSE)</f>
        <v>ING. ZOILA PÉREZ MEJÍA</v>
      </c>
      <c r="K76" s="496">
        <v>164</v>
      </c>
      <c r="L76" s="488" t="str">
        <f>VLOOKUP(MUEBLES3[[#This Row],[NÚM. DE NOMINA ]],PERSONAL[],2,FALSE)</f>
        <v>ING. ZOILA PÉREZ MEJÍA</v>
      </c>
      <c r="M76" s="488" t="str">
        <f>VLOOKUP(MUEBLES3[[#This Row],[NÚM. DE NOMINA ]],PERSONAL[],3,FALSE)</f>
        <v>TITULAR</v>
      </c>
      <c r="N76" s="494" t="s">
        <v>4856</v>
      </c>
      <c r="O76" s="507" t="s">
        <v>4692</v>
      </c>
      <c r="P76" s="497" t="str">
        <f>VLOOKUP(MUEBLES3[[#This Row],[NÚM. DE BIEN ]],BIENES[],2,FALSE)</f>
        <v xml:space="preserve">PANTALLA LED </v>
      </c>
      <c r="Q76" s="499" t="s">
        <v>3560</v>
      </c>
      <c r="R76" s="490" t="s">
        <v>5015</v>
      </c>
      <c r="S76" s="495" t="s">
        <v>184</v>
      </c>
      <c r="T76" s="494" t="s">
        <v>226</v>
      </c>
      <c r="U76" s="495" t="s">
        <v>259</v>
      </c>
      <c r="V76" s="495" t="s">
        <v>260</v>
      </c>
      <c r="W76" s="500">
        <v>42734</v>
      </c>
      <c r="X76" s="498">
        <v>3595</v>
      </c>
      <c r="Y76" s="498">
        <v>0</v>
      </c>
      <c r="Z76" s="498">
        <v>3595</v>
      </c>
      <c r="AA76" s="496" t="s">
        <v>1345</v>
      </c>
      <c r="AB76" s="498"/>
      <c r="AC76" s="510" t="s">
        <v>26</v>
      </c>
      <c r="AD76" s="511"/>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c r="LU76" s="15"/>
      <c r="LV76" s="15"/>
      <c r="LW76" s="15"/>
      <c r="LX76" s="15"/>
    </row>
    <row r="77" spans="1:336" s="9" customFormat="1" ht="220.5" x14ac:dyDescent="0.25">
      <c r="A77" s="661" t="str">
        <f>CONCATENATE(MUEBLES3[[#This Row],[CODIGO DE LA PARTIDA ESPECIFICA ]],"-",MUEBLES3[[#This Row],[NO. EDIFICIO ]],"-",MUEBLES3[[#This Row],[NO. ÁREA ]],"-",MUEBLES3[[#This Row],[NÚM. DE BIEN ]],"-",MUEBLES3[[#This Row],[CONSECUTIVO DEL BIEN ]],"-",MUEBLES3[[#This Row],[CONSECUTIVO GENERAL DE INVENTARIO]])</f>
        <v>515-01-19-109-037-0072</v>
      </c>
      <c r="B77" s="494">
        <v>515</v>
      </c>
      <c r="C77" s="489" t="s">
        <v>6093</v>
      </c>
      <c r="D77" s="495" t="s">
        <v>6496</v>
      </c>
      <c r="E77" s="494" t="s">
        <v>4060</v>
      </c>
      <c r="F77" s="495" t="str">
        <f>VLOOKUP(MUEBLES3[[#This Row],[NO. EDIFICIO ]],EDIFICIOS[],2,FALSE)</f>
        <v>PALACIO MUNICIPAL</v>
      </c>
      <c r="G77" s="495" t="str">
        <f>VLOOKUP(MUEBLES3[[#This Row],[NO. EDIFICIO ]],EDIFICIOS[],3,FALSE)</f>
        <v>PALACIO MUNICIPAL, S/N, COLONIA CENTRO</v>
      </c>
      <c r="H77" s="490" t="s">
        <v>4264</v>
      </c>
      <c r="I77" s="488" t="str">
        <f>VLOOKUP(MUEBLES3[[#This Row],[NO. ÁREA ]],AREAS[],2,FALSE)</f>
        <v xml:space="preserve">SUBDIRECCIÓN TÉCNICA </v>
      </c>
      <c r="J77" s="496" t="str">
        <f>VLOOKUP(MUEBLES3[[#This Row],[NO. ÁREA ]],AREAS[],5,FALSE)</f>
        <v>ARQ. JUAN CARLOS CALLEJAS ESPINOZA</v>
      </c>
      <c r="K77" s="496">
        <v>360</v>
      </c>
      <c r="L77" s="488" t="str">
        <f>VLOOKUP(MUEBLES3[[#This Row],[NÚM. DE NOMINA ]],PERSONAL[],2,FALSE)</f>
        <v>ARQ. JUAN CARLOS CALLEJAS ESPINOZA</v>
      </c>
      <c r="M77" s="488" t="str">
        <f>VLOOKUP(MUEBLES3[[#This Row],[NÚM. DE NOMINA ]],PERSONAL[],3,FALSE)</f>
        <v>SUBDIRECTOR</v>
      </c>
      <c r="N77" s="494" t="s">
        <v>4339</v>
      </c>
      <c r="O77" s="507" t="s">
        <v>4728</v>
      </c>
      <c r="P77" s="497" t="str">
        <f>VLOOKUP(MUEBLES3[[#This Row],[NÚM. DE BIEN ]],BIENES[],2,FALSE)</f>
        <v xml:space="preserve">EQUIPO DE COMPUTO </v>
      </c>
      <c r="Q77" s="499" t="s">
        <v>244</v>
      </c>
      <c r="R77" s="490" t="s">
        <v>5016</v>
      </c>
      <c r="S77" s="495" t="s">
        <v>233</v>
      </c>
      <c r="T77" s="494" t="s">
        <v>234</v>
      </c>
      <c r="U77" s="495" t="s">
        <v>245</v>
      </c>
      <c r="V77" s="495">
        <v>1010756492</v>
      </c>
      <c r="W77" s="500">
        <v>42738</v>
      </c>
      <c r="X77" s="498">
        <v>24298.98</v>
      </c>
      <c r="Y77" s="498">
        <v>0</v>
      </c>
      <c r="Z77" s="498">
        <v>24298.98</v>
      </c>
      <c r="AA77" s="494" t="s">
        <v>229</v>
      </c>
      <c r="AB77" s="498"/>
      <c r="AC77" s="510" t="s">
        <v>26</v>
      </c>
      <c r="AD77" s="511"/>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15"/>
      <c r="ET77" s="15"/>
      <c r="EU77" s="15"/>
      <c r="EV77" s="15"/>
      <c r="EW77" s="15"/>
      <c r="EX77" s="15"/>
      <c r="EY77" s="15"/>
      <c r="EZ77" s="15"/>
      <c r="FA77" s="15"/>
      <c r="FB77" s="15"/>
      <c r="FC77" s="15"/>
      <c r="FD77" s="15"/>
      <c r="FE77" s="15"/>
      <c r="FF77" s="15"/>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c r="HY77" s="15"/>
      <c r="HZ77" s="15"/>
      <c r="IA77" s="15"/>
      <c r="IB77" s="15"/>
      <c r="IC77" s="15"/>
      <c r="ID77" s="15"/>
      <c r="IE77" s="15"/>
      <c r="IF77" s="15"/>
      <c r="IG77" s="15"/>
      <c r="IH77" s="15"/>
      <c r="II77" s="15"/>
      <c r="IJ77" s="15"/>
      <c r="IK77" s="15"/>
      <c r="IL77" s="15"/>
      <c r="IM77" s="15"/>
      <c r="IN77" s="15"/>
      <c r="IO77" s="15"/>
      <c r="IP77" s="15"/>
      <c r="IQ77" s="15"/>
      <c r="IR77" s="15"/>
      <c r="IS77" s="15"/>
      <c r="IT77" s="15"/>
      <c r="IU77" s="15"/>
      <c r="IV77" s="15"/>
      <c r="IW77" s="15"/>
      <c r="IX77" s="15"/>
      <c r="IY77" s="15"/>
      <c r="IZ77" s="15"/>
      <c r="JA77" s="15"/>
      <c r="JB77" s="15"/>
      <c r="JC77" s="15"/>
      <c r="JD77" s="15"/>
      <c r="JE77" s="15"/>
      <c r="JF77" s="15"/>
      <c r="JG77" s="15"/>
      <c r="JH77" s="15"/>
      <c r="JI77" s="15"/>
      <c r="JJ77" s="15"/>
      <c r="JK77" s="15"/>
      <c r="JL77" s="15"/>
      <c r="JM77" s="15"/>
      <c r="JN77" s="15"/>
      <c r="JO77" s="15"/>
      <c r="JP77" s="15"/>
      <c r="JQ77" s="15"/>
      <c r="JR77" s="15"/>
      <c r="JS77" s="15"/>
      <c r="JT77" s="15"/>
      <c r="JU77" s="15"/>
      <c r="JV77" s="15"/>
      <c r="JW77" s="15"/>
      <c r="JX77" s="15"/>
      <c r="JY77" s="15"/>
      <c r="JZ77" s="15"/>
      <c r="KA77" s="15"/>
      <c r="KB77" s="15"/>
      <c r="KC77" s="15"/>
      <c r="KD77" s="15"/>
      <c r="KE77" s="15"/>
      <c r="KF77" s="15"/>
      <c r="KG77" s="15"/>
      <c r="KH77" s="15"/>
      <c r="KI77" s="15"/>
      <c r="KJ77" s="15"/>
      <c r="KK77" s="15"/>
      <c r="KL77" s="15"/>
      <c r="KM77" s="15"/>
      <c r="KN77" s="15"/>
      <c r="KO77" s="15"/>
      <c r="KP77" s="15"/>
      <c r="KQ77" s="15"/>
      <c r="KR77" s="15"/>
      <c r="KS77" s="15"/>
      <c r="KT77" s="15"/>
      <c r="KU77" s="15"/>
      <c r="KV77" s="15"/>
      <c r="KW77" s="15"/>
      <c r="KX77" s="15"/>
      <c r="KY77" s="15"/>
      <c r="KZ77" s="15"/>
      <c r="LA77" s="15"/>
      <c r="LB77" s="15"/>
      <c r="LC77" s="15"/>
      <c r="LD77" s="15"/>
      <c r="LE77" s="15"/>
      <c r="LF77" s="15"/>
      <c r="LG77" s="15"/>
      <c r="LH77" s="15"/>
      <c r="LI77" s="15"/>
      <c r="LJ77" s="15"/>
      <c r="LK77" s="15"/>
      <c r="LL77" s="15"/>
      <c r="LM77" s="15"/>
      <c r="LN77" s="15"/>
      <c r="LO77" s="15"/>
      <c r="LP77" s="15"/>
      <c r="LQ77" s="15"/>
      <c r="LR77" s="15"/>
      <c r="LS77" s="15"/>
      <c r="LT77" s="15"/>
      <c r="LU77" s="15"/>
      <c r="LV77" s="15"/>
      <c r="LW77" s="15"/>
      <c r="LX77" s="15"/>
    </row>
    <row r="78" spans="1:336" s="9" customFormat="1" ht="110.25" x14ac:dyDescent="0.25">
      <c r="A78" s="661" t="str">
        <f>CONCATENATE(MUEBLES3[[#This Row],[CODIGO DE LA PARTIDA ESPECIFICA ]],"-",MUEBLES3[[#This Row],[NO. EDIFICIO ]],"-",MUEBLES3[[#This Row],[NO. ÁREA ]],"-",MUEBLES3[[#This Row],[NÚM. DE BIEN ]],"-",MUEBLES3[[#This Row],[CONSECUTIVO DEL BIEN ]],"-",MUEBLES3[[#This Row],[CONSECUTIVO GENERAL DE INVENTARIO]])</f>
        <v>515-01-18-218-002-0073</v>
      </c>
      <c r="B78" s="494">
        <v>515</v>
      </c>
      <c r="C78" s="489" t="s">
        <v>6093</v>
      </c>
      <c r="D78" s="495" t="s">
        <v>7588</v>
      </c>
      <c r="E78" s="494" t="s">
        <v>4060</v>
      </c>
      <c r="F78" s="495" t="str">
        <f>VLOOKUP(MUEBLES3[[#This Row],[NO. EDIFICIO ]],EDIFICIOS[],2,FALSE)</f>
        <v>PALACIO MUNICIPAL</v>
      </c>
      <c r="G78" s="495" t="str">
        <f>VLOOKUP(MUEBLES3[[#This Row],[NO. EDIFICIO ]],EDIFICIOS[],3,FALSE)</f>
        <v>PALACIO MUNICIPAL, S/N, COLONIA CENTRO</v>
      </c>
      <c r="H78" s="490" t="s">
        <v>4263</v>
      </c>
      <c r="I78" s="488" t="str">
        <f>VLOOKUP(MUEBLES3[[#This Row],[NO. ÁREA ]],AREAS[],2,FALSE)</f>
        <v>OBRAS PÚBLICAS Y ORDENAMIENTO URBANO</v>
      </c>
      <c r="J78" s="496" t="str">
        <f>VLOOKUP(MUEBLES3[[#This Row],[NO. ÁREA ]],AREAS[],5,FALSE)</f>
        <v>ING. ZOILA PÉREZ MEJÍA</v>
      </c>
      <c r="K78" s="496">
        <v>163</v>
      </c>
      <c r="L78" s="488" t="str">
        <f>VLOOKUP(MUEBLES3[[#This Row],[NÚM. DE NOMINA ]],PERSONAL[],2,FALSE)</f>
        <v>C. VÍCTOR MANUEL RAMÍREZ RAMÍREZ</v>
      </c>
      <c r="M78" s="488" t="str">
        <f>VLOOKUP(MUEBLES3[[#This Row],[NÚM. DE NOMINA ]],PERSONAL[],3,FALSE)</f>
        <v>RESIDENTE DE OBRA</v>
      </c>
      <c r="N78" s="494" t="s">
        <v>4851</v>
      </c>
      <c r="O78" s="507" t="s">
        <v>4693</v>
      </c>
      <c r="P78" s="497" t="str">
        <f>VLOOKUP(MUEBLES3[[#This Row],[NÚM. DE BIEN ]],BIENES[],2,FALSE)</f>
        <v xml:space="preserve">NO BREAK </v>
      </c>
      <c r="Q78" s="499" t="s">
        <v>246</v>
      </c>
      <c r="R78" s="490" t="s">
        <v>5017</v>
      </c>
      <c r="S78" s="495" t="s">
        <v>68</v>
      </c>
      <c r="T78" s="494" t="s">
        <v>247</v>
      </c>
      <c r="U78" s="495" t="s">
        <v>248</v>
      </c>
      <c r="V78" s="495" t="s">
        <v>83</v>
      </c>
      <c r="W78" s="500">
        <v>42916</v>
      </c>
      <c r="X78" s="498">
        <v>2338.0100000000002</v>
      </c>
      <c r="Y78" s="498">
        <v>0</v>
      </c>
      <c r="Z78" s="498">
        <v>2338.0100000000002</v>
      </c>
      <c r="AA78" s="494" t="s">
        <v>1334</v>
      </c>
      <c r="AB78" s="498"/>
      <c r="AC78" s="510" t="s">
        <v>26</v>
      </c>
      <c r="AD78" s="511"/>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c r="EN78" s="15"/>
      <c r="EO78" s="15"/>
      <c r="EP78" s="15"/>
      <c r="EQ78" s="15"/>
      <c r="ER78" s="15"/>
      <c r="ES78" s="15"/>
      <c r="ET78" s="15"/>
      <c r="EU78" s="15"/>
      <c r="EV78" s="15"/>
      <c r="EW78" s="15"/>
      <c r="EX78" s="15"/>
      <c r="EY78" s="15"/>
      <c r="EZ78" s="15"/>
      <c r="FA78" s="15"/>
      <c r="FB78" s="15"/>
      <c r="FC78" s="15"/>
      <c r="FD78" s="15"/>
      <c r="FE78" s="15"/>
      <c r="FF78" s="15"/>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c r="HY78" s="15"/>
      <c r="HZ78" s="15"/>
      <c r="IA78" s="15"/>
      <c r="IB78" s="15"/>
      <c r="IC78" s="15"/>
      <c r="ID78" s="15"/>
      <c r="IE78" s="15"/>
      <c r="IF78" s="15"/>
      <c r="IG78" s="15"/>
      <c r="IH78" s="15"/>
      <c r="II78" s="15"/>
      <c r="IJ78" s="15"/>
      <c r="IK78" s="15"/>
      <c r="IL78" s="15"/>
      <c r="IM78" s="15"/>
      <c r="IN78" s="15"/>
      <c r="IO78" s="15"/>
      <c r="IP78" s="15"/>
      <c r="IQ78" s="15"/>
      <c r="IR78" s="15"/>
      <c r="IS78" s="15"/>
      <c r="IT78" s="15"/>
      <c r="IU78" s="15"/>
      <c r="IV78" s="15"/>
      <c r="IW78" s="15"/>
      <c r="IX78" s="15"/>
      <c r="IY78" s="15"/>
      <c r="IZ78" s="15"/>
      <c r="JA78" s="15"/>
      <c r="JB78" s="15"/>
      <c r="JC78" s="15"/>
      <c r="JD78" s="15"/>
      <c r="JE78" s="15"/>
      <c r="JF78" s="15"/>
      <c r="JG78" s="15"/>
      <c r="JH78" s="15"/>
      <c r="JI78" s="15"/>
      <c r="JJ78" s="15"/>
      <c r="JK78" s="15"/>
      <c r="JL78" s="15"/>
      <c r="JM78" s="15"/>
      <c r="JN78" s="15"/>
      <c r="JO78" s="15"/>
      <c r="JP78" s="15"/>
      <c r="JQ78" s="15"/>
      <c r="JR78" s="15"/>
      <c r="JS78" s="15"/>
      <c r="JT78" s="15"/>
      <c r="JU78" s="15"/>
      <c r="JV78" s="15"/>
      <c r="JW78" s="15"/>
      <c r="JX78" s="15"/>
      <c r="JY78" s="15"/>
      <c r="JZ78" s="15"/>
      <c r="KA78" s="15"/>
      <c r="KB78" s="15"/>
      <c r="KC78" s="15"/>
      <c r="KD78" s="15"/>
      <c r="KE78" s="15"/>
      <c r="KF78" s="15"/>
      <c r="KG78" s="15"/>
      <c r="KH78" s="15"/>
      <c r="KI78" s="15"/>
      <c r="KJ78" s="15"/>
      <c r="KK78" s="15"/>
      <c r="KL78" s="15"/>
      <c r="KM78" s="15"/>
      <c r="KN78" s="15"/>
      <c r="KO78" s="15"/>
      <c r="KP78" s="15"/>
      <c r="KQ78" s="15"/>
      <c r="KR78" s="15"/>
      <c r="KS78" s="15"/>
      <c r="KT78" s="15"/>
      <c r="KU78" s="15"/>
      <c r="KV78" s="15"/>
      <c r="KW78" s="15"/>
      <c r="KX78" s="15"/>
      <c r="KY78" s="15"/>
      <c r="KZ78" s="15"/>
      <c r="LA78" s="15"/>
      <c r="LB78" s="15"/>
      <c r="LC78" s="15"/>
      <c r="LD78" s="15"/>
      <c r="LE78" s="15"/>
      <c r="LF78" s="15"/>
      <c r="LG78" s="15"/>
      <c r="LH78" s="15"/>
      <c r="LI78" s="15"/>
      <c r="LJ78" s="15"/>
      <c r="LK78" s="15"/>
      <c r="LL78" s="15"/>
      <c r="LM78" s="15"/>
      <c r="LN78" s="15"/>
      <c r="LO78" s="15"/>
      <c r="LP78" s="15"/>
      <c r="LQ78" s="15"/>
      <c r="LR78" s="15"/>
      <c r="LS78" s="15"/>
      <c r="LT78" s="15"/>
      <c r="LU78" s="15"/>
      <c r="LV78" s="15"/>
      <c r="LW78" s="15"/>
      <c r="LX78" s="15"/>
    </row>
    <row r="79" spans="1:336" s="9" customFormat="1" ht="110.25" x14ac:dyDescent="0.25">
      <c r="A79" s="661" t="str">
        <f>CONCATENATE(MUEBLES3[[#This Row],[CODIGO DE LA PARTIDA ESPECIFICA ]],"-",MUEBLES3[[#This Row],[NO. EDIFICIO ]],"-",MUEBLES3[[#This Row],[NO. ÁREA ]],"-",MUEBLES3[[#This Row],[NÚM. DE BIEN ]],"-",MUEBLES3[[#This Row],[CONSECUTIVO DEL BIEN ]],"-",MUEBLES3[[#This Row],[CONSECUTIVO GENERAL DE INVENTARIO]])</f>
        <v>515-01-19-223-002-0074</v>
      </c>
      <c r="B79" s="494">
        <v>515</v>
      </c>
      <c r="C79" s="489" t="s">
        <v>6093</v>
      </c>
      <c r="D79" s="495" t="s">
        <v>7589</v>
      </c>
      <c r="E79" s="494" t="s">
        <v>4060</v>
      </c>
      <c r="F79" s="495" t="str">
        <f>VLOOKUP(MUEBLES3[[#This Row],[NO. EDIFICIO ]],EDIFICIOS[],2,FALSE)</f>
        <v>PALACIO MUNICIPAL</v>
      </c>
      <c r="G79" s="495" t="str">
        <f>VLOOKUP(MUEBLES3[[#This Row],[NO. EDIFICIO ]],EDIFICIOS[],3,FALSE)</f>
        <v>PALACIO MUNICIPAL, S/N, COLONIA CENTRO</v>
      </c>
      <c r="H79" s="490" t="s">
        <v>4264</v>
      </c>
      <c r="I79" s="488" t="str">
        <f>VLOOKUP(MUEBLES3[[#This Row],[NO. ÁREA ]],AREAS[],2,FALSE)</f>
        <v xml:space="preserve">SUBDIRECCIÓN TÉCNICA </v>
      </c>
      <c r="J79" s="496" t="str">
        <f>VLOOKUP(MUEBLES3[[#This Row],[NO. ÁREA ]],AREAS[],5,FALSE)</f>
        <v>ARQ. JUAN CARLOS CALLEJAS ESPINOZA</v>
      </c>
      <c r="K79" s="496">
        <v>360</v>
      </c>
      <c r="L79" s="488" t="str">
        <f>VLOOKUP(MUEBLES3[[#This Row],[NÚM. DE NOMINA ]],PERSONAL[],2,FALSE)</f>
        <v>ARQ. JUAN CARLOS CALLEJAS ESPINOZA</v>
      </c>
      <c r="M79" s="488" t="str">
        <f>VLOOKUP(MUEBLES3[[#This Row],[NÚM. DE NOMINA ]],PERSONAL[],3,FALSE)</f>
        <v>SUBDIRECTOR</v>
      </c>
      <c r="N79" s="494" t="s">
        <v>4856</v>
      </c>
      <c r="O79" s="507" t="s">
        <v>4693</v>
      </c>
      <c r="P79" s="497" t="str">
        <f>VLOOKUP(MUEBLES3[[#This Row],[NÚM. DE BIEN ]],BIENES[],2,FALSE)</f>
        <v xml:space="preserve">PANTALLA LED </v>
      </c>
      <c r="Q79" s="499" t="s">
        <v>225</v>
      </c>
      <c r="R79" s="490" t="s">
        <v>5018</v>
      </c>
      <c r="S79" s="495" t="s">
        <v>184</v>
      </c>
      <c r="T79" s="494" t="s">
        <v>226</v>
      </c>
      <c r="U79" s="495" t="s">
        <v>230</v>
      </c>
      <c r="V79" s="495" t="s">
        <v>228</v>
      </c>
      <c r="W79" s="500">
        <v>42741</v>
      </c>
      <c r="X79" s="498">
        <v>3650</v>
      </c>
      <c r="Y79" s="498">
        <v>0</v>
      </c>
      <c r="Z79" s="498">
        <v>3650</v>
      </c>
      <c r="AA79" s="494" t="s">
        <v>229</v>
      </c>
      <c r="AB79" s="498"/>
      <c r="AC79" s="510" t="s">
        <v>26</v>
      </c>
      <c r="AD79" s="511"/>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c r="GK79" s="15"/>
      <c r="GL79" s="15"/>
      <c r="GM79" s="15"/>
      <c r="GN79" s="15"/>
      <c r="GO79" s="15"/>
      <c r="GP79" s="15"/>
      <c r="GQ79" s="15"/>
      <c r="GR79" s="15"/>
      <c r="GS79" s="15"/>
      <c r="GT79" s="15"/>
      <c r="GU79" s="15"/>
      <c r="GV79" s="15"/>
      <c r="GW79" s="15"/>
      <c r="GX79" s="15"/>
      <c r="GY79" s="15"/>
      <c r="GZ79" s="15"/>
      <c r="HA79" s="15"/>
      <c r="HB79" s="15"/>
      <c r="HC79" s="15"/>
      <c r="HD79" s="15"/>
      <c r="HE79" s="15"/>
      <c r="HF79" s="15"/>
      <c r="HG79" s="15"/>
      <c r="HH79" s="15"/>
      <c r="HI79" s="15"/>
      <c r="HJ79" s="15"/>
      <c r="HK79" s="15"/>
      <c r="HL79" s="15"/>
      <c r="HM79" s="15"/>
      <c r="HN79" s="15"/>
      <c r="HO79" s="15"/>
      <c r="HP79" s="15"/>
      <c r="HQ79" s="15"/>
      <c r="HR79" s="15"/>
      <c r="HS79" s="15"/>
      <c r="HT79" s="15"/>
      <c r="HU79" s="15"/>
      <c r="HV79" s="15"/>
      <c r="HW79" s="15"/>
      <c r="HX79" s="15"/>
      <c r="HY79" s="15"/>
      <c r="HZ79" s="15"/>
      <c r="IA79" s="15"/>
      <c r="IB79" s="15"/>
      <c r="IC79" s="15"/>
      <c r="ID79" s="15"/>
      <c r="IE79" s="15"/>
      <c r="IF79" s="15"/>
      <c r="IG79" s="15"/>
      <c r="IH79" s="15"/>
      <c r="II79" s="15"/>
      <c r="IJ79" s="15"/>
      <c r="IK79" s="15"/>
      <c r="IL79" s="15"/>
      <c r="IM79" s="15"/>
      <c r="IN79" s="15"/>
      <c r="IO79" s="15"/>
      <c r="IP79" s="15"/>
      <c r="IQ79" s="15"/>
      <c r="IR79" s="15"/>
      <c r="IS79" s="15"/>
      <c r="IT79" s="15"/>
      <c r="IU79" s="15"/>
      <c r="IV79" s="15"/>
      <c r="IW79" s="15"/>
      <c r="IX79" s="15"/>
      <c r="IY79" s="15"/>
      <c r="IZ79" s="15"/>
      <c r="JA79" s="15"/>
      <c r="JB79" s="15"/>
      <c r="JC79" s="15"/>
      <c r="JD79" s="15"/>
      <c r="JE79" s="15"/>
      <c r="JF79" s="15"/>
      <c r="JG79" s="15"/>
      <c r="JH79" s="15"/>
      <c r="JI79" s="15"/>
      <c r="JJ79" s="15"/>
      <c r="JK79" s="15"/>
      <c r="JL79" s="15"/>
      <c r="JM79" s="15"/>
      <c r="JN79" s="15"/>
      <c r="JO79" s="15"/>
      <c r="JP79" s="15"/>
      <c r="JQ79" s="15"/>
      <c r="JR79" s="15"/>
      <c r="JS79" s="15"/>
      <c r="JT79" s="15"/>
      <c r="JU79" s="15"/>
      <c r="JV79" s="15"/>
      <c r="JW79" s="15"/>
      <c r="JX79" s="15"/>
      <c r="JY79" s="15"/>
      <c r="JZ79" s="15"/>
      <c r="KA79" s="15"/>
      <c r="KB79" s="15"/>
      <c r="KC79" s="15"/>
      <c r="KD79" s="15"/>
      <c r="KE79" s="15"/>
      <c r="KF79" s="15"/>
      <c r="KG79" s="15"/>
      <c r="KH79" s="15"/>
      <c r="KI79" s="15"/>
      <c r="KJ79" s="15"/>
      <c r="KK79" s="15"/>
      <c r="KL79" s="15"/>
      <c r="KM79" s="15"/>
      <c r="KN79" s="15"/>
      <c r="KO79" s="15"/>
      <c r="KP79" s="15"/>
      <c r="KQ79" s="15"/>
      <c r="KR79" s="15"/>
      <c r="KS79" s="15"/>
      <c r="KT79" s="15"/>
      <c r="KU79" s="15"/>
      <c r="KV79" s="15"/>
      <c r="KW79" s="15"/>
      <c r="KX79" s="15"/>
      <c r="KY79" s="15"/>
      <c r="KZ79" s="15"/>
      <c r="LA79" s="15"/>
      <c r="LB79" s="15"/>
      <c r="LC79" s="15"/>
      <c r="LD79" s="15"/>
      <c r="LE79" s="15"/>
      <c r="LF79" s="15"/>
      <c r="LG79" s="15"/>
      <c r="LH79" s="15"/>
      <c r="LI79" s="15"/>
      <c r="LJ79" s="15"/>
      <c r="LK79" s="15"/>
      <c r="LL79" s="15"/>
      <c r="LM79" s="15"/>
      <c r="LN79" s="15"/>
      <c r="LO79" s="15"/>
      <c r="LP79" s="15"/>
      <c r="LQ79" s="15"/>
      <c r="LR79" s="15"/>
      <c r="LS79" s="15"/>
      <c r="LT79" s="15"/>
      <c r="LU79" s="15"/>
      <c r="LV79" s="15"/>
      <c r="LW79" s="15"/>
      <c r="LX79" s="15"/>
    </row>
    <row r="80" spans="1:336" s="9" customFormat="1" ht="220.5" x14ac:dyDescent="0.25">
      <c r="A80" s="661" t="str">
        <f>CONCATENATE(MUEBLES3[[#This Row],[CODIGO DE LA PARTIDA ESPECIFICA ]],"-",MUEBLES3[[#This Row],[NO. EDIFICIO ]],"-",MUEBLES3[[#This Row],[NO. ÁREA ]],"-",MUEBLES3[[#This Row],[NÚM. DE BIEN ]],"-",MUEBLES3[[#This Row],[CONSECUTIVO DEL BIEN ]],"-",MUEBLES3[[#This Row],[CONSECUTIVO GENERAL DE INVENTARIO]])</f>
        <v>515-01-18-109-038-0075</v>
      </c>
      <c r="B80" s="494">
        <v>515</v>
      </c>
      <c r="C80" s="489" t="s">
        <v>6093</v>
      </c>
      <c r="D80" s="508" t="s">
        <v>7590</v>
      </c>
      <c r="E80" s="494" t="s">
        <v>4060</v>
      </c>
      <c r="F80" s="495" t="str">
        <f>VLOOKUP(MUEBLES3[[#This Row],[NO. EDIFICIO ]],EDIFICIOS[],2,FALSE)</f>
        <v>PALACIO MUNICIPAL</v>
      </c>
      <c r="G80" s="495" t="str">
        <f>VLOOKUP(MUEBLES3[[#This Row],[NO. EDIFICIO ]],EDIFICIOS[],3,FALSE)</f>
        <v>PALACIO MUNICIPAL, S/N, COLONIA CENTRO</v>
      </c>
      <c r="H80" s="490" t="s">
        <v>4263</v>
      </c>
      <c r="I80" s="488" t="str">
        <f>VLOOKUP(MUEBLES3[[#This Row],[NO. ÁREA ]],AREAS[],2,FALSE)</f>
        <v>OBRAS PÚBLICAS Y ORDENAMIENTO URBANO</v>
      </c>
      <c r="J80" s="496" t="str">
        <f>VLOOKUP(MUEBLES3[[#This Row],[NO. ÁREA ]],AREAS[],5,FALSE)</f>
        <v>ING. ZOILA PÉREZ MEJÍA</v>
      </c>
      <c r="K80" s="496">
        <v>40</v>
      </c>
      <c r="L80" s="488" t="str">
        <f>VLOOKUP(MUEBLES3[[#This Row],[NÚM. DE NOMINA ]],PERSONAL[],2,FALSE)</f>
        <v>ARQ. CESAR JONATAN PÉREZ MENDOZA</v>
      </c>
      <c r="M80" s="488" t="str">
        <f>VLOOKUP(MUEBLES3[[#This Row],[NÚM. DE NOMINA ]],PERSONAL[],3,FALSE)</f>
        <v>RESIDENTE DE OBRA</v>
      </c>
      <c r="N80" s="494" t="s">
        <v>4339</v>
      </c>
      <c r="O80" s="509" t="s">
        <v>4729</v>
      </c>
      <c r="P80" s="497" t="str">
        <f>VLOOKUP(MUEBLES3[[#This Row],[NÚM. DE BIEN ]],BIENES[],2,FALSE)</f>
        <v xml:space="preserve">EQUIPO DE COMPUTO </v>
      </c>
      <c r="Q80" s="499" t="s">
        <v>238</v>
      </c>
      <c r="R80" s="490" t="s">
        <v>5019</v>
      </c>
      <c r="S80" s="495" t="s">
        <v>233</v>
      </c>
      <c r="T80" s="494" t="s">
        <v>234</v>
      </c>
      <c r="U80" s="495" t="s">
        <v>239</v>
      </c>
      <c r="V80" s="495">
        <v>1010756492</v>
      </c>
      <c r="W80" s="500">
        <v>42738</v>
      </c>
      <c r="X80" s="498">
        <v>24299</v>
      </c>
      <c r="Y80" s="498">
        <v>0</v>
      </c>
      <c r="Z80" s="498">
        <v>24299</v>
      </c>
      <c r="AA80" s="496" t="s">
        <v>3561</v>
      </c>
      <c r="AB80" s="498"/>
      <c r="AC80" s="510" t="s">
        <v>33</v>
      </c>
      <c r="AD80" s="511"/>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c r="DX80" s="15"/>
      <c r="DY80" s="15"/>
      <c r="DZ80" s="15"/>
      <c r="EA80" s="15"/>
      <c r="EB80" s="15"/>
      <c r="EC80" s="15"/>
      <c r="ED80" s="15"/>
      <c r="EE80" s="15"/>
      <c r="EF80" s="15"/>
      <c r="EG80" s="15"/>
      <c r="EH80" s="15"/>
      <c r="EI80" s="15"/>
      <c r="EJ80" s="15"/>
      <c r="EK80" s="15"/>
      <c r="EL80" s="15"/>
      <c r="EM80" s="15"/>
      <c r="EN80" s="15"/>
      <c r="EO80" s="15"/>
      <c r="EP80" s="15"/>
      <c r="EQ80" s="15"/>
      <c r="ER80" s="15"/>
      <c r="ES80" s="15"/>
      <c r="ET80" s="15"/>
      <c r="EU80" s="15"/>
      <c r="EV80" s="15"/>
      <c r="EW80" s="15"/>
      <c r="EX80" s="15"/>
      <c r="EY80" s="15"/>
      <c r="EZ80" s="15"/>
      <c r="FA80" s="15"/>
      <c r="FB80" s="15"/>
      <c r="FC80" s="15"/>
      <c r="FD80" s="15"/>
      <c r="FE80" s="15"/>
      <c r="FF80" s="15"/>
      <c r="FG80" s="15"/>
      <c r="FH80" s="15"/>
      <c r="FI80" s="15"/>
      <c r="FJ80" s="15"/>
      <c r="FK80" s="15"/>
      <c r="FL80" s="15"/>
      <c r="FM80" s="15"/>
      <c r="FN80" s="15"/>
      <c r="FO80" s="15"/>
      <c r="FP80" s="15"/>
      <c r="FQ80" s="15"/>
      <c r="FR80" s="15"/>
      <c r="FS80" s="15"/>
      <c r="FT80" s="15"/>
      <c r="FU80" s="15"/>
      <c r="FV80" s="15"/>
      <c r="FW80" s="15"/>
      <c r="FX80" s="15"/>
      <c r="FY80" s="15"/>
      <c r="FZ80" s="15"/>
      <c r="GA80" s="15"/>
      <c r="GB80" s="15"/>
      <c r="GC80" s="15"/>
      <c r="GD80" s="15"/>
      <c r="GE80" s="15"/>
      <c r="GF80" s="15"/>
      <c r="GG80" s="15"/>
      <c r="GH80" s="15"/>
      <c r="GI80" s="15"/>
      <c r="GJ80" s="15"/>
      <c r="GK80" s="15"/>
      <c r="GL80" s="15"/>
      <c r="GM80" s="15"/>
      <c r="GN80" s="15"/>
      <c r="GO80" s="15"/>
      <c r="GP80" s="15"/>
      <c r="GQ80" s="15"/>
      <c r="GR80" s="15"/>
      <c r="GS80" s="15"/>
      <c r="GT80" s="15"/>
      <c r="GU80" s="15"/>
      <c r="GV80" s="15"/>
      <c r="GW80" s="15"/>
      <c r="GX80" s="15"/>
      <c r="GY80" s="15"/>
      <c r="GZ80" s="15"/>
      <c r="HA80" s="15"/>
      <c r="HB80" s="15"/>
      <c r="HC80" s="15"/>
      <c r="HD80" s="15"/>
      <c r="HE80" s="15"/>
      <c r="HF80" s="15"/>
      <c r="HG80" s="15"/>
      <c r="HH80" s="15"/>
      <c r="HI80" s="15"/>
      <c r="HJ80" s="15"/>
      <c r="HK80" s="15"/>
      <c r="HL80" s="15"/>
      <c r="HM80" s="15"/>
      <c r="HN80" s="15"/>
      <c r="HO80" s="15"/>
      <c r="HP80" s="15"/>
      <c r="HQ80" s="15"/>
      <c r="HR80" s="15"/>
      <c r="HS80" s="15"/>
      <c r="HT80" s="15"/>
      <c r="HU80" s="15"/>
      <c r="HV80" s="15"/>
      <c r="HW80" s="15"/>
      <c r="HX80" s="15"/>
      <c r="HY80" s="15"/>
      <c r="HZ80" s="15"/>
      <c r="IA80" s="15"/>
      <c r="IB80" s="15"/>
      <c r="IC80" s="15"/>
      <c r="ID80" s="15"/>
      <c r="IE80" s="15"/>
      <c r="IF80" s="15"/>
      <c r="IG80" s="15"/>
      <c r="IH80" s="15"/>
      <c r="II80" s="15"/>
      <c r="IJ80" s="15"/>
      <c r="IK80" s="15"/>
      <c r="IL80" s="15"/>
      <c r="IM80" s="15"/>
      <c r="IN80" s="15"/>
      <c r="IO80" s="15"/>
      <c r="IP80" s="15"/>
      <c r="IQ80" s="15"/>
      <c r="IR80" s="15"/>
      <c r="IS80" s="15"/>
      <c r="IT80" s="15"/>
      <c r="IU80" s="15"/>
      <c r="IV80" s="15"/>
      <c r="IW80" s="15"/>
      <c r="IX80" s="15"/>
      <c r="IY80" s="15"/>
      <c r="IZ80" s="15"/>
      <c r="JA80" s="15"/>
      <c r="JB80" s="15"/>
      <c r="JC80" s="15"/>
      <c r="JD80" s="15"/>
      <c r="JE80" s="15"/>
      <c r="JF80" s="15"/>
      <c r="JG80" s="15"/>
      <c r="JH80" s="15"/>
      <c r="JI80" s="15"/>
      <c r="JJ80" s="15"/>
      <c r="JK80" s="15"/>
      <c r="JL80" s="15"/>
      <c r="JM80" s="15"/>
      <c r="JN80" s="15"/>
      <c r="JO80" s="15"/>
      <c r="JP80" s="15"/>
      <c r="JQ80" s="15"/>
      <c r="JR80" s="15"/>
      <c r="JS80" s="15"/>
      <c r="JT80" s="15"/>
      <c r="JU80" s="15"/>
      <c r="JV80" s="15"/>
      <c r="JW80" s="15"/>
      <c r="JX80" s="15"/>
      <c r="JY80" s="15"/>
      <c r="JZ80" s="15"/>
      <c r="KA80" s="15"/>
      <c r="KB80" s="15"/>
      <c r="KC80" s="15"/>
      <c r="KD80" s="15"/>
      <c r="KE80" s="15"/>
      <c r="KF80" s="15"/>
      <c r="KG80" s="15"/>
      <c r="KH80" s="15"/>
      <c r="KI80" s="15"/>
      <c r="KJ80" s="15"/>
      <c r="KK80" s="15"/>
      <c r="KL80" s="15"/>
      <c r="KM80" s="15"/>
      <c r="KN80" s="15"/>
      <c r="KO80" s="15"/>
      <c r="KP80" s="15"/>
      <c r="KQ80" s="15"/>
      <c r="KR80" s="15"/>
      <c r="KS80" s="15"/>
      <c r="KT80" s="15"/>
      <c r="KU80" s="15"/>
      <c r="KV80" s="15"/>
      <c r="KW80" s="15"/>
      <c r="KX80" s="15"/>
      <c r="KY80" s="15"/>
      <c r="KZ80" s="15"/>
      <c r="LA80" s="15"/>
      <c r="LB80" s="15"/>
      <c r="LC80" s="15"/>
      <c r="LD80" s="15"/>
      <c r="LE80" s="15"/>
      <c r="LF80" s="15"/>
      <c r="LG80" s="15"/>
      <c r="LH80" s="15"/>
      <c r="LI80" s="15"/>
      <c r="LJ80" s="15"/>
      <c r="LK80" s="15"/>
      <c r="LL80" s="15"/>
      <c r="LM80" s="15"/>
      <c r="LN80" s="15"/>
      <c r="LO80" s="15"/>
      <c r="LP80" s="15"/>
      <c r="LQ80" s="15"/>
      <c r="LR80" s="15"/>
      <c r="LS80" s="15"/>
      <c r="LT80" s="15"/>
      <c r="LU80" s="15"/>
      <c r="LV80" s="15"/>
      <c r="LW80" s="15"/>
      <c r="LX80" s="15"/>
    </row>
    <row r="81" spans="1:336" s="9" customFormat="1" ht="110.25" x14ac:dyDescent="0.25">
      <c r="A81" s="661" t="str">
        <f>CONCATENATE(MUEBLES3[[#This Row],[CODIGO DE LA PARTIDA ESPECIFICA ]],"-",MUEBLES3[[#This Row],[NO. EDIFICIO ]],"-",MUEBLES3[[#This Row],[NO. ÁREA ]],"-",MUEBLES3[[#This Row],[NÚM. DE BIEN ]],"-",MUEBLES3[[#This Row],[CONSECUTIVO DEL BIEN ]],"-",MUEBLES3[[#This Row],[CONSECUTIVO GENERAL DE INVENTARIO]])</f>
        <v>515-01-19-223-003-0076</v>
      </c>
      <c r="B81" s="494">
        <v>515</v>
      </c>
      <c r="C81" s="489" t="s">
        <v>6093</v>
      </c>
      <c r="D81" s="495" t="s">
        <v>7591</v>
      </c>
      <c r="E81" s="494" t="s">
        <v>4060</v>
      </c>
      <c r="F81" s="495" t="str">
        <f>VLOOKUP(MUEBLES3[[#This Row],[NO. EDIFICIO ]],EDIFICIOS[],2,FALSE)</f>
        <v>PALACIO MUNICIPAL</v>
      </c>
      <c r="G81" s="495" t="str">
        <f>VLOOKUP(MUEBLES3[[#This Row],[NO. EDIFICIO ]],EDIFICIOS[],3,FALSE)</f>
        <v>PALACIO MUNICIPAL, S/N, COLONIA CENTRO</v>
      </c>
      <c r="H81" s="490" t="s">
        <v>4264</v>
      </c>
      <c r="I81" s="488" t="str">
        <f>VLOOKUP(MUEBLES3[[#This Row],[NO. ÁREA ]],AREAS[],2,FALSE)</f>
        <v xml:space="preserve">SUBDIRECCIÓN TÉCNICA </v>
      </c>
      <c r="J81" s="496" t="str">
        <f>VLOOKUP(MUEBLES3[[#This Row],[NO. ÁREA ]],AREAS[],5,FALSE)</f>
        <v>ARQ. JUAN CARLOS CALLEJAS ESPINOZA</v>
      </c>
      <c r="K81" s="496">
        <v>360</v>
      </c>
      <c r="L81" s="488" t="str">
        <f>VLOOKUP(MUEBLES3[[#This Row],[NÚM. DE NOMINA ]],PERSONAL[],2,FALSE)</f>
        <v>ARQ. JUAN CARLOS CALLEJAS ESPINOZA</v>
      </c>
      <c r="M81" s="488" t="str">
        <f>VLOOKUP(MUEBLES3[[#This Row],[NÚM. DE NOMINA ]],PERSONAL[],3,FALSE)</f>
        <v>SUBDIRECTOR</v>
      </c>
      <c r="N81" s="494" t="s">
        <v>4856</v>
      </c>
      <c r="O81" s="507" t="s">
        <v>4694</v>
      </c>
      <c r="P81" s="497" t="str">
        <f>VLOOKUP(MUEBLES3[[#This Row],[NÚM. DE BIEN ]],BIENES[],2,FALSE)</f>
        <v xml:space="preserve">PANTALLA LED </v>
      </c>
      <c r="Q81" s="499" t="s">
        <v>225</v>
      </c>
      <c r="R81" s="490" t="s">
        <v>5020</v>
      </c>
      <c r="S81" s="495" t="s">
        <v>184</v>
      </c>
      <c r="T81" s="494" t="s">
        <v>226</v>
      </c>
      <c r="U81" s="495" t="s">
        <v>255</v>
      </c>
      <c r="V81" s="495" t="s">
        <v>256</v>
      </c>
      <c r="W81" s="500">
        <v>42733</v>
      </c>
      <c r="X81" s="498">
        <v>3595</v>
      </c>
      <c r="Y81" s="498">
        <v>0</v>
      </c>
      <c r="Z81" s="498">
        <v>3595</v>
      </c>
      <c r="AA81" s="496" t="s">
        <v>229</v>
      </c>
      <c r="AB81" s="498"/>
      <c r="AC81" s="510" t="s">
        <v>33</v>
      </c>
      <c r="AD81" s="511"/>
    </row>
    <row r="82" spans="1:336" s="9" customFormat="1" ht="283.5" x14ac:dyDescent="0.25">
      <c r="A82" s="661" t="str">
        <f>CONCATENATE(MUEBLES3[[#This Row],[CODIGO DE LA PARTIDA ESPECIFICA ]],"-",MUEBLES3[[#This Row],[NO. EDIFICIO ]],"-",MUEBLES3[[#This Row],[NO. ÁREA ]],"-",MUEBLES3[[#This Row],[NÚM. DE BIEN ]],"-",MUEBLES3[[#This Row],[CONSECUTIVO DEL BIEN ]],"-",MUEBLES3[[#This Row],[CONSECUTIVO GENERAL DE INVENTARIO]])</f>
        <v>515-01-18-109-039-0077</v>
      </c>
      <c r="B82" s="494">
        <v>515</v>
      </c>
      <c r="C82" s="489" t="s">
        <v>6093</v>
      </c>
      <c r="D82" s="495" t="s">
        <v>7592</v>
      </c>
      <c r="E82" s="494" t="s">
        <v>4060</v>
      </c>
      <c r="F82" s="495" t="str">
        <f>VLOOKUP(MUEBLES3[[#This Row],[NO. EDIFICIO ]],EDIFICIOS[],2,FALSE)</f>
        <v>PALACIO MUNICIPAL</v>
      </c>
      <c r="G82" s="495" t="str">
        <f>VLOOKUP(MUEBLES3[[#This Row],[NO. EDIFICIO ]],EDIFICIOS[],3,FALSE)</f>
        <v>PALACIO MUNICIPAL, S/N, COLONIA CENTRO</v>
      </c>
      <c r="H82" s="490" t="s">
        <v>4263</v>
      </c>
      <c r="I82" s="488" t="str">
        <f>VLOOKUP(MUEBLES3[[#This Row],[NO. ÁREA ]],AREAS[],2,FALSE)</f>
        <v>OBRAS PÚBLICAS Y ORDENAMIENTO URBANO</v>
      </c>
      <c r="J82" s="496" t="str">
        <f>VLOOKUP(MUEBLES3[[#This Row],[NO. ÁREA ]],AREAS[],5,FALSE)</f>
        <v>ING. ZOILA PÉREZ MEJÍA</v>
      </c>
      <c r="K82" s="496">
        <v>157</v>
      </c>
      <c r="L82" s="488" t="str">
        <f>VLOOKUP(MUEBLES3[[#This Row],[NÚM. DE NOMINA ]],PERSONAL[],2,FALSE)</f>
        <v>P. L. A. MARCOS CHÁVEZ SÁNCHEZ</v>
      </c>
      <c r="M82" s="488" t="str">
        <f>VLOOKUP(MUEBLES3[[#This Row],[NÚM. DE NOMINA ]],PERSONAL[],3,FALSE)</f>
        <v>AUXILIAR ADMINISTRATIVO</v>
      </c>
      <c r="N82" s="494" t="s">
        <v>4339</v>
      </c>
      <c r="O82" s="507" t="s">
        <v>4730</v>
      </c>
      <c r="P82" s="497" t="str">
        <f>VLOOKUP(MUEBLES3[[#This Row],[NÚM. DE BIEN ]],BIENES[],2,FALSE)</f>
        <v xml:space="preserve">EQUIPO DE COMPUTO </v>
      </c>
      <c r="Q82" s="499" t="s">
        <v>2050</v>
      </c>
      <c r="R82" s="490" t="s">
        <v>5021</v>
      </c>
      <c r="S82" s="495" t="s">
        <v>50</v>
      </c>
      <c r="T82" s="494" t="s">
        <v>222</v>
      </c>
      <c r="U82" s="495" t="s">
        <v>224</v>
      </c>
      <c r="V82" s="495" t="s">
        <v>220</v>
      </c>
      <c r="W82" s="500">
        <v>42759</v>
      </c>
      <c r="X82" s="498">
        <v>9999</v>
      </c>
      <c r="Y82" s="498">
        <v>0</v>
      </c>
      <c r="Z82" s="498">
        <v>9999</v>
      </c>
      <c r="AA82" s="496" t="s">
        <v>2049</v>
      </c>
      <c r="AB82" s="498"/>
      <c r="AC82" s="510" t="s">
        <v>26</v>
      </c>
      <c r="AD82" s="511"/>
    </row>
    <row r="83" spans="1:336" s="9" customFormat="1" ht="173.25" x14ac:dyDescent="0.25">
      <c r="A83" s="661" t="str">
        <f>CONCATENATE(MUEBLES3[[#This Row],[CODIGO DE LA PARTIDA ESPECIFICA ]],"-",MUEBLES3[[#This Row],[NO. EDIFICIO ]],"-",MUEBLES3[[#This Row],[NO. ÁREA ]],"-",MUEBLES3[[#This Row],[NÚM. DE BIEN ]],"-",MUEBLES3[[#This Row],[CONSECUTIVO DEL BIEN ]],"-",MUEBLES3[[#This Row],[CONSECUTIVO GENERAL DE INVENTARIO]])</f>
        <v>515-01-21-109-040-0078</v>
      </c>
      <c r="B83" s="494">
        <v>515</v>
      </c>
      <c r="C83" s="489" t="s">
        <v>6093</v>
      </c>
      <c r="D83" s="495" t="s">
        <v>6179</v>
      </c>
      <c r="E83" s="494" t="s">
        <v>4060</v>
      </c>
      <c r="F83" s="495" t="str">
        <f>VLOOKUP(MUEBLES3[[#This Row],[NO. EDIFICIO ]],EDIFICIOS[],2,FALSE)</f>
        <v>PALACIO MUNICIPAL</v>
      </c>
      <c r="G83" s="495" t="str">
        <f>VLOOKUP(MUEBLES3[[#This Row],[NO. EDIFICIO ]],EDIFICIOS[],3,FALSE)</f>
        <v>PALACIO MUNICIPAL, S/N, COLONIA CENTRO</v>
      </c>
      <c r="H83" s="490" t="s">
        <v>4266</v>
      </c>
      <c r="I83" s="488" t="str">
        <f>VLOOKUP(MUEBLES3[[#This Row],[NO. ÁREA ]],AREAS[],2,FALSE)</f>
        <v>UNIDAD TÉCNICA DE DESARROLLO URBANO Y ORDENAMIENTO TERRITORIAL</v>
      </c>
      <c r="J83" s="496" t="str">
        <f>VLOOKUP(MUEBLES3[[#This Row],[NO. ÁREA ]],AREAS[],5,FALSE)</f>
        <v>P. DE ARQ. RODRIGO MENDOZA MARTÍNEZ</v>
      </c>
      <c r="K83" s="496">
        <v>162</v>
      </c>
      <c r="L83" s="488" t="str">
        <f>VLOOKUP(MUEBLES3[[#This Row],[NÚM. DE NOMINA ]],PERSONAL[],2,FALSE)</f>
        <v>P. DE ARQ. RODRIGO MENDOZA MARTÍNEZ</v>
      </c>
      <c r="M83" s="488" t="str">
        <f>VLOOKUP(MUEBLES3[[#This Row],[NÚM. DE NOMINA ]],PERSONAL[],3,FALSE)</f>
        <v xml:space="preserve">TITULAR </v>
      </c>
      <c r="N83" s="494" t="s">
        <v>4339</v>
      </c>
      <c r="O83" s="507" t="s">
        <v>4731</v>
      </c>
      <c r="P83" s="497" t="str">
        <f>VLOOKUP(MUEBLES3[[#This Row],[NÚM. DE BIEN ]],BIENES[],2,FALSE)</f>
        <v xml:space="preserve">EQUIPO DE COMPUTO </v>
      </c>
      <c r="Q83" s="499" t="s">
        <v>221</v>
      </c>
      <c r="R83" s="490" t="s">
        <v>5022</v>
      </c>
      <c r="S83" s="495" t="s">
        <v>50</v>
      </c>
      <c r="T83" s="494" t="s">
        <v>222</v>
      </c>
      <c r="U83" s="495" t="s">
        <v>223</v>
      </c>
      <c r="V83" s="495" t="s">
        <v>220</v>
      </c>
      <c r="W83" s="500">
        <v>42759</v>
      </c>
      <c r="X83" s="498">
        <v>9999</v>
      </c>
      <c r="Y83" s="498">
        <v>0</v>
      </c>
      <c r="Z83" s="498">
        <v>9999</v>
      </c>
      <c r="AA83" s="494" t="s">
        <v>1333</v>
      </c>
      <c r="AB83" s="498"/>
      <c r="AC83" s="510" t="s">
        <v>33</v>
      </c>
      <c r="AD83" s="511"/>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c r="DK83" s="15"/>
      <c r="DL83" s="15"/>
      <c r="DM83" s="15"/>
      <c r="DN83" s="15"/>
      <c r="DO83" s="15"/>
      <c r="DP83" s="15"/>
      <c r="DQ83" s="15"/>
      <c r="DR83" s="15"/>
      <c r="DS83" s="15"/>
      <c r="DT83" s="15"/>
      <c r="DU83" s="15"/>
      <c r="DV83" s="15"/>
      <c r="DW83" s="15"/>
      <c r="DX83" s="15"/>
      <c r="DY83" s="15"/>
      <c r="DZ83" s="15"/>
      <c r="EA83" s="15"/>
      <c r="EB83" s="15"/>
      <c r="EC83" s="15"/>
      <c r="ED83" s="15"/>
      <c r="EE83" s="15"/>
      <c r="EF83" s="15"/>
      <c r="EG83" s="15"/>
      <c r="EH83" s="15"/>
      <c r="EI83" s="15"/>
      <c r="EJ83" s="15"/>
      <c r="EK83" s="1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c r="HY83" s="15"/>
      <c r="HZ83" s="15"/>
      <c r="IA83" s="15"/>
      <c r="IB83" s="15"/>
      <c r="IC83" s="15"/>
      <c r="ID83" s="15"/>
      <c r="IE83" s="15"/>
      <c r="IF83" s="15"/>
      <c r="IG83" s="15"/>
      <c r="IH83" s="15"/>
      <c r="II83" s="15"/>
      <c r="IJ83" s="15"/>
      <c r="IK83" s="15"/>
      <c r="IL83" s="15"/>
      <c r="IM83" s="15"/>
      <c r="IN83" s="15"/>
      <c r="IO83" s="15"/>
      <c r="IP83" s="15"/>
      <c r="IQ83" s="15"/>
      <c r="IR83" s="15"/>
      <c r="IS83" s="15"/>
      <c r="IT83" s="15"/>
      <c r="IU83" s="15"/>
      <c r="IV83" s="15"/>
      <c r="IW83" s="15"/>
      <c r="IX83" s="15"/>
      <c r="IY83" s="15"/>
      <c r="IZ83" s="15"/>
      <c r="JA83" s="15"/>
      <c r="JB83" s="15"/>
      <c r="JC83" s="15"/>
      <c r="JD83" s="15"/>
      <c r="JE83" s="15"/>
      <c r="JF83" s="15"/>
      <c r="JG83" s="15"/>
      <c r="JH83" s="15"/>
      <c r="JI83" s="15"/>
      <c r="JJ83" s="15"/>
      <c r="JK83" s="15"/>
      <c r="JL83" s="15"/>
      <c r="JM83" s="15"/>
      <c r="JN83" s="15"/>
      <c r="JO83" s="15"/>
      <c r="JP83" s="15"/>
      <c r="JQ83" s="15"/>
      <c r="JR83" s="15"/>
      <c r="JS83" s="15"/>
      <c r="JT83" s="15"/>
      <c r="JU83" s="15"/>
      <c r="JV83" s="15"/>
      <c r="JW83" s="15"/>
      <c r="JX83" s="15"/>
      <c r="JY83" s="15"/>
      <c r="JZ83" s="15"/>
      <c r="KA83" s="15"/>
      <c r="KB83" s="15"/>
      <c r="KC83" s="15"/>
      <c r="KD83" s="15"/>
      <c r="KE83" s="15"/>
      <c r="KF83" s="15"/>
      <c r="KG83" s="15"/>
      <c r="KH83" s="15"/>
      <c r="KI83" s="15"/>
      <c r="KJ83" s="15"/>
      <c r="KK83" s="15"/>
      <c r="KL83" s="15"/>
      <c r="KM83" s="15"/>
      <c r="KN83" s="15"/>
      <c r="KO83" s="15"/>
      <c r="KP83" s="15"/>
      <c r="KQ83" s="15"/>
      <c r="KR83" s="15"/>
      <c r="KS83" s="15"/>
      <c r="KT83" s="15"/>
      <c r="KU83" s="15"/>
      <c r="KV83" s="15"/>
      <c r="KW83" s="15"/>
      <c r="KX83" s="15"/>
      <c r="KY83" s="15"/>
      <c r="KZ83" s="15"/>
      <c r="LA83" s="15"/>
      <c r="LB83" s="15"/>
      <c r="LC83" s="15"/>
      <c r="LD83" s="15"/>
      <c r="LE83" s="15"/>
      <c r="LF83" s="15"/>
      <c r="LG83" s="15"/>
      <c r="LH83" s="15"/>
      <c r="LI83" s="15"/>
      <c r="LJ83" s="15"/>
      <c r="LK83" s="15"/>
      <c r="LL83" s="15"/>
      <c r="LM83" s="15"/>
      <c r="LN83" s="15"/>
      <c r="LO83" s="15"/>
      <c r="LP83" s="15"/>
      <c r="LQ83" s="15"/>
      <c r="LR83" s="15"/>
      <c r="LS83" s="15"/>
      <c r="LT83" s="15"/>
      <c r="LU83" s="15"/>
      <c r="LV83" s="15"/>
      <c r="LW83" s="15"/>
      <c r="LX83" s="15"/>
    </row>
    <row r="84" spans="1:336" s="9" customFormat="1" ht="173.25" x14ac:dyDescent="0.25">
      <c r="A84" s="661" t="str">
        <f>CONCATENATE(MUEBLES3[[#This Row],[CODIGO DE LA PARTIDA ESPECIFICA ]],"-",MUEBLES3[[#This Row],[NO. EDIFICIO ]],"-",MUEBLES3[[#This Row],[NO. ÁREA ]],"-",MUEBLES3[[#This Row],[NÚM. DE BIEN ]],"-",MUEBLES3[[#This Row],[CONSECUTIVO DEL BIEN ]],"-",MUEBLES3[[#This Row],[CONSECUTIVO GENERAL DE INVENTARIO]])</f>
        <v>515-01-18-109-041-0079</v>
      </c>
      <c r="B84" s="494">
        <v>515</v>
      </c>
      <c r="C84" s="489" t="s">
        <v>6093</v>
      </c>
      <c r="D84" s="495" t="s">
        <v>7593</v>
      </c>
      <c r="E84" s="494" t="s">
        <v>4060</v>
      </c>
      <c r="F84" s="495" t="str">
        <f>VLOOKUP(MUEBLES3[[#This Row],[NO. EDIFICIO ]],EDIFICIOS[],2,FALSE)</f>
        <v>PALACIO MUNICIPAL</v>
      </c>
      <c r="G84" s="495" t="str">
        <f>VLOOKUP(MUEBLES3[[#This Row],[NO. EDIFICIO ]],EDIFICIOS[],3,FALSE)</f>
        <v>PALACIO MUNICIPAL, S/N, COLONIA CENTRO</v>
      </c>
      <c r="H84" s="490" t="s">
        <v>4263</v>
      </c>
      <c r="I84" s="488" t="str">
        <f>VLOOKUP(MUEBLES3[[#This Row],[NO. ÁREA ]],AREAS[],2,FALSE)</f>
        <v>OBRAS PÚBLICAS Y ORDENAMIENTO URBANO</v>
      </c>
      <c r="J84" s="496" t="str">
        <f>VLOOKUP(MUEBLES3[[#This Row],[NO. ÁREA ]],AREAS[],5,FALSE)</f>
        <v>ING. ZOILA PÉREZ MEJÍA</v>
      </c>
      <c r="K84" s="496">
        <v>164</v>
      </c>
      <c r="L84" s="488" t="str">
        <f>VLOOKUP(MUEBLES3[[#This Row],[NÚM. DE NOMINA ]],PERSONAL[],2,FALSE)</f>
        <v>ING. ZOILA PÉREZ MEJÍA</v>
      </c>
      <c r="M84" s="488" t="str">
        <f>VLOOKUP(MUEBLES3[[#This Row],[NÚM. DE NOMINA ]],PERSONAL[],3,FALSE)</f>
        <v>TITULAR</v>
      </c>
      <c r="N84" s="494" t="s">
        <v>4339</v>
      </c>
      <c r="O84" s="507" t="s">
        <v>4732</v>
      </c>
      <c r="P84" s="497" t="str">
        <f>VLOOKUP(MUEBLES3[[#This Row],[NÚM. DE BIEN ]],BIENES[],2,FALSE)</f>
        <v xml:space="preserve">EQUIPO DE COMPUTO </v>
      </c>
      <c r="Q84" s="499" t="s">
        <v>240</v>
      </c>
      <c r="R84" s="490" t="s">
        <v>5023</v>
      </c>
      <c r="S84" s="495" t="s">
        <v>233</v>
      </c>
      <c r="T84" s="494" t="s">
        <v>234</v>
      </c>
      <c r="U84" s="495" t="s">
        <v>241</v>
      </c>
      <c r="V84" s="495">
        <v>1010756492</v>
      </c>
      <c r="W84" s="500">
        <v>42738</v>
      </c>
      <c r="X84" s="498">
        <v>24299</v>
      </c>
      <c r="Y84" s="498">
        <v>0</v>
      </c>
      <c r="Z84" s="498">
        <v>24299</v>
      </c>
      <c r="AA84" s="496" t="s">
        <v>1345</v>
      </c>
      <c r="AB84" s="498"/>
      <c r="AC84" s="510" t="s">
        <v>33</v>
      </c>
      <c r="AD84" s="511"/>
    </row>
    <row r="85" spans="1:336" s="9" customFormat="1" ht="173.25" x14ac:dyDescent="0.25">
      <c r="A85" s="661" t="str">
        <f>CONCATENATE(MUEBLES3[[#This Row],[CODIGO DE LA PARTIDA ESPECIFICA ]],"-",MUEBLES3[[#This Row],[NO. EDIFICIO ]],"-",MUEBLES3[[#This Row],[NO. ÁREA ]],"-",MUEBLES3[[#This Row],[NÚM. DE BIEN ]],"-",MUEBLES3[[#This Row],[CONSECUTIVO DEL BIEN ]],"-",MUEBLES3[[#This Row],[CONSECUTIVO GENERAL DE INVENTARIO]])</f>
        <v>515-01-18-109-042-0080</v>
      </c>
      <c r="B85" s="494">
        <v>515</v>
      </c>
      <c r="C85" s="489" t="s">
        <v>6093</v>
      </c>
      <c r="D85" s="495" t="s">
        <v>7594</v>
      </c>
      <c r="E85" s="494" t="s">
        <v>4060</v>
      </c>
      <c r="F85" s="495" t="str">
        <f>VLOOKUP(MUEBLES3[[#This Row],[NO. EDIFICIO ]],EDIFICIOS[],2,FALSE)</f>
        <v>PALACIO MUNICIPAL</v>
      </c>
      <c r="G85" s="495" t="str">
        <f>VLOOKUP(MUEBLES3[[#This Row],[NO. EDIFICIO ]],EDIFICIOS[],3,FALSE)</f>
        <v>PALACIO MUNICIPAL, S/N, COLONIA CENTRO</v>
      </c>
      <c r="H85" s="490" t="s">
        <v>4263</v>
      </c>
      <c r="I85" s="488" t="str">
        <f>VLOOKUP(MUEBLES3[[#This Row],[NO. ÁREA ]],AREAS[],2,FALSE)</f>
        <v>OBRAS PÚBLICAS Y ORDENAMIENTO URBANO</v>
      </c>
      <c r="J85" s="496" t="str">
        <f>VLOOKUP(MUEBLES3[[#This Row],[NO. ÁREA ]],AREAS[],5,FALSE)</f>
        <v>ING. ZOILA PÉREZ MEJÍA</v>
      </c>
      <c r="K85" s="496">
        <v>164</v>
      </c>
      <c r="L85" s="488" t="str">
        <f>VLOOKUP(MUEBLES3[[#This Row],[NÚM. DE NOMINA ]],PERSONAL[],2,FALSE)</f>
        <v>ING. ZOILA PÉREZ MEJÍA</v>
      </c>
      <c r="M85" s="488" t="str">
        <f>VLOOKUP(MUEBLES3[[#This Row],[NÚM. DE NOMINA ]],PERSONAL[],3,FALSE)</f>
        <v>TITULAR</v>
      </c>
      <c r="N85" s="494" t="s">
        <v>4339</v>
      </c>
      <c r="O85" s="496" t="s">
        <v>4733</v>
      </c>
      <c r="P85" s="497" t="str">
        <f>VLOOKUP(MUEBLES3[[#This Row],[NÚM. DE BIEN ]],BIENES[],2,FALSE)</f>
        <v xml:space="preserve">EQUIPO DE COMPUTO </v>
      </c>
      <c r="Q85" s="499" t="s">
        <v>236</v>
      </c>
      <c r="R85" s="490" t="s">
        <v>5024</v>
      </c>
      <c r="S85" s="495" t="s">
        <v>233</v>
      </c>
      <c r="T85" s="494" t="s">
        <v>234</v>
      </c>
      <c r="U85" s="495" t="s">
        <v>237</v>
      </c>
      <c r="V85" s="495">
        <v>1010756492</v>
      </c>
      <c r="W85" s="500">
        <v>42738</v>
      </c>
      <c r="X85" s="498">
        <v>24299</v>
      </c>
      <c r="Y85" s="498">
        <v>0</v>
      </c>
      <c r="Z85" s="498">
        <v>24299</v>
      </c>
      <c r="AA85" s="496" t="s">
        <v>3562</v>
      </c>
      <c r="AB85" s="498"/>
      <c r="AC85" s="510" t="s">
        <v>33</v>
      </c>
      <c r="AD85" s="511"/>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15"/>
      <c r="FG85" s="15"/>
      <c r="FH85" s="15"/>
      <c r="FI85" s="15"/>
      <c r="FJ85" s="15"/>
      <c r="FK85" s="15"/>
      <c r="FL85" s="15"/>
      <c r="FM85" s="15"/>
      <c r="FN85" s="15"/>
      <c r="FO85" s="15"/>
      <c r="FP85" s="15"/>
      <c r="FQ85" s="15"/>
      <c r="FR85" s="15"/>
      <c r="FS85" s="15"/>
      <c r="FT85" s="15"/>
      <c r="FU85" s="15"/>
      <c r="FV85" s="15"/>
      <c r="FW85" s="15"/>
      <c r="FX85" s="15"/>
      <c r="FY85" s="15"/>
      <c r="FZ85" s="15"/>
      <c r="GA85" s="15"/>
      <c r="GB85" s="15"/>
      <c r="GC85" s="15"/>
      <c r="GD85" s="15"/>
      <c r="GE85" s="15"/>
      <c r="GF85" s="15"/>
      <c r="GG85" s="15"/>
      <c r="GH85" s="15"/>
      <c r="GI85" s="15"/>
      <c r="GJ85" s="15"/>
      <c r="GK85" s="15"/>
      <c r="GL85" s="15"/>
      <c r="GM85" s="15"/>
      <c r="GN85" s="15"/>
      <c r="GO85" s="15"/>
      <c r="GP85" s="15"/>
      <c r="GQ85" s="15"/>
      <c r="GR85" s="15"/>
      <c r="GS85" s="15"/>
      <c r="GT85" s="15"/>
      <c r="GU85" s="15"/>
      <c r="GV85" s="15"/>
      <c r="GW85" s="15"/>
      <c r="GX85" s="15"/>
      <c r="GY85" s="15"/>
      <c r="GZ85" s="15"/>
      <c r="HA85" s="15"/>
      <c r="HB85" s="15"/>
      <c r="HC85" s="15"/>
      <c r="HD85" s="15"/>
      <c r="HE85" s="15"/>
      <c r="HF85" s="15"/>
      <c r="HG85" s="15"/>
      <c r="HH85" s="15"/>
      <c r="HI85" s="15"/>
      <c r="HJ85" s="15"/>
      <c r="HK85" s="15"/>
      <c r="HL85" s="15"/>
      <c r="HM85" s="15"/>
      <c r="HN85" s="15"/>
      <c r="HO85" s="15"/>
      <c r="HP85" s="15"/>
      <c r="HQ85" s="15"/>
      <c r="HR85" s="15"/>
      <c r="HS85" s="15"/>
      <c r="HT85" s="15"/>
      <c r="HU85" s="15"/>
      <c r="HV85" s="15"/>
      <c r="HW85" s="15"/>
      <c r="HX85" s="15"/>
      <c r="HY85" s="15"/>
      <c r="HZ85" s="15"/>
      <c r="IA85" s="15"/>
      <c r="IB85" s="15"/>
      <c r="IC85" s="15"/>
      <c r="ID85" s="15"/>
      <c r="IE85" s="15"/>
      <c r="IF85" s="15"/>
      <c r="IG85" s="15"/>
      <c r="IH85" s="15"/>
      <c r="II85" s="15"/>
      <c r="IJ85" s="15"/>
      <c r="IK85" s="15"/>
      <c r="IL85" s="15"/>
      <c r="IM85" s="15"/>
      <c r="IN85" s="15"/>
      <c r="IO85" s="15"/>
      <c r="IP85" s="15"/>
      <c r="IQ85" s="15"/>
      <c r="IR85" s="15"/>
      <c r="IS85" s="15"/>
      <c r="IT85" s="15"/>
      <c r="IU85" s="15"/>
      <c r="IV85" s="15"/>
      <c r="IW85" s="15"/>
      <c r="IX85" s="15"/>
      <c r="IY85" s="15"/>
      <c r="IZ85" s="15"/>
      <c r="JA85" s="15"/>
      <c r="JB85" s="15"/>
      <c r="JC85" s="15"/>
      <c r="JD85" s="15"/>
      <c r="JE85" s="15"/>
      <c r="JF85" s="15"/>
      <c r="JG85" s="15"/>
      <c r="JH85" s="15"/>
      <c r="JI85" s="15"/>
      <c r="JJ85" s="15"/>
      <c r="JK85" s="15"/>
      <c r="JL85" s="15"/>
      <c r="JM85" s="15"/>
      <c r="JN85" s="15"/>
      <c r="JO85" s="15"/>
      <c r="JP85" s="15"/>
      <c r="JQ85" s="15"/>
      <c r="JR85" s="15"/>
      <c r="JS85" s="15"/>
      <c r="JT85" s="15"/>
      <c r="JU85" s="15"/>
      <c r="JV85" s="15"/>
      <c r="JW85" s="15"/>
      <c r="JX85" s="15"/>
      <c r="JY85" s="15"/>
      <c r="JZ85" s="15"/>
      <c r="KA85" s="15"/>
      <c r="KB85" s="15"/>
      <c r="KC85" s="15"/>
      <c r="KD85" s="15"/>
      <c r="KE85" s="15"/>
      <c r="KF85" s="15"/>
      <c r="KG85" s="15"/>
      <c r="KH85" s="15"/>
      <c r="KI85" s="15"/>
      <c r="KJ85" s="15"/>
      <c r="KK85" s="15"/>
      <c r="KL85" s="15"/>
      <c r="KM85" s="15"/>
      <c r="KN85" s="15"/>
      <c r="KO85" s="15"/>
      <c r="KP85" s="15"/>
      <c r="KQ85" s="15"/>
      <c r="KR85" s="15"/>
      <c r="KS85" s="15"/>
      <c r="KT85" s="15"/>
      <c r="KU85" s="15"/>
      <c r="KV85" s="15"/>
      <c r="KW85" s="15"/>
      <c r="KX85" s="15"/>
      <c r="KY85" s="15"/>
      <c r="KZ85" s="15"/>
      <c r="LA85" s="15"/>
      <c r="LB85" s="15"/>
      <c r="LC85" s="15"/>
      <c r="LD85" s="15"/>
      <c r="LE85" s="15"/>
      <c r="LF85" s="15"/>
      <c r="LG85" s="15"/>
      <c r="LH85" s="15"/>
      <c r="LI85" s="15"/>
      <c r="LJ85" s="15"/>
      <c r="LK85" s="15"/>
      <c r="LL85" s="15"/>
      <c r="LM85" s="15"/>
      <c r="LN85" s="15"/>
      <c r="LO85" s="15"/>
      <c r="LP85" s="15"/>
      <c r="LQ85" s="15"/>
      <c r="LR85" s="15"/>
      <c r="LS85" s="15"/>
      <c r="LT85" s="15"/>
      <c r="LU85" s="15"/>
      <c r="LV85" s="15"/>
      <c r="LW85" s="15"/>
      <c r="LX85" s="15"/>
    </row>
    <row r="86" spans="1:336" s="9" customFormat="1" ht="94.5" x14ac:dyDescent="0.25">
      <c r="A86" s="661" t="str">
        <f>CONCATENATE(MUEBLES3[[#This Row],[CODIGO DE LA PARTIDA ESPECIFICA ]],"-",MUEBLES3[[#This Row],[NO. EDIFICIO ]],"-",MUEBLES3[[#This Row],[NO. ÁREA ]],"-",MUEBLES3[[#This Row],[NÚM. DE BIEN ]],"-",MUEBLES3[[#This Row],[CONSECUTIVO DEL BIEN ]],"-",MUEBLES3[[#This Row],[CONSECUTIVO GENERAL DE INVENTARIO]])</f>
        <v>515-01-20-223-004-0081</v>
      </c>
      <c r="B86" s="494">
        <v>515</v>
      </c>
      <c r="C86" s="489" t="s">
        <v>6093</v>
      </c>
      <c r="D86" s="495">
        <v>3</v>
      </c>
      <c r="E86" s="494" t="s">
        <v>4060</v>
      </c>
      <c r="F86" s="495" t="str">
        <f>VLOOKUP(MUEBLES3[[#This Row],[NO. EDIFICIO ]],EDIFICIOS[],2,FALSE)</f>
        <v>PALACIO MUNICIPAL</v>
      </c>
      <c r="G86" s="495" t="str">
        <f>VLOOKUP(MUEBLES3[[#This Row],[NO. EDIFICIO ]],EDIFICIOS[],3,FALSE)</f>
        <v>PALACIO MUNICIPAL, S/N, COLONIA CENTRO</v>
      </c>
      <c r="H86" s="490" t="s">
        <v>4265</v>
      </c>
      <c r="I86" s="488" t="str">
        <f>VLOOKUP(MUEBLES3[[#This Row],[NO. ÁREA ]],AREAS[],2,FALSE)</f>
        <v>SUBIRECCIÓN ADMINISTRATIVA</v>
      </c>
      <c r="J86" s="496" t="str">
        <f>VLOOKUP(MUEBLES3[[#This Row],[NO. ÁREA ]],AREAS[],5,FALSE)</f>
        <v xml:space="preserve">ARQ. LUIS ÁLVARO ÁNGELES PÉREZ </v>
      </c>
      <c r="K86" s="496">
        <v>130</v>
      </c>
      <c r="L86" s="488" t="str">
        <f>VLOOKUP(MUEBLES3[[#This Row],[NÚM. DE NOMINA ]],PERSONAL[],2,FALSE)</f>
        <v xml:space="preserve">ING. LUIS ÁLVARO ÁNGELES PÉREZ </v>
      </c>
      <c r="M86" s="488" t="str">
        <f>VLOOKUP(MUEBLES3[[#This Row],[NÚM. DE NOMINA ]],PERSONAL[],3,FALSE)</f>
        <v>SUBDIRECTOR ADMINISTRATIVO</v>
      </c>
      <c r="N86" s="494" t="s">
        <v>4856</v>
      </c>
      <c r="O86" s="496" t="s">
        <v>4695</v>
      </c>
      <c r="P86" s="497" t="str">
        <f>VLOOKUP(MUEBLES3[[#This Row],[NÚM. DE BIEN ]],BIENES[],2,FALSE)</f>
        <v xml:space="preserve">PANTALLA LED </v>
      </c>
      <c r="Q86" s="499" t="s">
        <v>225</v>
      </c>
      <c r="R86" s="490" t="s">
        <v>5025</v>
      </c>
      <c r="S86" s="495" t="s">
        <v>184</v>
      </c>
      <c r="T86" s="494" t="s">
        <v>226</v>
      </c>
      <c r="U86" s="495" t="s">
        <v>257</v>
      </c>
      <c r="V86" s="495" t="s">
        <v>258</v>
      </c>
      <c r="W86" s="500">
        <v>42734</v>
      </c>
      <c r="X86" s="498">
        <v>3595</v>
      </c>
      <c r="Y86" s="498">
        <v>0</v>
      </c>
      <c r="Z86" s="498">
        <v>3595</v>
      </c>
      <c r="AA86" s="496" t="s">
        <v>3336</v>
      </c>
      <c r="AB86" s="498"/>
      <c r="AC86" s="510" t="s">
        <v>33</v>
      </c>
      <c r="AD86" s="511"/>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c r="IG86" s="15"/>
      <c r="IH86" s="15"/>
      <c r="II86" s="15"/>
      <c r="IJ86" s="15"/>
      <c r="IK86" s="15"/>
      <c r="IL86" s="15"/>
      <c r="IM86" s="15"/>
      <c r="IN86" s="15"/>
      <c r="IO86" s="15"/>
      <c r="IP86" s="15"/>
      <c r="IQ86" s="15"/>
      <c r="IR86" s="15"/>
      <c r="IS86" s="15"/>
      <c r="IT86" s="15"/>
      <c r="IU86" s="15"/>
      <c r="IV86" s="15"/>
      <c r="IW86" s="15"/>
      <c r="IX86" s="15"/>
      <c r="IY86" s="15"/>
      <c r="IZ86" s="15"/>
      <c r="JA86" s="15"/>
      <c r="JB86" s="15"/>
      <c r="JC86" s="15"/>
      <c r="JD86" s="15"/>
      <c r="JE86" s="15"/>
      <c r="JF86" s="15"/>
      <c r="JG86" s="15"/>
      <c r="JH86" s="15"/>
      <c r="JI86" s="15"/>
      <c r="JJ86" s="15"/>
      <c r="JK86" s="15"/>
      <c r="JL86" s="15"/>
      <c r="JM86" s="15"/>
      <c r="JN86" s="15"/>
      <c r="JO86" s="15"/>
      <c r="JP86" s="15"/>
      <c r="JQ86" s="15"/>
      <c r="JR86" s="15"/>
      <c r="JS86" s="15"/>
      <c r="JT86" s="15"/>
      <c r="JU86" s="15"/>
      <c r="JV86" s="15"/>
      <c r="JW86" s="15"/>
      <c r="JX86" s="15"/>
      <c r="JY86" s="15"/>
      <c r="JZ86" s="15"/>
      <c r="KA86" s="15"/>
      <c r="KB86" s="15"/>
      <c r="KC86" s="15"/>
      <c r="KD86" s="15"/>
      <c r="KE86" s="15"/>
      <c r="KF86" s="15"/>
      <c r="KG86" s="15"/>
      <c r="KH86" s="15"/>
      <c r="KI86" s="15"/>
      <c r="KJ86" s="15"/>
      <c r="KK86" s="15"/>
      <c r="KL86" s="15"/>
      <c r="KM86" s="15"/>
      <c r="KN86" s="15"/>
      <c r="KO86" s="15"/>
      <c r="KP86" s="15"/>
      <c r="KQ86" s="15"/>
      <c r="KR86" s="15"/>
      <c r="KS86" s="15"/>
      <c r="KT86" s="15"/>
      <c r="KU86" s="15"/>
      <c r="KV86" s="15"/>
      <c r="KW86" s="15"/>
      <c r="KX86" s="15"/>
      <c r="KY86" s="15"/>
      <c r="KZ86" s="15"/>
      <c r="LA86" s="15"/>
      <c r="LB86" s="15"/>
      <c r="LC86" s="15"/>
      <c r="LD86" s="15"/>
      <c r="LE86" s="15"/>
      <c r="LF86" s="15"/>
      <c r="LG86" s="15"/>
      <c r="LH86" s="15"/>
      <c r="LI86" s="15"/>
      <c r="LJ86" s="15"/>
      <c r="LK86" s="15"/>
      <c r="LL86" s="15"/>
      <c r="LM86" s="15"/>
      <c r="LN86" s="15"/>
      <c r="LO86" s="15"/>
      <c r="LP86" s="15"/>
      <c r="LQ86" s="15"/>
      <c r="LR86" s="15"/>
      <c r="LS86" s="15"/>
      <c r="LT86" s="15"/>
      <c r="LU86" s="15"/>
      <c r="LV86" s="15"/>
      <c r="LW86" s="15"/>
      <c r="LX86" s="15"/>
    </row>
    <row r="87" spans="1:336" s="15" customFormat="1" ht="204.75" x14ac:dyDescent="0.25">
      <c r="A87" s="661" t="str">
        <f>CONCATENATE(MUEBLES3[[#This Row],[CODIGO DE LA PARTIDA ESPECIFICA ]],"-",MUEBLES3[[#This Row],[NO. EDIFICIO ]],"-",MUEBLES3[[#This Row],[NO. ÁREA ]],"-",MUEBLES3[[#This Row],[NÚM. DE BIEN ]],"-",MUEBLES3[[#This Row],[CONSECUTIVO DEL BIEN ]],"-",MUEBLES3[[#This Row],[CONSECUTIVO GENERAL DE INVENTARIO]])</f>
        <v>515-01-21-109-043-0082</v>
      </c>
      <c r="B87" s="494">
        <v>515</v>
      </c>
      <c r="C87" s="489" t="s">
        <v>6093</v>
      </c>
      <c r="D87" s="495" t="s">
        <v>7851</v>
      </c>
      <c r="E87" s="494" t="s">
        <v>4060</v>
      </c>
      <c r="F87" s="495" t="str">
        <f>VLOOKUP(MUEBLES3[[#This Row],[NO. EDIFICIO ]],EDIFICIOS[],2,FALSE)</f>
        <v>PALACIO MUNICIPAL</v>
      </c>
      <c r="G87" s="495" t="str">
        <f>VLOOKUP(MUEBLES3[[#This Row],[NO. EDIFICIO ]],EDIFICIOS[],3,FALSE)</f>
        <v>PALACIO MUNICIPAL, S/N, COLONIA CENTRO</v>
      </c>
      <c r="H87" s="490" t="s">
        <v>4266</v>
      </c>
      <c r="I87" s="488" t="str">
        <f>VLOOKUP(MUEBLES3[[#This Row],[NO. ÁREA ]],AREAS[],2,FALSE)</f>
        <v>UNIDAD TÉCNICA DE DESARROLLO URBANO Y ORDENAMIENTO TERRITORIAL</v>
      </c>
      <c r="J87" s="496" t="str">
        <f>VLOOKUP(MUEBLES3[[#This Row],[NO. ÁREA ]],AREAS[],5,FALSE)</f>
        <v>P. DE ARQ. RODRIGO MENDOZA MARTÍNEZ</v>
      </c>
      <c r="K87" s="496">
        <v>162</v>
      </c>
      <c r="L87" s="488" t="str">
        <f>VLOOKUP(MUEBLES3[[#This Row],[NÚM. DE NOMINA ]],PERSONAL[],2,FALSE)</f>
        <v>P. DE ARQ. RODRIGO MENDOZA MARTÍNEZ</v>
      </c>
      <c r="M87" s="488" t="str">
        <f>VLOOKUP(MUEBLES3[[#This Row],[NÚM. DE NOMINA ]],PERSONAL[],3,FALSE)</f>
        <v xml:space="preserve">TITULAR </v>
      </c>
      <c r="N87" s="494" t="s">
        <v>4339</v>
      </c>
      <c r="O87" s="496" t="s">
        <v>4734</v>
      </c>
      <c r="P87" s="497" t="str">
        <f>VLOOKUP(MUEBLES3[[#This Row],[NÚM. DE BIEN ]],BIENES[],2,FALSE)</f>
        <v xml:space="preserve">EQUIPO DE COMPUTO </v>
      </c>
      <c r="Q87" s="499" t="s">
        <v>242</v>
      </c>
      <c r="R87" s="490" t="s">
        <v>5026</v>
      </c>
      <c r="S87" s="495" t="s">
        <v>233</v>
      </c>
      <c r="T87" s="494" t="s">
        <v>234</v>
      </c>
      <c r="U87" s="495" t="s">
        <v>243</v>
      </c>
      <c r="V87" s="495">
        <v>1010756492</v>
      </c>
      <c r="W87" s="500">
        <v>42738</v>
      </c>
      <c r="X87" s="498">
        <v>24298.99</v>
      </c>
      <c r="Y87" s="498">
        <v>0</v>
      </c>
      <c r="Z87" s="498">
        <v>24298.99</v>
      </c>
      <c r="AA87" s="496" t="s">
        <v>1333</v>
      </c>
      <c r="AB87" s="498"/>
      <c r="AC87" s="510" t="s">
        <v>33</v>
      </c>
      <c r="AD87" s="511"/>
    </row>
    <row r="88" spans="1:336" s="9" customFormat="1" ht="94.5" x14ac:dyDescent="0.25">
      <c r="A88" s="661" t="str">
        <f>CONCATENATE(MUEBLES3[[#This Row],[CODIGO DE LA PARTIDA ESPECIFICA ]],"-",MUEBLES3[[#This Row],[NO. EDIFICIO ]],"-",MUEBLES3[[#This Row],[NO. ÁREA ]],"-",MUEBLES3[[#This Row],[NÚM. DE BIEN ]],"-",MUEBLES3[[#This Row],[CONSECUTIVO DEL BIEN ]],"-",MUEBLES3[[#This Row],[CONSECUTIVO GENERAL DE INVENTARIO]])</f>
        <v>515-01-18-223-005-0083</v>
      </c>
      <c r="B88" s="494">
        <v>515</v>
      </c>
      <c r="C88" s="489" t="s">
        <v>6093</v>
      </c>
      <c r="D88" s="495" t="s">
        <v>7595</v>
      </c>
      <c r="E88" s="494" t="s">
        <v>4060</v>
      </c>
      <c r="F88" s="495" t="str">
        <f>VLOOKUP(MUEBLES3[[#This Row],[NO. EDIFICIO ]],EDIFICIOS[],2,FALSE)</f>
        <v>PALACIO MUNICIPAL</v>
      </c>
      <c r="G88" s="495" t="str">
        <f>VLOOKUP(MUEBLES3[[#This Row],[NO. EDIFICIO ]],EDIFICIOS[],3,FALSE)</f>
        <v>PALACIO MUNICIPAL, S/N, COLONIA CENTRO</v>
      </c>
      <c r="H88" s="490" t="s">
        <v>4263</v>
      </c>
      <c r="I88" s="488" t="str">
        <f>VLOOKUP(MUEBLES3[[#This Row],[NO. ÁREA ]],AREAS[],2,FALSE)</f>
        <v>OBRAS PÚBLICAS Y ORDENAMIENTO URBANO</v>
      </c>
      <c r="J88" s="496" t="str">
        <f>VLOOKUP(MUEBLES3[[#This Row],[NO. ÁREA ]],AREAS[],5,FALSE)</f>
        <v>ING. ZOILA PÉREZ MEJÍA</v>
      </c>
      <c r="K88" s="496">
        <v>164</v>
      </c>
      <c r="L88" s="488" t="str">
        <f>VLOOKUP(MUEBLES3[[#This Row],[NÚM. DE NOMINA ]],PERSONAL[],2,FALSE)</f>
        <v>ING. ZOILA PÉREZ MEJÍA</v>
      </c>
      <c r="M88" s="488" t="str">
        <f>VLOOKUP(MUEBLES3[[#This Row],[NÚM. DE NOMINA ]],PERSONAL[],3,FALSE)</f>
        <v>TITULAR</v>
      </c>
      <c r="N88" s="494" t="s">
        <v>4856</v>
      </c>
      <c r="O88" s="496" t="s">
        <v>4696</v>
      </c>
      <c r="P88" s="497" t="str">
        <f>VLOOKUP(MUEBLES3[[#This Row],[NÚM. DE BIEN ]],BIENES[],2,FALSE)</f>
        <v xml:space="preserve">PANTALLA LED </v>
      </c>
      <c r="Q88" s="499" t="s">
        <v>225</v>
      </c>
      <c r="R88" s="490" t="s">
        <v>5027</v>
      </c>
      <c r="S88" s="495" t="s">
        <v>184</v>
      </c>
      <c r="T88" s="494" t="s">
        <v>226</v>
      </c>
      <c r="U88" s="495" t="s">
        <v>227</v>
      </c>
      <c r="V88" s="495" t="s">
        <v>228</v>
      </c>
      <c r="W88" s="500">
        <v>42741</v>
      </c>
      <c r="X88" s="498">
        <v>3650</v>
      </c>
      <c r="Y88" s="498">
        <v>0</v>
      </c>
      <c r="Z88" s="498">
        <v>3650</v>
      </c>
      <c r="AA88" s="496" t="s">
        <v>3562</v>
      </c>
      <c r="AB88" s="498"/>
      <c r="AC88" s="510" t="s">
        <v>26</v>
      </c>
      <c r="AD88" s="511"/>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c r="DK88" s="15"/>
      <c r="DL88" s="15"/>
      <c r="DM88" s="15"/>
      <c r="DN88" s="15"/>
      <c r="DO88" s="15"/>
      <c r="DP88" s="15"/>
      <c r="DQ88" s="15"/>
      <c r="DR88" s="15"/>
      <c r="DS88" s="15"/>
      <c r="DT88" s="15"/>
      <c r="DU88" s="15"/>
      <c r="DV88" s="15"/>
      <c r="DW88" s="15"/>
      <c r="DX88" s="15"/>
      <c r="DY88" s="15"/>
      <c r="DZ88" s="15"/>
      <c r="EA88" s="15"/>
      <c r="EB88" s="15"/>
      <c r="EC88" s="15"/>
      <c r="ED88" s="15"/>
      <c r="EE88" s="15"/>
      <c r="EF88" s="15"/>
      <c r="EG88" s="15"/>
      <c r="EH88" s="15"/>
      <c r="EI88" s="15"/>
      <c r="EJ88" s="15"/>
      <c r="EK88" s="15"/>
      <c r="EL88" s="15"/>
      <c r="EM88" s="15"/>
      <c r="EN88" s="15"/>
      <c r="EO88" s="15"/>
      <c r="EP88" s="15"/>
      <c r="EQ88" s="15"/>
      <c r="ER88" s="15"/>
      <c r="ES88" s="15"/>
      <c r="ET88" s="15"/>
      <c r="EU88" s="15"/>
      <c r="EV88" s="15"/>
      <c r="EW88" s="15"/>
      <c r="EX88" s="15"/>
      <c r="EY88" s="15"/>
      <c r="EZ88" s="15"/>
      <c r="FA88" s="15"/>
      <c r="FB88" s="15"/>
      <c r="FC88" s="15"/>
      <c r="FD88" s="15"/>
      <c r="FE88" s="15"/>
      <c r="FF88" s="15"/>
      <c r="FG88" s="15"/>
      <c r="FH88" s="15"/>
      <c r="FI88" s="15"/>
      <c r="FJ88" s="15"/>
      <c r="FK88" s="15"/>
      <c r="FL88" s="15"/>
      <c r="FM88" s="15"/>
      <c r="FN88" s="15"/>
      <c r="FO88" s="15"/>
      <c r="FP88" s="15"/>
      <c r="FQ88" s="15"/>
      <c r="FR88" s="15"/>
      <c r="FS88" s="15"/>
      <c r="FT88" s="15"/>
      <c r="FU88" s="15"/>
      <c r="FV88" s="15"/>
      <c r="FW88" s="15"/>
      <c r="FX88" s="15"/>
      <c r="FY88" s="15"/>
      <c r="FZ88" s="15"/>
      <c r="GA88" s="15"/>
      <c r="GB88" s="15"/>
      <c r="GC88" s="15"/>
      <c r="GD88" s="15"/>
      <c r="GE88" s="15"/>
      <c r="GF88" s="15"/>
      <c r="GG88" s="15"/>
      <c r="GH88" s="15"/>
      <c r="GI88" s="15"/>
      <c r="GJ88" s="15"/>
      <c r="GK88" s="15"/>
      <c r="GL88" s="15"/>
      <c r="GM88" s="15"/>
      <c r="GN88" s="15"/>
      <c r="GO88" s="15"/>
      <c r="GP88" s="15"/>
      <c r="GQ88" s="15"/>
      <c r="GR88" s="15"/>
      <c r="GS88" s="15"/>
      <c r="GT88" s="15"/>
      <c r="GU88" s="15"/>
      <c r="GV88" s="15"/>
      <c r="GW88" s="15"/>
      <c r="GX88" s="15"/>
      <c r="GY88" s="15"/>
      <c r="GZ88" s="15"/>
      <c r="HA88" s="15"/>
      <c r="HB88" s="15"/>
      <c r="HC88" s="15"/>
      <c r="HD88" s="15"/>
      <c r="HE88" s="15"/>
      <c r="HF88" s="15"/>
      <c r="HG88" s="15"/>
      <c r="HH88" s="15"/>
      <c r="HI88" s="15"/>
      <c r="HJ88" s="15"/>
      <c r="HK88" s="15"/>
      <c r="HL88" s="15"/>
      <c r="HM88" s="15"/>
      <c r="HN88" s="15"/>
      <c r="HO88" s="15"/>
      <c r="HP88" s="15"/>
      <c r="HQ88" s="15"/>
      <c r="HR88" s="15"/>
      <c r="HS88" s="15"/>
      <c r="HT88" s="15"/>
      <c r="HU88" s="15"/>
      <c r="HV88" s="15"/>
      <c r="HW88" s="15"/>
      <c r="HX88" s="15"/>
      <c r="HY88" s="15"/>
      <c r="HZ88" s="15"/>
      <c r="IA88" s="15"/>
      <c r="IB88" s="15"/>
      <c r="IC88" s="15"/>
      <c r="ID88" s="15"/>
      <c r="IE88" s="15"/>
      <c r="IF88" s="15"/>
      <c r="IG88" s="15"/>
      <c r="IH88" s="15"/>
      <c r="II88" s="15"/>
      <c r="IJ88" s="15"/>
      <c r="IK88" s="15"/>
      <c r="IL88" s="15"/>
      <c r="IM88" s="15"/>
      <c r="IN88" s="15"/>
      <c r="IO88" s="15"/>
      <c r="IP88" s="15"/>
      <c r="IQ88" s="15"/>
      <c r="IR88" s="15"/>
      <c r="IS88" s="15"/>
      <c r="IT88" s="15"/>
      <c r="IU88" s="15"/>
      <c r="IV88" s="15"/>
      <c r="IW88" s="15"/>
      <c r="IX88" s="15"/>
      <c r="IY88" s="15"/>
      <c r="IZ88" s="15"/>
      <c r="JA88" s="15"/>
      <c r="JB88" s="15"/>
      <c r="JC88" s="15"/>
      <c r="JD88" s="15"/>
      <c r="JE88" s="15"/>
      <c r="JF88" s="15"/>
      <c r="JG88" s="15"/>
      <c r="JH88" s="15"/>
      <c r="JI88" s="15"/>
      <c r="JJ88" s="15"/>
      <c r="JK88" s="15"/>
      <c r="JL88" s="15"/>
      <c r="JM88" s="15"/>
      <c r="JN88" s="15"/>
      <c r="JO88" s="15"/>
      <c r="JP88" s="15"/>
      <c r="JQ88" s="15"/>
      <c r="JR88" s="15"/>
      <c r="JS88" s="15"/>
      <c r="JT88" s="15"/>
      <c r="JU88" s="15"/>
      <c r="JV88" s="15"/>
      <c r="JW88" s="15"/>
      <c r="JX88" s="15"/>
      <c r="JY88" s="15"/>
      <c r="JZ88" s="15"/>
      <c r="KA88" s="15"/>
      <c r="KB88" s="15"/>
      <c r="KC88" s="15"/>
      <c r="KD88" s="15"/>
      <c r="KE88" s="15"/>
      <c r="KF88" s="15"/>
      <c r="KG88" s="15"/>
      <c r="KH88" s="15"/>
      <c r="KI88" s="15"/>
      <c r="KJ88" s="15"/>
      <c r="KK88" s="15"/>
      <c r="KL88" s="15"/>
      <c r="KM88" s="15"/>
      <c r="KN88" s="15"/>
      <c r="KO88" s="15"/>
      <c r="KP88" s="15"/>
      <c r="KQ88" s="15"/>
      <c r="KR88" s="15"/>
      <c r="KS88" s="15"/>
      <c r="KT88" s="15"/>
      <c r="KU88" s="15"/>
      <c r="KV88" s="15"/>
      <c r="KW88" s="15"/>
      <c r="KX88" s="15"/>
      <c r="KY88" s="15"/>
      <c r="KZ88" s="15"/>
      <c r="LA88" s="15"/>
      <c r="LB88" s="15"/>
      <c r="LC88" s="15"/>
      <c r="LD88" s="15"/>
      <c r="LE88" s="15"/>
      <c r="LF88" s="15"/>
      <c r="LG88" s="15"/>
      <c r="LH88" s="15"/>
      <c r="LI88" s="15"/>
      <c r="LJ88" s="15"/>
      <c r="LK88" s="15"/>
      <c r="LL88" s="15"/>
      <c r="LM88" s="15"/>
      <c r="LN88" s="15"/>
      <c r="LO88" s="15"/>
      <c r="LP88" s="15"/>
      <c r="LQ88" s="15"/>
      <c r="LR88" s="15"/>
      <c r="LS88" s="15"/>
      <c r="LT88" s="15"/>
      <c r="LU88" s="15"/>
      <c r="LV88" s="15"/>
      <c r="LW88" s="15"/>
      <c r="LX88" s="15"/>
    </row>
    <row r="89" spans="1:336" s="9" customFormat="1" ht="157.5" x14ac:dyDescent="0.25">
      <c r="A89" s="661" t="str">
        <f>CONCATENATE(MUEBLES3[[#This Row],[CODIGO DE LA PARTIDA ESPECIFICA ]],"-",MUEBLES3[[#This Row],[NO. EDIFICIO ]],"-",MUEBLES3[[#This Row],[NO. ÁREA ]],"-",MUEBLES3[[#This Row],[NÚM. DE BIEN ]],"-",MUEBLES3[[#This Row],[CONSECUTIVO DEL BIEN ]],"-",MUEBLES3[[#This Row],[CONSECUTIVO GENERAL DE INVENTARIO]])</f>
        <v>515-02-38-109-044-0084</v>
      </c>
      <c r="B89" s="494">
        <v>515</v>
      </c>
      <c r="C89" s="489" t="s">
        <v>6093</v>
      </c>
      <c r="D89" s="495" t="s">
        <v>7596</v>
      </c>
      <c r="E89" s="494" t="s">
        <v>4061</v>
      </c>
      <c r="F89" s="495" t="str">
        <f>VLOOKUP(MUEBLES3[[#This Row],[NO. EDIFICIO ]],EDIFICIOS[],2,FALSE)</f>
        <v>CENTRO CULTURAL</v>
      </c>
      <c r="G89" s="495" t="str">
        <f>VLOOKUP(MUEBLES3[[#This Row],[NO. EDIFICIO ]],EDIFICIOS[],3,FALSE)</f>
        <v xml:space="preserve">AV. REFORMA S/N, SECCIÓN SUR, 1RA MANZANA, SANTIAGO DE ANAYA, HIDALGO </v>
      </c>
      <c r="H89" s="490" t="s">
        <v>4283</v>
      </c>
      <c r="I89" s="488" t="str">
        <f>VLOOKUP(MUEBLES3[[#This Row],[NO. ÁREA ]],AREAS[],2,FALSE)</f>
        <v xml:space="preserve">EDUCACIÓN, CULTURA, DEPORTE Y TURISMO </v>
      </c>
      <c r="J89" s="496" t="str">
        <f>VLOOKUP(MUEBLES3[[#This Row],[NO. ÁREA ]],AREAS[],5,FALSE)</f>
        <v>LIC. MARÍA DEL CARMEN AGUILAR CAMACHO</v>
      </c>
      <c r="K89" s="496">
        <v>51</v>
      </c>
      <c r="L89" s="488" t="str">
        <f>VLOOKUP(MUEBLES3[[#This Row],[NÚM. DE NOMINA ]],PERSONAL[],2,FALSE)</f>
        <v>LIC. MARÍA DEL CARMEN AGUILAR CAMACHO</v>
      </c>
      <c r="M89" s="488" t="str">
        <f>VLOOKUP(MUEBLES3[[#This Row],[NÚM. DE NOMINA ]],PERSONAL[],3,FALSE)</f>
        <v>TITULAR</v>
      </c>
      <c r="N89" s="494" t="s">
        <v>4339</v>
      </c>
      <c r="O89" s="496" t="s">
        <v>4735</v>
      </c>
      <c r="P89" s="497" t="str">
        <f>VLOOKUP(MUEBLES3[[#This Row],[NÚM. DE BIEN ]],BIENES[],2,FALSE)</f>
        <v xml:space="preserve">EQUIPO DE COMPUTO </v>
      </c>
      <c r="Q89" s="499" t="s">
        <v>3213</v>
      </c>
      <c r="R89" s="490" t="s">
        <v>5028</v>
      </c>
      <c r="S89" s="495" t="s">
        <v>22</v>
      </c>
      <c r="T89" s="494" t="s">
        <v>531</v>
      </c>
      <c r="U89" s="495" t="s">
        <v>533</v>
      </c>
      <c r="V89" s="495">
        <v>7332</v>
      </c>
      <c r="W89" s="500">
        <v>43943</v>
      </c>
      <c r="X89" s="498">
        <v>14676</v>
      </c>
      <c r="Y89" s="498">
        <v>0</v>
      </c>
      <c r="Z89" s="498">
        <v>14676</v>
      </c>
      <c r="AA89" s="496" t="s">
        <v>3212</v>
      </c>
      <c r="AB89" s="498"/>
      <c r="AC89" s="510" t="s">
        <v>26</v>
      </c>
      <c r="AD89" s="511"/>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c r="DJ89" s="15"/>
      <c r="DK89" s="15"/>
      <c r="DL89" s="15"/>
      <c r="DM89" s="15"/>
      <c r="DN89" s="15"/>
      <c r="DO89" s="15"/>
      <c r="DP89" s="15"/>
      <c r="DQ89" s="15"/>
      <c r="DR89" s="15"/>
      <c r="DS89" s="15"/>
      <c r="DT89" s="15"/>
      <c r="DU89" s="15"/>
      <c r="DV89" s="15"/>
      <c r="DW89" s="15"/>
      <c r="DX89" s="15"/>
      <c r="DY89" s="15"/>
      <c r="DZ89" s="15"/>
      <c r="EA89" s="15"/>
      <c r="EB89" s="15"/>
      <c r="EC89" s="15"/>
      <c r="ED89" s="15"/>
      <c r="EE89" s="15"/>
      <c r="EF89" s="15"/>
      <c r="EG89" s="15"/>
      <c r="EH89" s="15"/>
      <c r="EI89" s="15"/>
      <c r="EJ89" s="15"/>
      <c r="EK89" s="15"/>
      <c r="EL89" s="15"/>
      <c r="EM89" s="15"/>
      <c r="EN89" s="15"/>
      <c r="EO89" s="15"/>
      <c r="EP89" s="15"/>
      <c r="EQ89" s="15"/>
      <c r="ER89" s="15"/>
      <c r="ES89" s="15"/>
      <c r="ET89" s="15"/>
      <c r="EU89" s="15"/>
      <c r="EV89" s="15"/>
      <c r="EW89" s="15"/>
      <c r="EX89" s="15"/>
      <c r="EY89" s="15"/>
      <c r="EZ89" s="15"/>
      <c r="FA89" s="15"/>
      <c r="FB89" s="15"/>
      <c r="FC89" s="15"/>
      <c r="FD89" s="15"/>
      <c r="FE89" s="15"/>
      <c r="FF89" s="15"/>
      <c r="FG89" s="15"/>
      <c r="FH89" s="15"/>
      <c r="FI89" s="15"/>
      <c r="FJ89" s="15"/>
      <c r="FK89" s="15"/>
      <c r="FL89" s="15"/>
      <c r="FM89" s="15"/>
      <c r="FN89" s="15"/>
      <c r="FO89" s="15"/>
      <c r="FP89" s="15"/>
      <c r="FQ89" s="15"/>
      <c r="FR89" s="15"/>
      <c r="FS89" s="15"/>
      <c r="FT89" s="15"/>
      <c r="FU89" s="15"/>
      <c r="FV89" s="15"/>
      <c r="FW89" s="15"/>
      <c r="FX89" s="15"/>
      <c r="FY89" s="15"/>
      <c r="FZ89" s="15"/>
      <c r="GA89" s="15"/>
      <c r="GB89" s="15"/>
      <c r="GC89" s="15"/>
      <c r="GD89" s="15"/>
      <c r="GE89" s="15"/>
      <c r="GF89" s="15"/>
      <c r="GG89" s="15"/>
      <c r="GH89" s="15"/>
      <c r="GI89" s="15"/>
      <c r="GJ89" s="15"/>
      <c r="GK89" s="15"/>
      <c r="GL89" s="15"/>
      <c r="GM89" s="15"/>
      <c r="GN89" s="15"/>
      <c r="GO89" s="15"/>
      <c r="GP89" s="15"/>
      <c r="GQ89" s="15"/>
      <c r="GR89" s="15"/>
      <c r="GS89" s="15"/>
      <c r="GT89" s="15"/>
      <c r="GU89" s="15"/>
      <c r="GV89" s="15"/>
      <c r="GW89" s="15"/>
      <c r="GX89" s="15"/>
      <c r="GY89" s="15"/>
      <c r="GZ89" s="15"/>
      <c r="HA89" s="15"/>
      <c r="HB89" s="15"/>
      <c r="HC89" s="15"/>
      <c r="HD89" s="15"/>
      <c r="HE89" s="15"/>
      <c r="HF89" s="15"/>
      <c r="HG89" s="15"/>
      <c r="HH89" s="15"/>
      <c r="HI89" s="15"/>
      <c r="HJ89" s="15"/>
      <c r="HK89" s="15"/>
      <c r="HL89" s="15"/>
      <c r="HM89" s="15"/>
      <c r="HN89" s="15"/>
      <c r="HO89" s="15"/>
      <c r="HP89" s="15"/>
      <c r="HQ89" s="15"/>
      <c r="HR89" s="15"/>
      <c r="HS89" s="15"/>
      <c r="HT89" s="15"/>
      <c r="HU89" s="15"/>
      <c r="HV89" s="15"/>
      <c r="HW89" s="15"/>
      <c r="HX89" s="15"/>
      <c r="HY89" s="15"/>
      <c r="HZ89" s="15"/>
      <c r="IA89" s="15"/>
      <c r="IB89" s="15"/>
      <c r="IC89" s="15"/>
      <c r="ID89" s="15"/>
      <c r="IE89" s="15"/>
      <c r="IF89" s="15"/>
      <c r="IG89" s="15"/>
      <c r="IH89" s="15"/>
      <c r="II89" s="15"/>
      <c r="IJ89" s="15"/>
      <c r="IK89" s="15"/>
      <c r="IL89" s="15"/>
      <c r="IM89" s="15"/>
      <c r="IN89" s="15"/>
      <c r="IO89" s="15"/>
      <c r="IP89" s="15"/>
      <c r="IQ89" s="15"/>
      <c r="IR89" s="15"/>
      <c r="IS89" s="15"/>
      <c r="IT89" s="15"/>
      <c r="IU89" s="15"/>
      <c r="IV89" s="15"/>
      <c r="IW89" s="15"/>
      <c r="IX89" s="15"/>
      <c r="IY89" s="15"/>
      <c r="IZ89" s="15"/>
      <c r="JA89" s="15"/>
      <c r="JB89" s="15"/>
      <c r="JC89" s="15"/>
      <c r="JD89" s="15"/>
      <c r="JE89" s="15"/>
      <c r="JF89" s="15"/>
      <c r="JG89" s="15"/>
      <c r="JH89" s="15"/>
      <c r="JI89" s="15"/>
      <c r="JJ89" s="15"/>
      <c r="JK89" s="15"/>
      <c r="JL89" s="15"/>
      <c r="JM89" s="15"/>
      <c r="JN89" s="15"/>
      <c r="JO89" s="15"/>
      <c r="JP89" s="15"/>
      <c r="JQ89" s="15"/>
      <c r="JR89" s="15"/>
      <c r="JS89" s="15"/>
      <c r="JT89" s="15"/>
      <c r="JU89" s="15"/>
      <c r="JV89" s="15"/>
      <c r="JW89" s="15"/>
      <c r="JX89" s="15"/>
      <c r="JY89" s="15"/>
      <c r="JZ89" s="15"/>
      <c r="KA89" s="15"/>
      <c r="KB89" s="15"/>
      <c r="KC89" s="15"/>
      <c r="KD89" s="15"/>
      <c r="KE89" s="15"/>
      <c r="KF89" s="15"/>
      <c r="KG89" s="15"/>
      <c r="KH89" s="15"/>
      <c r="KI89" s="15"/>
      <c r="KJ89" s="15"/>
      <c r="KK89" s="15"/>
      <c r="KL89" s="15"/>
      <c r="KM89" s="15"/>
      <c r="KN89" s="15"/>
      <c r="KO89" s="15"/>
      <c r="KP89" s="15"/>
      <c r="KQ89" s="15"/>
      <c r="KR89" s="15"/>
      <c r="KS89" s="15"/>
      <c r="KT89" s="15"/>
      <c r="KU89" s="15"/>
      <c r="KV89" s="15"/>
      <c r="KW89" s="15"/>
      <c r="KX89" s="15"/>
      <c r="KY89" s="15"/>
      <c r="KZ89" s="15"/>
      <c r="LA89" s="15"/>
      <c r="LB89" s="15"/>
      <c r="LC89" s="15"/>
      <c r="LD89" s="15"/>
      <c r="LE89" s="15"/>
      <c r="LF89" s="15"/>
      <c r="LG89" s="15"/>
      <c r="LH89" s="15"/>
      <c r="LI89" s="15"/>
      <c r="LJ89" s="15"/>
      <c r="LK89" s="15"/>
      <c r="LL89" s="15"/>
      <c r="LM89" s="15"/>
      <c r="LN89" s="15"/>
      <c r="LO89" s="15"/>
      <c r="LP89" s="15"/>
      <c r="LQ89" s="15"/>
      <c r="LR89" s="15"/>
      <c r="LS89" s="15"/>
      <c r="LT89" s="15"/>
      <c r="LU89" s="15"/>
      <c r="LV89" s="15"/>
      <c r="LW89" s="15"/>
      <c r="LX89" s="15"/>
    </row>
    <row r="90" spans="1:336" s="9" customFormat="1" ht="204.75" x14ac:dyDescent="0.25">
      <c r="A90" s="661" t="str">
        <f>CONCATENATE(MUEBLES3[[#This Row],[CODIGO DE LA PARTIDA ESPECIFICA ]],"-",MUEBLES3[[#This Row],[NO. EDIFICIO ]],"-",MUEBLES3[[#This Row],[NO. ÁREA ]],"-",MUEBLES3[[#This Row],[NÚM. DE BIEN ]],"-",MUEBLES3[[#This Row],[CONSECUTIVO DEL BIEN ]],"-",MUEBLES3[[#This Row],[CONSECUTIVO GENERAL DE INVENTARIO]])</f>
        <v>515-01-37-109-045-0085</v>
      </c>
      <c r="B90" s="494">
        <v>515</v>
      </c>
      <c r="C90" s="489" t="s">
        <v>6093</v>
      </c>
      <c r="D90" s="495" t="s">
        <v>7597</v>
      </c>
      <c r="E90" s="494" t="s">
        <v>4060</v>
      </c>
      <c r="F90" s="495" t="str">
        <f>VLOOKUP(MUEBLES3[[#This Row],[NO. EDIFICIO ]],EDIFICIOS[],2,FALSE)</f>
        <v>PALACIO MUNICIPAL</v>
      </c>
      <c r="G90" s="495" t="str">
        <f>VLOOKUP(MUEBLES3[[#This Row],[NO. EDIFICIO ]],EDIFICIOS[],3,FALSE)</f>
        <v>PALACIO MUNICIPAL, S/N, COLONIA CENTRO</v>
      </c>
      <c r="H90" s="490" t="s">
        <v>4282</v>
      </c>
      <c r="I90" s="488" t="str">
        <f>VLOOKUP(MUEBLES3[[#This Row],[NO. ÁREA ]],AREAS[],2,FALSE)</f>
        <v>PLANEACIÓN</v>
      </c>
      <c r="J90" s="496" t="str">
        <f>VLOOKUP(MUEBLES3[[#This Row],[NO. ÁREA ]],AREAS[],5,FALSE)</f>
        <v xml:space="preserve">ING. ANTONIO GÓMEZ GÓMEZ </v>
      </c>
      <c r="K90" s="496">
        <v>57</v>
      </c>
      <c r="L90" s="488" t="str">
        <f>VLOOKUP(MUEBLES3[[#This Row],[NÚM. DE NOMINA ]],PERSONAL[],2,FALSE)</f>
        <v>C. MONICA JAEN VARGAS</v>
      </c>
      <c r="M90" s="488" t="str">
        <f>VLOOKUP(MUEBLES3[[#This Row],[NÚM. DE NOMINA ]],PERSONAL[],3,FALSE)</f>
        <v>AUXILIAR ADMINISTRATIVO</v>
      </c>
      <c r="N90" s="494" t="s">
        <v>4339</v>
      </c>
      <c r="O90" s="496" t="s">
        <v>4736</v>
      </c>
      <c r="P90" s="497" t="str">
        <f>VLOOKUP(MUEBLES3[[#This Row],[NÚM. DE BIEN ]],BIENES[],2,FALSE)</f>
        <v xml:space="preserve">EQUIPO DE COMPUTO </v>
      </c>
      <c r="Q90" s="499" t="s">
        <v>320</v>
      </c>
      <c r="R90" s="490" t="s">
        <v>5029</v>
      </c>
      <c r="S90" s="495" t="s">
        <v>90</v>
      </c>
      <c r="T90" s="494" t="s">
        <v>91</v>
      </c>
      <c r="U90" s="495" t="s">
        <v>322</v>
      </c>
      <c r="V90" s="495" t="s">
        <v>38</v>
      </c>
      <c r="W90" s="500">
        <v>43587</v>
      </c>
      <c r="X90" s="498">
        <v>0</v>
      </c>
      <c r="Y90" s="498">
        <v>0</v>
      </c>
      <c r="Z90" s="498">
        <v>0</v>
      </c>
      <c r="AA90" s="494" t="s">
        <v>1301</v>
      </c>
      <c r="AB90" s="498"/>
      <c r="AC90" s="510" t="s">
        <v>26</v>
      </c>
      <c r="AD90" s="511"/>
    </row>
    <row r="91" spans="1:336" s="9" customFormat="1" ht="141.75" x14ac:dyDescent="0.25">
      <c r="A91" s="661" t="str">
        <f>CONCATENATE(MUEBLES3[[#This Row],[CODIGO DE LA PARTIDA ESPECIFICA ]],"-",MUEBLES3[[#This Row],[NO. EDIFICIO ]],"-",MUEBLES3[[#This Row],[NO. ÁREA ]],"-",MUEBLES3[[#This Row],[NÚM. DE BIEN ]],"-",MUEBLES3[[#This Row],[CONSECUTIVO DEL BIEN ]],"-",MUEBLES3[[#This Row],[CONSECUTIVO GENERAL DE INVENTARIO]])</f>
        <v>515-01-37-151-028-0086</v>
      </c>
      <c r="B91" s="494">
        <v>515</v>
      </c>
      <c r="C91" s="489" t="s">
        <v>6093</v>
      </c>
      <c r="D91" s="495" t="s">
        <v>7598</v>
      </c>
      <c r="E91" s="494" t="s">
        <v>4060</v>
      </c>
      <c r="F91" s="495" t="str">
        <f>VLOOKUP(MUEBLES3[[#This Row],[NO. EDIFICIO ]],EDIFICIOS[],2,FALSE)</f>
        <v>PALACIO MUNICIPAL</v>
      </c>
      <c r="G91" s="495" t="str">
        <f>VLOOKUP(MUEBLES3[[#This Row],[NO. EDIFICIO ]],EDIFICIOS[],3,FALSE)</f>
        <v>PALACIO MUNICIPAL, S/N, COLONIA CENTRO</v>
      </c>
      <c r="H91" s="490" t="s">
        <v>4282</v>
      </c>
      <c r="I91" s="488" t="str">
        <f>VLOOKUP(MUEBLES3[[#This Row],[NO. ÁREA ]],AREAS[],2,FALSE)</f>
        <v>PLANEACIÓN</v>
      </c>
      <c r="J91" s="496" t="str">
        <f>VLOOKUP(MUEBLES3[[#This Row],[NO. ÁREA ]],AREAS[],5,FALSE)</f>
        <v xml:space="preserve">ING. ANTONIO GÓMEZ GÓMEZ </v>
      </c>
      <c r="K91" s="496">
        <v>26</v>
      </c>
      <c r="L91" s="488" t="str">
        <f>VLOOKUP(MUEBLES3[[#This Row],[NÚM. DE NOMINA ]],PERSONAL[],2,FALSE)</f>
        <v xml:space="preserve">ING. ANTONIO GÓMEZ GÓMEZ </v>
      </c>
      <c r="M91" s="488" t="str">
        <f>VLOOKUP(MUEBLES3[[#This Row],[NÚM. DE NOMINA ]],PERSONAL[],3,FALSE)</f>
        <v xml:space="preserve">TITULAR </v>
      </c>
      <c r="N91" s="494" t="s">
        <v>4404</v>
      </c>
      <c r="O91" s="496" t="s">
        <v>4719</v>
      </c>
      <c r="P91" s="497" t="str">
        <f>VLOOKUP(MUEBLES3[[#This Row],[NÚM. DE BIEN ]],BIENES[],2,FALSE)</f>
        <v xml:space="preserve">IMPRESORA </v>
      </c>
      <c r="Q91" s="499" t="s">
        <v>318</v>
      </c>
      <c r="R91" s="490" t="s">
        <v>5030</v>
      </c>
      <c r="S91" s="495" t="s">
        <v>35</v>
      </c>
      <c r="T91" s="494" t="s">
        <v>36</v>
      </c>
      <c r="U91" s="495" t="s">
        <v>319</v>
      </c>
      <c r="V91" s="495" t="s">
        <v>38</v>
      </c>
      <c r="W91" s="500">
        <v>43587</v>
      </c>
      <c r="X91" s="498">
        <v>0</v>
      </c>
      <c r="Y91" s="498">
        <v>0</v>
      </c>
      <c r="Z91" s="498">
        <v>0</v>
      </c>
      <c r="AA91" s="494" t="s">
        <v>1301</v>
      </c>
      <c r="AB91" s="498"/>
      <c r="AC91" s="510" t="s">
        <v>33</v>
      </c>
      <c r="AD91" s="511"/>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c r="DP91" s="15"/>
      <c r="DQ91" s="15"/>
      <c r="DR91" s="15"/>
      <c r="DS91" s="15"/>
      <c r="DT91" s="15"/>
      <c r="DU91" s="15"/>
      <c r="DV91" s="15"/>
      <c r="DW91" s="15"/>
      <c r="DX91" s="15"/>
      <c r="DY91" s="15"/>
      <c r="DZ91" s="15"/>
      <c r="EA91" s="15"/>
      <c r="EB91" s="15"/>
      <c r="EC91" s="15"/>
      <c r="ED91" s="15"/>
      <c r="EE91" s="15"/>
      <c r="EF91" s="15"/>
      <c r="EG91" s="15"/>
      <c r="EH91" s="15"/>
      <c r="EI91" s="15"/>
      <c r="EJ91" s="15"/>
      <c r="EK91" s="15"/>
      <c r="EL91" s="15"/>
      <c r="EM91" s="15"/>
      <c r="EN91" s="15"/>
      <c r="EO91" s="15"/>
      <c r="EP91" s="15"/>
      <c r="EQ91" s="15"/>
      <c r="ER91" s="15"/>
      <c r="ES91" s="15"/>
      <c r="ET91" s="15"/>
      <c r="EU91" s="15"/>
      <c r="EV91" s="15"/>
      <c r="EW91" s="15"/>
      <c r="EX91" s="15"/>
      <c r="EY91" s="15"/>
      <c r="EZ91" s="15"/>
      <c r="FA91" s="15"/>
      <c r="FB91" s="15"/>
      <c r="FC91" s="15"/>
      <c r="FD91" s="15"/>
      <c r="FE91" s="15"/>
      <c r="FF91" s="15"/>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c r="HY91" s="15"/>
      <c r="HZ91" s="15"/>
      <c r="IA91" s="15"/>
      <c r="IB91" s="15"/>
      <c r="IC91" s="15"/>
      <c r="ID91" s="15"/>
      <c r="IE91" s="15"/>
      <c r="IF91" s="15"/>
      <c r="IG91" s="15"/>
      <c r="IH91" s="15"/>
      <c r="II91" s="15"/>
      <c r="IJ91" s="15"/>
      <c r="IK91" s="15"/>
      <c r="IL91" s="15"/>
      <c r="IM91" s="15"/>
      <c r="IN91" s="15"/>
      <c r="IO91" s="15"/>
      <c r="IP91" s="15"/>
      <c r="IQ91" s="15"/>
      <c r="IR91" s="15"/>
      <c r="IS91" s="15"/>
      <c r="IT91" s="15"/>
      <c r="IU91" s="15"/>
      <c r="IV91" s="15"/>
      <c r="IW91" s="15"/>
      <c r="IX91" s="15"/>
      <c r="IY91" s="15"/>
      <c r="IZ91" s="15"/>
      <c r="JA91" s="15"/>
      <c r="JB91" s="15"/>
      <c r="JC91" s="15"/>
      <c r="JD91" s="15"/>
      <c r="JE91" s="15"/>
      <c r="JF91" s="15"/>
      <c r="JG91" s="15"/>
      <c r="JH91" s="15"/>
      <c r="JI91" s="15"/>
      <c r="JJ91" s="15"/>
      <c r="JK91" s="15"/>
      <c r="JL91" s="15"/>
      <c r="JM91" s="15"/>
      <c r="JN91" s="15"/>
      <c r="JO91" s="15"/>
      <c r="JP91" s="15"/>
      <c r="JQ91" s="15"/>
      <c r="JR91" s="15"/>
      <c r="JS91" s="15"/>
      <c r="JT91" s="15"/>
      <c r="JU91" s="15"/>
      <c r="JV91" s="15"/>
      <c r="JW91" s="15"/>
      <c r="JX91" s="15"/>
      <c r="JY91" s="15"/>
      <c r="JZ91" s="15"/>
      <c r="KA91" s="15"/>
      <c r="KB91" s="15"/>
      <c r="KC91" s="15"/>
      <c r="KD91" s="15"/>
      <c r="KE91" s="15"/>
      <c r="KF91" s="15"/>
      <c r="KG91" s="15"/>
      <c r="KH91" s="15"/>
      <c r="KI91" s="15"/>
      <c r="KJ91" s="15"/>
      <c r="KK91" s="15"/>
      <c r="KL91" s="15"/>
      <c r="KM91" s="15"/>
      <c r="KN91" s="15"/>
      <c r="KO91" s="15"/>
      <c r="KP91" s="15"/>
      <c r="KQ91" s="15"/>
      <c r="KR91" s="15"/>
      <c r="KS91" s="15"/>
      <c r="KT91" s="15"/>
      <c r="KU91" s="15"/>
      <c r="KV91" s="15"/>
      <c r="KW91" s="15"/>
      <c r="KX91" s="15"/>
      <c r="KY91" s="15"/>
      <c r="KZ91" s="15"/>
      <c r="LA91" s="15"/>
      <c r="LB91" s="15"/>
      <c r="LC91" s="15"/>
      <c r="LD91" s="15"/>
      <c r="LE91" s="15"/>
      <c r="LF91" s="15"/>
      <c r="LG91" s="15"/>
      <c r="LH91" s="15"/>
      <c r="LI91" s="15"/>
      <c r="LJ91" s="15"/>
      <c r="LK91" s="15"/>
      <c r="LL91" s="15"/>
      <c r="LM91" s="15"/>
      <c r="LN91" s="15"/>
      <c r="LO91" s="15"/>
      <c r="LP91" s="15"/>
      <c r="LQ91" s="15"/>
      <c r="LR91" s="15"/>
      <c r="LS91" s="15"/>
      <c r="LT91" s="15"/>
      <c r="LU91" s="15"/>
      <c r="LV91" s="15"/>
      <c r="LW91" s="15"/>
      <c r="LX91" s="15"/>
    </row>
    <row r="92" spans="1:336" s="9" customFormat="1" ht="204.75" x14ac:dyDescent="0.25">
      <c r="A92" s="693" t="str">
        <f>CONCATENATE(MUEBLES3[[#This Row],[CODIGO DE LA PARTIDA ESPECIFICA ]],"-",MUEBLES3[[#This Row],[NO. EDIFICIO ]],"-",MUEBLES3[[#This Row],[NO. ÁREA ]],"-",MUEBLES3[[#This Row],[NÚM. DE BIEN ]],"-",MUEBLES3[[#This Row],[CONSECUTIVO DEL BIEN ]],"-",MUEBLES3[[#This Row],[CONSECUTIVO GENERAL DE INVENTARIO]])</f>
        <v>515-01-36-109-046-0087</v>
      </c>
      <c r="B92" s="496">
        <v>515</v>
      </c>
      <c r="C92" s="489" t="s">
        <v>6093</v>
      </c>
      <c r="D92" s="495" t="s">
        <v>7599</v>
      </c>
      <c r="E92" s="494" t="s">
        <v>4060</v>
      </c>
      <c r="F92" s="495" t="str">
        <f>VLOOKUP(MUEBLES3[[#This Row],[NO. EDIFICIO ]],EDIFICIOS[],2,FALSE)</f>
        <v>PALACIO MUNICIPAL</v>
      </c>
      <c r="G92" s="495" t="str">
        <f>VLOOKUP(MUEBLES3[[#This Row],[NO. EDIFICIO ]],EDIFICIOS[],3,FALSE)</f>
        <v>PALACIO MUNICIPAL, S/N, COLONIA CENTRO</v>
      </c>
      <c r="H92" s="490" t="s">
        <v>4281</v>
      </c>
      <c r="I92" s="488" t="str">
        <f>VLOOKUP(MUEBLES3[[#This Row],[NO. ÁREA ]],AREAS[],2,FALSE)</f>
        <v>DESARROLLO AGROPECUARIO Y ECOLOGÍA</v>
      </c>
      <c r="J92" s="496" t="str">
        <f>VLOOKUP(MUEBLES3[[#This Row],[NO. ÁREA ]],AREAS[],5,FALSE)</f>
        <v>MVZ. FRANCISCO JAVIER GÓMEZ REYES</v>
      </c>
      <c r="K92" s="496">
        <v>58</v>
      </c>
      <c r="L92" s="488" t="str">
        <f>VLOOKUP(MUEBLES3[[#This Row],[NÚM. DE NOMINA ]],PERSONAL[],2,FALSE)</f>
        <v>MVZ. FRANCISCO JAVIER GÓMEZ REYES</v>
      </c>
      <c r="M92" s="488" t="str">
        <f>VLOOKUP(MUEBLES3[[#This Row],[NÚM. DE NOMINA ]],PERSONAL[],3,FALSE)</f>
        <v>AUXILIAR</v>
      </c>
      <c r="N92" s="494" t="s">
        <v>4339</v>
      </c>
      <c r="O92" s="496" t="s">
        <v>4737</v>
      </c>
      <c r="P92" s="497" t="str">
        <f>VLOOKUP(MUEBLES3[[#This Row],[NÚM. DE BIEN ]],BIENES[],2,FALSE)</f>
        <v xml:space="preserve">EQUIPO DE COMPUTO </v>
      </c>
      <c r="Q92" s="499" t="s">
        <v>320</v>
      </c>
      <c r="R92" s="490" t="s">
        <v>5031</v>
      </c>
      <c r="S92" s="495" t="s">
        <v>90</v>
      </c>
      <c r="T92" s="494" t="s">
        <v>91</v>
      </c>
      <c r="U92" s="495" t="s">
        <v>321</v>
      </c>
      <c r="V92" s="495" t="s">
        <v>38</v>
      </c>
      <c r="W92" s="500">
        <v>43587</v>
      </c>
      <c r="X92" s="498">
        <v>0</v>
      </c>
      <c r="Y92" s="498">
        <v>0</v>
      </c>
      <c r="Z92" s="498">
        <v>0</v>
      </c>
      <c r="AA92" s="494" t="s">
        <v>1303</v>
      </c>
      <c r="AB92" s="498"/>
      <c r="AC92" s="510" t="s">
        <v>26</v>
      </c>
      <c r="AD92" s="511"/>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c r="DY92" s="15"/>
      <c r="DZ92" s="15"/>
      <c r="EA92" s="15"/>
      <c r="EB92" s="15"/>
      <c r="EC92" s="15"/>
      <c r="ED92" s="15"/>
      <c r="EE92" s="15"/>
      <c r="EF92" s="15"/>
      <c r="EG92" s="15"/>
      <c r="EH92" s="15"/>
      <c r="EI92" s="15"/>
      <c r="EJ92" s="15"/>
      <c r="EK92" s="15"/>
      <c r="EL92" s="15"/>
      <c r="EM92" s="15"/>
      <c r="EN92" s="15"/>
      <c r="EO92" s="15"/>
      <c r="EP92" s="15"/>
      <c r="EQ92" s="15"/>
      <c r="ER92" s="15"/>
      <c r="ES92" s="15"/>
      <c r="ET92" s="15"/>
      <c r="EU92" s="15"/>
      <c r="EV92" s="15"/>
      <c r="EW92" s="15"/>
      <c r="EX92" s="15"/>
      <c r="EY92" s="15"/>
      <c r="EZ92" s="15"/>
      <c r="FA92" s="15"/>
      <c r="FB92" s="15"/>
      <c r="FC92" s="15"/>
      <c r="FD92" s="15"/>
      <c r="FE92" s="15"/>
      <c r="FF92" s="15"/>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c r="HY92" s="15"/>
      <c r="HZ92" s="15"/>
      <c r="IA92" s="15"/>
      <c r="IB92" s="15"/>
      <c r="IC92" s="15"/>
      <c r="ID92" s="15"/>
      <c r="IE92" s="15"/>
      <c r="IF92" s="15"/>
      <c r="IG92" s="15"/>
      <c r="IH92" s="15"/>
      <c r="II92" s="15"/>
      <c r="IJ92" s="15"/>
      <c r="IK92" s="15"/>
      <c r="IL92" s="15"/>
      <c r="IM92" s="15"/>
      <c r="IN92" s="15"/>
      <c r="IO92" s="15"/>
      <c r="IP92" s="15"/>
      <c r="IQ92" s="15"/>
      <c r="IR92" s="15"/>
      <c r="IS92" s="15"/>
      <c r="IT92" s="15"/>
      <c r="IU92" s="15"/>
      <c r="IV92" s="15"/>
      <c r="IW92" s="15"/>
      <c r="IX92" s="15"/>
      <c r="IY92" s="15"/>
      <c r="IZ92" s="15"/>
      <c r="JA92" s="15"/>
      <c r="JB92" s="15"/>
      <c r="JC92" s="15"/>
      <c r="JD92" s="15"/>
      <c r="JE92" s="15"/>
      <c r="JF92" s="15"/>
      <c r="JG92" s="15"/>
      <c r="JH92" s="15"/>
      <c r="JI92" s="15"/>
      <c r="JJ92" s="15"/>
      <c r="JK92" s="15"/>
      <c r="JL92" s="15"/>
      <c r="JM92" s="15"/>
      <c r="JN92" s="15"/>
      <c r="JO92" s="15"/>
      <c r="JP92" s="15"/>
      <c r="JQ92" s="15"/>
      <c r="JR92" s="15"/>
      <c r="JS92" s="15"/>
      <c r="JT92" s="15"/>
      <c r="JU92" s="15"/>
      <c r="JV92" s="15"/>
      <c r="JW92" s="15"/>
      <c r="JX92" s="15"/>
      <c r="JY92" s="15"/>
      <c r="JZ92" s="15"/>
      <c r="KA92" s="15"/>
      <c r="KB92" s="15"/>
      <c r="KC92" s="15"/>
      <c r="KD92" s="15"/>
      <c r="KE92" s="15"/>
      <c r="KF92" s="15"/>
      <c r="KG92" s="15"/>
      <c r="KH92" s="15"/>
      <c r="KI92" s="15"/>
      <c r="KJ92" s="15"/>
      <c r="KK92" s="15"/>
      <c r="KL92" s="15"/>
      <c r="KM92" s="15"/>
      <c r="KN92" s="15"/>
      <c r="KO92" s="15"/>
      <c r="KP92" s="15"/>
      <c r="KQ92" s="15"/>
      <c r="KR92" s="15"/>
      <c r="KS92" s="15"/>
      <c r="KT92" s="15"/>
      <c r="KU92" s="15"/>
      <c r="KV92" s="15"/>
      <c r="KW92" s="15"/>
      <c r="KX92" s="15"/>
      <c r="KY92" s="15"/>
      <c r="KZ92" s="15"/>
      <c r="LA92" s="15"/>
      <c r="LB92" s="15"/>
      <c r="LC92" s="15"/>
      <c r="LD92" s="15"/>
      <c r="LE92" s="15"/>
      <c r="LF92" s="15"/>
      <c r="LG92" s="15"/>
      <c r="LH92" s="15"/>
      <c r="LI92" s="15"/>
      <c r="LJ92" s="15"/>
      <c r="LK92" s="15"/>
      <c r="LL92" s="15"/>
      <c r="LM92" s="15"/>
      <c r="LN92" s="15"/>
      <c r="LO92" s="15"/>
      <c r="LP92" s="15"/>
      <c r="LQ92" s="15"/>
      <c r="LR92" s="15"/>
      <c r="LS92" s="15"/>
      <c r="LT92" s="15"/>
      <c r="LU92" s="15"/>
      <c r="LV92" s="15"/>
      <c r="LW92" s="15"/>
      <c r="LX92" s="15"/>
    </row>
    <row r="93" spans="1:336" s="9" customFormat="1" ht="157.5" x14ac:dyDescent="0.25">
      <c r="A93" s="661" t="str">
        <f>CONCATENATE(MUEBLES3[[#This Row],[CODIGO DE LA PARTIDA ESPECIFICA ]],"-",MUEBLES3[[#This Row],[NO. EDIFICIO ]],"-",MUEBLES3[[#This Row],[NO. ÁREA ]],"-",MUEBLES3[[#This Row],[NÚM. DE BIEN ]],"-",MUEBLES3[[#This Row],[CONSECUTIVO DEL BIEN ]],"-",MUEBLES3[[#This Row],[CONSECUTIVO GENERAL DE INVENTARIO]])</f>
        <v>515-01-16-109-047-0088</v>
      </c>
      <c r="B93" s="494">
        <v>515</v>
      </c>
      <c r="C93" s="489" t="s">
        <v>6093</v>
      </c>
      <c r="D93" s="495" t="s">
        <v>7600</v>
      </c>
      <c r="E93" s="494" t="s">
        <v>4060</v>
      </c>
      <c r="F93" s="495" t="str">
        <f>VLOOKUP(MUEBLES3[[#This Row],[NO. EDIFICIO ]],EDIFICIOS[],2,FALSE)</f>
        <v>PALACIO MUNICIPAL</v>
      </c>
      <c r="G93" s="495" t="str">
        <f>VLOOKUP(MUEBLES3[[#This Row],[NO. EDIFICIO ]],EDIFICIOS[],3,FALSE)</f>
        <v>PALACIO MUNICIPAL, S/N, COLONIA CENTRO</v>
      </c>
      <c r="H93" s="490" t="s">
        <v>4261</v>
      </c>
      <c r="I93" s="488" t="str">
        <f>VLOOKUP(MUEBLES3[[#This Row],[NO. ÁREA ]],AREAS[],2,FALSE)</f>
        <v xml:space="preserve">REGLAMENTOS Y ESPECTÁCULOS </v>
      </c>
      <c r="J93" s="496" t="str">
        <f>VLOOKUP(MUEBLES3[[#This Row],[NO. ÁREA ]],AREAS[],5,FALSE)</f>
        <v>LIC. ETZAEL MORENO SALVADOR</v>
      </c>
      <c r="K93" s="496">
        <v>115</v>
      </c>
      <c r="L93" s="488" t="str">
        <f>VLOOKUP(MUEBLES3[[#This Row],[NÚM. DE NOMINA ]],PERSONAL[],2,FALSE)</f>
        <v>C. VERÓNICA GÓMEZ PÉREZ</v>
      </c>
      <c r="M93" s="488" t="str">
        <f>VLOOKUP(MUEBLES3[[#This Row],[NÚM. DE NOMINA ]],PERSONAL[],3,FALSE)</f>
        <v>SECRETARIA</v>
      </c>
      <c r="N93" s="494" t="s">
        <v>4339</v>
      </c>
      <c r="O93" s="496" t="s">
        <v>4738</v>
      </c>
      <c r="P93" s="497" t="str">
        <f>VLOOKUP(MUEBLES3[[#This Row],[NÚM. DE BIEN ]],BIENES[],2,FALSE)</f>
        <v xml:space="preserve">EQUIPO DE COMPUTO </v>
      </c>
      <c r="Q93" s="499" t="s">
        <v>208</v>
      </c>
      <c r="R93" s="490" t="s">
        <v>5032</v>
      </c>
      <c r="S93" s="495" t="s">
        <v>50</v>
      </c>
      <c r="T93" s="494" t="s">
        <v>209</v>
      </c>
      <c r="U93" s="495" t="s">
        <v>210</v>
      </c>
      <c r="V93" s="495" t="s">
        <v>98</v>
      </c>
      <c r="W93" s="500">
        <v>43277</v>
      </c>
      <c r="X93" s="498">
        <v>7998</v>
      </c>
      <c r="Y93" s="498">
        <v>0</v>
      </c>
      <c r="Z93" s="498">
        <v>7998</v>
      </c>
      <c r="AA93" s="496" t="s">
        <v>1310</v>
      </c>
      <c r="AB93" s="498"/>
      <c r="AC93" s="510" t="s">
        <v>26</v>
      </c>
      <c r="AD93" s="511"/>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c r="DP93" s="15"/>
      <c r="DQ93" s="15"/>
      <c r="DR93" s="15"/>
      <c r="DS93" s="15"/>
      <c r="DT93" s="15"/>
      <c r="DU93" s="15"/>
      <c r="DV93" s="15"/>
      <c r="DW93" s="15"/>
      <c r="DX93" s="15"/>
      <c r="DY93" s="15"/>
      <c r="DZ93" s="15"/>
      <c r="EA93" s="15"/>
      <c r="EB93" s="15"/>
      <c r="EC93" s="15"/>
      <c r="ED93" s="15"/>
      <c r="EE93" s="15"/>
      <c r="EF93" s="15"/>
      <c r="EG93" s="15"/>
      <c r="EH93" s="15"/>
      <c r="EI93" s="15"/>
      <c r="EJ93" s="15"/>
      <c r="EK93" s="15"/>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c r="HY93" s="15"/>
      <c r="HZ93" s="15"/>
      <c r="IA93" s="15"/>
      <c r="IB93" s="15"/>
      <c r="IC93" s="15"/>
      <c r="ID93" s="15"/>
      <c r="IE93" s="15"/>
      <c r="IF93" s="15"/>
      <c r="IG93" s="15"/>
      <c r="IH93" s="15"/>
      <c r="II93" s="15"/>
      <c r="IJ93" s="15"/>
      <c r="IK93" s="15"/>
      <c r="IL93" s="15"/>
      <c r="IM93" s="15"/>
      <c r="IN93" s="15"/>
      <c r="IO93" s="15"/>
      <c r="IP93" s="15"/>
      <c r="IQ93" s="15"/>
      <c r="IR93" s="15"/>
      <c r="IS93" s="15"/>
      <c r="IT93" s="15"/>
      <c r="IU93" s="15"/>
      <c r="IV93" s="15"/>
      <c r="IW93" s="15"/>
      <c r="IX93" s="15"/>
      <c r="IY93" s="15"/>
      <c r="IZ93" s="15"/>
      <c r="JA93" s="15"/>
      <c r="JB93" s="15"/>
      <c r="JC93" s="15"/>
      <c r="JD93" s="15"/>
      <c r="JE93" s="15"/>
      <c r="JF93" s="15"/>
      <c r="JG93" s="15"/>
      <c r="JH93" s="15"/>
      <c r="JI93" s="15"/>
      <c r="JJ93" s="15"/>
      <c r="JK93" s="15"/>
      <c r="JL93" s="15"/>
      <c r="JM93" s="15"/>
      <c r="JN93" s="15"/>
      <c r="JO93" s="15"/>
      <c r="JP93" s="15"/>
      <c r="JQ93" s="15"/>
      <c r="JR93" s="15"/>
      <c r="JS93" s="15"/>
      <c r="JT93" s="15"/>
      <c r="JU93" s="15"/>
      <c r="JV93" s="15"/>
      <c r="JW93" s="15"/>
      <c r="JX93" s="15"/>
      <c r="JY93" s="15"/>
      <c r="JZ93" s="15"/>
      <c r="KA93" s="15"/>
      <c r="KB93" s="15"/>
      <c r="KC93" s="15"/>
      <c r="KD93" s="15"/>
      <c r="KE93" s="15"/>
      <c r="KF93" s="15"/>
      <c r="KG93" s="15"/>
      <c r="KH93" s="15"/>
      <c r="KI93" s="15"/>
      <c r="KJ93" s="15"/>
      <c r="KK93" s="15"/>
      <c r="KL93" s="15"/>
      <c r="KM93" s="15"/>
      <c r="KN93" s="15"/>
      <c r="KO93" s="15"/>
      <c r="KP93" s="15"/>
      <c r="KQ93" s="15"/>
      <c r="KR93" s="15"/>
      <c r="KS93" s="15"/>
      <c r="KT93" s="15"/>
      <c r="KU93" s="15"/>
      <c r="KV93" s="15"/>
      <c r="KW93" s="15"/>
      <c r="KX93" s="15"/>
      <c r="KY93" s="15"/>
      <c r="KZ93" s="15"/>
      <c r="LA93" s="15"/>
      <c r="LB93" s="15"/>
      <c r="LC93" s="15"/>
      <c r="LD93" s="15"/>
      <c r="LE93" s="15"/>
      <c r="LF93" s="15"/>
      <c r="LG93" s="15"/>
      <c r="LH93" s="15"/>
      <c r="LI93" s="15"/>
      <c r="LJ93" s="15"/>
      <c r="LK93" s="15"/>
      <c r="LL93" s="15"/>
      <c r="LM93" s="15"/>
      <c r="LN93" s="15"/>
      <c r="LO93" s="15"/>
      <c r="LP93" s="15"/>
      <c r="LQ93" s="15"/>
      <c r="LR93" s="15"/>
      <c r="LS93" s="15"/>
      <c r="LT93" s="15"/>
      <c r="LU93" s="15"/>
      <c r="LV93" s="15"/>
      <c r="LW93" s="15"/>
      <c r="LX93" s="15"/>
    </row>
    <row r="94" spans="1:336" s="9" customFormat="1" ht="189" x14ac:dyDescent="0.25">
      <c r="A94" s="661" t="str">
        <f>CONCATENATE(MUEBLES3[[#This Row],[CODIGO DE LA PARTIDA ESPECIFICA ]],"-",MUEBLES3[[#This Row],[NO. EDIFICIO ]],"-",MUEBLES3[[#This Row],[NO. ÁREA ]],"-",MUEBLES3[[#This Row],[NÚM. DE BIEN ]],"-",MUEBLES3[[#This Row],[CONSECUTIVO DEL BIEN ]],"-",MUEBLES3[[#This Row],[CONSECUTIVO GENERAL DE INVENTARIO]])</f>
        <v>515-01-16-109-048-0089</v>
      </c>
      <c r="B94" s="494">
        <v>515</v>
      </c>
      <c r="C94" s="489" t="s">
        <v>6093</v>
      </c>
      <c r="D94" s="495" t="s">
        <v>7601</v>
      </c>
      <c r="E94" s="494" t="s">
        <v>4060</v>
      </c>
      <c r="F94" s="495" t="str">
        <f>VLOOKUP(MUEBLES3[[#This Row],[NO. EDIFICIO ]],EDIFICIOS[],2,FALSE)</f>
        <v>PALACIO MUNICIPAL</v>
      </c>
      <c r="G94" s="495" t="str">
        <f>VLOOKUP(MUEBLES3[[#This Row],[NO. EDIFICIO ]],EDIFICIOS[],3,FALSE)</f>
        <v>PALACIO MUNICIPAL, S/N, COLONIA CENTRO</v>
      </c>
      <c r="H94" s="490" t="s">
        <v>4261</v>
      </c>
      <c r="I94" s="488" t="str">
        <f>VLOOKUP(MUEBLES3[[#This Row],[NO. ÁREA ]],AREAS[],2,FALSE)</f>
        <v xml:space="preserve">REGLAMENTOS Y ESPECTÁCULOS </v>
      </c>
      <c r="J94" s="496" t="str">
        <f>VLOOKUP(MUEBLES3[[#This Row],[NO. ÁREA ]],AREAS[],5,FALSE)</f>
        <v>LIC. ETZAEL MORENO SALVADOR</v>
      </c>
      <c r="K94" s="496">
        <v>41</v>
      </c>
      <c r="L94" s="488" t="str">
        <f>VLOOKUP(MUEBLES3[[#This Row],[NÚM. DE NOMINA ]],PERSONAL[],2,FALSE)</f>
        <v>LIC. ETZAEL MORENO SALVADOR</v>
      </c>
      <c r="M94" s="488" t="str">
        <f>VLOOKUP(MUEBLES3[[#This Row],[NÚM. DE NOMINA ]],PERSONAL[],3,FALSE)</f>
        <v xml:space="preserve">TITULAR </v>
      </c>
      <c r="N94" s="494" t="s">
        <v>4339</v>
      </c>
      <c r="O94" s="506" t="s">
        <v>4739</v>
      </c>
      <c r="P94" s="497" t="str">
        <f>VLOOKUP(MUEBLES3[[#This Row],[NÚM. DE BIEN ]],BIENES[],2,FALSE)</f>
        <v xml:space="preserve">EQUIPO DE COMPUTO </v>
      </c>
      <c r="Q94" s="499" t="s">
        <v>506</v>
      </c>
      <c r="R94" s="490" t="s">
        <v>5033</v>
      </c>
      <c r="S94" s="495" t="s">
        <v>22</v>
      </c>
      <c r="T94" s="494" t="s">
        <v>507</v>
      </c>
      <c r="U94" s="495" t="s">
        <v>508</v>
      </c>
      <c r="V94" s="495" t="s">
        <v>40</v>
      </c>
      <c r="W94" s="500">
        <v>42064</v>
      </c>
      <c r="X94" s="498">
        <v>10895</v>
      </c>
      <c r="Y94" s="498">
        <v>0</v>
      </c>
      <c r="Z94" s="498">
        <v>10895</v>
      </c>
      <c r="AA94" s="496" t="s">
        <v>3327</v>
      </c>
      <c r="AB94" s="498"/>
      <c r="AC94" s="510" t="s">
        <v>26</v>
      </c>
      <c r="AD94" s="511"/>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c r="DP94" s="15"/>
      <c r="DQ94" s="15"/>
      <c r="DR94" s="15"/>
      <c r="DS94" s="15"/>
      <c r="DT94" s="15"/>
      <c r="DU94" s="15"/>
      <c r="DV94" s="15"/>
      <c r="DW94" s="15"/>
      <c r="DX94" s="15"/>
      <c r="DY94" s="15"/>
      <c r="DZ94" s="15"/>
      <c r="EA94" s="15"/>
      <c r="EB94" s="15"/>
      <c r="EC94" s="15"/>
      <c r="ED94" s="15"/>
      <c r="EE94" s="15"/>
      <c r="EF94" s="15"/>
      <c r="EG94" s="15"/>
      <c r="EH94" s="15"/>
      <c r="EI94" s="15"/>
      <c r="EJ94" s="15"/>
      <c r="EK94" s="1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c r="HZ94" s="15"/>
      <c r="IA94" s="15"/>
      <c r="IB94" s="15"/>
      <c r="IC94" s="15"/>
      <c r="ID94" s="15"/>
      <c r="IE94" s="15"/>
      <c r="IF94" s="15"/>
      <c r="IG94" s="15"/>
      <c r="IH94" s="15"/>
      <c r="II94" s="15"/>
      <c r="IJ94" s="15"/>
      <c r="IK94" s="15"/>
      <c r="IL94" s="15"/>
      <c r="IM94" s="15"/>
      <c r="IN94" s="15"/>
      <c r="IO94" s="15"/>
      <c r="IP94" s="15"/>
      <c r="IQ94" s="15"/>
      <c r="IR94" s="15"/>
      <c r="IS94" s="15"/>
      <c r="IT94" s="15"/>
      <c r="IU94" s="15"/>
      <c r="IV94" s="15"/>
      <c r="IW94" s="15"/>
      <c r="IX94" s="15"/>
      <c r="IY94" s="15"/>
      <c r="IZ94" s="15"/>
      <c r="JA94" s="15"/>
      <c r="JB94" s="15"/>
      <c r="JC94" s="15"/>
      <c r="JD94" s="15"/>
      <c r="JE94" s="15"/>
      <c r="JF94" s="15"/>
      <c r="JG94" s="15"/>
      <c r="JH94" s="15"/>
      <c r="JI94" s="15"/>
      <c r="JJ94" s="15"/>
      <c r="JK94" s="15"/>
      <c r="JL94" s="15"/>
      <c r="JM94" s="15"/>
      <c r="JN94" s="15"/>
      <c r="JO94" s="15"/>
      <c r="JP94" s="15"/>
      <c r="JQ94" s="15"/>
      <c r="JR94" s="15"/>
      <c r="JS94" s="15"/>
      <c r="JT94" s="15"/>
      <c r="JU94" s="15"/>
      <c r="JV94" s="15"/>
      <c r="JW94" s="15"/>
      <c r="JX94" s="15"/>
      <c r="JY94" s="15"/>
      <c r="JZ94" s="15"/>
      <c r="KA94" s="15"/>
      <c r="KB94" s="15"/>
      <c r="KC94" s="15"/>
      <c r="KD94" s="15"/>
      <c r="KE94" s="15"/>
      <c r="KF94" s="15"/>
      <c r="KG94" s="15"/>
      <c r="KH94" s="15"/>
      <c r="KI94" s="15"/>
      <c r="KJ94" s="15"/>
      <c r="KK94" s="15"/>
      <c r="KL94" s="15"/>
      <c r="KM94" s="15"/>
      <c r="KN94" s="15"/>
      <c r="KO94" s="15"/>
      <c r="KP94" s="15"/>
      <c r="KQ94" s="15"/>
      <c r="KR94" s="15"/>
      <c r="KS94" s="15"/>
      <c r="KT94" s="15"/>
      <c r="KU94" s="15"/>
      <c r="KV94" s="15"/>
      <c r="KW94" s="15"/>
      <c r="KX94" s="15"/>
      <c r="KY94" s="15"/>
      <c r="KZ94" s="15"/>
      <c r="LA94" s="15"/>
      <c r="LB94" s="15"/>
      <c r="LC94" s="15"/>
      <c r="LD94" s="15"/>
      <c r="LE94" s="15"/>
      <c r="LF94" s="15"/>
      <c r="LG94" s="15"/>
      <c r="LH94" s="15"/>
      <c r="LI94" s="15"/>
      <c r="LJ94" s="15"/>
      <c r="LK94" s="15"/>
      <c r="LL94" s="15"/>
      <c r="LM94" s="15"/>
      <c r="LN94" s="15"/>
      <c r="LO94" s="15"/>
      <c r="LP94" s="15"/>
      <c r="LQ94" s="15"/>
      <c r="LR94" s="15"/>
      <c r="LS94" s="15"/>
      <c r="LT94" s="15"/>
      <c r="LU94" s="15"/>
      <c r="LV94" s="15"/>
      <c r="LW94" s="15"/>
      <c r="LX94" s="15"/>
    </row>
    <row r="95" spans="1:336" s="9" customFormat="1" ht="110.25" x14ac:dyDescent="0.25">
      <c r="A95" s="661" t="str">
        <f>CONCATENATE(MUEBLES3[[#This Row],[CODIGO DE LA PARTIDA ESPECIFICA ]],"-",MUEBLES3[[#This Row],[NO. EDIFICIO ]],"-",MUEBLES3[[#This Row],[NO. ÁREA ]],"-",MUEBLES3[[#This Row],[NÚM. DE BIEN ]],"-",MUEBLES3[[#This Row],[CONSECUTIVO DEL BIEN ]],"-",MUEBLES3[[#This Row],[CONSECUTIVO GENERAL DE INVENTARIO]])</f>
        <v>515-01-17-151-029-0090</v>
      </c>
      <c r="B95" s="494">
        <v>515</v>
      </c>
      <c r="C95" s="489" t="s">
        <v>6093</v>
      </c>
      <c r="D95" s="495" t="s">
        <v>7602</v>
      </c>
      <c r="E95" s="494" t="s">
        <v>4060</v>
      </c>
      <c r="F95" s="495" t="str">
        <f>VLOOKUP(MUEBLES3[[#This Row],[NO. EDIFICIO ]],EDIFICIOS[],2,FALSE)</f>
        <v>PALACIO MUNICIPAL</v>
      </c>
      <c r="G95" s="495" t="str">
        <f>VLOOKUP(MUEBLES3[[#This Row],[NO. EDIFICIO ]],EDIFICIOS[],3,FALSE)</f>
        <v>PALACIO MUNICIPAL, S/N, COLONIA CENTRO</v>
      </c>
      <c r="H95" s="490" t="s">
        <v>4262</v>
      </c>
      <c r="I95" s="488" t="str">
        <f>VLOOKUP(MUEBLES3[[#This Row],[NO. ÁREA ]],AREAS[],2,FALSE)</f>
        <v xml:space="preserve">SALUD, SANIDAD Y PREVENCIÓN DE ADICCIONES </v>
      </c>
      <c r="J95" s="496" t="str">
        <f>VLOOKUP(MUEBLES3[[#This Row],[NO. ÁREA ]],AREAS[],5,FALSE)</f>
        <v>ENF. ZAIDEE HERRERA CAMARGO</v>
      </c>
      <c r="K95" s="496">
        <v>60</v>
      </c>
      <c r="L95" s="488" t="str">
        <f>VLOOKUP(MUEBLES3[[#This Row],[NÚM. DE NOMINA ]],PERSONAL[],2,FALSE)</f>
        <v>ENF. ZAIDEE HERRERA CAMARGO</v>
      </c>
      <c r="M95" s="488" t="str">
        <f>VLOOKUP(MUEBLES3[[#This Row],[NÚM. DE NOMINA ]],PERSONAL[],3,FALSE)</f>
        <v xml:space="preserve">TITULAR </v>
      </c>
      <c r="N95" s="494" t="s">
        <v>4404</v>
      </c>
      <c r="O95" s="506" t="s">
        <v>4720</v>
      </c>
      <c r="P95" s="497" t="str">
        <f>VLOOKUP(MUEBLES3[[#This Row],[NÚM. DE BIEN ]],BIENES[],2,FALSE)</f>
        <v xml:space="preserve">IMPRESORA </v>
      </c>
      <c r="Q95" s="499" t="s">
        <v>77</v>
      </c>
      <c r="R95" s="490" t="s">
        <v>5034</v>
      </c>
      <c r="S95" s="495" t="s">
        <v>35</v>
      </c>
      <c r="T95" s="494" t="s">
        <v>36</v>
      </c>
      <c r="U95" s="495" t="s">
        <v>265</v>
      </c>
      <c r="V95" s="495">
        <v>120</v>
      </c>
      <c r="W95" s="500">
        <v>42886</v>
      </c>
      <c r="X95" s="498">
        <v>6554</v>
      </c>
      <c r="Y95" s="498">
        <v>0</v>
      </c>
      <c r="Z95" s="498">
        <v>6554</v>
      </c>
      <c r="AA95" s="496" t="s">
        <v>1791</v>
      </c>
      <c r="AB95" s="498"/>
      <c r="AC95" s="510" t="s">
        <v>26</v>
      </c>
      <c r="AD95" s="511"/>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c r="EB95" s="15"/>
      <c r="EC95" s="15"/>
      <c r="ED95" s="15"/>
      <c r="EE95" s="15"/>
      <c r="EF95" s="15"/>
      <c r="EG95" s="15"/>
      <c r="EH95" s="15"/>
      <c r="EI95" s="15"/>
      <c r="EJ95" s="15"/>
      <c r="EK95" s="15"/>
      <c r="EL95" s="15"/>
      <c r="EM95" s="15"/>
      <c r="EN95" s="15"/>
      <c r="EO95" s="15"/>
      <c r="EP95" s="15"/>
      <c r="EQ95" s="15"/>
      <c r="ER95" s="15"/>
      <c r="ES95" s="15"/>
      <c r="ET95" s="15"/>
      <c r="EU95" s="15"/>
      <c r="EV95" s="15"/>
      <c r="EW95" s="15"/>
      <c r="EX95" s="15"/>
      <c r="EY95" s="15"/>
      <c r="EZ95" s="15"/>
      <c r="FA95" s="15"/>
      <c r="FB95" s="15"/>
      <c r="FC95" s="15"/>
      <c r="FD95" s="15"/>
      <c r="FE95" s="15"/>
      <c r="FF95" s="15"/>
      <c r="FG95" s="15"/>
      <c r="FH95" s="15"/>
      <c r="FI95" s="15"/>
      <c r="FJ95" s="15"/>
      <c r="FK95" s="15"/>
      <c r="FL95" s="15"/>
      <c r="FM95" s="15"/>
      <c r="FN95" s="15"/>
      <c r="FO95" s="15"/>
      <c r="FP95" s="15"/>
      <c r="FQ95" s="15"/>
      <c r="FR95" s="15"/>
      <c r="FS95" s="15"/>
      <c r="FT95" s="15"/>
      <c r="FU95" s="15"/>
      <c r="FV95" s="15"/>
      <c r="FW95" s="15"/>
      <c r="FX95" s="15"/>
      <c r="FY95" s="15"/>
      <c r="FZ95" s="15"/>
      <c r="GA95" s="15"/>
      <c r="GB95" s="15"/>
      <c r="GC95" s="15"/>
      <c r="GD95" s="15"/>
      <c r="GE95" s="15"/>
      <c r="GF95" s="15"/>
      <c r="GG95" s="15"/>
      <c r="GH95" s="15"/>
      <c r="GI95" s="15"/>
      <c r="GJ95" s="15"/>
      <c r="GK95" s="15"/>
      <c r="GL95" s="15"/>
      <c r="GM95" s="15"/>
      <c r="GN95" s="15"/>
      <c r="GO95" s="15"/>
      <c r="GP95" s="15"/>
      <c r="GQ95" s="15"/>
      <c r="GR95" s="15"/>
      <c r="GS95" s="15"/>
      <c r="GT95" s="15"/>
      <c r="GU95" s="15"/>
      <c r="GV95" s="15"/>
      <c r="GW95" s="15"/>
      <c r="GX95" s="15"/>
      <c r="GY95" s="15"/>
      <c r="GZ95" s="15"/>
      <c r="HA95" s="15"/>
      <c r="HB95" s="15"/>
      <c r="HC95" s="15"/>
      <c r="HD95" s="15"/>
      <c r="HE95" s="15"/>
      <c r="HF95" s="15"/>
      <c r="HG95" s="15"/>
      <c r="HH95" s="15"/>
      <c r="HI95" s="15"/>
      <c r="HJ95" s="15"/>
      <c r="HK95" s="15"/>
      <c r="HL95" s="15"/>
      <c r="HM95" s="15"/>
      <c r="HN95" s="15"/>
      <c r="HO95" s="15"/>
      <c r="HP95" s="15"/>
      <c r="HQ95" s="15"/>
      <c r="HR95" s="15"/>
      <c r="HS95" s="15"/>
      <c r="HT95" s="15"/>
      <c r="HU95" s="15"/>
      <c r="HV95" s="15"/>
      <c r="HW95" s="15"/>
      <c r="HX95" s="15"/>
      <c r="HY95" s="15"/>
      <c r="HZ95" s="15"/>
      <c r="IA95" s="15"/>
      <c r="IB95" s="15"/>
      <c r="IC95" s="15"/>
      <c r="ID95" s="15"/>
      <c r="IE95" s="15"/>
      <c r="IF95" s="15"/>
      <c r="IG95" s="15"/>
      <c r="IH95" s="15"/>
      <c r="II95" s="15"/>
      <c r="IJ95" s="15"/>
      <c r="IK95" s="15"/>
      <c r="IL95" s="15"/>
      <c r="IM95" s="15"/>
      <c r="IN95" s="15"/>
      <c r="IO95" s="15"/>
      <c r="IP95" s="15"/>
      <c r="IQ95" s="15"/>
      <c r="IR95" s="15"/>
      <c r="IS95" s="15"/>
      <c r="IT95" s="15"/>
      <c r="IU95" s="15"/>
      <c r="IV95" s="15"/>
      <c r="IW95" s="15"/>
      <c r="IX95" s="15"/>
      <c r="IY95" s="15"/>
      <c r="IZ95" s="15"/>
      <c r="JA95" s="15"/>
      <c r="JB95" s="15"/>
      <c r="JC95" s="15"/>
      <c r="JD95" s="15"/>
      <c r="JE95" s="15"/>
      <c r="JF95" s="15"/>
      <c r="JG95" s="15"/>
      <c r="JH95" s="15"/>
      <c r="JI95" s="15"/>
      <c r="JJ95" s="15"/>
      <c r="JK95" s="15"/>
      <c r="JL95" s="15"/>
      <c r="JM95" s="15"/>
      <c r="JN95" s="15"/>
      <c r="JO95" s="15"/>
      <c r="JP95" s="15"/>
      <c r="JQ95" s="15"/>
      <c r="JR95" s="15"/>
      <c r="JS95" s="15"/>
      <c r="JT95" s="15"/>
      <c r="JU95" s="15"/>
      <c r="JV95" s="15"/>
      <c r="JW95" s="15"/>
      <c r="JX95" s="15"/>
      <c r="JY95" s="15"/>
      <c r="JZ95" s="15"/>
      <c r="KA95" s="15"/>
      <c r="KB95" s="15"/>
      <c r="KC95" s="15"/>
      <c r="KD95" s="15"/>
      <c r="KE95" s="15"/>
      <c r="KF95" s="15"/>
      <c r="KG95" s="15"/>
      <c r="KH95" s="15"/>
      <c r="KI95" s="15"/>
      <c r="KJ95" s="15"/>
      <c r="KK95" s="15"/>
      <c r="KL95" s="15"/>
      <c r="KM95" s="15"/>
      <c r="KN95" s="15"/>
      <c r="KO95" s="15"/>
      <c r="KP95" s="15"/>
      <c r="KQ95" s="15"/>
      <c r="KR95" s="15"/>
      <c r="KS95" s="15"/>
      <c r="KT95" s="15"/>
      <c r="KU95" s="15"/>
      <c r="KV95" s="15"/>
      <c r="KW95" s="15"/>
      <c r="KX95" s="15"/>
      <c r="KY95" s="15"/>
      <c r="KZ95" s="15"/>
      <c r="LA95" s="15"/>
      <c r="LB95" s="15"/>
      <c r="LC95" s="15"/>
      <c r="LD95" s="15"/>
      <c r="LE95" s="15"/>
      <c r="LF95" s="15"/>
      <c r="LG95" s="15"/>
      <c r="LH95" s="15"/>
      <c r="LI95" s="15"/>
      <c r="LJ95" s="15"/>
      <c r="LK95" s="15"/>
      <c r="LL95" s="15"/>
      <c r="LM95" s="15"/>
      <c r="LN95" s="15"/>
      <c r="LO95" s="15"/>
      <c r="LP95" s="15"/>
      <c r="LQ95" s="15"/>
      <c r="LR95" s="15"/>
      <c r="LS95" s="15"/>
      <c r="LT95" s="15"/>
      <c r="LU95" s="15"/>
      <c r="LV95" s="15"/>
      <c r="LW95" s="15"/>
      <c r="LX95" s="15"/>
    </row>
    <row r="96" spans="1:336" s="9" customFormat="1" ht="236.25" x14ac:dyDescent="0.25">
      <c r="A96" s="661" t="str">
        <f>CONCATENATE(MUEBLES3[[#This Row],[CODIGO DE LA PARTIDA ESPECIFICA ]],"-",MUEBLES3[[#This Row],[NO. EDIFICIO ]],"-",MUEBLES3[[#This Row],[NO. ÁREA ]],"-",MUEBLES3[[#This Row],[NÚM. DE BIEN ]],"-",MUEBLES3[[#This Row],[CONSECUTIVO DEL BIEN ]],"-",MUEBLES3[[#This Row],[CONSECUTIVO GENERAL DE INVENTARIO]])</f>
        <v>515-01-44-109-049-0091</v>
      </c>
      <c r="B96" s="494">
        <v>515</v>
      </c>
      <c r="C96" s="489" t="s">
        <v>6093</v>
      </c>
      <c r="D96" s="495" t="s">
        <v>7603</v>
      </c>
      <c r="E96" s="494" t="s">
        <v>4060</v>
      </c>
      <c r="F96" s="495" t="str">
        <f>VLOOKUP(MUEBLES3[[#This Row],[NO. EDIFICIO ]],EDIFICIOS[],2,FALSE)</f>
        <v>PALACIO MUNICIPAL</v>
      </c>
      <c r="G96" s="495" t="str">
        <f>VLOOKUP(MUEBLES3[[#This Row],[NO. EDIFICIO ]],EDIFICIOS[],3,FALSE)</f>
        <v>PALACIO MUNICIPAL, S/N, COLONIA CENTRO</v>
      </c>
      <c r="H96" s="490" t="s">
        <v>4289</v>
      </c>
      <c r="I96" s="488" t="str">
        <f>VLOOKUP(MUEBLES3[[#This Row],[NO. ÁREA ]],AREAS[],2,FALSE)</f>
        <v>SEGURIDAD PÚBLICA Y TRÁNSITO MUNICIPAL</v>
      </c>
      <c r="J96" s="496" t="str">
        <f>VLOOKUP(MUEBLES3[[#This Row],[NO. ÁREA ]],AREAS[],5,FALSE)</f>
        <v>LIC. MIGUEL ÁNGEL ALDANA  CANO</v>
      </c>
      <c r="K96" s="496" t="s">
        <v>4060</v>
      </c>
      <c r="L96" s="488" t="str">
        <f>VLOOKUP(MUEBLES3[[#This Row],[NÚM. DE NOMINA ]],PERSONAL[],2,FALSE)</f>
        <v>LIC. MIGUEL ÁNGEL ALDANA  CANO</v>
      </c>
      <c r="M96" s="488" t="str">
        <f>VLOOKUP(MUEBLES3[[#This Row],[NÚM. DE NOMINA ]],PERSONAL[],3,FALSE)</f>
        <v xml:space="preserve">TITULAR </v>
      </c>
      <c r="N96" s="494" t="s">
        <v>4339</v>
      </c>
      <c r="O96" s="506" t="s">
        <v>4740</v>
      </c>
      <c r="P96" s="497" t="str">
        <f>VLOOKUP(MUEBLES3[[#This Row],[NÚM. DE BIEN ]],BIENES[],2,FALSE)</f>
        <v xml:space="preserve">EQUIPO DE COMPUTO </v>
      </c>
      <c r="Q96" s="499" t="s">
        <v>494</v>
      </c>
      <c r="R96" s="490" t="s">
        <v>5035</v>
      </c>
      <c r="S96" s="495" t="s">
        <v>50</v>
      </c>
      <c r="T96" s="494" t="s">
        <v>262</v>
      </c>
      <c r="U96" s="495" t="s">
        <v>502</v>
      </c>
      <c r="V96" s="495">
        <v>68</v>
      </c>
      <c r="W96" s="500">
        <v>42719</v>
      </c>
      <c r="X96" s="498">
        <v>7076</v>
      </c>
      <c r="Y96" s="498">
        <v>0</v>
      </c>
      <c r="Z96" s="498">
        <v>7076</v>
      </c>
      <c r="AA96" s="496" t="s">
        <v>2068</v>
      </c>
      <c r="AB96" s="498"/>
      <c r="AC96" s="510" t="s">
        <v>1327</v>
      </c>
      <c r="AD96" s="511"/>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c r="DY96" s="15"/>
      <c r="DZ96" s="15"/>
      <c r="EA96" s="15"/>
      <c r="EB96" s="15"/>
      <c r="EC96" s="15"/>
      <c r="ED96" s="15"/>
      <c r="EE96" s="15"/>
      <c r="EF96" s="15"/>
      <c r="EG96" s="15"/>
      <c r="EH96" s="15"/>
      <c r="EI96" s="15"/>
      <c r="EJ96" s="15"/>
      <c r="EK96" s="15"/>
      <c r="EL96" s="15"/>
      <c r="EM96" s="15"/>
      <c r="EN96" s="15"/>
      <c r="EO96" s="15"/>
      <c r="EP96" s="15"/>
      <c r="EQ96" s="15"/>
      <c r="ER96" s="15"/>
      <c r="ES96" s="15"/>
      <c r="ET96" s="15"/>
      <c r="EU96" s="15"/>
      <c r="EV96" s="15"/>
      <c r="EW96" s="15"/>
      <c r="EX96" s="15"/>
      <c r="EY96" s="15"/>
      <c r="EZ96" s="15"/>
      <c r="FA96" s="15"/>
      <c r="FB96" s="15"/>
      <c r="FC96" s="15"/>
      <c r="FD96" s="15"/>
      <c r="FE96" s="15"/>
      <c r="FF96" s="15"/>
      <c r="FG96" s="15"/>
      <c r="FH96" s="15"/>
      <c r="FI96" s="15"/>
      <c r="FJ96" s="15"/>
      <c r="FK96" s="15"/>
      <c r="FL96" s="15"/>
      <c r="FM96" s="15"/>
      <c r="FN96" s="15"/>
      <c r="FO96" s="15"/>
      <c r="FP96" s="15"/>
      <c r="FQ96" s="15"/>
      <c r="FR96" s="15"/>
      <c r="FS96" s="15"/>
      <c r="FT96" s="15"/>
      <c r="FU96" s="15"/>
      <c r="FV96" s="15"/>
      <c r="FW96" s="15"/>
      <c r="FX96" s="15"/>
      <c r="FY96" s="15"/>
      <c r="FZ96" s="15"/>
      <c r="GA96" s="15"/>
      <c r="GB96" s="15"/>
      <c r="GC96" s="15"/>
      <c r="GD96" s="15"/>
      <c r="GE96" s="15"/>
      <c r="GF96" s="15"/>
      <c r="GG96" s="15"/>
      <c r="GH96" s="15"/>
      <c r="GI96" s="15"/>
      <c r="GJ96" s="15"/>
      <c r="GK96" s="15"/>
      <c r="GL96" s="15"/>
      <c r="GM96" s="15"/>
      <c r="GN96" s="15"/>
      <c r="GO96" s="15"/>
      <c r="GP96" s="15"/>
      <c r="GQ96" s="15"/>
      <c r="GR96" s="15"/>
      <c r="GS96" s="15"/>
      <c r="GT96" s="15"/>
      <c r="GU96" s="15"/>
      <c r="GV96" s="15"/>
      <c r="GW96" s="15"/>
      <c r="GX96" s="15"/>
      <c r="GY96" s="15"/>
      <c r="GZ96" s="15"/>
      <c r="HA96" s="15"/>
      <c r="HB96" s="15"/>
      <c r="HC96" s="15"/>
      <c r="HD96" s="15"/>
      <c r="HE96" s="15"/>
      <c r="HF96" s="15"/>
      <c r="HG96" s="15"/>
      <c r="HH96" s="15"/>
      <c r="HI96" s="15"/>
      <c r="HJ96" s="15"/>
      <c r="HK96" s="15"/>
      <c r="HL96" s="15"/>
      <c r="HM96" s="15"/>
      <c r="HN96" s="15"/>
      <c r="HO96" s="15"/>
      <c r="HP96" s="15"/>
      <c r="HQ96" s="15"/>
      <c r="HR96" s="15"/>
      <c r="HS96" s="15"/>
      <c r="HT96" s="15"/>
      <c r="HU96" s="15"/>
      <c r="HV96" s="15"/>
      <c r="HW96" s="15"/>
      <c r="HX96" s="15"/>
      <c r="HY96" s="15"/>
      <c r="HZ96" s="15"/>
      <c r="IA96" s="15"/>
      <c r="IB96" s="15"/>
      <c r="IC96" s="15"/>
      <c r="ID96" s="15"/>
      <c r="IE96" s="15"/>
      <c r="IF96" s="15"/>
      <c r="IG96" s="15"/>
      <c r="IH96" s="15"/>
      <c r="II96" s="15"/>
      <c r="IJ96" s="15"/>
      <c r="IK96" s="15"/>
      <c r="IL96" s="15"/>
      <c r="IM96" s="15"/>
      <c r="IN96" s="15"/>
      <c r="IO96" s="15"/>
      <c r="IP96" s="15"/>
      <c r="IQ96" s="15"/>
      <c r="IR96" s="15"/>
      <c r="IS96" s="15"/>
      <c r="IT96" s="15"/>
      <c r="IU96" s="15"/>
      <c r="IV96" s="15"/>
      <c r="IW96" s="15"/>
      <c r="IX96" s="15"/>
      <c r="IY96" s="15"/>
      <c r="IZ96" s="15"/>
      <c r="JA96" s="15"/>
      <c r="JB96" s="15"/>
      <c r="JC96" s="15"/>
      <c r="JD96" s="15"/>
      <c r="JE96" s="15"/>
      <c r="JF96" s="15"/>
      <c r="JG96" s="15"/>
      <c r="JH96" s="15"/>
      <c r="JI96" s="15"/>
      <c r="JJ96" s="15"/>
      <c r="JK96" s="15"/>
      <c r="JL96" s="15"/>
      <c r="JM96" s="15"/>
      <c r="JN96" s="15"/>
      <c r="JO96" s="15"/>
      <c r="JP96" s="15"/>
      <c r="JQ96" s="15"/>
      <c r="JR96" s="15"/>
      <c r="JS96" s="15"/>
      <c r="JT96" s="15"/>
      <c r="JU96" s="15"/>
      <c r="JV96" s="15"/>
      <c r="JW96" s="15"/>
      <c r="JX96" s="15"/>
      <c r="JY96" s="15"/>
      <c r="JZ96" s="15"/>
      <c r="KA96" s="15"/>
      <c r="KB96" s="15"/>
      <c r="KC96" s="15"/>
      <c r="KD96" s="15"/>
      <c r="KE96" s="15"/>
      <c r="KF96" s="15"/>
      <c r="KG96" s="15"/>
      <c r="KH96" s="15"/>
      <c r="KI96" s="15"/>
      <c r="KJ96" s="15"/>
      <c r="KK96" s="15"/>
      <c r="KL96" s="15"/>
      <c r="KM96" s="15"/>
      <c r="KN96" s="15"/>
      <c r="KO96" s="15"/>
      <c r="KP96" s="15"/>
      <c r="KQ96" s="15"/>
      <c r="KR96" s="15"/>
      <c r="KS96" s="15"/>
      <c r="KT96" s="15"/>
      <c r="KU96" s="15"/>
      <c r="KV96" s="15"/>
      <c r="KW96" s="15"/>
      <c r="KX96" s="15"/>
      <c r="KY96" s="15"/>
      <c r="KZ96" s="15"/>
      <c r="LA96" s="15"/>
      <c r="LB96" s="15"/>
      <c r="LC96" s="15"/>
      <c r="LD96" s="15"/>
      <c r="LE96" s="15"/>
      <c r="LF96" s="15"/>
      <c r="LG96" s="15"/>
      <c r="LH96" s="15"/>
      <c r="LI96" s="15"/>
      <c r="LJ96" s="15"/>
      <c r="LK96" s="15"/>
      <c r="LL96" s="15"/>
      <c r="LM96" s="15"/>
      <c r="LN96" s="15"/>
      <c r="LO96" s="15"/>
      <c r="LP96" s="15"/>
      <c r="LQ96" s="15"/>
      <c r="LR96" s="15"/>
      <c r="LS96" s="15"/>
      <c r="LT96" s="15"/>
      <c r="LU96" s="15"/>
      <c r="LV96" s="15"/>
      <c r="LW96" s="15"/>
      <c r="LX96" s="15"/>
    </row>
    <row r="97" spans="1:336" s="9" customFormat="1" ht="141.75" x14ac:dyDescent="0.25">
      <c r="A97" s="661" t="str">
        <f>CONCATENATE(MUEBLES3[[#This Row],[CODIGO DE LA PARTIDA ESPECIFICA ]],"-",MUEBLES3[[#This Row],[NO. EDIFICIO ]],"-",MUEBLES3[[#This Row],[NO. ÁREA ]],"-",MUEBLES3[[#This Row],[NÚM. DE BIEN ]],"-",MUEBLES3[[#This Row],[CONSECUTIVO DEL BIEN ]],"-",MUEBLES3[[#This Row],[CONSECUTIVO GENERAL DE INVENTARIO]])</f>
        <v>515-01-44-151-030-0092</v>
      </c>
      <c r="B97" s="494">
        <v>515</v>
      </c>
      <c r="C97" s="489" t="s">
        <v>6093</v>
      </c>
      <c r="D97" s="495" t="s">
        <v>7604</v>
      </c>
      <c r="E97" s="494" t="s">
        <v>4060</v>
      </c>
      <c r="F97" s="495" t="str">
        <f>VLOOKUP(MUEBLES3[[#This Row],[NO. EDIFICIO ]],EDIFICIOS[],2,FALSE)</f>
        <v>PALACIO MUNICIPAL</v>
      </c>
      <c r="G97" s="495" t="str">
        <f>VLOOKUP(MUEBLES3[[#This Row],[NO. EDIFICIO ]],EDIFICIOS[],3,FALSE)</f>
        <v>PALACIO MUNICIPAL, S/N, COLONIA CENTRO</v>
      </c>
      <c r="H97" s="490" t="s">
        <v>4289</v>
      </c>
      <c r="I97" s="488" t="str">
        <f>VLOOKUP(MUEBLES3[[#This Row],[NO. ÁREA ]],AREAS[],2,FALSE)</f>
        <v>SEGURIDAD PÚBLICA Y TRÁNSITO MUNICIPAL</v>
      </c>
      <c r="J97" s="496" t="str">
        <f>VLOOKUP(MUEBLES3[[#This Row],[NO. ÁREA ]],AREAS[],5,FALSE)</f>
        <v>LIC. MIGUEL ÁNGEL ALDANA  CANO</v>
      </c>
      <c r="K97" s="496" t="s">
        <v>4060</v>
      </c>
      <c r="L97" s="488" t="str">
        <f>VLOOKUP(MUEBLES3[[#This Row],[NÚM. DE NOMINA ]],PERSONAL[],2,FALSE)</f>
        <v>LIC. MIGUEL ÁNGEL ALDANA  CANO</v>
      </c>
      <c r="M97" s="488" t="str">
        <f>VLOOKUP(MUEBLES3[[#This Row],[NÚM. DE NOMINA ]],PERSONAL[],3,FALSE)</f>
        <v xml:space="preserve">TITULAR </v>
      </c>
      <c r="N97" s="494" t="s">
        <v>4404</v>
      </c>
      <c r="O97" s="506" t="s">
        <v>4721</v>
      </c>
      <c r="P97" s="497" t="str">
        <f>VLOOKUP(MUEBLES3[[#This Row],[NÚM. DE BIEN ]],BIENES[],2,FALSE)</f>
        <v xml:space="preserve">IMPRESORA </v>
      </c>
      <c r="Q97" s="499" t="s">
        <v>889</v>
      </c>
      <c r="R97" s="490" t="s">
        <v>5036</v>
      </c>
      <c r="S97" s="495" t="s">
        <v>35</v>
      </c>
      <c r="T97" s="494" t="s">
        <v>364</v>
      </c>
      <c r="U97" s="495" t="s">
        <v>890</v>
      </c>
      <c r="V97" s="495" t="s">
        <v>891</v>
      </c>
      <c r="W97" s="500">
        <v>44027</v>
      </c>
      <c r="X97" s="498">
        <v>8119.42</v>
      </c>
      <c r="Y97" s="498">
        <v>0</v>
      </c>
      <c r="Z97" s="498">
        <v>8119.42</v>
      </c>
      <c r="AA97" s="496" t="s">
        <v>2068</v>
      </c>
      <c r="AB97" s="498"/>
      <c r="AC97" s="510" t="s">
        <v>26</v>
      </c>
      <c r="AD97" s="511"/>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c r="DP97" s="15"/>
      <c r="DQ97" s="15"/>
      <c r="DR97" s="15"/>
      <c r="DS97" s="15"/>
      <c r="DT97" s="15"/>
      <c r="DU97" s="15"/>
      <c r="DV97" s="15"/>
      <c r="DW97" s="15"/>
      <c r="DX97" s="15"/>
      <c r="DY97" s="15"/>
      <c r="DZ97" s="15"/>
      <c r="EA97" s="15"/>
      <c r="EB97" s="15"/>
      <c r="EC97" s="15"/>
      <c r="ED97" s="15"/>
      <c r="EE97" s="15"/>
      <c r="EF97" s="15"/>
      <c r="EG97" s="15"/>
      <c r="EH97" s="15"/>
      <c r="EI97" s="15"/>
      <c r="EJ97" s="15"/>
      <c r="EK97" s="15"/>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c r="HY97" s="15"/>
      <c r="HZ97" s="15"/>
      <c r="IA97" s="15"/>
      <c r="IB97" s="15"/>
      <c r="IC97" s="15"/>
      <c r="ID97" s="15"/>
      <c r="IE97" s="15"/>
      <c r="IF97" s="15"/>
      <c r="IG97" s="15"/>
      <c r="IH97" s="15"/>
      <c r="II97" s="15"/>
      <c r="IJ97" s="15"/>
      <c r="IK97" s="15"/>
      <c r="IL97" s="15"/>
      <c r="IM97" s="15"/>
      <c r="IN97" s="15"/>
      <c r="IO97" s="15"/>
      <c r="IP97" s="15"/>
      <c r="IQ97" s="15"/>
      <c r="IR97" s="15"/>
      <c r="IS97" s="15"/>
      <c r="IT97" s="15"/>
      <c r="IU97" s="15"/>
      <c r="IV97" s="15"/>
      <c r="IW97" s="15"/>
      <c r="IX97" s="15"/>
      <c r="IY97" s="15"/>
      <c r="IZ97" s="15"/>
      <c r="JA97" s="15"/>
      <c r="JB97" s="15"/>
      <c r="JC97" s="15"/>
      <c r="JD97" s="15"/>
      <c r="JE97" s="15"/>
      <c r="JF97" s="15"/>
      <c r="JG97" s="15"/>
      <c r="JH97" s="15"/>
      <c r="JI97" s="15"/>
      <c r="JJ97" s="15"/>
      <c r="JK97" s="15"/>
      <c r="JL97" s="15"/>
      <c r="JM97" s="15"/>
      <c r="JN97" s="15"/>
      <c r="JO97" s="15"/>
      <c r="JP97" s="15"/>
      <c r="JQ97" s="15"/>
      <c r="JR97" s="15"/>
      <c r="JS97" s="15"/>
      <c r="JT97" s="15"/>
      <c r="JU97" s="15"/>
      <c r="JV97" s="15"/>
      <c r="JW97" s="15"/>
      <c r="JX97" s="15"/>
      <c r="JY97" s="15"/>
      <c r="JZ97" s="15"/>
      <c r="KA97" s="15"/>
      <c r="KB97" s="15"/>
      <c r="KC97" s="15"/>
      <c r="KD97" s="15"/>
      <c r="KE97" s="15"/>
      <c r="KF97" s="15"/>
      <c r="KG97" s="15"/>
      <c r="KH97" s="15"/>
      <c r="KI97" s="15"/>
      <c r="KJ97" s="15"/>
      <c r="KK97" s="15"/>
      <c r="KL97" s="15"/>
      <c r="KM97" s="15"/>
      <c r="KN97" s="15"/>
      <c r="KO97" s="15"/>
      <c r="KP97" s="15"/>
      <c r="KQ97" s="15"/>
      <c r="KR97" s="15"/>
      <c r="KS97" s="15"/>
      <c r="KT97" s="15"/>
      <c r="KU97" s="15"/>
      <c r="KV97" s="15"/>
      <c r="KW97" s="15"/>
      <c r="KX97" s="15"/>
      <c r="KY97" s="15"/>
      <c r="KZ97" s="15"/>
      <c r="LA97" s="15"/>
      <c r="LB97" s="15"/>
      <c r="LC97" s="15"/>
      <c r="LD97" s="15"/>
      <c r="LE97" s="15"/>
      <c r="LF97" s="15"/>
      <c r="LG97" s="15"/>
      <c r="LH97" s="15"/>
      <c r="LI97" s="15"/>
      <c r="LJ97" s="15"/>
      <c r="LK97" s="15"/>
      <c r="LL97" s="15"/>
      <c r="LM97" s="15"/>
      <c r="LN97" s="15"/>
      <c r="LO97" s="15"/>
      <c r="LP97" s="15"/>
      <c r="LQ97" s="15"/>
      <c r="LR97" s="15"/>
      <c r="LS97" s="15"/>
      <c r="LT97" s="15"/>
      <c r="LU97" s="15"/>
      <c r="LV97" s="15"/>
      <c r="LW97" s="15"/>
      <c r="LX97" s="15"/>
    </row>
    <row r="98" spans="1:336" s="15" customFormat="1" ht="236.25" x14ac:dyDescent="0.25">
      <c r="A98" s="661" t="str">
        <f>CONCATENATE(MUEBLES3[[#This Row],[CODIGO DE LA PARTIDA ESPECIFICA ]],"-",MUEBLES3[[#This Row],[NO. EDIFICIO ]],"-",MUEBLES3[[#This Row],[NO. ÁREA ]],"-",MUEBLES3[[#This Row],[NÚM. DE BIEN ]],"-",MUEBLES3[[#This Row],[CONSECUTIVO DEL BIEN ]],"-",MUEBLES3[[#This Row],[CONSECUTIVO GENERAL DE INVENTARIO]])</f>
        <v>515-01-44-109-050-0093</v>
      </c>
      <c r="B98" s="494">
        <v>515</v>
      </c>
      <c r="C98" s="489" t="s">
        <v>6093</v>
      </c>
      <c r="D98" s="495" t="s">
        <v>7605</v>
      </c>
      <c r="E98" s="494" t="s">
        <v>4060</v>
      </c>
      <c r="F98" s="495" t="str">
        <f>VLOOKUP(MUEBLES3[[#This Row],[NO. EDIFICIO ]],EDIFICIOS[],2,FALSE)</f>
        <v>PALACIO MUNICIPAL</v>
      </c>
      <c r="G98" s="495" t="str">
        <f>VLOOKUP(MUEBLES3[[#This Row],[NO. EDIFICIO ]],EDIFICIOS[],3,FALSE)</f>
        <v>PALACIO MUNICIPAL, S/N, COLONIA CENTRO</v>
      </c>
      <c r="H98" s="490" t="s">
        <v>4289</v>
      </c>
      <c r="I98" s="488" t="str">
        <f>VLOOKUP(MUEBLES3[[#This Row],[NO. ÁREA ]],AREAS[],2,FALSE)</f>
        <v>SEGURIDAD PÚBLICA Y TRÁNSITO MUNICIPAL</v>
      </c>
      <c r="J98" s="496" t="str">
        <f>VLOOKUP(MUEBLES3[[#This Row],[NO. ÁREA ]],AREAS[],5,FALSE)</f>
        <v>LIC. MIGUEL ÁNGEL ALDANA  CANO</v>
      </c>
      <c r="K98" s="496" t="s">
        <v>4720</v>
      </c>
      <c r="L98" s="488" t="str">
        <f>VLOOKUP(MUEBLES3[[#This Row],[NÚM. DE NOMINA ]],PERSONAL[],2,FALSE)</f>
        <v>LIC. SANDRA AZUCENA PÉREZ RAMÍREZ</v>
      </c>
      <c r="M98" s="488" t="str">
        <f>VLOOKUP(MUEBLES3[[#This Row],[NÚM. DE NOMINA ]],PERSONAL[],3,FALSE)</f>
        <v>AUXILIAR ADMINISTRATIVO</v>
      </c>
      <c r="N98" s="494" t="s">
        <v>4339</v>
      </c>
      <c r="O98" s="496" t="s">
        <v>4741</v>
      </c>
      <c r="P98" s="497" t="str">
        <f>VLOOKUP(MUEBLES3[[#This Row],[NÚM. DE BIEN ]],BIENES[],2,FALSE)</f>
        <v xml:space="preserve">EQUIPO DE COMPUTO </v>
      </c>
      <c r="Q98" s="499" t="s">
        <v>494</v>
      </c>
      <c r="R98" s="490" t="s">
        <v>5037</v>
      </c>
      <c r="S98" s="495" t="s">
        <v>50</v>
      </c>
      <c r="T98" s="494" t="s">
        <v>262</v>
      </c>
      <c r="U98" s="495" t="s">
        <v>501</v>
      </c>
      <c r="V98" s="495">
        <v>68</v>
      </c>
      <c r="W98" s="500">
        <v>42719</v>
      </c>
      <c r="X98" s="498">
        <v>7076</v>
      </c>
      <c r="Y98" s="498">
        <v>0</v>
      </c>
      <c r="Z98" s="498">
        <v>7076</v>
      </c>
      <c r="AA98" s="496" t="s">
        <v>3338</v>
      </c>
      <c r="AB98" s="498"/>
      <c r="AC98" s="510" t="s">
        <v>26</v>
      </c>
      <c r="AD98" s="511"/>
    </row>
    <row r="99" spans="1:336" s="15" customFormat="1" ht="141.75" x14ac:dyDescent="0.25">
      <c r="A99" s="661" t="str">
        <f>CONCATENATE(MUEBLES3[[#This Row],[CODIGO DE LA PARTIDA ESPECIFICA ]],"-",MUEBLES3[[#This Row],[NO. EDIFICIO ]],"-",MUEBLES3[[#This Row],[NO. ÁREA ]],"-",MUEBLES3[[#This Row],[NÚM. DE BIEN ]],"-",MUEBLES3[[#This Row],[CONSECUTIVO DEL BIEN ]],"-",MUEBLES3[[#This Row],[CONSECUTIVO GENERAL DE INVENTARIO]])</f>
        <v>515-01-44-151-031-0094</v>
      </c>
      <c r="B99" s="494">
        <v>515</v>
      </c>
      <c r="C99" s="489" t="s">
        <v>6093</v>
      </c>
      <c r="D99" s="495" t="s">
        <v>7606</v>
      </c>
      <c r="E99" s="494" t="s">
        <v>4060</v>
      </c>
      <c r="F99" s="495" t="str">
        <f>VLOOKUP(MUEBLES3[[#This Row],[NO. EDIFICIO ]],EDIFICIOS[],2,FALSE)</f>
        <v>PALACIO MUNICIPAL</v>
      </c>
      <c r="G99" s="495" t="str">
        <f>VLOOKUP(MUEBLES3[[#This Row],[NO. EDIFICIO ]],EDIFICIOS[],3,FALSE)</f>
        <v>PALACIO MUNICIPAL, S/N, COLONIA CENTRO</v>
      </c>
      <c r="H99" s="490" t="s">
        <v>4289</v>
      </c>
      <c r="I99" s="488" t="str">
        <f>VLOOKUP(MUEBLES3[[#This Row],[NO. ÁREA ]],AREAS[],2,FALSE)</f>
        <v>SEGURIDAD PÚBLICA Y TRÁNSITO MUNICIPAL</v>
      </c>
      <c r="J99" s="496" t="str">
        <f>VLOOKUP(MUEBLES3[[#This Row],[NO. ÁREA ]],AREAS[],5,FALSE)</f>
        <v>LIC. MIGUEL ÁNGEL ALDANA  CANO</v>
      </c>
      <c r="K99" s="496" t="s">
        <v>4720</v>
      </c>
      <c r="L99" s="488" t="str">
        <f>VLOOKUP(MUEBLES3[[#This Row],[NÚM. DE NOMINA ]],PERSONAL[],2,FALSE)</f>
        <v>LIC. SANDRA AZUCENA PÉREZ RAMÍREZ</v>
      </c>
      <c r="M99" s="488" t="str">
        <f>VLOOKUP(MUEBLES3[[#This Row],[NÚM. DE NOMINA ]],PERSONAL[],3,FALSE)</f>
        <v>AUXILIAR ADMINISTRATIVO</v>
      </c>
      <c r="N99" s="494" t="s">
        <v>4404</v>
      </c>
      <c r="O99" s="496" t="s">
        <v>4722</v>
      </c>
      <c r="P99" s="497" t="str">
        <f>VLOOKUP(MUEBLES3[[#This Row],[NÚM. DE BIEN ]],BIENES[],2,FALSE)</f>
        <v xml:space="preserve">IMPRESORA </v>
      </c>
      <c r="Q99" s="499" t="s">
        <v>889</v>
      </c>
      <c r="R99" s="490" t="s">
        <v>5038</v>
      </c>
      <c r="S99" s="495" t="s">
        <v>35</v>
      </c>
      <c r="T99" s="494" t="s">
        <v>364</v>
      </c>
      <c r="U99" s="495" t="s">
        <v>817</v>
      </c>
      <c r="V99" s="495" t="s">
        <v>47</v>
      </c>
      <c r="W99" s="500">
        <v>43753</v>
      </c>
      <c r="X99" s="498">
        <v>5968.6</v>
      </c>
      <c r="Y99" s="498">
        <v>0</v>
      </c>
      <c r="Z99" s="498">
        <v>5968.6</v>
      </c>
      <c r="AA99" s="496" t="s">
        <v>3338</v>
      </c>
      <c r="AB99" s="498"/>
      <c r="AC99" s="510" t="s">
        <v>33</v>
      </c>
      <c r="AD99" s="511"/>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c r="IC99" s="9"/>
      <c r="ID99" s="9"/>
      <c r="IE99" s="9"/>
      <c r="IF99" s="9"/>
      <c r="IG99" s="9"/>
      <c r="IH99" s="9"/>
      <c r="II99" s="9"/>
      <c r="IJ99" s="9"/>
      <c r="IK99" s="9"/>
      <c r="IL99" s="9"/>
      <c r="IM99" s="9"/>
      <c r="IN99" s="9"/>
      <c r="IO99" s="9"/>
      <c r="IP99" s="9"/>
      <c r="IQ99" s="9"/>
      <c r="IR99" s="9"/>
      <c r="IS99" s="9"/>
      <c r="IT99" s="9"/>
      <c r="IU99" s="9"/>
      <c r="IV99" s="9"/>
      <c r="IW99" s="9"/>
      <c r="IX99" s="9"/>
      <c r="IY99" s="9"/>
      <c r="IZ99" s="9"/>
      <c r="JA99" s="9"/>
      <c r="JB99" s="9"/>
      <c r="JC99" s="9"/>
      <c r="JD99" s="9"/>
      <c r="JE99" s="9"/>
      <c r="JF99" s="9"/>
      <c r="JG99" s="9"/>
      <c r="JH99" s="9"/>
      <c r="JI99" s="9"/>
      <c r="JJ99" s="9"/>
      <c r="JK99" s="9"/>
      <c r="JL99" s="9"/>
      <c r="JM99" s="9"/>
      <c r="JN99" s="9"/>
      <c r="JO99" s="9"/>
      <c r="JP99" s="9"/>
      <c r="JQ99" s="9"/>
      <c r="JR99" s="9"/>
      <c r="JS99" s="9"/>
      <c r="JT99" s="9"/>
      <c r="JU99" s="9"/>
      <c r="JV99" s="9"/>
      <c r="JW99" s="9"/>
      <c r="JX99" s="9"/>
      <c r="JY99" s="9"/>
      <c r="JZ99" s="9"/>
      <c r="KA99" s="9"/>
      <c r="KB99" s="9"/>
      <c r="KC99" s="9"/>
      <c r="KD99" s="9"/>
      <c r="KE99" s="9"/>
      <c r="KF99" s="9"/>
      <c r="KG99" s="9"/>
      <c r="KH99" s="9"/>
      <c r="KI99" s="9"/>
      <c r="KJ99" s="9"/>
      <c r="KK99" s="9"/>
      <c r="KL99" s="9"/>
      <c r="KM99" s="9"/>
      <c r="KN99" s="9"/>
      <c r="KO99" s="9"/>
      <c r="KP99" s="9"/>
      <c r="KQ99" s="9"/>
      <c r="KR99" s="9"/>
      <c r="KS99" s="9"/>
      <c r="KT99" s="9"/>
      <c r="KU99" s="9"/>
      <c r="KV99" s="9"/>
      <c r="KW99" s="9"/>
      <c r="KX99" s="9"/>
      <c r="KY99" s="9"/>
      <c r="KZ99" s="9"/>
      <c r="LA99" s="9"/>
      <c r="LB99" s="9"/>
      <c r="LC99" s="9"/>
      <c r="LD99" s="9"/>
      <c r="LE99" s="9"/>
      <c r="LF99" s="9"/>
      <c r="LG99" s="9"/>
      <c r="LH99" s="9"/>
      <c r="LI99" s="9"/>
      <c r="LJ99" s="9"/>
      <c r="LK99" s="9"/>
      <c r="LL99" s="9"/>
      <c r="LM99" s="9"/>
      <c r="LN99" s="9"/>
      <c r="LO99" s="9"/>
      <c r="LP99" s="9"/>
      <c r="LQ99" s="9"/>
      <c r="LR99" s="9"/>
      <c r="LS99" s="9"/>
      <c r="LT99" s="9"/>
      <c r="LU99" s="9"/>
      <c r="LV99" s="9"/>
      <c r="LW99" s="9"/>
      <c r="LX99" s="9"/>
    </row>
    <row r="100" spans="1:336" s="15" customFormat="1" ht="157.5" x14ac:dyDescent="0.25">
      <c r="A100" s="661" t="str">
        <f>CONCATENATE(MUEBLES3[[#This Row],[CODIGO DE LA PARTIDA ESPECIFICA ]],"-",MUEBLES3[[#This Row],[NO. EDIFICIO ]],"-",MUEBLES3[[#This Row],[NO. ÁREA ]],"-",MUEBLES3[[#This Row],[NÚM. DE BIEN ]],"-",MUEBLES3[[#This Row],[CONSECUTIVO DEL BIEN ]],"-",MUEBLES3[[#This Row],[CONSECUTIVO GENERAL DE INVENTARIO]])</f>
        <v>515-01-09-109-051-0095</v>
      </c>
      <c r="B100" s="494">
        <v>515</v>
      </c>
      <c r="C100" s="489" t="s">
        <v>6093</v>
      </c>
      <c r="D100" s="495" t="s">
        <v>7607</v>
      </c>
      <c r="E100" s="494" t="s">
        <v>4060</v>
      </c>
      <c r="F100" s="495" t="str">
        <f>VLOOKUP(MUEBLES3[[#This Row],[NO. EDIFICIO ]],EDIFICIOS[],2,FALSE)</f>
        <v>PALACIO MUNICIPAL</v>
      </c>
      <c r="G100" s="495" t="str">
        <f>VLOOKUP(MUEBLES3[[#This Row],[NO. EDIFICIO ]],EDIFICIOS[],3,FALSE)</f>
        <v>PALACIO MUNICIPAL, S/N, COLONIA CENTRO</v>
      </c>
      <c r="H100" s="490" t="s">
        <v>4072</v>
      </c>
      <c r="I100" s="488" t="str">
        <f>VLOOKUP(MUEBLES3[[#This Row],[NO. ÁREA ]],AREAS[],2,FALSE)</f>
        <v xml:space="preserve">INSTANCIA MUNICIPAL PARA EL DESARROLLO DE LAS MUJERES </v>
      </c>
      <c r="J100" s="496" t="str">
        <f>VLOOKUP(MUEBLES3[[#This Row],[NO. ÁREA ]],AREAS[],5,FALSE)</f>
        <v>C. ELVIA GÓMEZ TINO</v>
      </c>
      <c r="K100" s="496">
        <v>117</v>
      </c>
      <c r="L100" s="488" t="str">
        <f>VLOOKUP(MUEBLES3[[#This Row],[NÚM. DE NOMINA ]],PERSONAL[],2,FALSE)</f>
        <v>C. ELVIA GÓMEZ TINO</v>
      </c>
      <c r="M100" s="488" t="str">
        <f>VLOOKUP(MUEBLES3[[#This Row],[NÚM. DE NOMINA ]],PERSONAL[],3,FALSE)</f>
        <v>TITULAR</v>
      </c>
      <c r="N100" s="494" t="s">
        <v>4339</v>
      </c>
      <c r="O100" s="496" t="s">
        <v>4742</v>
      </c>
      <c r="P100" s="497" t="str">
        <f>VLOOKUP(MUEBLES3[[#This Row],[NÚM. DE BIEN ]],BIENES[],2,FALSE)</f>
        <v xml:space="preserve">EQUIPO DE COMPUTO </v>
      </c>
      <c r="Q100" s="499" t="s">
        <v>1281</v>
      </c>
      <c r="R100" s="490" t="s">
        <v>5039</v>
      </c>
      <c r="S100" s="495" t="s">
        <v>22</v>
      </c>
      <c r="T100" s="494" t="s">
        <v>298</v>
      </c>
      <c r="U100" s="495" t="s">
        <v>299</v>
      </c>
      <c r="V100" s="495" t="s">
        <v>295</v>
      </c>
      <c r="W100" s="500">
        <v>42907</v>
      </c>
      <c r="X100" s="498">
        <v>8011.5</v>
      </c>
      <c r="Y100" s="498">
        <v>0</v>
      </c>
      <c r="Z100" s="498">
        <v>8011.5</v>
      </c>
      <c r="AA100" s="494" t="s">
        <v>1314</v>
      </c>
      <c r="AB100" s="498"/>
      <c r="AC100" s="510" t="s">
        <v>33</v>
      </c>
      <c r="AD100" s="511"/>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9"/>
      <c r="IH100" s="9"/>
      <c r="II100" s="9"/>
      <c r="IJ100" s="9"/>
      <c r="IK100" s="9"/>
      <c r="IL100" s="9"/>
      <c r="IM100" s="9"/>
      <c r="IN100" s="9"/>
      <c r="IO100" s="9"/>
      <c r="IP100" s="9"/>
      <c r="IQ100" s="9"/>
      <c r="IR100" s="9"/>
      <c r="IS100" s="9"/>
      <c r="IT100" s="9"/>
      <c r="IU100" s="9"/>
      <c r="IV100" s="9"/>
      <c r="IW100" s="9"/>
      <c r="IX100" s="9"/>
      <c r="IY100" s="9"/>
      <c r="IZ100" s="9"/>
      <c r="JA100" s="9"/>
      <c r="JB100" s="9"/>
      <c r="JC100" s="9"/>
      <c r="JD100" s="9"/>
      <c r="JE100" s="9"/>
      <c r="JF100" s="9"/>
      <c r="JG100" s="9"/>
      <c r="JH100" s="9"/>
      <c r="JI100" s="9"/>
      <c r="JJ100" s="9"/>
      <c r="JK100" s="9"/>
      <c r="JL100" s="9"/>
      <c r="JM100" s="9"/>
      <c r="JN100" s="9"/>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c r="KN100" s="9"/>
      <c r="KO100" s="9"/>
      <c r="KP100" s="9"/>
      <c r="KQ100" s="9"/>
      <c r="KR100" s="9"/>
      <c r="KS100" s="9"/>
      <c r="KT100" s="9"/>
      <c r="KU100" s="9"/>
      <c r="KV100" s="9"/>
      <c r="KW100" s="9"/>
      <c r="KX100" s="9"/>
      <c r="KY100" s="9"/>
      <c r="KZ100" s="9"/>
      <c r="LA100" s="9"/>
      <c r="LB100" s="9"/>
      <c r="LC100" s="9"/>
      <c r="LD100" s="9"/>
      <c r="LE100" s="9"/>
      <c r="LF100" s="9"/>
      <c r="LG100" s="9"/>
      <c r="LH100" s="9"/>
      <c r="LI100" s="9"/>
      <c r="LJ100" s="9"/>
      <c r="LK100" s="9"/>
      <c r="LL100" s="9"/>
      <c r="LM100" s="9"/>
      <c r="LN100" s="9"/>
      <c r="LO100" s="9"/>
      <c r="LP100" s="9"/>
      <c r="LQ100" s="9"/>
      <c r="LR100" s="9"/>
      <c r="LS100" s="9"/>
      <c r="LT100" s="9"/>
      <c r="LU100" s="9"/>
      <c r="LV100" s="9"/>
      <c r="LW100" s="9"/>
      <c r="LX100" s="9"/>
    </row>
    <row r="101" spans="1:336" s="15" customFormat="1" ht="204.75" x14ac:dyDescent="0.25">
      <c r="A101" s="661" t="str">
        <f>CONCATENATE(MUEBLES3[[#This Row],[CODIGO DE LA PARTIDA ESPECIFICA ]],"-",MUEBLES3[[#This Row],[NO. EDIFICIO ]],"-",MUEBLES3[[#This Row],[NO. ÁREA ]],"-",MUEBLES3[[#This Row],[NÚM. DE BIEN ]],"-",MUEBLES3[[#This Row],[CONSECUTIVO DEL BIEN ]],"-",MUEBLES3[[#This Row],[CONSECUTIVO GENERAL DE INVENTARIO]])</f>
        <v>515-01-09-109-052-0096</v>
      </c>
      <c r="B101" s="494">
        <v>515</v>
      </c>
      <c r="C101" s="489" t="s">
        <v>6093</v>
      </c>
      <c r="D101" s="495" t="s">
        <v>7608</v>
      </c>
      <c r="E101" s="494" t="s">
        <v>4060</v>
      </c>
      <c r="F101" s="495" t="str">
        <f>VLOOKUP(MUEBLES3[[#This Row],[NO. EDIFICIO ]],EDIFICIOS[],2,FALSE)</f>
        <v>PALACIO MUNICIPAL</v>
      </c>
      <c r="G101" s="495" t="str">
        <f>VLOOKUP(MUEBLES3[[#This Row],[NO. EDIFICIO ]],EDIFICIOS[],3,FALSE)</f>
        <v>PALACIO MUNICIPAL, S/N, COLONIA CENTRO</v>
      </c>
      <c r="H101" s="490" t="s">
        <v>4072</v>
      </c>
      <c r="I101" s="488" t="str">
        <f>VLOOKUP(MUEBLES3[[#This Row],[NO. ÁREA ]],AREAS[],2,FALSE)</f>
        <v xml:space="preserve">INSTANCIA MUNICIPAL PARA EL DESARROLLO DE LAS MUJERES </v>
      </c>
      <c r="J101" s="496" t="str">
        <f>VLOOKUP(MUEBLES3[[#This Row],[NO. ÁREA ]],AREAS[],5,FALSE)</f>
        <v>C. ELVIA GÓMEZ TINO</v>
      </c>
      <c r="K101" s="496">
        <v>117</v>
      </c>
      <c r="L101" s="488" t="str">
        <f>VLOOKUP(MUEBLES3[[#This Row],[NÚM. DE NOMINA ]],PERSONAL[],2,FALSE)</f>
        <v>C. ELVIA GÓMEZ TINO</v>
      </c>
      <c r="M101" s="488" t="str">
        <f>VLOOKUP(MUEBLES3[[#This Row],[NÚM. DE NOMINA ]],PERSONAL[],3,FALSE)</f>
        <v>TITULAR</v>
      </c>
      <c r="N101" s="494" t="s">
        <v>4339</v>
      </c>
      <c r="O101" s="496" t="s">
        <v>4743</v>
      </c>
      <c r="P101" s="497" t="str">
        <f>VLOOKUP(MUEBLES3[[#This Row],[NÚM. DE BIEN ]],BIENES[],2,FALSE)</f>
        <v xml:space="preserve">EQUIPO DE COMPUTO </v>
      </c>
      <c r="Q101" s="499" t="s">
        <v>835</v>
      </c>
      <c r="R101" s="490" t="s">
        <v>5040</v>
      </c>
      <c r="S101" s="495" t="s">
        <v>22</v>
      </c>
      <c r="T101" s="494" t="s">
        <v>300</v>
      </c>
      <c r="U101" s="495" t="s">
        <v>894</v>
      </c>
      <c r="V101" s="495" t="s">
        <v>295</v>
      </c>
      <c r="W101" s="500">
        <v>42907</v>
      </c>
      <c r="X101" s="498">
        <v>9205.1299999999992</v>
      </c>
      <c r="Y101" s="498">
        <v>0</v>
      </c>
      <c r="Z101" s="498">
        <v>9205.1299999999992</v>
      </c>
      <c r="AA101" s="496" t="s">
        <v>1314</v>
      </c>
      <c r="AB101" s="498"/>
      <c r="AC101" s="510" t="s">
        <v>1327</v>
      </c>
      <c r="AD101" s="511"/>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c r="KN101" s="9"/>
      <c r="KO101" s="9"/>
      <c r="KP101" s="9"/>
      <c r="KQ101" s="9"/>
      <c r="KR101" s="9"/>
      <c r="KS101" s="9"/>
      <c r="KT101" s="9"/>
      <c r="KU101" s="9"/>
      <c r="KV101" s="9"/>
      <c r="KW101" s="9"/>
      <c r="KX101" s="9"/>
      <c r="KY101" s="9"/>
      <c r="KZ101" s="9"/>
      <c r="LA101" s="9"/>
      <c r="LB101" s="9"/>
      <c r="LC101" s="9"/>
      <c r="LD101" s="9"/>
      <c r="LE101" s="9"/>
      <c r="LF101" s="9"/>
      <c r="LG101" s="9"/>
      <c r="LH101" s="9"/>
      <c r="LI101" s="9"/>
      <c r="LJ101" s="9"/>
      <c r="LK101" s="9"/>
      <c r="LL101" s="9"/>
      <c r="LM101" s="9"/>
      <c r="LN101" s="9"/>
      <c r="LO101" s="9"/>
      <c r="LP101" s="9"/>
      <c r="LQ101" s="9"/>
      <c r="LR101" s="9"/>
      <c r="LS101" s="9"/>
      <c r="LT101" s="9"/>
      <c r="LU101" s="9"/>
      <c r="LV101" s="9"/>
      <c r="LW101" s="9"/>
      <c r="LX101" s="9"/>
    </row>
    <row r="102" spans="1:336" s="15" customFormat="1" ht="110.25" x14ac:dyDescent="0.25">
      <c r="A102" s="661" t="str">
        <f>CONCATENATE(MUEBLES3[[#This Row],[CODIGO DE LA PARTIDA ESPECIFICA ]],"-",MUEBLES3[[#This Row],[NO. EDIFICIO ]],"-",MUEBLES3[[#This Row],[NO. ÁREA ]],"-",MUEBLES3[[#This Row],[NÚM. DE BIEN ]],"-",MUEBLES3[[#This Row],[CONSECUTIVO DEL BIEN ]],"-",MUEBLES3[[#This Row],[CONSECUTIVO GENERAL DE INVENTARIO]])</f>
        <v>515-01-09-151-032-0097</v>
      </c>
      <c r="B102" s="494">
        <v>515</v>
      </c>
      <c r="C102" s="489" t="s">
        <v>6093</v>
      </c>
      <c r="D102" s="495" t="s">
        <v>7609</v>
      </c>
      <c r="E102" s="494" t="s">
        <v>4060</v>
      </c>
      <c r="F102" s="495" t="str">
        <f>VLOOKUP(MUEBLES3[[#This Row],[NO. EDIFICIO ]],EDIFICIOS[],2,FALSE)</f>
        <v>PALACIO MUNICIPAL</v>
      </c>
      <c r="G102" s="495" t="str">
        <f>VLOOKUP(MUEBLES3[[#This Row],[NO. EDIFICIO ]],EDIFICIOS[],3,FALSE)</f>
        <v>PALACIO MUNICIPAL, S/N, COLONIA CENTRO</v>
      </c>
      <c r="H102" s="490" t="s">
        <v>4072</v>
      </c>
      <c r="I102" s="488" t="str">
        <f>VLOOKUP(MUEBLES3[[#This Row],[NO. ÁREA ]],AREAS[],2,FALSE)</f>
        <v xml:space="preserve">INSTANCIA MUNICIPAL PARA EL DESARROLLO DE LAS MUJERES </v>
      </c>
      <c r="J102" s="496" t="str">
        <f>VLOOKUP(MUEBLES3[[#This Row],[NO. ÁREA ]],AREAS[],5,FALSE)</f>
        <v>C. ELVIA GÓMEZ TINO</v>
      </c>
      <c r="K102" s="496">
        <v>117</v>
      </c>
      <c r="L102" s="488" t="str">
        <f>VLOOKUP(MUEBLES3[[#This Row],[NÚM. DE NOMINA ]],PERSONAL[],2,FALSE)</f>
        <v>C. ELVIA GÓMEZ TINO</v>
      </c>
      <c r="M102" s="488" t="str">
        <f>VLOOKUP(MUEBLES3[[#This Row],[NÚM. DE NOMINA ]],PERSONAL[],3,FALSE)</f>
        <v>TITULAR</v>
      </c>
      <c r="N102" s="494" t="s">
        <v>4404</v>
      </c>
      <c r="O102" s="496" t="s">
        <v>4723</v>
      </c>
      <c r="P102" s="497" t="str">
        <f>VLOOKUP(MUEBLES3[[#This Row],[NÚM. DE BIEN ]],BIENES[],2,FALSE)</f>
        <v xml:space="preserve">IMPRESORA </v>
      </c>
      <c r="Q102" s="499" t="s">
        <v>296</v>
      </c>
      <c r="R102" s="490" t="s">
        <v>5041</v>
      </c>
      <c r="S102" s="495" t="s">
        <v>35</v>
      </c>
      <c r="T102" s="494" t="s">
        <v>36</v>
      </c>
      <c r="U102" s="495" t="s">
        <v>297</v>
      </c>
      <c r="V102" s="495" t="s">
        <v>295</v>
      </c>
      <c r="W102" s="500">
        <v>42907</v>
      </c>
      <c r="X102" s="498">
        <v>5798.06</v>
      </c>
      <c r="Y102" s="498">
        <v>0</v>
      </c>
      <c r="Z102" s="498">
        <v>5798.06</v>
      </c>
      <c r="AA102" s="496" t="s">
        <v>1314</v>
      </c>
      <c r="AB102" s="498"/>
      <c r="AC102" s="510" t="s">
        <v>33</v>
      </c>
      <c r="AD102" s="511"/>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c r="KN102" s="9"/>
      <c r="KO102" s="9"/>
      <c r="KP102" s="9"/>
      <c r="KQ102" s="9"/>
      <c r="KR102" s="9"/>
      <c r="KS102" s="9"/>
      <c r="KT102" s="9"/>
      <c r="KU102" s="9"/>
      <c r="KV102" s="9"/>
      <c r="KW102" s="9"/>
      <c r="KX102" s="9"/>
      <c r="KY102" s="9"/>
      <c r="KZ102" s="9"/>
      <c r="LA102" s="9"/>
      <c r="LB102" s="9"/>
      <c r="LC102" s="9"/>
      <c r="LD102" s="9"/>
      <c r="LE102" s="9"/>
      <c r="LF102" s="9"/>
      <c r="LG102" s="9"/>
      <c r="LH102" s="9"/>
      <c r="LI102" s="9"/>
      <c r="LJ102" s="9"/>
      <c r="LK102" s="9"/>
      <c r="LL102" s="9"/>
      <c r="LM102" s="9"/>
      <c r="LN102" s="9"/>
      <c r="LO102" s="9"/>
      <c r="LP102" s="9"/>
      <c r="LQ102" s="9"/>
      <c r="LR102" s="9"/>
      <c r="LS102" s="9"/>
      <c r="LT102" s="9"/>
      <c r="LU102" s="9"/>
      <c r="LV102" s="9"/>
      <c r="LW102" s="9"/>
      <c r="LX102" s="9"/>
    </row>
    <row r="103" spans="1:336" s="15" customFormat="1" ht="110.25" x14ac:dyDescent="0.25">
      <c r="A103" s="661" t="str">
        <f>CONCATENATE(MUEBLES3[[#This Row],[CODIGO DE LA PARTIDA ESPECIFICA ]],"-",MUEBLES3[[#This Row],[NO. EDIFICIO ]],"-",MUEBLES3[[#This Row],[NO. ÁREA ]],"-",MUEBLES3[[#This Row],[NÚM. DE BIEN ]],"-",MUEBLES3[[#This Row],[CONSECUTIVO DEL BIEN ]],"-",MUEBLES3[[#This Row],[CONSECUTIVO GENERAL DE INVENTARIO]])</f>
        <v>515-01-09-218-003-0098</v>
      </c>
      <c r="B103" s="494">
        <v>515</v>
      </c>
      <c r="C103" s="489" t="s">
        <v>6093</v>
      </c>
      <c r="D103" s="495" t="s">
        <v>7610</v>
      </c>
      <c r="E103" s="494" t="s">
        <v>4060</v>
      </c>
      <c r="F103" s="495" t="str">
        <f>VLOOKUP(MUEBLES3[[#This Row],[NO. EDIFICIO ]],EDIFICIOS[],2,FALSE)</f>
        <v>PALACIO MUNICIPAL</v>
      </c>
      <c r="G103" s="495" t="str">
        <f>VLOOKUP(MUEBLES3[[#This Row],[NO. EDIFICIO ]],EDIFICIOS[],3,FALSE)</f>
        <v>PALACIO MUNICIPAL, S/N, COLONIA CENTRO</v>
      </c>
      <c r="H103" s="490" t="s">
        <v>4072</v>
      </c>
      <c r="I103" s="488" t="str">
        <f>VLOOKUP(MUEBLES3[[#This Row],[NO. ÁREA ]],AREAS[],2,FALSE)</f>
        <v xml:space="preserve">INSTANCIA MUNICIPAL PARA EL DESARROLLO DE LAS MUJERES </v>
      </c>
      <c r="J103" s="496" t="str">
        <f>VLOOKUP(MUEBLES3[[#This Row],[NO. ÁREA ]],AREAS[],5,FALSE)</f>
        <v>C. ELVIA GÓMEZ TINO</v>
      </c>
      <c r="K103" s="496">
        <v>117</v>
      </c>
      <c r="L103" s="488" t="str">
        <f>VLOOKUP(MUEBLES3[[#This Row],[NÚM. DE NOMINA ]],PERSONAL[],2,FALSE)</f>
        <v>C. ELVIA GÓMEZ TINO</v>
      </c>
      <c r="M103" s="488" t="str">
        <f>VLOOKUP(MUEBLES3[[#This Row],[NÚM. DE NOMINA ]],PERSONAL[],3,FALSE)</f>
        <v>TITULAR</v>
      </c>
      <c r="N103" s="494" t="s">
        <v>4851</v>
      </c>
      <c r="O103" s="496" t="s">
        <v>4694</v>
      </c>
      <c r="P103" s="497" t="str">
        <f>VLOOKUP(MUEBLES3[[#This Row],[NÚM. DE BIEN ]],BIENES[],2,FALSE)</f>
        <v xml:space="preserve">NO BREAK </v>
      </c>
      <c r="Q103" s="499" t="s">
        <v>292</v>
      </c>
      <c r="R103" s="490" t="s">
        <v>5042</v>
      </c>
      <c r="S103" s="495" t="s">
        <v>293</v>
      </c>
      <c r="T103" s="494"/>
      <c r="U103" s="495">
        <v>221608309115</v>
      </c>
      <c r="V103" s="495" t="s">
        <v>295</v>
      </c>
      <c r="W103" s="500">
        <v>42907</v>
      </c>
      <c r="X103" s="498">
        <v>1078.55</v>
      </c>
      <c r="Y103" s="498">
        <v>0</v>
      </c>
      <c r="Z103" s="498">
        <v>1078.55</v>
      </c>
      <c r="AA103" s="496" t="s">
        <v>1314</v>
      </c>
      <c r="AB103" s="498"/>
      <c r="AC103" s="510" t="s">
        <v>33</v>
      </c>
      <c r="AD103" s="511"/>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c r="IA103" s="9"/>
      <c r="IB103" s="9"/>
      <c r="IC103" s="9"/>
      <c r="ID103" s="9"/>
      <c r="IE103" s="9"/>
      <c r="IF103" s="9"/>
      <c r="IG103" s="9"/>
      <c r="IH103" s="9"/>
      <c r="II103" s="9"/>
      <c r="IJ103" s="9"/>
      <c r="IK103" s="9"/>
      <c r="IL103" s="9"/>
      <c r="IM103" s="9"/>
      <c r="IN103" s="9"/>
      <c r="IO103" s="9"/>
      <c r="IP103" s="9"/>
      <c r="IQ103" s="9"/>
      <c r="IR103" s="9"/>
      <c r="IS103" s="9"/>
      <c r="IT103" s="9"/>
      <c r="IU103" s="9"/>
      <c r="IV103" s="9"/>
      <c r="IW103" s="9"/>
      <c r="IX103" s="9"/>
      <c r="IY103" s="9"/>
      <c r="IZ103" s="9"/>
      <c r="JA103" s="9"/>
      <c r="JB103" s="9"/>
      <c r="JC103" s="9"/>
      <c r="JD103" s="9"/>
      <c r="JE103" s="9"/>
      <c r="JF103" s="9"/>
      <c r="JG103" s="9"/>
      <c r="JH103" s="9"/>
      <c r="JI103" s="9"/>
      <c r="JJ103" s="9"/>
      <c r="JK103" s="9"/>
      <c r="JL103" s="9"/>
      <c r="JM103" s="9"/>
      <c r="JN103" s="9"/>
      <c r="JO103" s="9"/>
      <c r="JP103" s="9"/>
      <c r="JQ103" s="9"/>
      <c r="JR103" s="9"/>
      <c r="JS103" s="9"/>
      <c r="JT103" s="9"/>
      <c r="JU103" s="9"/>
      <c r="JV103" s="9"/>
      <c r="JW103" s="9"/>
      <c r="JX103" s="9"/>
      <c r="JY103" s="9"/>
      <c r="JZ103" s="9"/>
      <c r="KA103" s="9"/>
      <c r="KB103" s="9"/>
      <c r="KC103" s="9"/>
      <c r="KD103" s="9"/>
      <c r="KE103" s="9"/>
      <c r="KF103" s="9"/>
      <c r="KG103" s="9"/>
      <c r="KH103" s="9"/>
      <c r="KI103" s="9"/>
      <c r="KJ103" s="9"/>
      <c r="KK103" s="9"/>
      <c r="KL103" s="9"/>
      <c r="KM103" s="9"/>
      <c r="KN103" s="9"/>
      <c r="KO103" s="9"/>
      <c r="KP103" s="9"/>
      <c r="KQ103" s="9"/>
      <c r="KR103" s="9"/>
      <c r="KS103" s="9"/>
      <c r="KT103" s="9"/>
      <c r="KU103" s="9"/>
      <c r="KV103" s="9"/>
      <c r="KW103" s="9"/>
      <c r="KX103" s="9"/>
      <c r="KY103" s="9"/>
      <c r="KZ103" s="9"/>
      <c r="LA103" s="9"/>
      <c r="LB103" s="9"/>
      <c r="LC103" s="9"/>
      <c r="LD103" s="9"/>
      <c r="LE103" s="9"/>
      <c r="LF103" s="9"/>
      <c r="LG103" s="9"/>
      <c r="LH103" s="9"/>
      <c r="LI103" s="9"/>
      <c r="LJ103" s="9"/>
      <c r="LK103" s="9"/>
      <c r="LL103" s="9"/>
      <c r="LM103" s="9"/>
      <c r="LN103" s="9"/>
      <c r="LO103" s="9"/>
      <c r="LP103" s="9"/>
      <c r="LQ103" s="9"/>
      <c r="LR103" s="9"/>
      <c r="LS103" s="9"/>
      <c r="LT103" s="9"/>
      <c r="LU103" s="9"/>
      <c r="LV103" s="9"/>
      <c r="LW103" s="9"/>
      <c r="LX103" s="9"/>
    </row>
    <row r="104" spans="1:336" s="15" customFormat="1" ht="126" x14ac:dyDescent="0.25">
      <c r="A104" s="661" t="str">
        <f>CONCATENATE(MUEBLES3[[#This Row],[CODIGO DE LA PARTIDA ESPECIFICA ]],"-",MUEBLES3[[#This Row],[NO. EDIFICIO ]],"-",MUEBLES3[[#This Row],[NO. ÁREA ]],"-",MUEBLES3[[#This Row],[NÚM. DE BIEN ]],"-",MUEBLES3[[#This Row],[CONSECUTIVO DEL BIEN ]],"-",MUEBLES3[[#This Row],[CONSECUTIVO GENERAL DE INVENTARIO]])</f>
        <v>515-01-09-315-001-0099</v>
      </c>
      <c r="B104" s="494">
        <v>515</v>
      </c>
      <c r="C104" s="489" t="s">
        <v>6093</v>
      </c>
      <c r="D104" s="495" t="s">
        <v>7610</v>
      </c>
      <c r="E104" s="494" t="s">
        <v>4060</v>
      </c>
      <c r="F104" s="495" t="str">
        <f>VLOOKUP(MUEBLES3[[#This Row],[NO. EDIFICIO ]],EDIFICIOS[],2,FALSE)</f>
        <v>PALACIO MUNICIPAL</v>
      </c>
      <c r="G104" s="495" t="str">
        <f>VLOOKUP(MUEBLES3[[#This Row],[NO. EDIFICIO ]],EDIFICIOS[],3,FALSE)</f>
        <v>PALACIO MUNICIPAL, S/N, COLONIA CENTRO</v>
      </c>
      <c r="H104" s="490" t="s">
        <v>4072</v>
      </c>
      <c r="I104" s="488" t="str">
        <f>VLOOKUP(MUEBLES3[[#This Row],[NO. ÁREA ]],AREAS[],2,FALSE)</f>
        <v xml:space="preserve">INSTANCIA MUNICIPAL PARA EL DESARROLLO DE LAS MUJERES </v>
      </c>
      <c r="J104" s="496" t="str">
        <f>VLOOKUP(MUEBLES3[[#This Row],[NO. ÁREA ]],AREAS[],5,FALSE)</f>
        <v>C. ELVIA GÓMEZ TINO</v>
      </c>
      <c r="K104" s="496">
        <v>117</v>
      </c>
      <c r="L104" s="488" t="str">
        <f>VLOOKUP(MUEBLES3[[#This Row],[NÚM. DE NOMINA ]],PERSONAL[],2,FALSE)</f>
        <v>C. ELVIA GÓMEZ TINO</v>
      </c>
      <c r="M104" s="488" t="str">
        <f>VLOOKUP(MUEBLES3[[#This Row],[NÚM. DE NOMINA ]],PERSONAL[],3,FALSE)</f>
        <v>TITULAR</v>
      </c>
      <c r="N104" s="494" t="s">
        <v>4948</v>
      </c>
      <c r="O104" s="496" t="s">
        <v>4692</v>
      </c>
      <c r="P104" s="497" t="str">
        <f>VLOOKUP(MUEBLES3[[#This Row],[NÚM. DE BIEN ]],BIENES[],2,FALSE)</f>
        <v xml:space="preserve">VIDEO PROYECTOR </v>
      </c>
      <c r="Q104" s="499" t="s">
        <v>301</v>
      </c>
      <c r="R104" s="490" t="s">
        <v>5043</v>
      </c>
      <c r="S104" s="495" t="s">
        <v>35</v>
      </c>
      <c r="T104" s="494" t="s">
        <v>302</v>
      </c>
      <c r="U104" s="495" t="s">
        <v>303</v>
      </c>
      <c r="V104" s="495" t="s">
        <v>40</v>
      </c>
      <c r="W104" s="500">
        <v>38996</v>
      </c>
      <c r="X104" s="498">
        <v>13570</v>
      </c>
      <c r="Y104" s="498">
        <v>0</v>
      </c>
      <c r="Z104" s="498">
        <v>13570</v>
      </c>
      <c r="AA104" s="496" t="s">
        <v>1314</v>
      </c>
      <c r="AB104" s="498"/>
      <c r="AC104" s="510" t="s">
        <v>26</v>
      </c>
      <c r="AD104" s="511"/>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9"/>
      <c r="HU104" s="9"/>
      <c r="HV104" s="9"/>
      <c r="HW104" s="9"/>
      <c r="HX104" s="9"/>
      <c r="HY104" s="9"/>
      <c r="HZ104" s="9"/>
      <c r="IA104" s="9"/>
      <c r="IB104" s="9"/>
      <c r="IC104" s="9"/>
      <c r="ID104" s="9"/>
      <c r="IE104" s="9"/>
      <c r="IF104" s="9"/>
      <c r="IG104" s="9"/>
      <c r="IH104" s="9"/>
      <c r="II104" s="9"/>
      <c r="IJ104" s="9"/>
      <c r="IK104" s="9"/>
      <c r="IL104" s="9"/>
      <c r="IM104" s="9"/>
      <c r="IN104" s="9"/>
      <c r="IO104" s="9"/>
      <c r="IP104" s="9"/>
      <c r="IQ104" s="9"/>
      <c r="IR104" s="9"/>
      <c r="IS104" s="9"/>
      <c r="IT104" s="9"/>
      <c r="IU104" s="9"/>
      <c r="IV104" s="9"/>
      <c r="IW104" s="9"/>
      <c r="IX104" s="9"/>
      <c r="IY104" s="9"/>
      <c r="IZ104" s="9"/>
      <c r="JA104" s="9"/>
      <c r="JB104" s="9"/>
      <c r="JC104" s="9"/>
      <c r="JD104" s="9"/>
      <c r="JE104" s="9"/>
      <c r="JF104" s="9"/>
      <c r="JG104" s="9"/>
      <c r="JH104" s="9"/>
      <c r="JI104" s="9"/>
      <c r="JJ104" s="9"/>
      <c r="JK104" s="9"/>
      <c r="JL104" s="9"/>
      <c r="JM104" s="9"/>
      <c r="JN104" s="9"/>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c r="KN104" s="9"/>
      <c r="KO104" s="9"/>
      <c r="KP104" s="9"/>
      <c r="KQ104" s="9"/>
      <c r="KR104" s="9"/>
      <c r="KS104" s="9"/>
      <c r="KT104" s="9"/>
      <c r="KU104" s="9"/>
      <c r="KV104" s="9"/>
      <c r="KW104" s="9"/>
      <c r="KX104" s="9"/>
      <c r="KY104" s="9"/>
      <c r="KZ104" s="9"/>
      <c r="LA104" s="9"/>
      <c r="LB104" s="9"/>
      <c r="LC104" s="9"/>
      <c r="LD104" s="9"/>
      <c r="LE104" s="9"/>
      <c r="LF104" s="9"/>
      <c r="LG104" s="9"/>
      <c r="LH104" s="9"/>
      <c r="LI104" s="9"/>
      <c r="LJ104" s="9"/>
      <c r="LK104" s="9"/>
      <c r="LL104" s="9"/>
      <c r="LM104" s="9"/>
      <c r="LN104" s="9"/>
      <c r="LO104" s="9"/>
      <c r="LP104" s="9"/>
      <c r="LQ104" s="9"/>
      <c r="LR104" s="9"/>
      <c r="LS104" s="9"/>
      <c r="LT104" s="9"/>
      <c r="LU104" s="9"/>
      <c r="LV104" s="9"/>
      <c r="LW104" s="9"/>
      <c r="LX104" s="9"/>
    </row>
    <row r="105" spans="1:336" s="15" customFormat="1" ht="204.75" x14ac:dyDescent="0.25">
      <c r="A105" s="661" t="str">
        <f>CONCATENATE(MUEBLES3[[#This Row],[CODIGO DE LA PARTIDA ESPECIFICA ]],"-",MUEBLES3[[#This Row],[NO. EDIFICIO ]],"-",MUEBLES3[[#This Row],[NO. ÁREA ]],"-",MUEBLES3[[#This Row],[NÚM. DE BIEN ]],"-",MUEBLES3[[#This Row],[CONSECUTIVO DEL BIEN ]],"-",MUEBLES3[[#This Row],[CONSECUTIVO GENERAL DE INVENTARIO]])</f>
        <v>515-01-09-082-004-0100</v>
      </c>
      <c r="B105" s="494">
        <v>515</v>
      </c>
      <c r="C105" s="489" t="s">
        <v>6093</v>
      </c>
      <c r="D105" s="495" t="s">
        <v>7611</v>
      </c>
      <c r="E105" s="494" t="s">
        <v>4060</v>
      </c>
      <c r="F105" s="495" t="str">
        <f>VLOOKUP(MUEBLES3[[#This Row],[NO. EDIFICIO ]],EDIFICIOS[],2,FALSE)</f>
        <v>PALACIO MUNICIPAL</v>
      </c>
      <c r="G105" s="495" t="str">
        <f>VLOOKUP(MUEBLES3[[#This Row],[NO. EDIFICIO ]],EDIFICIOS[],3,FALSE)</f>
        <v>PALACIO MUNICIPAL, S/N, COLONIA CENTRO</v>
      </c>
      <c r="H105" s="490" t="s">
        <v>4072</v>
      </c>
      <c r="I105" s="488" t="str">
        <f>VLOOKUP(MUEBLES3[[#This Row],[NO. ÁREA ]],AREAS[],2,FALSE)</f>
        <v xml:space="preserve">INSTANCIA MUNICIPAL PARA EL DESARROLLO DE LAS MUJERES </v>
      </c>
      <c r="J105" s="496" t="str">
        <f>VLOOKUP(MUEBLES3[[#This Row],[NO. ÁREA ]],AREAS[],5,FALSE)</f>
        <v>C. ELVIA GÓMEZ TINO</v>
      </c>
      <c r="K105" s="496">
        <v>117</v>
      </c>
      <c r="L105" s="488" t="str">
        <f>VLOOKUP(MUEBLES3[[#This Row],[NÚM. DE NOMINA ]],PERSONAL[],2,FALSE)</f>
        <v>C. ELVIA GÓMEZ TINO</v>
      </c>
      <c r="M105" s="488" t="str">
        <f>VLOOKUP(MUEBLES3[[#This Row],[NÚM. DE NOMINA ]],PERSONAL[],3,FALSE)</f>
        <v>TITULAR</v>
      </c>
      <c r="N105" s="494" t="s">
        <v>4773</v>
      </c>
      <c r="O105" s="496" t="s">
        <v>4695</v>
      </c>
      <c r="P105" s="497" t="str">
        <f>VLOOKUP(MUEBLES3[[#This Row],[NÚM. DE BIEN ]],BIENES[],2,FALSE)</f>
        <v>COMPUTADORA PORTATIL</v>
      </c>
      <c r="Q105" s="499" t="s">
        <v>3293</v>
      </c>
      <c r="R105" s="490" t="s">
        <v>5044</v>
      </c>
      <c r="S105" s="494" t="s">
        <v>73</v>
      </c>
      <c r="T105" s="494" t="s">
        <v>3294</v>
      </c>
      <c r="U105" s="494">
        <v>10146178696</v>
      </c>
      <c r="V105" s="494">
        <v>5871</v>
      </c>
      <c r="W105" s="500">
        <v>44893</v>
      </c>
      <c r="X105" s="498">
        <v>22000</v>
      </c>
      <c r="Y105" s="498"/>
      <c r="Z105" s="498">
        <v>22000</v>
      </c>
      <c r="AA105" s="496" t="s">
        <v>1314</v>
      </c>
      <c r="AB105" s="498"/>
      <c r="AC105" s="510" t="s">
        <v>26</v>
      </c>
      <c r="AD105" s="511"/>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c r="IT105" s="9"/>
      <c r="IU105" s="9"/>
      <c r="IV105" s="9"/>
      <c r="IW105" s="9"/>
      <c r="IX105" s="9"/>
      <c r="IY105" s="9"/>
      <c r="IZ105" s="9"/>
      <c r="JA105" s="9"/>
      <c r="JB105" s="9"/>
      <c r="JC105" s="9"/>
      <c r="JD105" s="9"/>
      <c r="JE105" s="9"/>
      <c r="JF105" s="9"/>
      <c r="JG105" s="9"/>
      <c r="JH105" s="9"/>
      <c r="JI105" s="9"/>
      <c r="JJ105" s="9"/>
      <c r="JK105" s="9"/>
      <c r="JL105" s="9"/>
      <c r="JM105" s="9"/>
      <c r="JN105" s="9"/>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c r="KN105" s="9"/>
      <c r="KO105" s="9"/>
      <c r="KP105" s="9"/>
      <c r="KQ105" s="9"/>
      <c r="KR105" s="9"/>
      <c r="KS105" s="9"/>
      <c r="KT105" s="9"/>
      <c r="KU105" s="9"/>
      <c r="KV105" s="9"/>
      <c r="KW105" s="9"/>
      <c r="KX105" s="9"/>
      <c r="KY105" s="9"/>
      <c r="KZ105" s="9"/>
      <c r="LA105" s="9"/>
      <c r="LB105" s="9"/>
      <c r="LC105" s="9"/>
      <c r="LD105" s="9"/>
      <c r="LE105" s="9"/>
      <c r="LF105" s="9"/>
      <c r="LG105" s="9"/>
      <c r="LH105" s="9"/>
      <c r="LI105" s="9"/>
      <c r="LJ105" s="9"/>
      <c r="LK105" s="9"/>
      <c r="LL105" s="9"/>
      <c r="LM105" s="9"/>
      <c r="LN105" s="9"/>
      <c r="LO105" s="9"/>
      <c r="LP105" s="9"/>
      <c r="LQ105" s="9"/>
      <c r="LR105" s="9"/>
      <c r="LS105" s="9"/>
      <c r="LT105" s="9"/>
      <c r="LU105" s="9"/>
      <c r="LV105" s="9"/>
      <c r="LW105" s="9"/>
      <c r="LX105" s="9"/>
    </row>
    <row r="106" spans="1:336" s="15" customFormat="1" ht="236.25" x14ac:dyDescent="0.25">
      <c r="A106" s="661" t="str">
        <f>CONCATENATE(MUEBLES3[[#This Row],[CODIGO DE LA PARTIDA ESPECIFICA ]],"-",MUEBLES3[[#This Row],[NO. EDIFICIO ]],"-",MUEBLES3[[#This Row],[NO. ÁREA ]],"-",MUEBLES3[[#This Row],[NÚM. DE BIEN ]],"-",MUEBLES3[[#This Row],[CONSECUTIVO DEL BIEN ]],"-",MUEBLES3[[#This Row],[CONSECUTIVO GENERAL DE INVENTARIO]])</f>
        <v>515-01-14-109-053-0101</v>
      </c>
      <c r="B106" s="494">
        <v>515</v>
      </c>
      <c r="C106" s="489" t="s">
        <v>6093</v>
      </c>
      <c r="D106" s="495" t="s">
        <v>7612</v>
      </c>
      <c r="E106" s="494" t="s">
        <v>4060</v>
      </c>
      <c r="F106" s="495" t="str">
        <f>VLOOKUP(MUEBLES3[[#This Row],[NO. EDIFICIO ]],EDIFICIOS[],2,FALSE)</f>
        <v>PALACIO MUNICIPAL</v>
      </c>
      <c r="G106" s="495" t="str">
        <f>VLOOKUP(MUEBLES3[[#This Row],[NO. EDIFICIO ]],EDIFICIOS[],3,FALSE)</f>
        <v>PALACIO MUNICIPAL, S/N, COLONIA CENTRO</v>
      </c>
      <c r="H106" s="490" t="s">
        <v>4259</v>
      </c>
      <c r="I106" s="488" t="str">
        <f>VLOOKUP(MUEBLES3[[#This Row],[NO. ÁREA ]],AREAS[],2,FALSE)</f>
        <v>ADMINISTRACIÓN MUNICIPAL</v>
      </c>
      <c r="J106" s="496" t="str">
        <f>VLOOKUP(MUEBLES3[[#This Row],[NO. ÁREA ]],AREAS[],5,FALSE)</f>
        <v>C. DAVID PÉREZ ALONSO</v>
      </c>
      <c r="K106" s="496">
        <v>151</v>
      </c>
      <c r="L106" s="488" t="str">
        <f>VLOOKUP(MUEBLES3[[#This Row],[NÚM. DE NOMINA ]],PERSONAL[],2,FALSE)</f>
        <v>C. DAVID PÉREZ ALONSO</v>
      </c>
      <c r="M106" s="488" t="str">
        <f>VLOOKUP(MUEBLES3[[#This Row],[NÚM. DE NOMINA ]],PERSONAL[],3,FALSE)</f>
        <v xml:space="preserve">TITULAR </v>
      </c>
      <c r="N106" s="494" t="s">
        <v>4339</v>
      </c>
      <c r="O106" s="496" t="s">
        <v>4744</v>
      </c>
      <c r="P106" s="497" t="str">
        <f>VLOOKUP(MUEBLES3[[#This Row],[NÚM. DE BIEN ]],BIENES[],2,FALSE)</f>
        <v xml:space="preserve">EQUIPO DE COMPUTO </v>
      </c>
      <c r="Q106" s="499" t="s">
        <v>494</v>
      </c>
      <c r="R106" s="490" t="s">
        <v>4824</v>
      </c>
      <c r="S106" s="495" t="s">
        <v>50</v>
      </c>
      <c r="T106" s="494" t="s">
        <v>262</v>
      </c>
      <c r="U106" s="495" t="s">
        <v>500</v>
      </c>
      <c r="V106" s="495">
        <v>68</v>
      </c>
      <c r="W106" s="500">
        <v>42719</v>
      </c>
      <c r="X106" s="498">
        <v>7076</v>
      </c>
      <c r="Y106" s="498">
        <v>0</v>
      </c>
      <c r="Z106" s="498">
        <v>7076</v>
      </c>
      <c r="AA106" s="494" t="s">
        <v>1323</v>
      </c>
      <c r="AB106" s="498"/>
      <c r="AC106" s="510" t="s">
        <v>26</v>
      </c>
      <c r="AD106" s="511"/>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c r="IX106" s="9"/>
      <c r="IY106" s="9"/>
      <c r="IZ106" s="9"/>
      <c r="JA106" s="9"/>
      <c r="JB106" s="9"/>
      <c r="JC106" s="9"/>
      <c r="JD106" s="9"/>
      <c r="JE106" s="9"/>
      <c r="JF106" s="9"/>
      <c r="JG106" s="9"/>
      <c r="JH106" s="9"/>
      <c r="JI106" s="9"/>
      <c r="JJ106" s="9"/>
      <c r="JK106" s="9"/>
      <c r="JL106" s="9"/>
      <c r="JM106" s="9"/>
      <c r="JN106" s="9"/>
      <c r="JO106" s="9"/>
      <c r="JP106" s="9"/>
      <c r="JQ106" s="9"/>
      <c r="JR106" s="9"/>
      <c r="JS106" s="9"/>
      <c r="JT106" s="9"/>
      <c r="JU106" s="9"/>
      <c r="JV106" s="9"/>
      <c r="JW106" s="9"/>
      <c r="JX106" s="9"/>
      <c r="JY106" s="9"/>
      <c r="JZ106" s="9"/>
      <c r="KA106" s="9"/>
      <c r="KB106" s="9"/>
      <c r="KC106" s="9"/>
      <c r="KD106" s="9"/>
      <c r="KE106" s="9"/>
      <c r="KF106" s="9"/>
      <c r="KG106" s="9"/>
      <c r="KH106" s="9"/>
      <c r="KI106" s="9"/>
      <c r="KJ106" s="9"/>
      <c r="KK106" s="9"/>
      <c r="KL106" s="9"/>
      <c r="KM106" s="9"/>
      <c r="KN106" s="9"/>
      <c r="KO106" s="9"/>
      <c r="KP106" s="9"/>
      <c r="KQ106" s="9"/>
      <c r="KR106" s="9"/>
      <c r="KS106" s="9"/>
      <c r="KT106" s="9"/>
      <c r="KU106" s="9"/>
      <c r="KV106" s="9"/>
      <c r="KW106" s="9"/>
      <c r="KX106" s="9"/>
      <c r="KY106" s="9"/>
      <c r="KZ106" s="9"/>
      <c r="LA106" s="9"/>
      <c r="LB106" s="9"/>
      <c r="LC106" s="9"/>
      <c r="LD106" s="9"/>
      <c r="LE106" s="9"/>
      <c r="LF106" s="9"/>
      <c r="LG106" s="9"/>
      <c r="LH106" s="9"/>
      <c r="LI106" s="9"/>
      <c r="LJ106" s="9"/>
      <c r="LK106" s="9"/>
      <c r="LL106" s="9"/>
      <c r="LM106" s="9"/>
      <c r="LN106" s="9"/>
      <c r="LO106" s="9"/>
      <c r="LP106" s="9"/>
      <c r="LQ106" s="9"/>
      <c r="LR106" s="9"/>
      <c r="LS106" s="9"/>
      <c r="LT106" s="9"/>
      <c r="LU106" s="9"/>
      <c r="LV106" s="9"/>
      <c r="LW106" s="9"/>
      <c r="LX106" s="9"/>
    </row>
    <row r="107" spans="1:336" s="15" customFormat="1" ht="141.75" x14ac:dyDescent="0.25">
      <c r="A107" s="661" t="str">
        <f>CONCATENATE(MUEBLES3[[#This Row],[CODIGO DE LA PARTIDA ESPECIFICA ]],"-",MUEBLES3[[#This Row],[NO. EDIFICIO ]],"-",MUEBLES3[[#This Row],[NO. ÁREA ]],"-",MUEBLES3[[#This Row],[NÚM. DE BIEN ]],"-",MUEBLES3[[#This Row],[CONSECUTIVO DEL BIEN ]],"-",MUEBLES3[[#This Row],[CONSECUTIVO GENERAL DE INVENTARIO]])</f>
        <v>515-01-14-151-033-0102</v>
      </c>
      <c r="B107" s="494">
        <v>515</v>
      </c>
      <c r="C107" s="489" t="s">
        <v>6093</v>
      </c>
      <c r="D107" s="495" t="s">
        <v>7613</v>
      </c>
      <c r="E107" s="494" t="s">
        <v>4060</v>
      </c>
      <c r="F107" s="495" t="str">
        <f>VLOOKUP(MUEBLES3[[#This Row],[NO. EDIFICIO ]],EDIFICIOS[],2,FALSE)</f>
        <v>PALACIO MUNICIPAL</v>
      </c>
      <c r="G107" s="495" t="str">
        <f>VLOOKUP(MUEBLES3[[#This Row],[NO. EDIFICIO ]],EDIFICIOS[],3,FALSE)</f>
        <v>PALACIO MUNICIPAL, S/N, COLONIA CENTRO</v>
      </c>
      <c r="H107" s="490" t="s">
        <v>4259</v>
      </c>
      <c r="I107" s="488" t="str">
        <f>VLOOKUP(MUEBLES3[[#This Row],[NO. ÁREA ]],AREAS[],2,FALSE)</f>
        <v>ADMINISTRACIÓN MUNICIPAL</v>
      </c>
      <c r="J107" s="496" t="str">
        <f>VLOOKUP(MUEBLES3[[#This Row],[NO. ÁREA ]],AREAS[],5,FALSE)</f>
        <v>C. DAVID PÉREZ ALONSO</v>
      </c>
      <c r="K107" s="496">
        <v>151</v>
      </c>
      <c r="L107" s="488" t="str">
        <f>VLOOKUP(MUEBLES3[[#This Row],[NÚM. DE NOMINA ]],PERSONAL[],2,FALSE)</f>
        <v>C. DAVID PÉREZ ALONSO</v>
      </c>
      <c r="M107" s="488" t="str">
        <f>VLOOKUP(MUEBLES3[[#This Row],[NÚM. DE NOMINA ]],PERSONAL[],3,FALSE)</f>
        <v xml:space="preserve">TITULAR </v>
      </c>
      <c r="N107" s="494" t="s">
        <v>4404</v>
      </c>
      <c r="O107" s="496" t="s">
        <v>4724</v>
      </c>
      <c r="P107" s="497" t="str">
        <f>VLOOKUP(MUEBLES3[[#This Row],[NÚM. DE BIEN ]],BIENES[],2,FALSE)</f>
        <v xml:space="preserve">IMPRESORA </v>
      </c>
      <c r="Q107" s="499" t="s">
        <v>310</v>
      </c>
      <c r="R107" s="490" t="s">
        <v>5045</v>
      </c>
      <c r="S107" s="495" t="s">
        <v>35</v>
      </c>
      <c r="T107" s="494" t="s">
        <v>36</v>
      </c>
      <c r="U107" s="495" t="s">
        <v>311</v>
      </c>
      <c r="V107" s="495" t="s">
        <v>312</v>
      </c>
      <c r="W107" s="500">
        <v>42732</v>
      </c>
      <c r="X107" s="498">
        <v>5999</v>
      </c>
      <c r="Y107" s="498">
        <v>0</v>
      </c>
      <c r="Z107" s="498">
        <v>5999</v>
      </c>
      <c r="AA107" s="494" t="s">
        <v>1323</v>
      </c>
      <c r="AB107" s="498"/>
      <c r="AC107" s="510" t="s">
        <v>26</v>
      </c>
      <c r="AD107" s="511"/>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9"/>
      <c r="HI107" s="9"/>
      <c r="HJ107" s="9"/>
      <c r="HK107" s="9"/>
      <c r="HL107" s="9"/>
      <c r="HM107" s="9"/>
      <c r="HN107" s="9"/>
      <c r="HO107" s="9"/>
      <c r="HP107" s="9"/>
      <c r="HQ107" s="9"/>
      <c r="HR107" s="9"/>
      <c r="HS107" s="9"/>
      <c r="HT107" s="9"/>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c r="IT107" s="9"/>
      <c r="IU107" s="9"/>
      <c r="IV107" s="9"/>
      <c r="IW107" s="9"/>
      <c r="IX107" s="9"/>
      <c r="IY107" s="9"/>
      <c r="IZ107" s="9"/>
      <c r="JA107" s="9"/>
      <c r="JB107" s="9"/>
      <c r="JC107" s="9"/>
      <c r="JD107" s="9"/>
      <c r="JE107" s="9"/>
      <c r="JF107" s="9"/>
      <c r="JG107" s="9"/>
      <c r="JH107" s="9"/>
      <c r="JI107" s="9"/>
      <c r="JJ107" s="9"/>
      <c r="JK107" s="9"/>
      <c r="JL107" s="9"/>
      <c r="JM107" s="9"/>
      <c r="JN107" s="9"/>
      <c r="JO107" s="9"/>
      <c r="JP107" s="9"/>
      <c r="JQ107" s="9"/>
      <c r="JR107" s="9"/>
      <c r="JS107" s="9"/>
      <c r="JT107" s="9"/>
      <c r="JU107" s="9"/>
      <c r="JV107" s="9"/>
      <c r="JW107" s="9"/>
      <c r="JX107" s="9"/>
      <c r="JY107" s="9"/>
      <c r="JZ107" s="9"/>
      <c r="KA107" s="9"/>
      <c r="KB107" s="9"/>
      <c r="KC107" s="9"/>
      <c r="KD107" s="9"/>
      <c r="KE107" s="9"/>
      <c r="KF107" s="9"/>
      <c r="KG107" s="9"/>
      <c r="KH107" s="9"/>
      <c r="KI107" s="9"/>
      <c r="KJ107" s="9"/>
      <c r="KK107" s="9"/>
      <c r="KL107" s="9"/>
      <c r="KM107" s="9"/>
      <c r="KN107" s="9"/>
      <c r="KO107" s="9"/>
      <c r="KP107" s="9"/>
      <c r="KQ107" s="9"/>
      <c r="KR107" s="9"/>
      <c r="KS107" s="9"/>
      <c r="KT107" s="9"/>
      <c r="KU107" s="9"/>
      <c r="KV107" s="9"/>
      <c r="KW107" s="9"/>
      <c r="KX107" s="9"/>
      <c r="KY107" s="9"/>
      <c r="KZ107" s="9"/>
      <c r="LA107" s="9"/>
      <c r="LB107" s="9"/>
      <c r="LC107" s="9"/>
      <c r="LD107" s="9"/>
      <c r="LE107" s="9"/>
      <c r="LF107" s="9"/>
      <c r="LG107" s="9"/>
      <c r="LH107" s="9"/>
      <c r="LI107" s="9"/>
      <c r="LJ107" s="9"/>
      <c r="LK107" s="9"/>
      <c r="LL107" s="9"/>
      <c r="LM107" s="9"/>
      <c r="LN107" s="9"/>
      <c r="LO107" s="9"/>
      <c r="LP107" s="9"/>
      <c r="LQ107" s="9"/>
      <c r="LR107" s="9"/>
      <c r="LS107" s="9"/>
      <c r="LT107" s="9"/>
      <c r="LU107" s="9"/>
      <c r="LV107" s="9"/>
      <c r="LW107" s="9"/>
      <c r="LX107" s="9"/>
    </row>
    <row r="108" spans="1:336" s="15" customFormat="1" ht="157.5" x14ac:dyDescent="0.25">
      <c r="A108" s="661" t="str">
        <f>CONCATENATE(MUEBLES3[[#This Row],[CODIGO DE LA PARTIDA ESPECIFICA ]],"-",MUEBLES3[[#This Row],[NO. EDIFICIO ]],"-",MUEBLES3[[#This Row],[NO. ÁREA ]],"-",MUEBLES3[[#This Row],[NÚM. DE BIEN ]],"-",MUEBLES3[[#This Row],[CONSECUTIVO DEL BIEN ]],"-",MUEBLES3[[#This Row],[CONSECUTIVO GENERAL DE INVENTARIO]])</f>
        <v>515-02-40-109-054-0103</v>
      </c>
      <c r="B108" s="494">
        <v>515</v>
      </c>
      <c r="C108" s="489" t="s">
        <v>6093</v>
      </c>
      <c r="D108" s="495" t="s">
        <v>7614</v>
      </c>
      <c r="E108" s="494" t="s">
        <v>4061</v>
      </c>
      <c r="F108" s="495" t="str">
        <f>VLOOKUP(MUEBLES3[[#This Row],[NO. EDIFICIO ]],EDIFICIOS[],2,FALSE)</f>
        <v>CENTRO CULTURAL</v>
      </c>
      <c r="G108" s="495" t="str">
        <f>VLOOKUP(MUEBLES3[[#This Row],[NO. EDIFICIO ]],EDIFICIOS[],3,FALSE)</f>
        <v xml:space="preserve">AV. REFORMA S/N, SECCIÓN SUR, 1RA MANZANA, SANTIAGO DE ANAYA, HIDALGO </v>
      </c>
      <c r="H108" s="490" t="s">
        <v>4285</v>
      </c>
      <c r="I108" s="488" t="str">
        <f>VLOOKUP(MUEBLES3[[#This Row],[NO. ÁREA ]],AREAS[],2,FALSE)</f>
        <v>DESARROLLO TURISTICO</v>
      </c>
      <c r="J108" s="496" t="str">
        <f>VLOOKUP(MUEBLES3[[#This Row],[NO. ÁREA ]],AREAS[],5,FALSE)</f>
        <v>P. DE ING. EN G. E. DIANA GUADALUPE GACHUZ MEJÍA</v>
      </c>
      <c r="K108" s="496">
        <v>195</v>
      </c>
      <c r="L108" s="488" t="str">
        <f>VLOOKUP(MUEBLES3[[#This Row],[NÚM. DE NOMINA ]],PERSONAL[],2,FALSE)</f>
        <v>P. DE ING. EN G. E. DIANA GUADALUPE GACHUZ MEJÍA</v>
      </c>
      <c r="M108" s="488" t="str">
        <f>VLOOKUP(MUEBLES3[[#This Row],[NÚM. DE NOMINA ]],PERSONAL[],3,FALSE)</f>
        <v xml:space="preserve">TITULAR </v>
      </c>
      <c r="N108" s="494" t="s">
        <v>4339</v>
      </c>
      <c r="O108" s="496" t="s">
        <v>4745</v>
      </c>
      <c r="P108" s="497" t="str">
        <f>VLOOKUP(MUEBLES3[[#This Row],[NÚM. DE BIEN ]],BIENES[],2,FALSE)</f>
        <v xml:space="preserve">EQUIPO DE COMPUTO </v>
      </c>
      <c r="Q108" s="499" t="s">
        <v>273</v>
      </c>
      <c r="R108" s="490" t="s">
        <v>5046</v>
      </c>
      <c r="S108" s="495" t="s">
        <v>22</v>
      </c>
      <c r="T108" s="494" t="s">
        <v>30</v>
      </c>
      <c r="U108" s="495" t="s">
        <v>274</v>
      </c>
      <c r="V108" s="495" t="s">
        <v>32</v>
      </c>
      <c r="W108" s="500">
        <v>43504</v>
      </c>
      <c r="X108" s="498">
        <v>9248.1</v>
      </c>
      <c r="Y108" s="498">
        <v>0</v>
      </c>
      <c r="Z108" s="498">
        <v>9248.1</v>
      </c>
      <c r="AA108" s="496" t="s">
        <v>2153</v>
      </c>
      <c r="AB108" s="498"/>
      <c r="AC108" s="510" t="s">
        <v>26</v>
      </c>
      <c r="AD108" s="511"/>
    </row>
    <row r="109" spans="1:336" s="15" customFormat="1" ht="157.5" x14ac:dyDescent="0.25">
      <c r="A109" s="661" t="str">
        <f>CONCATENATE(MUEBLES3[[#This Row],[CODIGO DE LA PARTIDA ESPECIFICA ]],"-",MUEBLES3[[#This Row],[NO. EDIFICIO ]],"-",MUEBLES3[[#This Row],[NO. ÁREA ]],"-",MUEBLES3[[#This Row],[NÚM. DE BIEN ]],"-",MUEBLES3[[#This Row],[CONSECUTIVO DEL BIEN ]],"-",MUEBLES3[[#This Row],[CONSECUTIVO GENERAL DE INVENTARIO]])</f>
        <v>515-02-40-151-034-0104</v>
      </c>
      <c r="B109" s="494">
        <v>515</v>
      </c>
      <c r="C109" s="489" t="s">
        <v>6093</v>
      </c>
      <c r="D109" s="495" t="s">
        <v>7615</v>
      </c>
      <c r="E109" s="494" t="s">
        <v>4061</v>
      </c>
      <c r="F109" s="495" t="str">
        <f>VLOOKUP(MUEBLES3[[#This Row],[NO. EDIFICIO ]],EDIFICIOS[],2,FALSE)</f>
        <v>CENTRO CULTURAL</v>
      </c>
      <c r="G109" s="495" t="str">
        <f>VLOOKUP(MUEBLES3[[#This Row],[NO. EDIFICIO ]],EDIFICIOS[],3,FALSE)</f>
        <v xml:space="preserve">AV. REFORMA S/N, SECCIÓN SUR, 1RA MANZANA, SANTIAGO DE ANAYA, HIDALGO </v>
      </c>
      <c r="H109" s="490" t="s">
        <v>4285</v>
      </c>
      <c r="I109" s="488" t="str">
        <f>VLOOKUP(MUEBLES3[[#This Row],[NO. ÁREA ]],AREAS[],2,FALSE)</f>
        <v>DESARROLLO TURISTICO</v>
      </c>
      <c r="J109" s="496" t="str">
        <f>VLOOKUP(MUEBLES3[[#This Row],[NO. ÁREA ]],AREAS[],5,FALSE)</f>
        <v>P. DE ING. EN G. E. DIANA GUADALUPE GACHUZ MEJÍA</v>
      </c>
      <c r="K109" s="496">
        <v>195</v>
      </c>
      <c r="L109" s="488" t="str">
        <f>VLOOKUP(MUEBLES3[[#This Row],[NÚM. DE NOMINA ]],PERSONAL[],2,FALSE)</f>
        <v>P. DE ING. EN G. E. DIANA GUADALUPE GACHUZ MEJÍA</v>
      </c>
      <c r="M109" s="488" t="str">
        <f>VLOOKUP(MUEBLES3[[#This Row],[NÚM. DE NOMINA ]],PERSONAL[],3,FALSE)</f>
        <v xml:space="preserve">TITULAR </v>
      </c>
      <c r="N109" s="494" t="s">
        <v>4404</v>
      </c>
      <c r="O109" s="496" t="s">
        <v>4725</v>
      </c>
      <c r="P109" s="497" t="str">
        <f>VLOOKUP(MUEBLES3[[#This Row],[NÚM. DE BIEN ]],BIENES[],2,FALSE)</f>
        <v xml:space="preserve">IMPRESORA </v>
      </c>
      <c r="Q109" s="499" t="s">
        <v>488</v>
      </c>
      <c r="R109" s="490" t="s">
        <v>5047</v>
      </c>
      <c r="S109" s="495" t="s">
        <v>35</v>
      </c>
      <c r="T109" s="494" t="s">
        <v>275</v>
      </c>
      <c r="U109" s="495" t="s">
        <v>1151</v>
      </c>
      <c r="V109" s="495">
        <v>30</v>
      </c>
      <c r="W109" s="500">
        <v>42682</v>
      </c>
      <c r="X109" s="498">
        <v>6554</v>
      </c>
      <c r="Y109" s="498">
        <v>0</v>
      </c>
      <c r="Z109" s="498">
        <v>6554</v>
      </c>
      <c r="AA109" s="496" t="s">
        <v>2153</v>
      </c>
      <c r="AB109" s="498"/>
      <c r="AC109" s="510" t="s">
        <v>26</v>
      </c>
      <c r="AD109" s="511"/>
    </row>
    <row r="110" spans="1:336" s="15" customFormat="1" ht="173.25" x14ac:dyDescent="0.25">
      <c r="A110" s="661" t="str">
        <f>CONCATENATE(MUEBLES3[[#This Row],[CODIGO DE LA PARTIDA ESPECIFICA ]],"-",MUEBLES3[[#This Row],[NO. EDIFICIO ]],"-",MUEBLES3[[#This Row],[NO. ÁREA ]],"-",MUEBLES3[[#This Row],[NÚM. DE BIEN ]],"-",MUEBLES3[[#This Row],[CONSECUTIVO DEL BIEN ]],"-",MUEBLES3[[#This Row],[CONSECUTIVO GENERAL DE INVENTARIO]])</f>
        <v>515-04-46-109-055-0105</v>
      </c>
      <c r="B110" s="494">
        <v>515</v>
      </c>
      <c r="C110" s="489" t="s">
        <v>6093</v>
      </c>
      <c r="D110" s="495" t="s">
        <v>7616</v>
      </c>
      <c r="E110" s="494" t="s">
        <v>2074</v>
      </c>
      <c r="F110" s="495" t="str">
        <f>VLOOKUP(MUEBLES3[[#This Row],[NO. EDIFICIO ]],EDIFICIOS[],2,FALSE)</f>
        <v xml:space="preserve">PROTECCION CIVIL </v>
      </c>
      <c r="G110" s="495" t="str">
        <f>VLOOKUP(MUEBLES3[[#This Row],[NO. EDIFICIO ]],EDIFICIOS[],3,FALSE)</f>
        <v>AV. REFORMA S/N, SECCIÓN NORTE, MANZANA 2, SANTIAGO DE ANAYA, HIDALGO</v>
      </c>
      <c r="H110" s="490" t="s">
        <v>4291</v>
      </c>
      <c r="I110" s="488" t="str">
        <f>VLOOKUP(MUEBLES3[[#This Row],[NO. ÁREA ]],AREAS[],2,FALSE)</f>
        <v>PROTECCIÓN CÍVIL, BOMBEROS Y GESTIÓN DE RIESGOS</v>
      </c>
      <c r="J110" s="496" t="str">
        <f>VLOOKUP(MUEBLES3[[#This Row],[NO. ÁREA ]],AREAS[],5,FALSE)</f>
        <v>CMDTE. JOSÉ JUAN GARCÍA CORTES</v>
      </c>
      <c r="K110" s="496">
        <v>8</v>
      </c>
      <c r="L110" s="488" t="str">
        <f>VLOOKUP(MUEBLES3[[#This Row],[NÚM. DE NOMINA ]],PERSONAL[],2,FALSE)</f>
        <v>C. ANA MARÍA CORONA MIRANDA</v>
      </c>
      <c r="M110" s="488" t="str">
        <f>VLOOKUP(MUEBLES3[[#This Row],[NÚM. DE NOMINA ]],PERSONAL[],3,FALSE)</f>
        <v>SECRETARIA</v>
      </c>
      <c r="N110" s="494" t="s">
        <v>4339</v>
      </c>
      <c r="O110" s="496" t="s">
        <v>4746</v>
      </c>
      <c r="P110" s="497" t="str">
        <f>VLOOKUP(MUEBLES3[[#This Row],[NÚM. DE BIEN ]],BIENES[],2,FALSE)</f>
        <v xml:space="preserve">EQUIPO DE COMPUTO </v>
      </c>
      <c r="Q110" s="499" t="s">
        <v>20</v>
      </c>
      <c r="R110" s="490" t="s">
        <v>5048</v>
      </c>
      <c r="S110" s="495" t="s">
        <v>22</v>
      </c>
      <c r="T110" s="494" t="s">
        <v>23</v>
      </c>
      <c r="U110" s="495" t="s">
        <v>28</v>
      </c>
      <c r="V110" s="495" t="s">
        <v>24</v>
      </c>
      <c r="W110" s="500">
        <v>43868</v>
      </c>
      <c r="X110" s="498">
        <v>9195.6200000000008</v>
      </c>
      <c r="Y110" s="498">
        <v>0</v>
      </c>
      <c r="Z110" s="498">
        <v>9195.6200000000008</v>
      </c>
      <c r="AA110" s="496" t="s">
        <v>309</v>
      </c>
      <c r="AB110" s="498"/>
      <c r="AC110" s="510" t="s">
        <v>26</v>
      </c>
      <c r="AD110" s="511"/>
    </row>
    <row r="111" spans="1:336" s="15" customFormat="1" ht="173.25" x14ac:dyDescent="0.25">
      <c r="A111" s="661" t="str">
        <f>CONCATENATE(MUEBLES3[[#This Row],[CODIGO DE LA PARTIDA ESPECIFICA ]],"-",MUEBLES3[[#This Row],[NO. EDIFICIO ]],"-",MUEBLES3[[#This Row],[NO. ÁREA ]],"-",MUEBLES3[[#This Row],[NÚM. DE BIEN ]],"-",MUEBLES3[[#This Row],[CONSECUTIVO DEL BIEN ]],"-",MUEBLES3[[#This Row],[CONSECUTIVO GENERAL DE INVENTARIO]])</f>
        <v>515-04-46-151-035-0106</v>
      </c>
      <c r="B111" s="494">
        <v>515</v>
      </c>
      <c r="C111" s="489" t="s">
        <v>6093</v>
      </c>
      <c r="D111" s="495" t="s">
        <v>7617</v>
      </c>
      <c r="E111" s="494" t="s">
        <v>2074</v>
      </c>
      <c r="F111" s="495" t="str">
        <f>VLOOKUP(MUEBLES3[[#This Row],[NO. EDIFICIO ]],EDIFICIOS[],2,FALSE)</f>
        <v xml:space="preserve">PROTECCION CIVIL </v>
      </c>
      <c r="G111" s="495" t="str">
        <f>VLOOKUP(MUEBLES3[[#This Row],[NO. EDIFICIO ]],EDIFICIOS[],3,FALSE)</f>
        <v>AV. REFORMA S/N, SECCIÓN NORTE, MANZANA 2, SANTIAGO DE ANAYA, HIDALGO</v>
      </c>
      <c r="H111" s="490" t="s">
        <v>4291</v>
      </c>
      <c r="I111" s="488" t="str">
        <f>VLOOKUP(MUEBLES3[[#This Row],[NO. ÁREA ]],AREAS[],2,FALSE)</f>
        <v>PROTECCIÓN CÍVIL, BOMBEROS Y GESTIÓN DE RIESGOS</v>
      </c>
      <c r="J111" s="496" t="str">
        <f>VLOOKUP(MUEBLES3[[#This Row],[NO. ÁREA ]],AREAS[],5,FALSE)</f>
        <v>CMDTE. JOSÉ JUAN GARCÍA CORTES</v>
      </c>
      <c r="K111" s="496">
        <v>8</v>
      </c>
      <c r="L111" s="488" t="str">
        <f>VLOOKUP(MUEBLES3[[#This Row],[NÚM. DE NOMINA ]],PERSONAL[],2,FALSE)</f>
        <v>C. ANA MARÍA CORONA MIRANDA</v>
      </c>
      <c r="M111" s="488" t="str">
        <f>VLOOKUP(MUEBLES3[[#This Row],[NÚM. DE NOMINA ]],PERSONAL[],3,FALSE)</f>
        <v>SECRETARIA</v>
      </c>
      <c r="N111" s="494" t="s">
        <v>4404</v>
      </c>
      <c r="O111" s="496" t="s">
        <v>4726</v>
      </c>
      <c r="P111" s="497" t="str">
        <f>VLOOKUP(MUEBLES3[[#This Row],[NÚM. DE BIEN ]],BIENES[],2,FALSE)</f>
        <v xml:space="preserve">IMPRESORA </v>
      </c>
      <c r="Q111" s="499" t="s">
        <v>77</v>
      </c>
      <c r="R111" s="490" t="s">
        <v>5049</v>
      </c>
      <c r="S111" s="495" t="s">
        <v>35</v>
      </c>
      <c r="T111" s="494" t="s">
        <v>175</v>
      </c>
      <c r="U111" s="495" t="s">
        <v>176</v>
      </c>
      <c r="V111" s="495" t="s">
        <v>177</v>
      </c>
      <c r="W111" s="500">
        <v>42654</v>
      </c>
      <c r="X111" s="498">
        <v>4499</v>
      </c>
      <c r="Y111" s="498">
        <v>0</v>
      </c>
      <c r="Z111" s="498">
        <v>4499</v>
      </c>
      <c r="AA111" s="496" t="s">
        <v>309</v>
      </c>
      <c r="AB111" s="498"/>
      <c r="AC111" s="510" t="s">
        <v>26</v>
      </c>
      <c r="AD111" s="511"/>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9"/>
      <c r="EO111" s="9"/>
      <c r="EP111" s="9"/>
      <c r="EQ111" s="9"/>
      <c r="ER111" s="9"/>
      <c r="ES111" s="9"/>
      <c r="ET111" s="9"/>
      <c r="EU111" s="9"/>
      <c r="EV111" s="9"/>
      <c r="EW111" s="9"/>
      <c r="EX111" s="9"/>
      <c r="EY111" s="9"/>
      <c r="EZ111" s="9"/>
      <c r="FA111" s="9"/>
      <c r="FB111" s="9"/>
      <c r="FC111" s="9"/>
      <c r="FD111" s="9"/>
      <c r="FE111" s="9"/>
      <c r="FF111" s="9"/>
      <c r="FG111" s="9"/>
      <c r="FH111" s="9"/>
      <c r="FI111" s="9"/>
      <c r="FJ111" s="9"/>
      <c r="FK111" s="9"/>
      <c r="FL111" s="9"/>
      <c r="FM111" s="9"/>
      <c r="FN111" s="9"/>
      <c r="FO111" s="9"/>
      <c r="FP111" s="9"/>
      <c r="FQ111" s="9"/>
      <c r="FR111" s="9"/>
      <c r="FS111" s="9"/>
      <c r="FT111" s="9"/>
      <c r="FU111" s="9"/>
      <c r="FV111" s="9"/>
      <c r="FW111" s="9"/>
      <c r="FX111" s="9"/>
      <c r="FY111" s="9"/>
      <c r="FZ111" s="9"/>
      <c r="GA111" s="9"/>
      <c r="GB111" s="9"/>
      <c r="GC111" s="9"/>
      <c r="GD111" s="9"/>
      <c r="GE111" s="9"/>
      <c r="GF111" s="9"/>
      <c r="GG111" s="9"/>
      <c r="GH111" s="9"/>
      <c r="GI111" s="9"/>
      <c r="GJ111" s="9"/>
      <c r="GK111" s="9"/>
      <c r="GL111" s="9"/>
      <c r="GM111" s="9"/>
      <c r="GN111" s="9"/>
      <c r="GO111" s="9"/>
      <c r="GP111" s="9"/>
      <c r="GQ111" s="9"/>
      <c r="GR111" s="9"/>
      <c r="GS111" s="9"/>
      <c r="GT111" s="9"/>
      <c r="GU111" s="9"/>
      <c r="GV111" s="9"/>
      <c r="GW111" s="9"/>
      <c r="GX111" s="9"/>
      <c r="GY111" s="9"/>
      <c r="GZ111" s="9"/>
      <c r="HA111" s="9"/>
      <c r="HB111" s="9"/>
      <c r="HC111" s="9"/>
      <c r="HD111" s="9"/>
      <c r="HE111" s="9"/>
      <c r="HF111" s="9"/>
      <c r="HG111" s="9"/>
      <c r="HH111" s="9"/>
      <c r="HI111" s="9"/>
      <c r="HJ111" s="9"/>
      <c r="HK111" s="9"/>
      <c r="HL111" s="9"/>
      <c r="HM111" s="9"/>
      <c r="HN111" s="9"/>
      <c r="HO111" s="9"/>
      <c r="HP111" s="9"/>
      <c r="HQ111" s="9"/>
      <c r="HR111" s="9"/>
      <c r="HS111" s="9"/>
      <c r="HT111" s="9"/>
      <c r="HU111" s="9"/>
      <c r="HV111" s="9"/>
      <c r="HW111" s="9"/>
      <c r="HX111" s="9"/>
      <c r="HY111" s="9"/>
      <c r="HZ111" s="9"/>
      <c r="IA111" s="9"/>
      <c r="IB111" s="9"/>
      <c r="IC111" s="9"/>
      <c r="ID111" s="9"/>
      <c r="IE111" s="9"/>
      <c r="IF111" s="9"/>
      <c r="IG111" s="9"/>
      <c r="IH111" s="9"/>
      <c r="II111" s="9"/>
      <c r="IJ111" s="9"/>
      <c r="IK111" s="9"/>
      <c r="IL111" s="9"/>
      <c r="IM111" s="9"/>
      <c r="IN111" s="9"/>
      <c r="IO111" s="9"/>
      <c r="IP111" s="9"/>
      <c r="IQ111" s="9"/>
      <c r="IR111" s="9"/>
      <c r="IS111" s="9"/>
      <c r="IT111" s="9"/>
      <c r="IU111" s="9"/>
      <c r="IV111" s="9"/>
      <c r="IW111" s="9"/>
      <c r="IX111" s="9"/>
      <c r="IY111" s="9"/>
      <c r="IZ111" s="9"/>
      <c r="JA111" s="9"/>
      <c r="JB111" s="9"/>
      <c r="JC111" s="9"/>
      <c r="JD111" s="9"/>
      <c r="JE111" s="9"/>
      <c r="JF111" s="9"/>
      <c r="JG111" s="9"/>
      <c r="JH111" s="9"/>
      <c r="JI111" s="9"/>
      <c r="JJ111" s="9"/>
      <c r="JK111" s="9"/>
      <c r="JL111" s="9"/>
      <c r="JM111" s="9"/>
      <c r="JN111" s="9"/>
      <c r="JO111" s="9"/>
      <c r="JP111" s="9"/>
      <c r="JQ111" s="9"/>
      <c r="JR111" s="9"/>
      <c r="JS111" s="9"/>
      <c r="JT111" s="9"/>
      <c r="JU111" s="9"/>
      <c r="JV111" s="9"/>
      <c r="JW111" s="9"/>
      <c r="JX111" s="9"/>
      <c r="JY111" s="9"/>
      <c r="JZ111" s="9"/>
      <c r="KA111" s="9"/>
      <c r="KB111" s="9"/>
      <c r="KC111" s="9"/>
      <c r="KD111" s="9"/>
      <c r="KE111" s="9"/>
      <c r="KF111" s="9"/>
      <c r="KG111" s="9"/>
      <c r="KH111" s="9"/>
      <c r="KI111" s="9"/>
      <c r="KJ111" s="9"/>
      <c r="KK111" s="9"/>
      <c r="KL111" s="9"/>
      <c r="KM111" s="9"/>
      <c r="KN111" s="9"/>
      <c r="KO111" s="9"/>
      <c r="KP111" s="9"/>
      <c r="KQ111" s="9"/>
      <c r="KR111" s="9"/>
      <c r="KS111" s="9"/>
      <c r="KT111" s="9"/>
      <c r="KU111" s="9"/>
      <c r="KV111" s="9"/>
      <c r="KW111" s="9"/>
      <c r="KX111" s="9"/>
      <c r="KY111" s="9"/>
      <c r="KZ111" s="9"/>
      <c r="LA111" s="9"/>
      <c r="LB111" s="9"/>
      <c r="LC111" s="9"/>
      <c r="LD111" s="9"/>
      <c r="LE111" s="9"/>
      <c r="LF111" s="9"/>
      <c r="LG111" s="9"/>
      <c r="LH111" s="9"/>
      <c r="LI111" s="9"/>
      <c r="LJ111" s="9"/>
      <c r="LK111" s="9"/>
      <c r="LL111" s="9"/>
      <c r="LM111" s="9"/>
      <c r="LN111" s="9"/>
      <c r="LO111" s="9"/>
      <c r="LP111" s="9"/>
      <c r="LQ111" s="9"/>
      <c r="LR111" s="9"/>
      <c r="LS111" s="9"/>
      <c r="LT111" s="9"/>
      <c r="LU111" s="9"/>
      <c r="LV111" s="9"/>
      <c r="LW111" s="9"/>
      <c r="LX111" s="9"/>
    </row>
    <row r="112" spans="1:336" s="15" customFormat="1" ht="173.25" x14ac:dyDescent="0.25">
      <c r="A112" s="661" t="str">
        <f>CONCATENATE(MUEBLES3[[#This Row],[CODIGO DE LA PARTIDA ESPECIFICA ]],"-",MUEBLES3[[#This Row],[NO. EDIFICIO ]],"-",MUEBLES3[[#This Row],[NO. ÁREA ]],"-",MUEBLES3[[#This Row],[NÚM. DE BIEN ]],"-",MUEBLES3[[#This Row],[CONSECUTIVO DEL BIEN ]],"-",MUEBLES3[[#This Row],[CONSECUTIVO GENERAL DE INVENTARIO]])</f>
        <v>515-04-46-218-004-0107</v>
      </c>
      <c r="B112" s="494">
        <v>515</v>
      </c>
      <c r="C112" s="489" t="s">
        <v>6093</v>
      </c>
      <c r="D112" s="495" t="s">
        <v>7618</v>
      </c>
      <c r="E112" s="494" t="s">
        <v>2074</v>
      </c>
      <c r="F112" s="495" t="str">
        <f>VLOOKUP(MUEBLES3[[#This Row],[NO. EDIFICIO ]],EDIFICIOS[],2,FALSE)</f>
        <v xml:space="preserve">PROTECCION CIVIL </v>
      </c>
      <c r="G112" s="495" t="str">
        <f>VLOOKUP(MUEBLES3[[#This Row],[NO. EDIFICIO ]],EDIFICIOS[],3,FALSE)</f>
        <v>AV. REFORMA S/N, SECCIÓN NORTE, MANZANA 2, SANTIAGO DE ANAYA, HIDALGO</v>
      </c>
      <c r="H112" s="490" t="s">
        <v>4291</v>
      </c>
      <c r="I112" s="488" t="str">
        <f>VLOOKUP(MUEBLES3[[#This Row],[NO. ÁREA ]],AREAS[],2,FALSE)</f>
        <v>PROTECCIÓN CÍVIL, BOMBEROS Y GESTIÓN DE RIESGOS</v>
      </c>
      <c r="J112" s="496" t="str">
        <f>VLOOKUP(MUEBLES3[[#This Row],[NO. ÁREA ]],AREAS[],5,FALSE)</f>
        <v>CMDTE. JOSÉ JUAN GARCÍA CORTES</v>
      </c>
      <c r="K112" s="496">
        <v>8</v>
      </c>
      <c r="L112" s="488" t="str">
        <f>VLOOKUP(MUEBLES3[[#This Row],[NÚM. DE NOMINA ]],PERSONAL[],2,FALSE)</f>
        <v>C. ANA MARÍA CORONA MIRANDA</v>
      </c>
      <c r="M112" s="488" t="str">
        <f>VLOOKUP(MUEBLES3[[#This Row],[NÚM. DE NOMINA ]],PERSONAL[],3,FALSE)</f>
        <v>SECRETARIA</v>
      </c>
      <c r="N112" s="494" t="s">
        <v>4851</v>
      </c>
      <c r="O112" s="496" t="s">
        <v>4695</v>
      </c>
      <c r="P112" s="497" t="str">
        <f>VLOOKUP(MUEBLES3[[#This Row],[NÚM. DE BIEN ]],BIENES[],2,FALSE)</f>
        <v xml:space="preserve">NO BREAK </v>
      </c>
      <c r="Q112" s="499" t="s">
        <v>793</v>
      </c>
      <c r="R112" s="490" t="s">
        <v>5050</v>
      </c>
      <c r="S112" s="495" t="s">
        <v>93</v>
      </c>
      <c r="T112" s="494" t="s">
        <v>839</v>
      </c>
      <c r="U112" s="495" t="s">
        <v>481</v>
      </c>
      <c r="V112" s="495" t="s">
        <v>38</v>
      </c>
      <c r="W112" s="500">
        <v>43592</v>
      </c>
      <c r="X112" s="498">
        <v>0</v>
      </c>
      <c r="Y112" s="498">
        <v>0</v>
      </c>
      <c r="Z112" s="498">
        <v>0</v>
      </c>
      <c r="AA112" s="496" t="s">
        <v>309</v>
      </c>
      <c r="AB112" s="498"/>
      <c r="AC112" s="510" t="s">
        <v>26</v>
      </c>
      <c r="AD112" s="511"/>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c r="GB112" s="9"/>
      <c r="GC112" s="9"/>
      <c r="GD112" s="9"/>
      <c r="GE112" s="9"/>
      <c r="GF112" s="9"/>
      <c r="GG112" s="9"/>
      <c r="GH112" s="9"/>
      <c r="GI112" s="9"/>
      <c r="GJ112" s="9"/>
      <c r="GK112" s="9"/>
      <c r="GL112" s="9"/>
      <c r="GM112" s="9"/>
      <c r="GN112" s="9"/>
      <c r="GO112" s="9"/>
      <c r="GP112" s="9"/>
      <c r="GQ112" s="9"/>
      <c r="GR112" s="9"/>
      <c r="GS112" s="9"/>
      <c r="GT112" s="9"/>
      <c r="GU112" s="9"/>
      <c r="GV112" s="9"/>
      <c r="GW112" s="9"/>
      <c r="GX112" s="9"/>
      <c r="GY112" s="9"/>
      <c r="GZ112" s="9"/>
      <c r="HA112" s="9"/>
      <c r="HB112" s="9"/>
      <c r="HC112" s="9"/>
      <c r="HD112" s="9"/>
      <c r="HE112" s="9"/>
      <c r="HF112" s="9"/>
      <c r="HG112" s="9"/>
      <c r="HH112" s="9"/>
      <c r="HI112" s="9"/>
      <c r="HJ112" s="9"/>
      <c r="HK112" s="9"/>
      <c r="HL112" s="9"/>
      <c r="HM112" s="9"/>
      <c r="HN112" s="9"/>
      <c r="HO112" s="9"/>
      <c r="HP112" s="9"/>
      <c r="HQ112" s="9"/>
      <c r="HR112" s="9"/>
      <c r="HS112" s="9"/>
      <c r="HT112" s="9"/>
      <c r="HU112" s="9"/>
      <c r="HV112" s="9"/>
      <c r="HW112" s="9"/>
      <c r="HX112" s="9"/>
      <c r="HY112" s="9"/>
      <c r="HZ112" s="9"/>
      <c r="IA112" s="9"/>
      <c r="IB112" s="9"/>
      <c r="IC112" s="9"/>
      <c r="ID112" s="9"/>
      <c r="IE112" s="9"/>
      <c r="IF112" s="9"/>
      <c r="IG112" s="9"/>
      <c r="IH112" s="9"/>
      <c r="II112" s="9"/>
      <c r="IJ112" s="9"/>
      <c r="IK112" s="9"/>
      <c r="IL112" s="9"/>
      <c r="IM112" s="9"/>
      <c r="IN112" s="9"/>
      <c r="IO112" s="9"/>
      <c r="IP112" s="9"/>
      <c r="IQ112" s="9"/>
      <c r="IR112" s="9"/>
      <c r="IS112" s="9"/>
      <c r="IT112" s="9"/>
      <c r="IU112" s="9"/>
      <c r="IV112" s="9"/>
      <c r="IW112" s="9"/>
      <c r="IX112" s="9"/>
      <c r="IY112" s="9"/>
      <c r="IZ112" s="9"/>
      <c r="JA112" s="9"/>
      <c r="JB112" s="9"/>
      <c r="JC112" s="9"/>
      <c r="JD112" s="9"/>
      <c r="JE112" s="9"/>
      <c r="JF112" s="9"/>
      <c r="JG112" s="9"/>
      <c r="JH112" s="9"/>
      <c r="JI112" s="9"/>
      <c r="JJ112" s="9"/>
      <c r="JK112" s="9"/>
      <c r="JL112" s="9"/>
      <c r="JM112" s="9"/>
      <c r="JN112" s="9"/>
      <c r="JO112" s="9"/>
      <c r="JP112" s="9"/>
      <c r="JQ112" s="9"/>
      <c r="JR112" s="9"/>
      <c r="JS112" s="9"/>
      <c r="JT112" s="9"/>
      <c r="JU112" s="9"/>
      <c r="JV112" s="9"/>
      <c r="JW112" s="9"/>
      <c r="JX112" s="9"/>
      <c r="JY112" s="9"/>
      <c r="JZ112" s="9"/>
      <c r="KA112" s="9"/>
      <c r="KB112" s="9"/>
      <c r="KC112" s="9"/>
      <c r="KD112" s="9"/>
      <c r="KE112" s="9"/>
      <c r="KF112" s="9"/>
      <c r="KG112" s="9"/>
      <c r="KH112" s="9"/>
      <c r="KI112" s="9"/>
      <c r="KJ112" s="9"/>
      <c r="KK112" s="9"/>
      <c r="KL112" s="9"/>
      <c r="KM112" s="9"/>
      <c r="KN112" s="9"/>
      <c r="KO112" s="9"/>
      <c r="KP112" s="9"/>
      <c r="KQ112" s="9"/>
      <c r="KR112" s="9"/>
      <c r="KS112" s="9"/>
      <c r="KT112" s="9"/>
      <c r="KU112" s="9"/>
      <c r="KV112" s="9"/>
      <c r="KW112" s="9"/>
      <c r="KX112" s="9"/>
      <c r="KY112" s="9"/>
      <c r="KZ112" s="9"/>
      <c r="LA112" s="9"/>
      <c r="LB112" s="9"/>
      <c r="LC112" s="9"/>
      <c r="LD112" s="9"/>
      <c r="LE112" s="9"/>
      <c r="LF112" s="9"/>
      <c r="LG112" s="9"/>
      <c r="LH112" s="9"/>
      <c r="LI112" s="9"/>
      <c r="LJ112" s="9"/>
      <c r="LK112" s="9"/>
      <c r="LL112" s="9"/>
      <c r="LM112" s="9"/>
      <c r="LN112" s="9"/>
      <c r="LO112" s="9"/>
      <c r="LP112" s="9"/>
      <c r="LQ112" s="9"/>
      <c r="LR112" s="9"/>
      <c r="LS112" s="9"/>
      <c r="LT112" s="9"/>
      <c r="LU112" s="9"/>
      <c r="LV112" s="9"/>
      <c r="LW112" s="9"/>
      <c r="LX112" s="9"/>
    </row>
    <row r="113" spans="1:336" s="15" customFormat="1" ht="141.75" x14ac:dyDescent="0.25">
      <c r="A113" s="661" t="str">
        <f>CONCATENATE(MUEBLES3[[#This Row],[CODIGO DE LA PARTIDA ESPECIFICA ]],"-",MUEBLES3[[#This Row],[NO. EDIFICIO ]],"-",MUEBLES3[[#This Row],[NO. ÁREA ]],"-",MUEBLES3[[#This Row],[NÚM. DE BIEN ]],"-",MUEBLES3[[#This Row],[CONSECUTIVO DEL BIEN ]],"-",MUEBLES3[[#This Row],[CONSECUTIVO GENERAL DE INVENTARIO]])</f>
        <v>515-01-14-151-036-0108</v>
      </c>
      <c r="B113" s="494">
        <v>515</v>
      </c>
      <c r="C113" s="489" t="s">
        <v>6093</v>
      </c>
      <c r="D113" s="495" t="s">
        <v>7619</v>
      </c>
      <c r="E113" s="494" t="s">
        <v>4060</v>
      </c>
      <c r="F113" s="495" t="str">
        <f>VLOOKUP(MUEBLES3[[#This Row],[NO. EDIFICIO ]],EDIFICIOS[],2,FALSE)</f>
        <v>PALACIO MUNICIPAL</v>
      </c>
      <c r="G113" s="495" t="str">
        <f>VLOOKUP(MUEBLES3[[#This Row],[NO. EDIFICIO ]],EDIFICIOS[],3,FALSE)</f>
        <v>PALACIO MUNICIPAL, S/N, COLONIA CENTRO</v>
      </c>
      <c r="H113" s="490" t="s">
        <v>4259</v>
      </c>
      <c r="I113" s="488" t="str">
        <f>VLOOKUP(MUEBLES3[[#This Row],[NO. ÁREA ]],AREAS[],2,FALSE)</f>
        <v>ADMINISTRACIÓN MUNICIPAL</v>
      </c>
      <c r="J113" s="496" t="str">
        <f>VLOOKUP(MUEBLES3[[#This Row],[NO. ÁREA ]],AREAS[],5,FALSE)</f>
        <v>C. DAVID PÉREZ ALONSO</v>
      </c>
      <c r="K113" s="496">
        <v>122</v>
      </c>
      <c r="L113" s="488" t="str">
        <f>VLOOKUP(MUEBLES3[[#This Row],[NÚM. DE NOMINA ]],PERSONAL[],2,FALSE)</f>
        <v>ING. CARLOS MEJÍA LEÓN</v>
      </c>
      <c r="M113" s="488" t="str">
        <f>VLOOKUP(MUEBLES3[[#This Row],[NÚM. DE NOMINA ]],PERSONAL[],3,FALSE)</f>
        <v>AUXILIAR TÉCNICO</v>
      </c>
      <c r="N113" s="494" t="s">
        <v>4404</v>
      </c>
      <c r="O113" s="496" t="s">
        <v>4727</v>
      </c>
      <c r="P113" s="497" t="str">
        <f>VLOOKUP(MUEBLES3[[#This Row],[NÚM. DE BIEN ]],BIENES[],2,FALSE)</f>
        <v xml:space="preserve">IMPRESORA </v>
      </c>
      <c r="Q113" s="499" t="s">
        <v>329</v>
      </c>
      <c r="R113" s="490" t="s">
        <v>4825</v>
      </c>
      <c r="S113" s="495" t="s">
        <v>35</v>
      </c>
      <c r="T113" s="494" t="s">
        <v>330</v>
      </c>
      <c r="U113" s="495" t="s">
        <v>331</v>
      </c>
      <c r="V113" s="495" t="s">
        <v>332</v>
      </c>
      <c r="W113" s="500"/>
      <c r="X113" s="498">
        <v>2999</v>
      </c>
      <c r="Y113" s="498">
        <v>0</v>
      </c>
      <c r="Z113" s="498">
        <v>2999</v>
      </c>
      <c r="AA113" s="494" t="s">
        <v>1311</v>
      </c>
      <c r="AB113" s="498"/>
      <c r="AC113" s="510" t="s">
        <v>26</v>
      </c>
      <c r="AD113" s="511"/>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c r="HE113" s="9"/>
      <c r="HF113" s="9"/>
      <c r="HG113" s="9"/>
      <c r="HH113" s="9"/>
      <c r="HI113" s="9"/>
      <c r="HJ113" s="9"/>
      <c r="HK113" s="9"/>
      <c r="HL113" s="9"/>
      <c r="HM113" s="9"/>
      <c r="HN113" s="9"/>
      <c r="HO113" s="9"/>
      <c r="HP113" s="9"/>
      <c r="HQ113" s="9"/>
      <c r="HR113" s="9"/>
      <c r="HS113" s="9"/>
      <c r="HT113" s="9"/>
      <c r="HU113" s="9"/>
      <c r="HV113" s="9"/>
      <c r="HW113" s="9"/>
      <c r="HX113" s="9"/>
      <c r="HY113" s="9"/>
      <c r="HZ113" s="9"/>
      <c r="IA113" s="9"/>
      <c r="IB113" s="9"/>
      <c r="IC113" s="9"/>
      <c r="ID113" s="9"/>
      <c r="IE113" s="9"/>
      <c r="IF113" s="9"/>
      <c r="IG113" s="9"/>
      <c r="IH113" s="9"/>
      <c r="II113" s="9"/>
      <c r="IJ113" s="9"/>
      <c r="IK113" s="9"/>
      <c r="IL113" s="9"/>
      <c r="IM113" s="9"/>
      <c r="IN113" s="9"/>
      <c r="IO113" s="9"/>
      <c r="IP113" s="9"/>
      <c r="IQ113" s="9"/>
      <c r="IR113" s="9"/>
      <c r="IS113" s="9"/>
      <c r="IT113" s="9"/>
      <c r="IU113" s="9"/>
      <c r="IV113" s="9"/>
      <c r="IW113" s="9"/>
      <c r="IX113" s="9"/>
      <c r="IY113" s="9"/>
      <c r="IZ113" s="9"/>
      <c r="JA113" s="9"/>
      <c r="JB113" s="9"/>
      <c r="JC113" s="9"/>
      <c r="JD113" s="9"/>
      <c r="JE113" s="9"/>
      <c r="JF113" s="9"/>
      <c r="JG113" s="9"/>
      <c r="JH113" s="9"/>
      <c r="JI113" s="9"/>
      <c r="JJ113" s="9"/>
      <c r="JK113" s="9"/>
      <c r="JL113" s="9"/>
      <c r="JM113" s="9"/>
      <c r="JN113" s="9"/>
      <c r="JO113" s="9"/>
      <c r="JP113" s="9"/>
      <c r="JQ113" s="9"/>
      <c r="JR113" s="9"/>
      <c r="JS113" s="9"/>
      <c r="JT113" s="9"/>
      <c r="JU113" s="9"/>
      <c r="JV113" s="9"/>
      <c r="JW113" s="9"/>
      <c r="JX113" s="9"/>
      <c r="JY113" s="9"/>
      <c r="JZ113" s="9"/>
      <c r="KA113" s="9"/>
      <c r="KB113" s="9"/>
      <c r="KC113" s="9"/>
      <c r="KD113" s="9"/>
      <c r="KE113" s="9"/>
      <c r="KF113" s="9"/>
      <c r="KG113" s="9"/>
      <c r="KH113" s="9"/>
      <c r="KI113" s="9"/>
      <c r="KJ113" s="9"/>
      <c r="KK113" s="9"/>
      <c r="KL113" s="9"/>
      <c r="KM113" s="9"/>
      <c r="KN113" s="9"/>
      <c r="KO113" s="9"/>
      <c r="KP113" s="9"/>
      <c r="KQ113" s="9"/>
      <c r="KR113" s="9"/>
      <c r="KS113" s="9"/>
      <c r="KT113" s="9"/>
      <c r="KU113" s="9"/>
      <c r="KV113" s="9"/>
      <c r="KW113" s="9"/>
      <c r="KX113" s="9"/>
      <c r="KY113" s="9"/>
      <c r="KZ113" s="9"/>
      <c r="LA113" s="9"/>
      <c r="LB113" s="9"/>
      <c r="LC113" s="9"/>
      <c r="LD113" s="9"/>
      <c r="LE113" s="9"/>
      <c r="LF113" s="9"/>
      <c r="LG113" s="9"/>
      <c r="LH113" s="9"/>
      <c r="LI113" s="9"/>
      <c r="LJ113" s="9"/>
      <c r="LK113" s="9"/>
      <c r="LL113" s="9"/>
      <c r="LM113" s="9"/>
      <c r="LN113" s="9"/>
      <c r="LO113" s="9"/>
      <c r="LP113" s="9"/>
      <c r="LQ113" s="9"/>
      <c r="LR113" s="9"/>
      <c r="LS113" s="9"/>
      <c r="LT113" s="9"/>
      <c r="LU113" s="9"/>
      <c r="LV113" s="9"/>
      <c r="LW113" s="9"/>
      <c r="LX113" s="9"/>
    </row>
    <row r="114" spans="1:336" s="15" customFormat="1" ht="267.75" x14ac:dyDescent="0.25">
      <c r="A114" s="661" t="str">
        <f>CONCATENATE(MUEBLES3[[#This Row],[CODIGO DE LA PARTIDA ESPECIFICA ]],"-",MUEBLES3[[#This Row],[NO. EDIFICIO ]],"-",MUEBLES3[[#This Row],[NO. ÁREA ]],"-",MUEBLES3[[#This Row],[NÚM. DE BIEN ]],"-",MUEBLES3[[#This Row],[CONSECUTIVO DEL BIEN ]],"-",MUEBLES3[[#This Row],[CONSECUTIVO GENERAL DE INVENTARIO]])</f>
        <v>515-01-15-109-056-0109</v>
      </c>
      <c r="B114" s="494">
        <v>515</v>
      </c>
      <c r="C114" s="489" t="s">
        <v>6093</v>
      </c>
      <c r="D114" s="495" t="s">
        <v>7620</v>
      </c>
      <c r="E114" s="494" t="s">
        <v>4060</v>
      </c>
      <c r="F114" s="495" t="str">
        <f>VLOOKUP(MUEBLES3[[#This Row],[NO. EDIFICIO ]],EDIFICIOS[],2,FALSE)</f>
        <v>PALACIO MUNICIPAL</v>
      </c>
      <c r="G114" s="495" t="str">
        <f>VLOOKUP(MUEBLES3[[#This Row],[NO. EDIFICIO ]],EDIFICIOS[],3,FALSE)</f>
        <v>PALACIO MUNICIPAL, S/N, COLONIA CENTRO</v>
      </c>
      <c r="H114" s="490" t="s">
        <v>4260</v>
      </c>
      <c r="I114" s="488" t="str">
        <f>VLOOKUP(MUEBLES3[[#This Row],[NO. ÁREA ]],AREAS[],2,FALSE)</f>
        <v>RECURSOS HUMANOS</v>
      </c>
      <c r="J114" s="496" t="str">
        <f>VLOOKUP(MUEBLES3[[#This Row],[NO. ÁREA ]],AREAS[],5,FALSE)</f>
        <v>LIC. CHRISTEL MORENO MARTÍNEZ</v>
      </c>
      <c r="K114" s="496">
        <v>388</v>
      </c>
      <c r="L114" s="488" t="str">
        <f>VLOOKUP(MUEBLES3[[#This Row],[NÚM. DE NOMINA ]],PERSONAL[],2,FALSE)</f>
        <v>TEC. CELIA SANTIAGO PÉREZ</v>
      </c>
      <c r="M114" s="488" t="str">
        <f>VLOOKUP(MUEBLES3[[#This Row],[NÚM. DE NOMINA ]],PERSONAL[],3,FALSE)</f>
        <v>SECRETARIA</v>
      </c>
      <c r="N114" s="494" t="s">
        <v>4339</v>
      </c>
      <c r="O114" s="496" t="s">
        <v>4747</v>
      </c>
      <c r="P114" s="497" t="str">
        <f>VLOOKUP(MUEBLES3[[#This Row],[NÚM. DE BIEN ]],BIENES[],2,FALSE)</f>
        <v xml:space="preserve">EQUIPO DE COMPUTO </v>
      </c>
      <c r="Q114" s="499" t="s">
        <v>333</v>
      </c>
      <c r="R114" s="490" t="s">
        <v>5051</v>
      </c>
      <c r="S114" s="495" t="s">
        <v>50</v>
      </c>
      <c r="T114" s="494" t="s">
        <v>334</v>
      </c>
      <c r="U114" s="495" t="s">
        <v>335</v>
      </c>
      <c r="V114" s="495" t="s">
        <v>83</v>
      </c>
      <c r="W114" s="500">
        <v>42916</v>
      </c>
      <c r="X114" s="498">
        <v>6998</v>
      </c>
      <c r="Y114" s="498">
        <v>0</v>
      </c>
      <c r="Z114" s="498">
        <v>6998</v>
      </c>
      <c r="AA114" s="494" t="s">
        <v>179</v>
      </c>
      <c r="AB114" s="498"/>
      <c r="AC114" s="510" t="s">
        <v>26</v>
      </c>
      <c r="AD114" s="511"/>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c r="HE114" s="9"/>
      <c r="HF114" s="9"/>
      <c r="HG114" s="9"/>
      <c r="HH114" s="9"/>
      <c r="HI114" s="9"/>
      <c r="HJ114" s="9"/>
      <c r="HK114" s="9"/>
      <c r="HL114" s="9"/>
      <c r="HM114" s="9"/>
      <c r="HN114" s="9"/>
      <c r="HO114" s="9"/>
      <c r="HP114" s="9"/>
      <c r="HQ114" s="9"/>
      <c r="HR114" s="9"/>
      <c r="HS114" s="9"/>
      <c r="HT114" s="9"/>
      <c r="HU114" s="9"/>
      <c r="HV114" s="9"/>
      <c r="HW114" s="9"/>
      <c r="HX114" s="9"/>
      <c r="HY114" s="9"/>
      <c r="HZ114" s="9"/>
      <c r="IA114" s="9"/>
      <c r="IB114" s="9"/>
      <c r="IC114" s="9"/>
      <c r="ID114" s="9"/>
      <c r="IE114" s="9"/>
      <c r="IF114" s="9"/>
      <c r="IG114" s="9"/>
      <c r="IH114" s="9"/>
      <c r="II114" s="9"/>
      <c r="IJ114" s="9"/>
      <c r="IK114" s="9"/>
      <c r="IL114" s="9"/>
      <c r="IM114" s="9"/>
      <c r="IN114" s="9"/>
      <c r="IO114" s="9"/>
      <c r="IP114" s="9"/>
      <c r="IQ114" s="9"/>
      <c r="IR114" s="9"/>
      <c r="IS114" s="9"/>
      <c r="IT114" s="9"/>
      <c r="IU114" s="9"/>
      <c r="IV114" s="9"/>
      <c r="IW114" s="9"/>
      <c r="IX114" s="9"/>
      <c r="IY114" s="9"/>
      <c r="IZ114" s="9"/>
      <c r="JA114" s="9"/>
      <c r="JB114" s="9"/>
      <c r="JC114" s="9"/>
      <c r="JD114" s="9"/>
      <c r="JE114" s="9"/>
      <c r="JF114" s="9"/>
      <c r="JG114" s="9"/>
      <c r="JH114" s="9"/>
      <c r="JI114" s="9"/>
      <c r="JJ114" s="9"/>
      <c r="JK114" s="9"/>
      <c r="JL114" s="9"/>
      <c r="JM114" s="9"/>
      <c r="JN114" s="9"/>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c r="KN114" s="9"/>
      <c r="KO114" s="9"/>
      <c r="KP114" s="9"/>
      <c r="KQ114" s="9"/>
      <c r="KR114" s="9"/>
      <c r="KS114" s="9"/>
      <c r="KT114" s="9"/>
      <c r="KU114" s="9"/>
      <c r="KV114" s="9"/>
      <c r="KW114" s="9"/>
      <c r="KX114" s="9"/>
      <c r="KY114" s="9"/>
      <c r="KZ114" s="9"/>
      <c r="LA114" s="9"/>
      <c r="LB114" s="9"/>
      <c r="LC114" s="9"/>
      <c r="LD114" s="9"/>
      <c r="LE114" s="9"/>
      <c r="LF114" s="9"/>
      <c r="LG114" s="9"/>
      <c r="LH114" s="9"/>
      <c r="LI114" s="9"/>
      <c r="LJ114" s="9"/>
      <c r="LK114" s="9"/>
      <c r="LL114" s="9"/>
      <c r="LM114" s="9"/>
      <c r="LN114" s="9"/>
      <c r="LO114" s="9"/>
      <c r="LP114" s="9"/>
      <c r="LQ114" s="9"/>
      <c r="LR114" s="9"/>
      <c r="LS114" s="9"/>
      <c r="LT114" s="9"/>
      <c r="LU114" s="9"/>
      <c r="LV114" s="9"/>
      <c r="LW114" s="9"/>
      <c r="LX114" s="9"/>
    </row>
    <row r="115" spans="1:336" s="15" customFormat="1" ht="94.5" x14ac:dyDescent="0.25">
      <c r="A115" s="661" t="str">
        <f>CONCATENATE(MUEBLES3[[#This Row],[CODIGO DE LA PARTIDA ESPECIFICA ]],"-",MUEBLES3[[#This Row],[NO. EDIFICIO ]],"-",MUEBLES3[[#This Row],[NO. ÁREA ]],"-",MUEBLES3[[#This Row],[NÚM. DE BIEN ]],"-",MUEBLES3[[#This Row],[CONSECUTIVO DEL BIEN ]],"-",MUEBLES3[[#This Row],[CONSECUTIVO GENERAL DE INVENTARIO]])</f>
        <v>515-01-15-151-037-0110</v>
      </c>
      <c r="B115" s="494">
        <v>515</v>
      </c>
      <c r="C115" s="489" t="s">
        <v>6093</v>
      </c>
      <c r="D115" s="495" t="s">
        <v>7621</v>
      </c>
      <c r="E115" s="494" t="s">
        <v>4060</v>
      </c>
      <c r="F115" s="495" t="str">
        <f>VLOOKUP(MUEBLES3[[#This Row],[NO. EDIFICIO ]],EDIFICIOS[],2,FALSE)</f>
        <v>PALACIO MUNICIPAL</v>
      </c>
      <c r="G115" s="495" t="str">
        <f>VLOOKUP(MUEBLES3[[#This Row],[NO. EDIFICIO ]],EDIFICIOS[],3,FALSE)</f>
        <v>PALACIO MUNICIPAL, S/N, COLONIA CENTRO</v>
      </c>
      <c r="H115" s="490" t="s">
        <v>4260</v>
      </c>
      <c r="I115" s="488" t="str">
        <f>VLOOKUP(MUEBLES3[[#This Row],[NO. ÁREA ]],AREAS[],2,FALSE)</f>
        <v>RECURSOS HUMANOS</v>
      </c>
      <c r="J115" s="496" t="str">
        <f>VLOOKUP(MUEBLES3[[#This Row],[NO. ÁREA ]],AREAS[],5,FALSE)</f>
        <v>LIC. CHRISTEL MORENO MARTÍNEZ</v>
      </c>
      <c r="K115" s="496">
        <v>388</v>
      </c>
      <c r="L115" s="488" t="str">
        <f>VLOOKUP(MUEBLES3[[#This Row],[NÚM. DE NOMINA ]],PERSONAL[],2,FALSE)</f>
        <v>TEC. CELIA SANTIAGO PÉREZ</v>
      </c>
      <c r="M115" s="488" t="str">
        <f>VLOOKUP(MUEBLES3[[#This Row],[NÚM. DE NOMINA ]],PERSONAL[],3,FALSE)</f>
        <v>SECRETARIA</v>
      </c>
      <c r="N115" s="494" t="s">
        <v>4404</v>
      </c>
      <c r="O115" s="496" t="s">
        <v>4728</v>
      </c>
      <c r="P115" s="497" t="str">
        <f>VLOOKUP(MUEBLES3[[#This Row],[NÚM. DE BIEN ]],BIENES[],2,FALSE)</f>
        <v xml:space="preserve">IMPRESORA </v>
      </c>
      <c r="Q115" s="499" t="s">
        <v>340</v>
      </c>
      <c r="R115" s="490" t="s">
        <v>5052</v>
      </c>
      <c r="S115" s="495" t="s">
        <v>35</v>
      </c>
      <c r="T115" s="494" t="s">
        <v>36</v>
      </c>
      <c r="U115" s="495" t="s">
        <v>341</v>
      </c>
      <c r="V115" s="495">
        <v>81</v>
      </c>
      <c r="W115" s="500">
        <v>42734</v>
      </c>
      <c r="X115" s="498">
        <v>6496</v>
      </c>
      <c r="Y115" s="498">
        <v>0</v>
      </c>
      <c r="Z115" s="498">
        <v>6496</v>
      </c>
      <c r="AA115" s="494" t="s">
        <v>179</v>
      </c>
      <c r="AB115" s="498"/>
      <c r="AC115" s="510" t="s">
        <v>26</v>
      </c>
      <c r="AD115" s="511"/>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c r="HE115" s="9"/>
      <c r="HF115" s="9"/>
      <c r="HG115" s="9"/>
      <c r="HH115" s="9"/>
      <c r="HI115" s="9"/>
      <c r="HJ115" s="9"/>
      <c r="HK115" s="9"/>
      <c r="HL115" s="9"/>
      <c r="HM115" s="9"/>
      <c r="HN115" s="9"/>
      <c r="HO115" s="9"/>
      <c r="HP115" s="9"/>
      <c r="HQ115" s="9"/>
      <c r="HR115" s="9"/>
      <c r="HS115" s="9"/>
      <c r="HT115" s="9"/>
      <c r="HU115" s="9"/>
      <c r="HV115" s="9"/>
      <c r="HW115" s="9"/>
      <c r="HX115" s="9"/>
      <c r="HY115" s="9"/>
      <c r="HZ115" s="9"/>
      <c r="IA115" s="9"/>
      <c r="IB115" s="9"/>
      <c r="IC115" s="9"/>
      <c r="ID115" s="9"/>
      <c r="IE115" s="9"/>
      <c r="IF115" s="9"/>
      <c r="IG115" s="9"/>
      <c r="IH115" s="9"/>
      <c r="II115" s="9"/>
      <c r="IJ115" s="9"/>
      <c r="IK115" s="9"/>
      <c r="IL115" s="9"/>
      <c r="IM115" s="9"/>
      <c r="IN115" s="9"/>
      <c r="IO115" s="9"/>
      <c r="IP115" s="9"/>
      <c r="IQ115" s="9"/>
      <c r="IR115" s="9"/>
      <c r="IS115" s="9"/>
      <c r="IT115" s="9"/>
      <c r="IU115" s="9"/>
      <c r="IV115" s="9"/>
      <c r="IW115" s="9"/>
      <c r="IX115" s="9"/>
      <c r="IY115" s="9"/>
      <c r="IZ115" s="9"/>
      <c r="JA115" s="9"/>
      <c r="JB115" s="9"/>
      <c r="JC115" s="9"/>
      <c r="JD115" s="9"/>
      <c r="JE115" s="9"/>
      <c r="JF115" s="9"/>
      <c r="JG115" s="9"/>
      <c r="JH115" s="9"/>
      <c r="JI115" s="9"/>
      <c r="JJ115" s="9"/>
      <c r="JK115" s="9"/>
      <c r="JL115" s="9"/>
      <c r="JM115" s="9"/>
      <c r="JN115" s="9"/>
      <c r="JO115" s="9"/>
      <c r="JP115" s="9"/>
      <c r="JQ115" s="9"/>
      <c r="JR115" s="9"/>
      <c r="JS115" s="9"/>
      <c r="JT115" s="9"/>
      <c r="JU115" s="9"/>
      <c r="JV115" s="9"/>
      <c r="JW115" s="9"/>
      <c r="JX115" s="9"/>
      <c r="JY115" s="9"/>
      <c r="JZ115" s="9"/>
      <c r="KA115" s="9"/>
      <c r="KB115" s="9"/>
      <c r="KC115" s="9"/>
      <c r="KD115" s="9"/>
      <c r="KE115" s="9"/>
      <c r="KF115" s="9"/>
      <c r="KG115" s="9"/>
      <c r="KH115" s="9"/>
      <c r="KI115" s="9"/>
      <c r="KJ115" s="9"/>
      <c r="KK115" s="9"/>
      <c r="KL115" s="9"/>
      <c r="KM115" s="9"/>
      <c r="KN115" s="9"/>
      <c r="KO115" s="9"/>
      <c r="KP115" s="9"/>
      <c r="KQ115" s="9"/>
      <c r="KR115" s="9"/>
      <c r="KS115" s="9"/>
      <c r="KT115" s="9"/>
      <c r="KU115" s="9"/>
      <c r="KV115" s="9"/>
      <c r="KW115" s="9"/>
      <c r="KX115" s="9"/>
      <c r="KY115" s="9"/>
      <c r="KZ115" s="9"/>
      <c r="LA115" s="9"/>
      <c r="LB115" s="9"/>
      <c r="LC115" s="9"/>
      <c r="LD115" s="9"/>
      <c r="LE115" s="9"/>
      <c r="LF115" s="9"/>
      <c r="LG115" s="9"/>
      <c r="LH115" s="9"/>
      <c r="LI115" s="9"/>
      <c r="LJ115" s="9"/>
      <c r="LK115" s="9"/>
      <c r="LL115" s="9"/>
      <c r="LM115" s="9"/>
      <c r="LN115" s="9"/>
      <c r="LO115" s="9"/>
      <c r="LP115" s="9"/>
      <c r="LQ115" s="9"/>
      <c r="LR115" s="9"/>
      <c r="LS115" s="9"/>
      <c r="LT115" s="9"/>
      <c r="LU115" s="9"/>
      <c r="LV115" s="9"/>
      <c r="LW115" s="9"/>
      <c r="LX115" s="9"/>
    </row>
    <row r="116" spans="1:336" s="15" customFormat="1" ht="78.75" x14ac:dyDescent="0.25">
      <c r="A116" s="661" t="str">
        <f>CONCATENATE(MUEBLES3[[#This Row],[CODIGO DE LA PARTIDA ESPECIFICA ]],"-",MUEBLES3[[#This Row],[NO. EDIFICIO ]],"-",MUEBLES3[[#This Row],[NO. ÁREA ]],"-",MUEBLES3[[#This Row],[NÚM. DE BIEN ]],"-",MUEBLES3[[#This Row],[CONSECUTIVO DEL BIEN ]],"-",MUEBLES3[[#This Row],[CONSECUTIVO GENERAL DE INVENTARIO]])</f>
        <v>515-01-15-218-005-0111</v>
      </c>
      <c r="B116" s="494">
        <v>515</v>
      </c>
      <c r="C116" s="489" t="s">
        <v>6093</v>
      </c>
      <c r="D116" s="495" t="s">
        <v>7622</v>
      </c>
      <c r="E116" s="494" t="s">
        <v>4060</v>
      </c>
      <c r="F116" s="495" t="str">
        <f>VLOOKUP(MUEBLES3[[#This Row],[NO. EDIFICIO ]],EDIFICIOS[],2,FALSE)</f>
        <v>PALACIO MUNICIPAL</v>
      </c>
      <c r="G116" s="495" t="str">
        <f>VLOOKUP(MUEBLES3[[#This Row],[NO. EDIFICIO ]],EDIFICIOS[],3,FALSE)</f>
        <v>PALACIO MUNICIPAL, S/N, COLONIA CENTRO</v>
      </c>
      <c r="H116" s="490" t="s">
        <v>4260</v>
      </c>
      <c r="I116" s="488" t="str">
        <f>VLOOKUP(MUEBLES3[[#This Row],[NO. ÁREA ]],AREAS[],2,FALSE)</f>
        <v>RECURSOS HUMANOS</v>
      </c>
      <c r="J116" s="496" t="str">
        <f>VLOOKUP(MUEBLES3[[#This Row],[NO. ÁREA ]],AREAS[],5,FALSE)</f>
        <v>LIC. CHRISTEL MORENO MARTÍNEZ</v>
      </c>
      <c r="K116" s="496">
        <v>388</v>
      </c>
      <c r="L116" s="488" t="str">
        <f>VLOOKUP(MUEBLES3[[#This Row],[NÚM. DE NOMINA ]],PERSONAL[],2,FALSE)</f>
        <v>TEC. CELIA SANTIAGO PÉREZ</v>
      </c>
      <c r="M116" s="488" t="str">
        <f>VLOOKUP(MUEBLES3[[#This Row],[NÚM. DE NOMINA ]],PERSONAL[],3,FALSE)</f>
        <v>SECRETARIA</v>
      </c>
      <c r="N116" s="494" t="s">
        <v>4851</v>
      </c>
      <c r="O116" s="496" t="s">
        <v>4696</v>
      </c>
      <c r="P116" s="497" t="str">
        <f>VLOOKUP(MUEBLES3[[#This Row],[NÚM. DE BIEN ]],BIENES[],2,FALSE)</f>
        <v xml:space="preserve">NO BREAK </v>
      </c>
      <c r="Q116" s="499" t="s">
        <v>219</v>
      </c>
      <c r="R116" s="490" t="s">
        <v>5053</v>
      </c>
      <c r="S116" s="495" t="s">
        <v>67</v>
      </c>
      <c r="T116" s="494" t="s">
        <v>39</v>
      </c>
      <c r="U116" s="495" t="s">
        <v>328</v>
      </c>
      <c r="V116" s="495">
        <v>72</v>
      </c>
      <c r="W116" s="500">
        <v>43343</v>
      </c>
      <c r="X116" s="498">
        <v>1550</v>
      </c>
      <c r="Y116" s="498">
        <v>0</v>
      </c>
      <c r="Z116" s="498">
        <v>1550</v>
      </c>
      <c r="AA116" s="494" t="s">
        <v>179</v>
      </c>
      <c r="AB116" s="498"/>
      <c r="AC116" s="510" t="s">
        <v>26</v>
      </c>
      <c r="AD116" s="511"/>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c r="GU116" s="9"/>
      <c r="GV116" s="9"/>
      <c r="GW116" s="9"/>
      <c r="GX116" s="9"/>
      <c r="GY116" s="9"/>
      <c r="GZ116" s="9"/>
      <c r="HA116" s="9"/>
      <c r="HB116" s="9"/>
      <c r="HC116" s="9"/>
      <c r="HD116" s="9"/>
      <c r="HE116" s="9"/>
      <c r="HF116" s="9"/>
      <c r="HG116" s="9"/>
      <c r="HH116" s="9"/>
      <c r="HI116" s="9"/>
      <c r="HJ116" s="9"/>
      <c r="HK116" s="9"/>
      <c r="HL116" s="9"/>
      <c r="HM116" s="9"/>
      <c r="HN116" s="9"/>
      <c r="HO116" s="9"/>
      <c r="HP116" s="9"/>
      <c r="HQ116" s="9"/>
      <c r="HR116" s="9"/>
      <c r="HS116" s="9"/>
      <c r="HT116" s="9"/>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9"/>
      <c r="JP116" s="9"/>
      <c r="JQ116" s="9"/>
      <c r="JR116" s="9"/>
      <c r="JS116" s="9"/>
      <c r="JT116" s="9"/>
      <c r="JU116" s="9"/>
      <c r="JV116" s="9"/>
      <c r="JW116" s="9"/>
      <c r="JX116" s="9"/>
      <c r="JY116" s="9"/>
      <c r="JZ116" s="9"/>
      <c r="KA116" s="9"/>
      <c r="KB116" s="9"/>
      <c r="KC116" s="9"/>
      <c r="KD116" s="9"/>
      <c r="KE116" s="9"/>
      <c r="KF116" s="9"/>
      <c r="KG116" s="9"/>
      <c r="KH116" s="9"/>
      <c r="KI116" s="9"/>
      <c r="KJ116" s="9"/>
      <c r="KK116" s="9"/>
      <c r="KL116" s="9"/>
      <c r="KM116" s="9"/>
      <c r="KN116" s="9"/>
      <c r="KO116" s="9"/>
      <c r="KP116" s="9"/>
      <c r="KQ116" s="9"/>
      <c r="KR116" s="9"/>
      <c r="KS116" s="9"/>
      <c r="KT116" s="9"/>
      <c r="KU116" s="9"/>
      <c r="KV116" s="9"/>
      <c r="KW116" s="9"/>
      <c r="KX116" s="9"/>
      <c r="KY116" s="9"/>
      <c r="KZ116" s="9"/>
      <c r="LA116" s="9"/>
      <c r="LB116" s="9"/>
      <c r="LC116" s="9"/>
      <c r="LD116" s="9"/>
      <c r="LE116" s="9"/>
      <c r="LF116" s="9"/>
      <c r="LG116" s="9"/>
      <c r="LH116" s="9"/>
      <c r="LI116" s="9"/>
      <c r="LJ116" s="9"/>
      <c r="LK116" s="9"/>
      <c r="LL116" s="9"/>
      <c r="LM116" s="9"/>
      <c r="LN116" s="9"/>
      <c r="LO116" s="9"/>
      <c r="LP116" s="9"/>
      <c r="LQ116" s="9"/>
      <c r="LR116" s="9"/>
      <c r="LS116" s="9"/>
      <c r="LT116" s="9"/>
      <c r="LU116" s="9"/>
      <c r="LV116" s="9"/>
      <c r="LW116" s="9"/>
      <c r="LX116" s="9"/>
    </row>
    <row r="117" spans="1:336" s="15" customFormat="1" ht="110.25" x14ac:dyDescent="0.25">
      <c r="A117" s="661" t="str">
        <f>CONCATENATE(MUEBLES3[[#This Row],[CODIGO DE LA PARTIDA ESPECIFICA ]],"-",MUEBLES3[[#This Row],[NO. EDIFICIO ]],"-",MUEBLES3[[#This Row],[NO. ÁREA ]],"-",MUEBLES3[[#This Row],[NÚM. DE BIEN ]],"-",MUEBLES3[[#This Row],[CONSECUTIVO DEL BIEN ]],"-",MUEBLES3[[#This Row],[CONSECUTIVO GENERAL DE INVENTARIO]])</f>
        <v>515-01-15-222-001-0112</v>
      </c>
      <c r="B117" s="494">
        <v>515</v>
      </c>
      <c r="C117" s="489" t="s">
        <v>6093</v>
      </c>
      <c r="D117" s="495" t="s">
        <v>7623</v>
      </c>
      <c r="E117" s="494" t="s">
        <v>4060</v>
      </c>
      <c r="F117" s="495" t="str">
        <f>VLOOKUP(MUEBLES3[[#This Row],[NO. EDIFICIO ]],EDIFICIOS[],2,FALSE)</f>
        <v>PALACIO MUNICIPAL</v>
      </c>
      <c r="G117" s="495" t="str">
        <f>VLOOKUP(MUEBLES3[[#This Row],[NO. EDIFICIO ]],EDIFICIOS[],3,FALSE)</f>
        <v>PALACIO MUNICIPAL, S/N, COLONIA CENTRO</v>
      </c>
      <c r="H117" s="490" t="s">
        <v>4260</v>
      </c>
      <c r="I117" s="488" t="str">
        <f>VLOOKUP(MUEBLES3[[#This Row],[NO. ÁREA ]],AREAS[],2,FALSE)</f>
        <v>RECURSOS HUMANOS</v>
      </c>
      <c r="J117" s="496" t="str">
        <f>VLOOKUP(MUEBLES3[[#This Row],[NO. ÁREA ]],AREAS[],5,FALSE)</f>
        <v>LIC. CHRISTEL MORENO MARTÍNEZ</v>
      </c>
      <c r="K117" s="496">
        <v>158</v>
      </c>
      <c r="L117" s="488" t="str">
        <f>VLOOKUP(MUEBLES3[[#This Row],[NÚM. DE NOMINA ]],PERSONAL[],2,FALSE)</f>
        <v>LIC. CHRISTEL MORENO MARTÍNEZ</v>
      </c>
      <c r="M117" s="488" t="str">
        <f>VLOOKUP(MUEBLES3[[#This Row],[NÚM. DE NOMINA ]],PERSONAL[],3,FALSE)</f>
        <v>TITULAR</v>
      </c>
      <c r="N117" s="494" t="s">
        <v>4855</v>
      </c>
      <c r="O117" s="496" t="s">
        <v>4692</v>
      </c>
      <c r="P117" s="497" t="str">
        <f>VLOOKUP(MUEBLES3[[#This Row],[NÚM. DE BIEN ]],BIENES[],2,FALSE)</f>
        <v xml:space="preserve">PANTALLA DE PROYECCIÓN </v>
      </c>
      <c r="Q117" s="499" t="s">
        <v>327</v>
      </c>
      <c r="R117" s="490" t="s">
        <v>5054</v>
      </c>
      <c r="S117" s="495" t="s">
        <v>39</v>
      </c>
      <c r="T117" s="494" t="s">
        <v>39</v>
      </c>
      <c r="U117" s="495" t="s">
        <v>39</v>
      </c>
      <c r="V117" s="495" t="s">
        <v>38</v>
      </c>
      <c r="W117" s="500">
        <v>43587</v>
      </c>
      <c r="X117" s="498">
        <v>0</v>
      </c>
      <c r="Y117" s="498">
        <v>0</v>
      </c>
      <c r="Z117" s="498">
        <v>0</v>
      </c>
      <c r="AA117" s="494" t="s">
        <v>1285</v>
      </c>
      <c r="AB117" s="498"/>
      <c r="AC117" s="510" t="s">
        <v>26</v>
      </c>
      <c r="AD117" s="511"/>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9"/>
      <c r="HE117" s="9"/>
      <c r="HF117" s="9"/>
      <c r="HG117" s="9"/>
      <c r="HH117" s="9"/>
      <c r="HI117" s="9"/>
      <c r="HJ117" s="9"/>
      <c r="HK117" s="9"/>
      <c r="HL117" s="9"/>
      <c r="HM117" s="9"/>
      <c r="HN117" s="9"/>
      <c r="HO117" s="9"/>
      <c r="HP117" s="9"/>
      <c r="HQ117" s="9"/>
      <c r="HR117" s="9"/>
      <c r="HS117" s="9"/>
      <c r="HT117" s="9"/>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c r="IT117" s="9"/>
      <c r="IU117" s="9"/>
      <c r="IV117" s="9"/>
      <c r="IW117" s="9"/>
      <c r="IX117" s="9"/>
      <c r="IY117" s="9"/>
      <c r="IZ117" s="9"/>
      <c r="JA117" s="9"/>
      <c r="JB117" s="9"/>
      <c r="JC117" s="9"/>
      <c r="JD117" s="9"/>
      <c r="JE117" s="9"/>
      <c r="JF117" s="9"/>
      <c r="JG117" s="9"/>
      <c r="JH117" s="9"/>
      <c r="JI117" s="9"/>
      <c r="JJ117" s="9"/>
      <c r="JK117" s="9"/>
      <c r="JL117" s="9"/>
      <c r="JM117" s="9"/>
      <c r="JN117" s="9"/>
      <c r="JO117" s="9"/>
      <c r="JP117" s="9"/>
      <c r="JQ117" s="9"/>
      <c r="JR117" s="9"/>
      <c r="JS117" s="9"/>
      <c r="JT117" s="9"/>
      <c r="JU117" s="9"/>
      <c r="JV117" s="9"/>
      <c r="JW117" s="9"/>
      <c r="JX117" s="9"/>
      <c r="JY117" s="9"/>
      <c r="JZ117" s="9"/>
      <c r="KA117" s="9"/>
      <c r="KB117" s="9"/>
      <c r="KC117" s="9"/>
      <c r="KD117" s="9"/>
      <c r="KE117" s="9"/>
      <c r="KF117" s="9"/>
      <c r="KG117" s="9"/>
      <c r="KH117" s="9"/>
      <c r="KI117" s="9"/>
      <c r="KJ117" s="9"/>
      <c r="KK117" s="9"/>
      <c r="KL117" s="9"/>
      <c r="KM117" s="9"/>
      <c r="KN117" s="9"/>
      <c r="KO117" s="9"/>
      <c r="KP117" s="9"/>
      <c r="KQ117" s="9"/>
      <c r="KR117" s="9"/>
      <c r="KS117" s="9"/>
      <c r="KT117" s="9"/>
      <c r="KU117" s="9"/>
      <c r="KV117" s="9"/>
      <c r="KW117" s="9"/>
      <c r="KX117" s="9"/>
      <c r="KY117" s="9"/>
      <c r="KZ117" s="9"/>
      <c r="LA117" s="9"/>
      <c r="LB117" s="9"/>
      <c r="LC117" s="9"/>
      <c r="LD117" s="9"/>
      <c r="LE117" s="9"/>
      <c r="LF117" s="9"/>
      <c r="LG117" s="9"/>
      <c r="LH117" s="9"/>
      <c r="LI117" s="9"/>
      <c r="LJ117" s="9"/>
      <c r="LK117" s="9"/>
      <c r="LL117" s="9"/>
      <c r="LM117" s="9"/>
      <c r="LN117" s="9"/>
      <c r="LO117" s="9"/>
      <c r="LP117" s="9"/>
      <c r="LQ117" s="9"/>
      <c r="LR117" s="9"/>
      <c r="LS117" s="9"/>
      <c r="LT117" s="9"/>
      <c r="LU117" s="9"/>
      <c r="LV117" s="9"/>
      <c r="LW117" s="9"/>
      <c r="LX117" s="9"/>
    </row>
    <row r="118" spans="1:336" s="15" customFormat="1" ht="110.25" x14ac:dyDescent="0.25">
      <c r="A118" s="661" t="str">
        <f>CONCATENATE(MUEBLES3[[#This Row],[CODIGO DE LA PARTIDA ESPECIFICA ]],"-",MUEBLES3[[#This Row],[NO. EDIFICIO ]],"-",MUEBLES3[[#This Row],[NO. ÁREA ]],"-",MUEBLES3[[#This Row],[NÚM. DE BIEN ]],"-",MUEBLES3[[#This Row],[CONSECUTIVO DEL BIEN ]],"-",MUEBLES3[[#This Row],[CONSECUTIVO GENERAL DE INVENTARIO]])</f>
        <v>515-01-15-315-002-0113</v>
      </c>
      <c r="B118" s="494">
        <v>515</v>
      </c>
      <c r="C118" s="489" t="s">
        <v>6093</v>
      </c>
      <c r="D118" s="495" t="s">
        <v>7624</v>
      </c>
      <c r="E118" s="494" t="s">
        <v>4060</v>
      </c>
      <c r="F118" s="495" t="str">
        <f>VLOOKUP(MUEBLES3[[#This Row],[NO. EDIFICIO ]],EDIFICIOS[],2,FALSE)</f>
        <v>PALACIO MUNICIPAL</v>
      </c>
      <c r="G118" s="495" t="str">
        <f>VLOOKUP(MUEBLES3[[#This Row],[NO. EDIFICIO ]],EDIFICIOS[],3,FALSE)</f>
        <v>PALACIO MUNICIPAL, S/N, COLONIA CENTRO</v>
      </c>
      <c r="H118" s="490" t="s">
        <v>4260</v>
      </c>
      <c r="I118" s="488" t="str">
        <f>VLOOKUP(MUEBLES3[[#This Row],[NO. ÁREA ]],AREAS[],2,FALSE)</f>
        <v>RECURSOS HUMANOS</v>
      </c>
      <c r="J118" s="496" t="str">
        <f>VLOOKUP(MUEBLES3[[#This Row],[NO. ÁREA ]],AREAS[],5,FALSE)</f>
        <v>LIC. CHRISTEL MORENO MARTÍNEZ</v>
      </c>
      <c r="K118" s="496">
        <v>158</v>
      </c>
      <c r="L118" s="488" t="str">
        <f>VLOOKUP(MUEBLES3[[#This Row],[NÚM. DE NOMINA ]],PERSONAL[],2,FALSE)</f>
        <v>LIC. CHRISTEL MORENO MARTÍNEZ</v>
      </c>
      <c r="M118" s="488" t="str">
        <f>VLOOKUP(MUEBLES3[[#This Row],[NÚM. DE NOMINA ]],PERSONAL[],3,FALSE)</f>
        <v>TITULAR</v>
      </c>
      <c r="N118" s="494" t="s">
        <v>4948</v>
      </c>
      <c r="O118" s="496" t="s">
        <v>4693</v>
      </c>
      <c r="P118" s="497" t="str">
        <f>VLOOKUP(MUEBLES3[[#This Row],[NÚM. DE BIEN ]],BIENES[],2,FALSE)</f>
        <v xml:space="preserve">VIDEO PROYECTOR </v>
      </c>
      <c r="Q118" s="499" t="s">
        <v>324</v>
      </c>
      <c r="R118" s="490" t="s">
        <v>5055</v>
      </c>
      <c r="S118" s="495" t="s">
        <v>87</v>
      </c>
      <c r="T118" s="494" t="s">
        <v>325</v>
      </c>
      <c r="U118" s="495" t="s">
        <v>326</v>
      </c>
      <c r="V118" s="495" t="s">
        <v>38</v>
      </c>
      <c r="W118" s="500">
        <v>43587</v>
      </c>
      <c r="X118" s="498">
        <v>0</v>
      </c>
      <c r="Y118" s="498">
        <v>0</v>
      </c>
      <c r="Z118" s="498">
        <v>0</v>
      </c>
      <c r="AA118" s="494" t="s">
        <v>1285</v>
      </c>
      <c r="AB118" s="498"/>
      <c r="AC118" s="510" t="s">
        <v>26</v>
      </c>
      <c r="AD118" s="511"/>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c r="HE118" s="9"/>
      <c r="HF118" s="9"/>
      <c r="HG118" s="9"/>
      <c r="HH118" s="9"/>
      <c r="HI118" s="9"/>
      <c r="HJ118" s="9"/>
      <c r="HK118" s="9"/>
      <c r="HL118" s="9"/>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c r="KN118" s="9"/>
      <c r="KO118" s="9"/>
      <c r="KP118" s="9"/>
      <c r="KQ118" s="9"/>
      <c r="KR118" s="9"/>
      <c r="KS118" s="9"/>
      <c r="KT118" s="9"/>
      <c r="KU118" s="9"/>
      <c r="KV118" s="9"/>
      <c r="KW118" s="9"/>
      <c r="KX118" s="9"/>
      <c r="KY118" s="9"/>
      <c r="KZ118" s="9"/>
      <c r="LA118" s="9"/>
      <c r="LB118" s="9"/>
      <c r="LC118" s="9"/>
      <c r="LD118" s="9"/>
      <c r="LE118" s="9"/>
      <c r="LF118" s="9"/>
      <c r="LG118" s="9"/>
      <c r="LH118" s="9"/>
      <c r="LI118" s="9"/>
      <c r="LJ118" s="9"/>
      <c r="LK118" s="9"/>
      <c r="LL118" s="9"/>
      <c r="LM118" s="9"/>
      <c r="LN118" s="9"/>
      <c r="LO118" s="9"/>
      <c r="LP118" s="9"/>
      <c r="LQ118" s="9"/>
      <c r="LR118" s="9"/>
      <c r="LS118" s="9"/>
      <c r="LT118" s="9"/>
      <c r="LU118" s="9"/>
      <c r="LV118" s="9"/>
      <c r="LW118" s="9"/>
      <c r="LX118" s="9"/>
    </row>
    <row r="119" spans="1:336" s="15" customFormat="1" ht="173.25" x14ac:dyDescent="0.25">
      <c r="A119" s="661" t="str">
        <f>CONCATENATE(MUEBLES3[[#This Row],[CODIGO DE LA PARTIDA ESPECIFICA ]],"-",MUEBLES3[[#This Row],[NO. EDIFICIO ]],"-",MUEBLES3[[#This Row],[NO. ÁREA ]],"-",MUEBLES3[[#This Row],[NÚM. DE BIEN ]],"-",MUEBLES3[[#This Row],[CONSECUTIVO DEL BIEN ]],"-",MUEBLES3[[#This Row],[CONSECUTIVO GENERAL DE INVENTARIO]])</f>
        <v>515-01-07-109-057-0114</v>
      </c>
      <c r="B119" s="494">
        <v>515</v>
      </c>
      <c r="C119" s="489" t="s">
        <v>6093</v>
      </c>
      <c r="D119" s="495" t="s">
        <v>7625</v>
      </c>
      <c r="E119" s="494" t="s">
        <v>4060</v>
      </c>
      <c r="F119" s="495" t="str">
        <f>VLOOKUP(MUEBLES3[[#This Row],[NO. EDIFICIO ]],EDIFICIOS[],2,FALSE)</f>
        <v>PALACIO MUNICIPAL</v>
      </c>
      <c r="G119" s="495" t="str">
        <f>VLOOKUP(MUEBLES3[[#This Row],[NO. EDIFICIO ]],EDIFICIOS[],3,FALSE)</f>
        <v>PALACIO MUNICIPAL, S/N, COLONIA CENTRO</v>
      </c>
      <c r="H119" s="490" t="s">
        <v>4065</v>
      </c>
      <c r="I119" s="488" t="str">
        <f>VLOOKUP(MUEBLES3[[#This Row],[NO. ÁREA ]],AREAS[],2,FALSE)</f>
        <v xml:space="preserve">OFICIALÍA DEL REGISTRO DEL ESTADO FAMILIAR </v>
      </c>
      <c r="J119" s="496" t="str">
        <f>VLOOKUP(MUEBLES3[[#This Row],[NO. ÁREA ]],AREAS[],5,FALSE)</f>
        <v>LIC. LUIS FERNANDO MONTIEL PANTOJA</v>
      </c>
      <c r="K119" s="496">
        <v>46</v>
      </c>
      <c r="L119" s="488" t="str">
        <f>VLOOKUP(MUEBLES3[[#This Row],[NÚM. DE NOMINA ]],PERSONAL[],2,FALSE)</f>
        <v>LIC. LUIS FERNANDO MONTIEL PANTOJA</v>
      </c>
      <c r="M119" s="488" t="str">
        <f>VLOOKUP(MUEBLES3[[#This Row],[NÚM. DE NOMINA ]],PERSONAL[],3,FALSE)</f>
        <v xml:space="preserve">TITULAR </v>
      </c>
      <c r="N119" s="494" t="s">
        <v>4339</v>
      </c>
      <c r="O119" s="496" t="s">
        <v>4748</v>
      </c>
      <c r="P119" s="497" t="str">
        <f>VLOOKUP(MUEBLES3[[#This Row],[NÚM. DE BIEN ]],BIENES[],2,FALSE)</f>
        <v xml:space="preserve">EQUIPO DE COMPUTO </v>
      </c>
      <c r="Q119" s="499" t="s">
        <v>897</v>
      </c>
      <c r="R119" s="490" t="s">
        <v>5056</v>
      </c>
      <c r="S119" s="495" t="s">
        <v>22</v>
      </c>
      <c r="T119" s="494" t="s">
        <v>896</v>
      </c>
      <c r="U119" s="495" t="s">
        <v>350</v>
      </c>
      <c r="V119" s="495" t="s">
        <v>565</v>
      </c>
      <c r="W119" s="500">
        <v>42795</v>
      </c>
      <c r="X119" s="498" t="s">
        <v>895</v>
      </c>
      <c r="Y119" s="498">
        <v>0</v>
      </c>
      <c r="Z119" s="498" t="s">
        <v>895</v>
      </c>
      <c r="AA119" s="496" t="s">
        <v>1346</v>
      </c>
      <c r="AB119" s="498"/>
      <c r="AC119" s="510" t="s">
        <v>26</v>
      </c>
      <c r="AD119" s="511"/>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9"/>
      <c r="HE119" s="9"/>
      <c r="HF119" s="9"/>
      <c r="HG119" s="9"/>
      <c r="HH119" s="9"/>
      <c r="HI119" s="9"/>
      <c r="HJ119" s="9"/>
      <c r="HK119" s="9"/>
      <c r="HL119" s="9"/>
      <c r="HM119" s="9"/>
      <c r="HN119" s="9"/>
      <c r="HO119" s="9"/>
      <c r="HP119" s="9"/>
      <c r="HQ119" s="9"/>
      <c r="HR119" s="9"/>
      <c r="HS119" s="9"/>
      <c r="HT119" s="9"/>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c r="IT119" s="9"/>
      <c r="IU119" s="9"/>
      <c r="IV119" s="9"/>
      <c r="IW119" s="9"/>
      <c r="IX119" s="9"/>
      <c r="IY119" s="9"/>
      <c r="IZ119" s="9"/>
      <c r="JA119" s="9"/>
      <c r="JB119" s="9"/>
      <c r="JC119" s="9"/>
      <c r="JD119" s="9"/>
      <c r="JE119" s="9"/>
      <c r="JF119" s="9"/>
      <c r="JG119" s="9"/>
      <c r="JH119" s="9"/>
      <c r="JI119" s="9"/>
      <c r="JJ119" s="9"/>
      <c r="JK119" s="9"/>
      <c r="JL119" s="9"/>
      <c r="JM119" s="9"/>
      <c r="JN119" s="9"/>
      <c r="JO119" s="9"/>
      <c r="JP119" s="9"/>
      <c r="JQ119" s="9"/>
      <c r="JR119" s="9"/>
      <c r="JS119" s="9"/>
      <c r="JT119" s="9"/>
      <c r="JU119" s="9"/>
      <c r="JV119" s="9"/>
      <c r="JW119" s="9"/>
      <c r="JX119" s="9"/>
      <c r="JY119" s="9"/>
      <c r="JZ119" s="9"/>
      <c r="KA119" s="9"/>
      <c r="KB119" s="9"/>
      <c r="KC119" s="9"/>
      <c r="KD119" s="9"/>
      <c r="KE119" s="9"/>
      <c r="KF119" s="9"/>
      <c r="KG119" s="9"/>
      <c r="KH119" s="9"/>
      <c r="KI119" s="9"/>
      <c r="KJ119" s="9"/>
      <c r="KK119" s="9"/>
      <c r="KL119" s="9"/>
      <c r="KM119" s="9"/>
      <c r="KN119" s="9"/>
      <c r="KO119" s="9"/>
      <c r="KP119" s="9"/>
      <c r="KQ119" s="9"/>
      <c r="KR119" s="9"/>
      <c r="KS119" s="9"/>
      <c r="KT119" s="9"/>
      <c r="KU119" s="9"/>
      <c r="KV119" s="9"/>
      <c r="KW119" s="9"/>
      <c r="KX119" s="9"/>
      <c r="KY119" s="9"/>
      <c r="KZ119" s="9"/>
      <c r="LA119" s="9"/>
      <c r="LB119" s="9"/>
      <c r="LC119" s="9"/>
      <c r="LD119" s="9"/>
      <c r="LE119" s="9"/>
      <c r="LF119" s="9"/>
      <c r="LG119" s="9"/>
      <c r="LH119" s="9"/>
      <c r="LI119" s="9"/>
      <c r="LJ119" s="9"/>
      <c r="LK119" s="9"/>
      <c r="LL119" s="9"/>
      <c r="LM119" s="9"/>
      <c r="LN119" s="9"/>
      <c r="LO119" s="9"/>
      <c r="LP119" s="9"/>
      <c r="LQ119" s="9"/>
      <c r="LR119" s="9"/>
      <c r="LS119" s="9"/>
      <c r="LT119" s="9"/>
      <c r="LU119" s="9"/>
      <c r="LV119" s="9"/>
      <c r="LW119" s="9"/>
      <c r="LX119" s="9"/>
    </row>
    <row r="120" spans="1:336" s="15" customFormat="1" ht="173.25" x14ac:dyDescent="0.25">
      <c r="A120" s="661" t="str">
        <f>CONCATENATE(MUEBLES3[[#This Row],[CODIGO DE LA PARTIDA ESPECIFICA ]],"-",MUEBLES3[[#This Row],[NO. EDIFICIO ]],"-",MUEBLES3[[#This Row],[NO. ÁREA ]],"-",MUEBLES3[[#This Row],[NÚM. DE BIEN ]],"-",MUEBLES3[[#This Row],[CONSECUTIVO DEL BIEN ]],"-",MUEBLES3[[#This Row],[CONSECUTIVO GENERAL DE INVENTARIO]])</f>
        <v>515-01-07-109-058-0115</v>
      </c>
      <c r="B120" s="494">
        <v>515</v>
      </c>
      <c r="C120" s="489" t="s">
        <v>6093</v>
      </c>
      <c r="D120" s="495" t="s">
        <v>7626</v>
      </c>
      <c r="E120" s="494" t="s">
        <v>4060</v>
      </c>
      <c r="F120" s="495" t="str">
        <f>VLOOKUP(MUEBLES3[[#This Row],[NO. EDIFICIO ]],EDIFICIOS[],2,FALSE)</f>
        <v>PALACIO MUNICIPAL</v>
      </c>
      <c r="G120" s="495" t="str">
        <f>VLOOKUP(MUEBLES3[[#This Row],[NO. EDIFICIO ]],EDIFICIOS[],3,FALSE)</f>
        <v>PALACIO MUNICIPAL, S/N, COLONIA CENTRO</v>
      </c>
      <c r="H120" s="490" t="s">
        <v>4065</v>
      </c>
      <c r="I120" s="488" t="str">
        <f>VLOOKUP(MUEBLES3[[#This Row],[NO. ÁREA ]],AREAS[],2,FALSE)</f>
        <v xml:space="preserve">OFICIALÍA DEL REGISTRO DEL ESTADO FAMILIAR </v>
      </c>
      <c r="J120" s="496" t="str">
        <f>VLOOKUP(MUEBLES3[[#This Row],[NO. ÁREA ]],AREAS[],5,FALSE)</f>
        <v>LIC. LUIS FERNANDO MONTIEL PANTOJA</v>
      </c>
      <c r="K120" s="496">
        <v>46</v>
      </c>
      <c r="L120" s="488" t="str">
        <f>VLOOKUP(MUEBLES3[[#This Row],[NÚM. DE NOMINA ]],PERSONAL[],2,FALSE)</f>
        <v>LIC. LUIS FERNANDO MONTIEL PANTOJA</v>
      </c>
      <c r="M120" s="488" t="str">
        <f>VLOOKUP(MUEBLES3[[#This Row],[NÚM. DE NOMINA ]],PERSONAL[],3,FALSE)</f>
        <v xml:space="preserve">TITULAR </v>
      </c>
      <c r="N120" s="494" t="s">
        <v>4339</v>
      </c>
      <c r="O120" s="496" t="s">
        <v>4749</v>
      </c>
      <c r="P120" s="497" t="str">
        <f>VLOOKUP(MUEBLES3[[#This Row],[NÚM. DE BIEN ]],BIENES[],2,FALSE)</f>
        <v xml:space="preserve">EQUIPO DE COMPUTO </v>
      </c>
      <c r="Q120" s="499" t="s">
        <v>898</v>
      </c>
      <c r="R120" s="490" t="s">
        <v>5057</v>
      </c>
      <c r="S120" s="495" t="s">
        <v>343</v>
      </c>
      <c r="T120" s="494" t="s">
        <v>91</v>
      </c>
      <c r="U120" s="495" t="s">
        <v>344</v>
      </c>
      <c r="V120" s="495" t="s">
        <v>38</v>
      </c>
      <c r="W120" s="500">
        <v>43587</v>
      </c>
      <c r="X120" s="498">
        <v>0</v>
      </c>
      <c r="Y120" s="498">
        <v>0</v>
      </c>
      <c r="Z120" s="498">
        <v>0</v>
      </c>
      <c r="AA120" s="496" t="s">
        <v>1346</v>
      </c>
      <c r="AB120" s="498"/>
      <c r="AC120" s="510" t="s">
        <v>26</v>
      </c>
      <c r="AD120" s="511"/>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c r="HE120" s="9"/>
      <c r="HF120" s="9"/>
      <c r="HG120" s="9"/>
      <c r="HH120" s="9"/>
      <c r="HI120" s="9"/>
      <c r="HJ120" s="9"/>
      <c r="HK120" s="9"/>
      <c r="HL120" s="9"/>
      <c r="HM120" s="9"/>
      <c r="HN120" s="9"/>
      <c r="HO120" s="9"/>
      <c r="HP120" s="9"/>
      <c r="HQ120" s="9"/>
      <c r="HR120" s="9"/>
      <c r="HS120" s="9"/>
      <c r="HT120" s="9"/>
      <c r="HU120" s="9"/>
      <c r="HV120" s="9"/>
      <c r="HW120" s="9"/>
      <c r="HX120" s="9"/>
      <c r="HY120" s="9"/>
      <c r="HZ120" s="9"/>
      <c r="IA120" s="9"/>
      <c r="IB120" s="9"/>
      <c r="IC120" s="9"/>
      <c r="ID120" s="9"/>
      <c r="IE120" s="9"/>
      <c r="IF120" s="9"/>
      <c r="IG120" s="9"/>
      <c r="IH120" s="9"/>
      <c r="II120" s="9"/>
      <c r="IJ120" s="9"/>
      <c r="IK120" s="9"/>
      <c r="IL120" s="9"/>
      <c r="IM120" s="9"/>
      <c r="IN120" s="9"/>
      <c r="IO120" s="9"/>
      <c r="IP120" s="9"/>
      <c r="IQ120" s="9"/>
      <c r="IR120" s="9"/>
      <c r="IS120" s="9"/>
      <c r="IT120" s="9"/>
      <c r="IU120" s="9"/>
      <c r="IV120" s="9"/>
      <c r="IW120" s="9"/>
      <c r="IX120" s="9"/>
      <c r="IY120" s="9"/>
      <c r="IZ120" s="9"/>
      <c r="JA120" s="9"/>
      <c r="JB120" s="9"/>
      <c r="JC120" s="9"/>
      <c r="JD120" s="9"/>
      <c r="JE120" s="9"/>
      <c r="JF120" s="9"/>
      <c r="JG120" s="9"/>
      <c r="JH120" s="9"/>
      <c r="JI120" s="9"/>
      <c r="JJ120" s="9"/>
      <c r="JK120" s="9"/>
      <c r="JL120" s="9"/>
      <c r="JM120" s="9"/>
      <c r="JN120" s="9"/>
      <c r="JO120" s="9"/>
      <c r="JP120" s="9"/>
      <c r="JQ120" s="9"/>
      <c r="JR120" s="9"/>
      <c r="JS120" s="9"/>
      <c r="JT120" s="9"/>
      <c r="JU120" s="9"/>
      <c r="JV120" s="9"/>
      <c r="JW120" s="9"/>
      <c r="JX120" s="9"/>
      <c r="JY120" s="9"/>
      <c r="JZ120" s="9"/>
      <c r="KA120" s="9"/>
      <c r="KB120" s="9"/>
      <c r="KC120" s="9"/>
      <c r="KD120" s="9"/>
      <c r="KE120" s="9"/>
      <c r="KF120" s="9"/>
      <c r="KG120" s="9"/>
      <c r="KH120" s="9"/>
      <c r="KI120" s="9"/>
      <c r="KJ120" s="9"/>
      <c r="KK120" s="9"/>
      <c r="KL120" s="9"/>
      <c r="KM120" s="9"/>
      <c r="KN120" s="9"/>
      <c r="KO120" s="9"/>
      <c r="KP120" s="9"/>
      <c r="KQ120" s="9"/>
      <c r="KR120" s="9"/>
      <c r="KS120" s="9"/>
      <c r="KT120" s="9"/>
      <c r="KU120" s="9"/>
      <c r="KV120" s="9"/>
      <c r="KW120" s="9"/>
      <c r="KX120" s="9"/>
      <c r="KY120" s="9"/>
      <c r="KZ120" s="9"/>
      <c r="LA120" s="9"/>
      <c r="LB120" s="9"/>
      <c r="LC120" s="9"/>
      <c r="LD120" s="9"/>
      <c r="LE120" s="9"/>
      <c r="LF120" s="9"/>
      <c r="LG120" s="9"/>
      <c r="LH120" s="9"/>
      <c r="LI120" s="9"/>
      <c r="LJ120" s="9"/>
      <c r="LK120" s="9"/>
      <c r="LL120" s="9"/>
      <c r="LM120" s="9"/>
      <c r="LN120" s="9"/>
      <c r="LO120" s="9"/>
      <c r="LP120" s="9"/>
      <c r="LQ120" s="9"/>
      <c r="LR120" s="9"/>
      <c r="LS120" s="9"/>
      <c r="LT120" s="9"/>
      <c r="LU120" s="9"/>
      <c r="LV120" s="9"/>
      <c r="LW120" s="9"/>
      <c r="LX120" s="9"/>
    </row>
    <row r="121" spans="1:336" s="15" customFormat="1" ht="204.75" x14ac:dyDescent="0.25">
      <c r="A121" s="661" t="str">
        <f>CONCATENATE(MUEBLES3[[#This Row],[CODIGO DE LA PARTIDA ESPECIFICA ]],"-",MUEBLES3[[#This Row],[NO. EDIFICIO ]],"-",MUEBLES3[[#This Row],[NO. ÁREA ]],"-",MUEBLES3[[#This Row],[NÚM. DE BIEN ]],"-",MUEBLES3[[#This Row],[CONSECUTIVO DEL BIEN ]],"-",MUEBLES3[[#This Row],[CONSECUTIVO GENERAL DE INVENTARIO]])</f>
        <v>515-01-07-109-059-0116</v>
      </c>
      <c r="B121" s="494">
        <v>515</v>
      </c>
      <c r="C121" s="489" t="s">
        <v>6093</v>
      </c>
      <c r="D121" s="495" t="s">
        <v>7627</v>
      </c>
      <c r="E121" s="494" t="s">
        <v>4060</v>
      </c>
      <c r="F121" s="495" t="str">
        <f>VLOOKUP(MUEBLES3[[#This Row],[NO. EDIFICIO ]],EDIFICIOS[],2,FALSE)</f>
        <v>PALACIO MUNICIPAL</v>
      </c>
      <c r="G121" s="495" t="str">
        <f>VLOOKUP(MUEBLES3[[#This Row],[NO. EDIFICIO ]],EDIFICIOS[],3,FALSE)</f>
        <v>PALACIO MUNICIPAL, S/N, COLONIA CENTRO</v>
      </c>
      <c r="H121" s="490" t="s">
        <v>4065</v>
      </c>
      <c r="I121" s="488" t="str">
        <f>VLOOKUP(MUEBLES3[[#This Row],[NO. ÁREA ]],AREAS[],2,FALSE)</f>
        <v xml:space="preserve">OFICIALÍA DEL REGISTRO DEL ESTADO FAMILIAR </v>
      </c>
      <c r="J121" s="496" t="str">
        <f>VLOOKUP(MUEBLES3[[#This Row],[NO. ÁREA ]],AREAS[],5,FALSE)</f>
        <v>LIC. LUIS FERNANDO MONTIEL PANTOJA</v>
      </c>
      <c r="K121" s="496">
        <v>46</v>
      </c>
      <c r="L121" s="488" t="str">
        <f>VLOOKUP(MUEBLES3[[#This Row],[NÚM. DE NOMINA ]],PERSONAL[],2,FALSE)</f>
        <v>LIC. LUIS FERNANDO MONTIEL PANTOJA</v>
      </c>
      <c r="M121" s="488" t="str">
        <f>VLOOKUP(MUEBLES3[[#This Row],[NÚM. DE NOMINA ]],PERSONAL[],3,FALSE)</f>
        <v xml:space="preserve">TITULAR </v>
      </c>
      <c r="N121" s="494" t="s">
        <v>4339</v>
      </c>
      <c r="O121" s="496" t="s">
        <v>4750</v>
      </c>
      <c r="P121" s="497" t="str">
        <f>VLOOKUP(MUEBLES3[[#This Row],[NÚM. DE BIEN ]],BIENES[],2,FALSE)</f>
        <v xml:space="preserve">EQUIPO DE COMPUTO </v>
      </c>
      <c r="Q121" s="499" t="s">
        <v>348</v>
      </c>
      <c r="R121" s="490" t="s">
        <v>5058</v>
      </c>
      <c r="S121" s="495" t="s">
        <v>1233</v>
      </c>
      <c r="T121" s="494" t="s">
        <v>349</v>
      </c>
      <c r="U121" s="495" t="s">
        <v>39</v>
      </c>
      <c r="V121" s="495" t="s">
        <v>40</v>
      </c>
      <c r="W121" s="500">
        <v>42278</v>
      </c>
      <c r="X121" s="498">
        <v>6652</v>
      </c>
      <c r="Y121" s="498">
        <v>0</v>
      </c>
      <c r="Z121" s="498">
        <v>6652</v>
      </c>
      <c r="AA121" s="496" t="s">
        <v>1346</v>
      </c>
      <c r="AB121" s="498"/>
      <c r="AC121" s="510" t="s">
        <v>26</v>
      </c>
      <c r="AD121" s="511"/>
    </row>
    <row r="122" spans="1:336" s="15" customFormat="1" ht="110.25" x14ac:dyDescent="0.25">
      <c r="A122" s="661" t="str">
        <f>CONCATENATE(MUEBLES3[[#This Row],[CODIGO DE LA PARTIDA ESPECIFICA ]],"-",MUEBLES3[[#This Row],[NO. EDIFICIO ]],"-",MUEBLES3[[#This Row],[NO. ÁREA ]],"-",MUEBLES3[[#This Row],[NÚM. DE BIEN ]],"-",MUEBLES3[[#This Row],[CONSECUTIVO DEL BIEN ]],"-",MUEBLES3[[#This Row],[CONSECUTIVO GENERAL DE INVENTARIO]])</f>
        <v>515-01-07-151-038-0117</v>
      </c>
      <c r="B122" s="494">
        <v>515</v>
      </c>
      <c r="C122" s="489" t="s">
        <v>6093</v>
      </c>
      <c r="D122" s="495" t="s">
        <v>7628</v>
      </c>
      <c r="E122" s="494" t="s">
        <v>4060</v>
      </c>
      <c r="F122" s="495" t="str">
        <f>VLOOKUP(MUEBLES3[[#This Row],[NO. EDIFICIO ]],EDIFICIOS[],2,FALSE)</f>
        <v>PALACIO MUNICIPAL</v>
      </c>
      <c r="G122" s="495" t="str">
        <f>VLOOKUP(MUEBLES3[[#This Row],[NO. EDIFICIO ]],EDIFICIOS[],3,FALSE)</f>
        <v>PALACIO MUNICIPAL, S/N, COLONIA CENTRO</v>
      </c>
      <c r="H122" s="490" t="s">
        <v>4065</v>
      </c>
      <c r="I122" s="488" t="str">
        <f>VLOOKUP(MUEBLES3[[#This Row],[NO. ÁREA ]],AREAS[],2,FALSE)</f>
        <v xml:space="preserve">OFICIALÍA DEL REGISTRO DEL ESTADO FAMILIAR </v>
      </c>
      <c r="J122" s="496" t="str">
        <f>VLOOKUP(MUEBLES3[[#This Row],[NO. ÁREA ]],AREAS[],5,FALSE)</f>
        <v>LIC. LUIS FERNANDO MONTIEL PANTOJA</v>
      </c>
      <c r="K122" s="496">
        <v>46</v>
      </c>
      <c r="L122" s="488" t="str">
        <f>VLOOKUP(MUEBLES3[[#This Row],[NÚM. DE NOMINA ]],PERSONAL[],2,FALSE)</f>
        <v>LIC. LUIS FERNANDO MONTIEL PANTOJA</v>
      </c>
      <c r="M122" s="488" t="str">
        <f>VLOOKUP(MUEBLES3[[#This Row],[NÚM. DE NOMINA ]],PERSONAL[],3,FALSE)</f>
        <v xml:space="preserve">TITULAR </v>
      </c>
      <c r="N122" s="494" t="s">
        <v>4404</v>
      </c>
      <c r="O122" s="496" t="s">
        <v>4729</v>
      </c>
      <c r="P122" s="497" t="str">
        <f>VLOOKUP(MUEBLES3[[#This Row],[NÚM. DE BIEN ]],BIENES[],2,FALSE)</f>
        <v xml:space="preserve">IMPRESORA </v>
      </c>
      <c r="Q122" s="499" t="s">
        <v>345</v>
      </c>
      <c r="R122" s="490" t="s">
        <v>5059</v>
      </c>
      <c r="S122" s="495" t="s">
        <v>35</v>
      </c>
      <c r="T122" s="494" t="s">
        <v>64</v>
      </c>
      <c r="U122" s="495" t="s">
        <v>346</v>
      </c>
      <c r="V122" s="495" t="s">
        <v>83</v>
      </c>
      <c r="W122" s="500">
        <v>42916</v>
      </c>
      <c r="X122" s="498">
        <v>3998.01</v>
      </c>
      <c r="Y122" s="498">
        <v>0</v>
      </c>
      <c r="Z122" s="498">
        <v>3998.01</v>
      </c>
      <c r="AA122" s="496" t="s">
        <v>1346</v>
      </c>
      <c r="AB122" s="498"/>
      <c r="AC122" s="510" t="s">
        <v>26</v>
      </c>
      <c r="AD122" s="511"/>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9"/>
      <c r="HI122" s="9"/>
      <c r="HJ122" s="9"/>
      <c r="HK122" s="9"/>
      <c r="HL122" s="9"/>
      <c r="HM122" s="9"/>
      <c r="HN122" s="9"/>
      <c r="HO122" s="9"/>
      <c r="HP122" s="9"/>
      <c r="HQ122" s="9"/>
      <c r="HR122" s="9"/>
      <c r="HS122" s="9"/>
      <c r="HT122" s="9"/>
      <c r="HU122" s="9"/>
      <c r="HV122" s="9"/>
      <c r="HW122" s="9"/>
      <c r="HX122" s="9"/>
      <c r="HY122" s="9"/>
      <c r="HZ122" s="9"/>
      <c r="IA122" s="9"/>
      <c r="IB122" s="9"/>
      <c r="IC122" s="9"/>
      <c r="ID122" s="9"/>
      <c r="IE122" s="9"/>
      <c r="IF122" s="9"/>
      <c r="IG122" s="9"/>
      <c r="IH122" s="9"/>
      <c r="II122" s="9"/>
      <c r="IJ122" s="9"/>
      <c r="IK122" s="9"/>
      <c r="IL122" s="9"/>
      <c r="IM122" s="9"/>
      <c r="IN122" s="9"/>
      <c r="IO122" s="9"/>
      <c r="IP122" s="9"/>
      <c r="IQ122" s="9"/>
      <c r="IR122" s="9"/>
      <c r="IS122" s="9"/>
      <c r="IT122" s="9"/>
      <c r="IU122" s="9"/>
      <c r="IV122" s="9"/>
      <c r="IW122" s="9"/>
      <c r="IX122" s="9"/>
      <c r="IY122" s="9"/>
      <c r="IZ122" s="9"/>
      <c r="JA122" s="9"/>
      <c r="JB122" s="9"/>
      <c r="JC122" s="9"/>
      <c r="JD122" s="9"/>
      <c r="JE122" s="9"/>
      <c r="JF122" s="9"/>
      <c r="JG122" s="9"/>
      <c r="JH122" s="9"/>
      <c r="JI122" s="9"/>
      <c r="JJ122" s="9"/>
      <c r="JK122" s="9"/>
      <c r="JL122" s="9"/>
      <c r="JM122" s="9"/>
      <c r="JN122" s="9"/>
      <c r="JO122" s="9"/>
      <c r="JP122" s="9"/>
      <c r="JQ122" s="9"/>
      <c r="JR122" s="9"/>
      <c r="JS122" s="9"/>
      <c r="JT122" s="9"/>
      <c r="JU122" s="9"/>
      <c r="JV122" s="9"/>
      <c r="JW122" s="9"/>
      <c r="JX122" s="9"/>
      <c r="JY122" s="9"/>
      <c r="JZ122" s="9"/>
      <c r="KA122" s="9"/>
      <c r="KB122" s="9"/>
      <c r="KC122" s="9"/>
      <c r="KD122" s="9"/>
      <c r="KE122" s="9"/>
      <c r="KF122" s="9"/>
      <c r="KG122" s="9"/>
      <c r="KH122" s="9"/>
      <c r="KI122" s="9"/>
      <c r="KJ122" s="9"/>
      <c r="KK122" s="9"/>
      <c r="KL122" s="9"/>
      <c r="KM122" s="9"/>
      <c r="KN122" s="9"/>
      <c r="KO122" s="9"/>
      <c r="KP122" s="9"/>
      <c r="KQ122" s="9"/>
      <c r="KR122" s="9"/>
      <c r="KS122" s="9"/>
      <c r="KT122" s="9"/>
      <c r="KU122" s="9"/>
      <c r="KV122" s="9"/>
      <c r="KW122" s="9"/>
      <c r="KX122" s="9"/>
      <c r="KY122" s="9"/>
      <c r="KZ122" s="9"/>
      <c r="LA122" s="9"/>
      <c r="LB122" s="9"/>
      <c r="LC122" s="9"/>
      <c r="LD122" s="9"/>
      <c r="LE122" s="9"/>
      <c r="LF122" s="9"/>
      <c r="LG122" s="9"/>
      <c r="LH122" s="9"/>
      <c r="LI122" s="9"/>
      <c r="LJ122" s="9"/>
      <c r="LK122" s="9"/>
      <c r="LL122" s="9"/>
      <c r="LM122" s="9"/>
      <c r="LN122" s="9"/>
      <c r="LO122" s="9"/>
      <c r="LP122" s="9"/>
      <c r="LQ122" s="9"/>
      <c r="LR122" s="9"/>
      <c r="LS122" s="9"/>
      <c r="LT122" s="9"/>
      <c r="LU122" s="9"/>
      <c r="LV122" s="9"/>
      <c r="LW122" s="9"/>
      <c r="LX122" s="9"/>
    </row>
    <row r="123" spans="1:336" s="15" customFormat="1" ht="110.25" x14ac:dyDescent="0.25">
      <c r="A123" s="661" t="str">
        <f>CONCATENATE(MUEBLES3[[#This Row],[CODIGO DE LA PARTIDA ESPECIFICA ]],"-",MUEBLES3[[#This Row],[NO. EDIFICIO ]],"-",MUEBLES3[[#This Row],[NO. ÁREA ]],"-",MUEBLES3[[#This Row],[NÚM. DE BIEN ]],"-",MUEBLES3[[#This Row],[CONSECUTIVO DEL BIEN ]],"-",MUEBLES3[[#This Row],[CONSECUTIVO GENERAL DE INVENTARIO]])</f>
        <v>515-01-07-151-039-0118</v>
      </c>
      <c r="B123" s="494">
        <v>515</v>
      </c>
      <c r="C123" s="489" t="s">
        <v>6093</v>
      </c>
      <c r="D123" s="495" t="s">
        <v>7629</v>
      </c>
      <c r="E123" s="494" t="s">
        <v>4060</v>
      </c>
      <c r="F123" s="495" t="str">
        <f>VLOOKUP(MUEBLES3[[#This Row],[NO. EDIFICIO ]],EDIFICIOS[],2,FALSE)</f>
        <v>PALACIO MUNICIPAL</v>
      </c>
      <c r="G123" s="495" t="str">
        <f>VLOOKUP(MUEBLES3[[#This Row],[NO. EDIFICIO ]],EDIFICIOS[],3,FALSE)</f>
        <v>PALACIO MUNICIPAL, S/N, COLONIA CENTRO</v>
      </c>
      <c r="H123" s="490" t="s">
        <v>4065</v>
      </c>
      <c r="I123" s="488" t="str">
        <f>VLOOKUP(MUEBLES3[[#This Row],[NO. ÁREA ]],AREAS[],2,FALSE)</f>
        <v xml:space="preserve">OFICIALÍA DEL REGISTRO DEL ESTADO FAMILIAR </v>
      </c>
      <c r="J123" s="496" t="str">
        <f>VLOOKUP(MUEBLES3[[#This Row],[NO. ÁREA ]],AREAS[],5,FALSE)</f>
        <v>LIC. LUIS FERNANDO MONTIEL PANTOJA</v>
      </c>
      <c r="K123" s="496">
        <v>46</v>
      </c>
      <c r="L123" s="488" t="str">
        <f>VLOOKUP(MUEBLES3[[#This Row],[NÚM. DE NOMINA ]],PERSONAL[],2,FALSE)</f>
        <v>LIC. LUIS FERNANDO MONTIEL PANTOJA</v>
      </c>
      <c r="M123" s="488" t="str">
        <f>VLOOKUP(MUEBLES3[[#This Row],[NÚM. DE NOMINA ]],PERSONAL[],3,FALSE)</f>
        <v xml:space="preserve">TITULAR </v>
      </c>
      <c r="N123" s="494" t="s">
        <v>4404</v>
      </c>
      <c r="O123" s="496" t="s">
        <v>4730</v>
      </c>
      <c r="P123" s="497" t="str">
        <f>VLOOKUP(MUEBLES3[[#This Row],[NÚM. DE BIEN ]],BIENES[],2,FALSE)</f>
        <v xml:space="preserve">IMPRESORA </v>
      </c>
      <c r="Q123" s="499" t="s">
        <v>34</v>
      </c>
      <c r="R123" s="490" t="s">
        <v>5060</v>
      </c>
      <c r="S123" s="495" t="s">
        <v>35</v>
      </c>
      <c r="T123" s="494" t="s">
        <v>36</v>
      </c>
      <c r="U123" s="495" t="s">
        <v>342</v>
      </c>
      <c r="V123" s="495" t="s">
        <v>38</v>
      </c>
      <c r="W123" s="500">
        <v>43587</v>
      </c>
      <c r="X123" s="498">
        <v>0</v>
      </c>
      <c r="Y123" s="498">
        <v>0</v>
      </c>
      <c r="Z123" s="498">
        <v>0</v>
      </c>
      <c r="AA123" s="496" t="s">
        <v>1346</v>
      </c>
      <c r="AB123" s="498"/>
      <c r="AC123" s="510" t="s">
        <v>26</v>
      </c>
      <c r="AD123" s="511"/>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c r="HE123" s="9"/>
      <c r="HF123" s="9"/>
      <c r="HG123" s="9"/>
      <c r="HH123" s="9"/>
      <c r="HI123" s="9"/>
      <c r="HJ123" s="9"/>
      <c r="HK123" s="9"/>
      <c r="HL123" s="9"/>
      <c r="HM123" s="9"/>
      <c r="HN123" s="9"/>
      <c r="HO123" s="9"/>
      <c r="HP123" s="9"/>
      <c r="HQ123" s="9"/>
      <c r="HR123" s="9"/>
      <c r="HS123" s="9"/>
      <c r="HT123" s="9"/>
      <c r="HU123" s="9"/>
      <c r="HV123" s="9"/>
      <c r="HW123" s="9"/>
      <c r="HX123" s="9"/>
      <c r="HY123" s="9"/>
      <c r="HZ123" s="9"/>
      <c r="IA123" s="9"/>
      <c r="IB123" s="9"/>
      <c r="IC123" s="9"/>
      <c r="ID123" s="9"/>
      <c r="IE123" s="9"/>
      <c r="IF123" s="9"/>
      <c r="IG123" s="9"/>
      <c r="IH123" s="9"/>
      <c r="II123" s="9"/>
      <c r="IJ123" s="9"/>
      <c r="IK123" s="9"/>
      <c r="IL123" s="9"/>
      <c r="IM123" s="9"/>
      <c r="IN123" s="9"/>
      <c r="IO123" s="9"/>
      <c r="IP123" s="9"/>
      <c r="IQ123" s="9"/>
      <c r="IR123" s="9"/>
      <c r="IS123" s="9"/>
      <c r="IT123" s="9"/>
      <c r="IU123" s="9"/>
      <c r="IV123" s="9"/>
      <c r="IW123" s="9"/>
      <c r="IX123" s="9"/>
      <c r="IY123" s="9"/>
      <c r="IZ123" s="9"/>
      <c r="JA123" s="9"/>
      <c r="JB123" s="9"/>
      <c r="JC123" s="9"/>
      <c r="JD123" s="9"/>
      <c r="JE123" s="9"/>
      <c r="JF123" s="9"/>
      <c r="JG123" s="9"/>
      <c r="JH123" s="9"/>
      <c r="JI123" s="9"/>
      <c r="JJ123" s="9"/>
      <c r="JK123" s="9"/>
      <c r="JL123" s="9"/>
      <c r="JM123" s="9"/>
      <c r="JN123" s="9"/>
      <c r="JO123" s="9"/>
      <c r="JP123" s="9"/>
      <c r="JQ123" s="9"/>
      <c r="JR123" s="9"/>
      <c r="JS123" s="9"/>
      <c r="JT123" s="9"/>
      <c r="JU123" s="9"/>
      <c r="JV123" s="9"/>
      <c r="JW123" s="9"/>
      <c r="JX123" s="9"/>
      <c r="JY123" s="9"/>
      <c r="JZ123" s="9"/>
      <c r="KA123" s="9"/>
      <c r="KB123" s="9"/>
      <c r="KC123" s="9"/>
      <c r="KD123" s="9"/>
      <c r="KE123" s="9"/>
      <c r="KF123" s="9"/>
      <c r="KG123" s="9"/>
      <c r="KH123" s="9"/>
      <c r="KI123" s="9"/>
      <c r="KJ123" s="9"/>
      <c r="KK123" s="9"/>
      <c r="KL123" s="9"/>
      <c r="KM123" s="9"/>
      <c r="KN123" s="9"/>
      <c r="KO123" s="9"/>
      <c r="KP123" s="9"/>
      <c r="KQ123" s="9"/>
      <c r="KR123" s="9"/>
      <c r="KS123" s="9"/>
      <c r="KT123" s="9"/>
      <c r="KU123" s="9"/>
      <c r="KV123" s="9"/>
      <c r="KW123" s="9"/>
      <c r="KX123" s="9"/>
      <c r="KY123" s="9"/>
      <c r="KZ123" s="9"/>
      <c r="LA123" s="9"/>
      <c r="LB123" s="9"/>
      <c r="LC123" s="9"/>
      <c r="LD123" s="9"/>
      <c r="LE123" s="9"/>
      <c r="LF123" s="9"/>
      <c r="LG123" s="9"/>
      <c r="LH123" s="9"/>
      <c r="LI123" s="9"/>
      <c r="LJ123" s="9"/>
      <c r="LK123" s="9"/>
      <c r="LL123" s="9"/>
      <c r="LM123" s="9"/>
      <c r="LN123" s="9"/>
      <c r="LO123" s="9"/>
      <c r="LP123" s="9"/>
      <c r="LQ123" s="9"/>
      <c r="LR123" s="9"/>
      <c r="LS123" s="9"/>
      <c r="LT123" s="9"/>
      <c r="LU123" s="9"/>
      <c r="LV123" s="9"/>
      <c r="LW123" s="9"/>
      <c r="LX123" s="9"/>
    </row>
    <row r="124" spans="1:336" s="15" customFormat="1" ht="141.75" x14ac:dyDescent="0.25">
      <c r="A124" s="661" t="str">
        <f>CONCATENATE(MUEBLES3[[#This Row],[CODIGO DE LA PARTIDA ESPECIFICA ]],"-",MUEBLES3[[#This Row],[NO. EDIFICIO ]],"-",MUEBLES3[[#This Row],[NO. ÁREA ]],"-",MUEBLES3[[#This Row],[NÚM. DE BIEN ]],"-",MUEBLES3[[#This Row],[CONSECUTIVO DEL BIEN ]],"-",MUEBLES3[[#This Row],[CONSECUTIVO GENERAL DE INVENTARIO]])</f>
        <v>515-01-07-218-006-0119</v>
      </c>
      <c r="B124" s="494">
        <v>515</v>
      </c>
      <c r="C124" s="489" t="s">
        <v>6093</v>
      </c>
      <c r="D124" s="495" t="s">
        <v>7630</v>
      </c>
      <c r="E124" s="494" t="s">
        <v>4060</v>
      </c>
      <c r="F124" s="495" t="str">
        <f>VLOOKUP(MUEBLES3[[#This Row],[NO. EDIFICIO ]],EDIFICIOS[],2,FALSE)</f>
        <v>PALACIO MUNICIPAL</v>
      </c>
      <c r="G124" s="495" t="str">
        <f>VLOOKUP(MUEBLES3[[#This Row],[NO. EDIFICIO ]],EDIFICIOS[],3,FALSE)</f>
        <v>PALACIO MUNICIPAL, S/N, COLONIA CENTRO</v>
      </c>
      <c r="H124" s="490" t="s">
        <v>4065</v>
      </c>
      <c r="I124" s="488" t="str">
        <f>VLOOKUP(MUEBLES3[[#This Row],[NO. ÁREA ]],AREAS[],2,FALSE)</f>
        <v xml:space="preserve">OFICIALÍA DEL REGISTRO DEL ESTADO FAMILIAR </v>
      </c>
      <c r="J124" s="496" t="str">
        <f>VLOOKUP(MUEBLES3[[#This Row],[NO. ÁREA ]],AREAS[],5,FALSE)</f>
        <v>LIC. LUIS FERNANDO MONTIEL PANTOJA</v>
      </c>
      <c r="K124" s="496">
        <v>46</v>
      </c>
      <c r="L124" s="488" t="str">
        <f>VLOOKUP(MUEBLES3[[#This Row],[NÚM. DE NOMINA ]],PERSONAL[],2,FALSE)</f>
        <v>LIC. LUIS FERNANDO MONTIEL PANTOJA</v>
      </c>
      <c r="M124" s="488" t="str">
        <f>VLOOKUP(MUEBLES3[[#This Row],[NÚM. DE NOMINA ]],PERSONAL[],3,FALSE)</f>
        <v xml:space="preserve">TITULAR </v>
      </c>
      <c r="N124" s="494" t="s">
        <v>4851</v>
      </c>
      <c r="O124" s="496" t="s">
        <v>4697</v>
      </c>
      <c r="P124" s="497" t="str">
        <f>VLOOKUP(MUEBLES3[[#This Row],[NÚM. DE BIEN ]],BIENES[],2,FALSE)</f>
        <v xml:space="preserve">NO BREAK </v>
      </c>
      <c r="Q124" s="499" t="s">
        <v>793</v>
      </c>
      <c r="R124" s="490" t="s">
        <v>5061</v>
      </c>
      <c r="S124" s="495" t="s">
        <v>93</v>
      </c>
      <c r="T124" s="494" t="s">
        <v>839</v>
      </c>
      <c r="U124" s="495" t="s">
        <v>412</v>
      </c>
      <c r="V124" s="495" t="s">
        <v>38</v>
      </c>
      <c r="W124" s="500">
        <v>43592</v>
      </c>
      <c r="X124" s="498">
        <v>0</v>
      </c>
      <c r="Y124" s="498">
        <v>0</v>
      </c>
      <c r="Z124" s="498">
        <v>0</v>
      </c>
      <c r="AA124" s="496" t="s">
        <v>1346</v>
      </c>
      <c r="AB124" s="498"/>
      <c r="AC124" s="510" t="s">
        <v>26</v>
      </c>
      <c r="AD124" s="511"/>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c r="GB124" s="9"/>
      <c r="GC124" s="9"/>
      <c r="GD124" s="9"/>
      <c r="GE124" s="9"/>
      <c r="GF124" s="9"/>
      <c r="GG124" s="9"/>
      <c r="GH124" s="9"/>
      <c r="GI124" s="9"/>
      <c r="GJ124" s="9"/>
      <c r="GK124" s="9"/>
      <c r="GL124" s="9"/>
      <c r="GM124" s="9"/>
      <c r="GN124" s="9"/>
      <c r="GO124" s="9"/>
      <c r="GP124" s="9"/>
      <c r="GQ124" s="9"/>
      <c r="GR124" s="9"/>
      <c r="GS124" s="9"/>
      <c r="GT124" s="9"/>
      <c r="GU124" s="9"/>
      <c r="GV124" s="9"/>
      <c r="GW124" s="9"/>
      <c r="GX124" s="9"/>
      <c r="GY124" s="9"/>
      <c r="GZ124" s="9"/>
      <c r="HA124" s="9"/>
      <c r="HB124" s="9"/>
      <c r="HC124" s="9"/>
      <c r="HD124" s="9"/>
      <c r="HE124" s="9"/>
      <c r="HF124" s="9"/>
      <c r="HG124" s="9"/>
      <c r="HH124" s="9"/>
      <c r="HI124" s="9"/>
      <c r="HJ124" s="9"/>
      <c r="HK124" s="9"/>
      <c r="HL124" s="9"/>
      <c r="HM124" s="9"/>
      <c r="HN124" s="9"/>
      <c r="HO124" s="9"/>
      <c r="HP124" s="9"/>
      <c r="HQ124" s="9"/>
      <c r="HR124" s="9"/>
      <c r="HS124" s="9"/>
      <c r="HT124" s="9"/>
      <c r="HU124" s="9"/>
      <c r="HV124" s="9"/>
      <c r="HW124" s="9"/>
      <c r="HX124" s="9"/>
      <c r="HY124" s="9"/>
      <c r="HZ124" s="9"/>
      <c r="IA124" s="9"/>
      <c r="IB124" s="9"/>
      <c r="IC124" s="9"/>
      <c r="ID124" s="9"/>
      <c r="IE124" s="9"/>
      <c r="IF124" s="9"/>
      <c r="IG124" s="9"/>
      <c r="IH124" s="9"/>
      <c r="II124" s="9"/>
      <c r="IJ124" s="9"/>
      <c r="IK124" s="9"/>
      <c r="IL124" s="9"/>
      <c r="IM124" s="9"/>
      <c r="IN124" s="9"/>
      <c r="IO124" s="9"/>
      <c r="IP124" s="9"/>
      <c r="IQ124" s="9"/>
      <c r="IR124" s="9"/>
      <c r="IS124" s="9"/>
      <c r="IT124" s="9"/>
      <c r="IU124" s="9"/>
      <c r="IV124" s="9"/>
      <c r="IW124" s="9"/>
      <c r="IX124" s="9"/>
      <c r="IY124" s="9"/>
      <c r="IZ124" s="9"/>
      <c r="JA124" s="9"/>
      <c r="JB124" s="9"/>
      <c r="JC124" s="9"/>
      <c r="JD124" s="9"/>
      <c r="JE124" s="9"/>
      <c r="JF124" s="9"/>
      <c r="JG124" s="9"/>
      <c r="JH124" s="9"/>
      <c r="JI124" s="9"/>
      <c r="JJ124" s="9"/>
      <c r="JK124" s="9"/>
      <c r="JL124" s="9"/>
      <c r="JM124" s="9"/>
      <c r="JN124" s="9"/>
      <c r="JO124" s="9"/>
      <c r="JP124" s="9"/>
      <c r="JQ124" s="9"/>
      <c r="JR124" s="9"/>
      <c r="JS124" s="9"/>
      <c r="JT124" s="9"/>
      <c r="JU124" s="9"/>
      <c r="JV124" s="9"/>
      <c r="JW124" s="9"/>
      <c r="JX124" s="9"/>
      <c r="JY124" s="9"/>
      <c r="JZ124" s="9"/>
      <c r="KA124" s="9"/>
      <c r="KB124" s="9"/>
      <c r="KC124" s="9"/>
      <c r="KD124" s="9"/>
      <c r="KE124" s="9"/>
      <c r="KF124" s="9"/>
      <c r="KG124" s="9"/>
      <c r="KH124" s="9"/>
      <c r="KI124" s="9"/>
      <c r="KJ124" s="9"/>
      <c r="KK124" s="9"/>
      <c r="KL124" s="9"/>
      <c r="KM124" s="9"/>
      <c r="KN124" s="9"/>
      <c r="KO124" s="9"/>
      <c r="KP124" s="9"/>
      <c r="KQ124" s="9"/>
      <c r="KR124" s="9"/>
      <c r="KS124" s="9"/>
      <c r="KT124" s="9"/>
      <c r="KU124" s="9"/>
      <c r="KV124" s="9"/>
      <c r="KW124" s="9"/>
      <c r="KX124" s="9"/>
      <c r="KY124" s="9"/>
      <c r="KZ124" s="9"/>
      <c r="LA124" s="9"/>
      <c r="LB124" s="9"/>
      <c r="LC124" s="9"/>
      <c r="LD124" s="9"/>
      <c r="LE124" s="9"/>
      <c r="LF124" s="9"/>
      <c r="LG124" s="9"/>
      <c r="LH124" s="9"/>
      <c r="LI124" s="9"/>
      <c r="LJ124" s="9"/>
      <c r="LK124" s="9"/>
      <c r="LL124" s="9"/>
      <c r="LM124" s="9"/>
      <c r="LN124" s="9"/>
      <c r="LO124" s="9"/>
      <c r="LP124" s="9"/>
      <c r="LQ124" s="9"/>
      <c r="LR124" s="9"/>
      <c r="LS124" s="9"/>
      <c r="LT124" s="9"/>
      <c r="LU124" s="9"/>
      <c r="LV124" s="9"/>
      <c r="LW124" s="9"/>
      <c r="LX124" s="9"/>
    </row>
    <row r="125" spans="1:336" s="15" customFormat="1" ht="236.25" x14ac:dyDescent="0.25">
      <c r="A125" s="661" t="str">
        <f>CONCATENATE(MUEBLES3[[#This Row],[CODIGO DE LA PARTIDA ESPECIFICA ]],"-",MUEBLES3[[#This Row],[NO. EDIFICIO ]],"-",MUEBLES3[[#This Row],[NO. ÁREA ]],"-",MUEBLES3[[#This Row],[NÚM. DE BIEN ]],"-",MUEBLES3[[#This Row],[CONSECUTIVO DEL BIEN ]],"-",MUEBLES3[[#This Row],[CONSECUTIVO GENERAL DE INVENTARIO]])</f>
        <v>515-01-14-109-060-0120</v>
      </c>
      <c r="B125" s="494">
        <v>515</v>
      </c>
      <c r="C125" s="489" t="s">
        <v>6093</v>
      </c>
      <c r="D125" s="495" t="s">
        <v>7631</v>
      </c>
      <c r="E125" s="494" t="s">
        <v>4060</v>
      </c>
      <c r="F125" s="495" t="str">
        <f>VLOOKUP(MUEBLES3[[#This Row],[NO. EDIFICIO ]],EDIFICIOS[],2,FALSE)</f>
        <v>PALACIO MUNICIPAL</v>
      </c>
      <c r="G125" s="495" t="str">
        <f>VLOOKUP(MUEBLES3[[#This Row],[NO. EDIFICIO ]],EDIFICIOS[],3,FALSE)</f>
        <v>PALACIO MUNICIPAL, S/N, COLONIA CENTRO</v>
      </c>
      <c r="H125" s="490" t="s">
        <v>4259</v>
      </c>
      <c r="I125" s="488" t="str">
        <f>VLOOKUP(MUEBLES3[[#This Row],[NO. ÁREA ]],AREAS[],2,FALSE)</f>
        <v>ADMINISTRACIÓN MUNICIPAL</v>
      </c>
      <c r="J125" s="496" t="str">
        <f>VLOOKUP(MUEBLES3[[#This Row],[NO. ÁREA ]],AREAS[],5,FALSE)</f>
        <v>C. DAVID PÉREZ ALONSO</v>
      </c>
      <c r="K125" s="496">
        <v>37</v>
      </c>
      <c r="L125" s="488" t="str">
        <f>VLOOKUP(MUEBLES3[[#This Row],[NÚM. DE NOMINA ]],PERSONAL[],2,FALSE)</f>
        <v>TEC. MARGARITO CALLEJAS LEÓN</v>
      </c>
      <c r="M125" s="488" t="str">
        <f>VLOOKUP(MUEBLES3[[#This Row],[NÚM. DE NOMINA ]],PERSONAL[],3,FALSE)</f>
        <v>AUXILIAR ADMINISTRATIVO</v>
      </c>
      <c r="N125" s="494" t="s">
        <v>4339</v>
      </c>
      <c r="O125" s="496" t="s">
        <v>4751</v>
      </c>
      <c r="P125" s="497" t="str">
        <f>VLOOKUP(MUEBLES3[[#This Row],[NÚM. DE BIEN ]],BIENES[],2,FALSE)</f>
        <v xml:space="preserve">EQUIPO DE COMPUTO </v>
      </c>
      <c r="Q125" s="499" t="s">
        <v>362</v>
      </c>
      <c r="R125" s="490" t="s">
        <v>5062</v>
      </c>
      <c r="S125" s="495" t="s">
        <v>50</v>
      </c>
      <c r="T125" s="494" t="s">
        <v>209</v>
      </c>
      <c r="U125" s="495" t="s">
        <v>363</v>
      </c>
      <c r="V125" s="495">
        <v>68</v>
      </c>
      <c r="W125" s="500">
        <v>42719</v>
      </c>
      <c r="X125" s="498">
        <v>7076</v>
      </c>
      <c r="Y125" s="498">
        <v>0</v>
      </c>
      <c r="Z125" s="498">
        <v>7076</v>
      </c>
      <c r="AA125" s="494" t="s">
        <v>361</v>
      </c>
      <c r="AB125" s="498"/>
      <c r="AC125" s="510" t="s">
        <v>26</v>
      </c>
      <c r="AD125" s="511"/>
    </row>
    <row r="126" spans="1:336" s="15" customFormat="1" ht="141.75" x14ac:dyDescent="0.25">
      <c r="A126" s="661" t="str">
        <f>CONCATENATE(MUEBLES3[[#This Row],[CODIGO DE LA PARTIDA ESPECIFICA ]],"-",MUEBLES3[[#This Row],[NO. EDIFICIO ]],"-",MUEBLES3[[#This Row],[NO. ÁREA ]],"-",MUEBLES3[[#This Row],[NÚM. DE BIEN ]],"-",MUEBLES3[[#This Row],[CONSECUTIVO DEL BIEN ]],"-",MUEBLES3[[#This Row],[CONSECUTIVO GENERAL DE INVENTARIO]])</f>
        <v>515-01-06-109-061-0121</v>
      </c>
      <c r="B126" s="494">
        <v>515</v>
      </c>
      <c r="C126" s="489" t="s">
        <v>6093</v>
      </c>
      <c r="D126" s="495" t="s">
        <v>7632</v>
      </c>
      <c r="E126" s="494" t="s">
        <v>4060</v>
      </c>
      <c r="F126" s="495" t="str">
        <f>VLOOKUP(MUEBLES3[[#This Row],[NO. EDIFICIO ]],EDIFICIOS[],2,FALSE)</f>
        <v>PALACIO MUNICIPAL</v>
      </c>
      <c r="G126" s="495" t="str">
        <f>VLOOKUP(MUEBLES3[[#This Row],[NO. EDIFICIO ]],EDIFICIOS[],3,FALSE)</f>
        <v>PALACIO MUNICIPAL, S/N, COLONIA CENTRO</v>
      </c>
      <c r="H126" s="490" t="s">
        <v>4064</v>
      </c>
      <c r="I126" s="488" t="str">
        <f>VLOOKUP(MUEBLES3[[#This Row],[NO. ÁREA ]],AREAS[],2,FALSE)</f>
        <v xml:space="preserve">SECRETARÍA GENERAL MUNICIPAL </v>
      </c>
      <c r="J126" s="496" t="str">
        <f>VLOOKUP(MUEBLES3[[#This Row],[NO. ÁREA ]],AREAS[],5,FALSE)</f>
        <v>C. CLEMENTE HERNÁNDEZ ESPINOZA</v>
      </c>
      <c r="K126" s="496">
        <v>16</v>
      </c>
      <c r="L126" s="488" t="str">
        <f>VLOOKUP(MUEBLES3[[#This Row],[NÚM. DE NOMINA ]],PERSONAL[],2,FALSE)</f>
        <v>C. ANA PATRICIA VARGAS HERNÁNDEZ</v>
      </c>
      <c r="M126" s="488" t="str">
        <f>VLOOKUP(MUEBLES3[[#This Row],[NÚM. DE NOMINA ]],PERSONAL[],3,FALSE)</f>
        <v>SECRETARIA</v>
      </c>
      <c r="N126" s="494" t="s">
        <v>4339</v>
      </c>
      <c r="O126" s="496" t="s">
        <v>4752</v>
      </c>
      <c r="P126" s="497" t="str">
        <f>VLOOKUP(MUEBLES3[[#This Row],[NÚM. DE BIEN ]],BIENES[],2,FALSE)</f>
        <v xml:space="preserve">EQUIPO DE COMPUTO </v>
      </c>
      <c r="Q126" s="499" t="s">
        <v>359</v>
      </c>
      <c r="R126" s="490" t="s">
        <v>5063</v>
      </c>
      <c r="S126" s="495" t="s">
        <v>22</v>
      </c>
      <c r="T126" s="494" t="s">
        <v>360</v>
      </c>
      <c r="U126" s="495" t="s">
        <v>482</v>
      </c>
      <c r="V126" s="495" t="s">
        <v>125</v>
      </c>
      <c r="W126" s="500">
        <v>43318</v>
      </c>
      <c r="X126" s="498">
        <v>7640.65</v>
      </c>
      <c r="Y126" s="498">
        <v>0</v>
      </c>
      <c r="Z126" s="498">
        <v>7640.65</v>
      </c>
      <c r="AA126" s="494" t="s">
        <v>1337</v>
      </c>
      <c r="AB126" s="498"/>
      <c r="AC126" s="510" t="s">
        <v>26</v>
      </c>
      <c r="AD126" s="511"/>
    </row>
    <row r="127" spans="1:336" s="15" customFormat="1" ht="173.25" x14ac:dyDescent="0.25">
      <c r="A127" s="661" t="str">
        <f>CONCATENATE(MUEBLES3[[#This Row],[CODIGO DE LA PARTIDA ESPECIFICA ]],"-",MUEBLES3[[#This Row],[NO. EDIFICIO ]],"-",MUEBLES3[[#This Row],[NO. ÁREA ]],"-",MUEBLES3[[#This Row],[NÚM. DE BIEN ]],"-",MUEBLES3[[#This Row],[CONSECUTIVO DEL BIEN ]],"-",MUEBLES3[[#This Row],[CONSECUTIVO GENERAL DE INVENTARIO]])</f>
        <v>515-01-01-109-062-0122</v>
      </c>
      <c r="B127" s="494">
        <v>515</v>
      </c>
      <c r="C127" s="489" t="s">
        <v>6093</v>
      </c>
      <c r="D127" s="495" t="s">
        <v>7633</v>
      </c>
      <c r="E127" s="494" t="s">
        <v>4060</v>
      </c>
      <c r="F127" s="495" t="str">
        <f>VLOOKUP(MUEBLES3[[#This Row],[NO. EDIFICIO ]],EDIFICIOS[],2,FALSE)</f>
        <v>PALACIO MUNICIPAL</v>
      </c>
      <c r="G127" s="495" t="str">
        <f>VLOOKUP(MUEBLES3[[#This Row],[NO. EDIFICIO ]],EDIFICIOS[],3,FALSE)</f>
        <v>PALACIO MUNICIPAL, S/N, COLONIA CENTRO</v>
      </c>
      <c r="H127" s="490" t="s">
        <v>4060</v>
      </c>
      <c r="I127" s="488" t="str">
        <f>VLOOKUP(MUEBLES3[[#This Row],[NO. ÁREA ]],AREAS[],2,FALSE)</f>
        <v xml:space="preserve">DESPACHO DE LA PRESIDENCIA </v>
      </c>
      <c r="J127" s="496" t="str">
        <f>VLOOKUP(MUEBLES3[[#This Row],[NO. ÁREA ]],AREAS[],5,FALSE)</f>
        <v>C. EDIGAR MONTER ÁNGELES</v>
      </c>
      <c r="K127" s="496">
        <v>99</v>
      </c>
      <c r="L127" s="488" t="str">
        <f>VLOOKUP(MUEBLES3[[#This Row],[NÚM. DE NOMINA ]],PERSONAL[],2,FALSE)</f>
        <v>LIC. MARLENE MEJÍA LÓPEZ</v>
      </c>
      <c r="M127" s="488" t="str">
        <f>VLOOKUP(MUEBLES3[[#This Row],[NÚM. DE NOMINA ]],PERSONAL[],3,FALSE)</f>
        <v>AUXILIAR ADMINISTRATIVO</v>
      </c>
      <c r="N127" s="494" t="s">
        <v>4339</v>
      </c>
      <c r="O127" s="496" t="s">
        <v>4753</v>
      </c>
      <c r="P127" s="497" t="str">
        <f>VLOOKUP(MUEBLES3[[#This Row],[NÚM. DE BIEN ]],BIENES[],2,FALSE)</f>
        <v xml:space="preserve">EQUIPO DE COMPUTO </v>
      </c>
      <c r="Q127" s="499" t="s">
        <v>357</v>
      </c>
      <c r="R127" s="490" t="s">
        <v>5064</v>
      </c>
      <c r="S127" s="495" t="s">
        <v>50</v>
      </c>
      <c r="T127" s="494" t="s">
        <v>209</v>
      </c>
      <c r="U127" s="495" t="s">
        <v>358</v>
      </c>
      <c r="V127" s="495" t="s">
        <v>83</v>
      </c>
      <c r="W127" s="500">
        <v>42916</v>
      </c>
      <c r="X127" s="498">
        <v>6998</v>
      </c>
      <c r="Y127" s="498">
        <v>0</v>
      </c>
      <c r="Z127" s="498">
        <v>6998</v>
      </c>
      <c r="AA127" s="496" t="s">
        <v>1293</v>
      </c>
      <c r="AB127" s="498"/>
      <c r="AC127" s="510" t="s">
        <v>26</v>
      </c>
      <c r="AD127" s="511"/>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9"/>
      <c r="IG127" s="9"/>
      <c r="IH127" s="9"/>
      <c r="II127" s="9"/>
      <c r="IJ127" s="9"/>
      <c r="IK127" s="9"/>
      <c r="IL127" s="9"/>
      <c r="IM127" s="9"/>
      <c r="IN127" s="9"/>
      <c r="IO127" s="9"/>
      <c r="IP127" s="9"/>
      <c r="IQ127" s="9"/>
      <c r="IR127" s="9"/>
      <c r="IS127" s="9"/>
      <c r="IT127" s="9"/>
      <c r="IU127" s="9"/>
      <c r="IV127" s="9"/>
      <c r="IW127" s="9"/>
      <c r="IX127" s="9"/>
      <c r="IY127" s="9"/>
      <c r="IZ127" s="9"/>
      <c r="JA127" s="9"/>
      <c r="JB127" s="9"/>
      <c r="JC127" s="9"/>
      <c r="JD127" s="9"/>
      <c r="JE127" s="9"/>
      <c r="JF127" s="9"/>
      <c r="JG127" s="9"/>
      <c r="JH127" s="9"/>
      <c r="JI127" s="9"/>
      <c r="JJ127" s="9"/>
      <c r="JK127" s="9"/>
      <c r="JL127" s="9"/>
      <c r="JM127" s="9"/>
      <c r="JN127" s="9"/>
      <c r="JO127" s="9"/>
      <c r="JP127" s="9"/>
      <c r="JQ127" s="9"/>
      <c r="JR127" s="9"/>
      <c r="JS127" s="9"/>
      <c r="JT127" s="9"/>
      <c r="JU127" s="9"/>
      <c r="JV127" s="9"/>
      <c r="JW127" s="9"/>
      <c r="JX127" s="9"/>
      <c r="JY127" s="9"/>
      <c r="JZ127" s="9"/>
      <c r="KA127" s="9"/>
      <c r="KB127" s="9"/>
      <c r="KC127" s="9"/>
      <c r="KD127" s="9"/>
      <c r="KE127" s="9"/>
      <c r="KF127" s="9"/>
      <c r="KG127" s="9"/>
      <c r="KH127" s="9"/>
      <c r="KI127" s="9"/>
      <c r="KJ127" s="9"/>
      <c r="KK127" s="9"/>
      <c r="KL127" s="9"/>
      <c r="KM127" s="9"/>
      <c r="KN127" s="9"/>
      <c r="KO127" s="9"/>
      <c r="KP127" s="9"/>
      <c r="KQ127" s="9"/>
      <c r="KR127" s="9"/>
      <c r="KS127" s="9"/>
      <c r="KT127" s="9"/>
      <c r="KU127" s="9"/>
      <c r="KV127" s="9"/>
      <c r="KW127" s="9"/>
      <c r="KX127" s="9"/>
      <c r="KY127" s="9"/>
      <c r="KZ127" s="9"/>
      <c r="LA127" s="9"/>
      <c r="LB127" s="9"/>
      <c r="LC127" s="9"/>
      <c r="LD127" s="9"/>
      <c r="LE127" s="9"/>
      <c r="LF127" s="9"/>
      <c r="LG127" s="9"/>
      <c r="LH127" s="9"/>
      <c r="LI127" s="9"/>
      <c r="LJ127" s="9"/>
      <c r="LK127" s="9"/>
      <c r="LL127" s="9"/>
      <c r="LM127" s="9"/>
      <c r="LN127" s="9"/>
      <c r="LO127" s="9"/>
      <c r="LP127" s="9"/>
      <c r="LQ127" s="9"/>
      <c r="LR127" s="9"/>
      <c r="LS127" s="9"/>
      <c r="LT127" s="9"/>
      <c r="LU127" s="9"/>
      <c r="LV127" s="9"/>
      <c r="LW127" s="9"/>
      <c r="LX127" s="9"/>
    </row>
    <row r="128" spans="1:336" s="15" customFormat="1" ht="157.5" x14ac:dyDescent="0.25">
      <c r="A128" s="661" t="str">
        <f>CONCATENATE(MUEBLES3[[#This Row],[CODIGO DE LA PARTIDA ESPECIFICA ]],"-",MUEBLES3[[#This Row],[NO. EDIFICIO ]],"-",MUEBLES3[[#This Row],[NO. ÁREA ]],"-",MUEBLES3[[#This Row],[NÚM. DE BIEN ]],"-",MUEBLES3[[#This Row],[CONSECUTIVO DEL BIEN ]],"-",MUEBLES3[[#This Row],[CONSECUTIVO GENERAL DE INVENTARIO]])</f>
        <v>515-01-06-151-040-0123</v>
      </c>
      <c r="B128" s="494">
        <v>515</v>
      </c>
      <c r="C128" s="489" t="s">
        <v>6093</v>
      </c>
      <c r="D128" s="495" t="s">
        <v>7634</v>
      </c>
      <c r="E128" s="494" t="s">
        <v>4060</v>
      </c>
      <c r="F128" s="495" t="str">
        <f>VLOOKUP(MUEBLES3[[#This Row],[NO. EDIFICIO ]],EDIFICIOS[],2,FALSE)</f>
        <v>PALACIO MUNICIPAL</v>
      </c>
      <c r="G128" s="495" t="str">
        <f>VLOOKUP(MUEBLES3[[#This Row],[NO. EDIFICIO ]],EDIFICIOS[],3,FALSE)</f>
        <v>PALACIO MUNICIPAL, S/N, COLONIA CENTRO</v>
      </c>
      <c r="H128" s="490" t="s">
        <v>4064</v>
      </c>
      <c r="I128" s="488" t="str">
        <f>VLOOKUP(MUEBLES3[[#This Row],[NO. ÁREA ]],AREAS[],2,FALSE)</f>
        <v xml:space="preserve">SECRETARÍA GENERAL MUNICIPAL </v>
      </c>
      <c r="J128" s="496" t="str">
        <f>VLOOKUP(MUEBLES3[[#This Row],[NO. ÁREA ]],AREAS[],5,FALSE)</f>
        <v>C. CLEMENTE HERNÁNDEZ ESPINOZA</v>
      </c>
      <c r="K128" s="496">
        <v>16</v>
      </c>
      <c r="L128" s="488" t="str">
        <f>VLOOKUP(MUEBLES3[[#This Row],[NÚM. DE NOMINA ]],PERSONAL[],2,FALSE)</f>
        <v>C. ANA PATRICIA VARGAS HERNÁNDEZ</v>
      </c>
      <c r="M128" s="488" t="str">
        <f>VLOOKUP(MUEBLES3[[#This Row],[NÚM. DE NOMINA ]],PERSONAL[],3,FALSE)</f>
        <v>SECRETARIA</v>
      </c>
      <c r="N128" s="494" t="s">
        <v>4404</v>
      </c>
      <c r="O128" s="496" t="s">
        <v>4731</v>
      </c>
      <c r="P128" s="497" t="str">
        <f>VLOOKUP(MUEBLES3[[#This Row],[NÚM. DE BIEN ]],BIENES[],2,FALSE)</f>
        <v xml:space="preserve">IMPRESORA </v>
      </c>
      <c r="Q128" s="499" t="s">
        <v>351</v>
      </c>
      <c r="R128" s="490" t="s">
        <v>5065</v>
      </c>
      <c r="S128" s="495" t="s">
        <v>35</v>
      </c>
      <c r="T128" s="494" t="s">
        <v>352</v>
      </c>
      <c r="U128" s="495" t="s">
        <v>353</v>
      </c>
      <c r="V128" s="495" t="s">
        <v>354</v>
      </c>
      <c r="W128" s="500">
        <v>43810</v>
      </c>
      <c r="X128" s="498">
        <v>10399.01</v>
      </c>
      <c r="Y128" s="498">
        <v>0</v>
      </c>
      <c r="Z128" s="498">
        <v>10399.01</v>
      </c>
      <c r="AA128" s="494" t="s">
        <v>1337</v>
      </c>
      <c r="AB128" s="498"/>
      <c r="AC128" s="510" t="s">
        <v>6732</v>
      </c>
      <c r="AD128" s="511"/>
    </row>
    <row r="129" spans="1:336" s="15" customFormat="1" ht="110.25" x14ac:dyDescent="0.25">
      <c r="A129" s="661" t="str">
        <f>CONCATENATE(MUEBLES3[[#This Row],[CODIGO DE LA PARTIDA ESPECIFICA ]],"-",MUEBLES3[[#This Row],[NO. EDIFICIO ]],"-",MUEBLES3[[#This Row],[NO. ÁREA ]],"-",MUEBLES3[[#This Row],[NÚM. DE BIEN ]],"-",MUEBLES3[[#This Row],[CONSECUTIVO DEL BIEN ]],"-",MUEBLES3[[#This Row],[CONSECUTIVO GENERAL DE INVENTARIO]])</f>
        <v>515-01-06-291-001-0124</v>
      </c>
      <c r="B129" s="494">
        <v>515</v>
      </c>
      <c r="C129" s="489" t="s">
        <v>6093</v>
      </c>
      <c r="D129" s="495" t="s">
        <v>7635</v>
      </c>
      <c r="E129" s="494" t="s">
        <v>4060</v>
      </c>
      <c r="F129" s="495" t="str">
        <f>VLOOKUP(MUEBLES3[[#This Row],[NO. EDIFICIO ]],EDIFICIOS[],2,FALSE)</f>
        <v>PALACIO MUNICIPAL</v>
      </c>
      <c r="G129" s="495" t="str">
        <f>VLOOKUP(MUEBLES3[[#This Row],[NO. EDIFICIO ]],EDIFICIOS[],3,FALSE)</f>
        <v>PALACIO MUNICIPAL, S/N, COLONIA CENTRO</v>
      </c>
      <c r="H129" s="490" t="s">
        <v>4064</v>
      </c>
      <c r="I129" s="488" t="str">
        <f>VLOOKUP(MUEBLES3[[#This Row],[NO. ÁREA ]],AREAS[],2,FALSE)</f>
        <v xml:space="preserve">SECRETARÍA GENERAL MUNICIPAL </v>
      </c>
      <c r="J129" s="496" t="str">
        <f>VLOOKUP(MUEBLES3[[#This Row],[NO. ÁREA ]],AREAS[],5,FALSE)</f>
        <v>C. CLEMENTE HERNÁNDEZ ESPINOZA</v>
      </c>
      <c r="K129" s="496">
        <v>113</v>
      </c>
      <c r="L129" s="488" t="str">
        <f>VLOOKUP(MUEBLES3[[#This Row],[NÚM. DE NOMINA ]],PERSONAL[],2,FALSE)</f>
        <v>C. CLEMENTE HERNÁNDEZ ESPINOZA</v>
      </c>
      <c r="M129" s="488" t="str">
        <f>VLOOKUP(MUEBLES3[[#This Row],[NÚM. DE NOMINA ]],PERSONAL[],3,FALSE)</f>
        <v>SECRETARIO GENERAL MUNICIPAL</v>
      </c>
      <c r="N129" s="494" t="s">
        <v>4924</v>
      </c>
      <c r="O129" s="506" t="s">
        <v>4692</v>
      </c>
      <c r="P129" s="497" t="str">
        <f>VLOOKUP(MUEBLES3[[#This Row],[NÚM. DE BIEN ]],BIENES[],2,FALSE)</f>
        <v xml:space="preserve">TARJETA DE EXPANSIÓN </v>
      </c>
      <c r="Q129" s="499" t="s">
        <v>887</v>
      </c>
      <c r="R129" s="490" t="s">
        <v>5066</v>
      </c>
      <c r="S129" s="495" t="s">
        <v>57</v>
      </c>
      <c r="T129" s="494" t="s">
        <v>888</v>
      </c>
      <c r="U129" s="495" t="s">
        <v>39</v>
      </c>
      <c r="V129" s="495">
        <v>7932</v>
      </c>
      <c r="W129" s="500">
        <v>44013</v>
      </c>
      <c r="X129" s="498">
        <v>10750</v>
      </c>
      <c r="Y129" s="498">
        <v>0</v>
      </c>
      <c r="Z129" s="498">
        <v>10750</v>
      </c>
      <c r="AA129" s="494" t="s">
        <v>1322</v>
      </c>
      <c r="AB129" s="498"/>
      <c r="AC129" s="510" t="s">
        <v>26</v>
      </c>
      <c r="AD129" s="511"/>
    </row>
    <row r="130" spans="1:336" s="15" customFormat="1" ht="110.25" x14ac:dyDescent="0.25">
      <c r="A130" s="661" t="str">
        <f>CONCATENATE(MUEBLES3[[#This Row],[CODIGO DE LA PARTIDA ESPECIFICA ]],"-",MUEBLES3[[#This Row],[NO. EDIFICIO ]],"-",MUEBLES3[[#This Row],[NO. ÁREA ]],"-",MUEBLES3[[#This Row],[NÚM. DE BIEN ]],"-",MUEBLES3[[#This Row],[CONSECUTIVO DEL BIEN ]],"-",MUEBLES3[[#This Row],[CONSECUTIVO GENERAL DE INVENTARIO]])</f>
        <v>515-01-06-291-002-0125</v>
      </c>
      <c r="B130" s="494">
        <v>515</v>
      </c>
      <c r="C130" s="489" t="s">
        <v>6093</v>
      </c>
      <c r="D130" s="495" t="s">
        <v>7636</v>
      </c>
      <c r="E130" s="494" t="s">
        <v>4060</v>
      </c>
      <c r="F130" s="495" t="str">
        <f>VLOOKUP(MUEBLES3[[#This Row],[NO. EDIFICIO ]],EDIFICIOS[],2,FALSE)</f>
        <v>PALACIO MUNICIPAL</v>
      </c>
      <c r="G130" s="495" t="str">
        <f>VLOOKUP(MUEBLES3[[#This Row],[NO. EDIFICIO ]],EDIFICIOS[],3,FALSE)</f>
        <v>PALACIO MUNICIPAL, S/N, COLONIA CENTRO</v>
      </c>
      <c r="H130" s="490" t="s">
        <v>4064</v>
      </c>
      <c r="I130" s="488" t="str">
        <f>VLOOKUP(MUEBLES3[[#This Row],[NO. ÁREA ]],AREAS[],2,FALSE)</f>
        <v xml:space="preserve">SECRETARÍA GENERAL MUNICIPAL </v>
      </c>
      <c r="J130" s="496" t="str">
        <f>VLOOKUP(MUEBLES3[[#This Row],[NO. ÁREA ]],AREAS[],5,FALSE)</f>
        <v>C. CLEMENTE HERNÁNDEZ ESPINOZA</v>
      </c>
      <c r="K130" s="496">
        <v>113</v>
      </c>
      <c r="L130" s="488" t="str">
        <f>VLOOKUP(MUEBLES3[[#This Row],[NÚM. DE NOMINA ]],PERSONAL[],2,FALSE)</f>
        <v>C. CLEMENTE HERNÁNDEZ ESPINOZA</v>
      </c>
      <c r="M130" s="488" t="str">
        <f>VLOOKUP(MUEBLES3[[#This Row],[NÚM. DE NOMINA ]],PERSONAL[],3,FALSE)</f>
        <v>SECRETARIO GENERAL MUNICIPAL</v>
      </c>
      <c r="N130" s="494" t="s">
        <v>4924</v>
      </c>
      <c r="O130" s="496" t="s">
        <v>4693</v>
      </c>
      <c r="P130" s="497" t="str">
        <f>VLOOKUP(MUEBLES3[[#This Row],[NÚM. DE BIEN ]],BIENES[],2,FALSE)</f>
        <v xml:space="preserve">TARJETA DE EXPANSIÓN </v>
      </c>
      <c r="Q130" s="499" t="s">
        <v>887</v>
      </c>
      <c r="R130" s="490" t="s">
        <v>5067</v>
      </c>
      <c r="S130" s="495" t="s">
        <v>57</v>
      </c>
      <c r="T130" s="494" t="s">
        <v>888</v>
      </c>
      <c r="U130" s="495" t="s">
        <v>39</v>
      </c>
      <c r="V130" s="495">
        <v>7932</v>
      </c>
      <c r="W130" s="500">
        <v>44013</v>
      </c>
      <c r="X130" s="498">
        <v>10750</v>
      </c>
      <c r="Y130" s="498">
        <v>0</v>
      </c>
      <c r="Z130" s="498">
        <v>10750</v>
      </c>
      <c r="AA130" s="494" t="s">
        <v>1322</v>
      </c>
      <c r="AB130" s="498"/>
      <c r="AC130" s="510" t="s">
        <v>26</v>
      </c>
      <c r="AD130" s="511"/>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9"/>
      <c r="FC130" s="9"/>
      <c r="FD130" s="9"/>
      <c r="FE130" s="9"/>
      <c r="FF130" s="9"/>
      <c r="FG130" s="9"/>
      <c r="FH130" s="9"/>
      <c r="FI130" s="9"/>
      <c r="FJ130" s="9"/>
      <c r="FK130" s="9"/>
      <c r="FL130" s="9"/>
      <c r="FM130" s="9"/>
      <c r="FN130" s="9"/>
      <c r="FO130" s="9"/>
      <c r="FP130" s="9"/>
      <c r="FQ130" s="9"/>
      <c r="FR130" s="9"/>
      <c r="FS130" s="9"/>
      <c r="FT130" s="9"/>
      <c r="FU130" s="9"/>
      <c r="FV130" s="9"/>
      <c r="FW130" s="9"/>
      <c r="FX130" s="9"/>
      <c r="FY130" s="9"/>
      <c r="FZ130" s="9"/>
      <c r="GA130" s="9"/>
      <c r="GB130" s="9"/>
      <c r="GC130" s="9"/>
      <c r="GD130" s="9"/>
      <c r="GE130" s="9"/>
      <c r="GF130" s="9"/>
      <c r="GG130" s="9"/>
      <c r="GH130" s="9"/>
      <c r="GI130" s="9"/>
      <c r="GJ130" s="9"/>
      <c r="GK130" s="9"/>
      <c r="GL130" s="9"/>
      <c r="GM130" s="9"/>
      <c r="GN130" s="9"/>
      <c r="GO130" s="9"/>
      <c r="GP130" s="9"/>
      <c r="GQ130" s="9"/>
      <c r="GR130" s="9"/>
      <c r="GS130" s="9"/>
      <c r="GT130" s="9"/>
      <c r="GU130" s="9"/>
      <c r="GV130" s="9"/>
      <c r="GW130" s="9"/>
      <c r="GX130" s="9"/>
      <c r="GY130" s="9"/>
      <c r="GZ130" s="9"/>
      <c r="HA130" s="9"/>
      <c r="HB130" s="9"/>
      <c r="HC130" s="9"/>
      <c r="HD130" s="9"/>
      <c r="HE130" s="9"/>
      <c r="HF130" s="9"/>
      <c r="HG130" s="9"/>
      <c r="HH130" s="9"/>
      <c r="HI130" s="9"/>
      <c r="HJ130" s="9"/>
      <c r="HK130" s="9"/>
      <c r="HL130" s="9"/>
      <c r="HM130" s="9"/>
      <c r="HN130" s="9"/>
      <c r="HO130" s="9"/>
      <c r="HP130" s="9"/>
      <c r="HQ130" s="9"/>
      <c r="HR130" s="9"/>
      <c r="HS130" s="9"/>
      <c r="HT130" s="9"/>
      <c r="HU130" s="9"/>
      <c r="HV130" s="9"/>
      <c r="HW130" s="9"/>
      <c r="HX130" s="9"/>
      <c r="HY130" s="9"/>
      <c r="HZ130" s="9"/>
      <c r="IA130" s="9"/>
      <c r="IB130" s="9"/>
      <c r="IC130" s="9"/>
      <c r="ID130" s="9"/>
      <c r="IE130" s="9"/>
      <c r="IF130" s="9"/>
      <c r="IG130" s="9"/>
      <c r="IH130" s="9"/>
      <c r="II130" s="9"/>
      <c r="IJ130" s="9"/>
      <c r="IK130" s="9"/>
      <c r="IL130" s="9"/>
      <c r="IM130" s="9"/>
      <c r="IN130" s="9"/>
      <c r="IO130" s="9"/>
      <c r="IP130" s="9"/>
      <c r="IQ130" s="9"/>
      <c r="IR130" s="9"/>
      <c r="IS130" s="9"/>
      <c r="IT130" s="9"/>
      <c r="IU130" s="9"/>
      <c r="IV130" s="9"/>
      <c r="IW130" s="9"/>
      <c r="IX130" s="9"/>
      <c r="IY130" s="9"/>
      <c r="IZ130" s="9"/>
      <c r="JA130" s="9"/>
      <c r="JB130" s="9"/>
      <c r="JC130" s="9"/>
      <c r="JD130" s="9"/>
      <c r="JE130" s="9"/>
      <c r="JF130" s="9"/>
      <c r="JG130" s="9"/>
      <c r="JH130" s="9"/>
      <c r="JI130" s="9"/>
      <c r="JJ130" s="9"/>
      <c r="JK130" s="9"/>
      <c r="JL130" s="9"/>
      <c r="JM130" s="9"/>
      <c r="JN130" s="9"/>
      <c r="JO130" s="9"/>
      <c r="JP130" s="9"/>
      <c r="JQ130" s="9"/>
      <c r="JR130" s="9"/>
      <c r="JS130" s="9"/>
      <c r="JT130" s="9"/>
      <c r="JU130" s="9"/>
      <c r="JV130" s="9"/>
      <c r="JW130" s="9"/>
      <c r="JX130" s="9"/>
      <c r="JY130" s="9"/>
      <c r="JZ130" s="9"/>
      <c r="KA130" s="9"/>
      <c r="KB130" s="9"/>
      <c r="KC130" s="9"/>
      <c r="KD130" s="9"/>
      <c r="KE130" s="9"/>
      <c r="KF130" s="9"/>
      <c r="KG130" s="9"/>
      <c r="KH130" s="9"/>
      <c r="KI130" s="9"/>
      <c r="KJ130" s="9"/>
      <c r="KK130" s="9"/>
      <c r="KL130" s="9"/>
      <c r="KM130" s="9"/>
      <c r="KN130" s="9"/>
      <c r="KO130" s="9"/>
      <c r="KP130" s="9"/>
      <c r="KQ130" s="9"/>
      <c r="KR130" s="9"/>
      <c r="KS130" s="9"/>
      <c r="KT130" s="9"/>
      <c r="KU130" s="9"/>
      <c r="KV130" s="9"/>
      <c r="KW130" s="9"/>
      <c r="KX130" s="9"/>
      <c r="KY130" s="9"/>
      <c r="KZ130" s="9"/>
      <c r="LA130" s="9"/>
      <c r="LB130" s="9"/>
      <c r="LC130" s="9"/>
      <c r="LD130" s="9"/>
      <c r="LE130" s="9"/>
      <c r="LF130" s="9"/>
      <c r="LG130" s="9"/>
      <c r="LH130" s="9"/>
      <c r="LI130" s="9"/>
      <c r="LJ130" s="9"/>
      <c r="LK130" s="9"/>
      <c r="LL130" s="9"/>
      <c r="LM130" s="9"/>
      <c r="LN130" s="9"/>
      <c r="LO130" s="9"/>
      <c r="LP130" s="9"/>
      <c r="LQ130" s="9"/>
      <c r="LR130" s="9"/>
      <c r="LS130" s="9"/>
      <c r="LT130" s="9"/>
      <c r="LU130" s="9"/>
      <c r="LV130" s="9"/>
      <c r="LW130" s="9"/>
      <c r="LX130" s="9"/>
    </row>
    <row r="131" spans="1:336" s="15" customFormat="1" ht="236.25" x14ac:dyDescent="0.25">
      <c r="A131" s="661" t="str">
        <f>CONCATENATE(MUEBLES3[[#This Row],[CODIGO DE LA PARTIDA ESPECIFICA ]],"-",MUEBLES3[[#This Row],[NO. EDIFICIO ]],"-",MUEBLES3[[#This Row],[NO. ÁREA ]],"-",MUEBLES3[[#This Row],[NÚM. DE BIEN ]],"-",MUEBLES3[[#This Row],[CONSECUTIVO DEL BIEN ]],"-",MUEBLES3[[#This Row],[CONSECUTIVO GENERAL DE INVENTARIO]])</f>
        <v>515-01-14-109-063-0126</v>
      </c>
      <c r="B131" s="494">
        <v>515</v>
      </c>
      <c r="C131" s="489" t="s">
        <v>6093</v>
      </c>
      <c r="D131" s="495" t="s">
        <v>7637</v>
      </c>
      <c r="E131" s="494" t="s">
        <v>4060</v>
      </c>
      <c r="F131" s="495" t="str">
        <f>VLOOKUP(MUEBLES3[[#This Row],[NO. EDIFICIO ]],EDIFICIOS[],2,FALSE)</f>
        <v>PALACIO MUNICIPAL</v>
      </c>
      <c r="G131" s="495" t="str">
        <f>VLOOKUP(MUEBLES3[[#This Row],[NO. EDIFICIO ]],EDIFICIOS[],3,FALSE)</f>
        <v>PALACIO MUNICIPAL, S/N, COLONIA CENTRO</v>
      </c>
      <c r="H131" s="490" t="s">
        <v>4259</v>
      </c>
      <c r="I131" s="488" t="str">
        <f>VLOOKUP(MUEBLES3[[#This Row],[NO. ÁREA ]],AREAS[],2,FALSE)</f>
        <v>ADMINISTRACIÓN MUNICIPAL</v>
      </c>
      <c r="J131" s="496" t="str">
        <f>VLOOKUP(MUEBLES3[[#This Row],[NO. ÁREA ]],AREAS[],5,FALSE)</f>
        <v>C. DAVID PÉREZ ALONSO</v>
      </c>
      <c r="K131" s="496">
        <v>24</v>
      </c>
      <c r="L131" s="488" t="str">
        <f>VLOOKUP(MUEBLES3[[#This Row],[NÚM. DE NOMINA ]],PERSONAL[],2,FALSE)</f>
        <v>C. CONCEPCIÓN TORRES IBARRA</v>
      </c>
      <c r="M131" s="488" t="str">
        <f>VLOOKUP(MUEBLES3[[#This Row],[NÚM. DE NOMINA ]],PERSONAL[],3,FALSE)</f>
        <v>SECRETARIA</v>
      </c>
      <c r="N131" s="494" t="s">
        <v>4339</v>
      </c>
      <c r="O131" s="496" t="s">
        <v>4754</v>
      </c>
      <c r="P131" s="497" t="str">
        <f>VLOOKUP(MUEBLES3[[#This Row],[NÚM. DE BIEN ]],BIENES[],2,FALSE)</f>
        <v xml:space="preserve">EQUIPO DE COMPUTO </v>
      </c>
      <c r="Q131" s="499" t="s">
        <v>396</v>
      </c>
      <c r="R131" s="490" t="s">
        <v>5068</v>
      </c>
      <c r="S131" s="495" t="s">
        <v>50</v>
      </c>
      <c r="T131" s="494" t="s">
        <v>209</v>
      </c>
      <c r="U131" s="495" t="s">
        <v>397</v>
      </c>
      <c r="V131" s="495">
        <v>68</v>
      </c>
      <c r="W131" s="500">
        <v>42719</v>
      </c>
      <c r="X131" s="498">
        <v>7076</v>
      </c>
      <c r="Y131" s="498">
        <v>0</v>
      </c>
      <c r="Z131" s="498">
        <v>7076</v>
      </c>
      <c r="AA131" s="496" t="s">
        <v>3756</v>
      </c>
      <c r="AB131" s="498"/>
      <c r="AC131" s="510" t="s">
        <v>26</v>
      </c>
      <c r="AD131" s="511"/>
    </row>
    <row r="132" spans="1:336" s="15" customFormat="1" ht="110.25" x14ac:dyDescent="0.25">
      <c r="A132" s="661" t="str">
        <f>CONCATENATE(MUEBLES3[[#This Row],[CODIGO DE LA PARTIDA ESPECIFICA ]],"-",MUEBLES3[[#This Row],[NO. EDIFICIO ]],"-",MUEBLES3[[#This Row],[NO. ÁREA ]],"-",MUEBLES3[[#This Row],[NÚM. DE BIEN ]],"-",MUEBLES3[[#This Row],[CONSECUTIVO DEL BIEN ]],"-",MUEBLES3[[#This Row],[CONSECUTIVO GENERAL DE INVENTARIO]])</f>
        <v>515-01-08-151-041-0127</v>
      </c>
      <c r="B132" s="494">
        <v>515</v>
      </c>
      <c r="C132" s="489" t="s">
        <v>6093</v>
      </c>
      <c r="D132" s="495" t="s">
        <v>7638</v>
      </c>
      <c r="E132" s="494" t="s">
        <v>4060</v>
      </c>
      <c r="F132" s="495" t="str">
        <f>VLOOKUP(MUEBLES3[[#This Row],[NO. EDIFICIO ]],EDIFICIOS[],2,FALSE)</f>
        <v>PALACIO MUNICIPAL</v>
      </c>
      <c r="G132" s="495" t="str">
        <f>VLOOKUP(MUEBLES3[[#This Row],[NO. EDIFICIO ]],EDIFICIOS[],3,FALSE)</f>
        <v>PALACIO MUNICIPAL, S/N, COLONIA CENTRO</v>
      </c>
      <c r="H132" s="490" t="s">
        <v>4071</v>
      </c>
      <c r="I132" s="488" t="str">
        <f>VLOOKUP(MUEBLES3[[#This Row],[NO. ÁREA ]],AREAS[],2,FALSE)</f>
        <v xml:space="preserve">SECRETARIA EJECUTIVA DEL SIPINNA </v>
      </c>
      <c r="J132" s="496" t="str">
        <f>VLOOKUP(MUEBLES3[[#This Row],[NO. ÁREA ]],AREAS[],5,FALSE)</f>
        <v>LIC. ANAI HERRERA BAUTISTA</v>
      </c>
      <c r="K132" s="496">
        <v>116</v>
      </c>
      <c r="L132" s="488" t="str">
        <f>VLOOKUP(MUEBLES3[[#This Row],[NÚM. DE NOMINA ]],PERSONAL[],2,FALSE)</f>
        <v>LIC. ANAI HERRERA BAUTISTA</v>
      </c>
      <c r="M132" s="488" t="str">
        <f>VLOOKUP(MUEBLES3[[#This Row],[NÚM. DE NOMINA ]],PERSONAL[],3,FALSE)</f>
        <v>TITULAR</v>
      </c>
      <c r="N132" s="494" t="s">
        <v>4404</v>
      </c>
      <c r="O132" s="496" t="s">
        <v>4732</v>
      </c>
      <c r="P132" s="497" t="str">
        <f>VLOOKUP(MUEBLES3[[#This Row],[NÚM. DE BIEN ]],BIENES[],2,FALSE)</f>
        <v xml:space="preserve">IMPRESORA </v>
      </c>
      <c r="Q132" s="499" t="s">
        <v>398</v>
      </c>
      <c r="R132" s="490" t="s">
        <v>5069</v>
      </c>
      <c r="S132" s="495" t="s">
        <v>35</v>
      </c>
      <c r="T132" s="494" t="s">
        <v>36</v>
      </c>
      <c r="U132" s="495" t="s">
        <v>399</v>
      </c>
      <c r="V132" s="495">
        <v>70</v>
      </c>
      <c r="W132" s="500">
        <v>42719</v>
      </c>
      <c r="X132" s="498">
        <v>6554</v>
      </c>
      <c r="Y132" s="498">
        <v>0</v>
      </c>
      <c r="Z132" s="498">
        <v>6554</v>
      </c>
      <c r="AA132" s="494" t="s">
        <v>1315</v>
      </c>
      <c r="AB132" s="498"/>
      <c r="AC132" s="510" t="s">
        <v>26</v>
      </c>
      <c r="AD132" s="511"/>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c r="FW132" s="9"/>
      <c r="FX132" s="9"/>
      <c r="FY132" s="9"/>
      <c r="FZ132" s="9"/>
      <c r="GA132" s="9"/>
      <c r="GB132" s="9"/>
      <c r="GC132" s="9"/>
      <c r="GD132" s="9"/>
      <c r="GE132" s="9"/>
      <c r="GF132" s="9"/>
      <c r="GG132" s="9"/>
      <c r="GH132" s="9"/>
      <c r="GI132" s="9"/>
      <c r="GJ132" s="9"/>
      <c r="GK132" s="9"/>
      <c r="GL132" s="9"/>
      <c r="GM132" s="9"/>
      <c r="GN132" s="9"/>
      <c r="GO132" s="9"/>
      <c r="GP132" s="9"/>
      <c r="GQ132" s="9"/>
      <c r="GR132" s="9"/>
      <c r="GS132" s="9"/>
      <c r="GT132" s="9"/>
      <c r="GU132" s="9"/>
      <c r="GV132" s="9"/>
      <c r="GW132" s="9"/>
      <c r="GX132" s="9"/>
      <c r="GY132" s="9"/>
      <c r="GZ132" s="9"/>
      <c r="HA132" s="9"/>
      <c r="HB132" s="9"/>
      <c r="HC132" s="9"/>
      <c r="HD132" s="9"/>
      <c r="HE132" s="9"/>
      <c r="HF132" s="9"/>
      <c r="HG132" s="9"/>
      <c r="HH132" s="9"/>
      <c r="HI132" s="9"/>
      <c r="HJ132" s="9"/>
      <c r="HK132" s="9"/>
      <c r="HL132" s="9"/>
      <c r="HM132" s="9"/>
      <c r="HN132" s="9"/>
      <c r="HO132" s="9"/>
      <c r="HP132" s="9"/>
      <c r="HQ132" s="9"/>
      <c r="HR132" s="9"/>
      <c r="HS132" s="9"/>
      <c r="HT132" s="9"/>
      <c r="HU132" s="9"/>
      <c r="HV132" s="9"/>
      <c r="HW132" s="9"/>
      <c r="HX132" s="9"/>
      <c r="HY132" s="9"/>
      <c r="HZ132" s="9"/>
      <c r="IA132" s="9"/>
      <c r="IB132" s="9"/>
      <c r="IC132" s="9"/>
      <c r="ID132" s="9"/>
      <c r="IE132" s="9"/>
      <c r="IF132" s="9"/>
      <c r="IG132" s="9"/>
      <c r="IH132" s="9"/>
      <c r="II132" s="9"/>
      <c r="IJ132" s="9"/>
      <c r="IK132" s="9"/>
      <c r="IL132" s="9"/>
      <c r="IM132" s="9"/>
      <c r="IN132" s="9"/>
      <c r="IO132" s="9"/>
      <c r="IP132" s="9"/>
      <c r="IQ132" s="9"/>
      <c r="IR132" s="9"/>
      <c r="IS132" s="9"/>
      <c r="IT132" s="9"/>
      <c r="IU132" s="9"/>
      <c r="IV132" s="9"/>
      <c r="IW132" s="9"/>
      <c r="IX132" s="9"/>
      <c r="IY132" s="9"/>
      <c r="IZ132" s="9"/>
      <c r="JA132" s="9"/>
      <c r="JB132" s="9"/>
      <c r="JC132" s="9"/>
      <c r="JD132" s="9"/>
      <c r="JE132" s="9"/>
      <c r="JF132" s="9"/>
      <c r="JG132" s="9"/>
      <c r="JH132" s="9"/>
      <c r="JI132" s="9"/>
      <c r="JJ132" s="9"/>
      <c r="JK132" s="9"/>
      <c r="JL132" s="9"/>
      <c r="JM132" s="9"/>
      <c r="JN132" s="9"/>
      <c r="JO132" s="9"/>
      <c r="JP132" s="9"/>
      <c r="JQ132" s="9"/>
      <c r="JR132" s="9"/>
      <c r="JS132" s="9"/>
      <c r="JT132" s="9"/>
      <c r="JU132" s="9"/>
      <c r="JV132" s="9"/>
      <c r="JW132" s="9"/>
      <c r="JX132" s="9"/>
      <c r="JY132" s="9"/>
      <c r="JZ132" s="9"/>
      <c r="KA132" s="9"/>
      <c r="KB132" s="9"/>
      <c r="KC132" s="9"/>
      <c r="KD132" s="9"/>
      <c r="KE132" s="9"/>
      <c r="KF132" s="9"/>
      <c r="KG132" s="9"/>
      <c r="KH132" s="9"/>
      <c r="KI132" s="9"/>
      <c r="KJ132" s="9"/>
      <c r="KK132" s="9"/>
      <c r="KL132" s="9"/>
      <c r="KM132" s="9"/>
      <c r="KN132" s="9"/>
      <c r="KO132" s="9"/>
      <c r="KP132" s="9"/>
      <c r="KQ132" s="9"/>
      <c r="KR132" s="9"/>
      <c r="KS132" s="9"/>
      <c r="KT132" s="9"/>
      <c r="KU132" s="9"/>
      <c r="KV132" s="9"/>
      <c r="KW132" s="9"/>
      <c r="KX132" s="9"/>
      <c r="KY132" s="9"/>
      <c r="KZ132" s="9"/>
      <c r="LA132" s="9"/>
      <c r="LB132" s="9"/>
      <c r="LC132" s="9"/>
      <c r="LD132" s="9"/>
      <c r="LE132" s="9"/>
      <c r="LF132" s="9"/>
      <c r="LG132" s="9"/>
      <c r="LH132" s="9"/>
      <c r="LI132" s="9"/>
      <c r="LJ132" s="9"/>
      <c r="LK132" s="9"/>
      <c r="LL132" s="9"/>
      <c r="LM132" s="9"/>
      <c r="LN132" s="9"/>
      <c r="LO132" s="9"/>
      <c r="LP132" s="9"/>
      <c r="LQ132" s="9"/>
      <c r="LR132" s="9"/>
      <c r="LS132" s="9"/>
      <c r="LT132" s="9"/>
      <c r="LU132" s="9"/>
      <c r="LV132" s="9"/>
      <c r="LW132" s="9"/>
      <c r="LX132" s="9"/>
    </row>
    <row r="133" spans="1:336" s="15" customFormat="1" ht="126" x14ac:dyDescent="0.25">
      <c r="A133" s="661" t="str">
        <f>CONCATENATE(MUEBLES3[[#This Row],[CODIGO DE LA PARTIDA ESPECIFICA ]],"-",MUEBLES3[[#This Row],[NO. EDIFICIO ]],"-",MUEBLES3[[#This Row],[NO. ÁREA ]],"-",MUEBLES3[[#This Row],[NÚM. DE BIEN ]],"-",MUEBLES3[[#This Row],[CONSECUTIVO DEL BIEN ]],"-",MUEBLES3[[#This Row],[CONSECUTIVO GENERAL DE INVENTARIO]])</f>
        <v>515-01-08-109-064-0128</v>
      </c>
      <c r="B133" s="494">
        <v>515</v>
      </c>
      <c r="C133" s="489" t="s">
        <v>6093</v>
      </c>
      <c r="D133" s="495" t="s">
        <v>7639</v>
      </c>
      <c r="E133" s="494" t="s">
        <v>4060</v>
      </c>
      <c r="F133" s="495" t="str">
        <f>VLOOKUP(MUEBLES3[[#This Row],[NO. EDIFICIO ]],EDIFICIOS[],2,FALSE)</f>
        <v>PALACIO MUNICIPAL</v>
      </c>
      <c r="G133" s="495" t="str">
        <f>VLOOKUP(MUEBLES3[[#This Row],[NO. EDIFICIO ]],EDIFICIOS[],3,FALSE)</f>
        <v>PALACIO MUNICIPAL, S/N, COLONIA CENTRO</v>
      </c>
      <c r="H133" s="490" t="s">
        <v>4071</v>
      </c>
      <c r="I133" s="488" t="str">
        <f>VLOOKUP(MUEBLES3[[#This Row],[NO. ÁREA ]],AREAS[],2,FALSE)</f>
        <v xml:space="preserve">SECRETARIA EJECUTIVA DEL SIPINNA </v>
      </c>
      <c r="J133" s="496" t="str">
        <f>VLOOKUP(MUEBLES3[[#This Row],[NO. ÁREA ]],AREAS[],5,FALSE)</f>
        <v>LIC. ANAI HERRERA BAUTISTA</v>
      </c>
      <c r="K133" s="496">
        <v>116</v>
      </c>
      <c r="L133" s="488" t="str">
        <f>VLOOKUP(MUEBLES3[[#This Row],[NÚM. DE NOMINA ]],PERSONAL[],2,FALSE)</f>
        <v>LIC. ANAI HERRERA BAUTISTA</v>
      </c>
      <c r="M133" s="488" t="str">
        <f>VLOOKUP(MUEBLES3[[#This Row],[NÚM. DE NOMINA ]],PERSONAL[],3,FALSE)</f>
        <v>TITULAR</v>
      </c>
      <c r="N133" s="494" t="s">
        <v>4339</v>
      </c>
      <c r="O133" s="496" t="s">
        <v>4755</v>
      </c>
      <c r="P133" s="497" t="str">
        <f>VLOOKUP(MUEBLES3[[#This Row],[NÚM. DE BIEN ]],BIENES[],2,FALSE)</f>
        <v xml:space="preserve">EQUIPO DE COMPUTO </v>
      </c>
      <c r="Q133" s="499" t="s">
        <v>122</v>
      </c>
      <c r="R133" s="490" t="s">
        <v>5070</v>
      </c>
      <c r="S133" s="495" t="s">
        <v>22</v>
      </c>
      <c r="T133" s="494" t="s">
        <v>123</v>
      </c>
      <c r="U133" s="495" t="s">
        <v>395</v>
      </c>
      <c r="V133" s="495" t="s">
        <v>125</v>
      </c>
      <c r="W133" s="500">
        <v>43318</v>
      </c>
      <c r="X133" s="498">
        <v>7640.65</v>
      </c>
      <c r="Y133" s="498">
        <v>0</v>
      </c>
      <c r="Z133" s="498">
        <v>7640.65</v>
      </c>
      <c r="AA133" s="494" t="s">
        <v>1315</v>
      </c>
      <c r="AB133" s="498"/>
      <c r="AC133" s="510" t="s">
        <v>26</v>
      </c>
      <c r="AD133" s="511"/>
    </row>
    <row r="134" spans="1:336" s="15" customFormat="1" ht="173.25" x14ac:dyDescent="0.25">
      <c r="A134" s="661" t="str">
        <f>CONCATENATE(MUEBLES3[[#This Row],[CODIGO DE LA PARTIDA ESPECIFICA ]],"-",MUEBLES3[[#This Row],[NO. EDIFICIO ]],"-",MUEBLES3[[#This Row],[NO. ÁREA ]],"-",MUEBLES3[[#This Row],[NÚM. DE BIEN ]],"-",MUEBLES3[[#This Row],[CONSECUTIVO DEL BIEN ]],"-",MUEBLES3[[#This Row],[CONSECUTIVO GENERAL DE INVENTARIO]])</f>
        <v>515-06-52-109-065-0129</v>
      </c>
      <c r="B134" s="494">
        <v>515</v>
      </c>
      <c r="C134" s="489" t="s">
        <v>6093</v>
      </c>
      <c r="D134" s="495" t="s">
        <v>6336</v>
      </c>
      <c r="E134" s="494" t="s">
        <v>4064</v>
      </c>
      <c r="F134" s="495" t="str">
        <f>VLOOKUP(MUEBLES3[[#This Row],[NO. EDIFICIO ]],EDIFICIOS[],2,FALSE)</f>
        <v xml:space="preserve">CAIC SANTIAGO DE ANAYA </v>
      </c>
      <c r="G134" s="495" t="str">
        <f>VLOOKUP(MUEBLES3[[#This Row],[NO. EDIFICIO ]],EDIFICIOS[],3,FALSE)</f>
        <v xml:space="preserve">CALLE BENITO JUAREZ, SECCIÓN NORTE, MANZANA 2, SANTIAGO DE ANAYA, HIDALGO </v>
      </c>
      <c r="H134" s="490" t="s">
        <v>4297</v>
      </c>
      <c r="I134" s="488" t="str">
        <f>VLOOKUP(MUEBLES3[[#This Row],[NO. ÁREA ]],AREAS[],2,FALSE)</f>
        <v xml:space="preserve">CENTRO DE AISTENCIA INFANTIL </v>
      </c>
      <c r="J134" s="496" t="str">
        <f>VLOOKUP(MUEBLES3[[#This Row],[NO. ÁREA ]],AREAS[],5,FALSE)</f>
        <v>LIC. ABIGAIL ALDANA PÉREZ</v>
      </c>
      <c r="K134" s="496">
        <v>416</v>
      </c>
      <c r="L134" s="488" t="str">
        <f>VLOOKUP(MUEBLES3[[#This Row],[NÚM. DE NOMINA ]],PERSONAL[],2,FALSE)</f>
        <v>LIC. ABIGAIL ALDANA PÉREZ</v>
      </c>
      <c r="M134" s="488" t="str">
        <f>VLOOKUP(MUEBLES3[[#This Row],[NÚM. DE NOMINA ]],PERSONAL[],3,FALSE)</f>
        <v>ASISTENTE EDUCATIVO</v>
      </c>
      <c r="N134" s="494" t="s">
        <v>4339</v>
      </c>
      <c r="O134" s="496" t="s">
        <v>4756</v>
      </c>
      <c r="P134" s="497" t="str">
        <f>VLOOKUP(MUEBLES3[[#This Row],[NÚM. DE BIEN ]],BIENES[],2,FALSE)</f>
        <v xml:space="preserve">EQUIPO DE COMPUTO </v>
      </c>
      <c r="Q134" s="499" t="s">
        <v>421</v>
      </c>
      <c r="R134" s="490" t="s">
        <v>5071</v>
      </c>
      <c r="S134" s="495" t="s">
        <v>50</v>
      </c>
      <c r="T134" s="494" t="s">
        <v>209</v>
      </c>
      <c r="U134" s="495" t="s">
        <v>422</v>
      </c>
      <c r="V134" s="495" t="s">
        <v>220</v>
      </c>
      <c r="W134" s="500">
        <v>42759</v>
      </c>
      <c r="X134" s="498">
        <v>9999</v>
      </c>
      <c r="Y134" s="498">
        <v>0</v>
      </c>
      <c r="Z134" s="498">
        <v>9999</v>
      </c>
      <c r="AA134" s="496" t="s">
        <v>1312</v>
      </c>
      <c r="AB134" s="498"/>
      <c r="AC134" s="510" t="s">
        <v>26</v>
      </c>
      <c r="AD134" s="511"/>
    </row>
    <row r="135" spans="1:336" s="15" customFormat="1" ht="189" x14ac:dyDescent="0.25">
      <c r="A135" s="661" t="str">
        <f>CONCATENATE(MUEBLES3[[#This Row],[CODIGO DE LA PARTIDA ESPECIFICA ]],"-",MUEBLES3[[#This Row],[NO. EDIFICIO ]],"-",MUEBLES3[[#This Row],[NO. ÁREA ]],"-",MUEBLES3[[#This Row],[NÚM. DE BIEN ]],"-",MUEBLES3[[#This Row],[CONSECUTIVO DEL BIEN ]],"-",MUEBLES3[[#This Row],[CONSECUTIVO GENERAL DE INVENTARIO]])</f>
        <v>515-07-53-109-066-0130</v>
      </c>
      <c r="B135" s="494">
        <v>515</v>
      </c>
      <c r="C135" s="489" t="s">
        <v>6093</v>
      </c>
      <c r="D135" s="495" t="s">
        <v>7640</v>
      </c>
      <c r="E135" s="494" t="s">
        <v>4065</v>
      </c>
      <c r="F135" s="495" t="str">
        <f>VLOOKUP(MUEBLES3[[#This Row],[NO. EDIFICIO ]],EDIFICIOS[],2,FALSE)</f>
        <v xml:space="preserve">CAIC YOLOTEPEC </v>
      </c>
      <c r="G135" s="495" t="str">
        <f>VLOOKUP(MUEBLES3[[#This Row],[NO. EDIFICIO ]],EDIFICIOS[],3,FALSE)</f>
        <v xml:space="preserve">EMILIO HERNANDEZ, MANZANA EL VIXTHA, LOCALIDAD DE YOLOTEPEC </v>
      </c>
      <c r="H135" s="490" t="s">
        <v>4298</v>
      </c>
      <c r="I135" s="488" t="str">
        <f>VLOOKUP(MUEBLES3[[#This Row],[NO. ÁREA ]],AREAS[],2,FALSE)</f>
        <v xml:space="preserve">CENTRO DE AISTENCIA INFANTIL </v>
      </c>
      <c r="J135" s="496" t="str">
        <f>VLOOKUP(MUEBLES3[[#This Row],[NO. ÁREA ]],AREAS[],5,FALSE)</f>
        <v xml:space="preserve">LIC. MAYRA PÉREZ SÁNCHEZ </v>
      </c>
      <c r="K135" s="496">
        <v>129</v>
      </c>
      <c r="L135" s="488" t="str">
        <f>VLOOKUP(MUEBLES3[[#This Row],[NÚM. DE NOMINA ]],PERSONAL[],2,FALSE)</f>
        <v xml:space="preserve">LIC. MAYRA PÉREZ SÁNCHEZ </v>
      </c>
      <c r="M135" s="488" t="str">
        <f>VLOOKUP(MUEBLES3[[#This Row],[NÚM. DE NOMINA ]],PERSONAL[],3,FALSE)</f>
        <v>DIRECTOR</v>
      </c>
      <c r="N135" s="494" t="s">
        <v>4339</v>
      </c>
      <c r="O135" s="496" t="s">
        <v>4757</v>
      </c>
      <c r="P135" s="497" t="str">
        <f>VLOOKUP(MUEBLES3[[#This Row],[NÚM. DE BIEN ]],BIENES[],2,FALSE)</f>
        <v xml:space="preserve">EQUIPO DE COMPUTO </v>
      </c>
      <c r="Q135" s="499" t="s">
        <v>2028</v>
      </c>
      <c r="R135" s="490" t="s">
        <v>5072</v>
      </c>
      <c r="S135" s="495" t="s">
        <v>22</v>
      </c>
      <c r="T135" s="494" t="s">
        <v>426</v>
      </c>
      <c r="U135" s="495" t="s">
        <v>427</v>
      </c>
      <c r="V135" s="495">
        <v>43</v>
      </c>
      <c r="W135" s="500">
        <v>42719</v>
      </c>
      <c r="X135" s="498">
        <v>6300</v>
      </c>
      <c r="Y135" s="498">
        <v>0</v>
      </c>
      <c r="Z135" s="498">
        <v>6300</v>
      </c>
      <c r="AA135" s="496" t="s">
        <v>1312</v>
      </c>
      <c r="AB135" s="498"/>
      <c r="AC135" s="510" t="s">
        <v>26</v>
      </c>
      <c r="AD135" s="511"/>
    </row>
    <row r="136" spans="1:336" s="15" customFormat="1" ht="204.75" x14ac:dyDescent="0.25">
      <c r="A136" s="661" t="str">
        <f>CONCATENATE(MUEBLES3[[#This Row],[CODIGO DE LA PARTIDA ESPECIFICA ]],"-",MUEBLES3[[#This Row],[NO. EDIFICIO ]],"-",MUEBLES3[[#This Row],[NO. ÁREA ]],"-",MUEBLES3[[#This Row],[NÚM. DE BIEN ]],"-",MUEBLES3[[#This Row],[CONSECUTIVO DEL BIEN ]],"-",MUEBLES3[[#This Row],[CONSECUTIVO GENERAL DE INVENTARIO]])</f>
        <v>515-05-48-109-067-0131</v>
      </c>
      <c r="B136" s="494">
        <v>515</v>
      </c>
      <c r="C136" s="489" t="s">
        <v>6093</v>
      </c>
      <c r="D136" s="495" t="s">
        <v>6135</v>
      </c>
      <c r="E136" s="494" t="s">
        <v>4063</v>
      </c>
      <c r="F136" s="495" t="str">
        <f>VLOOKUP(MUEBLES3[[#This Row],[NO. EDIFICIO ]],EDIFICIOS[],2,FALSE)</f>
        <v>SISTEMA MUNICIPAL DIF</v>
      </c>
      <c r="G136" s="495" t="str">
        <f>VLOOKUP(MUEBLES3[[#This Row],[NO. EDIFICIO ]],EDIFICIOS[],3,FALSE)</f>
        <v>AV. REFORMA S/N, SECCIÓN NORTE, MANZANA 2, SANTIAGO DE ANAYA, HIDALGO</v>
      </c>
      <c r="H136" s="490" t="s">
        <v>4293</v>
      </c>
      <c r="I136" s="488" t="str">
        <f>VLOOKUP(MUEBLES3[[#This Row],[NO. ÁREA ]],AREAS[],2,FALSE)</f>
        <v>SISTEMA MUNICIPAL PARA EL DESARROLLO INTEGRAL DE LA FAMILIA</v>
      </c>
      <c r="J136" s="496" t="str">
        <f>VLOOKUP(MUEBLES3[[#This Row],[NO. ÁREA ]],AREAS[],5,FALSE)</f>
        <v>C. BELEN GONZÁLEZ BARRERA</v>
      </c>
      <c r="K136" s="496">
        <v>123</v>
      </c>
      <c r="L136" s="488" t="str">
        <f>VLOOKUP(MUEBLES3[[#This Row],[NÚM. DE NOMINA ]],PERSONAL[],2,FALSE)</f>
        <v>C. TERESA ALVITER SALINAS</v>
      </c>
      <c r="M136" s="488" t="str">
        <f>VLOOKUP(MUEBLES3[[#This Row],[NÚM. DE NOMINA ]],PERSONAL[],3,FALSE)</f>
        <v>GERONTÓLOGA</v>
      </c>
      <c r="N136" s="494" t="s">
        <v>4339</v>
      </c>
      <c r="O136" s="496" t="s">
        <v>4758</v>
      </c>
      <c r="P136" s="497" t="str">
        <f>VLOOKUP(MUEBLES3[[#This Row],[NÚM. DE BIEN ]],BIENES[],2,FALSE)</f>
        <v xml:space="preserve">EQUIPO DE COMPUTO </v>
      </c>
      <c r="Q136" s="499" t="s">
        <v>489</v>
      </c>
      <c r="R136" s="490" t="s">
        <v>5073</v>
      </c>
      <c r="S136" s="495" t="s">
        <v>22</v>
      </c>
      <c r="T136" s="494" t="s">
        <v>490</v>
      </c>
      <c r="U136" s="495" t="s">
        <v>491</v>
      </c>
      <c r="V136" s="495" t="s">
        <v>177</v>
      </c>
      <c r="W136" s="500">
        <v>42654</v>
      </c>
      <c r="X136" s="498">
        <v>6499</v>
      </c>
      <c r="Y136" s="498">
        <v>0</v>
      </c>
      <c r="Z136" s="498">
        <v>6499</v>
      </c>
      <c r="AA136" s="496" t="s">
        <v>1319</v>
      </c>
      <c r="AB136" s="498"/>
      <c r="AC136" s="510" t="s">
        <v>26</v>
      </c>
      <c r="AD136" s="511"/>
    </row>
    <row r="137" spans="1:336" s="15" customFormat="1" ht="220.5" x14ac:dyDescent="0.25">
      <c r="A137" s="661" t="str">
        <f>CONCATENATE(MUEBLES3[[#This Row],[CODIGO DE LA PARTIDA ESPECIFICA ]],"-",MUEBLES3[[#This Row],[NO. EDIFICIO ]],"-",MUEBLES3[[#This Row],[NO. ÁREA ]],"-",MUEBLES3[[#This Row],[NÚM. DE BIEN ]],"-",MUEBLES3[[#This Row],[CONSECUTIVO DEL BIEN ]],"-",MUEBLES3[[#This Row],[CONSECUTIVO GENERAL DE INVENTARIO]])</f>
        <v>515-05-48-151-042-0132</v>
      </c>
      <c r="B137" s="494">
        <v>515</v>
      </c>
      <c r="C137" s="489" t="s">
        <v>6093</v>
      </c>
      <c r="D137" s="495" t="s">
        <v>7641</v>
      </c>
      <c r="E137" s="494" t="s">
        <v>4063</v>
      </c>
      <c r="F137" s="495" t="str">
        <f>VLOOKUP(MUEBLES3[[#This Row],[NO. EDIFICIO ]],EDIFICIOS[],2,FALSE)</f>
        <v>SISTEMA MUNICIPAL DIF</v>
      </c>
      <c r="G137" s="495" t="str">
        <f>VLOOKUP(MUEBLES3[[#This Row],[NO. EDIFICIO ]],EDIFICIOS[],3,FALSE)</f>
        <v>AV. REFORMA S/N, SECCIÓN NORTE, MANZANA 2, SANTIAGO DE ANAYA, HIDALGO</v>
      </c>
      <c r="H137" s="490" t="s">
        <v>4293</v>
      </c>
      <c r="I137" s="488" t="str">
        <f>VLOOKUP(MUEBLES3[[#This Row],[NO. ÁREA ]],AREAS[],2,FALSE)</f>
        <v>SISTEMA MUNICIPAL PARA EL DESARROLLO INTEGRAL DE LA FAMILIA</v>
      </c>
      <c r="J137" s="496" t="str">
        <f>VLOOKUP(MUEBLES3[[#This Row],[NO. ÁREA ]],AREAS[],5,FALSE)</f>
        <v>C. BELEN GONZÁLEZ BARRERA</v>
      </c>
      <c r="K137" s="496">
        <v>119</v>
      </c>
      <c r="L137" s="488" t="str">
        <f>VLOOKUP(MUEBLES3[[#This Row],[NÚM. DE NOMINA ]],PERSONAL[],2,FALSE)</f>
        <v>C. BELEN GONZÁLEZ BARRERA</v>
      </c>
      <c r="M137" s="488" t="str">
        <f>VLOOKUP(MUEBLES3[[#This Row],[NÚM. DE NOMINA ]],PERSONAL[],3,FALSE)</f>
        <v xml:space="preserve">TITULAR </v>
      </c>
      <c r="N137" s="494" t="s">
        <v>4404</v>
      </c>
      <c r="O137" s="496" t="s">
        <v>4733</v>
      </c>
      <c r="P137" s="497" t="str">
        <f>VLOOKUP(MUEBLES3[[#This Row],[NÚM. DE BIEN ]],BIENES[],2,FALSE)</f>
        <v xml:space="preserve">IMPRESORA </v>
      </c>
      <c r="Q137" s="499" t="s">
        <v>2029</v>
      </c>
      <c r="R137" s="490" t="s">
        <v>5074</v>
      </c>
      <c r="S137" s="495" t="s">
        <v>22</v>
      </c>
      <c r="T137" s="494" t="s">
        <v>813</v>
      </c>
      <c r="U137" s="495" t="s">
        <v>416</v>
      </c>
      <c r="V137" s="495" t="s">
        <v>417</v>
      </c>
      <c r="W137" s="500">
        <v>43397</v>
      </c>
      <c r="X137" s="498">
        <v>6598</v>
      </c>
      <c r="Y137" s="498">
        <v>0</v>
      </c>
      <c r="Z137" s="498">
        <v>6598</v>
      </c>
      <c r="AA137" s="496" t="s">
        <v>1312</v>
      </c>
      <c r="AB137" s="498"/>
      <c r="AC137" s="510" t="s">
        <v>26</v>
      </c>
      <c r="AD137" s="511"/>
    </row>
    <row r="138" spans="1:336" s="15" customFormat="1" ht="173.25" x14ac:dyDescent="0.25">
      <c r="A138" s="661" t="str">
        <f>CONCATENATE(MUEBLES3[[#This Row],[CODIGO DE LA PARTIDA ESPECIFICA ]],"-",MUEBLES3[[#This Row],[NO. EDIFICIO ]],"-",MUEBLES3[[#This Row],[NO. ÁREA ]],"-",MUEBLES3[[#This Row],[NÚM. DE BIEN ]],"-",MUEBLES3[[#This Row],[CONSECUTIVO DEL BIEN ]],"-",MUEBLES3[[#This Row],[CONSECUTIVO GENERAL DE INVENTARIO]])</f>
        <v>515-06-52-109-068-0133</v>
      </c>
      <c r="B138" s="494">
        <v>515</v>
      </c>
      <c r="C138" s="489" t="s">
        <v>6093</v>
      </c>
      <c r="D138" s="495" t="s">
        <v>7547</v>
      </c>
      <c r="E138" s="494" t="s">
        <v>4064</v>
      </c>
      <c r="F138" s="495" t="str">
        <f>VLOOKUP(MUEBLES3[[#This Row],[NO. EDIFICIO ]],EDIFICIOS[],2,FALSE)</f>
        <v xml:space="preserve">CAIC SANTIAGO DE ANAYA </v>
      </c>
      <c r="G138" s="495" t="str">
        <f>VLOOKUP(MUEBLES3[[#This Row],[NO. EDIFICIO ]],EDIFICIOS[],3,FALSE)</f>
        <v xml:space="preserve">CALLE BENITO JUAREZ, SECCIÓN NORTE, MANZANA 2, SANTIAGO DE ANAYA, HIDALGO </v>
      </c>
      <c r="H138" s="490" t="s">
        <v>4297</v>
      </c>
      <c r="I138" s="488" t="str">
        <f>VLOOKUP(MUEBLES3[[#This Row],[NO. ÁREA ]],AREAS[],2,FALSE)</f>
        <v xml:space="preserve">CENTRO DE AISTENCIA INFANTIL </v>
      </c>
      <c r="J138" s="496" t="str">
        <f>VLOOKUP(MUEBLES3[[#This Row],[NO. ÁREA ]],AREAS[],5,FALSE)</f>
        <v>LIC. ABIGAIL ALDANA PÉREZ</v>
      </c>
      <c r="K138" s="496">
        <v>169</v>
      </c>
      <c r="L138" s="488" t="str">
        <f>VLOOKUP(MUEBLES3[[#This Row],[NÚM. DE NOMINA ]],PERSONAL[],2,FALSE)</f>
        <v>LIC. MARÍA DEL SOL GACHUZ MONTER</v>
      </c>
      <c r="M138" s="488" t="str">
        <f>VLOOKUP(MUEBLES3[[#This Row],[NÚM. DE NOMINA ]],PERSONAL[],3,FALSE)</f>
        <v>ASISTENTE EDUCATIVO</v>
      </c>
      <c r="N138" s="494" t="s">
        <v>4339</v>
      </c>
      <c r="O138" s="496" t="s">
        <v>4759</v>
      </c>
      <c r="P138" s="497" t="str">
        <f>VLOOKUP(MUEBLES3[[#This Row],[NÚM. DE BIEN ]],BIENES[],2,FALSE)</f>
        <v xml:space="preserve">EQUIPO DE COMPUTO </v>
      </c>
      <c r="Q138" s="499" t="s">
        <v>419</v>
      </c>
      <c r="R138" s="490" t="s">
        <v>5075</v>
      </c>
      <c r="S138" s="495" t="s">
        <v>50</v>
      </c>
      <c r="T138" s="494" t="s">
        <v>222</v>
      </c>
      <c r="U138" s="495" t="s">
        <v>420</v>
      </c>
      <c r="V138" s="495" t="s">
        <v>220</v>
      </c>
      <c r="W138" s="500">
        <v>42759</v>
      </c>
      <c r="X138" s="498">
        <v>9999</v>
      </c>
      <c r="Y138" s="498">
        <v>0</v>
      </c>
      <c r="Z138" s="498">
        <v>9999</v>
      </c>
      <c r="AA138" s="496" t="s">
        <v>1312</v>
      </c>
      <c r="AB138" s="498"/>
      <c r="AC138" s="510" t="s">
        <v>26</v>
      </c>
      <c r="AD138" s="511"/>
    </row>
    <row r="139" spans="1:336" s="15" customFormat="1" ht="173.25" x14ac:dyDescent="0.25">
      <c r="A139" s="661" t="str">
        <f>CONCATENATE(MUEBLES3[[#This Row],[CODIGO DE LA PARTIDA ESPECIFICA ]],"-",MUEBLES3[[#This Row],[NO. EDIFICIO ]],"-",MUEBLES3[[#This Row],[NO. ÁREA ]],"-",MUEBLES3[[#This Row],[NÚM. DE BIEN ]],"-",MUEBLES3[[#This Row],[CONSECUTIVO DEL BIEN ]],"-",MUEBLES3[[#This Row],[CONSECUTIVO GENERAL DE INVENTARIO]])</f>
        <v>515-05-51-151-043-0134</v>
      </c>
      <c r="B139" s="494">
        <v>515</v>
      </c>
      <c r="C139" s="489" t="s">
        <v>6093</v>
      </c>
      <c r="D139" s="495" t="s">
        <v>7642</v>
      </c>
      <c r="E139" s="494" t="s">
        <v>4063</v>
      </c>
      <c r="F139" s="495" t="str">
        <f>VLOOKUP(MUEBLES3[[#This Row],[NO. EDIFICIO ]],EDIFICIOS[],2,FALSE)</f>
        <v>SISTEMA MUNICIPAL DIF</v>
      </c>
      <c r="G139" s="495" t="str">
        <f>VLOOKUP(MUEBLES3[[#This Row],[NO. EDIFICIO ]],EDIFICIOS[],3,FALSE)</f>
        <v>AV. REFORMA S/N, SECCIÓN NORTE, MANZANA 2, SANTIAGO DE ANAYA, HIDALGO</v>
      </c>
      <c r="H139" s="490" t="s">
        <v>4296</v>
      </c>
      <c r="I139" s="488" t="str">
        <f>VLOOKUP(MUEBLES3[[#This Row],[NO. ÁREA ]],AREAS[],2,FALSE)</f>
        <v>UNIDAD BÁSICA DE REHABILITACIÓN</v>
      </c>
      <c r="J139" s="496" t="str">
        <f>VLOOKUP(MUEBLES3[[#This Row],[NO. ÁREA ]],AREAS[],5,FALSE)</f>
        <v>C. BELEN GONZÁLEZ BARRERA</v>
      </c>
      <c r="K139" s="496">
        <v>119</v>
      </c>
      <c r="L139" s="488" t="str">
        <f>VLOOKUP(MUEBLES3[[#This Row],[NÚM. DE NOMINA ]],PERSONAL[],2,FALSE)</f>
        <v>C. BELEN GONZÁLEZ BARRERA</v>
      </c>
      <c r="M139" s="488" t="str">
        <f>VLOOKUP(MUEBLES3[[#This Row],[NÚM. DE NOMINA ]],PERSONAL[],3,FALSE)</f>
        <v xml:space="preserve">TITULAR </v>
      </c>
      <c r="N139" s="494" t="s">
        <v>4404</v>
      </c>
      <c r="O139" s="496" t="s">
        <v>4734</v>
      </c>
      <c r="P139" s="497" t="str">
        <f>VLOOKUP(MUEBLES3[[#This Row],[NÚM. DE BIEN ]],BIENES[],2,FALSE)</f>
        <v xml:space="preserve">IMPRESORA </v>
      </c>
      <c r="Q139" s="499" t="s">
        <v>34</v>
      </c>
      <c r="R139" s="490" t="s">
        <v>5076</v>
      </c>
      <c r="S139" s="495" t="s">
        <v>35</v>
      </c>
      <c r="T139" s="494" t="s">
        <v>36</v>
      </c>
      <c r="U139" s="495" t="s">
        <v>418</v>
      </c>
      <c r="V139" s="495" t="s">
        <v>220</v>
      </c>
      <c r="W139" s="500">
        <v>42759</v>
      </c>
      <c r="X139" s="498">
        <v>5999</v>
      </c>
      <c r="Y139" s="498">
        <v>0</v>
      </c>
      <c r="Z139" s="498">
        <v>5999</v>
      </c>
      <c r="AA139" s="496" t="s">
        <v>3355</v>
      </c>
      <c r="AB139" s="498"/>
      <c r="AC139" s="510" t="s">
        <v>1298</v>
      </c>
      <c r="AD139" s="511"/>
    </row>
    <row r="140" spans="1:336" s="9" customFormat="1" ht="236.25" x14ac:dyDescent="0.25">
      <c r="A140" s="661" t="str">
        <f>CONCATENATE(MUEBLES3[[#This Row],[CODIGO DE LA PARTIDA ESPECIFICA ]],"-",MUEBLES3[[#This Row],[NO. EDIFICIO ]],"-",MUEBLES3[[#This Row],[NO. ÁREA ]],"-",MUEBLES3[[#This Row],[NÚM. DE BIEN ]],"-",MUEBLES3[[#This Row],[CONSECUTIVO DEL BIEN ]],"-",MUEBLES3[[#This Row],[CONSECUTIVO GENERAL DE INVENTARIO]])</f>
        <v>515-05-54-109-069-0135</v>
      </c>
      <c r="B140" s="494">
        <v>515</v>
      </c>
      <c r="C140" s="489" t="s">
        <v>6093</v>
      </c>
      <c r="D140" s="495" t="s">
        <v>6173</v>
      </c>
      <c r="E140" s="494" t="s">
        <v>4063</v>
      </c>
      <c r="F140" s="495" t="str">
        <f>VLOOKUP(MUEBLES3[[#This Row],[NO. EDIFICIO ]],EDIFICIOS[],2,FALSE)</f>
        <v>SISTEMA MUNICIPAL DIF</v>
      </c>
      <c r="G140" s="495" t="str">
        <f>VLOOKUP(MUEBLES3[[#This Row],[NO. EDIFICIO ]],EDIFICIOS[],3,FALSE)</f>
        <v>AV. REFORMA S/N, SECCIÓN NORTE, MANZANA 2, SANTIAGO DE ANAYA, HIDALGO</v>
      </c>
      <c r="H140" s="490" t="s">
        <v>4299</v>
      </c>
      <c r="I140" s="488" t="str">
        <f>VLOOKUP(MUEBLES3[[#This Row],[NO. ÁREA ]],AREAS[],2,FALSE)</f>
        <v xml:space="preserve">PROGRAMAS ALIMETARIOS </v>
      </c>
      <c r="J140" s="496" t="str">
        <f>VLOOKUP(MUEBLES3[[#This Row],[NO. ÁREA ]],AREAS[],5,FALSE)</f>
        <v>ING. RUSSBELTT MONTER GUTIÉRREZ</v>
      </c>
      <c r="K140" s="496">
        <v>141</v>
      </c>
      <c r="L140" s="488" t="str">
        <f>VLOOKUP(MUEBLES3[[#This Row],[NÚM. DE NOMINA ]],PERSONAL[],2,FALSE)</f>
        <v>ING. RUSSBELTT MONTER GUTIÉRREZ</v>
      </c>
      <c r="M140" s="488" t="str">
        <f>VLOOKUP(MUEBLES3[[#This Row],[NÚM. DE NOMINA ]],PERSONAL[],3,FALSE)</f>
        <v>RESPONSABLE DE PROGRAMA</v>
      </c>
      <c r="N140" s="494" t="s">
        <v>4339</v>
      </c>
      <c r="O140" s="496" t="s">
        <v>4760</v>
      </c>
      <c r="P140" s="497" t="str">
        <f>VLOOKUP(MUEBLES3[[#This Row],[NÚM. DE BIEN ]],BIENES[],2,FALSE)</f>
        <v xml:space="preserve">EQUIPO DE COMPUTO </v>
      </c>
      <c r="Q140" s="499" t="s">
        <v>89</v>
      </c>
      <c r="R140" s="490" t="s">
        <v>5077</v>
      </c>
      <c r="S140" s="495" t="s">
        <v>90</v>
      </c>
      <c r="T140" s="494" t="s">
        <v>91</v>
      </c>
      <c r="U140" s="495" t="s">
        <v>479</v>
      </c>
      <c r="V140" s="495" t="s">
        <v>38</v>
      </c>
      <c r="W140" s="500">
        <v>43587</v>
      </c>
      <c r="X140" s="498">
        <v>0</v>
      </c>
      <c r="Y140" s="498">
        <v>0</v>
      </c>
      <c r="Z140" s="498">
        <v>0</v>
      </c>
      <c r="AA140" s="496" t="s">
        <v>1318</v>
      </c>
      <c r="AB140" s="498"/>
      <c r="AC140" s="510" t="s">
        <v>26</v>
      </c>
      <c r="AD140" s="511"/>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c r="DN140" s="15"/>
      <c r="DO140" s="15"/>
      <c r="DP140" s="15"/>
      <c r="DQ140" s="15"/>
      <c r="DR140" s="15"/>
      <c r="DS140" s="15"/>
      <c r="DT140" s="15"/>
      <c r="DU140" s="15"/>
      <c r="DV140" s="15"/>
      <c r="DW140" s="15"/>
      <c r="DX140" s="15"/>
      <c r="DY140" s="15"/>
      <c r="DZ140" s="15"/>
      <c r="EA140" s="15"/>
      <c r="EB140" s="15"/>
      <c r="EC140" s="15"/>
      <c r="ED140" s="15"/>
      <c r="EE140" s="15"/>
      <c r="EF140" s="15"/>
      <c r="EG140" s="15"/>
      <c r="EH140" s="15"/>
      <c r="EI140" s="15"/>
      <c r="EJ140" s="15"/>
      <c r="EK140" s="15"/>
      <c r="EL140" s="15"/>
      <c r="EM140" s="15"/>
      <c r="EN140" s="15"/>
      <c r="EO140" s="15"/>
      <c r="EP140" s="15"/>
      <c r="EQ140" s="15"/>
      <c r="ER140" s="15"/>
      <c r="ES140" s="15"/>
      <c r="ET140" s="15"/>
      <c r="EU140" s="15"/>
      <c r="EV140" s="15"/>
      <c r="EW140" s="15"/>
      <c r="EX140" s="15"/>
      <c r="EY140" s="15"/>
      <c r="EZ140" s="15"/>
      <c r="FA140" s="15"/>
      <c r="FB140" s="15"/>
      <c r="FC140" s="15"/>
      <c r="FD140" s="15"/>
      <c r="FE140" s="15"/>
      <c r="FF140" s="15"/>
      <c r="FG140" s="15"/>
      <c r="FH140" s="15"/>
      <c r="FI140" s="15"/>
      <c r="FJ140" s="15"/>
      <c r="FK140" s="15"/>
      <c r="FL140" s="15"/>
      <c r="FM140" s="15"/>
      <c r="FN140" s="15"/>
      <c r="FO140" s="15"/>
      <c r="FP140" s="15"/>
      <c r="FQ140" s="15"/>
      <c r="FR140" s="15"/>
      <c r="FS140" s="15"/>
      <c r="FT140" s="15"/>
      <c r="FU140" s="15"/>
      <c r="FV140" s="15"/>
      <c r="FW140" s="15"/>
      <c r="FX140" s="15"/>
      <c r="FY140" s="15"/>
      <c r="FZ140" s="15"/>
      <c r="GA140" s="15"/>
      <c r="GB140" s="15"/>
      <c r="GC140" s="15"/>
      <c r="GD140" s="15"/>
      <c r="GE140" s="15"/>
      <c r="GF140" s="15"/>
      <c r="GG140" s="15"/>
      <c r="GH140" s="15"/>
      <c r="GI140" s="15"/>
      <c r="GJ140" s="15"/>
      <c r="GK140" s="15"/>
      <c r="GL140" s="15"/>
      <c r="GM140" s="15"/>
      <c r="GN140" s="15"/>
      <c r="GO140" s="15"/>
      <c r="GP140" s="15"/>
      <c r="GQ140" s="15"/>
      <c r="GR140" s="15"/>
      <c r="GS140" s="15"/>
      <c r="GT140" s="15"/>
      <c r="GU140" s="15"/>
      <c r="GV140" s="15"/>
      <c r="GW140" s="15"/>
      <c r="GX140" s="15"/>
      <c r="GY140" s="15"/>
      <c r="GZ140" s="15"/>
      <c r="HA140" s="15"/>
      <c r="HB140" s="15"/>
      <c r="HC140" s="15"/>
      <c r="HD140" s="15"/>
      <c r="HE140" s="15"/>
      <c r="HF140" s="15"/>
      <c r="HG140" s="15"/>
      <c r="HH140" s="15"/>
      <c r="HI140" s="15"/>
      <c r="HJ140" s="15"/>
      <c r="HK140" s="15"/>
      <c r="HL140" s="15"/>
      <c r="HM140" s="15"/>
      <c r="HN140" s="15"/>
      <c r="HO140" s="15"/>
      <c r="HP140" s="15"/>
      <c r="HQ140" s="15"/>
      <c r="HR140" s="15"/>
      <c r="HS140" s="15"/>
      <c r="HT140" s="15"/>
      <c r="HU140" s="15"/>
      <c r="HV140" s="15"/>
      <c r="HW140" s="15"/>
      <c r="HX140" s="15"/>
      <c r="HY140" s="15"/>
      <c r="HZ140" s="15"/>
      <c r="IA140" s="15"/>
      <c r="IB140" s="15"/>
      <c r="IC140" s="15"/>
      <c r="ID140" s="15"/>
      <c r="IE140" s="15"/>
      <c r="IF140" s="15"/>
      <c r="IG140" s="15"/>
      <c r="IH140" s="15"/>
      <c r="II140" s="15"/>
      <c r="IJ140" s="15"/>
      <c r="IK140" s="15"/>
      <c r="IL140" s="15"/>
      <c r="IM140" s="15"/>
      <c r="IN140" s="15"/>
      <c r="IO140" s="15"/>
      <c r="IP140" s="15"/>
      <c r="IQ140" s="15"/>
      <c r="IR140" s="15"/>
      <c r="IS140" s="15"/>
      <c r="IT140" s="15"/>
      <c r="IU140" s="15"/>
      <c r="IV140" s="15"/>
      <c r="IW140" s="15"/>
      <c r="IX140" s="15"/>
      <c r="IY140" s="15"/>
      <c r="IZ140" s="15"/>
      <c r="JA140" s="15"/>
      <c r="JB140" s="15"/>
      <c r="JC140" s="15"/>
      <c r="JD140" s="15"/>
      <c r="JE140" s="15"/>
      <c r="JF140" s="15"/>
      <c r="JG140" s="15"/>
      <c r="JH140" s="15"/>
      <c r="JI140" s="15"/>
      <c r="JJ140" s="15"/>
      <c r="JK140" s="15"/>
      <c r="JL140" s="15"/>
      <c r="JM140" s="15"/>
      <c r="JN140" s="15"/>
      <c r="JO140" s="15"/>
      <c r="JP140" s="15"/>
      <c r="JQ140" s="15"/>
      <c r="JR140" s="15"/>
      <c r="JS140" s="15"/>
      <c r="JT140" s="15"/>
      <c r="JU140" s="15"/>
      <c r="JV140" s="15"/>
      <c r="JW140" s="15"/>
      <c r="JX140" s="15"/>
      <c r="JY140" s="15"/>
      <c r="JZ140" s="15"/>
      <c r="KA140" s="15"/>
      <c r="KB140" s="15"/>
      <c r="KC140" s="15"/>
      <c r="KD140" s="15"/>
      <c r="KE140" s="15"/>
      <c r="KF140" s="15"/>
      <c r="KG140" s="15"/>
      <c r="KH140" s="15"/>
      <c r="KI140" s="15"/>
      <c r="KJ140" s="15"/>
      <c r="KK140" s="15"/>
      <c r="KL140" s="15"/>
      <c r="KM140" s="15"/>
      <c r="KN140" s="15"/>
      <c r="KO140" s="15"/>
      <c r="KP140" s="15"/>
      <c r="KQ140" s="15"/>
      <c r="KR140" s="15"/>
      <c r="KS140" s="15"/>
      <c r="KT140" s="15"/>
      <c r="KU140" s="15"/>
      <c r="KV140" s="15"/>
      <c r="KW140" s="15"/>
      <c r="KX140" s="15"/>
      <c r="KY140" s="15"/>
      <c r="KZ140" s="15"/>
      <c r="LA140" s="15"/>
      <c r="LB140" s="15"/>
      <c r="LC140" s="15"/>
      <c r="LD140" s="15"/>
      <c r="LE140" s="15"/>
      <c r="LF140" s="15"/>
      <c r="LG140" s="15"/>
      <c r="LH140" s="15"/>
      <c r="LI140" s="15"/>
      <c r="LJ140" s="15"/>
      <c r="LK140" s="15"/>
      <c r="LL140" s="15"/>
      <c r="LM140" s="15"/>
      <c r="LN140" s="15"/>
      <c r="LO140" s="15"/>
      <c r="LP140" s="15"/>
      <c r="LQ140" s="15"/>
      <c r="LR140" s="15"/>
      <c r="LS140" s="15"/>
      <c r="LT140" s="15"/>
      <c r="LU140" s="15"/>
      <c r="LV140" s="15"/>
      <c r="LW140" s="15"/>
      <c r="LX140" s="15"/>
    </row>
    <row r="141" spans="1:336" s="9" customFormat="1" ht="173.25" x14ac:dyDescent="0.25">
      <c r="A141" s="661" t="str">
        <f>CONCATENATE(MUEBLES3[[#This Row],[CODIGO DE LA PARTIDA ESPECIFICA ]],"-",MUEBLES3[[#This Row],[NO. EDIFICIO ]],"-",MUEBLES3[[#This Row],[NO. ÁREA ]],"-",MUEBLES3[[#This Row],[NÚM. DE BIEN ]],"-",MUEBLES3[[#This Row],[CONSECUTIVO DEL BIEN ]],"-",MUEBLES3[[#This Row],[CONSECUTIVO GENERAL DE INVENTARIO]])</f>
        <v>515-05-48-109-070-0136</v>
      </c>
      <c r="B141" s="494">
        <v>515</v>
      </c>
      <c r="C141" s="489" t="s">
        <v>6093</v>
      </c>
      <c r="D141" s="495" t="s">
        <v>7643</v>
      </c>
      <c r="E141" s="494" t="s">
        <v>4063</v>
      </c>
      <c r="F141" s="495" t="str">
        <f>VLOOKUP(MUEBLES3[[#This Row],[NO. EDIFICIO ]],EDIFICIOS[],2,FALSE)</f>
        <v>SISTEMA MUNICIPAL DIF</v>
      </c>
      <c r="G141" s="495" t="str">
        <f>VLOOKUP(MUEBLES3[[#This Row],[NO. EDIFICIO ]],EDIFICIOS[],3,FALSE)</f>
        <v>AV. REFORMA S/N, SECCIÓN NORTE, MANZANA 2, SANTIAGO DE ANAYA, HIDALGO</v>
      </c>
      <c r="H141" s="490" t="s">
        <v>4293</v>
      </c>
      <c r="I141" s="488" t="str">
        <f>VLOOKUP(MUEBLES3[[#This Row],[NO. ÁREA ]],AREAS[],2,FALSE)</f>
        <v>SISTEMA MUNICIPAL PARA EL DESARROLLO INTEGRAL DE LA FAMILIA</v>
      </c>
      <c r="J141" s="496" t="str">
        <f>VLOOKUP(MUEBLES3[[#This Row],[NO. ÁREA ]],AREAS[],5,FALSE)</f>
        <v>C. BELEN GONZÁLEZ BARRERA</v>
      </c>
      <c r="K141" s="496">
        <v>123</v>
      </c>
      <c r="L141" s="488" t="str">
        <f>VLOOKUP(MUEBLES3[[#This Row],[NÚM. DE NOMINA ]],PERSONAL[],2,FALSE)</f>
        <v>C. TERESA ALVITER SALINAS</v>
      </c>
      <c r="M141" s="488" t="str">
        <f>VLOOKUP(MUEBLES3[[#This Row],[NÚM. DE NOMINA ]],PERSONAL[],3,FALSE)</f>
        <v>GERONTÓLOGA</v>
      </c>
      <c r="N141" s="494" t="s">
        <v>4339</v>
      </c>
      <c r="O141" s="496" t="s">
        <v>4761</v>
      </c>
      <c r="P141" s="497" t="str">
        <f>VLOOKUP(MUEBLES3[[#This Row],[NÚM. DE BIEN ]],BIENES[],2,FALSE)</f>
        <v xml:space="preserve">EQUIPO DE COMPUTO </v>
      </c>
      <c r="Q141" s="499" t="s">
        <v>122</v>
      </c>
      <c r="R141" s="490" t="s">
        <v>5078</v>
      </c>
      <c r="S141" s="495" t="s">
        <v>22</v>
      </c>
      <c r="T141" s="494" t="s">
        <v>123</v>
      </c>
      <c r="U141" s="495" t="s">
        <v>486</v>
      </c>
      <c r="V141" s="495" t="s">
        <v>125</v>
      </c>
      <c r="W141" s="500">
        <v>43318</v>
      </c>
      <c r="X141" s="498">
        <v>7640.65</v>
      </c>
      <c r="Y141" s="498">
        <v>0</v>
      </c>
      <c r="Z141" s="498">
        <v>7640.65</v>
      </c>
      <c r="AA141" s="496" t="s">
        <v>1312</v>
      </c>
      <c r="AB141" s="498"/>
      <c r="AC141" s="510" t="s">
        <v>26</v>
      </c>
      <c r="AD141" s="511"/>
    </row>
    <row r="142" spans="1:336" s="9" customFormat="1" ht="173.25" x14ac:dyDescent="0.25">
      <c r="A142" s="671" t="str">
        <f>CONCATENATE(MUEBLES3[[#This Row],[CODIGO DE LA PARTIDA ESPECIFICA ]],"-",MUEBLES3[[#This Row],[NO. EDIFICIO ]],"-",MUEBLES3[[#This Row],[NO. ÁREA ]],"-",MUEBLES3[[#This Row],[NÚM. DE BIEN ]],"-",MUEBLES3[[#This Row],[CONSECUTIVO DEL BIEN ]],"-",MUEBLES3[[#This Row],[CONSECUTIVO GENERAL DE INVENTARIO]])</f>
        <v>515-05-48-151-044-0137</v>
      </c>
      <c r="B142" s="494">
        <v>515</v>
      </c>
      <c r="C142" s="489" t="s">
        <v>6093</v>
      </c>
      <c r="D142" s="495" t="s">
        <v>7644</v>
      </c>
      <c r="E142" s="494" t="s">
        <v>4063</v>
      </c>
      <c r="F142" s="495" t="str">
        <f>VLOOKUP(MUEBLES3[[#This Row],[NO. EDIFICIO ]],EDIFICIOS[],2,FALSE)</f>
        <v>SISTEMA MUNICIPAL DIF</v>
      </c>
      <c r="G142" s="495" t="str">
        <f>VLOOKUP(MUEBLES3[[#This Row],[NO. EDIFICIO ]],EDIFICIOS[],3,FALSE)</f>
        <v>AV. REFORMA S/N, SECCIÓN NORTE, MANZANA 2, SANTIAGO DE ANAYA, HIDALGO</v>
      </c>
      <c r="H142" s="490" t="s">
        <v>4293</v>
      </c>
      <c r="I142" s="488" t="str">
        <f>VLOOKUP(MUEBLES3[[#This Row],[NO. ÁREA ]],AREAS[],2,FALSE)</f>
        <v>SISTEMA MUNICIPAL PARA EL DESARROLLO INTEGRAL DE LA FAMILIA</v>
      </c>
      <c r="J142" s="496" t="str">
        <f>VLOOKUP(MUEBLES3[[#This Row],[NO. ÁREA ]],AREAS[],5,FALSE)</f>
        <v>C. BELEN GONZÁLEZ BARRERA</v>
      </c>
      <c r="K142" s="496">
        <v>123</v>
      </c>
      <c r="L142" s="488" t="str">
        <f>VLOOKUP(MUEBLES3[[#This Row],[NÚM. DE NOMINA ]],PERSONAL[],2,FALSE)</f>
        <v>C. TERESA ALVITER SALINAS</v>
      </c>
      <c r="M142" s="488" t="str">
        <f>VLOOKUP(MUEBLES3[[#This Row],[NÚM. DE NOMINA ]],PERSONAL[],3,FALSE)</f>
        <v>GERONTÓLOGA</v>
      </c>
      <c r="N142" s="494" t="s">
        <v>4404</v>
      </c>
      <c r="O142" s="496" t="s">
        <v>4735</v>
      </c>
      <c r="P142" s="497" t="str">
        <f>VLOOKUP(MUEBLES3[[#This Row],[NÚM. DE BIEN ]],BIENES[],2,FALSE)</f>
        <v xml:space="preserve">IMPRESORA </v>
      </c>
      <c r="Q142" s="499" t="s">
        <v>407</v>
      </c>
      <c r="R142" s="490" t="s">
        <v>5079</v>
      </c>
      <c r="S142" s="495" t="s">
        <v>35</v>
      </c>
      <c r="T142" s="494" t="s">
        <v>408</v>
      </c>
      <c r="U142" s="495" t="s">
        <v>409</v>
      </c>
      <c r="V142" s="495" t="s">
        <v>38</v>
      </c>
      <c r="W142" s="500">
        <v>43587</v>
      </c>
      <c r="X142" s="498">
        <v>0</v>
      </c>
      <c r="Y142" s="498">
        <v>0</v>
      </c>
      <c r="Z142" s="498">
        <v>0</v>
      </c>
      <c r="AA142" s="496" t="s">
        <v>1316</v>
      </c>
      <c r="AB142" s="498"/>
      <c r="AC142" s="510" t="s">
        <v>6732</v>
      </c>
      <c r="AD142" s="511" t="s">
        <v>7854</v>
      </c>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15"/>
      <c r="EK142" s="15"/>
      <c r="EL142" s="15"/>
      <c r="EM142" s="15"/>
      <c r="EN142" s="15"/>
      <c r="EO142" s="15"/>
      <c r="EP142" s="15"/>
      <c r="EQ142" s="15"/>
      <c r="ER142" s="15"/>
      <c r="ES142" s="15"/>
      <c r="ET142" s="15"/>
      <c r="EU142" s="15"/>
      <c r="EV142" s="15"/>
      <c r="EW142" s="15"/>
      <c r="EX142" s="15"/>
      <c r="EY142" s="15"/>
      <c r="EZ142" s="15"/>
      <c r="FA142" s="15"/>
      <c r="FB142" s="15"/>
      <c r="FC142" s="15"/>
      <c r="FD142" s="15"/>
      <c r="FE142" s="15"/>
      <c r="FF142" s="15"/>
      <c r="FG142" s="15"/>
      <c r="FH142" s="15"/>
      <c r="FI142" s="15"/>
      <c r="FJ142" s="15"/>
      <c r="FK142" s="15"/>
      <c r="FL142" s="15"/>
      <c r="FM142" s="15"/>
      <c r="FN142" s="15"/>
      <c r="FO142" s="15"/>
      <c r="FP142" s="15"/>
      <c r="FQ142" s="15"/>
      <c r="FR142" s="15"/>
      <c r="FS142" s="15"/>
      <c r="FT142" s="15"/>
      <c r="FU142" s="15"/>
      <c r="FV142" s="15"/>
      <c r="FW142" s="15"/>
      <c r="FX142" s="15"/>
      <c r="FY142" s="15"/>
      <c r="FZ142" s="15"/>
      <c r="GA142" s="15"/>
      <c r="GB142" s="15"/>
      <c r="GC142" s="15"/>
      <c r="GD142" s="15"/>
      <c r="GE142" s="15"/>
      <c r="GF142" s="15"/>
      <c r="GG142" s="15"/>
      <c r="GH142" s="15"/>
      <c r="GI142" s="15"/>
      <c r="GJ142" s="15"/>
      <c r="GK142" s="15"/>
      <c r="GL142" s="15"/>
      <c r="GM142" s="15"/>
      <c r="GN142" s="15"/>
      <c r="GO142" s="15"/>
      <c r="GP142" s="15"/>
      <c r="GQ142" s="15"/>
      <c r="GR142" s="15"/>
      <c r="GS142" s="15"/>
      <c r="GT142" s="15"/>
      <c r="GU142" s="15"/>
      <c r="GV142" s="15"/>
      <c r="GW142" s="15"/>
      <c r="GX142" s="15"/>
      <c r="GY142" s="15"/>
      <c r="GZ142" s="15"/>
      <c r="HA142" s="15"/>
      <c r="HB142" s="15"/>
      <c r="HC142" s="15"/>
      <c r="HD142" s="15"/>
      <c r="HE142" s="15"/>
      <c r="HF142" s="15"/>
      <c r="HG142" s="15"/>
      <c r="HH142" s="15"/>
      <c r="HI142" s="15"/>
      <c r="HJ142" s="15"/>
      <c r="HK142" s="15"/>
      <c r="HL142" s="15"/>
      <c r="HM142" s="15"/>
      <c r="HN142" s="15"/>
      <c r="HO142" s="15"/>
      <c r="HP142" s="15"/>
      <c r="HQ142" s="15"/>
      <c r="HR142" s="15"/>
      <c r="HS142" s="15"/>
      <c r="HT142" s="15"/>
      <c r="HU142" s="15"/>
      <c r="HV142" s="15"/>
      <c r="HW142" s="15"/>
      <c r="HX142" s="15"/>
      <c r="HY142" s="15"/>
      <c r="HZ142" s="15"/>
      <c r="IA142" s="15"/>
      <c r="IB142" s="15"/>
      <c r="IC142" s="15"/>
      <c r="ID142" s="15"/>
      <c r="IE142" s="15"/>
      <c r="IF142" s="15"/>
      <c r="IG142" s="15"/>
      <c r="IH142" s="15"/>
      <c r="II142" s="15"/>
      <c r="IJ142" s="15"/>
      <c r="IK142" s="15"/>
      <c r="IL142" s="15"/>
      <c r="IM142" s="15"/>
      <c r="IN142" s="15"/>
      <c r="IO142" s="15"/>
      <c r="IP142" s="15"/>
      <c r="IQ142" s="15"/>
      <c r="IR142" s="15"/>
      <c r="IS142" s="15"/>
      <c r="IT142" s="15"/>
      <c r="IU142" s="15"/>
      <c r="IV142" s="15"/>
      <c r="IW142" s="15"/>
      <c r="IX142" s="15"/>
      <c r="IY142" s="15"/>
      <c r="IZ142" s="15"/>
      <c r="JA142" s="15"/>
      <c r="JB142" s="15"/>
      <c r="JC142" s="15"/>
      <c r="JD142" s="15"/>
      <c r="JE142" s="15"/>
      <c r="JF142" s="15"/>
      <c r="JG142" s="15"/>
      <c r="JH142" s="15"/>
      <c r="JI142" s="15"/>
      <c r="JJ142" s="15"/>
      <c r="JK142" s="15"/>
      <c r="JL142" s="15"/>
      <c r="JM142" s="15"/>
      <c r="JN142" s="15"/>
      <c r="JO142" s="15"/>
      <c r="JP142" s="15"/>
      <c r="JQ142" s="15"/>
      <c r="JR142" s="15"/>
      <c r="JS142" s="15"/>
      <c r="JT142" s="15"/>
      <c r="JU142" s="15"/>
      <c r="JV142" s="15"/>
      <c r="JW142" s="15"/>
      <c r="JX142" s="15"/>
      <c r="JY142" s="15"/>
      <c r="JZ142" s="15"/>
      <c r="KA142" s="15"/>
      <c r="KB142" s="15"/>
      <c r="KC142" s="15"/>
      <c r="KD142" s="15"/>
      <c r="KE142" s="15"/>
      <c r="KF142" s="15"/>
      <c r="KG142" s="15"/>
      <c r="KH142" s="15"/>
      <c r="KI142" s="15"/>
      <c r="KJ142" s="15"/>
      <c r="KK142" s="15"/>
      <c r="KL142" s="15"/>
      <c r="KM142" s="15"/>
      <c r="KN142" s="15"/>
      <c r="KO142" s="15"/>
      <c r="KP142" s="15"/>
      <c r="KQ142" s="15"/>
      <c r="KR142" s="15"/>
      <c r="KS142" s="15"/>
      <c r="KT142" s="15"/>
      <c r="KU142" s="15"/>
      <c r="KV142" s="15"/>
      <c r="KW142" s="15"/>
      <c r="KX142" s="15"/>
      <c r="KY142" s="15"/>
      <c r="KZ142" s="15"/>
      <c r="LA142" s="15"/>
      <c r="LB142" s="15"/>
      <c r="LC142" s="15"/>
      <c r="LD142" s="15"/>
      <c r="LE142" s="15"/>
      <c r="LF142" s="15"/>
      <c r="LG142" s="15"/>
      <c r="LH142" s="15"/>
      <c r="LI142" s="15"/>
      <c r="LJ142" s="15"/>
      <c r="LK142" s="15"/>
      <c r="LL142" s="15"/>
      <c r="LM142" s="15"/>
      <c r="LN142" s="15"/>
      <c r="LO142" s="15"/>
      <c r="LP142" s="15"/>
      <c r="LQ142" s="15"/>
      <c r="LR142" s="15"/>
      <c r="LS142" s="15"/>
      <c r="LT142" s="15"/>
      <c r="LU142" s="15"/>
      <c r="LV142" s="15"/>
      <c r="LW142" s="15"/>
      <c r="LX142" s="15"/>
    </row>
    <row r="143" spans="1:336" s="9" customFormat="1" ht="173.25" x14ac:dyDescent="0.25">
      <c r="A143" s="661" t="str">
        <f>CONCATENATE(MUEBLES3[[#This Row],[CODIGO DE LA PARTIDA ESPECIFICA ]],"-",MUEBLES3[[#This Row],[NO. EDIFICIO ]],"-",MUEBLES3[[#This Row],[NO. ÁREA ]],"-",MUEBLES3[[#This Row],[NÚM. DE BIEN ]],"-",MUEBLES3[[#This Row],[CONSECUTIVO DEL BIEN ]],"-",MUEBLES3[[#This Row],[CONSECUTIVO GENERAL DE INVENTARIO]])</f>
        <v>515-05-48-188-001-0138</v>
      </c>
      <c r="B143" s="494">
        <v>515</v>
      </c>
      <c r="C143" s="489" t="s">
        <v>6093</v>
      </c>
      <c r="D143" s="495" t="s">
        <v>7645</v>
      </c>
      <c r="E143" s="494" t="s">
        <v>4063</v>
      </c>
      <c r="F143" s="495" t="str">
        <f>VLOOKUP(MUEBLES3[[#This Row],[NO. EDIFICIO ]],EDIFICIOS[],2,FALSE)</f>
        <v>SISTEMA MUNICIPAL DIF</v>
      </c>
      <c r="G143" s="495" t="str">
        <f>VLOOKUP(MUEBLES3[[#This Row],[NO. EDIFICIO ]],EDIFICIOS[],3,FALSE)</f>
        <v>AV. REFORMA S/N, SECCIÓN NORTE, MANZANA 2, SANTIAGO DE ANAYA, HIDALGO</v>
      </c>
      <c r="H143" s="490" t="s">
        <v>4293</v>
      </c>
      <c r="I143" s="488" t="str">
        <f>VLOOKUP(MUEBLES3[[#This Row],[NO. ÁREA ]],AREAS[],2,FALSE)</f>
        <v>SISTEMA MUNICIPAL PARA EL DESARROLLO INTEGRAL DE LA FAMILIA</v>
      </c>
      <c r="J143" s="496" t="str">
        <f>VLOOKUP(MUEBLES3[[#This Row],[NO. ÁREA ]],AREAS[],5,FALSE)</f>
        <v>C. BELEN GONZÁLEZ BARRERA</v>
      </c>
      <c r="K143" s="496">
        <v>119</v>
      </c>
      <c r="L143" s="488" t="str">
        <f>VLOOKUP(MUEBLES3[[#This Row],[NÚM. DE NOMINA ]],PERSONAL[],2,FALSE)</f>
        <v>C. BELEN GONZÁLEZ BARRERA</v>
      </c>
      <c r="M143" s="488" t="str">
        <f>VLOOKUP(MUEBLES3[[#This Row],[NÚM. DE NOMINA ]],PERSONAL[],3,FALSE)</f>
        <v xml:space="preserve">TITULAR </v>
      </c>
      <c r="N143" s="494" t="s">
        <v>4815</v>
      </c>
      <c r="O143" s="496" t="s">
        <v>4692</v>
      </c>
      <c r="P143" s="497" t="str">
        <f>VLOOKUP(MUEBLES3[[#This Row],[NÚM. DE BIEN ]],BIENES[],2,FALSE)</f>
        <v xml:space="preserve">MAQUINA DE HUELLAS PARA CONTROL DE TIEMPO </v>
      </c>
      <c r="Q143" s="499" t="s">
        <v>2030</v>
      </c>
      <c r="R143" s="490" t="s">
        <v>5080</v>
      </c>
      <c r="S143" s="495" t="s">
        <v>339</v>
      </c>
      <c r="T143" s="494" t="s">
        <v>413</v>
      </c>
      <c r="U143" s="495" t="s">
        <v>414</v>
      </c>
      <c r="V143" s="495">
        <v>70</v>
      </c>
      <c r="W143" s="500">
        <v>43343</v>
      </c>
      <c r="X143" s="498">
        <v>2100</v>
      </c>
      <c r="Y143" s="498">
        <v>0</v>
      </c>
      <c r="Z143" s="498">
        <v>2100</v>
      </c>
      <c r="AA143" s="496" t="s">
        <v>1312</v>
      </c>
      <c r="AB143" s="498"/>
      <c r="AC143" s="510" t="s">
        <v>26</v>
      </c>
      <c r="AD143" s="511"/>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c r="DN143" s="15"/>
      <c r="DO143" s="15"/>
      <c r="DP143" s="15"/>
      <c r="DQ143" s="15"/>
      <c r="DR143" s="15"/>
      <c r="DS143" s="15"/>
      <c r="DT143" s="15"/>
      <c r="DU143" s="15"/>
      <c r="DV143" s="15"/>
      <c r="DW143" s="15"/>
      <c r="DX143" s="15"/>
      <c r="DY143" s="15"/>
      <c r="DZ143" s="15"/>
      <c r="EA143" s="15"/>
      <c r="EB143" s="15"/>
      <c r="EC143" s="15"/>
      <c r="ED143" s="15"/>
      <c r="EE143" s="15"/>
      <c r="EF143" s="15"/>
      <c r="EG143" s="15"/>
      <c r="EH143" s="15"/>
      <c r="EI143" s="15"/>
      <c r="EJ143" s="15"/>
      <c r="EK143" s="15"/>
      <c r="EL143" s="15"/>
      <c r="EM143" s="15"/>
      <c r="EN143" s="15"/>
      <c r="EO143" s="15"/>
      <c r="EP143" s="15"/>
      <c r="EQ143" s="15"/>
      <c r="ER143" s="15"/>
      <c r="ES143" s="15"/>
      <c r="ET143" s="15"/>
      <c r="EU143" s="15"/>
      <c r="EV143" s="15"/>
      <c r="EW143" s="15"/>
      <c r="EX143" s="15"/>
      <c r="EY143" s="15"/>
      <c r="EZ143" s="15"/>
      <c r="FA143" s="15"/>
      <c r="FB143" s="15"/>
      <c r="FC143" s="15"/>
      <c r="FD143" s="15"/>
      <c r="FE143" s="15"/>
      <c r="FF143" s="15"/>
      <c r="FG143" s="15"/>
      <c r="FH143" s="15"/>
      <c r="FI143" s="15"/>
      <c r="FJ143" s="15"/>
      <c r="FK143" s="15"/>
      <c r="FL143" s="15"/>
      <c r="FM143" s="15"/>
      <c r="FN143" s="15"/>
      <c r="FO143" s="15"/>
      <c r="FP143" s="15"/>
      <c r="FQ143" s="15"/>
      <c r="FR143" s="15"/>
      <c r="FS143" s="15"/>
      <c r="FT143" s="15"/>
      <c r="FU143" s="15"/>
      <c r="FV143" s="15"/>
      <c r="FW143" s="15"/>
      <c r="FX143" s="15"/>
      <c r="FY143" s="15"/>
      <c r="FZ143" s="15"/>
      <c r="GA143" s="15"/>
      <c r="GB143" s="15"/>
      <c r="GC143" s="15"/>
      <c r="GD143" s="15"/>
      <c r="GE143" s="15"/>
      <c r="GF143" s="15"/>
      <c r="GG143" s="15"/>
      <c r="GH143" s="15"/>
      <c r="GI143" s="15"/>
      <c r="GJ143" s="15"/>
      <c r="GK143" s="15"/>
      <c r="GL143" s="15"/>
      <c r="GM143" s="15"/>
      <c r="GN143" s="15"/>
      <c r="GO143" s="15"/>
      <c r="GP143" s="15"/>
      <c r="GQ143" s="15"/>
      <c r="GR143" s="15"/>
      <c r="GS143" s="15"/>
      <c r="GT143" s="15"/>
      <c r="GU143" s="15"/>
      <c r="GV143" s="15"/>
      <c r="GW143" s="15"/>
      <c r="GX143" s="15"/>
      <c r="GY143" s="15"/>
      <c r="GZ143" s="15"/>
      <c r="HA143" s="15"/>
      <c r="HB143" s="15"/>
      <c r="HC143" s="15"/>
      <c r="HD143" s="15"/>
      <c r="HE143" s="15"/>
      <c r="HF143" s="15"/>
      <c r="HG143" s="15"/>
      <c r="HH143" s="15"/>
      <c r="HI143" s="15"/>
      <c r="HJ143" s="15"/>
      <c r="HK143" s="15"/>
      <c r="HL143" s="15"/>
      <c r="HM143" s="15"/>
      <c r="HN143" s="15"/>
      <c r="HO143" s="15"/>
      <c r="HP143" s="15"/>
      <c r="HQ143" s="15"/>
      <c r="HR143" s="15"/>
      <c r="HS143" s="15"/>
      <c r="HT143" s="15"/>
      <c r="HU143" s="15"/>
      <c r="HV143" s="15"/>
      <c r="HW143" s="15"/>
      <c r="HX143" s="15"/>
      <c r="HY143" s="15"/>
      <c r="HZ143" s="15"/>
      <c r="IA143" s="15"/>
      <c r="IB143" s="15"/>
      <c r="IC143" s="15"/>
      <c r="ID143" s="15"/>
      <c r="IE143" s="15"/>
      <c r="IF143" s="15"/>
      <c r="IG143" s="15"/>
      <c r="IH143" s="15"/>
      <c r="II143" s="15"/>
      <c r="IJ143" s="15"/>
      <c r="IK143" s="15"/>
      <c r="IL143" s="15"/>
      <c r="IM143" s="15"/>
      <c r="IN143" s="15"/>
      <c r="IO143" s="15"/>
      <c r="IP143" s="15"/>
      <c r="IQ143" s="15"/>
      <c r="IR143" s="15"/>
      <c r="IS143" s="15"/>
      <c r="IT143" s="15"/>
      <c r="IU143" s="15"/>
      <c r="IV143" s="15"/>
      <c r="IW143" s="15"/>
      <c r="IX143" s="15"/>
      <c r="IY143" s="15"/>
      <c r="IZ143" s="15"/>
      <c r="JA143" s="15"/>
      <c r="JB143" s="15"/>
      <c r="JC143" s="15"/>
      <c r="JD143" s="15"/>
      <c r="JE143" s="15"/>
      <c r="JF143" s="15"/>
      <c r="JG143" s="15"/>
      <c r="JH143" s="15"/>
      <c r="JI143" s="15"/>
      <c r="JJ143" s="15"/>
      <c r="JK143" s="15"/>
      <c r="JL143" s="15"/>
      <c r="JM143" s="15"/>
      <c r="JN143" s="15"/>
      <c r="JO143" s="15"/>
      <c r="JP143" s="15"/>
      <c r="JQ143" s="15"/>
      <c r="JR143" s="15"/>
      <c r="JS143" s="15"/>
      <c r="JT143" s="15"/>
      <c r="JU143" s="15"/>
      <c r="JV143" s="15"/>
      <c r="JW143" s="15"/>
      <c r="JX143" s="15"/>
      <c r="JY143" s="15"/>
      <c r="JZ143" s="15"/>
      <c r="KA143" s="15"/>
      <c r="KB143" s="15"/>
      <c r="KC143" s="15"/>
      <c r="KD143" s="15"/>
      <c r="KE143" s="15"/>
      <c r="KF143" s="15"/>
      <c r="KG143" s="15"/>
      <c r="KH143" s="15"/>
      <c r="KI143" s="15"/>
      <c r="KJ143" s="15"/>
      <c r="KK143" s="15"/>
      <c r="KL143" s="15"/>
      <c r="KM143" s="15"/>
      <c r="KN143" s="15"/>
      <c r="KO143" s="15"/>
      <c r="KP143" s="15"/>
      <c r="KQ143" s="15"/>
      <c r="KR143" s="15"/>
      <c r="KS143" s="15"/>
      <c r="KT143" s="15"/>
      <c r="KU143" s="15"/>
      <c r="KV143" s="15"/>
      <c r="KW143" s="15"/>
      <c r="KX143" s="15"/>
      <c r="KY143" s="15"/>
      <c r="KZ143" s="15"/>
      <c r="LA143" s="15"/>
      <c r="LB143" s="15"/>
      <c r="LC143" s="15"/>
      <c r="LD143" s="15"/>
      <c r="LE143" s="15"/>
      <c r="LF143" s="15"/>
      <c r="LG143" s="15"/>
      <c r="LH143" s="15"/>
      <c r="LI143" s="15"/>
      <c r="LJ143" s="15"/>
      <c r="LK143" s="15"/>
      <c r="LL143" s="15"/>
      <c r="LM143" s="15"/>
      <c r="LN143" s="15"/>
      <c r="LO143" s="15"/>
      <c r="LP143" s="15"/>
      <c r="LQ143" s="15"/>
      <c r="LR143" s="15"/>
      <c r="LS143" s="15"/>
      <c r="LT143" s="15"/>
      <c r="LU143" s="15"/>
      <c r="LV143" s="15"/>
      <c r="LW143" s="15"/>
      <c r="LX143" s="15"/>
    </row>
    <row r="144" spans="1:336" s="9" customFormat="1" ht="173.25" x14ac:dyDescent="0.25">
      <c r="A144" s="661" t="str">
        <f>CONCATENATE(MUEBLES3[[#This Row],[CODIGO DE LA PARTIDA ESPECIFICA ]],"-",MUEBLES3[[#This Row],[NO. EDIFICIO ]],"-",MUEBLES3[[#This Row],[NO. ÁREA ]],"-",MUEBLES3[[#This Row],[NÚM. DE BIEN ]],"-",MUEBLES3[[#This Row],[CONSECUTIVO DEL BIEN ]],"-",MUEBLES3[[#This Row],[CONSECUTIVO GENERAL DE INVENTARIO]])</f>
        <v>515-05-48-109-071-0139</v>
      </c>
      <c r="B144" s="494">
        <v>515</v>
      </c>
      <c r="C144" s="489" t="s">
        <v>6093</v>
      </c>
      <c r="D144" s="495" t="s">
        <v>7646</v>
      </c>
      <c r="E144" s="494" t="s">
        <v>4063</v>
      </c>
      <c r="F144" s="495" t="str">
        <f>VLOOKUP(MUEBLES3[[#This Row],[NO. EDIFICIO ]],EDIFICIOS[],2,FALSE)</f>
        <v>SISTEMA MUNICIPAL DIF</v>
      </c>
      <c r="G144" s="495" t="str">
        <f>VLOOKUP(MUEBLES3[[#This Row],[NO. EDIFICIO ]],EDIFICIOS[],3,FALSE)</f>
        <v>AV. REFORMA S/N, SECCIÓN NORTE, MANZANA 2, SANTIAGO DE ANAYA, HIDALGO</v>
      </c>
      <c r="H144" s="490" t="s">
        <v>4293</v>
      </c>
      <c r="I144" s="488" t="str">
        <f>VLOOKUP(MUEBLES3[[#This Row],[NO. ÁREA ]],AREAS[],2,FALSE)</f>
        <v>SISTEMA MUNICIPAL PARA EL DESARROLLO INTEGRAL DE LA FAMILIA</v>
      </c>
      <c r="J144" s="496" t="str">
        <f>VLOOKUP(MUEBLES3[[#This Row],[NO. ÁREA ]],AREAS[],5,FALSE)</f>
        <v>C. BELEN GONZÁLEZ BARRERA</v>
      </c>
      <c r="K144" s="496">
        <v>119</v>
      </c>
      <c r="L144" s="488" t="str">
        <f>VLOOKUP(MUEBLES3[[#This Row],[NÚM. DE NOMINA ]],PERSONAL[],2,FALSE)</f>
        <v>C. BELEN GONZÁLEZ BARRERA</v>
      </c>
      <c r="M144" s="488" t="str">
        <f>VLOOKUP(MUEBLES3[[#This Row],[NÚM. DE NOMINA ]],PERSONAL[],3,FALSE)</f>
        <v xml:space="preserve">TITULAR </v>
      </c>
      <c r="N144" s="494" t="s">
        <v>4339</v>
      </c>
      <c r="O144" s="496" t="s">
        <v>4762</v>
      </c>
      <c r="P144" s="497" t="str">
        <f>VLOOKUP(MUEBLES3[[#This Row],[NÚM. DE BIEN ]],BIENES[],2,FALSE)</f>
        <v xml:space="preserve">EQUIPO DE COMPUTO </v>
      </c>
      <c r="Q144" s="499" t="s">
        <v>423</v>
      </c>
      <c r="R144" s="490" t="s">
        <v>5081</v>
      </c>
      <c r="S144" s="495" t="s">
        <v>50</v>
      </c>
      <c r="T144" s="494" t="s">
        <v>424</v>
      </c>
      <c r="U144" s="495" t="s">
        <v>425</v>
      </c>
      <c r="V144" s="495">
        <v>17</v>
      </c>
      <c r="W144" s="500">
        <v>42709</v>
      </c>
      <c r="X144" s="498">
        <v>6518.04</v>
      </c>
      <c r="Y144" s="498">
        <v>0</v>
      </c>
      <c r="Z144" s="498">
        <v>6518.04</v>
      </c>
      <c r="AA144" s="496" t="s">
        <v>1317</v>
      </c>
      <c r="AB144" s="498"/>
      <c r="AC144" s="510" t="s">
        <v>26</v>
      </c>
      <c r="AD144" s="511"/>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c r="DY144" s="15"/>
      <c r="DZ144" s="15"/>
      <c r="EA144" s="15"/>
      <c r="EB144" s="15"/>
      <c r="EC144" s="15"/>
      <c r="ED144" s="15"/>
      <c r="EE144" s="15"/>
      <c r="EF144" s="15"/>
      <c r="EG144" s="15"/>
      <c r="EH144" s="15"/>
      <c r="EI144" s="15"/>
      <c r="EJ144" s="15"/>
      <c r="EK144" s="15"/>
      <c r="EL144" s="15"/>
      <c r="EM144" s="15"/>
      <c r="EN144" s="15"/>
      <c r="EO144" s="15"/>
      <c r="EP144" s="15"/>
      <c r="EQ144" s="15"/>
      <c r="ER144" s="15"/>
      <c r="ES144" s="15"/>
      <c r="ET144" s="15"/>
      <c r="EU144" s="15"/>
      <c r="EV144" s="15"/>
      <c r="EW144" s="15"/>
      <c r="EX144" s="15"/>
      <c r="EY144" s="15"/>
      <c r="EZ144" s="15"/>
      <c r="FA144" s="15"/>
      <c r="FB144" s="15"/>
      <c r="FC144" s="15"/>
      <c r="FD144" s="15"/>
      <c r="FE144" s="15"/>
      <c r="FF144" s="15"/>
      <c r="FG144" s="15"/>
      <c r="FH144" s="15"/>
      <c r="FI144" s="15"/>
      <c r="FJ144" s="15"/>
      <c r="FK144" s="15"/>
      <c r="FL144" s="15"/>
      <c r="FM144" s="15"/>
      <c r="FN144" s="15"/>
      <c r="FO144" s="15"/>
      <c r="FP144" s="15"/>
      <c r="FQ144" s="15"/>
      <c r="FR144" s="15"/>
      <c r="FS144" s="15"/>
      <c r="FT144" s="15"/>
      <c r="FU144" s="15"/>
      <c r="FV144" s="15"/>
      <c r="FW144" s="15"/>
      <c r="FX144" s="15"/>
      <c r="FY144" s="15"/>
      <c r="FZ144" s="15"/>
      <c r="GA144" s="15"/>
      <c r="GB144" s="15"/>
      <c r="GC144" s="15"/>
      <c r="GD144" s="15"/>
      <c r="GE144" s="15"/>
      <c r="GF144" s="15"/>
      <c r="GG144" s="15"/>
      <c r="GH144" s="15"/>
      <c r="GI144" s="15"/>
      <c r="GJ144" s="15"/>
      <c r="GK144" s="15"/>
      <c r="GL144" s="15"/>
      <c r="GM144" s="15"/>
      <c r="GN144" s="15"/>
      <c r="GO144" s="15"/>
      <c r="GP144" s="15"/>
      <c r="GQ144" s="15"/>
      <c r="GR144" s="15"/>
      <c r="GS144" s="15"/>
      <c r="GT144" s="15"/>
      <c r="GU144" s="15"/>
      <c r="GV144" s="15"/>
      <c r="GW144" s="15"/>
      <c r="GX144" s="15"/>
      <c r="GY144" s="15"/>
      <c r="GZ144" s="15"/>
      <c r="HA144" s="15"/>
      <c r="HB144" s="15"/>
      <c r="HC144" s="15"/>
      <c r="HD144" s="15"/>
      <c r="HE144" s="15"/>
      <c r="HF144" s="15"/>
      <c r="HG144" s="15"/>
      <c r="HH144" s="15"/>
      <c r="HI144" s="15"/>
      <c r="HJ144" s="15"/>
      <c r="HK144" s="15"/>
      <c r="HL144" s="15"/>
      <c r="HM144" s="15"/>
      <c r="HN144" s="15"/>
      <c r="HO144" s="15"/>
      <c r="HP144" s="15"/>
      <c r="HQ144" s="15"/>
      <c r="HR144" s="15"/>
      <c r="HS144" s="15"/>
      <c r="HT144" s="15"/>
      <c r="HU144" s="15"/>
      <c r="HV144" s="15"/>
      <c r="HW144" s="15"/>
      <c r="HX144" s="15"/>
      <c r="HY144" s="15"/>
      <c r="HZ144" s="15"/>
      <c r="IA144" s="15"/>
      <c r="IB144" s="15"/>
      <c r="IC144" s="15"/>
      <c r="ID144" s="15"/>
      <c r="IE144" s="15"/>
      <c r="IF144" s="15"/>
      <c r="IG144" s="15"/>
      <c r="IH144" s="15"/>
      <c r="II144" s="15"/>
      <c r="IJ144" s="15"/>
      <c r="IK144" s="15"/>
      <c r="IL144" s="15"/>
      <c r="IM144" s="15"/>
      <c r="IN144" s="15"/>
      <c r="IO144" s="15"/>
      <c r="IP144" s="15"/>
      <c r="IQ144" s="15"/>
      <c r="IR144" s="15"/>
      <c r="IS144" s="15"/>
      <c r="IT144" s="15"/>
      <c r="IU144" s="15"/>
      <c r="IV144" s="15"/>
      <c r="IW144" s="15"/>
      <c r="IX144" s="15"/>
      <c r="IY144" s="15"/>
      <c r="IZ144" s="15"/>
      <c r="JA144" s="15"/>
      <c r="JB144" s="15"/>
      <c r="JC144" s="15"/>
      <c r="JD144" s="15"/>
      <c r="JE144" s="15"/>
      <c r="JF144" s="15"/>
      <c r="JG144" s="15"/>
      <c r="JH144" s="15"/>
      <c r="JI144" s="15"/>
      <c r="JJ144" s="15"/>
      <c r="JK144" s="15"/>
      <c r="JL144" s="15"/>
      <c r="JM144" s="15"/>
      <c r="JN144" s="15"/>
      <c r="JO144" s="15"/>
      <c r="JP144" s="15"/>
      <c r="JQ144" s="15"/>
      <c r="JR144" s="15"/>
      <c r="JS144" s="15"/>
      <c r="JT144" s="15"/>
      <c r="JU144" s="15"/>
      <c r="JV144" s="15"/>
      <c r="JW144" s="15"/>
      <c r="JX144" s="15"/>
      <c r="JY144" s="15"/>
      <c r="JZ144" s="15"/>
      <c r="KA144" s="15"/>
      <c r="KB144" s="15"/>
      <c r="KC144" s="15"/>
      <c r="KD144" s="15"/>
      <c r="KE144" s="15"/>
      <c r="KF144" s="15"/>
      <c r="KG144" s="15"/>
      <c r="KH144" s="15"/>
      <c r="KI144" s="15"/>
      <c r="KJ144" s="15"/>
      <c r="KK144" s="15"/>
      <c r="KL144" s="15"/>
      <c r="KM144" s="15"/>
      <c r="KN144" s="15"/>
      <c r="KO144" s="15"/>
      <c r="KP144" s="15"/>
      <c r="KQ144" s="15"/>
      <c r="KR144" s="15"/>
      <c r="KS144" s="15"/>
      <c r="KT144" s="15"/>
      <c r="KU144" s="15"/>
      <c r="KV144" s="15"/>
      <c r="KW144" s="15"/>
      <c r="KX144" s="15"/>
      <c r="KY144" s="15"/>
      <c r="KZ144" s="15"/>
      <c r="LA144" s="15"/>
      <c r="LB144" s="15"/>
      <c r="LC144" s="15"/>
      <c r="LD144" s="15"/>
      <c r="LE144" s="15"/>
      <c r="LF144" s="15"/>
      <c r="LG144" s="15"/>
      <c r="LH144" s="15"/>
      <c r="LI144" s="15"/>
      <c r="LJ144" s="15"/>
      <c r="LK144" s="15"/>
      <c r="LL144" s="15"/>
      <c r="LM144" s="15"/>
      <c r="LN144" s="15"/>
      <c r="LO144" s="15"/>
      <c r="LP144" s="15"/>
      <c r="LQ144" s="15"/>
      <c r="LR144" s="15"/>
      <c r="LS144" s="15"/>
      <c r="LT144" s="15"/>
      <c r="LU144" s="15"/>
      <c r="LV144" s="15"/>
      <c r="LW144" s="15"/>
      <c r="LX144" s="15"/>
    </row>
    <row r="145" spans="1:336" s="9" customFormat="1" ht="94.5" x14ac:dyDescent="0.25">
      <c r="A145" s="661" t="str">
        <f>CONCATENATE(MUEBLES3[[#This Row],[CODIGO DE LA PARTIDA ESPECIFICA ]],"-",MUEBLES3[[#This Row],[NO. EDIFICIO ]],"-",MUEBLES3[[#This Row],[NO. ÁREA ]],"-",MUEBLES3[[#This Row],[NÚM. DE BIEN ]],"-",MUEBLES3[[#This Row],[CONSECUTIVO DEL BIEN ]],"-",MUEBLES3[[#This Row],[CONSECUTIVO GENERAL DE INVENTARIO]])</f>
        <v>515-01-37-109-072-0140</v>
      </c>
      <c r="B145" s="494">
        <v>515</v>
      </c>
      <c r="C145" s="489" t="s">
        <v>6093</v>
      </c>
      <c r="D145" s="495" t="s">
        <v>7647</v>
      </c>
      <c r="E145" s="494" t="s">
        <v>4060</v>
      </c>
      <c r="F145" s="495" t="str">
        <f>VLOOKUP(MUEBLES3[[#This Row],[NO. EDIFICIO ]],EDIFICIOS[],2,FALSE)</f>
        <v>PALACIO MUNICIPAL</v>
      </c>
      <c r="G145" s="495" t="str">
        <f>VLOOKUP(MUEBLES3[[#This Row],[NO. EDIFICIO ]],EDIFICIOS[],3,FALSE)</f>
        <v>PALACIO MUNICIPAL, S/N, COLONIA CENTRO</v>
      </c>
      <c r="H145" s="490" t="s">
        <v>4282</v>
      </c>
      <c r="I145" s="488" t="str">
        <f>VLOOKUP(MUEBLES3[[#This Row],[NO. ÁREA ]],AREAS[],2,FALSE)</f>
        <v>PLANEACIÓN</v>
      </c>
      <c r="J145" s="496" t="str">
        <f>VLOOKUP(MUEBLES3[[#This Row],[NO. ÁREA ]],AREAS[],5,FALSE)</f>
        <v xml:space="preserve">ING. ANTONIO GÓMEZ GÓMEZ </v>
      </c>
      <c r="K145" s="496">
        <v>26</v>
      </c>
      <c r="L145" s="488" t="str">
        <f>VLOOKUP(MUEBLES3[[#This Row],[NÚM. DE NOMINA ]],PERSONAL[],2,FALSE)</f>
        <v xml:space="preserve">ING. ANTONIO GÓMEZ GÓMEZ </v>
      </c>
      <c r="M145" s="488" t="str">
        <f>VLOOKUP(MUEBLES3[[#This Row],[NÚM. DE NOMINA ]],PERSONAL[],3,FALSE)</f>
        <v xml:space="preserve">TITULAR </v>
      </c>
      <c r="N145" s="494" t="s">
        <v>4339</v>
      </c>
      <c r="O145" s="496" t="s">
        <v>4763</v>
      </c>
      <c r="P145" s="497" t="str">
        <f>VLOOKUP(MUEBLES3[[#This Row],[NÚM. DE BIEN ]],BIENES[],2,FALSE)</f>
        <v xml:space="preserve">EQUIPO DE COMPUTO </v>
      </c>
      <c r="Q145" s="499" t="s">
        <v>6141</v>
      </c>
      <c r="R145" s="490" t="s">
        <v>5082</v>
      </c>
      <c r="S145" s="495" t="s">
        <v>22</v>
      </c>
      <c r="T145" s="494" t="s">
        <v>504</v>
      </c>
      <c r="U145" s="495" t="s">
        <v>505</v>
      </c>
      <c r="V145" s="495" t="s">
        <v>40</v>
      </c>
      <c r="W145" s="500">
        <v>40680</v>
      </c>
      <c r="X145" s="498">
        <v>9818</v>
      </c>
      <c r="Y145" s="498">
        <v>0</v>
      </c>
      <c r="Z145" s="498">
        <v>9818</v>
      </c>
      <c r="AA145" s="494" t="s">
        <v>460</v>
      </c>
      <c r="AB145" s="498"/>
      <c r="AC145" s="510" t="s">
        <v>26</v>
      </c>
      <c r="AD145" s="511"/>
    </row>
    <row r="146" spans="1:336" s="9" customFormat="1" ht="189" x14ac:dyDescent="0.25">
      <c r="A146" s="661" t="str">
        <f>CONCATENATE(MUEBLES3[[#This Row],[CODIGO DE LA PARTIDA ESPECIFICA ]],"-",MUEBLES3[[#This Row],[NO. EDIFICIO ]],"-",MUEBLES3[[#This Row],[NO. ÁREA ]],"-",MUEBLES3[[#This Row],[NÚM. DE BIEN ]],"-",MUEBLES3[[#This Row],[CONSECUTIVO DEL BIEN ]],"-",MUEBLES3[[#This Row],[CONSECUTIVO GENERAL DE INVENTARIO]])</f>
        <v>515-05-48-109-073-0141</v>
      </c>
      <c r="B146" s="494">
        <v>515</v>
      </c>
      <c r="C146" s="489" t="s">
        <v>6093</v>
      </c>
      <c r="D146" s="495" t="s">
        <v>7648</v>
      </c>
      <c r="E146" s="494" t="s">
        <v>4063</v>
      </c>
      <c r="F146" s="495" t="str">
        <f>VLOOKUP(MUEBLES3[[#This Row],[NO. EDIFICIO ]],EDIFICIOS[],2,FALSE)</f>
        <v>SISTEMA MUNICIPAL DIF</v>
      </c>
      <c r="G146" s="495" t="str">
        <f>VLOOKUP(MUEBLES3[[#This Row],[NO. EDIFICIO ]],EDIFICIOS[],3,FALSE)</f>
        <v>AV. REFORMA S/N, SECCIÓN NORTE, MANZANA 2, SANTIAGO DE ANAYA, HIDALGO</v>
      </c>
      <c r="H146" s="490" t="s">
        <v>4293</v>
      </c>
      <c r="I146" s="488" t="str">
        <f>VLOOKUP(MUEBLES3[[#This Row],[NO. ÁREA ]],AREAS[],2,FALSE)</f>
        <v>SISTEMA MUNICIPAL PARA EL DESARROLLO INTEGRAL DE LA FAMILIA</v>
      </c>
      <c r="J146" s="496" t="str">
        <f>VLOOKUP(MUEBLES3[[#This Row],[NO. ÁREA ]],AREAS[],5,FALSE)</f>
        <v>C. BELEN GONZÁLEZ BARRERA</v>
      </c>
      <c r="K146" s="496">
        <v>119</v>
      </c>
      <c r="L146" s="488" t="str">
        <f>VLOOKUP(MUEBLES3[[#This Row],[NÚM. DE NOMINA ]],PERSONAL[],2,FALSE)</f>
        <v>C. BELEN GONZÁLEZ BARRERA</v>
      </c>
      <c r="M146" s="488" t="str">
        <f>VLOOKUP(MUEBLES3[[#This Row],[NÚM. DE NOMINA ]],PERSONAL[],3,FALSE)</f>
        <v xml:space="preserve">TITULAR </v>
      </c>
      <c r="N146" s="494" t="s">
        <v>4339</v>
      </c>
      <c r="O146" s="496" t="s">
        <v>4764</v>
      </c>
      <c r="P146" s="497" t="str">
        <f>VLOOKUP(MUEBLES3[[#This Row],[NÚM. DE BIEN ]],BIENES[],2,FALSE)</f>
        <v xml:space="preserve">EQUIPO DE COMPUTO </v>
      </c>
      <c r="Q146" s="499" t="s">
        <v>456</v>
      </c>
      <c r="R146" s="490" t="s">
        <v>5083</v>
      </c>
      <c r="S146" s="495" t="s">
        <v>50</v>
      </c>
      <c r="T146" s="494" t="s">
        <v>454</v>
      </c>
      <c r="U146" s="495" t="s">
        <v>461</v>
      </c>
      <c r="V146" s="495" t="s">
        <v>220</v>
      </c>
      <c r="W146" s="500">
        <v>42759</v>
      </c>
      <c r="X146" s="498">
        <v>9999</v>
      </c>
      <c r="Y146" s="498">
        <v>0</v>
      </c>
      <c r="Z146" s="498">
        <v>9999</v>
      </c>
      <c r="AA146" s="494" t="s">
        <v>460</v>
      </c>
      <c r="AB146" s="498"/>
      <c r="AC146" s="510" t="s">
        <v>26</v>
      </c>
      <c r="AD146" s="511"/>
    </row>
    <row r="147" spans="1:336" s="9" customFormat="1" ht="252" x14ac:dyDescent="0.25">
      <c r="A147" s="661" t="str">
        <f>CONCATENATE(MUEBLES3[[#This Row],[CODIGO DE LA PARTIDA ESPECIFICA ]],"-",MUEBLES3[[#This Row],[NO. EDIFICIO ]],"-",MUEBLES3[[#This Row],[NO. ÁREA ]],"-",MUEBLES3[[#This Row],[NÚM. DE BIEN ]],"-",MUEBLES3[[#This Row],[CONSECUTIVO DEL BIEN ]],"-",MUEBLES3[[#This Row],[CONSECUTIVO GENERAL DE INVENTARIO]])</f>
        <v>515-01-24-109-074-0142</v>
      </c>
      <c r="B147" s="494">
        <v>515</v>
      </c>
      <c r="C147" s="489" t="s">
        <v>6093</v>
      </c>
      <c r="D147" s="495" t="s">
        <v>7649</v>
      </c>
      <c r="E147" s="494" t="s">
        <v>4060</v>
      </c>
      <c r="F147" s="495" t="str">
        <f>VLOOKUP(MUEBLES3[[#This Row],[NO. EDIFICIO ]],EDIFICIOS[],2,FALSE)</f>
        <v>PALACIO MUNICIPAL</v>
      </c>
      <c r="G147" s="495" t="str">
        <f>VLOOKUP(MUEBLES3[[#This Row],[NO. EDIFICIO ]],EDIFICIOS[],3,FALSE)</f>
        <v>PALACIO MUNICIPAL, S/N, COLONIA CENTRO</v>
      </c>
      <c r="H147" s="490" t="s">
        <v>4269</v>
      </c>
      <c r="I147" s="488" t="str">
        <f>VLOOKUP(MUEBLES3[[#This Row],[NO. ÁREA ]],AREAS[],2,FALSE)</f>
        <v>TESORERÍA MUNICIPAL</v>
      </c>
      <c r="J147" s="496" t="str">
        <f>VLOOKUP(MUEBLES3[[#This Row],[NO. ÁREA ]],AREAS[],5,FALSE)</f>
        <v>C. P. NOHEMI VIRIDIANA CORTEZ MONTER</v>
      </c>
      <c r="K147" s="496">
        <v>406</v>
      </c>
      <c r="L147" s="488" t="str">
        <f>VLOOKUP(MUEBLES3[[#This Row],[NÚM. DE NOMINA ]],PERSONAL[],2,FALSE)</f>
        <v>C. GLORIA PÉREZ GARCÍA</v>
      </c>
      <c r="M147" s="488" t="str">
        <f>VLOOKUP(MUEBLES3[[#This Row],[NÚM. DE NOMINA ]],PERSONAL[],3,FALSE)</f>
        <v>AUXILIAR ADMINISTRATIVO</v>
      </c>
      <c r="N147" s="494" t="s">
        <v>4339</v>
      </c>
      <c r="O147" s="506" t="s">
        <v>4765</v>
      </c>
      <c r="P147" s="497" t="str">
        <f>VLOOKUP(MUEBLES3[[#This Row],[NÚM. DE BIEN ]],BIENES[],2,FALSE)</f>
        <v xml:space="preserve">EQUIPO DE COMPUTO </v>
      </c>
      <c r="Q147" s="499" t="s">
        <v>811</v>
      </c>
      <c r="R147" s="490" t="s">
        <v>5084</v>
      </c>
      <c r="S147" s="495" t="s">
        <v>90</v>
      </c>
      <c r="T147" s="494" t="s">
        <v>91</v>
      </c>
      <c r="U147" s="495" t="s">
        <v>452</v>
      </c>
      <c r="V147" s="495" t="s">
        <v>38</v>
      </c>
      <c r="W147" s="500">
        <v>43587</v>
      </c>
      <c r="X147" s="498">
        <v>0</v>
      </c>
      <c r="Y147" s="498">
        <v>0</v>
      </c>
      <c r="Z147" s="498">
        <v>0</v>
      </c>
      <c r="AA147" s="494" t="s">
        <v>136</v>
      </c>
      <c r="AB147" s="498"/>
      <c r="AC147" s="510" t="s">
        <v>26</v>
      </c>
      <c r="AD147" s="511"/>
    </row>
    <row r="148" spans="1:336" s="9" customFormat="1" ht="141.75" x14ac:dyDescent="0.25">
      <c r="A148" s="661" t="str">
        <f>CONCATENATE(MUEBLES3[[#This Row],[CODIGO DE LA PARTIDA ESPECIFICA ]],"-",MUEBLES3[[#This Row],[NO. EDIFICIO ]],"-",MUEBLES3[[#This Row],[NO. ÁREA ]],"-",MUEBLES3[[#This Row],[NÚM. DE BIEN ]],"-",MUEBLES3[[#This Row],[CONSECUTIVO DEL BIEN ]],"-",MUEBLES3[[#This Row],[CONSECUTIVO GENERAL DE INVENTARIO]])</f>
        <v>515-01-24-151-045-0143</v>
      </c>
      <c r="B148" s="494">
        <v>515</v>
      </c>
      <c r="C148" s="489" t="s">
        <v>6093</v>
      </c>
      <c r="D148" s="495" t="s">
        <v>7650</v>
      </c>
      <c r="E148" s="494" t="s">
        <v>4060</v>
      </c>
      <c r="F148" s="495" t="str">
        <f>VLOOKUP(MUEBLES3[[#This Row],[NO. EDIFICIO ]],EDIFICIOS[],2,FALSE)</f>
        <v>PALACIO MUNICIPAL</v>
      </c>
      <c r="G148" s="495" t="str">
        <f>VLOOKUP(MUEBLES3[[#This Row],[NO. EDIFICIO ]],EDIFICIOS[],3,FALSE)</f>
        <v>PALACIO MUNICIPAL, S/N, COLONIA CENTRO</v>
      </c>
      <c r="H148" s="490" t="s">
        <v>4269</v>
      </c>
      <c r="I148" s="488" t="str">
        <f>VLOOKUP(MUEBLES3[[#This Row],[NO. ÁREA ]],AREAS[],2,FALSE)</f>
        <v>TESORERÍA MUNICIPAL</v>
      </c>
      <c r="J148" s="496" t="str">
        <f>VLOOKUP(MUEBLES3[[#This Row],[NO. ÁREA ]],AREAS[],5,FALSE)</f>
        <v>C. P. NOHEMI VIRIDIANA CORTEZ MONTER</v>
      </c>
      <c r="K148" s="496">
        <v>25</v>
      </c>
      <c r="L148" s="488" t="str">
        <f>VLOOKUP(MUEBLES3[[#This Row],[NÚM. DE NOMINA ]],PERSONAL[],2,FALSE)</f>
        <v>C. P. YOLANDA NOHEMI PÉREZ PRIMITIVO</v>
      </c>
      <c r="M148" s="488" t="str">
        <f>VLOOKUP(MUEBLES3[[#This Row],[NÚM. DE NOMINA ]],PERSONAL[],3,FALSE)</f>
        <v>CONTADORA AUXILIAR</v>
      </c>
      <c r="N148" s="494" t="s">
        <v>4404</v>
      </c>
      <c r="O148" s="506" t="s">
        <v>4736</v>
      </c>
      <c r="P148" s="497" t="str">
        <f>VLOOKUP(MUEBLES3[[#This Row],[NÚM. DE BIEN ]],BIENES[],2,FALSE)</f>
        <v xml:space="preserve">IMPRESORA </v>
      </c>
      <c r="Q148" s="499" t="s">
        <v>889</v>
      </c>
      <c r="R148" s="490" t="s">
        <v>5085</v>
      </c>
      <c r="S148" s="495" t="s">
        <v>35</v>
      </c>
      <c r="T148" s="494" t="s">
        <v>364</v>
      </c>
      <c r="U148" s="495" t="s">
        <v>442</v>
      </c>
      <c r="V148" s="495" t="s">
        <v>441</v>
      </c>
      <c r="W148" s="500">
        <v>43753</v>
      </c>
      <c r="X148" s="498">
        <v>5968.61</v>
      </c>
      <c r="Y148" s="498">
        <v>0</v>
      </c>
      <c r="Z148" s="498">
        <v>5968.61</v>
      </c>
      <c r="AA148" s="494" t="s">
        <v>136</v>
      </c>
      <c r="AB148" s="498"/>
      <c r="AC148" s="510" t="s">
        <v>26</v>
      </c>
      <c r="AD148" s="511"/>
    </row>
    <row r="149" spans="1:336" s="9" customFormat="1" ht="173.25" x14ac:dyDescent="0.25">
      <c r="A149" s="661" t="str">
        <f>CONCATENATE(MUEBLES3[[#This Row],[CODIGO DE LA PARTIDA ESPECIFICA ]],"-",MUEBLES3[[#This Row],[NO. EDIFICIO ]],"-",MUEBLES3[[#This Row],[NO. ÁREA ]],"-",MUEBLES3[[#This Row],[NÚM. DE BIEN ]],"-",MUEBLES3[[#This Row],[CONSECUTIVO DEL BIEN ]],"-",MUEBLES3[[#This Row],[CONSECUTIVO GENERAL DE INVENTARIO]])</f>
        <v>515-01-24-109-075-0144</v>
      </c>
      <c r="B149" s="494">
        <v>515</v>
      </c>
      <c r="C149" s="489" t="s">
        <v>6093</v>
      </c>
      <c r="D149" s="501" t="s">
        <v>7651</v>
      </c>
      <c r="E149" s="494" t="s">
        <v>4060</v>
      </c>
      <c r="F149" s="495" t="str">
        <f>VLOOKUP(MUEBLES3[[#This Row],[NO. EDIFICIO ]],EDIFICIOS[],2,FALSE)</f>
        <v>PALACIO MUNICIPAL</v>
      </c>
      <c r="G149" s="495" t="str">
        <f>VLOOKUP(MUEBLES3[[#This Row],[NO. EDIFICIO ]],EDIFICIOS[],3,FALSE)</f>
        <v>PALACIO MUNICIPAL, S/N, COLONIA CENTRO</v>
      </c>
      <c r="H149" s="490" t="s">
        <v>4269</v>
      </c>
      <c r="I149" s="488" t="str">
        <f>VLOOKUP(MUEBLES3[[#This Row],[NO. ÁREA ]],AREAS[],2,FALSE)</f>
        <v>TESORERÍA MUNICIPAL</v>
      </c>
      <c r="J149" s="496" t="str">
        <f>VLOOKUP(MUEBLES3[[#This Row],[NO. ÁREA ]],AREAS[],5,FALSE)</f>
        <v>C. P. NOHEMI VIRIDIANA CORTEZ MONTER</v>
      </c>
      <c r="K149" s="496">
        <v>79</v>
      </c>
      <c r="L149" s="488" t="str">
        <f>VLOOKUP(MUEBLES3[[#This Row],[NÚM. DE NOMINA ]],PERSONAL[],2,FALSE)</f>
        <v>P. LCP. SANDRA PÉREZ CRUZ</v>
      </c>
      <c r="M149" s="488" t="str">
        <f>VLOOKUP(MUEBLES3[[#This Row],[NÚM. DE NOMINA ]],PERSONAL[],3,FALSE)</f>
        <v>AUXILIAR</v>
      </c>
      <c r="N149" s="494" t="s">
        <v>4339</v>
      </c>
      <c r="O149" s="551" t="s">
        <v>4766</v>
      </c>
      <c r="P149" s="497" t="str">
        <f>VLOOKUP(MUEBLES3[[#This Row],[NÚM. DE BIEN ]],BIENES[],2,FALSE)</f>
        <v xml:space="preserve">EQUIPO DE COMPUTO </v>
      </c>
      <c r="Q149" s="499" t="s">
        <v>104</v>
      </c>
      <c r="R149" s="490" t="s">
        <v>5086</v>
      </c>
      <c r="S149" s="495" t="s">
        <v>22</v>
      </c>
      <c r="T149" s="494" t="s">
        <v>105</v>
      </c>
      <c r="U149" s="495" t="s">
        <v>106</v>
      </c>
      <c r="V149" s="495" t="s">
        <v>40</v>
      </c>
      <c r="W149" s="500">
        <v>40291</v>
      </c>
      <c r="X149" s="498">
        <v>8499.99</v>
      </c>
      <c r="Y149" s="498">
        <v>0</v>
      </c>
      <c r="Z149" s="498">
        <v>8499.99</v>
      </c>
      <c r="AA149" s="494" t="s">
        <v>1347</v>
      </c>
      <c r="AB149" s="498"/>
      <c r="AC149" s="510" t="s">
        <v>26</v>
      </c>
      <c r="AD149" s="511"/>
    </row>
    <row r="150" spans="1:336" s="9" customFormat="1" ht="189" x14ac:dyDescent="0.25">
      <c r="A150" s="661" t="str">
        <f>CONCATENATE(MUEBLES3[[#This Row],[CODIGO DE LA PARTIDA ESPECIFICA ]],"-",MUEBLES3[[#This Row],[NO. EDIFICIO ]],"-",MUEBLES3[[#This Row],[NO. ÁREA ]],"-",MUEBLES3[[#This Row],[NÚM. DE BIEN ]],"-",MUEBLES3[[#This Row],[CONSECUTIVO DEL BIEN ]],"-",MUEBLES3[[#This Row],[CONSECUTIVO GENERAL DE INVENTARIO]])</f>
        <v>515-01-24-109-076-0145</v>
      </c>
      <c r="B150" s="494">
        <v>515</v>
      </c>
      <c r="C150" s="489" t="s">
        <v>6093</v>
      </c>
      <c r="D150" s="495" t="s">
        <v>7652</v>
      </c>
      <c r="E150" s="494" t="s">
        <v>4060</v>
      </c>
      <c r="F150" s="495" t="str">
        <f>VLOOKUP(MUEBLES3[[#This Row],[NO. EDIFICIO ]],EDIFICIOS[],2,FALSE)</f>
        <v>PALACIO MUNICIPAL</v>
      </c>
      <c r="G150" s="495" t="str">
        <f>VLOOKUP(MUEBLES3[[#This Row],[NO. EDIFICIO ]],EDIFICIOS[],3,FALSE)</f>
        <v>PALACIO MUNICIPAL, S/N, COLONIA CENTRO</v>
      </c>
      <c r="H150" s="490" t="s">
        <v>4269</v>
      </c>
      <c r="I150" s="488" t="str">
        <f>VLOOKUP(MUEBLES3[[#This Row],[NO. ÁREA ]],AREAS[],2,FALSE)</f>
        <v>TESORERÍA MUNICIPAL</v>
      </c>
      <c r="J150" s="496" t="str">
        <f>VLOOKUP(MUEBLES3[[#This Row],[NO. ÁREA ]],AREAS[],5,FALSE)</f>
        <v>C. P. NOHEMI VIRIDIANA CORTEZ MONTER</v>
      </c>
      <c r="K150" s="496">
        <v>186</v>
      </c>
      <c r="L150" s="488" t="str">
        <f>VLOOKUP(MUEBLES3[[#This Row],[NÚM. DE NOMINA ]],PERSONAL[],2,FALSE)</f>
        <v>C. LEYDI JOANA PEÑA MARTÍNEZ</v>
      </c>
      <c r="M150" s="488" t="str">
        <f>VLOOKUP(MUEBLES3[[#This Row],[NÚM. DE NOMINA ]],PERSONAL[],3,FALSE)</f>
        <v>AUXILIAR CONTABLE</v>
      </c>
      <c r="N150" s="494" t="s">
        <v>4339</v>
      </c>
      <c r="O150" s="506" t="s">
        <v>4767</v>
      </c>
      <c r="P150" s="497" t="str">
        <f>VLOOKUP(MUEBLES3[[#This Row],[NÚM. DE BIEN ]],BIENES[],2,FALSE)</f>
        <v xml:space="preserve">EQUIPO DE COMPUTO </v>
      </c>
      <c r="Q150" s="499" t="s">
        <v>456</v>
      </c>
      <c r="R150" s="490" t="s">
        <v>5087</v>
      </c>
      <c r="S150" s="495" t="s">
        <v>50</v>
      </c>
      <c r="T150" s="494" t="s">
        <v>454</v>
      </c>
      <c r="U150" s="495" t="s">
        <v>457</v>
      </c>
      <c r="V150" s="495" t="s">
        <v>220</v>
      </c>
      <c r="W150" s="500">
        <v>42759</v>
      </c>
      <c r="X150" s="498">
        <v>9999</v>
      </c>
      <c r="Y150" s="498">
        <v>0</v>
      </c>
      <c r="Z150" s="498">
        <v>9999</v>
      </c>
      <c r="AA150" s="494" t="s">
        <v>1309</v>
      </c>
      <c r="AB150" s="498"/>
      <c r="AC150" s="510" t="s">
        <v>26</v>
      </c>
      <c r="AD150" s="511"/>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c r="DR150" s="15"/>
      <c r="DS150" s="15"/>
      <c r="DT150" s="15"/>
      <c r="DU150" s="15"/>
      <c r="DV150" s="15"/>
      <c r="DW150" s="15"/>
      <c r="DX150" s="15"/>
      <c r="DY150" s="15"/>
      <c r="DZ150" s="15"/>
      <c r="EA150" s="15"/>
      <c r="EB150" s="15"/>
      <c r="EC150" s="15"/>
      <c r="ED150" s="15"/>
      <c r="EE150" s="15"/>
      <c r="EF150" s="15"/>
      <c r="EG150" s="15"/>
      <c r="EH150" s="15"/>
      <c r="EI150" s="15"/>
      <c r="EJ150" s="15"/>
      <c r="EK150" s="15"/>
      <c r="EL150" s="15"/>
      <c r="EM150" s="15"/>
      <c r="EN150" s="15"/>
      <c r="EO150" s="15"/>
      <c r="EP150" s="15"/>
      <c r="EQ150" s="15"/>
      <c r="ER150" s="15"/>
      <c r="ES150" s="15"/>
      <c r="ET150" s="15"/>
      <c r="EU150" s="15"/>
      <c r="EV150" s="15"/>
      <c r="EW150" s="15"/>
      <c r="EX150" s="15"/>
      <c r="EY150" s="15"/>
      <c r="EZ150" s="15"/>
      <c r="FA150" s="15"/>
      <c r="FB150" s="15"/>
      <c r="FC150" s="15"/>
      <c r="FD150" s="15"/>
      <c r="FE150" s="15"/>
      <c r="FF150" s="15"/>
      <c r="FG150" s="15"/>
      <c r="FH150" s="15"/>
      <c r="FI150" s="15"/>
      <c r="FJ150" s="15"/>
      <c r="FK150" s="15"/>
      <c r="FL150" s="15"/>
      <c r="FM150" s="15"/>
      <c r="FN150" s="15"/>
      <c r="FO150" s="15"/>
      <c r="FP150" s="15"/>
      <c r="FQ150" s="15"/>
      <c r="FR150" s="15"/>
      <c r="FS150" s="15"/>
      <c r="FT150" s="15"/>
      <c r="FU150" s="15"/>
      <c r="FV150" s="15"/>
      <c r="FW150" s="15"/>
      <c r="FX150" s="15"/>
      <c r="FY150" s="15"/>
      <c r="FZ150" s="15"/>
      <c r="GA150" s="15"/>
      <c r="GB150" s="15"/>
      <c r="GC150" s="15"/>
      <c r="GD150" s="15"/>
      <c r="GE150" s="15"/>
      <c r="GF150" s="15"/>
      <c r="GG150" s="15"/>
      <c r="GH150" s="15"/>
      <c r="GI150" s="15"/>
      <c r="GJ150" s="15"/>
      <c r="GK150" s="15"/>
      <c r="GL150" s="15"/>
      <c r="GM150" s="15"/>
      <c r="GN150" s="15"/>
      <c r="GO150" s="15"/>
      <c r="GP150" s="15"/>
      <c r="GQ150" s="15"/>
      <c r="GR150" s="15"/>
      <c r="GS150" s="15"/>
      <c r="GT150" s="15"/>
      <c r="GU150" s="15"/>
      <c r="GV150" s="15"/>
      <c r="GW150" s="15"/>
      <c r="GX150" s="15"/>
      <c r="GY150" s="15"/>
      <c r="GZ150" s="15"/>
      <c r="HA150" s="15"/>
      <c r="HB150" s="15"/>
      <c r="HC150" s="15"/>
      <c r="HD150" s="15"/>
      <c r="HE150" s="15"/>
      <c r="HF150" s="15"/>
      <c r="HG150" s="15"/>
      <c r="HH150" s="15"/>
      <c r="HI150" s="15"/>
      <c r="HJ150" s="15"/>
      <c r="HK150" s="15"/>
      <c r="HL150" s="15"/>
      <c r="HM150" s="15"/>
      <c r="HN150" s="15"/>
      <c r="HO150" s="15"/>
      <c r="HP150" s="15"/>
      <c r="HQ150" s="15"/>
      <c r="HR150" s="15"/>
      <c r="HS150" s="15"/>
      <c r="HT150" s="15"/>
      <c r="HU150" s="15"/>
      <c r="HV150" s="15"/>
      <c r="HW150" s="15"/>
      <c r="HX150" s="15"/>
      <c r="HY150" s="15"/>
      <c r="HZ150" s="15"/>
      <c r="IA150" s="15"/>
      <c r="IB150" s="15"/>
      <c r="IC150" s="15"/>
      <c r="ID150" s="15"/>
      <c r="IE150" s="15"/>
      <c r="IF150" s="15"/>
      <c r="IG150" s="15"/>
      <c r="IH150" s="15"/>
      <c r="II150" s="15"/>
      <c r="IJ150" s="15"/>
      <c r="IK150" s="15"/>
      <c r="IL150" s="15"/>
      <c r="IM150" s="15"/>
      <c r="IN150" s="15"/>
      <c r="IO150" s="15"/>
      <c r="IP150" s="15"/>
      <c r="IQ150" s="15"/>
      <c r="IR150" s="15"/>
      <c r="IS150" s="15"/>
      <c r="IT150" s="15"/>
      <c r="IU150" s="15"/>
      <c r="IV150" s="15"/>
      <c r="IW150" s="15"/>
      <c r="IX150" s="15"/>
      <c r="IY150" s="15"/>
      <c r="IZ150" s="15"/>
      <c r="JA150" s="15"/>
      <c r="JB150" s="15"/>
      <c r="JC150" s="15"/>
      <c r="JD150" s="15"/>
      <c r="JE150" s="15"/>
      <c r="JF150" s="15"/>
      <c r="JG150" s="15"/>
      <c r="JH150" s="15"/>
      <c r="JI150" s="15"/>
      <c r="JJ150" s="15"/>
      <c r="JK150" s="15"/>
      <c r="JL150" s="15"/>
      <c r="JM150" s="15"/>
      <c r="JN150" s="15"/>
      <c r="JO150" s="15"/>
      <c r="JP150" s="15"/>
      <c r="JQ150" s="15"/>
      <c r="JR150" s="15"/>
      <c r="JS150" s="15"/>
      <c r="JT150" s="15"/>
      <c r="JU150" s="15"/>
      <c r="JV150" s="15"/>
      <c r="JW150" s="15"/>
      <c r="JX150" s="15"/>
      <c r="JY150" s="15"/>
      <c r="JZ150" s="15"/>
      <c r="KA150" s="15"/>
      <c r="KB150" s="15"/>
      <c r="KC150" s="15"/>
      <c r="KD150" s="15"/>
      <c r="KE150" s="15"/>
      <c r="KF150" s="15"/>
      <c r="KG150" s="15"/>
      <c r="KH150" s="15"/>
      <c r="KI150" s="15"/>
      <c r="KJ150" s="15"/>
      <c r="KK150" s="15"/>
      <c r="KL150" s="15"/>
      <c r="KM150" s="15"/>
      <c r="KN150" s="15"/>
      <c r="KO150" s="15"/>
      <c r="KP150" s="15"/>
      <c r="KQ150" s="15"/>
      <c r="KR150" s="15"/>
      <c r="KS150" s="15"/>
      <c r="KT150" s="15"/>
      <c r="KU150" s="15"/>
      <c r="KV150" s="15"/>
      <c r="KW150" s="15"/>
      <c r="KX150" s="15"/>
      <c r="KY150" s="15"/>
      <c r="KZ150" s="15"/>
      <c r="LA150" s="15"/>
      <c r="LB150" s="15"/>
      <c r="LC150" s="15"/>
      <c r="LD150" s="15"/>
      <c r="LE150" s="15"/>
      <c r="LF150" s="15"/>
      <c r="LG150" s="15"/>
      <c r="LH150" s="15"/>
      <c r="LI150" s="15"/>
      <c r="LJ150" s="15"/>
      <c r="LK150" s="15"/>
      <c r="LL150" s="15"/>
      <c r="LM150" s="15"/>
      <c r="LN150" s="15"/>
      <c r="LO150" s="15"/>
      <c r="LP150" s="15"/>
      <c r="LQ150" s="15"/>
      <c r="LR150" s="15"/>
      <c r="LS150" s="15"/>
      <c r="LT150" s="15"/>
      <c r="LU150" s="15"/>
      <c r="LV150" s="15"/>
      <c r="LW150" s="15"/>
      <c r="LX150" s="15"/>
    </row>
    <row r="151" spans="1:336" s="9" customFormat="1" ht="141.75" x14ac:dyDescent="0.25">
      <c r="A151" s="661" t="str">
        <f>CONCATENATE(MUEBLES3[[#This Row],[CODIGO DE LA PARTIDA ESPECIFICA ]],"-",MUEBLES3[[#This Row],[NO. EDIFICIO ]],"-",MUEBLES3[[#This Row],[NO. ÁREA ]],"-",MUEBLES3[[#This Row],[NÚM. DE BIEN ]],"-",MUEBLES3[[#This Row],[CONSECUTIVO DEL BIEN ]],"-",MUEBLES3[[#This Row],[CONSECUTIVO GENERAL DE INVENTARIO]])</f>
        <v>515-01-24-151-046-0146</v>
      </c>
      <c r="B151" s="494">
        <v>515</v>
      </c>
      <c r="C151" s="489" t="s">
        <v>6093</v>
      </c>
      <c r="D151" s="489" t="s">
        <v>7653</v>
      </c>
      <c r="E151" s="494" t="s">
        <v>4060</v>
      </c>
      <c r="F151" s="495" t="str">
        <f>VLOOKUP(MUEBLES3[[#This Row],[NO. EDIFICIO ]],EDIFICIOS[],2,FALSE)</f>
        <v>PALACIO MUNICIPAL</v>
      </c>
      <c r="G151" s="495" t="str">
        <f>VLOOKUP(MUEBLES3[[#This Row],[NO. EDIFICIO ]],EDIFICIOS[],3,FALSE)</f>
        <v>PALACIO MUNICIPAL, S/N, COLONIA CENTRO</v>
      </c>
      <c r="H151" s="490" t="s">
        <v>4269</v>
      </c>
      <c r="I151" s="488" t="str">
        <f>VLOOKUP(MUEBLES3[[#This Row],[NO. ÁREA ]],AREAS[],2,FALSE)</f>
        <v>TESORERÍA MUNICIPAL</v>
      </c>
      <c r="J151" s="496" t="str">
        <f>VLOOKUP(MUEBLES3[[#This Row],[NO. ÁREA ]],AREAS[],5,FALSE)</f>
        <v>C. P. NOHEMI VIRIDIANA CORTEZ MONTER</v>
      </c>
      <c r="K151" s="496">
        <v>222</v>
      </c>
      <c r="L151" s="488" t="str">
        <f>VLOOKUP(MUEBLES3[[#This Row],[NÚM. DE NOMINA ]],PERSONAL[],2,FALSE)</f>
        <v>C. FABIOLA HERNÁNDEZ HERNÁNDEZ</v>
      </c>
      <c r="M151" s="488" t="str">
        <f>VLOOKUP(MUEBLES3[[#This Row],[NÚM. DE NOMINA ]],PERSONAL[],3,FALSE)</f>
        <v>SECRETARIA</v>
      </c>
      <c r="N151" s="494" t="s">
        <v>4404</v>
      </c>
      <c r="O151" s="490" t="s">
        <v>4737</v>
      </c>
      <c r="P151" s="497" t="str">
        <f>VLOOKUP(MUEBLES3[[#This Row],[NÚM. DE BIEN ]],BIENES[],2,FALSE)</f>
        <v xml:space="preserve">IMPRESORA </v>
      </c>
      <c r="Q151" s="499" t="s">
        <v>415</v>
      </c>
      <c r="R151" s="490" t="s">
        <v>5088</v>
      </c>
      <c r="S151" s="495" t="s">
        <v>22</v>
      </c>
      <c r="T151" s="494" t="s">
        <v>813</v>
      </c>
      <c r="U151" s="495" t="s">
        <v>557</v>
      </c>
      <c r="V151" s="495" t="s">
        <v>417</v>
      </c>
      <c r="W151" s="500">
        <v>43397</v>
      </c>
      <c r="X151" s="498">
        <v>6598</v>
      </c>
      <c r="Y151" s="498">
        <v>0</v>
      </c>
      <c r="Z151" s="498">
        <v>6598</v>
      </c>
      <c r="AA151" s="494" t="s">
        <v>1339</v>
      </c>
      <c r="AB151" s="498"/>
      <c r="AC151" s="510" t="s">
        <v>26</v>
      </c>
      <c r="AD151" s="511"/>
    </row>
    <row r="152" spans="1:336" s="9" customFormat="1" ht="110.25" x14ac:dyDescent="0.25">
      <c r="A152" s="661" t="str">
        <f>CONCATENATE(MUEBLES3[[#This Row],[CODIGO DE LA PARTIDA ESPECIFICA ]],"-",MUEBLES3[[#This Row],[NO. EDIFICIO ]],"-",MUEBLES3[[#This Row],[NO. ÁREA ]],"-",MUEBLES3[[#This Row],[NÚM. DE BIEN ]],"-",MUEBLES3[[#This Row],[CONSECUTIVO DEL BIEN ]],"-",MUEBLES3[[#This Row],[CONSECUTIVO GENERAL DE INVENTARIO]])</f>
        <v>515-01-14-109-077-0147</v>
      </c>
      <c r="B152" s="494">
        <v>515</v>
      </c>
      <c r="C152" s="489" t="s">
        <v>6093</v>
      </c>
      <c r="D152" s="495" t="s">
        <v>7654</v>
      </c>
      <c r="E152" s="494" t="s">
        <v>4060</v>
      </c>
      <c r="F152" s="495" t="str">
        <f>VLOOKUP(MUEBLES3[[#This Row],[NO. EDIFICIO ]],EDIFICIOS[],2,FALSE)</f>
        <v>PALACIO MUNICIPAL</v>
      </c>
      <c r="G152" s="495" t="str">
        <f>VLOOKUP(MUEBLES3[[#This Row],[NO. EDIFICIO ]],EDIFICIOS[],3,FALSE)</f>
        <v>PALACIO MUNICIPAL, S/N, COLONIA CENTRO</v>
      </c>
      <c r="H152" s="490" t="s">
        <v>4259</v>
      </c>
      <c r="I152" s="488" t="str">
        <f>VLOOKUP(MUEBLES3[[#This Row],[NO. ÁREA ]],AREAS[],2,FALSE)</f>
        <v>ADMINISTRACIÓN MUNICIPAL</v>
      </c>
      <c r="J152" s="496" t="str">
        <f>VLOOKUP(MUEBLES3[[#This Row],[NO. ÁREA ]],AREAS[],5,FALSE)</f>
        <v>C. DAVID PÉREZ ALONSO</v>
      </c>
      <c r="K152" s="496">
        <v>122</v>
      </c>
      <c r="L152" s="488" t="str">
        <f>VLOOKUP(MUEBLES3[[#This Row],[NÚM. DE NOMINA ]],PERSONAL[],2,FALSE)</f>
        <v>ING. CARLOS MEJÍA LEÓN</v>
      </c>
      <c r="M152" s="488" t="str">
        <f>VLOOKUP(MUEBLES3[[#This Row],[NÚM. DE NOMINA ]],PERSONAL[],3,FALSE)</f>
        <v>AUXILIAR TÉCNICO</v>
      </c>
      <c r="N152" s="494" t="s">
        <v>4339</v>
      </c>
      <c r="O152" s="496" t="s">
        <v>4768</v>
      </c>
      <c r="P152" s="497" t="str">
        <f>VLOOKUP(MUEBLES3[[#This Row],[NÚM. DE BIEN ]],BIENES[],2,FALSE)</f>
        <v xml:space="preserve">EQUIPO DE COMPUTO </v>
      </c>
      <c r="Q152" s="499" t="s">
        <v>1229</v>
      </c>
      <c r="R152" s="490" t="s">
        <v>5089</v>
      </c>
      <c r="S152" s="495" t="s">
        <v>22</v>
      </c>
      <c r="T152" s="494" t="s">
        <v>477</v>
      </c>
      <c r="U152" s="495" t="s">
        <v>478</v>
      </c>
      <c r="V152" s="495" t="s">
        <v>40</v>
      </c>
      <c r="W152" s="500">
        <v>40841</v>
      </c>
      <c r="X152" s="498">
        <v>10230.210000000001</v>
      </c>
      <c r="Y152" s="498">
        <v>0</v>
      </c>
      <c r="Z152" s="498">
        <v>10230.210000000001</v>
      </c>
      <c r="AA152" s="496" t="s">
        <v>3356</v>
      </c>
      <c r="AB152" s="498"/>
      <c r="AC152" s="510" t="s">
        <v>26</v>
      </c>
      <c r="AD152" s="511"/>
    </row>
    <row r="153" spans="1:336" s="9" customFormat="1" ht="220.5" x14ac:dyDescent="0.25">
      <c r="A153" s="661" t="str">
        <f>CONCATENATE(MUEBLES3[[#This Row],[CODIGO DE LA PARTIDA ESPECIFICA ]],"-",MUEBLES3[[#This Row],[NO. EDIFICIO ]],"-",MUEBLES3[[#This Row],[NO. ÁREA ]],"-",MUEBLES3[[#This Row],[NÚM. DE BIEN ]],"-",MUEBLES3[[#This Row],[CONSECUTIVO DEL BIEN ]],"-",MUEBLES3[[#This Row],[CONSECUTIVO GENERAL DE INVENTARIO]])</f>
        <v>515-01-03-109-078-0148</v>
      </c>
      <c r="B153" s="494">
        <v>515</v>
      </c>
      <c r="C153" s="489" t="s">
        <v>6093</v>
      </c>
      <c r="D153" s="495" t="s">
        <v>7655</v>
      </c>
      <c r="E153" s="494" t="s">
        <v>4060</v>
      </c>
      <c r="F153" s="495" t="str">
        <f>VLOOKUP(MUEBLES3[[#This Row],[NO. EDIFICIO ]],EDIFICIOS[],2,FALSE)</f>
        <v>PALACIO MUNICIPAL</v>
      </c>
      <c r="G153" s="495" t="str">
        <f>VLOOKUP(MUEBLES3[[#This Row],[NO. EDIFICIO ]],EDIFICIOS[],3,FALSE)</f>
        <v>PALACIO MUNICIPAL, S/N, COLONIA CENTRO</v>
      </c>
      <c r="H153" s="490" t="s">
        <v>4062</v>
      </c>
      <c r="I153" s="488" t="str">
        <f>VLOOKUP(MUEBLES3[[#This Row],[NO. ÁREA ]],AREAS[],2,FALSE)</f>
        <v xml:space="preserve">UNIDAD DE ASUNTOS JURIDICOS </v>
      </c>
      <c r="J153" s="496" t="str">
        <f>VLOOKUP(MUEBLES3[[#This Row],[NO. ÁREA ]],AREAS[],5,FALSE)</f>
        <v>LIC. SERGIO DE LA CRUZ HERNÁNDEZ CRUZ</v>
      </c>
      <c r="K153" s="496">
        <v>140</v>
      </c>
      <c r="L153" s="488" t="str">
        <f>VLOOKUP(MUEBLES3[[#This Row],[NÚM. DE NOMINA ]],PERSONAL[],2,FALSE)</f>
        <v>LIC. ANA KAREN ALDANA PÉREZ</v>
      </c>
      <c r="M153" s="488" t="str">
        <f>VLOOKUP(MUEBLES3[[#This Row],[NÚM. DE NOMINA ]],PERSONAL[],3,FALSE)</f>
        <v>AUXILIAR JURÍDICO</v>
      </c>
      <c r="N153" s="494" t="s">
        <v>4339</v>
      </c>
      <c r="O153" s="496" t="s">
        <v>4769</v>
      </c>
      <c r="P153" s="497" t="str">
        <f>VLOOKUP(MUEBLES3[[#This Row],[NÚM. DE BIEN ]],BIENES[],2,FALSE)</f>
        <v xml:space="preserve">EQUIPO DE COMPUTO </v>
      </c>
      <c r="Q153" s="499" t="s">
        <v>467</v>
      </c>
      <c r="R153" s="490" t="s">
        <v>5090</v>
      </c>
      <c r="S153" s="495" t="s">
        <v>50</v>
      </c>
      <c r="T153" s="494" t="s">
        <v>222</v>
      </c>
      <c r="U153" s="495" t="s">
        <v>469</v>
      </c>
      <c r="V153" s="495" t="s">
        <v>312</v>
      </c>
      <c r="W153" s="500">
        <v>42732</v>
      </c>
      <c r="X153" s="498">
        <v>9999</v>
      </c>
      <c r="Y153" s="498">
        <v>0</v>
      </c>
      <c r="Z153" s="498">
        <v>9999</v>
      </c>
      <c r="AA153" s="496" t="s">
        <v>3587</v>
      </c>
      <c r="AB153" s="498"/>
      <c r="AC153" s="510" t="s">
        <v>26</v>
      </c>
      <c r="AD153" s="511"/>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c r="HG153" s="15"/>
      <c r="HH153" s="15"/>
      <c r="HI153" s="15"/>
      <c r="HJ153" s="15"/>
      <c r="HK153" s="15"/>
      <c r="HL153" s="15"/>
      <c r="HM153" s="15"/>
      <c r="HN153" s="15"/>
      <c r="HO153" s="15"/>
      <c r="HP153" s="15"/>
      <c r="HQ153" s="15"/>
      <c r="HR153" s="15"/>
      <c r="HS153" s="15"/>
      <c r="HT153" s="15"/>
      <c r="HU153" s="15"/>
      <c r="HV153" s="15"/>
      <c r="HW153" s="15"/>
      <c r="HX153" s="15"/>
      <c r="HY153" s="15"/>
      <c r="HZ153" s="15"/>
      <c r="IA153" s="15"/>
      <c r="IB153" s="15"/>
      <c r="IC153" s="15"/>
      <c r="ID153" s="15"/>
      <c r="IE153" s="15"/>
      <c r="IF153" s="15"/>
      <c r="IG153" s="15"/>
      <c r="IH153" s="15"/>
      <c r="II153" s="15"/>
      <c r="IJ153" s="15"/>
      <c r="IK153" s="15"/>
      <c r="IL153" s="15"/>
      <c r="IM153" s="15"/>
      <c r="IN153" s="15"/>
      <c r="IO153" s="15"/>
      <c r="IP153" s="15"/>
      <c r="IQ153" s="15"/>
      <c r="IR153" s="15"/>
      <c r="IS153" s="15"/>
      <c r="IT153" s="15"/>
      <c r="IU153" s="15"/>
      <c r="IV153" s="15"/>
      <c r="IW153" s="15"/>
      <c r="IX153" s="15"/>
      <c r="IY153" s="15"/>
      <c r="IZ153" s="15"/>
      <c r="JA153" s="15"/>
      <c r="JB153" s="15"/>
      <c r="JC153" s="15"/>
      <c r="JD153" s="15"/>
      <c r="JE153" s="15"/>
      <c r="JF153" s="15"/>
      <c r="JG153" s="15"/>
      <c r="JH153" s="15"/>
      <c r="JI153" s="15"/>
      <c r="JJ153" s="15"/>
      <c r="JK153" s="15"/>
      <c r="JL153" s="15"/>
      <c r="JM153" s="15"/>
      <c r="JN153" s="15"/>
      <c r="JO153" s="15"/>
      <c r="JP153" s="15"/>
      <c r="JQ153" s="15"/>
      <c r="JR153" s="15"/>
      <c r="JS153" s="15"/>
      <c r="JT153" s="15"/>
      <c r="JU153" s="15"/>
      <c r="JV153" s="15"/>
      <c r="JW153" s="15"/>
      <c r="JX153" s="15"/>
      <c r="JY153" s="15"/>
      <c r="JZ153" s="15"/>
      <c r="KA153" s="15"/>
      <c r="KB153" s="15"/>
      <c r="KC153" s="15"/>
      <c r="KD153" s="15"/>
      <c r="KE153" s="15"/>
      <c r="KF153" s="15"/>
      <c r="KG153" s="15"/>
      <c r="KH153" s="15"/>
      <c r="KI153" s="15"/>
      <c r="KJ153" s="15"/>
      <c r="KK153" s="15"/>
      <c r="KL153" s="15"/>
      <c r="KM153" s="15"/>
      <c r="KN153" s="15"/>
      <c r="KO153" s="15"/>
      <c r="KP153" s="15"/>
      <c r="KQ153" s="15"/>
      <c r="KR153" s="15"/>
      <c r="KS153" s="15"/>
      <c r="KT153" s="15"/>
      <c r="KU153" s="15"/>
      <c r="KV153" s="15"/>
      <c r="KW153" s="15"/>
      <c r="KX153" s="15"/>
      <c r="KY153" s="15"/>
      <c r="KZ153" s="15"/>
      <c r="LA153" s="15"/>
      <c r="LB153" s="15"/>
      <c r="LC153" s="15"/>
      <c r="LD153" s="15"/>
      <c r="LE153" s="15"/>
      <c r="LF153" s="15"/>
      <c r="LG153" s="15"/>
      <c r="LH153" s="15"/>
      <c r="LI153" s="15"/>
      <c r="LJ153" s="15"/>
      <c r="LK153" s="15"/>
      <c r="LL153" s="15"/>
      <c r="LM153" s="15"/>
      <c r="LN153" s="15"/>
      <c r="LO153" s="15"/>
      <c r="LP153" s="15"/>
      <c r="LQ153" s="15"/>
      <c r="LR153" s="15"/>
      <c r="LS153" s="15"/>
      <c r="LT153" s="15"/>
      <c r="LU153" s="15"/>
      <c r="LV153" s="15"/>
      <c r="LW153" s="15"/>
      <c r="LX153" s="15"/>
    </row>
    <row r="154" spans="1:336" s="9" customFormat="1" ht="110.25" x14ac:dyDescent="0.25">
      <c r="A154" s="661" t="str">
        <f>CONCATENATE(MUEBLES3[[#This Row],[CODIGO DE LA PARTIDA ESPECIFICA ]],"-",MUEBLES3[[#This Row],[NO. EDIFICIO ]],"-",MUEBLES3[[#This Row],[NO. ÁREA ]],"-",MUEBLES3[[#This Row],[NÚM. DE BIEN ]],"-",MUEBLES3[[#This Row],[CONSECUTIVO DEL BIEN ]],"-",MUEBLES3[[#This Row],[CONSECUTIVO GENERAL DE INVENTARIO]])</f>
        <v>515-01-24-109-079-0149</v>
      </c>
      <c r="B154" s="494">
        <v>515</v>
      </c>
      <c r="C154" s="489" t="s">
        <v>6093</v>
      </c>
      <c r="D154" s="495" t="s">
        <v>7656</v>
      </c>
      <c r="E154" s="494" t="s">
        <v>4060</v>
      </c>
      <c r="F154" s="495" t="str">
        <f>VLOOKUP(MUEBLES3[[#This Row],[NO. EDIFICIO ]],EDIFICIOS[],2,FALSE)</f>
        <v>PALACIO MUNICIPAL</v>
      </c>
      <c r="G154" s="495" t="str">
        <f>VLOOKUP(MUEBLES3[[#This Row],[NO. EDIFICIO ]],EDIFICIOS[],3,FALSE)</f>
        <v>PALACIO MUNICIPAL, S/N, COLONIA CENTRO</v>
      </c>
      <c r="H154" s="490" t="s">
        <v>4269</v>
      </c>
      <c r="I154" s="488" t="str">
        <f>VLOOKUP(MUEBLES3[[#This Row],[NO. ÁREA ]],AREAS[],2,FALSE)</f>
        <v>TESORERÍA MUNICIPAL</v>
      </c>
      <c r="J154" s="496" t="str">
        <f>VLOOKUP(MUEBLES3[[#This Row],[NO. ÁREA ]],AREAS[],5,FALSE)</f>
        <v>C. P. NOHEMI VIRIDIANA CORTEZ MONTER</v>
      </c>
      <c r="K154" s="496">
        <v>138</v>
      </c>
      <c r="L154" s="488" t="str">
        <f>VLOOKUP(MUEBLES3[[#This Row],[NÚM. DE NOMINA ]],PERSONAL[],2,FALSE)</f>
        <v>C. P. NOHEMI VIRIDIANA CORTEZ MONTER</v>
      </c>
      <c r="M154" s="488" t="str">
        <f>VLOOKUP(MUEBLES3[[#This Row],[NÚM. DE NOMINA ]],PERSONAL[],3,FALSE)</f>
        <v>TITULAR</v>
      </c>
      <c r="N154" s="494" t="s">
        <v>4339</v>
      </c>
      <c r="O154" s="496" t="s">
        <v>4770</v>
      </c>
      <c r="P154" s="497" t="str">
        <f>VLOOKUP(MUEBLES3[[#This Row],[NÚM. DE BIEN ]],BIENES[],2,FALSE)</f>
        <v xml:space="preserve">EQUIPO DE COMPUTO </v>
      </c>
      <c r="Q154" s="499" t="s">
        <v>1227</v>
      </c>
      <c r="R154" s="490" t="s">
        <v>5091</v>
      </c>
      <c r="S154" s="495" t="s">
        <v>472</v>
      </c>
      <c r="T154" s="494" t="s">
        <v>473</v>
      </c>
      <c r="U154" s="495" t="s">
        <v>1226</v>
      </c>
      <c r="V154" s="495">
        <v>381</v>
      </c>
      <c r="W154" s="500">
        <v>42395</v>
      </c>
      <c r="X154" s="498">
        <v>10850</v>
      </c>
      <c r="Y154" s="498">
        <v>0</v>
      </c>
      <c r="Z154" s="498">
        <v>10850</v>
      </c>
      <c r="AA154" s="494" t="s">
        <v>1309</v>
      </c>
      <c r="AB154" s="498"/>
      <c r="AC154" s="510" t="s">
        <v>26</v>
      </c>
      <c r="AD154" s="511"/>
    </row>
    <row r="155" spans="1:336" s="9" customFormat="1" ht="220.5" x14ac:dyDescent="0.25">
      <c r="A155" s="661" t="str">
        <f>CONCATENATE(MUEBLES3[[#This Row],[CODIGO DE LA PARTIDA ESPECIFICA ]],"-",MUEBLES3[[#This Row],[NO. EDIFICIO ]],"-",MUEBLES3[[#This Row],[NO. ÁREA ]],"-",MUEBLES3[[#This Row],[NÚM. DE BIEN ]],"-",MUEBLES3[[#This Row],[CONSECUTIVO DEL BIEN ]],"-",MUEBLES3[[#This Row],[CONSECUTIVO GENERAL DE INVENTARIO]])</f>
        <v>515-01-14-109-080-0150</v>
      </c>
      <c r="B155" s="494">
        <v>515</v>
      </c>
      <c r="C155" s="489" t="s">
        <v>6093</v>
      </c>
      <c r="D155" s="495" t="s">
        <v>7657</v>
      </c>
      <c r="E155" s="494" t="s">
        <v>4060</v>
      </c>
      <c r="F155" s="495" t="str">
        <f>VLOOKUP(MUEBLES3[[#This Row],[NO. EDIFICIO ]],EDIFICIOS[],2,FALSE)</f>
        <v>PALACIO MUNICIPAL</v>
      </c>
      <c r="G155" s="495" t="str">
        <f>VLOOKUP(MUEBLES3[[#This Row],[NO. EDIFICIO ]],EDIFICIOS[],3,FALSE)</f>
        <v>PALACIO MUNICIPAL, S/N, COLONIA CENTRO</v>
      </c>
      <c r="H155" s="490" t="s">
        <v>4259</v>
      </c>
      <c r="I155" s="488" t="str">
        <f>VLOOKUP(MUEBLES3[[#This Row],[NO. ÁREA ]],AREAS[],2,FALSE)</f>
        <v>ADMINISTRACIÓN MUNICIPAL</v>
      </c>
      <c r="J155" s="496" t="str">
        <f>VLOOKUP(MUEBLES3[[#This Row],[NO. ÁREA ]],AREAS[],5,FALSE)</f>
        <v>C. DAVID PÉREZ ALONSO</v>
      </c>
      <c r="K155" s="496">
        <v>122</v>
      </c>
      <c r="L155" s="488" t="str">
        <f>VLOOKUP(MUEBLES3[[#This Row],[NÚM. DE NOMINA ]],PERSONAL[],2,FALSE)</f>
        <v>ING. CARLOS MEJÍA LEÓN</v>
      </c>
      <c r="M155" s="488" t="str">
        <f>VLOOKUP(MUEBLES3[[#This Row],[NÚM. DE NOMINA ]],PERSONAL[],3,FALSE)</f>
        <v>AUXILIAR TÉCNICO</v>
      </c>
      <c r="N155" s="494" t="s">
        <v>4339</v>
      </c>
      <c r="O155" s="506" t="s">
        <v>4771</v>
      </c>
      <c r="P155" s="497" t="str">
        <f>VLOOKUP(MUEBLES3[[#This Row],[NÚM. DE BIEN ]],BIENES[],2,FALSE)</f>
        <v xml:space="preserve">EQUIPO DE COMPUTO </v>
      </c>
      <c r="Q155" s="499" t="s">
        <v>3159</v>
      </c>
      <c r="R155" s="490" t="s">
        <v>5092</v>
      </c>
      <c r="S155" s="495" t="s">
        <v>472</v>
      </c>
      <c r="T155" s="494" t="s">
        <v>474</v>
      </c>
      <c r="U155" s="495" t="s">
        <v>475</v>
      </c>
      <c r="V155" s="495">
        <v>381</v>
      </c>
      <c r="W155" s="500">
        <v>42395</v>
      </c>
      <c r="X155" s="498">
        <v>10850</v>
      </c>
      <c r="Y155" s="498">
        <v>0</v>
      </c>
      <c r="Z155" s="498">
        <v>10850</v>
      </c>
      <c r="AA155" s="496" t="s">
        <v>1311</v>
      </c>
      <c r="AB155" s="498"/>
      <c r="AC155" s="510" t="s">
        <v>26</v>
      </c>
      <c r="AD155" s="511"/>
    </row>
    <row r="156" spans="1:336" s="9" customFormat="1" ht="157.5" x14ac:dyDescent="0.25">
      <c r="A156" s="661" t="str">
        <f>CONCATENATE(MUEBLES3[[#This Row],[CODIGO DE LA PARTIDA ESPECIFICA ]],"-",MUEBLES3[[#This Row],[NO. EDIFICIO ]],"-",MUEBLES3[[#This Row],[NO. ÁREA ]],"-",MUEBLES3[[#This Row],[NÚM. DE BIEN ]],"-",MUEBLES3[[#This Row],[CONSECUTIVO DEL BIEN ]],"-",MUEBLES3[[#This Row],[CONSECUTIVO GENERAL DE INVENTARIO]])</f>
        <v>515-01-10-109-081-0151</v>
      </c>
      <c r="B156" s="494">
        <v>515</v>
      </c>
      <c r="C156" s="489" t="s">
        <v>6093</v>
      </c>
      <c r="D156" s="495" t="s">
        <v>7658</v>
      </c>
      <c r="E156" s="494" t="s">
        <v>4060</v>
      </c>
      <c r="F156" s="495" t="str">
        <f>VLOOKUP(MUEBLES3[[#This Row],[NO. EDIFICIO ]],EDIFICIOS[],2,FALSE)</f>
        <v>PALACIO MUNICIPAL</v>
      </c>
      <c r="G156" s="495" t="str">
        <f>VLOOKUP(MUEBLES3[[#This Row],[NO. EDIFICIO ]],EDIFICIOS[],3,FALSE)</f>
        <v>PALACIO MUNICIPAL, S/N, COLONIA CENTRO</v>
      </c>
      <c r="H156" s="490" t="s">
        <v>4255</v>
      </c>
      <c r="I156" s="488" t="str">
        <f>VLOOKUP(MUEBLES3[[#This Row],[NO. ÁREA ]],AREAS[],2,FALSE)</f>
        <v>CONCILIACIÓN MUNICIPAL</v>
      </c>
      <c r="J156" s="496" t="str">
        <f>VLOOKUP(MUEBLES3[[#This Row],[NO. ÁREA ]],AREAS[],5,FALSE)</f>
        <v>LIC. MARTHA GARAY PÉREZ</v>
      </c>
      <c r="K156" s="496">
        <v>139</v>
      </c>
      <c r="L156" s="488" t="str">
        <f>VLOOKUP(MUEBLES3[[#This Row],[NÚM. DE NOMINA ]],PERSONAL[],2,FALSE)</f>
        <v>LIC. MARTHA GARAY PÉREZ</v>
      </c>
      <c r="M156" s="488" t="str">
        <f>VLOOKUP(MUEBLES3[[#This Row],[NÚM. DE NOMINA ]],PERSONAL[],3,FALSE)</f>
        <v xml:space="preserve">TITULAR </v>
      </c>
      <c r="N156" s="494" t="s">
        <v>4339</v>
      </c>
      <c r="O156" s="506" t="s">
        <v>4772</v>
      </c>
      <c r="P156" s="497" t="str">
        <f>VLOOKUP(MUEBLES3[[#This Row],[NÚM. DE BIEN ]],BIENES[],2,FALSE)</f>
        <v xml:space="preserve">EQUIPO DE COMPUTO </v>
      </c>
      <c r="Q156" s="499" t="s">
        <v>1228</v>
      </c>
      <c r="R156" s="490" t="s">
        <v>5093</v>
      </c>
      <c r="S156" s="495" t="s">
        <v>50</v>
      </c>
      <c r="T156" s="494" t="s">
        <v>447</v>
      </c>
      <c r="U156" s="495" t="s">
        <v>450</v>
      </c>
      <c r="V156" s="495" t="s">
        <v>451</v>
      </c>
      <c r="W156" s="500">
        <v>43766</v>
      </c>
      <c r="X156" s="498">
        <v>11881.17</v>
      </c>
      <c r="Y156" s="498">
        <v>0</v>
      </c>
      <c r="Z156" s="498">
        <v>11881.17</v>
      </c>
      <c r="AA156" s="494" t="s">
        <v>1307</v>
      </c>
      <c r="AB156" s="498"/>
      <c r="AC156" s="510" t="s">
        <v>26</v>
      </c>
      <c r="AD156" s="511"/>
    </row>
    <row r="157" spans="1:336" s="9" customFormat="1" ht="330.75" x14ac:dyDescent="0.25">
      <c r="A157" s="661" t="str">
        <f>CONCATENATE(MUEBLES3[[#This Row],[CODIGO DE LA PARTIDA ESPECIFICA ]],"-",MUEBLES3[[#This Row],[NO. EDIFICIO ]],"-",MUEBLES3[[#This Row],[NO. ÁREA ]],"-",MUEBLES3[[#This Row],[NÚM. DE BIEN ]],"-",MUEBLES3[[#This Row],[CONSECUTIVO DEL BIEN ]],"-",MUEBLES3[[#This Row],[CONSECUTIVO GENERAL DE INVENTARIO]])</f>
        <v>515-01-24-109-082-0152</v>
      </c>
      <c r="B157" s="494">
        <v>515</v>
      </c>
      <c r="C157" s="489" t="s">
        <v>6093</v>
      </c>
      <c r="D157" s="495" t="s">
        <v>7659</v>
      </c>
      <c r="E157" s="494" t="s">
        <v>4060</v>
      </c>
      <c r="F157" s="495" t="str">
        <f>VLOOKUP(MUEBLES3[[#This Row],[NO. EDIFICIO ]],EDIFICIOS[],2,FALSE)</f>
        <v>PALACIO MUNICIPAL</v>
      </c>
      <c r="G157" s="495" t="str">
        <f>VLOOKUP(MUEBLES3[[#This Row],[NO. EDIFICIO ]],EDIFICIOS[],3,FALSE)</f>
        <v>PALACIO MUNICIPAL, S/N, COLONIA CENTRO</v>
      </c>
      <c r="H157" s="490" t="s">
        <v>4269</v>
      </c>
      <c r="I157" s="488" t="str">
        <f>VLOOKUP(MUEBLES3[[#This Row],[NO. ÁREA ]],AREAS[],2,FALSE)</f>
        <v>TESORERÍA MUNICIPAL</v>
      </c>
      <c r="J157" s="496" t="str">
        <f>VLOOKUP(MUEBLES3[[#This Row],[NO. ÁREA ]],AREAS[],5,FALSE)</f>
        <v>C. P. NOHEMI VIRIDIANA CORTEZ MONTER</v>
      </c>
      <c r="K157" s="496">
        <v>25</v>
      </c>
      <c r="L157" s="488" t="str">
        <f>VLOOKUP(MUEBLES3[[#This Row],[NÚM. DE NOMINA ]],PERSONAL[],2,FALSE)</f>
        <v>C. P. YOLANDA NOHEMI PÉREZ PRIMITIVO</v>
      </c>
      <c r="M157" s="488" t="str">
        <f>VLOOKUP(MUEBLES3[[#This Row],[NÚM. DE NOMINA ]],PERSONAL[],3,FALSE)</f>
        <v>CONTADORA AUXILIAR</v>
      </c>
      <c r="N157" s="494" t="s">
        <v>4339</v>
      </c>
      <c r="O157" s="506" t="s">
        <v>4773</v>
      </c>
      <c r="P157" s="497" t="str">
        <f>VLOOKUP(MUEBLES3[[#This Row],[NÚM. DE BIEN ]],BIENES[],2,FALSE)</f>
        <v xml:space="preserve">EQUIPO DE COMPUTO </v>
      </c>
      <c r="Q157" s="499" t="s">
        <v>405</v>
      </c>
      <c r="R157" s="490" t="s">
        <v>5094</v>
      </c>
      <c r="S157" s="495" t="s">
        <v>343</v>
      </c>
      <c r="T157" s="494" t="s">
        <v>91</v>
      </c>
      <c r="U157" s="495" t="s">
        <v>406</v>
      </c>
      <c r="V157" s="495" t="s">
        <v>38</v>
      </c>
      <c r="W157" s="500">
        <v>43587</v>
      </c>
      <c r="X157" s="498">
        <v>0</v>
      </c>
      <c r="Y157" s="498">
        <v>0</v>
      </c>
      <c r="Z157" s="498">
        <v>0</v>
      </c>
      <c r="AA157" s="494" t="s">
        <v>1349</v>
      </c>
      <c r="AB157" s="498"/>
      <c r="AC157" s="510" t="s">
        <v>26</v>
      </c>
      <c r="AD157" s="511"/>
    </row>
    <row r="158" spans="1:336" s="9" customFormat="1" ht="141.75" x14ac:dyDescent="0.25">
      <c r="A158" s="661" t="str">
        <f>CONCATENATE(MUEBLES3[[#This Row],[CODIGO DE LA PARTIDA ESPECIFICA ]],"-",MUEBLES3[[#This Row],[NO. EDIFICIO ]],"-",MUEBLES3[[#This Row],[NO. ÁREA ]],"-",MUEBLES3[[#This Row],[NÚM. DE BIEN ]],"-",MUEBLES3[[#This Row],[CONSECUTIVO DEL BIEN ]],"-",MUEBLES3[[#This Row],[CONSECUTIVO GENERAL DE INVENTARIO]])</f>
        <v>515-01-14-151-047-0153</v>
      </c>
      <c r="B158" s="494">
        <v>515</v>
      </c>
      <c r="C158" s="489" t="s">
        <v>6093</v>
      </c>
      <c r="D158" s="495" t="s">
        <v>7660</v>
      </c>
      <c r="E158" s="494" t="s">
        <v>4060</v>
      </c>
      <c r="F158" s="495" t="str">
        <f>VLOOKUP(MUEBLES3[[#This Row],[NO. EDIFICIO ]],EDIFICIOS[],2,FALSE)</f>
        <v>PALACIO MUNICIPAL</v>
      </c>
      <c r="G158" s="495" t="str">
        <f>VLOOKUP(MUEBLES3[[#This Row],[NO. EDIFICIO ]],EDIFICIOS[],3,FALSE)</f>
        <v>PALACIO MUNICIPAL, S/N, COLONIA CENTRO</v>
      </c>
      <c r="H158" s="490" t="s">
        <v>4259</v>
      </c>
      <c r="I158" s="488" t="str">
        <f>VLOOKUP(MUEBLES3[[#This Row],[NO. ÁREA ]],AREAS[],2,FALSE)</f>
        <v>ADMINISTRACIÓN MUNICIPAL</v>
      </c>
      <c r="J158" s="496" t="str">
        <f>VLOOKUP(MUEBLES3[[#This Row],[NO. ÁREA ]],AREAS[],5,FALSE)</f>
        <v>C. DAVID PÉREZ ALONSO</v>
      </c>
      <c r="K158" s="496">
        <v>122</v>
      </c>
      <c r="L158" s="488" t="str">
        <f>VLOOKUP(MUEBLES3[[#This Row],[NÚM. DE NOMINA ]],PERSONAL[],2,FALSE)</f>
        <v>ING. CARLOS MEJÍA LEÓN</v>
      </c>
      <c r="M158" s="488" t="str">
        <f>VLOOKUP(MUEBLES3[[#This Row],[NÚM. DE NOMINA ]],PERSONAL[],3,FALSE)</f>
        <v>AUXILIAR TÉCNICO</v>
      </c>
      <c r="N158" s="494" t="s">
        <v>4404</v>
      </c>
      <c r="O158" s="506" t="s">
        <v>4738</v>
      </c>
      <c r="P158" s="497" t="str">
        <f>VLOOKUP(MUEBLES3[[#This Row],[NÚM. DE BIEN ]],BIENES[],2,FALSE)</f>
        <v xml:space="preserve">IMPRESORA </v>
      </c>
      <c r="Q158" s="499" t="s">
        <v>443</v>
      </c>
      <c r="R158" s="490" t="s">
        <v>5095</v>
      </c>
      <c r="S158" s="495" t="s">
        <v>35</v>
      </c>
      <c r="T158" s="494" t="s">
        <v>408</v>
      </c>
      <c r="U158" s="495" t="s">
        <v>444</v>
      </c>
      <c r="V158" s="495" t="s">
        <v>38</v>
      </c>
      <c r="W158" s="500">
        <v>43587</v>
      </c>
      <c r="X158" s="498">
        <v>0</v>
      </c>
      <c r="Y158" s="498">
        <v>0</v>
      </c>
      <c r="Z158" s="498">
        <v>0</v>
      </c>
      <c r="AA158" s="494" t="s">
        <v>1349</v>
      </c>
      <c r="AB158" s="498"/>
      <c r="AC158" s="510" t="s">
        <v>26</v>
      </c>
      <c r="AD158" s="511"/>
    </row>
    <row r="159" spans="1:336" s="9" customFormat="1" ht="141.75" x14ac:dyDescent="0.25">
      <c r="A159" s="661" t="str">
        <f>CONCATENATE(MUEBLES3[[#This Row],[CODIGO DE LA PARTIDA ESPECIFICA ]],"-",MUEBLES3[[#This Row],[NO. EDIFICIO ]],"-",MUEBLES3[[#This Row],[NO. ÁREA ]],"-",MUEBLES3[[#This Row],[NÚM. DE BIEN ]],"-",MUEBLES3[[#This Row],[CONSECUTIVO DEL BIEN ]],"-",MUEBLES3[[#This Row],[CONSECUTIVO GENERAL DE INVENTARIO]])</f>
        <v>515-01-24-151-048-0154</v>
      </c>
      <c r="B159" s="494">
        <v>515</v>
      </c>
      <c r="C159" s="489" t="s">
        <v>6093</v>
      </c>
      <c r="D159" s="495" t="s">
        <v>7661</v>
      </c>
      <c r="E159" s="494" t="s">
        <v>4060</v>
      </c>
      <c r="F159" s="495" t="str">
        <f>VLOOKUP(MUEBLES3[[#This Row],[NO. EDIFICIO ]],EDIFICIOS[],2,FALSE)</f>
        <v>PALACIO MUNICIPAL</v>
      </c>
      <c r="G159" s="495" t="str">
        <f>VLOOKUP(MUEBLES3[[#This Row],[NO. EDIFICIO ]],EDIFICIOS[],3,FALSE)</f>
        <v>PALACIO MUNICIPAL, S/N, COLONIA CENTRO</v>
      </c>
      <c r="H159" s="490" t="s">
        <v>4269</v>
      </c>
      <c r="I159" s="488" t="str">
        <f>VLOOKUP(MUEBLES3[[#This Row],[NO. ÁREA ]],AREAS[],2,FALSE)</f>
        <v>TESORERÍA MUNICIPAL</v>
      </c>
      <c r="J159" s="496" t="str">
        <f>VLOOKUP(MUEBLES3[[#This Row],[NO. ÁREA ]],AREAS[],5,FALSE)</f>
        <v>C. P. NOHEMI VIRIDIANA CORTEZ MONTER</v>
      </c>
      <c r="K159" s="496">
        <v>406</v>
      </c>
      <c r="L159" s="488" t="str">
        <f>VLOOKUP(MUEBLES3[[#This Row],[NÚM. DE NOMINA ]],PERSONAL[],2,FALSE)</f>
        <v>C. GLORIA PÉREZ GARCÍA</v>
      </c>
      <c r="M159" s="488" t="str">
        <f>VLOOKUP(MUEBLES3[[#This Row],[NÚM. DE NOMINA ]],PERSONAL[],3,FALSE)</f>
        <v>AUXILIAR ADMINISTRATIVO</v>
      </c>
      <c r="N159" s="494" t="s">
        <v>4404</v>
      </c>
      <c r="O159" s="506" t="s">
        <v>4739</v>
      </c>
      <c r="P159" s="497" t="str">
        <f>VLOOKUP(MUEBLES3[[#This Row],[NÚM. DE BIEN ]],BIENES[],2,FALSE)</f>
        <v xml:space="preserve">IMPRESORA </v>
      </c>
      <c r="Q159" s="499" t="s">
        <v>462</v>
      </c>
      <c r="R159" s="490" t="s">
        <v>5096</v>
      </c>
      <c r="S159" s="495" t="s">
        <v>35</v>
      </c>
      <c r="T159" s="494" t="s">
        <v>64</v>
      </c>
      <c r="U159" s="495" t="s">
        <v>463</v>
      </c>
      <c r="V159" s="495" t="s">
        <v>83</v>
      </c>
      <c r="W159" s="500">
        <v>42916</v>
      </c>
      <c r="X159" s="498">
        <v>3998.01</v>
      </c>
      <c r="Y159" s="498">
        <v>0</v>
      </c>
      <c r="Z159" s="498">
        <v>3998.01</v>
      </c>
      <c r="AA159" s="494" t="s">
        <v>1349</v>
      </c>
      <c r="AB159" s="498"/>
      <c r="AC159" s="510" t="s">
        <v>26</v>
      </c>
      <c r="AD159" s="511" t="s">
        <v>7870</v>
      </c>
    </row>
    <row r="160" spans="1:336" s="9" customFormat="1" ht="141.75" x14ac:dyDescent="0.25">
      <c r="A160" s="661" t="str">
        <f>CONCATENATE(MUEBLES3[[#This Row],[CODIGO DE LA PARTIDA ESPECIFICA ]],"-",MUEBLES3[[#This Row],[NO. EDIFICIO ]],"-",MUEBLES3[[#This Row],[NO. ÁREA ]],"-",MUEBLES3[[#This Row],[NÚM. DE BIEN ]],"-",MUEBLES3[[#This Row],[CONSECUTIVO DEL BIEN ]],"-",MUEBLES3[[#This Row],[CONSECUTIVO GENERAL DE INVENTARIO]])</f>
        <v>515-01-24-218-007-0155</v>
      </c>
      <c r="B160" s="494">
        <v>515</v>
      </c>
      <c r="C160" s="489" t="s">
        <v>6093</v>
      </c>
      <c r="D160" s="495" t="s">
        <v>7662</v>
      </c>
      <c r="E160" s="494" t="s">
        <v>4060</v>
      </c>
      <c r="F160" s="495" t="str">
        <f>VLOOKUP(MUEBLES3[[#This Row],[NO. EDIFICIO ]],EDIFICIOS[],2,FALSE)</f>
        <v>PALACIO MUNICIPAL</v>
      </c>
      <c r="G160" s="495" t="str">
        <f>VLOOKUP(MUEBLES3[[#This Row],[NO. EDIFICIO ]],EDIFICIOS[],3,FALSE)</f>
        <v>PALACIO MUNICIPAL, S/N, COLONIA CENTRO</v>
      </c>
      <c r="H160" s="490" t="s">
        <v>4269</v>
      </c>
      <c r="I160" s="488" t="str">
        <f>VLOOKUP(MUEBLES3[[#This Row],[NO. ÁREA ]],AREAS[],2,FALSE)</f>
        <v>TESORERÍA MUNICIPAL</v>
      </c>
      <c r="J160" s="496" t="str">
        <f>VLOOKUP(MUEBLES3[[#This Row],[NO. ÁREA ]],AREAS[],5,FALSE)</f>
        <v>C. P. NOHEMI VIRIDIANA CORTEZ MONTER</v>
      </c>
      <c r="K160" s="496">
        <v>138</v>
      </c>
      <c r="L160" s="488" t="str">
        <f>VLOOKUP(MUEBLES3[[#This Row],[NÚM. DE NOMINA ]],PERSONAL[],2,FALSE)</f>
        <v>C. P. NOHEMI VIRIDIANA CORTEZ MONTER</v>
      </c>
      <c r="M160" s="488" t="str">
        <f>VLOOKUP(MUEBLES3[[#This Row],[NÚM. DE NOMINA ]],PERSONAL[],3,FALSE)</f>
        <v>TITULAR</v>
      </c>
      <c r="N160" s="494" t="s">
        <v>4851</v>
      </c>
      <c r="O160" s="506" t="s">
        <v>4698</v>
      </c>
      <c r="P160" s="497" t="str">
        <f>VLOOKUP(MUEBLES3[[#This Row],[NÚM. DE BIEN ]],BIENES[],2,FALSE)</f>
        <v xml:space="preserve">NO BREAK </v>
      </c>
      <c r="Q160" s="499" t="s">
        <v>793</v>
      </c>
      <c r="R160" s="490" t="s">
        <v>5097</v>
      </c>
      <c r="S160" s="495" t="s">
        <v>93</v>
      </c>
      <c r="T160" s="494" t="s">
        <v>839</v>
      </c>
      <c r="U160" s="495" t="s">
        <v>480</v>
      </c>
      <c r="V160" s="495" t="s">
        <v>38</v>
      </c>
      <c r="W160" s="500">
        <v>43592</v>
      </c>
      <c r="X160" s="498">
        <v>0</v>
      </c>
      <c r="Y160" s="498">
        <v>0</v>
      </c>
      <c r="Z160" s="498">
        <v>0</v>
      </c>
      <c r="AA160" s="494" t="s">
        <v>1349</v>
      </c>
      <c r="AB160" s="498"/>
      <c r="AC160" s="510" t="s">
        <v>26</v>
      </c>
      <c r="AD160" s="511"/>
    </row>
    <row r="161" spans="1:336" s="9" customFormat="1" ht="220.5" x14ac:dyDescent="0.25">
      <c r="A161" s="661" t="str">
        <f>CONCATENATE(MUEBLES3[[#This Row],[CODIGO DE LA PARTIDA ESPECIFICA ]],"-",MUEBLES3[[#This Row],[NO. EDIFICIO ]],"-",MUEBLES3[[#This Row],[NO. ÁREA ]],"-",MUEBLES3[[#This Row],[NÚM. DE BIEN ]],"-",MUEBLES3[[#This Row],[CONSECUTIVO DEL BIEN ]],"-",MUEBLES3[[#This Row],[CONSECUTIVO GENERAL DE INVENTARIO]])</f>
        <v>515-01-15-109-083-0156</v>
      </c>
      <c r="B161" s="494">
        <v>515</v>
      </c>
      <c r="C161" s="489" t="s">
        <v>6093</v>
      </c>
      <c r="D161" s="495" t="s">
        <v>7663</v>
      </c>
      <c r="E161" s="494" t="s">
        <v>4060</v>
      </c>
      <c r="F161" s="495" t="str">
        <f>VLOOKUP(MUEBLES3[[#This Row],[NO. EDIFICIO ]],EDIFICIOS[],2,FALSE)</f>
        <v>PALACIO MUNICIPAL</v>
      </c>
      <c r="G161" s="495" t="str">
        <f>VLOOKUP(MUEBLES3[[#This Row],[NO. EDIFICIO ]],EDIFICIOS[],3,FALSE)</f>
        <v>PALACIO MUNICIPAL, S/N, COLONIA CENTRO</v>
      </c>
      <c r="H161" s="490" t="s">
        <v>4260</v>
      </c>
      <c r="I161" s="488" t="str">
        <f>VLOOKUP(MUEBLES3[[#This Row],[NO. ÁREA ]],AREAS[],2,FALSE)</f>
        <v>RECURSOS HUMANOS</v>
      </c>
      <c r="J161" s="496" t="str">
        <f>VLOOKUP(MUEBLES3[[#This Row],[NO. ÁREA ]],AREAS[],5,FALSE)</f>
        <v>LIC. CHRISTEL MORENO MARTÍNEZ</v>
      </c>
      <c r="K161" s="496">
        <v>158</v>
      </c>
      <c r="L161" s="488" t="str">
        <f>VLOOKUP(MUEBLES3[[#This Row],[NÚM. DE NOMINA ]],PERSONAL[],2,FALSE)</f>
        <v>LIC. CHRISTEL MORENO MARTÍNEZ</v>
      </c>
      <c r="M161" s="488" t="str">
        <f>VLOOKUP(MUEBLES3[[#This Row],[NÚM. DE NOMINA ]],PERSONAL[],3,FALSE)</f>
        <v>TITULAR</v>
      </c>
      <c r="N161" s="494" t="s">
        <v>4339</v>
      </c>
      <c r="O161" s="506" t="s">
        <v>4774</v>
      </c>
      <c r="P161" s="497" t="str">
        <f>VLOOKUP(MUEBLES3[[#This Row],[NÚM. DE BIEN ]],BIENES[],2,FALSE)</f>
        <v xml:space="preserve">EQUIPO DE COMPUTO </v>
      </c>
      <c r="Q161" s="499" t="s">
        <v>464</v>
      </c>
      <c r="R161" s="490" t="s">
        <v>5098</v>
      </c>
      <c r="S161" s="495" t="s">
        <v>50</v>
      </c>
      <c r="T161" s="494" t="s">
        <v>222</v>
      </c>
      <c r="U161" s="495" t="s">
        <v>465</v>
      </c>
      <c r="V161" s="495" t="s">
        <v>312</v>
      </c>
      <c r="W161" s="500">
        <v>42732</v>
      </c>
      <c r="X161" s="498">
        <v>9999</v>
      </c>
      <c r="Y161" s="498">
        <v>0</v>
      </c>
      <c r="Z161" s="498">
        <v>9999</v>
      </c>
      <c r="AA161" s="494" t="s">
        <v>1285</v>
      </c>
      <c r="AB161" s="498"/>
      <c r="AC161" s="510" t="s">
        <v>26</v>
      </c>
      <c r="AD161" s="511"/>
    </row>
    <row r="162" spans="1:336" s="9" customFormat="1" ht="141.75" x14ac:dyDescent="0.25">
      <c r="A162" s="661" t="str">
        <f>CONCATENATE(MUEBLES3[[#This Row],[CODIGO DE LA PARTIDA ESPECIFICA ]],"-",MUEBLES3[[#This Row],[NO. EDIFICIO ]],"-",MUEBLES3[[#This Row],[NO. ÁREA ]],"-",MUEBLES3[[#This Row],[NÚM. DE BIEN ]],"-",MUEBLES3[[#This Row],[CONSECUTIVO DEL BIEN ]],"-",MUEBLES3[[#This Row],[CONSECUTIVO GENERAL DE INVENTARIO]])</f>
        <v>515-01-24-151-049-0157</v>
      </c>
      <c r="B162" s="494">
        <v>515</v>
      </c>
      <c r="C162" s="489" t="s">
        <v>6093</v>
      </c>
      <c r="D162" s="495" t="s">
        <v>7664</v>
      </c>
      <c r="E162" s="494" t="s">
        <v>4060</v>
      </c>
      <c r="F162" s="495" t="str">
        <f>VLOOKUP(MUEBLES3[[#This Row],[NO. EDIFICIO ]],EDIFICIOS[],2,FALSE)</f>
        <v>PALACIO MUNICIPAL</v>
      </c>
      <c r="G162" s="495" t="str">
        <f>VLOOKUP(MUEBLES3[[#This Row],[NO. EDIFICIO ]],EDIFICIOS[],3,FALSE)</f>
        <v>PALACIO MUNICIPAL, S/N, COLONIA CENTRO</v>
      </c>
      <c r="H162" s="490" t="s">
        <v>4269</v>
      </c>
      <c r="I162" s="488" t="str">
        <f>VLOOKUP(MUEBLES3[[#This Row],[NO. ÁREA ]],AREAS[],2,FALSE)</f>
        <v>TESORERÍA MUNICIPAL</v>
      </c>
      <c r="J162" s="496" t="str">
        <f>VLOOKUP(MUEBLES3[[#This Row],[NO. ÁREA ]],AREAS[],5,FALSE)</f>
        <v>C. P. NOHEMI VIRIDIANA CORTEZ MONTER</v>
      </c>
      <c r="K162" s="496">
        <v>138</v>
      </c>
      <c r="L162" s="488" t="str">
        <f>VLOOKUP(MUEBLES3[[#This Row],[NÚM. DE NOMINA ]],PERSONAL[],2,FALSE)</f>
        <v>C. P. NOHEMI VIRIDIANA CORTEZ MONTER</v>
      </c>
      <c r="M162" s="488" t="str">
        <f>VLOOKUP(MUEBLES3[[#This Row],[NÚM. DE NOMINA ]],PERSONAL[],3,FALSE)</f>
        <v>TITULAR</v>
      </c>
      <c r="N162" s="494" t="s">
        <v>4404</v>
      </c>
      <c r="O162" s="506" t="s">
        <v>4740</v>
      </c>
      <c r="P162" s="497" t="str">
        <f>VLOOKUP(MUEBLES3[[#This Row],[NÚM. DE BIEN ]],BIENES[],2,FALSE)</f>
        <v xml:space="preserve">IMPRESORA </v>
      </c>
      <c r="Q162" s="499" t="s">
        <v>889</v>
      </c>
      <c r="R162" s="490" t="s">
        <v>5099</v>
      </c>
      <c r="S162" s="495" t="s">
        <v>35</v>
      </c>
      <c r="T162" s="494" t="s">
        <v>364</v>
      </c>
      <c r="U162" s="495" t="s">
        <v>440</v>
      </c>
      <c r="V162" s="495" t="s">
        <v>441</v>
      </c>
      <c r="W162" s="500">
        <v>43753</v>
      </c>
      <c r="X162" s="498">
        <v>5968.6</v>
      </c>
      <c r="Y162" s="498">
        <v>0</v>
      </c>
      <c r="Z162" s="498">
        <v>5968.6</v>
      </c>
      <c r="AA162" s="494" t="s">
        <v>439</v>
      </c>
      <c r="AB162" s="498"/>
      <c r="AC162" s="510" t="s">
        <v>26</v>
      </c>
      <c r="AD162" s="511"/>
    </row>
    <row r="163" spans="1:336" s="9" customFormat="1" ht="220.5" x14ac:dyDescent="0.25">
      <c r="A163" s="661" t="str">
        <f>CONCATENATE(MUEBLES3[[#This Row],[CODIGO DE LA PARTIDA ESPECIFICA ]],"-",MUEBLES3[[#This Row],[NO. EDIFICIO ]],"-",MUEBLES3[[#This Row],[NO. ÁREA ]],"-",MUEBLES3[[#This Row],[NÚM. DE BIEN ]],"-",MUEBLES3[[#This Row],[CONSECUTIVO DEL BIEN ]],"-",MUEBLES3[[#This Row],[CONSECUTIVO GENERAL DE INVENTARIO]])</f>
        <v>515-01-03-109-084-0158</v>
      </c>
      <c r="B163" s="494">
        <v>515</v>
      </c>
      <c r="C163" s="489" t="s">
        <v>6093</v>
      </c>
      <c r="D163" s="495" t="s">
        <v>7665</v>
      </c>
      <c r="E163" s="494" t="s">
        <v>4060</v>
      </c>
      <c r="F163" s="495" t="str">
        <f>VLOOKUP(MUEBLES3[[#This Row],[NO. EDIFICIO ]],EDIFICIOS[],2,FALSE)</f>
        <v>PALACIO MUNICIPAL</v>
      </c>
      <c r="G163" s="495" t="str">
        <f>VLOOKUP(MUEBLES3[[#This Row],[NO. EDIFICIO ]],EDIFICIOS[],3,FALSE)</f>
        <v>PALACIO MUNICIPAL, S/N, COLONIA CENTRO</v>
      </c>
      <c r="H163" s="490" t="s">
        <v>4062</v>
      </c>
      <c r="I163" s="488" t="str">
        <f>VLOOKUP(MUEBLES3[[#This Row],[NO. ÁREA ]],AREAS[],2,FALSE)</f>
        <v xml:space="preserve">UNIDAD DE ASUNTOS JURIDICOS </v>
      </c>
      <c r="J163" s="496" t="str">
        <f>VLOOKUP(MUEBLES3[[#This Row],[NO. ÁREA ]],AREAS[],5,FALSE)</f>
        <v>LIC. SERGIO DE LA CRUZ HERNÁNDEZ CRUZ</v>
      </c>
      <c r="K163" s="496">
        <v>67</v>
      </c>
      <c r="L163" s="488" t="str">
        <f>VLOOKUP(MUEBLES3[[#This Row],[NÚM. DE NOMINA ]],PERSONAL[],2,FALSE)</f>
        <v>LIC. SERGIO DE LA CRUZ HERNÁNDEZ CRUZ</v>
      </c>
      <c r="M163" s="488" t="str">
        <f>VLOOKUP(MUEBLES3[[#This Row],[NÚM. DE NOMINA ]],PERSONAL[],3,FALSE)</f>
        <v xml:space="preserve">TITULAR </v>
      </c>
      <c r="N163" s="494" t="s">
        <v>4339</v>
      </c>
      <c r="O163" s="506" t="s">
        <v>4775</v>
      </c>
      <c r="P163" s="497" t="str">
        <f>VLOOKUP(MUEBLES3[[#This Row],[NÚM. DE BIEN ]],BIENES[],2,FALSE)</f>
        <v xml:space="preserve">EQUIPO DE COMPUTO </v>
      </c>
      <c r="Q163" s="499" t="s">
        <v>467</v>
      </c>
      <c r="R163" s="490" t="s">
        <v>5100</v>
      </c>
      <c r="S163" s="495" t="s">
        <v>50</v>
      </c>
      <c r="T163" s="494" t="s">
        <v>470</v>
      </c>
      <c r="U163" s="495" t="s">
        <v>471</v>
      </c>
      <c r="V163" s="495" t="s">
        <v>312</v>
      </c>
      <c r="W163" s="500">
        <v>42732</v>
      </c>
      <c r="X163" s="498">
        <v>9999</v>
      </c>
      <c r="Y163" s="498">
        <v>0</v>
      </c>
      <c r="Z163" s="498">
        <v>9999</v>
      </c>
      <c r="AA163" s="496" t="s">
        <v>1308</v>
      </c>
      <c r="AB163" s="498"/>
      <c r="AC163" s="510" t="s">
        <v>26</v>
      </c>
      <c r="AD163" s="511"/>
    </row>
    <row r="164" spans="1:336" s="9" customFormat="1" ht="220.5" x14ac:dyDescent="0.25">
      <c r="A164" s="661" t="str">
        <f>CONCATENATE(MUEBLES3[[#This Row],[CODIGO DE LA PARTIDA ESPECIFICA ]],"-",MUEBLES3[[#This Row],[NO. EDIFICIO ]],"-",MUEBLES3[[#This Row],[NO. ÁREA ]],"-",MUEBLES3[[#This Row],[NÚM. DE BIEN ]],"-",MUEBLES3[[#This Row],[CONSECUTIVO DEL BIEN ]],"-",MUEBLES3[[#This Row],[CONSECUTIVO GENERAL DE INVENTARIO]])</f>
        <v>515-05-48-109-085-0159</v>
      </c>
      <c r="B164" s="494">
        <v>515</v>
      </c>
      <c r="C164" s="489" t="s">
        <v>6093</v>
      </c>
      <c r="D164" s="495" t="s">
        <v>6136</v>
      </c>
      <c r="E164" s="494" t="s">
        <v>4063</v>
      </c>
      <c r="F164" s="495" t="str">
        <f>VLOOKUP(MUEBLES3[[#This Row],[NO. EDIFICIO ]],EDIFICIOS[],2,FALSE)</f>
        <v>SISTEMA MUNICIPAL DIF</v>
      </c>
      <c r="G164" s="495" t="str">
        <f>VLOOKUP(MUEBLES3[[#This Row],[NO. EDIFICIO ]],EDIFICIOS[],3,FALSE)</f>
        <v>AV. REFORMA S/N, SECCIÓN NORTE, MANZANA 2, SANTIAGO DE ANAYA, HIDALGO</v>
      </c>
      <c r="H164" s="490" t="s">
        <v>4293</v>
      </c>
      <c r="I164" s="488" t="str">
        <f>VLOOKUP(MUEBLES3[[#This Row],[NO. ÁREA ]],AREAS[],2,FALSE)</f>
        <v>SISTEMA MUNICIPAL PARA EL DESARROLLO INTEGRAL DE LA FAMILIA</v>
      </c>
      <c r="J164" s="496" t="str">
        <f>VLOOKUP(MUEBLES3[[#This Row],[NO. ÁREA ]],AREAS[],5,FALSE)</f>
        <v>C. BELEN GONZÁLEZ BARRERA</v>
      </c>
      <c r="K164" s="496">
        <v>119</v>
      </c>
      <c r="L164" s="488" t="str">
        <f>VLOOKUP(MUEBLES3[[#This Row],[NÚM. DE NOMINA ]],PERSONAL[],2,FALSE)</f>
        <v>C. BELEN GONZÁLEZ BARRERA</v>
      </c>
      <c r="M164" s="488" t="str">
        <f>VLOOKUP(MUEBLES3[[#This Row],[NÚM. DE NOMINA ]],PERSONAL[],3,FALSE)</f>
        <v xml:space="preserve">TITULAR </v>
      </c>
      <c r="N164" s="494" t="s">
        <v>4339</v>
      </c>
      <c r="O164" s="496" t="s">
        <v>4776</v>
      </c>
      <c r="P164" s="497" t="str">
        <f>VLOOKUP(MUEBLES3[[#This Row],[NÚM. DE BIEN ]],BIENES[],2,FALSE)</f>
        <v xml:space="preserve">EQUIPO DE COMPUTO </v>
      </c>
      <c r="Q164" s="499" t="s">
        <v>464</v>
      </c>
      <c r="R164" s="490" t="s">
        <v>5101</v>
      </c>
      <c r="S164" s="495" t="s">
        <v>50</v>
      </c>
      <c r="T164" s="494" t="s">
        <v>222</v>
      </c>
      <c r="U164" s="495" t="s">
        <v>466</v>
      </c>
      <c r="V164" s="495" t="s">
        <v>312</v>
      </c>
      <c r="W164" s="500">
        <v>42732</v>
      </c>
      <c r="X164" s="498">
        <v>9999</v>
      </c>
      <c r="Y164" s="498">
        <v>0</v>
      </c>
      <c r="Z164" s="498">
        <v>9999</v>
      </c>
      <c r="AA164" s="494" t="s">
        <v>1340</v>
      </c>
      <c r="AB164" s="498"/>
      <c r="AC164" s="510" t="s">
        <v>26</v>
      </c>
      <c r="AD164" s="511"/>
    </row>
    <row r="165" spans="1:336" s="9" customFormat="1" ht="173.25" x14ac:dyDescent="0.25">
      <c r="A165" s="661" t="str">
        <f>CONCATENATE(MUEBLES3[[#This Row],[CODIGO DE LA PARTIDA ESPECIFICA ]],"-",MUEBLES3[[#This Row],[NO. EDIFICIO ]],"-",MUEBLES3[[#This Row],[NO. ÁREA ]],"-",MUEBLES3[[#This Row],[NÚM. DE BIEN ]],"-",MUEBLES3[[#This Row],[CONSECUTIVO DEL BIEN ]],"-",MUEBLES3[[#This Row],[CONSECUTIVO GENERAL DE INVENTARIO]])</f>
        <v>515-04-46-082-005-0160</v>
      </c>
      <c r="B165" s="494">
        <v>515</v>
      </c>
      <c r="C165" s="489" t="s">
        <v>6093</v>
      </c>
      <c r="D165" s="495" t="s">
        <v>7666</v>
      </c>
      <c r="E165" s="494" t="s">
        <v>2074</v>
      </c>
      <c r="F165" s="495" t="str">
        <f>VLOOKUP(MUEBLES3[[#This Row],[NO. EDIFICIO ]],EDIFICIOS[],2,FALSE)</f>
        <v xml:space="preserve">PROTECCION CIVIL </v>
      </c>
      <c r="G165" s="495" t="str">
        <f>VLOOKUP(MUEBLES3[[#This Row],[NO. EDIFICIO ]],EDIFICIOS[],3,FALSE)</f>
        <v>AV. REFORMA S/N, SECCIÓN NORTE, MANZANA 2, SANTIAGO DE ANAYA, HIDALGO</v>
      </c>
      <c r="H165" s="490" t="s">
        <v>4291</v>
      </c>
      <c r="I165" s="488" t="str">
        <f>VLOOKUP(MUEBLES3[[#This Row],[NO. ÁREA ]],AREAS[],2,FALSE)</f>
        <v>PROTECCIÓN CÍVIL, BOMBEROS Y GESTIÓN DE RIESGOS</v>
      </c>
      <c r="J165" s="496" t="str">
        <f>VLOOKUP(MUEBLES3[[#This Row],[NO. ÁREA ]],AREAS[],5,FALSE)</f>
        <v>CMDTE. JOSÉ JUAN GARCÍA CORTES</v>
      </c>
      <c r="K165" s="496" t="s">
        <v>4062</v>
      </c>
      <c r="L165" s="488" t="str">
        <f>VLOOKUP(MUEBLES3[[#This Row],[NÚM. DE NOMINA ]],PERSONAL[],2,FALSE)</f>
        <v>CMDTE. JOSÉ JUAN GARCÍA CORTES</v>
      </c>
      <c r="M165" s="488" t="str">
        <f>VLOOKUP(MUEBLES3[[#This Row],[NÚM. DE NOMINA ]],PERSONAL[],3,FALSE)</f>
        <v>TITULAR</v>
      </c>
      <c r="N165" s="494" t="s">
        <v>4773</v>
      </c>
      <c r="O165" s="496" t="s">
        <v>4696</v>
      </c>
      <c r="P165" s="497" t="str">
        <f>VLOOKUP(MUEBLES3[[#This Row],[NÚM. DE BIEN ]],BIENES[],2,FALSE)</f>
        <v>COMPUTADORA PORTATIL</v>
      </c>
      <c r="Q165" s="499" t="s">
        <v>925</v>
      </c>
      <c r="R165" s="490" t="s">
        <v>5102</v>
      </c>
      <c r="S165" s="495" t="s">
        <v>50</v>
      </c>
      <c r="T165" s="494" t="s">
        <v>447</v>
      </c>
      <c r="U165" s="495" t="s">
        <v>448</v>
      </c>
      <c r="V165" s="495" t="s">
        <v>449</v>
      </c>
      <c r="W165" s="500">
        <v>43766</v>
      </c>
      <c r="X165" s="498">
        <v>16314.7</v>
      </c>
      <c r="Y165" s="498">
        <v>0</v>
      </c>
      <c r="Z165" s="498">
        <v>16314.7</v>
      </c>
      <c r="AA165" s="496" t="s">
        <v>3353</v>
      </c>
      <c r="AB165" s="498"/>
      <c r="AC165" s="510" t="s">
        <v>26</v>
      </c>
      <c r="AD165" s="511"/>
    </row>
    <row r="166" spans="1:336" s="9" customFormat="1" ht="204.75" x14ac:dyDescent="0.25">
      <c r="A166" s="661" t="str">
        <f>CONCATENATE(MUEBLES3[[#This Row],[CODIGO DE LA PARTIDA ESPECIFICA ]],"-",MUEBLES3[[#This Row],[NO. EDIFICIO ]],"-",MUEBLES3[[#This Row],[NO. ÁREA ]],"-",MUEBLES3[[#This Row],[NÚM. DE BIEN ]],"-",MUEBLES3[[#This Row],[CONSECUTIVO DEL BIEN ]],"-",MUEBLES3[[#This Row],[CONSECUTIVO GENERAL DE INVENTARIO]])</f>
        <v>515-01-24-109-086-0161</v>
      </c>
      <c r="B166" s="494">
        <v>515</v>
      </c>
      <c r="C166" s="489" t="s">
        <v>6093</v>
      </c>
      <c r="D166" s="495" t="s">
        <v>7667</v>
      </c>
      <c r="E166" s="494" t="s">
        <v>4060</v>
      </c>
      <c r="F166" s="495" t="str">
        <f>VLOOKUP(MUEBLES3[[#This Row],[NO. EDIFICIO ]],EDIFICIOS[],2,FALSE)</f>
        <v>PALACIO MUNICIPAL</v>
      </c>
      <c r="G166" s="495" t="str">
        <f>VLOOKUP(MUEBLES3[[#This Row],[NO. EDIFICIO ]],EDIFICIOS[],3,FALSE)</f>
        <v>PALACIO MUNICIPAL, S/N, COLONIA CENTRO</v>
      </c>
      <c r="H166" s="490" t="s">
        <v>4269</v>
      </c>
      <c r="I166" s="488" t="str">
        <f>VLOOKUP(MUEBLES3[[#This Row],[NO. ÁREA ]],AREAS[],2,FALSE)</f>
        <v>TESORERÍA MUNICIPAL</v>
      </c>
      <c r="J166" s="496" t="str">
        <f>VLOOKUP(MUEBLES3[[#This Row],[NO. ÁREA ]],AREAS[],5,FALSE)</f>
        <v>C. P. NOHEMI VIRIDIANA CORTEZ MONTER</v>
      </c>
      <c r="K166" s="496">
        <v>145</v>
      </c>
      <c r="L166" s="488" t="str">
        <f>VLOOKUP(MUEBLES3[[#This Row],[NÚM. DE NOMINA ]],PERSONAL[],2,FALSE)</f>
        <v>L. C. OLGA ALICIA  CRUZ PÉREZ</v>
      </c>
      <c r="M166" s="488" t="str">
        <f>VLOOKUP(MUEBLES3[[#This Row],[NÚM. DE NOMINA ]],PERSONAL[],3,FALSE)</f>
        <v>ENCARGADA DE RECURSOS FEDERALES</v>
      </c>
      <c r="N166" s="494" t="s">
        <v>4339</v>
      </c>
      <c r="O166" s="496" t="s">
        <v>4777</v>
      </c>
      <c r="P166" s="497" t="str">
        <f>VLOOKUP(MUEBLES3[[#This Row],[NÚM. DE BIEN ]],BIENES[],2,FALSE)</f>
        <v xml:space="preserve">EQUIPO DE COMPUTO </v>
      </c>
      <c r="Q166" s="499" t="s">
        <v>453</v>
      </c>
      <c r="R166" s="490" t="s">
        <v>5103</v>
      </c>
      <c r="S166" s="495" t="s">
        <v>50</v>
      </c>
      <c r="T166" s="494" t="s">
        <v>454</v>
      </c>
      <c r="U166" s="495" t="s">
        <v>455</v>
      </c>
      <c r="V166" s="495" t="s">
        <v>220</v>
      </c>
      <c r="W166" s="500">
        <v>42759</v>
      </c>
      <c r="X166" s="498">
        <v>9999</v>
      </c>
      <c r="Y166" s="498">
        <v>0</v>
      </c>
      <c r="Z166" s="498">
        <v>9999</v>
      </c>
      <c r="AA166" s="494" t="s">
        <v>1350</v>
      </c>
      <c r="AB166" s="498"/>
      <c r="AC166" s="510" t="s">
        <v>26</v>
      </c>
      <c r="AD166" s="511"/>
    </row>
    <row r="167" spans="1:336" s="9" customFormat="1" ht="94.5" x14ac:dyDescent="0.25">
      <c r="A167" s="661" t="str">
        <f>CONCATENATE(MUEBLES3[[#This Row],[CODIGO DE LA PARTIDA ESPECIFICA ]],"-",MUEBLES3[[#This Row],[NO. EDIFICIO ]],"-",MUEBLES3[[#This Row],[NO. ÁREA ]],"-",MUEBLES3[[#This Row],[NÚM. DE BIEN ]],"-",MUEBLES3[[#This Row],[CONSECUTIVO DEL BIEN ]],"-",MUEBLES3[[#This Row],[CONSECUTIVO GENERAL DE INVENTARIO]])</f>
        <v>515-01-24-151-050-0162</v>
      </c>
      <c r="B167" s="494">
        <v>515</v>
      </c>
      <c r="C167" s="489" t="s">
        <v>6093</v>
      </c>
      <c r="D167" s="495" t="s">
        <v>7668</v>
      </c>
      <c r="E167" s="494" t="s">
        <v>4060</v>
      </c>
      <c r="F167" s="495" t="str">
        <f>VLOOKUP(MUEBLES3[[#This Row],[NO. EDIFICIO ]],EDIFICIOS[],2,FALSE)</f>
        <v>PALACIO MUNICIPAL</v>
      </c>
      <c r="G167" s="495" t="str">
        <f>VLOOKUP(MUEBLES3[[#This Row],[NO. EDIFICIO ]],EDIFICIOS[],3,FALSE)</f>
        <v>PALACIO MUNICIPAL, S/N, COLONIA CENTRO</v>
      </c>
      <c r="H167" s="490" t="s">
        <v>4269</v>
      </c>
      <c r="I167" s="488" t="str">
        <f>VLOOKUP(MUEBLES3[[#This Row],[NO. ÁREA ]],AREAS[],2,FALSE)</f>
        <v>TESORERÍA MUNICIPAL</v>
      </c>
      <c r="J167" s="496" t="str">
        <f>VLOOKUP(MUEBLES3[[#This Row],[NO. ÁREA ]],AREAS[],5,FALSE)</f>
        <v>C. P. NOHEMI VIRIDIANA CORTEZ MONTER</v>
      </c>
      <c r="K167" s="496">
        <v>138</v>
      </c>
      <c r="L167" s="488" t="str">
        <f>VLOOKUP(MUEBLES3[[#This Row],[NÚM. DE NOMINA ]],PERSONAL[],2,FALSE)</f>
        <v>C. P. NOHEMI VIRIDIANA CORTEZ MONTER</v>
      </c>
      <c r="M167" s="488" t="str">
        <f>VLOOKUP(MUEBLES3[[#This Row],[NÚM. DE NOMINA ]],PERSONAL[],3,FALSE)</f>
        <v>TITULAR</v>
      </c>
      <c r="N167" s="494" t="s">
        <v>4404</v>
      </c>
      <c r="O167" s="496" t="s">
        <v>4741</v>
      </c>
      <c r="P167" s="497" t="str">
        <f>VLOOKUP(MUEBLES3[[#This Row],[NÚM. DE BIEN ]],BIENES[],2,FALSE)</f>
        <v xml:space="preserve">IMPRESORA </v>
      </c>
      <c r="Q167" s="499" t="s">
        <v>159</v>
      </c>
      <c r="R167" s="490" t="s">
        <v>5104</v>
      </c>
      <c r="S167" s="495" t="s">
        <v>35</v>
      </c>
      <c r="T167" s="494" t="s">
        <v>445</v>
      </c>
      <c r="U167" s="495" t="s">
        <v>446</v>
      </c>
      <c r="V167" s="495" t="s">
        <v>441</v>
      </c>
      <c r="W167" s="500">
        <v>43753</v>
      </c>
      <c r="X167" s="498">
        <v>5968.61</v>
      </c>
      <c r="Y167" s="498">
        <v>0</v>
      </c>
      <c r="Z167" s="498">
        <v>5968.61</v>
      </c>
      <c r="AA167" s="494" t="s">
        <v>1350</v>
      </c>
      <c r="AB167" s="498"/>
      <c r="AC167" s="510" t="s">
        <v>26</v>
      </c>
      <c r="AD167" s="511"/>
    </row>
    <row r="168" spans="1:336" s="15" customFormat="1" ht="173.25" x14ac:dyDescent="0.25">
      <c r="A168" s="661" t="str">
        <f>CONCATENATE(MUEBLES3[[#This Row],[CODIGO DE LA PARTIDA ESPECIFICA ]],"-",MUEBLES3[[#This Row],[NO. EDIFICIO ]],"-",MUEBLES3[[#This Row],[NO. ÁREA ]],"-",MUEBLES3[[#This Row],[NÚM. DE BIEN ]],"-",MUEBLES3[[#This Row],[CONSECUTIVO DEL BIEN ]],"-",MUEBLES3[[#This Row],[CONSECUTIVO GENERAL DE INVENTARIO]])</f>
        <v>515-05-48-109-087-0163</v>
      </c>
      <c r="B168" s="494">
        <v>515</v>
      </c>
      <c r="C168" s="489" t="s">
        <v>6093</v>
      </c>
      <c r="D168" s="495" t="s">
        <v>7669</v>
      </c>
      <c r="E168" s="494" t="s">
        <v>4063</v>
      </c>
      <c r="F168" s="495" t="str">
        <f>VLOOKUP(MUEBLES3[[#This Row],[NO. EDIFICIO ]],EDIFICIOS[],2,FALSE)</f>
        <v>SISTEMA MUNICIPAL DIF</v>
      </c>
      <c r="G168" s="495" t="str">
        <f>VLOOKUP(MUEBLES3[[#This Row],[NO. EDIFICIO ]],EDIFICIOS[],3,FALSE)</f>
        <v>AV. REFORMA S/N, SECCIÓN NORTE, MANZANA 2, SANTIAGO DE ANAYA, HIDALGO</v>
      </c>
      <c r="H168" s="490" t="s">
        <v>4293</v>
      </c>
      <c r="I168" s="488" t="str">
        <f>VLOOKUP(MUEBLES3[[#This Row],[NO. ÁREA ]],AREAS[],2,FALSE)</f>
        <v>SISTEMA MUNICIPAL PARA EL DESARROLLO INTEGRAL DE LA FAMILIA</v>
      </c>
      <c r="J168" s="496" t="str">
        <f>VLOOKUP(MUEBLES3[[#This Row],[NO. ÁREA ]],AREAS[],5,FALSE)</f>
        <v>C. BELEN GONZÁLEZ BARRERA</v>
      </c>
      <c r="K168" s="496">
        <v>153</v>
      </c>
      <c r="L168" s="488" t="str">
        <f>VLOOKUP(MUEBLES3[[#This Row],[NÚM. DE NOMINA ]],PERSONAL[],2,FALSE)</f>
        <v>LIC. DELFINA ACOSTA MORENO</v>
      </c>
      <c r="M168" s="488" t="str">
        <f>VLOOKUP(MUEBLES3[[#This Row],[NÚM. DE NOMINA ]],PERSONAL[],3,FALSE)</f>
        <v>AUXILIAR ADMINISTRATIVO</v>
      </c>
      <c r="N168" s="494" t="s">
        <v>4339</v>
      </c>
      <c r="O168" s="496" t="s">
        <v>4778</v>
      </c>
      <c r="P168" s="497" t="str">
        <f>VLOOKUP(MUEBLES3[[#This Row],[NÚM. DE BIEN ]],BIENES[],2,FALSE)</f>
        <v xml:space="preserve">EQUIPO DE COMPUTO </v>
      </c>
      <c r="Q168" s="499" t="s">
        <v>113</v>
      </c>
      <c r="R168" s="490" t="s">
        <v>5105</v>
      </c>
      <c r="S168" s="495" t="s">
        <v>114</v>
      </c>
      <c r="T168" s="494" t="s">
        <v>115</v>
      </c>
      <c r="U168" s="495" t="s">
        <v>116</v>
      </c>
      <c r="V168" s="495" t="s">
        <v>40</v>
      </c>
      <c r="W168" s="500">
        <v>40969</v>
      </c>
      <c r="X168" s="498">
        <v>5349.92</v>
      </c>
      <c r="Y168" s="498">
        <v>0</v>
      </c>
      <c r="Z168" s="498">
        <v>5349.92</v>
      </c>
      <c r="AA168" s="494" t="s">
        <v>1316</v>
      </c>
      <c r="AB168" s="498"/>
      <c r="AC168" s="510" t="s">
        <v>26</v>
      </c>
      <c r="AD168" s="511"/>
    </row>
    <row r="169" spans="1:336" s="9" customFormat="1" ht="173.25" x14ac:dyDescent="0.25">
      <c r="A169" s="661" t="str">
        <f>CONCATENATE(MUEBLES3[[#This Row],[CODIGO DE LA PARTIDA ESPECIFICA ]],"-",MUEBLES3[[#This Row],[NO. EDIFICIO ]],"-",MUEBLES3[[#This Row],[NO. ÁREA ]],"-",MUEBLES3[[#This Row],[NÚM. DE BIEN ]],"-",MUEBLES3[[#This Row],[CONSECUTIVO DEL BIEN ]],"-",MUEBLES3[[#This Row],[CONSECUTIVO GENERAL DE INVENTARIO]])</f>
        <v>515-05-51-151-051-0164</v>
      </c>
      <c r="B169" s="494">
        <v>515</v>
      </c>
      <c r="C169" s="489" t="s">
        <v>6093</v>
      </c>
      <c r="D169" s="495" t="s">
        <v>7670</v>
      </c>
      <c r="E169" s="494" t="s">
        <v>4063</v>
      </c>
      <c r="F169" s="495" t="str">
        <f>VLOOKUP(MUEBLES3[[#This Row],[NO. EDIFICIO ]],EDIFICIOS[],2,FALSE)</f>
        <v>SISTEMA MUNICIPAL DIF</v>
      </c>
      <c r="G169" s="495" t="str">
        <f>VLOOKUP(MUEBLES3[[#This Row],[NO. EDIFICIO ]],EDIFICIOS[],3,FALSE)</f>
        <v>AV. REFORMA S/N, SECCIÓN NORTE, MANZANA 2, SANTIAGO DE ANAYA, HIDALGO</v>
      </c>
      <c r="H169" s="490" t="s">
        <v>4296</v>
      </c>
      <c r="I169" s="488" t="str">
        <f>VLOOKUP(MUEBLES3[[#This Row],[NO. ÁREA ]],AREAS[],2,FALSE)</f>
        <v>UNIDAD BÁSICA DE REHABILITACIÓN</v>
      </c>
      <c r="J169" s="496" t="str">
        <f>VLOOKUP(MUEBLES3[[#This Row],[NO. ÁREA ]],AREAS[],5,FALSE)</f>
        <v>C. BELEN GONZÁLEZ BARRERA</v>
      </c>
      <c r="K169" s="496">
        <v>167</v>
      </c>
      <c r="L169" s="488" t="str">
        <f>VLOOKUP(MUEBLES3[[#This Row],[NÚM. DE NOMINA ]],PERSONAL[],2,FALSE)</f>
        <v>ENF. AYLIN HERRERA LÓPEZ</v>
      </c>
      <c r="M169" s="488" t="str">
        <f>VLOOKUP(MUEBLES3[[#This Row],[NÚM. DE NOMINA ]],PERSONAL[],3,FALSE)</f>
        <v>ENFERMERA</v>
      </c>
      <c r="N169" s="494" t="s">
        <v>4404</v>
      </c>
      <c r="O169" s="496" t="s">
        <v>4742</v>
      </c>
      <c r="P169" s="497" t="str">
        <f>VLOOKUP(MUEBLES3[[#This Row],[NÚM. DE BIEN ]],BIENES[],2,FALSE)</f>
        <v xml:space="preserve">IMPRESORA </v>
      </c>
      <c r="Q169" s="499" t="s">
        <v>1198</v>
      </c>
      <c r="R169" s="490" t="s">
        <v>5106</v>
      </c>
      <c r="S169" s="495" t="s">
        <v>35</v>
      </c>
      <c r="T169" s="494" t="s">
        <v>1234</v>
      </c>
      <c r="U169" s="495" t="s">
        <v>1237</v>
      </c>
      <c r="V169" s="495">
        <v>9589</v>
      </c>
      <c r="W169" s="500">
        <v>44159</v>
      </c>
      <c r="X169" s="498">
        <v>8630</v>
      </c>
      <c r="Y169" s="498">
        <v>0</v>
      </c>
      <c r="Z169" s="498">
        <v>8630</v>
      </c>
      <c r="AA169" s="496" t="s">
        <v>1325</v>
      </c>
      <c r="AB169" s="498"/>
      <c r="AC169" s="510" t="s">
        <v>26</v>
      </c>
      <c r="AD169" s="511"/>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c r="DN169" s="15"/>
      <c r="DO169" s="15"/>
      <c r="DP169" s="15"/>
      <c r="DQ169" s="15"/>
      <c r="DR169" s="15"/>
      <c r="DS169" s="15"/>
      <c r="DT169" s="15"/>
      <c r="DU169" s="15"/>
      <c r="DV169" s="15"/>
      <c r="DW169" s="15"/>
      <c r="DX169" s="15"/>
      <c r="DY169" s="15"/>
      <c r="DZ169" s="15"/>
      <c r="EA169" s="15"/>
      <c r="EB169" s="15"/>
      <c r="EC169" s="15"/>
      <c r="ED169" s="15"/>
      <c r="EE169" s="15"/>
      <c r="EF169" s="15"/>
      <c r="EG169" s="15"/>
      <c r="EH169" s="15"/>
      <c r="EI169" s="15"/>
      <c r="EJ169" s="15"/>
      <c r="EK169" s="15"/>
      <c r="EL169" s="15"/>
      <c r="EM169" s="15"/>
      <c r="EN169" s="15"/>
      <c r="EO169" s="15"/>
      <c r="EP169" s="15"/>
      <c r="EQ169" s="15"/>
      <c r="ER169" s="15"/>
      <c r="ES169" s="15"/>
      <c r="ET169" s="15"/>
      <c r="EU169" s="15"/>
      <c r="EV169" s="15"/>
      <c r="EW169" s="15"/>
      <c r="EX169" s="15"/>
      <c r="EY169" s="15"/>
      <c r="EZ169" s="15"/>
      <c r="FA169" s="15"/>
      <c r="FB169" s="15"/>
      <c r="FC169" s="15"/>
      <c r="FD169" s="15"/>
      <c r="FE169" s="15"/>
      <c r="FF169" s="15"/>
      <c r="FG169" s="15"/>
      <c r="FH169" s="15"/>
      <c r="FI169" s="15"/>
      <c r="FJ169" s="15"/>
      <c r="FK169" s="15"/>
      <c r="FL169" s="15"/>
      <c r="FM169" s="15"/>
      <c r="FN169" s="15"/>
      <c r="FO169" s="15"/>
      <c r="FP169" s="15"/>
      <c r="FQ169" s="15"/>
      <c r="FR169" s="15"/>
      <c r="FS169" s="15"/>
      <c r="FT169" s="15"/>
      <c r="FU169" s="15"/>
      <c r="FV169" s="15"/>
      <c r="FW169" s="15"/>
      <c r="FX169" s="15"/>
      <c r="FY169" s="15"/>
      <c r="FZ169" s="15"/>
      <c r="GA169" s="15"/>
      <c r="GB169" s="15"/>
      <c r="GC169" s="15"/>
      <c r="GD169" s="15"/>
      <c r="GE169" s="15"/>
      <c r="GF169" s="15"/>
      <c r="GG169" s="15"/>
      <c r="GH169" s="15"/>
      <c r="GI169" s="15"/>
      <c r="GJ169" s="15"/>
      <c r="GK169" s="15"/>
      <c r="GL169" s="15"/>
      <c r="GM169" s="15"/>
      <c r="GN169" s="15"/>
      <c r="GO169" s="15"/>
      <c r="GP169" s="15"/>
      <c r="GQ169" s="15"/>
      <c r="GR169" s="15"/>
      <c r="GS169" s="15"/>
      <c r="GT169" s="15"/>
      <c r="GU169" s="15"/>
      <c r="GV169" s="15"/>
      <c r="GW169" s="15"/>
      <c r="GX169" s="15"/>
      <c r="GY169" s="15"/>
      <c r="GZ169" s="15"/>
      <c r="HA169" s="15"/>
      <c r="HB169" s="15"/>
      <c r="HC169" s="15"/>
      <c r="HD169" s="15"/>
      <c r="HE169" s="15"/>
      <c r="HF169" s="15"/>
      <c r="HG169" s="15"/>
      <c r="HH169" s="15"/>
      <c r="HI169" s="15"/>
      <c r="HJ169" s="15"/>
      <c r="HK169" s="15"/>
      <c r="HL169" s="15"/>
      <c r="HM169" s="15"/>
      <c r="HN169" s="15"/>
      <c r="HO169" s="15"/>
      <c r="HP169" s="15"/>
      <c r="HQ169" s="15"/>
      <c r="HR169" s="15"/>
      <c r="HS169" s="15"/>
      <c r="HT169" s="15"/>
      <c r="HU169" s="15"/>
      <c r="HV169" s="15"/>
      <c r="HW169" s="15"/>
      <c r="HX169" s="15"/>
      <c r="HY169" s="15"/>
      <c r="HZ169" s="15"/>
      <c r="IA169" s="15"/>
      <c r="IB169" s="15"/>
      <c r="IC169" s="15"/>
      <c r="ID169" s="15"/>
      <c r="IE169" s="15"/>
      <c r="IF169" s="15"/>
      <c r="IG169" s="15"/>
      <c r="IH169" s="15"/>
      <c r="II169" s="15"/>
      <c r="IJ169" s="15"/>
      <c r="IK169" s="15"/>
      <c r="IL169" s="15"/>
      <c r="IM169" s="15"/>
      <c r="IN169" s="15"/>
      <c r="IO169" s="15"/>
      <c r="IP169" s="15"/>
      <c r="IQ169" s="15"/>
      <c r="IR169" s="15"/>
      <c r="IS169" s="15"/>
      <c r="IT169" s="15"/>
      <c r="IU169" s="15"/>
      <c r="IV169" s="15"/>
      <c r="IW169" s="15"/>
      <c r="IX169" s="15"/>
      <c r="IY169" s="15"/>
      <c r="IZ169" s="15"/>
      <c r="JA169" s="15"/>
      <c r="JB169" s="15"/>
      <c r="JC169" s="15"/>
      <c r="JD169" s="15"/>
      <c r="JE169" s="15"/>
      <c r="JF169" s="15"/>
      <c r="JG169" s="15"/>
      <c r="JH169" s="15"/>
      <c r="JI169" s="15"/>
      <c r="JJ169" s="15"/>
      <c r="JK169" s="15"/>
      <c r="JL169" s="15"/>
      <c r="JM169" s="15"/>
      <c r="JN169" s="15"/>
      <c r="JO169" s="15"/>
      <c r="JP169" s="15"/>
      <c r="JQ169" s="15"/>
      <c r="JR169" s="15"/>
      <c r="JS169" s="15"/>
      <c r="JT169" s="15"/>
      <c r="JU169" s="15"/>
      <c r="JV169" s="15"/>
      <c r="JW169" s="15"/>
      <c r="JX169" s="15"/>
      <c r="JY169" s="15"/>
      <c r="JZ169" s="15"/>
      <c r="KA169" s="15"/>
      <c r="KB169" s="15"/>
      <c r="KC169" s="15"/>
      <c r="KD169" s="15"/>
      <c r="KE169" s="15"/>
      <c r="KF169" s="15"/>
      <c r="KG169" s="15"/>
      <c r="KH169" s="15"/>
      <c r="KI169" s="15"/>
      <c r="KJ169" s="15"/>
      <c r="KK169" s="15"/>
      <c r="KL169" s="15"/>
      <c r="KM169" s="15"/>
      <c r="KN169" s="15"/>
      <c r="KO169" s="15"/>
      <c r="KP169" s="15"/>
      <c r="KQ169" s="15"/>
      <c r="KR169" s="15"/>
      <c r="KS169" s="15"/>
      <c r="KT169" s="15"/>
      <c r="KU169" s="15"/>
      <c r="KV169" s="15"/>
      <c r="KW169" s="15"/>
      <c r="KX169" s="15"/>
      <c r="KY169" s="15"/>
      <c r="KZ169" s="15"/>
      <c r="LA169" s="15"/>
      <c r="LB169" s="15"/>
      <c r="LC169" s="15"/>
      <c r="LD169" s="15"/>
      <c r="LE169" s="15"/>
      <c r="LF169" s="15"/>
      <c r="LG169" s="15"/>
      <c r="LH169" s="15"/>
      <c r="LI169" s="15"/>
      <c r="LJ169" s="15"/>
      <c r="LK169" s="15"/>
      <c r="LL169" s="15"/>
      <c r="LM169" s="15"/>
      <c r="LN169" s="15"/>
      <c r="LO169" s="15"/>
      <c r="LP169" s="15"/>
      <c r="LQ169" s="15"/>
      <c r="LR169" s="15"/>
      <c r="LS169" s="15"/>
      <c r="LT169" s="15"/>
      <c r="LU169" s="15"/>
      <c r="LV169" s="15"/>
      <c r="LW169" s="15"/>
      <c r="LX169" s="15"/>
    </row>
    <row r="170" spans="1:336" s="15" customFormat="1" ht="173.25" x14ac:dyDescent="0.25">
      <c r="A170" s="661" t="str">
        <f>CONCATENATE(MUEBLES3[[#This Row],[CODIGO DE LA PARTIDA ESPECIFICA ]],"-",MUEBLES3[[#This Row],[NO. EDIFICIO ]],"-",MUEBLES3[[#This Row],[NO. ÁREA ]],"-",MUEBLES3[[#This Row],[NÚM. DE BIEN ]],"-",MUEBLES3[[#This Row],[CONSECUTIVO DEL BIEN ]],"-",MUEBLES3[[#This Row],[CONSECUTIVO GENERAL DE INVENTARIO]])</f>
        <v>515-05-51-109-088-0165</v>
      </c>
      <c r="B170" s="494">
        <v>515</v>
      </c>
      <c r="C170" s="489" t="s">
        <v>6093</v>
      </c>
      <c r="D170" s="495" t="s">
        <v>7671</v>
      </c>
      <c r="E170" s="494" t="s">
        <v>4063</v>
      </c>
      <c r="F170" s="495" t="str">
        <f>VLOOKUP(MUEBLES3[[#This Row],[NO. EDIFICIO ]],EDIFICIOS[],2,FALSE)</f>
        <v>SISTEMA MUNICIPAL DIF</v>
      </c>
      <c r="G170" s="495" t="str">
        <f>VLOOKUP(MUEBLES3[[#This Row],[NO. EDIFICIO ]],EDIFICIOS[],3,FALSE)</f>
        <v>AV. REFORMA S/N, SECCIÓN NORTE, MANZANA 2, SANTIAGO DE ANAYA, HIDALGO</v>
      </c>
      <c r="H170" s="490" t="s">
        <v>4296</v>
      </c>
      <c r="I170" s="488" t="str">
        <f>VLOOKUP(MUEBLES3[[#This Row],[NO. ÁREA ]],AREAS[],2,FALSE)</f>
        <v>UNIDAD BÁSICA DE REHABILITACIÓN</v>
      </c>
      <c r="J170" s="496" t="str">
        <f>VLOOKUP(MUEBLES3[[#This Row],[NO. ÁREA ]],AREAS[],5,FALSE)</f>
        <v>C. BELEN GONZÁLEZ BARRERA</v>
      </c>
      <c r="K170" s="496">
        <v>167</v>
      </c>
      <c r="L170" s="488" t="str">
        <f>VLOOKUP(MUEBLES3[[#This Row],[NÚM. DE NOMINA ]],PERSONAL[],2,FALSE)</f>
        <v>ENF. AYLIN HERRERA LÓPEZ</v>
      </c>
      <c r="M170" s="488" t="str">
        <f>VLOOKUP(MUEBLES3[[#This Row],[NÚM. DE NOMINA ]],PERSONAL[],3,FALSE)</f>
        <v>ENFERMERA</v>
      </c>
      <c r="N170" s="494" t="s">
        <v>4339</v>
      </c>
      <c r="O170" s="496" t="s">
        <v>4779</v>
      </c>
      <c r="P170" s="497" t="str">
        <f>VLOOKUP(MUEBLES3[[#This Row],[NÚM. DE BIEN ]],BIENES[],2,FALSE)</f>
        <v xml:space="preserve">EQUIPO DE COMPUTO </v>
      </c>
      <c r="Q170" s="499" t="s">
        <v>371</v>
      </c>
      <c r="R170" s="490" t="s">
        <v>5107</v>
      </c>
      <c r="S170" s="495" t="s">
        <v>22</v>
      </c>
      <c r="T170" s="494" t="s">
        <v>123</v>
      </c>
      <c r="U170" s="495" t="s">
        <v>372</v>
      </c>
      <c r="V170" s="495" t="s">
        <v>373</v>
      </c>
      <c r="W170" s="500">
        <v>43398</v>
      </c>
      <c r="X170" s="498">
        <v>7999</v>
      </c>
      <c r="Y170" s="498">
        <v>0</v>
      </c>
      <c r="Z170" s="498">
        <v>7999</v>
      </c>
      <c r="AA170" s="494" t="s">
        <v>1325</v>
      </c>
      <c r="AB170" s="498"/>
      <c r="AC170" s="510" t="s">
        <v>26</v>
      </c>
      <c r="AD170" s="511"/>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9"/>
      <c r="HT170" s="9"/>
      <c r="HU170" s="9"/>
      <c r="HV170" s="9"/>
      <c r="HW170" s="9"/>
      <c r="HX170" s="9"/>
      <c r="HY170" s="9"/>
      <c r="HZ170" s="9"/>
      <c r="IA170" s="9"/>
      <c r="IB170" s="9"/>
      <c r="IC170" s="9"/>
      <c r="ID170" s="9"/>
      <c r="IE170" s="9"/>
      <c r="IF170" s="9"/>
      <c r="IG170" s="9"/>
      <c r="IH170" s="9"/>
      <c r="II170" s="9"/>
      <c r="IJ170" s="9"/>
      <c r="IK170" s="9"/>
      <c r="IL170" s="9"/>
      <c r="IM170" s="9"/>
      <c r="IN170" s="9"/>
      <c r="IO170" s="9"/>
      <c r="IP170" s="9"/>
      <c r="IQ170" s="9"/>
      <c r="IR170" s="9"/>
      <c r="IS170" s="9"/>
      <c r="IT170" s="9"/>
      <c r="IU170" s="9"/>
      <c r="IV170" s="9"/>
      <c r="IW170" s="9"/>
      <c r="IX170" s="9"/>
      <c r="IY170" s="9"/>
      <c r="IZ170" s="9"/>
      <c r="JA170" s="9"/>
      <c r="JB170" s="9"/>
      <c r="JC170" s="9"/>
      <c r="JD170" s="9"/>
      <c r="JE170" s="9"/>
      <c r="JF170" s="9"/>
      <c r="JG170" s="9"/>
      <c r="JH170" s="9"/>
      <c r="JI170" s="9"/>
      <c r="JJ170" s="9"/>
      <c r="JK170" s="9"/>
      <c r="JL170" s="9"/>
      <c r="JM170" s="9"/>
      <c r="JN170" s="9"/>
      <c r="JO170" s="9"/>
      <c r="JP170" s="9"/>
      <c r="JQ170" s="9"/>
      <c r="JR170" s="9"/>
      <c r="JS170" s="9"/>
      <c r="JT170" s="9"/>
      <c r="JU170" s="9"/>
      <c r="JV170" s="9"/>
      <c r="JW170" s="9"/>
      <c r="JX170" s="9"/>
      <c r="JY170" s="9"/>
      <c r="JZ170" s="9"/>
      <c r="KA170" s="9"/>
      <c r="KB170" s="9"/>
      <c r="KC170" s="9"/>
      <c r="KD170" s="9"/>
      <c r="KE170" s="9"/>
      <c r="KF170" s="9"/>
      <c r="KG170" s="9"/>
      <c r="KH170" s="9"/>
      <c r="KI170" s="9"/>
      <c r="KJ170" s="9"/>
      <c r="KK170" s="9"/>
      <c r="KL170" s="9"/>
      <c r="KM170" s="9"/>
      <c r="KN170" s="9"/>
      <c r="KO170" s="9"/>
      <c r="KP170" s="9"/>
      <c r="KQ170" s="9"/>
      <c r="KR170" s="9"/>
      <c r="KS170" s="9"/>
      <c r="KT170" s="9"/>
      <c r="KU170" s="9"/>
      <c r="KV170" s="9"/>
      <c r="KW170" s="9"/>
      <c r="KX170" s="9"/>
      <c r="KY170" s="9"/>
      <c r="KZ170" s="9"/>
      <c r="LA170" s="9"/>
      <c r="LB170" s="9"/>
      <c r="LC170" s="9"/>
      <c r="LD170" s="9"/>
      <c r="LE170" s="9"/>
      <c r="LF170" s="9"/>
      <c r="LG170" s="9"/>
      <c r="LH170" s="9"/>
      <c r="LI170" s="9"/>
      <c r="LJ170" s="9"/>
      <c r="LK170" s="9"/>
      <c r="LL170" s="9"/>
      <c r="LM170" s="9"/>
      <c r="LN170" s="9"/>
      <c r="LO170" s="9"/>
      <c r="LP170" s="9"/>
      <c r="LQ170" s="9"/>
      <c r="LR170" s="9"/>
      <c r="LS170" s="9"/>
      <c r="LT170" s="9"/>
      <c r="LU170" s="9"/>
      <c r="LV170" s="9"/>
      <c r="LW170" s="9"/>
      <c r="LX170" s="9"/>
    </row>
    <row r="171" spans="1:336" s="15" customFormat="1" ht="173.25" x14ac:dyDescent="0.25">
      <c r="A171" s="661" t="str">
        <f>CONCATENATE(MUEBLES3[[#This Row],[CODIGO DE LA PARTIDA ESPECIFICA ]],"-",MUEBLES3[[#This Row],[NO. EDIFICIO ]],"-",MUEBLES3[[#This Row],[NO. ÁREA ]],"-",MUEBLES3[[#This Row],[NÚM. DE BIEN ]],"-",MUEBLES3[[#This Row],[CONSECUTIVO DEL BIEN ]],"-",MUEBLES3[[#This Row],[CONSECUTIVO GENERAL DE INVENTARIO]])</f>
        <v>515-05-51-151-052-0166</v>
      </c>
      <c r="B171" s="494">
        <v>515</v>
      </c>
      <c r="C171" s="489" t="s">
        <v>6093</v>
      </c>
      <c r="D171" s="495" t="s">
        <v>7672</v>
      </c>
      <c r="E171" s="494" t="s">
        <v>4063</v>
      </c>
      <c r="F171" s="495" t="str">
        <f>VLOOKUP(MUEBLES3[[#This Row],[NO. EDIFICIO ]],EDIFICIOS[],2,FALSE)</f>
        <v>SISTEMA MUNICIPAL DIF</v>
      </c>
      <c r="G171" s="495" t="str">
        <f>VLOOKUP(MUEBLES3[[#This Row],[NO. EDIFICIO ]],EDIFICIOS[],3,FALSE)</f>
        <v>AV. REFORMA S/N, SECCIÓN NORTE, MANZANA 2, SANTIAGO DE ANAYA, HIDALGO</v>
      </c>
      <c r="H171" s="490" t="s">
        <v>4296</v>
      </c>
      <c r="I171" s="488" t="str">
        <f>VLOOKUP(MUEBLES3[[#This Row],[NO. ÁREA ]],AREAS[],2,FALSE)</f>
        <v>UNIDAD BÁSICA DE REHABILITACIÓN</v>
      </c>
      <c r="J171" s="496" t="str">
        <f>VLOOKUP(MUEBLES3[[#This Row],[NO. ÁREA ]],AREAS[],5,FALSE)</f>
        <v>C. BELEN GONZÁLEZ BARRERA</v>
      </c>
      <c r="K171" s="496">
        <v>167</v>
      </c>
      <c r="L171" s="488" t="str">
        <f>VLOOKUP(MUEBLES3[[#This Row],[NÚM. DE NOMINA ]],PERSONAL[],2,FALSE)</f>
        <v>ENF. AYLIN HERRERA LÓPEZ</v>
      </c>
      <c r="M171" s="488" t="str">
        <f>VLOOKUP(MUEBLES3[[#This Row],[NÚM. DE NOMINA ]],PERSONAL[],3,FALSE)</f>
        <v>ENFERMERA</v>
      </c>
      <c r="N171" s="494" t="s">
        <v>4404</v>
      </c>
      <c r="O171" s="496" t="s">
        <v>4743</v>
      </c>
      <c r="P171" s="497" t="str">
        <f>VLOOKUP(MUEBLES3[[#This Row],[NÚM. DE BIEN ]],BIENES[],2,FALSE)</f>
        <v xml:space="preserve">IMPRESORA </v>
      </c>
      <c r="Q171" s="499" t="s">
        <v>1198</v>
      </c>
      <c r="R171" s="490" t="s">
        <v>5108</v>
      </c>
      <c r="S171" s="495" t="s">
        <v>35</v>
      </c>
      <c r="T171" s="494" t="s">
        <v>1234</v>
      </c>
      <c r="U171" s="495" t="s">
        <v>1236</v>
      </c>
      <c r="V171" s="495">
        <v>9589</v>
      </c>
      <c r="W171" s="500">
        <v>44159</v>
      </c>
      <c r="X171" s="498">
        <v>8630</v>
      </c>
      <c r="Y171" s="498">
        <v>0</v>
      </c>
      <c r="Z171" s="498">
        <v>8630</v>
      </c>
      <c r="AA171" s="496" t="s">
        <v>1325</v>
      </c>
      <c r="AB171" s="498"/>
      <c r="AC171" s="533" t="s">
        <v>26</v>
      </c>
      <c r="AD171" s="511"/>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9"/>
      <c r="EL171" s="9"/>
      <c r="EM171" s="9"/>
      <c r="EN171" s="9"/>
      <c r="EO171" s="9"/>
      <c r="EP171" s="9"/>
      <c r="EQ171" s="9"/>
      <c r="ER171" s="9"/>
      <c r="ES171" s="9"/>
      <c r="ET171" s="9"/>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9"/>
      <c r="HT171" s="9"/>
      <c r="HU171" s="9"/>
      <c r="HV171" s="9"/>
      <c r="HW171" s="9"/>
      <c r="HX171" s="9"/>
      <c r="HY171" s="9"/>
      <c r="HZ171" s="9"/>
      <c r="IA171" s="9"/>
      <c r="IB171" s="9"/>
      <c r="IC171" s="9"/>
      <c r="ID171" s="9"/>
      <c r="IE171" s="9"/>
      <c r="IF171" s="9"/>
      <c r="IG171" s="9"/>
      <c r="IH171" s="9"/>
      <c r="II171" s="9"/>
      <c r="IJ171" s="9"/>
      <c r="IK171" s="9"/>
      <c r="IL171" s="9"/>
      <c r="IM171" s="9"/>
      <c r="IN171" s="9"/>
      <c r="IO171" s="9"/>
      <c r="IP171" s="9"/>
      <c r="IQ171" s="9"/>
      <c r="IR171" s="9"/>
      <c r="IS171" s="9"/>
      <c r="IT171" s="9"/>
      <c r="IU171" s="9"/>
      <c r="IV171" s="9"/>
      <c r="IW171" s="9"/>
      <c r="IX171" s="9"/>
      <c r="IY171" s="9"/>
      <c r="IZ171" s="9"/>
      <c r="JA171" s="9"/>
      <c r="JB171" s="9"/>
      <c r="JC171" s="9"/>
      <c r="JD171" s="9"/>
      <c r="JE171" s="9"/>
      <c r="JF171" s="9"/>
      <c r="JG171" s="9"/>
      <c r="JH171" s="9"/>
      <c r="JI171" s="9"/>
      <c r="JJ171" s="9"/>
      <c r="JK171" s="9"/>
      <c r="JL171" s="9"/>
      <c r="JM171" s="9"/>
      <c r="JN171" s="9"/>
      <c r="JO171" s="9"/>
      <c r="JP171" s="9"/>
      <c r="JQ171" s="9"/>
      <c r="JR171" s="9"/>
      <c r="JS171" s="9"/>
      <c r="JT171" s="9"/>
      <c r="JU171" s="9"/>
      <c r="JV171" s="9"/>
      <c r="JW171" s="9"/>
      <c r="JX171" s="9"/>
      <c r="JY171" s="9"/>
      <c r="JZ171" s="9"/>
      <c r="KA171" s="9"/>
      <c r="KB171" s="9"/>
      <c r="KC171" s="9"/>
      <c r="KD171" s="9"/>
      <c r="KE171" s="9"/>
      <c r="KF171" s="9"/>
      <c r="KG171" s="9"/>
      <c r="KH171" s="9"/>
      <c r="KI171" s="9"/>
      <c r="KJ171" s="9"/>
      <c r="KK171" s="9"/>
      <c r="KL171" s="9"/>
      <c r="KM171" s="9"/>
      <c r="KN171" s="9"/>
      <c r="KO171" s="9"/>
      <c r="KP171" s="9"/>
      <c r="KQ171" s="9"/>
      <c r="KR171" s="9"/>
      <c r="KS171" s="9"/>
      <c r="KT171" s="9"/>
      <c r="KU171" s="9"/>
      <c r="KV171" s="9"/>
      <c r="KW171" s="9"/>
      <c r="KX171" s="9"/>
      <c r="KY171" s="9"/>
      <c r="KZ171" s="9"/>
      <c r="LA171" s="9"/>
      <c r="LB171" s="9"/>
      <c r="LC171" s="9"/>
      <c r="LD171" s="9"/>
      <c r="LE171" s="9"/>
      <c r="LF171" s="9"/>
      <c r="LG171" s="9"/>
      <c r="LH171" s="9"/>
      <c r="LI171" s="9"/>
      <c r="LJ171" s="9"/>
      <c r="LK171" s="9"/>
      <c r="LL171" s="9"/>
      <c r="LM171" s="9"/>
      <c r="LN171" s="9"/>
      <c r="LO171" s="9"/>
      <c r="LP171" s="9"/>
      <c r="LQ171" s="9"/>
      <c r="LR171" s="9"/>
      <c r="LS171" s="9"/>
      <c r="LT171" s="9"/>
      <c r="LU171" s="9"/>
      <c r="LV171" s="9"/>
      <c r="LW171" s="9"/>
      <c r="LX171" s="9"/>
    </row>
    <row r="172" spans="1:336" s="15" customFormat="1" ht="173.25" x14ac:dyDescent="0.25">
      <c r="A172" s="661" t="str">
        <f>CONCATENATE(MUEBLES3[[#This Row],[CODIGO DE LA PARTIDA ESPECIFICA ]],"-",MUEBLES3[[#This Row],[NO. EDIFICIO ]],"-",MUEBLES3[[#This Row],[NO. ÁREA ]],"-",MUEBLES3[[#This Row],[NÚM. DE BIEN ]],"-",MUEBLES3[[#This Row],[CONSECUTIVO DEL BIEN ]],"-",MUEBLES3[[#This Row],[CONSECUTIVO GENERAL DE INVENTARIO]])</f>
        <v>515-05-51-173-001-0167</v>
      </c>
      <c r="B172" s="494">
        <v>515</v>
      </c>
      <c r="C172" s="489" t="s">
        <v>6093</v>
      </c>
      <c r="D172" s="495" t="s">
        <v>7673</v>
      </c>
      <c r="E172" s="494" t="s">
        <v>4063</v>
      </c>
      <c r="F172" s="495" t="str">
        <f>VLOOKUP(MUEBLES3[[#This Row],[NO. EDIFICIO ]],EDIFICIOS[],2,FALSE)</f>
        <v>SISTEMA MUNICIPAL DIF</v>
      </c>
      <c r="G172" s="495" t="str">
        <f>VLOOKUP(MUEBLES3[[#This Row],[NO. EDIFICIO ]],EDIFICIOS[],3,FALSE)</f>
        <v>AV. REFORMA S/N, SECCIÓN NORTE, MANZANA 2, SANTIAGO DE ANAYA, HIDALGO</v>
      </c>
      <c r="H172" s="490" t="s">
        <v>4296</v>
      </c>
      <c r="I172" s="488" t="str">
        <f>VLOOKUP(MUEBLES3[[#This Row],[NO. ÁREA ]],AREAS[],2,FALSE)</f>
        <v>UNIDAD BÁSICA DE REHABILITACIÓN</v>
      </c>
      <c r="J172" s="496" t="str">
        <f>VLOOKUP(MUEBLES3[[#This Row],[NO. ÁREA ]],AREAS[],5,FALSE)</f>
        <v>C. BELEN GONZÁLEZ BARRERA</v>
      </c>
      <c r="K172" s="496">
        <v>167</v>
      </c>
      <c r="L172" s="488" t="str">
        <f>VLOOKUP(MUEBLES3[[#This Row],[NÚM. DE NOMINA ]],PERSONAL[],2,FALSE)</f>
        <v>ENF. AYLIN HERRERA LÓPEZ</v>
      </c>
      <c r="M172" s="488" t="str">
        <f>VLOOKUP(MUEBLES3[[#This Row],[NÚM. DE NOMINA ]],PERSONAL[],3,FALSE)</f>
        <v>ENFERMERA</v>
      </c>
      <c r="N172" s="494" t="s">
        <v>4800</v>
      </c>
      <c r="O172" s="496" t="s">
        <v>4692</v>
      </c>
      <c r="P172" s="497" t="str">
        <f>VLOOKUP(MUEBLES3[[#This Row],[NÚM. DE BIEN ]],BIENES[],2,FALSE)</f>
        <v xml:space="preserve">LECTOR DE CODIGO DE BARRAS </v>
      </c>
      <c r="Q172" s="499" t="s">
        <v>1239</v>
      </c>
      <c r="R172" s="490" t="s">
        <v>5109</v>
      </c>
      <c r="S172" s="495" t="s">
        <v>1238</v>
      </c>
      <c r="T172" s="494" t="s">
        <v>557</v>
      </c>
      <c r="U172" s="495" t="s">
        <v>1240</v>
      </c>
      <c r="V172" s="495">
        <v>9589</v>
      </c>
      <c r="W172" s="500">
        <v>44159</v>
      </c>
      <c r="X172" s="498">
        <v>1690</v>
      </c>
      <c r="Y172" s="498">
        <v>0</v>
      </c>
      <c r="Z172" s="498">
        <v>1690</v>
      </c>
      <c r="AA172" s="494" t="s">
        <v>1325</v>
      </c>
      <c r="AB172" s="498"/>
      <c r="AC172" s="533" t="s">
        <v>26</v>
      </c>
      <c r="AD172" s="511"/>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9"/>
      <c r="DX172" s="9"/>
      <c r="DY172" s="9"/>
      <c r="DZ172" s="9"/>
      <c r="EA172" s="9"/>
      <c r="EB172" s="9"/>
      <c r="EC172" s="9"/>
      <c r="ED172" s="9"/>
      <c r="EE172" s="9"/>
      <c r="EF172" s="9"/>
      <c r="EG172" s="9"/>
      <c r="EH172" s="9"/>
      <c r="EI172" s="9"/>
      <c r="EJ172" s="9"/>
      <c r="EK172" s="9"/>
      <c r="EL172" s="9"/>
      <c r="EM172" s="9"/>
      <c r="EN172" s="9"/>
      <c r="EO172" s="9"/>
      <c r="EP172" s="9"/>
      <c r="EQ172" s="9"/>
      <c r="ER172" s="9"/>
      <c r="ES172" s="9"/>
      <c r="ET172" s="9"/>
      <c r="EU172" s="9"/>
      <c r="EV172" s="9"/>
      <c r="EW172" s="9"/>
      <c r="EX172" s="9"/>
      <c r="EY172" s="9"/>
      <c r="EZ172" s="9"/>
      <c r="FA172" s="9"/>
      <c r="FB172" s="9"/>
      <c r="FC172" s="9"/>
      <c r="FD172" s="9"/>
      <c r="FE172" s="9"/>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9"/>
      <c r="GE172" s="9"/>
      <c r="GF172" s="9"/>
      <c r="GG172" s="9"/>
      <c r="GH172" s="9"/>
      <c r="GI172" s="9"/>
      <c r="GJ172" s="9"/>
      <c r="GK172" s="9"/>
      <c r="GL172" s="9"/>
      <c r="GM172" s="9"/>
      <c r="GN172" s="9"/>
      <c r="GO172" s="9"/>
      <c r="GP172" s="9"/>
      <c r="GQ172" s="9"/>
      <c r="GR172" s="9"/>
      <c r="GS172" s="9"/>
      <c r="GT172" s="9"/>
      <c r="GU172" s="9"/>
      <c r="GV172" s="9"/>
      <c r="GW172" s="9"/>
      <c r="GX172" s="9"/>
      <c r="GY172" s="9"/>
      <c r="GZ172" s="9"/>
      <c r="HA172" s="9"/>
      <c r="HB172" s="9"/>
      <c r="HC172" s="9"/>
      <c r="HD172" s="9"/>
      <c r="HE172" s="9"/>
      <c r="HF172" s="9"/>
      <c r="HG172" s="9"/>
      <c r="HH172" s="9"/>
      <c r="HI172" s="9"/>
      <c r="HJ172" s="9"/>
      <c r="HK172" s="9"/>
      <c r="HL172" s="9"/>
      <c r="HM172" s="9"/>
      <c r="HN172" s="9"/>
      <c r="HO172" s="9"/>
      <c r="HP172" s="9"/>
      <c r="HQ172" s="9"/>
      <c r="HR172" s="9"/>
      <c r="HS172" s="9"/>
      <c r="HT172" s="9"/>
      <c r="HU172" s="9"/>
      <c r="HV172" s="9"/>
      <c r="HW172" s="9"/>
      <c r="HX172" s="9"/>
      <c r="HY172" s="9"/>
      <c r="HZ172" s="9"/>
      <c r="IA172" s="9"/>
      <c r="IB172" s="9"/>
      <c r="IC172" s="9"/>
      <c r="ID172" s="9"/>
      <c r="IE172" s="9"/>
      <c r="IF172" s="9"/>
      <c r="IG172" s="9"/>
      <c r="IH172" s="9"/>
      <c r="II172" s="9"/>
      <c r="IJ172" s="9"/>
      <c r="IK172" s="9"/>
      <c r="IL172" s="9"/>
      <c r="IM172" s="9"/>
      <c r="IN172" s="9"/>
      <c r="IO172" s="9"/>
      <c r="IP172" s="9"/>
      <c r="IQ172" s="9"/>
      <c r="IR172" s="9"/>
      <c r="IS172" s="9"/>
      <c r="IT172" s="9"/>
      <c r="IU172" s="9"/>
      <c r="IV172" s="9"/>
      <c r="IW172" s="9"/>
      <c r="IX172" s="9"/>
      <c r="IY172" s="9"/>
      <c r="IZ172" s="9"/>
      <c r="JA172" s="9"/>
      <c r="JB172" s="9"/>
      <c r="JC172" s="9"/>
      <c r="JD172" s="9"/>
      <c r="JE172" s="9"/>
      <c r="JF172" s="9"/>
      <c r="JG172" s="9"/>
      <c r="JH172" s="9"/>
      <c r="JI172" s="9"/>
      <c r="JJ172" s="9"/>
      <c r="JK172" s="9"/>
      <c r="JL172" s="9"/>
      <c r="JM172" s="9"/>
      <c r="JN172" s="9"/>
      <c r="JO172" s="9"/>
      <c r="JP172" s="9"/>
      <c r="JQ172" s="9"/>
      <c r="JR172" s="9"/>
      <c r="JS172" s="9"/>
      <c r="JT172" s="9"/>
      <c r="JU172" s="9"/>
      <c r="JV172" s="9"/>
      <c r="JW172" s="9"/>
      <c r="JX172" s="9"/>
      <c r="JY172" s="9"/>
      <c r="JZ172" s="9"/>
      <c r="KA172" s="9"/>
      <c r="KB172" s="9"/>
      <c r="KC172" s="9"/>
      <c r="KD172" s="9"/>
      <c r="KE172" s="9"/>
      <c r="KF172" s="9"/>
      <c r="KG172" s="9"/>
      <c r="KH172" s="9"/>
      <c r="KI172" s="9"/>
      <c r="KJ172" s="9"/>
      <c r="KK172" s="9"/>
      <c r="KL172" s="9"/>
      <c r="KM172" s="9"/>
      <c r="KN172" s="9"/>
      <c r="KO172" s="9"/>
      <c r="KP172" s="9"/>
      <c r="KQ172" s="9"/>
      <c r="KR172" s="9"/>
      <c r="KS172" s="9"/>
      <c r="KT172" s="9"/>
      <c r="KU172" s="9"/>
      <c r="KV172" s="9"/>
      <c r="KW172" s="9"/>
      <c r="KX172" s="9"/>
      <c r="KY172" s="9"/>
      <c r="KZ172" s="9"/>
      <c r="LA172" s="9"/>
      <c r="LB172" s="9"/>
      <c r="LC172" s="9"/>
      <c r="LD172" s="9"/>
      <c r="LE172" s="9"/>
      <c r="LF172" s="9"/>
      <c r="LG172" s="9"/>
      <c r="LH172" s="9"/>
      <c r="LI172" s="9"/>
      <c r="LJ172" s="9"/>
      <c r="LK172" s="9"/>
      <c r="LL172" s="9"/>
      <c r="LM172" s="9"/>
      <c r="LN172" s="9"/>
      <c r="LO172" s="9"/>
      <c r="LP172" s="9"/>
      <c r="LQ172" s="9"/>
      <c r="LR172" s="9"/>
      <c r="LS172" s="9"/>
      <c r="LT172" s="9"/>
      <c r="LU172" s="9"/>
      <c r="LV172" s="9"/>
      <c r="LW172" s="9"/>
      <c r="LX172" s="9"/>
    </row>
    <row r="173" spans="1:336" s="15" customFormat="1" ht="236.25" x14ac:dyDescent="0.25">
      <c r="A173" s="661" t="str">
        <f>CONCATENATE(MUEBLES3[[#This Row],[CODIGO DE LA PARTIDA ESPECIFICA ]],"-",MUEBLES3[[#This Row],[NO. EDIFICIO ]],"-",MUEBLES3[[#This Row],[NO. ÁREA ]],"-",MUEBLES3[[#This Row],[NÚM. DE BIEN ]],"-",MUEBLES3[[#This Row],[CONSECUTIVO DEL BIEN ]],"-",MUEBLES3[[#This Row],[CONSECUTIVO GENERAL DE INVENTARIO]])</f>
        <v>515-05-51-109-089-0168</v>
      </c>
      <c r="B173" s="494">
        <v>515</v>
      </c>
      <c r="C173" s="489" t="s">
        <v>6093</v>
      </c>
      <c r="D173" s="495" t="s">
        <v>7674</v>
      </c>
      <c r="E173" s="494" t="s">
        <v>4063</v>
      </c>
      <c r="F173" s="495" t="str">
        <f>VLOOKUP(MUEBLES3[[#This Row],[NO. EDIFICIO ]],EDIFICIOS[],2,FALSE)</f>
        <v>SISTEMA MUNICIPAL DIF</v>
      </c>
      <c r="G173" s="495" t="str">
        <f>VLOOKUP(MUEBLES3[[#This Row],[NO. EDIFICIO ]],EDIFICIOS[],3,FALSE)</f>
        <v>AV. REFORMA S/N, SECCIÓN NORTE, MANZANA 2, SANTIAGO DE ANAYA, HIDALGO</v>
      </c>
      <c r="H173" s="490" t="s">
        <v>4296</v>
      </c>
      <c r="I173" s="488" t="str">
        <f>VLOOKUP(MUEBLES3[[#This Row],[NO. ÁREA ]],AREAS[],2,FALSE)</f>
        <v>UNIDAD BÁSICA DE REHABILITACIÓN</v>
      </c>
      <c r="J173" s="496" t="str">
        <f>VLOOKUP(MUEBLES3[[#This Row],[NO. ÁREA ]],AREAS[],5,FALSE)</f>
        <v>C. BELEN GONZÁLEZ BARRERA</v>
      </c>
      <c r="K173" s="496">
        <v>119</v>
      </c>
      <c r="L173" s="488" t="str">
        <f>VLOOKUP(MUEBLES3[[#This Row],[NÚM. DE NOMINA ]],PERSONAL[],2,FALSE)</f>
        <v>C. BELEN GONZÁLEZ BARRERA</v>
      </c>
      <c r="M173" s="488" t="str">
        <f>VLOOKUP(MUEBLES3[[#This Row],[NÚM. DE NOMINA ]],PERSONAL[],3,FALSE)</f>
        <v xml:space="preserve">TITULAR </v>
      </c>
      <c r="N173" s="494" t="s">
        <v>4339</v>
      </c>
      <c r="O173" s="496" t="s">
        <v>4780</v>
      </c>
      <c r="P173" s="497" t="str">
        <f>VLOOKUP(MUEBLES3[[#This Row],[NÚM. DE BIEN ]],BIENES[],2,FALSE)</f>
        <v xml:space="preserve">EQUIPO DE COMPUTO </v>
      </c>
      <c r="Q173" s="499" t="s">
        <v>853</v>
      </c>
      <c r="R173" s="490" t="s">
        <v>5110</v>
      </c>
      <c r="S173" s="495" t="s">
        <v>50</v>
      </c>
      <c r="T173" s="494" t="s">
        <v>222</v>
      </c>
      <c r="U173" s="495" t="s">
        <v>852</v>
      </c>
      <c r="V173" s="495" t="s">
        <v>312</v>
      </c>
      <c r="W173" s="500">
        <v>42732</v>
      </c>
      <c r="X173" s="498">
        <v>9999</v>
      </c>
      <c r="Y173" s="498">
        <v>0</v>
      </c>
      <c r="Z173" s="498">
        <v>9999</v>
      </c>
      <c r="AA173" s="496" t="s">
        <v>3355</v>
      </c>
      <c r="AB173" s="498"/>
      <c r="AC173" s="533" t="s">
        <v>26</v>
      </c>
      <c r="AD173" s="511"/>
    </row>
    <row r="174" spans="1:336" s="15" customFormat="1" ht="173.25" x14ac:dyDescent="0.25">
      <c r="A174" s="661" t="str">
        <f>CONCATENATE(MUEBLES3[[#This Row],[CODIGO DE LA PARTIDA ESPECIFICA ]],"-",MUEBLES3[[#This Row],[NO. EDIFICIO ]],"-",MUEBLES3[[#This Row],[NO. ÁREA ]],"-",MUEBLES3[[#This Row],[NÚM. DE BIEN ]],"-",MUEBLES3[[#This Row],[CONSECUTIVO DEL BIEN ]],"-",MUEBLES3[[#This Row],[CONSECUTIVO GENERAL DE INVENTARIO]])</f>
        <v>515-05-48-151-053-0169</v>
      </c>
      <c r="B174" s="494">
        <v>515</v>
      </c>
      <c r="C174" s="489" t="s">
        <v>6093</v>
      </c>
      <c r="D174" s="495" t="s">
        <v>7675</v>
      </c>
      <c r="E174" s="494" t="s">
        <v>4063</v>
      </c>
      <c r="F174" s="495" t="str">
        <f>VLOOKUP(MUEBLES3[[#This Row],[NO. EDIFICIO ]],EDIFICIOS[],2,FALSE)</f>
        <v>SISTEMA MUNICIPAL DIF</v>
      </c>
      <c r="G174" s="495" t="str">
        <f>VLOOKUP(MUEBLES3[[#This Row],[NO. EDIFICIO ]],EDIFICIOS[],3,FALSE)</f>
        <v>AV. REFORMA S/N, SECCIÓN NORTE, MANZANA 2, SANTIAGO DE ANAYA, HIDALGO</v>
      </c>
      <c r="H174" s="490" t="s">
        <v>4293</v>
      </c>
      <c r="I174" s="488" t="str">
        <f>VLOOKUP(MUEBLES3[[#This Row],[NO. ÁREA ]],AREAS[],2,FALSE)</f>
        <v>SISTEMA MUNICIPAL PARA EL DESARROLLO INTEGRAL DE LA FAMILIA</v>
      </c>
      <c r="J174" s="496" t="str">
        <f>VLOOKUP(MUEBLES3[[#This Row],[NO. ÁREA ]],AREAS[],5,FALSE)</f>
        <v>C. BELEN GONZÁLEZ BARRERA</v>
      </c>
      <c r="K174" s="496">
        <v>119</v>
      </c>
      <c r="L174" s="488" t="str">
        <f>VLOOKUP(MUEBLES3[[#This Row],[NÚM. DE NOMINA ]],PERSONAL[],2,FALSE)</f>
        <v>C. BELEN GONZÁLEZ BARRERA</v>
      </c>
      <c r="M174" s="488" t="str">
        <f>VLOOKUP(MUEBLES3[[#This Row],[NÚM. DE NOMINA ]],PERSONAL[],3,FALSE)</f>
        <v xml:space="preserve">TITULAR </v>
      </c>
      <c r="N174" s="494" t="s">
        <v>4404</v>
      </c>
      <c r="O174" s="496" t="s">
        <v>4744</v>
      </c>
      <c r="P174" s="497" t="str">
        <f>VLOOKUP(MUEBLES3[[#This Row],[NÚM. DE BIEN ]],BIENES[],2,FALSE)</f>
        <v xml:space="preserve">IMPRESORA </v>
      </c>
      <c r="Q174" s="499" t="s">
        <v>1274</v>
      </c>
      <c r="R174" s="490" t="s">
        <v>5111</v>
      </c>
      <c r="S174" s="495" t="s">
        <v>22</v>
      </c>
      <c r="T174" s="494" t="s">
        <v>132</v>
      </c>
      <c r="U174" s="495" t="s">
        <v>133</v>
      </c>
      <c r="V174" s="495" t="s">
        <v>134</v>
      </c>
      <c r="W174" s="500">
        <v>42733</v>
      </c>
      <c r="X174" s="498">
        <v>3339</v>
      </c>
      <c r="Y174" s="498">
        <v>0</v>
      </c>
      <c r="Z174" s="498">
        <v>3339</v>
      </c>
      <c r="AA174" s="496" t="s">
        <v>1312</v>
      </c>
      <c r="AB174" s="498"/>
      <c r="AC174" s="533" t="s">
        <v>26</v>
      </c>
      <c r="AD174" s="511"/>
    </row>
    <row r="175" spans="1:336" s="15" customFormat="1" ht="173.25" x14ac:dyDescent="0.25">
      <c r="A175" s="661" t="str">
        <f>CONCATENATE(MUEBLES3[[#This Row],[CODIGO DE LA PARTIDA ESPECIFICA ]],"-",MUEBLES3[[#This Row],[NO. EDIFICIO ]],"-",MUEBLES3[[#This Row],[NO. ÁREA ]],"-",MUEBLES3[[#This Row],[NÚM. DE BIEN ]],"-",MUEBLES3[[#This Row],[CONSECUTIVO DEL BIEN ]],"-",MUEBLES3[[#This Row],[CONSECUTIVO GENERAL DE INVENTARIO]])</f>
        <v>515-05-51-152-001-0170</v>
      </c>
      <c r="B175" s="494">
        <v>515</v>
      </c>
      <c r="C175" s="489" t="s">
        <v>6093</v>
      </c>
      <c r="D175" s="495" t="s">
        <v>7676</v>
      </c>
      <c r="E175" s="494" t="s">
        <v>4063</v>
      </c>
      <c r="F175" s="495" t="str">
        <f>VLOOKUP(MUEBLES3[[#This Row],[NO. EDIFICIO ]],EDIFICIOS[],2,FALSE)</f>
        <v>SISTEMA MUNICIPAL DIF</v>
      </c>
      <c r="G175" s="495" t="str">
        <f>VLOOKUP(MUEBLES3[[#This Row],[NO. EDIFICIO ]],EDIFICIOS[],3,FALSE)</f>
        <v>AV. REFORMA S/N, SECCIÓN NORTE, MANZANA 2, SANTIAGO DE ANAYA, HIDALGO</v>
      </c>
      <c r="H175" s="490" t="s">
        <v>4296</v>
      </c>
      <c r="I175" s="488" t="str">
        <f>VLOOKUP(MUEBLES3[[#This Row],[NO. ÁREA ]],AREAS[],2,FALSE)</f>
        <v>UNIDAD BÁSICA DE REHABILITACIÓN</v>
      </c>
      <c r="J175" s="496" t="str">
        <f>VLOOKUP(MUEBLES3[[#This Row],[NO. ÁREA ]],AREAS[],5,FALSE)</f>
        <v>C. BELEN GONZÁLEZ BARRERA</v>
      </c>
      <c r="K175" s="496">
        <v>167</v>
      </c>
      <c r="L175" s="488" t="str">
        <f>VLOOKUP(MUEBLES3[[#This Row],[NÚM. DE NOMINA ]],PERSONAL[],2,FALSE)</f>
        <v>ENF. AYLIN HERRERA LÓPEZ</v>
      </c>
      <c r="M175" s="488" t="str">
        <f>VLOOKUP(MUEBLES3[[#This Row],[NÚM. DE NOMINA ]],PERSONAL[],3,FALSE)</f>
        <v>ENFERMERA</v>
      </c>
      <c r="N175" s="494" t="s">
        <v>4405</v>
      </c>
      <c r="O175" s="496" t="s">
        <v>4692</v>
      </c>
      <c r="P175" s="497" t="str">
        <f>VLOOKUP(MUEBLES3[[#This Row],[NÚM. DE BIEN ]],BIENES[],2,FALSE)</f>
        <v xml:space="preserve">IMPRESORA TÉRMICA </v>
      </c>
      <c r="Q175" s="499" t="s">
        <v>1198</v>
      </c>
      <c r="R175" s="490" t="s">
        <v>5112</v>
      </c>
      <c r="S175" s="495" t="s">
        <v>35</v>
      </c>
      <c r="T175" s="494" t="s">
        <v>1234</v>
      </c>
      <c r="U175" s="495" t="s">
        <v>1235</v>
      </c>
      <c r="V175" s="495">
        <v>9589</v>
      </c>
      <c r="W175" s="500">
        <v>44159</v>
      </c>
      <c r="X175" s="498">
        <v>8630</v>
      </c>
      <c r="Y175" s="498">
        <v>0</v>
      </c>
      <c r="Z175" s="498">
        <v>8630</v>
      </c>
      <c r="AA175" s="496" t="s">
        <v>1325</v>
      </c>
      <c r="AB175" s="498"/>
      <c r="AC175" s="533" t="s">
        <v>26</v>
      </c>
      <c r="AD175" s="511"/>
    </row>
    <row r="176" spans="1:336" s="15" customFormat="1" ht="236.25" x14ac:dyDescent="0.25">
      <c r="A176" s="661" t="str">
        <f>CONCATENATE(MUEBLES3[[#This Row],[CODIGO DE LA PARTIDA ESPECIFICA ]],"-",MUEBLES3[[#This Row],[NO. EDIFICIO ]],"-",MUEBLES3[[#This Row],[NO. ÁREA ]],"-",MUEBLES3[[#This Row],[NÚM. DE BIEN ]],"-",MUEBLES3[[#This Row],[CONSECUTIVO DEL BIEN ]],"-",MUEBLES3[[#This Row],[CONSECUTIVO GENERAL DE INVENTARIO]])</f>
        <v>515-05-50-109-090-0171</v>
      </c>
      <c r="B176" s="494">
        <v>515</v>
      </c>
      <c r="C176" s="489" t="s">
        <v>6093</v>
      </c>
      <c r="D176" s="495" t="s">
        <v>7677</v>
      </c>
      <c r="E176" s="494" t="s">
        <v>4063</v>
      </c>
      <c r="F176" s="495" t="str">
        <f>VLOOKUP(MUEBLES3[[#This Row],[NO. EDIFICIO ]],EDIFICIOS[],2,FALSE)</f>
        <v>SISTEMA MUNICIPAL DIF</v>
      </c>
      <c r="G176" s="495" t="str">
        <f>VLOOKUP(MUEBLES3[[#This Row],[NO. EDIFICIO ]],EDIFICIOS[],3,FALSE)</f>
        <v>AV. REFORMA S/N, SECCIÓN NORTE, MANZANA 2, SANTIAGO DE ANAYA, HIDALGO</v>
      </c>
      <c r="H176" s="490" t="s">
        <v>4295</v>
      </c>
      <c r="I176" s="488" t="str">
        <f>VLOOKUP(MUEBLES3[[#This Row],[NO. ÁREA ]],AREAS[],2,FALSE)</f>
        <v>UNIDAD DE RADIOLOGÍA E IMAGEN</v>
      </c>
      <c r="J176" s="496" t="str">
        <f>VLOOKUP(MUEBLES3[[#This Row],[NO. ÁREA ]],AREAS[],5,FALSE)</f>
        <v>TEC. YADIRA ESPINOSA LUGO</v>
      </c>
      <c r="K176" s="496">
        <v>131</v>
      </c>
      <c r="L176" s="488" t="str">
        <f>VLOOKUP(MUEBLES3[[#This Row],[NÚM. DE NOMINA ]],PERSONAL[],2,FALSE)</f>
        <v>TEC. YADIRA ESPINOSA LUGO</v>
      </c>
      <c r="M176" s="488" t="str">
        <f>VLOOKUP(MUEBLES3[[#This Row],[NÚM. DE NOMINA ]],PERSONAL[],3,FALSE)</f>
        <v>RADIOLOGO</v>
      </c>
      <c r="N176" s="494" t="s">
        <v>4339</v>
      </c>
      <c r="O176" s="496" t="s">
        <v>4781</v>
      </c>
      <c r="P176" s="497" t="str">
        <f>VLOOKUP(MUEBLES3[[#This Row],[NÚM. DE BIEN ]],BIENES[],2,FALSE)</f>
        <v xml:space="preserve">EQUIPO DE COMPUTO </v>
      </c>
      <c r="Q176" s="499" t="s">
        <v>2084</v>
      </c>
      <c r="R176" s="490" t="s">
        <v>5113</v>
      </c>
      <c r="S176" s="495" t="s">
        <v>50</v>
      </c>
      <c r="T176" s="494" t="s">
        <v>824</v>
      </c>
      <c r="U176" s="495" t="s">
        <v>825</v>
      </c>
      <c r="V176" s="495" t="s">
        <v>826</v>
      </c>
      <c r="W176" s="500">
        <v>43980</v>
      </c>
      <c r="X176" s="498">
        <v>13918.84</v>
      </c>
      <c r="Y176" s="498">
        <v>0</v>
      </c>
      <c r="Z176" s="498">
        <v>13918.84</v>
      </c>
      <c r="AA176" s="496" t="s">
        <v>3337</v>
      </c>
      <c r="AB176" s="498"/>
      <c r="AC176" s="533" t="s">
        <v>26</v>
      </c>
      <c r="AD176" s="511"/>
    </row>
    <row r="177" spans="1:30" s="15" customFormat="1" ht="173.25" x14ac:dyDescent="0.25">
      <c r="A177" s="661" t="str">
        <f>CONCATENATE(MUEBLES3[[#This Row],[CODIGO DE LA PARTIDA ESPECIFICA ]],"-",MUEBLES3[[#This Row],[NO. EDIFICIO ]],"-",MUEBLES3[[#This Row],[NO. ÁREA ]],"-",MUEBLES3[[#This Row],[NÚM. DE BIEN ]],"-",MUEBLES3[[#This Row],[CONSECUTIVO DEL BIEN ]],"-",MUEBLES3[[#This Row],[CONSECUTIVO GENERAL DE INVENTARIO]])</f>
        <v>515-05-48-151-054-0172</v>
      </c>
      <c r="B177" s="494">
        <v>515</v>
      </c>
      <c r="C177" s="489" t="s">
        <v>6093</v>
      </c>
      <c r="D177" s="495" t="s">
        <v>7678</v>
      </c>
      <c r="E177" s="494" t="s">
        <v>4063</v>
      </c>
      <c r="F177" s="495" t="str">
        <f>VLOOKUP(MUEBLES3[[#This Row],[NO. EDIFICIO ]],EDIFICIOS[],2,FALSE)</f>
        <v>SISTEMA MUNICIPAL DIF</v>
      </c>
      <c r="G177" s="495" t="str">
        <f>VLOOKUP(MUEBLES3[[#This Row],[NO. EDIFICIO ]],EDIFICIOS[],3,FALSE)</f>
        <v>AV. REFORMA S/N, SECCIÓN NORTE, MANZANA 2, SANTIAGO DE ANAYA, HIDALGO</v>
      </c>
      <c r="H177" s="490" t="s">
        <v>4293</v>
      </c>
      <c r="I177" s="488" t="str">
        <f>VLOOKUP(MUEBLES3[[#This Row],[NO. ÁREA ]],AREAS[],2,FALSE)</f>
        <v>SISTEMA MUNICIPAL PARA EL DESARROLLO INTEGRAL DE LA FAMILIA</v>
      </c>
      <c r="J177" s="496" t="str">
        <f>VLOOKUP(MUEBLES3[[#This Row],[NO. ÁREA ]],AREAS[],5,FALSE)</f>
        <v>C. BELEN GONZÁLEZ BARRERA</v>
      </c>
      <c r="K177" s="496">
        <v>123</v>
      </c>
      <c r="L177" s="488" t="str">
        <f>VLOOKUP(MUEBLES3[[#This Row],[NÚM. DE NOMINA ]],PERSONAL[],2,FALSE)</f>
        <v>C. TERESA ALVITER SALINAS</v>
      </c>
      <c r="M177" s="488" t="str">
        <f>VLOOKUP(MUEBLES3[[#This Row],[NÚM. DE NOMINA ]],PERSONAL[],3,FALSE)</f>
        <v>GERONTÓLOGA</v>
      </c>
      <c r="N177" s="494" t="s">
        <v>4404</v>
      </c>
      <c r="O177" s="496" t="s">
        <v>4745</v>
      </c>
      <c r="P177" s="497" t="str">
        <f>VLOOKUP(MUEBLES3[[#This Row],[NÚM. DE BIEN ]],BIENES[],2,FALSE)</f>
        <v xml:space="preserve">IMPRESORA </v>
      </c>
      <c r="Q177" s="499" t="s">
        <v>543</v>
      </c>
      <c r="R177" s="490" t="s">
        <v>5114</v>
      </c>
      <c r="S177" s="495" t="s">
        <v>35</v>
      </c>
      <c r="T177" s="494" t="s">
        <v>544</v>
      </c>
      <c r="U177" s="495" t="s">
        <v>545</v>
      </c>
      <c r="V177" s="495" t="s">
        <v>907</v>
      </c>
      <c r="W177" s="500">
        <v>43986</v>
      </c>
      <c r="X177" s="498">
        <v>4639.42</v>
      </c>
      <c r="Y177" s="498">
        <v>0</v>
      </c>
      <c r="Z177" s="498">
        <v>4639.42</v>
      </c>
      <c r="AA177" s="496" t="s">
        <v>1312</v>
      </c>
      <c r="AB177" s="498"/>
      <c r="AC177" s="533" t="s">
        <v>26</v>
      </c>
      <c r="AD177" s="511"/>
    </row>
    <row r="178" spans="1:30" s="15" customFormat="1" ht="173.25" x14ac:dyDescent="0.25">
      <c r="A178" s="661" t="str">
        <f>CONCATENATE(MUEBLES3[[#This Row],[CODIGO DE LA PARTIDA ESPECIFICA ]],"-",MUEBLES3[[#This Row],[NO. EDIFICIO ]],"-",MUEBLES3[[#This Row],[NO. ÁREA ]],"-",MUEBLES3[[#This Row],[NÚM. DE BIEN ]],"-",MUEBLES3[[#This Row],[CONSECUTIVO DEL BIEN ]],"-",MUEBLES3[[#This Row],[CONSECUTIVO GENERAL DE INVENTARIO]])</f>
        <v>515-05-50-109-091-0173</v>
      </c>
      <c r="B178" s="494">
        <v>515</v>
      </c>
      <c r="C178" s="489" t="s">
        <v>6093</v>
      </c>
      <c r="D178" s="495" t="s">
        <v>7679</v>
      </c>
      <c r="E178" s="494" t="s">
        <v>4063</v>
      </c>
      <c r="F178" s="495" t="str">
        <f>VLOOKUP(MUEBLES3[[#This Row],[NO. EDIFICIO ]],EDIFICIOS[],2,FALSE)</f>
        <v>SISTEMA MUNICIPAL DIF</v>
      </c>
      <c r="G178" s="495" t="str">
        <f>VLOOKUP(MUEBLES3[[#This Row],[NO. EDIFICIO ]],EDIFICIOS[],3,FALSE)</f>
        <v>AV. REFORMA S/N, SECCIÓN NORTE, MANZANA 2, SANTIAGO DE ANAYA, HIDALGO</v>
      </c>
      <c r="H178" s="490" t="s">
        <v>4295</v>
      </c>
      <c r="I178" s="488" t="str">
        <f>VLOOKUP(MUEBLES3[[#This Row],[NO. ÁREA ]],AREAS[],2,FALSE)</f>
        <v>UNIDAD DE RADIOLOGÍA E IMAGEN</v>
      </c>
      <c r="J178" s="496" t="str">
        <f>VLOOKUP(MUEBLES3[[#This Row],[NO. ÁREA ]],AREAS[],5,FALSE)</f>
        <v>TEC. YADIRA ESPINOSA LUGO</v>
      </c>
      <c r="K178" s="496">
        <v>131</v>
      </c>
      <c r="L178" s="488" t="str">
        <f>VLOOKUP(MUEBLES3[[#This Row],[NÚM. DE NOMINA ]],PERSONAL[],2,FALSE)</f>
        <v>TEC. YADIRA ESPINOSA LUGO</v>
      </c>
      <c r="M178" s="488" t="str">
        <f>VLOOKUP(MUEBLES3[[#This Row],[NÚM. DE NOMINA ]],PERSONAL[],3,FALSE)</f>
        <v>RADIOLOGO</v>
      </c>
      <c r="N178" s="494" t="s">
        <v>4339</v>
      </c>
      <c r="O178" s="496" t="s">
        <v>4782</v>
      </c>
      <c r="P178" s="497" t="str">
        <f>VLOOKUP(MUEBLES3[[#This Row],[NÚM. DE BIEN ]],BIENES[],2,FALSE)</f>
        <v xml:space="preserve">EQUIPO DE COMPUTO </v>
      </c>
      <c r="Q178" s="499" t="s">
        <v>833</v>
      </c>
      <c r="R178" s="490" t="s">
        <v>5115</v>
      </c>
      <c r="S178" s="495" t="s">
        <v>22</v>
      </c>
      <c r="T178" s="494" t="s">
        <v>832</v>
      </c>
      <c r="U178" s="495" t="s">
        <v>834</v>
      </c>
      <c r="V178" s="495">
        <v>7938</v>
      </c>
      <c r="W178" s="500">
        <v>44013</v>
      </c>
      <c r="X178" s="498">
        <v>15130</v>
      </c>
      <c r="Y178" s="498">
        <v>0</v>
      </c>
      <c r="Z178" s="498">
        <v>15130</v>
      </c>
      <c r="AA178" s="496" t="s">
        <v>3337</v>
      </c>
      <c r="AB178" s="498"/>
      <c r="AC178" s="533" t="s">
        <v>26</v>
      </c>
      <c r="AD178" s="511"/>
    </row>
    <row r="179" spans="1:30" s="15" customFormat="1" ht="173.25" x14ac:dyDescent="0.25">
      <c r="A179" s="661" t="str">
        <f>CONCATENATE(MUEBLES3[[#This Row],[CODIGO DE LA PARTIDA ESPECIFICA ]],"-",MUEBLES3[[#This Row],[NO. EDIFICIO ]],"-",MUEBLES3[[#This Row],[NO. ÁREA ]],"-",MUEBLES3[[#This Row],[NÚM. DE BIEN ]],"-",MUEBLES3[[#This Row],[CONSECUTIVO DEL BIEN ]],"-",MUEBLES3[[#This Row],[CONSECUTIVO GENERAL DE INVENTARIO]])</f>
        <v>515-05-50-151-055-0174</v>
      </c>
      <c r="B179" s="494">
        <v>515</v>
      </c>
      <c r="C179" s="489" t="s">
        <v>6093</v>
      </c>
      <c r="D179" s="495" t="s">
        <v>7680</v>
      </c>
      <c r="E179" s="494" t="s">
        <v>4063</v>
      </c>
      <c r="F179" s="495" t="str">
        <f>VLOOKUP(MUEBLES3[[#This Row],[NO. EDIFICIO ]],EDIFICIOS[],2,FALSE)</f>
        <v>SISTEMA MUNICIPAL DIF</v>
      </c>
      <c r="G179" s="495" t="str">
        <f>VLOOKUP(MUEBLES3[[#This Row],[NO. EDIFICIO ]],EDIFICIOS[],3,FALSE)</f>
        <v>AV. REFORMA S/N, SECCIÓN NORTE, MANZANA 2, SANTIAGO DE ANAYA, HIDALGO</v>
      </c>
      <c r="H179" s="490" t="s">
        <v>4295</v>
      </c>
      <c r="I179" s="488" t="str">
        <f>VLOOKUP(MUEBLES3[[#This Row],[NO. ÁREA ]],AREAS[],2,FALSE)</f>
        <v>UNIDAD DE RADIOLOGÍA E IMAGEN</v>
      </c>
      <c r="J179" s="496" t="str">
        <f>VLOOKUP(MUEBLES3[[#This Row],[NO. ÁREA ]],AREAS[],5,FALSE)</f>
        <v>TEC. YADIRA ESPINOSA LUGO</v>
      </c>
      <c r="K179" s="496">
        <v>131</v>
      </c>
      <c r="L179" s="488" t="str">
        <f>VLOOKUP(MUEBLES3[[#This Row],[NÚM. DE NOMINA ]],PERSONAL[],2,FALSE)</f>
        <v>TEC. YADIRA ESPINOSA LUGO</v>
      </c>
      <c r="M179" s="488" t="str">
        <f>VLOOKUP(MUEBLES3[[#This Row],[NÚM. DE NOMINA ]],PERSONAL[],3,FALSE)</f>
        <v>RADIOLOGO</v>
      </c>
      <c r="N179" s="494" t="s">
        <v>4404</v>
      </c>
      <c r="O179" s="496" t="s">
        <v>4746</v>
      </c>
      <c r="P179" s="497" t="str">
        <f>VLOOKUP(MUEBLES3[[#This Row],[NÚM. DE BIEN ]],BIENES[],2,FALSE)</f>
        <v xml:space="preserve">IMPRESORA </v>
      </c>
      <c r="Q179" s="499" t="s">
        <v>543</v>
      </c>
      <c r="R179" s="490" t="s">
        <v>5116</v>
      </c>
      <c r="S179" s="495" t="s">
        <v>35</v>
      </c>
      <c r="T179" s="494" t="s">
        <v>544</v>
      </c>
      <c r="U179" s="495" t="s">
        <v>818</v>
      </c>
      <c r="V179" s="495">
        <v>7913</v>
      </c>
      <c r="W179" s="500">
        <v>44012</v>
      </c>
      <c r="X179" s="498">
        <v>4935</v>
      </c>
      <c r="Y179" s="498">
        <v>0</v>
      </c>
      <c r="Z179" s="498">
        <v>4935</v>
      </c>
      <c r="AA179" s="496" t="s">
        <v>3337</v>
      </c>
      <c r="AB179" s="498"/>
      <c r="AC179" s="533" t="s">
        <v>26</v>
      </c>
      <c r="AD179" s="511"/>
    </row>
    <row r="180" spans="1:30" s="15" customFormat="1" ht="173.25" x14ac:dyDescent="0.25">
      <c r="A180" s="661" t="str">
        <f>CONCATENATE(MUEBLES3[[#This Row],[CODIGO DE LA PARTIDA ESPECIFICA ]],"-",MUEBLES3[[#This Row],[NO. EDIFICIO ]],"-",MUEBLES3[[#This Row],[NO. ÁREA ]],"-",MUEBLES3[[#This Row],[NÚM. DE BIEN ]],"-",MUEBLES3[[#This Row],[CONSECUTIVO DEL BIEN ]],"-",MUEBLES3[[#This Row],[CONSECUTIVO GENERAL DE INVENTARIO]])</f>
        <v>515-05-50-218-008-0175</v>
      </c>
      <c r="B180" s="494">
        <v>515</v>
      </c>
      <c r="C180" s="489" t="s">
        <v>6093</v>
      </c>
      <c r="D180" s="495" t="s">
        <v>7681</v>
      </c>
      <c r="E180" s="494" t="s">
        <v>4063</v>
      </c>
      <c r="F180" s="495" t="str">
        <f>VLOOKUP(MUEBLES3[[#This Row],[NO. EDIFICIO ]],EDIFICIOS[],2,FALSE)</f>
        <v>SISTEMA MUNICIPAL DIF</v>
      </c>
      <c r="G180" s="495" t="str">
        <f>VLOOKUP(MUEBLES3[[#This Row],[NO. EDIFICIO ]],EDIFICIOS[],3,FALSE)</f>
        <v>AV. REFORMA S/N, SECCIÓN NORTE, MANZANA 2, SANTIAGO DE ANAYA, HIDALGO</v>
      </c>
      <c r="H180" s="490" t="s">
        <v>4295</v>
      </c>
      <c r="I180" s="488" t="str">
        <f>VLOOKUP(MUEBLES3[[#This Row],[NO. ÁREA ]],AREAS[],2,FALSE)</f>
        <v>UNIDAD DE RADIOLOGÍA E IMAGEN</v>
      </c>
      <c r="J180" s="496" t="str">
        <f>VLOOKUP(MUEBLES3[[#This Row],[NO. ÁREA ]],AREAS[],5,FALSE)</f>
        <v>TEC. YADIRA ESPINOSA LUGO</v>
      </c>
      <c r="K180" s="496">
        <v>131</v>
      </c>
      <c r="L180" s="488" t="str">
        <f>VLOOKUP(MUEBLES3[[#This Row],[NÚM. DE NOMINA ]],PERSONAL[],2,FALSE)</f>
        <v>TEC. YADIRA ESPINOSA LUGO</v>
      </c>
      <c r="M180" s="488" t="str">
        <f>VLOOKUP(MUEBLES3[[#This Row],[NÚM. DE NOMINA ]],PERSONAL[],3,FALSE)</f>
        <v>RADIOLOGO</v>
      </c>
      <c r="N180" s="494" t="s">
        <v>4851</v>
      </c>
      <c r="O180" s="496" t="s">
        <v>4699</v>
      </c>
      <c r="P180" s="497" t="str">
        <f>VLOOKUP(MUEBLES3[[#This Row],[NÚM. DE BIEN ]],BIENES[],2,FALSE)</f>
        <v xml:space="preserve">NO BREAK </v>
      </c>
      <c r="Q180" s="499" t="s">
        <v>793</v>
      </c>
      <c r="R180" s="490" t="s">
        <v>5117</v>
      </c>
      <c r="S180" s="495" t="s">
        <v>93</v>
      </c>
      <c r="T180" s="494" t="s">
        <v>839</v>
      </c>
      <c r="U180" s="495" t="s">
        <v>412</v>
      </c>
      <c r="V180" s="495" t="s">
        <v>38</v>
      </c>
      <c r="W180" s="500">
        <v>43592</v>
      </c>
      <c r="X180" s="498">
        <v>0</v>
      </c>
      <c r="Y180" s="498">
        <v>0</v>
      </c>
      <c r="Z180" s="498">
        <v>0</v>
      </c>
      <c r="AA180" s="496" t="s">
        <v>3337</v>
      </c>
      <c r="AB180" s="498"/>
      <c r="AC180" s="533" t="s">
        <v>26</v>
      </c>
      <c r="AD180" s="511"/>
    </row>
    <row r="181" spans="1:30" s="15" customFormat="1" ht="126" x14ac:dyDescent="0.25">
      <c r="A181" s="661" t="str">
        <f>CONCATENATE(MUEBLES3[[#This Row],[CODIGO DE LA PARTIDA ESPECIFICA ]],"-",MUEBLES3[[#This Row],[NO. EDIFICIO ]],"-",MUEBLES3[[#This Row],[NO. ÁREA ]],"-",MUEBLES3[[#This Row],[NÚM. DE BIEN ]],"-",MUEBLES3[[#This Row],[CONSECUTIVO DEL BIEN ]],"-",MUEBLES3[[#This Row],[CONSECUTIVO GENERAL DE INVENTARIO]])</f>
        <v>515-01-15-151-056-0176</v>
      </c>
      <c r="B181" s="494">
        <v>515</v>
      </c>
      <c r="C181" s="489" t="s">
        <v>6093</v>
      </c>
      <c r="D181" s="495" t="s">
        <v>7682</v>
      </c>
      <c r="E181" s="494" t="s">
        <v>4060</v>
      </c>
      <c r="F181" s="495" t="str">
        <f>VLOOKUP(MUEBLES3[[#This Row],[NO. EDIFICIO ]],EDIFICIOS[],2,FALSE)</f>
        <v>PALACIO MUNICIPAL</v>
      </c>
      <c r="G181" s="495" t="str">
        <f>VLOOKUP(MUEBLES3[[#This Row],[NO. EDIFICIO ]],EDIFICIOS[],3,FALSE)</f>
        <v>PALACIO MUNICIPAL, S/N, COLONIA CENTRO</v>
      </c>
      <c r="H181" s="490" t="s">
        <v>4260</v>
      </c>
      <c r="I181" s="488" t="str">
        <f>VLOOKUP(MUEBLES3[[#This Row],[NO. ÁREA ]],AREAS[],2,FALSE)</f>
        <v>RECURSOS HUMANOS</v>
      </c>
      <c r="J181" s="496" t="str">
        <f>VLOOKUP(MUEBLES3[[#This Row],[NO. ÁREA ]],AREAS[],5,FALSE)</f>
        <v>LIC. CHRISTEL MORENO MARTÍNEZ</v>
      </c>
      <c r="K181" s="496">
        <v>158</v>
      </c>
      <c r="L181" s="488" t="str">
        <f>VLOOKUP(MUEBLES3[[#This Row],[NÚM. DE NOMINA ]],PERSONAL[],2,FALSE)</f>
        <v>LIC. CHRISTEL MORENO MARTÍNEZ</v>
      </c>
      <c r="M181" s="488" t="str">
        <f>VLOOKUP(MUEBLES3[[#This Row],[NÚM. DE NOMINA ]],PERSONAL[],3,FALSE)</f>
        <v>TITULAR</v>
      </c>
      <c r="N181" s="494" t="s">
        <v>4404</v>
      </c>
      <c r="O181" s="496" t="s">
        <v>4747</v>
      </c>
      <c r="P181" s="497" t="str">
        <f>VLOOKUP(MUEBLES3[[#This Row],[NÚM. DE BIEN ]],BIENES[],2,FALSE)</f>
        <v xml:space="preserve">IMPRESORA </v>
      </c>
      <c r="Q181" s="499" t="s">
        <v>1366</v>
      </c>
      <c r="R181" s="490" t="s">
        <v>5118</v>
      </c>
      <c r="S181" s="494" t="s">
        <v>35</v>
      </c>
      <c r="T181" s="494" t="s">
        <v>1367</v>
      </c>
      <c r="U181" s="494" t="s">
        <v>1368</v>
      </c>
      <c r="V181" s="494">
        <v>107</v>
      </c>
      <c r="W181" s="500">
        <v>44293</v>
      </c>
      <c r="X181" s="498">
        <v>5600</v>
      </c>
      <c r="Y181" s="498"/>
      <c r="Z181" s="498">
        <v>5600</v>
      </c>
      <c r="AA181" s="494" t="s">
        <v>1285</v>
      </c>
      <c r="AB181" s="498"/>
      <c r="AC181" s="512" t="s">
        <v>26</v>
      </c>
      <c r="AD181" s="511"/>
    </row>
    <row r="182" spans="1:30" s="15" customFormat="1" ht="126" x14ac:dyDescent="0.25">
      <c r="A182" s="661" t="str">
        <f>CONCATENATE(MUEBLES3[[#This Row],[CODIGO DE LA PARTIDA ESPECIFICA ]],"-",MUEBLES3[[#This Row],[NO. EDIFICIO ]],"-",MUEBLES3[[#This Row],[NO. ÁREA ]],"-",MUEBLES3[[#This Row],[NÚM. DE BIEN ]],"-",MUEBLES3[[#This Row],[CONSECUTIVO DEL BIEN ]],"-",MUEBLES3[[#This Row],[CONSECUTIVO GENERAL DE INVENTARIO]])</f>
        <v>515-01-10-151-057-0177</v>
      </c>
      <c r="B182" s="494">
        <v>515</v>
      </c>
      <c r="C182" s="489" t="s">
        <v>6093</v>
      </c>
      <c r="D182" s="495" t="s">
        <v>7683</v>
      </c>
      <c r="E182" s="494" t="s">
        <v>4060</v>
      </c>
      <c r="F182" s="495" t="str">
        <f>VLOOKUP(MUEBLES3[[#This Row],[NO. EDIFICIO ]],EDIFICIOS[],2,FALSE)</f>
        <v>PALACIO MUNICIPAL</v>
      </c>
      <c r="G182" s="495" t="str">
        <f>VLOOKUP(MUEBLES3[[#This Row],[NO. EDIFICIO ]],EDIFICIOS[],3,FALSE)</f>
        <v>PALACIO MUNICIPAL, S/N, COLONIA CENTRO</v>
      </c>
      <c r="H182" s="490" t="s">
        <v>4255</v>
      </c>
      <c r="I182" s="488" t="str">
        <f>VLOOKUP(MUEBLES3[[#This Row],[NO. ÁREA ]],AREAS[],2,FALSE)</f>
        <v>CONCILIACIÓN MUNICIPAL</v>
      </c>
      <c r="J182" s="496" t="str">
        <f>VLOOKUP(MUEBLES3[[#This Row],[NO. ÁREA ]],AREAS[],5,FALSE)</f>
        <v>LIC. MARTHA GARAY PÉREZ</v>
      </c>
      <c r="K182" s="496">
        <v>139</v>
      </c>
      <c r="L182" s="488" t="str">
        <f>VLOOKUP(MUEBLES3[[#This Row],[NÚM. DE NOMINA ]],PERSONAL[],2,FALSE)</f>
        <v>LIC. MARTHA GARAY PÉREZ</v>
      </c>
      <c r="M182" s="488" t="str">
        <f>VLOOKUP(MUEBLES3[[#This Row],[NÚM. DE NOMINA ]],PERSONAL[],3,FALSE)</f>
        <v xml:space="preserve">TITULAR </v>
      </c>
      <c r="N182" s="494" t="s">
        <v>4404</v>
      </c>
      <c r="O182" s="496" t="s">
        <v>4748</v>
      </c>
      <c r="P182" s="497" t="str">
        <f>VLOOKUP(MUEBLES3[[#This Row],[NÚM. DE BIEN ]],BIENES[],2,FALSE)</f>
        <v xml:space="preserve">IMPRESORA </v>
      </c>
      <c r="Q182" s="499" t="s">
        <v>1370</v>
      </c>
      <c r="R182" s="490" t="s">
        <v>5119</v>
      </c>
      <c r="S182" s="494" t="s">
        <v>35</v>
      </c>
      <c r="T182" s="494" t="s">
        <v>1367</v>
      </c>
      <c r="U182" s="494" t="s">
        <v>1371</v>
      </c>
      <c r="V182" s="494">
        <v>106</v>
      </c>
      <c r="W182" s="500">
        <v>44293</v>
      </c>
      <c r="X182" s="498">
        <v>5600</v>
      </c>
      <c r="Y182" s="498"/>
      <c r="Z182" s="498">
        <v>5600</v>
      </c>
      <c r="AA182" s="494" t="s">
        <v>1307</v>
      </c>
      <c r="AB182" s="498"/>
      <c r="AC182" s="512" t="s">
        <v>26</v>
      </c>
      <c r="AD182" s="511"/>
    </row>
    <row r="183" spans="1:30" s="15" customFormat="1" ht="78.75" x14ac:dyDescent="0.25">
      <c r="A183" s="661" t="str">
        <f>CONCATENATE(MUEBLES3[[#This Row],[CODIGO DE LA PARTIDA ESPECIFICA ]],"-",MUEBLES3[[#This Row],[NO. EDIFICIO ]],"-",MUEBLES3[[#This Row],[NO. ÁREA ]],"-",MUEBLES3[[#This Row],[NÚM. DE BIEN ]],"-",MUEBLES3[[#This Row],[CONSECUTIVO DEL BIEN ]],"-",MUEBLES3[[#This Row],[CONSECUTIVO GENERAL DE INVENTARIO]])</f>
        <v>515-01-14-256-001-0178</v>
      </c>
      <c r="B183" s="494">
        <v>515</v>
      </c>
      <c r="C183" s="489" t="s">
        <v>6093</v>
      </c>
      <c r="D183" s="495" t="s">
        <v>7684</v>
      </c>
      <c r="E183" s="494" t="s">
        <v>4060</v>
      </c>
      <c r="F183" s="495" t="str">
        <f>VLOOKUP(MUEBLES3[[#This Row],[NO. EDIFICIO ]],EDIFICIOS[],2,FALSE)</f>
        <v>PALACIO MUNICIPAL</v>
      </c>
      <c r="G183" s="495" t="str">
        <f>VLOOKUP(MUEBLES3[[#This Row],[NO. EDIFICIO ]],EDIFICIOS[],3,FALSE)</f>
        <v>PALACIO MUNICIPAL, S/N, COLONIA CENTRO</v>
      </c>
      <c r="H183" s="490" t="s">
        <v>4259</v>
      </c>
      <c r="I183" s="488" t="str">
        <f>VLOOKUP(MUEBLES3[[#This Row],[NO. ÁREA ]],AREAS[],2,FALSE)</f>
        <v>ADMINISTRACIÓN MUNICIPAL</v>
      </c>
      <c r="J183" s="496" t="str">
        <f>VLOOKUP(MUEBLES3[[#This Row],[NO. ÁREA ]],AREAS[],5,FALSE)</f>
        <v>C. DAVID PÉREZ ALONSO</v>
      </c>
      <c r="K183" s="496">
        <v>122</v>
      </c>
      <c r="L183" s="488" t="str">
        <f>VLOOKUP(MUEBLES3[[#This Row],[NÚM. DE NOMINA ]],PERSONAL[],2,FALSE)</f>
        <v>ING. CARLOS MEJÍA LEÓN</v>
      </c>
      <c r="M183" s="488" t="str">
        <f>VLOOKUP(MUEBLES3[[#This Row],[NÚM. DE NOMINA ]],PERSONAL[],3,FALSE)</f>
        <v>AUXILIAR TÉCNICO</v>
      </c>
      <c r="N183" s="494" t="s">
        <v>4889</v>
      </c>
      <c r="O183" s="496" t="s">
        <v>4692</v>
      </c>
      <c r="P183" s="497" t="str">
        <f>VLOOKUP(MUEBLES3[[#This Row],[NÚM. DE BIEN ]],BIENES[],2,FALSE)</f>
        <v>QUEMADOR DVD/CD</v>
      </c>
      <c r="Q183" s="499" t="s">
        <v>1374</v>
      </c>
      <c r="R183" s="490" t="s">
        <v>5120</v>
      </c>
      <c r="S183" s="494" t="s">
        <v>1536</v>
      </c>
      <c r="T183" s="494" t="s">
        <v>557</v>
      </c>
      <c r="U183" s="494" t="s">
        <v>557</v>
      </c>
      <c r="V183" s="494" t="s">
        <v>1375</v>
      </c>
      <c r="W183" s="500">
        <v>44229</v>
      </c>
      <c r="X183" s="498">
        <v>5175</v>
      </c>
      <c r="Y183" s="498"/>
      <c r="Z183" s="498">
        <v>5175</v>
      </c>
      <c r="AA183" s="494" t="s">
        <v>1311</v>
      </c>
      <c r="AB183" s="498"/>
      <c r="AC183" s="512" t="s">
        <v>26</v>
      </c>
      <c r="AD183" s="511"/>
    </row>
    <row r="184" spans="1:30" s="15" customFormat="1" ht="141.75" x14ac:dyDescent="0.25">
      <c r="A184" s="661" t="str">
        <f>CONCATENATE(MUEBLES3[[#This Row],[CODIGO DE LA PARTIDA ESPECIFICA ]],"-",MUEBLES3[[#This Row],[NO. EDIFICIO ]],"-",MUEBLES3[[#This Row],[NO. ÁREA ]],"-",MUEBLES3[[#This Row],[NÚM. DE BIEN ]],"-",MUEBLES3[[#This Row],[CONSECUTIVO DEL BIEN ]],"-",MUEBLES3[[#This Row],[CONSECUTIVO GENERAL DE INVENTARIO]])</f>
        <v>515-01-58-151-058-0179</v>
      </c>
      <c r="B184" s="494">
        <v>515</v>
      </c>
      <c r="C184" s="489" t="s">
        <v>6093</v>
      </c>
      <c r="D184" s="495" t="s">
        <v>7685</v>
      </c>
      <c r="E184" s="494" t="s">
        <v>4060</v>
      </c>
      <c r="F184" s="495" t="str">
        <f>VLOOKUP(MUEBLES3[[#This Row],[NO. EDIFICIO ]],EDIFICIOS[],2,FALSE)</f>
        <v>PALACIO MUNICIPAL</v>
      </c>
      <c r="G184" s="495" t="str">
        <f>VLOOKUP(MUEBLES3[[#This Row],[NO. EDIFICIO ]],EDIFICIOS[],3,FALSE)</f>
        <v>PALACIO MUNICIPAL, S/N, COLONIA CENTRO</v>
      </c>
      <c r="H184" s="490" t="s">
        <v>4303</v>
      </c>
      <c r="I184" s="488" t="str">
        <f>VLOOKUP(MUEBLES3[[#This Row],[NO. ÁREA ]],AREAS[],2,FALSE)</f>
        <v xml:space="preserve">AUDITORÍA FINANCIERA Y DE OBRA PÚBLICA </v>
      </c>
      <c r="J184" s="496" t="str">
        <f>VLOOKUP(MUEBLES3[[#This Row],[NO. ÁREA ]],AREAS[],5,FALSE)</f>
        <v>ARQ. HÉCTOR SÁNCHEZ PÉREZ</v>
      </c>
      <c r="K184" s="496">
        <v>143</v>
      </c>
      <c r="L184" s="488" t="str">
        <f>VLOOKUP(MUEBLES3[[#This Row],[NÚM. DE NOMINA ]],PERSONAL[],2,FALSE)</f>
        <v>ARQ. HÉCTOR SÁNCHEZ PÉREZ</v>
      </c>
      <c r="M184" s="488" t="str">
        <f>VLOOKUP(MUEBLES3[[#This Row],[NÚM. DE NOMINA ]],PERSONAL[],3,FALSE)</f>
        <v>AUDITOR</v>
      </c>
      <c r="N184" s="494" t="s">
        <v>4404</v>
      </c>
      <c r="O184" s="496" t="s">
        <v>4749</v>
      </c>
      <c r="P184" s="497" t="str">
        <f>VLOOKUP(MUEBLES3[[#This Row],[NÚM. DE BIEN ]],BIENES[],2,FALSE)</f>
        <v xml:space="preserve">IMPRESORA </v>
      </c>
      <c r="Q184" s="499" t="s">
        <v>1377</v>
      </c>
      <c r="R184" s="490" t="s">
        <v>5121</v>
      </c>
      <c r="S184" s="494" t="s">
        <v>158</v>
      </c>
      <c r="T184" s="494" t="s">
        <v>1378</v>
      </c>
      <c r="U184" s="494" t="s">
        <v>1379</v>
      </c>
      <c r="V184" s="494">
        <v>105</v>
      </c>
      <c r="W184" s="500">
        <v>44286</v>
      </c>
      <c r="X184" s="498">
        <v>5500</v>
      </c>
      <c r="Y184" s="498"/>
      <c r="Z184" s="498">
        <v>5500</v>
      </c>
      <c r="AA184" s="496" t="s">
        <v>3406</v>
      </c>
      <c r="AB184" s="498"/>
      <c r="AC184" s="512" t="s">
        <v>26</v>
      </c>
      <c r="AD184" s="511"/>
    </row>
    <row r="185" spans="1:30" s="15" customFormat="1" ht="236.25" x14ac:dyDescent="0.25">
      <c r="A185" s="661" t="str">
        <f>CONCATENATE(MUEBLES3[[#This Row],[CODIGO DE LA PARTIDA ESPECIFICA ]],"-",MUEBLES3[[#This Row],[NO. EDIFICIO ]],"-",MUEBLES3[[#This Row],[NO. ÁREA ]],"-",MUEBLES3[[#This Row],[NÚM. DE BIEN ]],"-",MUEBLES3[[#This Row],[CONSECUTIVO DEL BIEN ]],"-",MUEBLES3[[#This Row],[CONSECUTIVO GENERAL DE INVENTARIO]])</f>
        <v>515-01-20-028-001-0180</v>
      </c>
      <c r="B185" s="494">
        <v>515</v>
      </c>
      <c r="C185" s="489" t="s">
        <v>6093</v>
      </c>
      <c r="D185" s="495" t="s">
        <v>6301</v>
      </c>
      <c r="E185" s="494" t="s">
        <v>4060</v>
      </c>
      <c r="F185" s="495" t="str">
        <f>VLOOKUP(MUEBLES3[[#This Row],[NO. EDIFICIO ]],EDIFICIOS[],2,FALSE)</f>
        <v>PALACIO MUNICIPAL</v>
      </c>
      <c r="G185" s="495" t="str">
        <f>VLOOKUP(MUEBLES3[[#This Row],[NO. EDIFICIO ]],EDIFICIOS[],3,FALSE)</f>
        <v>PALACIO MUNICIPAL, S/N, COLONIA CENTRO</v>
      </c>
      <c r="H185" s="490" t="s">
        <v>4265</v>
      </c>
      <c r="I185" s="488" t="str">
        <f>VLOOKUP(MUEBLES3[[#This Row],[NO. ÁREA ]],AREAS[],2,FALSE)</f>
        <v>SUBIRECCIÓN ADMINISTRATIVA</v>
      </c>
      <c r="J185" s="496" t="str">
        <f>VLOOKUP(MUEBLES3[[#This Row],[NO. ÁREA ]],AREAS[],5,FALSE)</f>
        <v xml:space="preserve">ARQ. LUIS ÁLVARO ÁNGELES PÉREZ </v>
      </c>
      <c r="K185" s="496">
        <v>130</v>
      </c>
      <c r="L185" s="488" t="str">
        <f>VLOOKUP(MUEBLES3[[#This Row],[NÚM. DE NOMINA ]],PERSONAL[],2,FALSE)</f>
        <v xml:space="preserve">ING. LUIS ÁLVARO ÁNGELES PÉREZ </v>
      </c>
      <c r="M185" s="488" t="str">
        <f>VLOOKUP(MUEBLES3[[#This Row],[NÚM. DE NOMINA ]],PERSONAL[],3,FALSE)</f>
        <v>SUBDIRECTOR ADMINISTRATIVO</v>
      </c>
      <c r="N185" s="494" t="s">
        <v>4719</v>
      </c>
      <c r="O185" s="496" t="s">
        <v>4692</v>
      </c>
      <c r="P185" s="497" t="str">
        <f>VLOOKUP(MUEBLES3[[#This Row],[NÚM. DE BIEN ]],BIENES[],2,FALSE)</f>
        <v>BATERÍA TOPCON BT-52QA, CARGADOR TOPCON BC27CR, PRISMA UNITARIO GEO-SURV 31003-10FOR, BASTÓN GEO-SURV 33009-46 DE 4.6 M</v>
      </c>
      <c r="Q185" s="499" t="s">
        <v>1382</v>
      </c>
      <c r="R185" s="490" t="s">
        <v>5122</v>
      </c>
      <c r="S185" s="494" t="s">
        <v>264</v>
      </c>
      <c r="T185" s="494" t="s">
        <v>1383</v>
      </c>
      <c r="U185" s="494" t="s">
        <v>1384</v>
      </c>
      <c r="V185" s="494">
        <v>8509</v>
      </c>
      <c r="W185" s="500">
        <v>44244</v>
      </c>
      <c r="X185" s="498">
        <v>9501.56</v>
      </c>
      <c r="Y185" s="498"/>
      <c r="Z185" s="498">
        <v>9501.56</v>
      </c>
      <c r="AA185" s="496" t="s">
        <v>3336</v>
      </c>
      <c r="AB185" s="498"/>
      <c r="AC185" s="512" t="s">
        <v>26</v>
      </c>
      <c r="AD185" s="511"/>
    </row>
    <row r="186" spans="1:30" s="15" customFormat="1" ht="299.25" x14ac:dyDescent="0.25">
      <c r="A186" s="661" t="str">
        <f>CONCATENATE(MUEBLES3[[#This Row],[CODIGO DE LA PARTIDA ESPECIFICA ]],"-",MUEBLES3[[#This Row],[NO. EDIFICIO ]],"-",MUEBLES3[[#This Row],[NO. ÁREA ]],"-",MUEBLES3[[#This Row],[NÚM. DE BIEN ]],"-",MUEBLES3[[#This Row],[CONSECUTIVO DEL BIEN ]],"-",MUEBLES3[[#This Row],[CONSECUTIVO GENERAL DE INVENTARIO]])</f>
        <v>515-01-20-217-001-0181</v>
      </c>
      <c r="B186" s="494">
        <v>515</v>
      </c>
      <c r="C186" s="489" t="s">
        <v>6093</v>
      </c>
      <c r="D186" s="495" t="s">
        <v>6420</v>
      </c>
      <c r="E186" s="494" t="s">
        <v>4060</v>
      </c>
      <c r="F186" s="495" t="str">
        <f>VLOOKUP(MUEBLES3[[#This Row],[NO. EDIFICIO ]],EDIFICIOS[],2,FALSE)</f>
        <v>PALACIO MUNICIPAL</v>
      </c>
      <c r="G186" s="495" t="str">
        <f>VLOOKUP(MUEBLES3[[#This Row],[NO. EDIFICIO ]],EDIFICIOS[],3,FALSE)</f>
        <v>PALACIO MUNICIPAL, S/N, COLONIA CENTRO</v>
      </c>
      <c r="H186" s="490" t="s">
        <v>4265</v>
      </c>
      <c r="I186" s="488" t="str">
        <f>VLOOKUP(MUEBLES3[[#This Row],[NO. ÁREA ]],AREAS[],2,FALSE)</f>
        <v>SUBIRECCIÓN ADMINISTRATIVA</v>
      </c>
      <c r="J186" s="496" t="str">
        <f>VLOOKUP(MUEBLES3[[#This Row],[NO. ÁREA ]],AREAS[],5,FALSE)</f>
        <v xml:space="preserve">ARQ. LUIS ÁLVARO ÁNGELES PÉREZ </v>
      </c>
      <c r="K186" s="496">
        <v>130</v>
      </c>
      <c r="L186" s="488" t="str">
        <f>VLOOKUP(MUEBLES3[[#This Row],[NÚM. DE NOMINA ]],PERSONAL[],2,FALSE)</f>
        <v xml:space="preserve">ING. LUIS ÁLVARO ÁNGELES PÉREZ </v>
      </c>
      <c r="M186" s="488" t="str">
        <f>VLOOKUP(MUEBLES3[[#This Row],[NÚM. DE NOMINA ]],PERSONAL[],3,FALSE)</f>
        <v>SUBDIRECTOR ADMINISTRATIVO</v>
      </c>
      <c r="N186" s="494" t="s">
        <v>4850</v>
      </c>
      <c r="O186" s="496" t="s">
        <v>4692</v>
      </c>
      <c r="P186" s="497" t="str">
        <f>VLOOKUP(MUEBLES3[[#This Row],[NÚM. DE BIEN ]],BIENES[],2,FALSE)</f>
        <v>NIVEL AUTOMATICO TOPCON AT-B4A, TRIPIE GEO-SURV ALUMINIO ALT-21007-B, ESTADAL GEO-SURV ALUMINIO ATS-44G 4M, GPS GARMIN MAP64SX, SERIE No. 65K057638</v>
      </c>
      <c r="Q186" s="499" t="s">
        <v>1386</v>
      </c>
      <c r="R186" s="490" t="s">
        <v>5123</v>
      </c>
      <c r="S186" s="494" t="s">
        <v>264</v>
      </c>
      <c r="T186" s="494" t="s">
        <v>1387</v>
      </c>
      <c r="U186" s="494" t="s">
        <v>1388</v>
      </c>
      <c r="V186" s="494">
        <v>8520</v>
      </c>
      <c r="W186" s="500">
        <v>44250</v>
      </c>
      <c r="X186" s="498">
        <v>19624.88</v>
      </c>
      <c r="Y186" s="498"/>
      <c r="Z186" s="498">
        <v>19624.88</v>
      </c>
      <c r="AA186" s="496" t="s">
        <v>3336</v>
      </c>
      <c r="AB186" s="498"/>
      <c r="AC186" s="512" t="s">
        <v>26</v>
      </c>
      <c r="AD186" s="511"/>
    </row>
    <row r="187" spans="1:30" s="15" customFormat="1" ht="126" x14ac:dyDescent="0.25">
      <c r="A187" s="661" t="str">
        <f>CONCATENATE(MUEBLES3[[#This Row],[CODIGO DE LA PARTIDA ESPECIFICA ]],"-",MUEBLES3[[#This Row],[NO. EDIFICIO ]],"-",MUEBLES3[[#This Row],[NO. ÁREA ]],"-",MUEBLES3[[#This Row],[NÚM. DE BIEN ]],"-",MUEBLES3[[#This Row],[CONSECUTIVO DEL BIEN ]],"-",MUEBLES3[[#This Row],[CONSECUTIVO GENERAL DE INVENTARIO]])</f>
        <v>515-01-19-151-059-0182</v>
      </c>
      <c r="B187" s="494">
        <v>515</v>
      </c>
      <c r="C187" s="489" t="s">
        <v>6093</v>
      </c>
      <c r="D187" s="495" t="s">
        <v>7686</v>
      </c>
      <c r="E187" s="494" t="s">
        <v>4060</v>
      </c>
      <c r="F187" s="495" t="str">
        <f>VLOOKUP(MUEBLES3[[#This Row],[NO. EDIFICIO ]],EDIFICIOS[],2,FALSE)</f>
        <v>PALACIO MUNICIPAL</v>
      </c>
      <c r="G187" s="495" t="str">
        <f>VLOOKUP(MUEBLES3[[#This Row],[NO. EDIFICIO ]],EDIFICIOS[],3,FALSE)</f>
        <v>PALACIO MUNICIPAL, S/N, COLONIA CENTRO</v>
      </c>
      <c r="H187" s="490" t="s">
        <v>4264</v>
      </c>
      <c r="I187" s="488" t="str">
        <f>VLOOKUP(MUEBLES3[[#This Row],[NO. ÁREA ]],AREAS[],2,FALSE)</f>
        <v xml:space="preserve">SUBDIRECCIÓN TÉCNICA </v>
      </c>
      <c r="J187" s="496" t="str">
        <f>VLOOKUP(MUEBLES3[[#This Row],[NO. ÁREA ]],AREAS[],5,FALSE)</f>
        <v>ARQ. JUAN CARLOS CALLEJAS ESPINOZA</v>
      </c>
      <c r="K187" s="496">
        <v>360</v>
      </c>
      <c r="L187" s="488" t="str">
        <f>VLOOKUP(MUEBLES3[[#This Row],[NÚM. DE NOMINA ]],PERSONAL[],2,FALSE)</f>
        <v>ARQ. JUAN CARLOS CALLEJAS ESPINOZA</v>
      </c>
      <c r="M187" s="488" t="str">
        <f>VLOOKUP(MUEBLES3[[#This Row],[NÚM. DE NOMINA ]],PERSONAL[],3,FALSE)</f>
        <v>SUBDIRECTOR</v>
      </c>
      <c r="N187" s="494" t="s">
        <v>4404</v>
      </c>
      <c r="O187" s="496" t="s">
        <v>4750</v>
      </c>
      <c r="P187" s="497" t="str">
        <f>VLOOKUP(MUEBLES3[[#This Row],[NÚM. DE BIEN ]],BIENES[],2,FALSE)</f>
        <v xml:space="preserve">IMPRESORA </v>
      </c>
      <c r="Q187" s="499" t="s">
        <v>1390</v>
      </c>
      <c r="R187" s="490" t="s">
        <v>5124</v>
      </c>
      <c r="S187" s="494" t="s">
        <v>35</v>
      </c>
      <c r="T187" s="494" t="s">
        <v>1367</v>
      </c>
      <c r="U187" s="494" t="s">
        <v>1391</v>
      </c>
      <c r="V187" s="494">
        <v>121</v>
      </c>
      <c r="W187" s="500">
        <v>44350</v>
      </c>
      <c r="X187" s="498">
        <v>5600</v>
      </c>
      <c r="Y187" s="498"/>
      <c r="Z187" s="498">
        <v>5600</v>
      </c>
      <c r="AA187" s="496" t="s">
        <v>229</v>
      </c>
      <c r="AB187" s="498"/>
      <c r="AC187" s="512" t="s">
        <v>26</v>
      </c>
      <c r="AD187" s="511"/>
    </row>
    <row r="188" spans="1:30" s="15" customFormat="1" ht="110.25" x14ac:dyDescent="0.25">
      <c r="A188" s="661" t="str">
        <f>CONCATENATE(MUEBLES3[[#This Row],[CODIGO DE LA PARTIDA ESPECIFICA ]],"-",MUEBLES3[[#This Row],[NO. EDIFICIO ]],"-",MUEBLES3[[#This Row],[NO. ÁREA ]],"-",MUEBLES3[[#This Row],[NÚM. DE BIEN ]],"-",MUEBLES3[[#This Row],[CONSECUTIVO DEL BIEN ]],"-",MUEBLES3[[#This Row],[CONSECUTIVO GENERAL DE INVENTARIO]])</f>
        <v>515-01-24-147-001-0183</v>
      </c>
      <c r="B188" s="494">
        <v>515</v>
      </c>
      <c r="C188" s="489" t="s">
        <v>6093</v>
      </c>
      <c r="D188" s="495" t="s">
        <v>7687</v>
      </c>
      <c r="E188" s="494" t="s">
        <v>4060</v>
      </c>
      <c r="F188" s="495" t="str">
        <f>VLOOKUP(MUEBLES3[[#This Row],[NO. EDIFICIO ]],EDIFICIOS[],2,FALSE)</f>
        <v>PALACIO MUNICIPAL</v>
      </c>
      <c r="G188" s="495" t="str">
        <f>VLOOKUP(MUEBLES3[[#This Row],[NO. EDIFICIO ]],EDIFICIOS[],3,FALSE)</f>
        <v>PALACIO MUNICIPAL, S/N, COLONIA CENTRO</v>
      </c>
      <c r="H188" s="490" t="s">
        <v>4269</v>
      </c>
      <c r="I188" s="488" t="str">
        <f>VLOOKUP(MUEBLES3[[#This Row],[NO. ÁREA ]],AREAS[],2,FALSE)</f>
        <v>TESORERÍA MUNICIPAL</v>
      </c>
      <c r="J188" s="496" t="str">
        <f>VLOOKUP(MUEBLES3[[#This Row],[NO. ÁREA ]],AREAS[],5,FALSE)</f>
        <v>C. P. NOHEMI VIRIDIANA CORTEZ MONTER</v>
      </c>
      <c r="K188" s="496">
        <v>25</v>
      </c>
      <c r="L188" s="488" t="str">
        <f>VLOOKUP(MUEBLES3[[#This Row],[NÚM. DE NOMINA ]],PERSONAL[],2,FALSE)</f>
        <v>C. P. YOLANDA NOHEMI PÉREZ PRIMITIVO</v>
      </c>
      <c r="M188" s="488" t="str">
        <f>VLOOKUP(MUEBLES3[[#This Row],[NÚM. DE NOMINA ]],PERSONAL[],3,FALSE)</f>
        <v>CONTADORA AUXILIAR</v>
      </c>
      <c r="N188" s="494" t="s">
        <v>4400</v>
      </c>
      <c r="O188" s="496" t="s">
        <v>4692</v>
      </c>
      <c r="P188" s="497" t="str">
        <f>VLOOKUP(MUEBLES3[[#This Row],[NÚM. DE BIEN ]],BIENES[],2,FALSE)</f>
        <v xml:space="preserve">HDD EXTERNO </v>
      </c>
      <c r="Q188" s="499" t="s">
        <v>1393</v>
      </c>
      <c r="R188" s="490" t="s">
        <v>5125</v>
      </c>
      <c r="S188" s="494" t="s">
        <v>1536</v>
      </c>
      <c r="T188" s="494" t="s">
        <v>557</v>
      </c>
      <c r="U188" s="494" t="s">
        <v>557</v>
      </c>
      <c r="V188" s="494">
        <v>105</v>
      </c>
      <c r="W188" s="500">
        <v>44286</v>
      </c>
      <c r="X188" s="498">
        <v>2200</v>
      </c>
      <c r="Y188" s="498"/>
      <c r="Z188" s="498">
        <v>2200</v>
      </c>
      <c r="AA188" s="496" t="s">
        <v>1349</v>
      </c>
      <c r="AB188" s="498"/>
      <c r="AC188" s="512" t="s">
        <v>26</v>
      </c>
      <c r="AD188" s="511"/>
    </row>
    <row r="189" spans="1:30" s="15" customFormat="1" ht="110.25" x14ac:dyDescent="0.25">
      <c r="A189" s="661" t="str">
        <f>CONCATENATE(MUEBLES3[[#This Row],[CODIGO DE LA PARTIDA ESPECIFICA ]],"-",MUEBLES3[[#This Row],[NO. EDIFICIO ]],"-",MUEBLES3[[#This Row],[NO. ÁREA ]],"-",MUEBLES3[[#This Row],[NÚM. DE BIEN ]],"-",MUEBLES3[[#This Row],[CONSECUTIVO DEL BIEN ]],"-",MUEBLES3[[#This Row],[CONSECUTIVO GENERAL DE INVENTARIO]])</f>
        <v>515-01-24-218-009-0184</v>
      </c>
      <c r="B189" s="494">
        <v>515</v>
      </c>
      <c r="C189" s="489" t="s">
        <v>6093</v>
      </c>
      <c r="D189" s="495" t="s">
        <v>7688</v>
      </c>
      <c r="E189" s="494" t="s">
        <v>4060</v>
      </c>
      <c r="F189" s="495" t="str">
        <f>VLOOKUP(MUEBLES3[[#This Row],[NO. EDIFICIO ]],EDIFICIOS[],2,FALSE)</f>
        <v>PALACIO MUNICIPAL</v>
      </c>
      <c r="G189" s="495" t="str">
        <f>VLOOKUP(MUEBLES3[[#This Row],[NO. EDIFICIO ]],EDIFICIOS[],3,FALSE)</f>
        <v>PALACIO MUNICIPAL, S/N, COLONIA CENTRO</v>
      </c>
      <c r="H189" s="490" t="s">
        <v>4269</v>
      </c>
      <c r="I189" s="488" t="str">
        <f>VLOOKUP(MUEBLES3[[#This Row],[NO. ÁREA ]],AREAS[],2,FALSE)</f>
        <v>TESORERÍA MUNICIPAL</v>
      </c>
      <c r="J189" s="496" t="str">
        <f>VLOOKUP(MUEBLES3[[#This Row],[NO. ÁREA ]],AREAS[],5,FALSE)</f>
        <v>C. P. NOHEMI VIRIDIANA CORTEZ MONTER</v>
      </c>
      <c r="K189" s="496">
        <v>138</v>
      </c>
      <c r="L189" s="488" t="str">
        <f>VLOOKUP(MUEBLES3[[#This Row],[NÚM. DE NOMINA ]],PERSONAL[],2,FALSE)</f>
        <v>C. P. NOHEMI VIRIDIANA CORTEZ MONTER</v>
      </c>
      <c r="M189" s="488" t="str">
        <f>VLOOKUP(MUEBLES3[[#This Row],[NÚM. DE NOMINA ]],PERSONAL[],3,FALSE)</f>
        <v>TITULAR</v>
      </c>
      <c r="N189" s="494" t="s">
        <v>4851</v>
      </c>
      <c r="O189" s="496" t="s">
        <v>4700</v>
      </c>
      <c r="P189" s="497" t="str">
        <f>VLOOKUP(MUEBLES3[[#This Row],[NÚM. DE BIEN ]],BIENES[],2,FALSE)</f>
        <v xml:space="preserve">NO BREAK </v>
      </c>
      <c r="Q189" s="499" t="s">
        <v>1396</v>
      </c>
      <c r="R189" s="490" t="s">
        <v>5126</v>
      </c>
      <c r="S189" s="494" t="s">
        <v>67</v>
      </c>
      <c r="T189" s="494" t="s">
        <v>1397</v>
      </c>
      <c r="U189" s="494" t="s">
        <v>1398</v>
      </c>
      <c r="V189" s="494">
        <v>105</v>
      </c>
      <c r="W189" s="500">
        <v>44286</v>
      </c>
      <c r="X189" s="498">
        <v>2280</v>
      </c>
      <c r="Y189" s="498"/>
      <c r="Z189" s="498">
        <v>2280</v>
      </c>
      <c r="AA189" s="496" t="s">
        <v>1395</v>
      </c>
      <c r="AB189" s="498"/>
      <c r="AC189" s="512" t="s">
        <v>26</v>
      </c>
      <c r="AD189" s="511"/>
    </row>
    <row r="190" spans="1:30" s="15" customFormat="1" ht="94.5" x14ac:dyDescent="0.25">
      <c r="A190" s="661" t="str">
        <f>CONCATENATE(MUEBLES3[[#This Row],[CODIGO DE LA PARTIDA ESPECIFICA ]],"-",MUEBLES3[[#This Row],[NO. EDIFICIO ]],"-",MUEBLES3[[#This Row],[NO. ÁREA ]],"-",MUEBLES3[[#This Row],[NÚM. DE BIEN ]],"-",MUEBLES3[[#This Row],[CONSECUTIVO DEL BIEN ]],"-",MUEBLES3[[#This Row],[CONSECUTIVO GENERAL DE INVENTARIO]])</f>
        <v>515-01-31-151-060-0185</v>
      </c>
      <c r="B190" s="494">
        <v>515</v>
      </c>
      <c r="C190" s="489" t="s">
        <v>6093</v>
      </c>
      <c r="D190" s="495" t="s">
        <v>7689</v>
      </c>
      <c r="E190" s="494" t="s">
        <v>4060</v>
      </c>
      <c r="F190" s="495" t="str">
        <f>VLOOKUP(MUEBLES3[[#This Row],[NO. EDIFICIO ]],EDIFICIOS[],2,FALSE)</f>
        <v>PALACIO MUNICIPAL</v>
      </c>
      <c r="G190" s="495" t="str">
        <f>VLOOKUP(MUEBLES3[[#This Row],[NO. EDIFICIO ]],EDIFICIOS[],3,FALSE)</f>
        <v>PALACIO MUNICIPAL, S/N, COLONIA CENTRO</v>
      </c>
      <c r="H190" s="490" t="s">
        <v>4276</v>
      </c>
      <c r="I190" s="488" t="str">
        <f>VLOOKUP(MUEBLES3[[#This Row],[NO. ÁREA ]],AREAS[],2,FALSE)</f>
        <v>DESARROLLO SOCIAL Y ECONÓMICO</v>
      </c>
      <c r="J190" s="496" t="str">
        <f>VLOOKUP(MUEBLES3[[#This Row],[NO. ÁREA ]],AREAS[],5,FALSE)</f>
        <v>C. GILBERTO ÁNGELES CORTÉS</v>
      </c>
      <c r="K190" s="496">
        <v>144</v>
      </c>
      <c r="L190" s="488" t="str">
        <f>VLOOKUP(MUEBLES3[[#This Row],[NÚM. DE NOMINA ]],PERSONAL[],2,FALSE)</f>
        <v>C. JOSÉ ÁNGEL SANTIAGO HERNÁNDEZ</v>
      </c>
      <c r="M190" s="488" t="str">
        <f>VLOOKUP(MUEBLES3[[#This Row],[NÚM. DE NOMINA ]],PERSONAL[],3,FALSE)</f>
        <v>AUXILIAR "A"</v>
      </c>
      <c r="N190" s="494" t="s">
        <v>4404</v>
      </c>
      <c r="O190" s="496" t="s">
        <v>4751</v>
      </c>
      <c r="P190" s="497" t="str">
        <f>VLOOKUP(MUEBLES3[[#This Row],[NÚM. DE BIEN ]],BIENES[],2,FALSE)</f>
        <v xml:space="preserve">IMPRESORA </v>
      </c>
      <c r="Q190" s="499" t="s">
        <v>1400</v>
      </c>
      <c r="R190" s="490" t="s">
        <v>5127</v>
      </c>
      <c r="S190" s="494" t="s">
        <v>35</v>
      </c>
      <c r="T190" s="494" t="s">
        <v>364</v>
      </c>
      <c r="U190" s="494" t="s">
        <v>1401</v>
      </c>
      <c r="V190" s="494" t="s">
        <v>1402</v>
      </c>
      <c r="W190" s="500">
        <v>44286</v>
      </c>
      <c r="X190" s="498">
        <v>9295</v>
      </c>
      <c r="Y190" s="498"/>
      <c r="Z190" s="498">
        <v>9295</v>
      </c>
      <c r="AA190" s="496" t="s">
        <v>1347</v>
      </c>
      <c r="AB190" s="498"/>
      <c r="AC190" s="512" t="s">
        <v>26</v>
      </c>
      <c r="AD190" s="511"/>
    </row>
    <row r="191" spans="1:30" s="15" customFormat="1" ht="141.75" x14ac:dyDescent="0.25">
      <c r="A191" s="661" t="str">
        <f>CONCATENATE(MUEBLES3[[#This Row],[CODIGO DE LA PARTIDA ESPECIFICA ]],"-",MUEBLES3[[#This Row],[NO. EDIFICIO ]],"-",MUEBLES3[[#This Row],[NO. ÁREA ]],"-",MUEBLES3[[#This Row],[NÚM. DE BIEN ]],"-",MUEBLES3[[#This Row],[CONSECUTIVO DEL BIEN ]],"-",MUEBLES3[[#This Row],[CONSECUTIVO GENERAL DE INVENTARIO]])</f>
        <v>515-01-03-151-061-0186</v>
      </c>
      <c r="B191" s="494">
        <v>515</v>
      </c>
      <c r="C191" s="489" t="s">
        <v>6093</v>
      </c>
      <c r="D191" s="495" t="s">
        <v>7690</v>
      </c>
      <c r="E191" s="494" t="s">
        <v>4060</v>
      </c>
      <c r="F191" s="495" t="str">
        <f>VLOOKUP(MUEBLES3[[#This Row],[NO. EDIFICIO ]],EDIFICIOS[],2,FALSE)</f>
        <v>PALACIO MUNICIPAL</v>
      </c>
      <c r="G191" s="495" t="str">
        <f>VLOOKUP(MUEBLES3[[#This Row],[NO. EDIFICIO ]],EDIFICIOS[],3,FALSE)</f>
        <v>PALACIO MUNICIPAL, S/N, COLONIA CENTRO</v>
      </c>
      <c r="H191" s="490" t="s">
        <v>4062</v>
      </c>
      <c r="I191" s="488" t="str">
        <f>VLOOKUP(MUEBLES3[[#This Row],[NO. ÁREA ]],AREAS[],2,FALSE)</f>
        <v xml:space="preserve">UNIDAD DE ASUNTOS JURIDICOS </v>
      </c>
      <c r="J191" s="496" t="str">
        <f>VLOOKUP(MUEBLES3[[#This Row],[NO. ÁREA ]],AREAS[],5,FALSE)</f>
        <v>LIC. SERGIO DE LA CRUZ HERNÁNDEZ CRUZ</v>
      </c>
      <c r="K191" s="496">
        <v>67</v>
      </c>
      <c r="L191" s="488" t="str">
        <f>VLOOKUP(MUEBLES3[[#This Row],[NÚM. DE NOMINA ]],PERSONAL[],2,FALSE)</f>
        <v>LIC. SERGIO DE LA CRUZ HERNÁNDEZ CRUZ</v>
      </c>
      <c r="M191" s="488" t="str">
        <f>VLOOKUP(MUEBLES3[[#This Row],[NÚM. DE NOMINA ]],PERSONAL[],3,FALSE)</f>
        <v xml:space="preserve">TITULAR </v>
      </c>
      <c r="N191" s="494" t="s">
        <v>4404</v>
      </c>
      <c r="O191" s="496" t="s">
        <v>4752</v>
      </c>
      <c r="P191" s="497" t="str">
        <f>VLOOKUP(MUEBLES3[[#This Row],[NÚM. DE BIEN ]],BIENES[],2,FALSE)</f>
        <v xml:space="preserve">IMPRESORA </v>
      </c>
      <c r="Q191" s="499" t="s">
        <v>1377</v>
      </c>
      <c r="R191" s="490" t="s">
        <v>5128</v>
      </c>
      <c r="S191" s="494" t="s">
        <v>158</v>
      </c>
      <c r="T191" s="494" t="s">
        <v>1378</v>
      </c>
      <c r="U191" s="494" t="s">
        <v>7833</v>
      </c>
      <c r="V191" s="494">
        <v>105</v>
      </c>
      <c r="W191" s="500">
        <v>44286</v>
      </c>
      <c r="X191" s="498">
        <v>5500</v>
      </c>
      <c r="Y191" s="498"/>
      <c r="Z191" s="498">
        <v>5500</v>
      </c>
      <c r="AA191" s="494" t="s">
        <v>1308</v>
      </c>
      <c r="AB191" s="498"/>
      <c r="AC191" s="512" t="s">
        <v>6732</v>
      </c>
      <c r="AD191" s="511" t="s">
        <v>7832</v>
      </c>
    </row>
    <row r="192" spans="1:30" s="15" customFormat="1" ht="126" x14ac:dyDescent="0.25">
      <c r="A192" s="661" t="str">
        <f>CONCATENATE(MUEBLES3[[#This Row],[CODIGO DE LA PARTIDA ESPECIFICA ]],"-",MUEBLES3[[#This Row],[NO. EDIFICIO ]],"-",MUEBLES3[[#This Row],[NO. ÁREA ]],"-",MUEBLES3[[#This Row],[NÚM. DE BIEN ]],"-",MUEBLES3[[#This Row],[CONSECUTIVO DEL BIEN ]],"-",MUEBLES3[[#This Row],[CONSECUTIVO GENERAL DE INVENTARIO]])</f>
        <v>515-01-16-151-062-0187</v>
      </c>
      <c r="B192" s="494">
        <v>515</v>
      </c>
      <c r="C192" s="489" t="s">
        <v>6093</v>
      </c>
      <c r="D192" s="495" t="s">
        <v>7691</v>
      </c>
      <c r="E192" s="494" t="s">
        <v>4060</v>
      </c>
      <c r="F192" s="495" t="str">
        <f>VLOOKUP(MUEBLES3[[#This Row],[NO. EDIFICIO ]],EDIFICIOS[],2,FALSE)</f>
        <v>PALACIO MUNICIPAL</v>
      </c>
      <c r="G192" s="495" t="str">
        <f>VLOOKUP(MUEBLES3[[#This Row],[NO. EDIFICIO ]],EDIFICIOS[],3,FALSE)</f>
        <v>PALACIO MUNICIPAL, S/N, COLONIA CENTRO</v>
      </c>
      <c r="H192" s="490" t="s">
        <v>4261</v>
      </c>
      <c r="I192" s="488" t="str">
        <f>VLOOKUP(MUEBLES3[[#This Row],[NO. ÁREA ]],AREAS[],2,FALSE)</f>
        <v xml:space="preserve">REGLAMENTOS Y ESPECTÁCULOS </v>
      </c>
      <c r="J192" s="496" t="str">
        <f>VLOOKUP(MUEBLES3[[#This Row],[NO. ÁREA ]],AREAS[],5,FALSE)</f>
        <v>LIC. ETZAEL MORENO SALVADOR</v>
      </c>
      <c r="K192" s="496">
        <v>115</v>
      </c>
      <c r="L192" s="488" t="str">
        <f>VLOOKUP(MUEBLES3[[#This Row],[NÚM. DE NOMINA ]],PERSONAL[],2,FALSE)</f>
        <v>C. VERÓNICA GÓMEZ PÉREZ</v>
      </c>
      <c r="M192" s="488" t="str">
        <f>VLOOKUP(MUEBLES3[[#This Row],[NÚM. DE NOMINA ]],PERSONAL[],3,FALSE)</f>
        <v>SECRETARIA</v>
      </c>
      <c r="N192" s="494" t="s">
        <v>4404</v>
      </c>
      <c r="O192" s="496" t="s">
        <v>4753</v>
      </c>
      <c r="P192" s="497" t="str">
        <f>VLOOKUP(MUEBLES3[[#This Row],[NÚM. DE BIEN ]],BIENES[],2,FALSE)</f>
        <v xml:space="preserve">IMPRESORA </v>
      </c>
      <c r="Q192" s="499" t="s">
        <v>1738</v>
      </c>
      <c r="R192" s="490" t="s">
        <v>5129</v>
      </c>
      <c r="S192" s="494" t="s">
        <v>35</v>
      </c>
      <c r="T192" s="494" t="s">
        <v>364</v>
      </c>
      <c r="U192" s="494" t="s">
        <v>1739</v>
      </c>
      <c r="V192" s="494">
        <v>2238</v>
      </c>
      <c r="W192" s="500">
        <v>44418</v>
      </c>
      <c r="X192" s="498">
        <v>7198.74</v>
      </c>
      <c r="Y192" s="498"/>
      <c r="Z192" s="498">
        <v>7198.74</v>
      </c>
      <c r="AA192" s="494" t="s">
        <v>3327</v>
      </c>
      <c r="AB192" s="498"/>
      <c r="AC192" s="512" t="s">
        <v>26</v>
      </c>
      <c r="AD192" s="511"/>
    </row>
    <row r="193" spans="1:336" s="15" customFormat="1" ht="173.25" x14ac:dyDescent="0.25">
      <c r="A193" s="661" t="str">
        <f>CONCATENATE(MUEBLES3[[#This Row],[CODIGO DE LA PARTIDA ESPECIFICA ]],"-",MUEBLES3[[#This Row],[NO. EDIFICIO ]],"-",MUEBLES3[[#This Row],[NO. ÁREA ]],"-",MUEBLES3[[#This Row],[NÚM. DE BIEN ]],"-",MUEBLES3[[#This Row],[CONSECUTIVO DEL BIEN ]],"-",MUEBLES3[[#This Row],[CONSECUTIVO GENERAL DE INVENTARIO]])</f>
        <v>515-01-24-002-001-0188</v>
      </c>
      <c r="B193" s="494">
        <v>515</v>
      </c>
      <c r="C193" s="489" t="s">
        <v>6093</v>
      </c>
      <c r="D193" s="495" t="s">
        <v>7692</v>
      </c>
      <c r="E193" s="494" t="s">
        <v>4060</v>
      </c>
      <c r="F193" s="495" t="str">
        <f>VLOOKUP(MUEBLES3[[#This Row],[NO. EDIFICIO ]],EDIFICIOS[],2,FALSE)</f>
        <v>PALACIO MUNICIPAL</v>
      </c>
      <c r="G193" s="495" t="str">
        <f>VLOOKUP(MUEBLES3[[#This Row],[NO. EDIFICIO ]],EDIFICIOS[],3,FALSE)</f>
        <v>PALACIO MUNICIPAL, S/N, COLONIA CENTRO</v>
      </c>
      <c r="H193" s="490" t="s">
        <v>4269</v>
      </c>
      <c r="I193" s="488" t="str">
        <f>VLOOKUP(MUEBLES3[[#This Row],[NO. ÁREA ]],AREAS[],2,FALSE)</f>
        <v>TESORERÍA MUNICIPAL</v>
      </c>
      <c r="J193" s="496" t="str">
        <f>VLOOKUP(MUEBLES3[[#This Row],[NO. ÁREA ]],AREAS[],5,FALSE)</f>
        <v>C. P. NOHEMI VIRIDIANA CORTEZ MONTER</v>
      </c>
      <c r="K193" s="496">
        <v>138</v>
      </c>
      <c r="L193" s="488" t="str">
        <f>VLOOKUP(MUEBLES3[[#This Row],[NÚM. DE NOMINA ]],PERSONAL[],2,FALSE)</f>
        <v>C. P. NOHEMI VIRIDIANA CORTEZ MONTER</v>
      </c>
      <c r="M193" s="488" t="str">
        <f>VLOOKUP(MUEBLES3[[#This Row],[NÚM. DE NOMINA ]],PERSONAL[],3,FALSE)</f>
        <v>TITULAR</v>
      </c>
      <c r="N193" s="494" t="s">
        <v>4693</v>
      </c>
      <c r="O193" s="496" t="s">
        <v>4692</v>
      </c>
      <c r="P193" s="497" t="str">
        <f>VLOOKUP(MUEBLES3[[#This Row],[NÚM. DE BIEN ]],BIENES[],2,FALSE)</f>
        <v>ACTUALIZACIÓN DEL SISTEMA AUTOMATIZADO DE ADMINISTRACIÓN Y CONTABILIDAD GUBERNAMENTAL</v>
      </c>
      <c r="Q193" s="513" t="s">
        <v>1804</v>
      </c>
      <c r="R193" s="490" t="s">
        <v>5130</v>
      </c>
      <c r="S193" s="494" t="s">
        <v>557</v>
      </c>
      <c r="T193" s="494" t="s">
        <v>557</v>
      </c>
      <c r="U193" s="494" t="s">
        <v>557</v>
      </c>
      <c r="V193" s="514">
        <v>14384</v>
      </c>
      <c r="W193" s="515">
        <v>44267</v>
      </c>
      <c r="X193" s="516">
        <v>12600</v>
      </c>
      <c r="Y193" s="498"/>
      <c r="Z193" s="516">
        <v>12600</v>
      </c>
      <c r="AA193" s="494" t="s">
        <v>1309</v>
      </c>
      <c r="AB193" s="498"/>
      <c r="AC193" s="512" t="s">
        <v>7872</v>
      </c>
      <c r="AD193" s="511" t="s">
        <v>7871</v>
      </c>
    </row>
    <row r="194" spans="1:336" s="15" customFormat="1" ht="252" x14ac:dyDescent="0.25">
      <c r="A194" s="661" t="str">
        <f>CONCATENATE(MUEBLES3[[#This Row],[CODIGO DE LA PARTIDA ESPECIFICA ]],"-",MUEBLES3[[#This Row],[NO. EDIFICIO ]],"-",MUEBLES3[[#This Row],[NO. ÁREA ]],"-",MUEBLES3[[#This Row],[NÚM. DE BIEN ]],"-",MUEBLES3[[#This Row],[CONSECUTIVO DEL BIEN ]],"-",MUEBLES3[[#This Row],[CONSECUTIVO GENERAL DE INVENTARIO]])</f>
        <v>515-01-18-109-092-0189</v>
      </c>
      <c r="B194" s="494">
        <v>515</v>
      </c>
      <c r="C194" s="489" t="s">
        <v>6093</v>
      </c>
      <c r="D194" s="495" t="s">
        <v>7693</v>
      </c>
      <c r="E194" s="494" t="s">
        <v>4060</v>
      </c>
      <c r="F194" s="495" t="str">
        <f>VLOOKUP(MUEBLES3[[#This Row],[NO. EDIFICIO ]],EDIFICIOS[],2,FALSE)</f>
        <v>PALACIO MUNICIPAL</v>
      </c>
      <c r="G194" s="495" t="str">
        <f>VLOOKUP(MUEBLES3[[#This Row],[NO. EDIFICIO ]],EDIFICIOS[],3,FALSE)</f>
        <v>PALACIO MUNICIPAL, S/N, COLONIA CENTRO</v>
      </c>
      <c r="H194" s="490" t="s">
        <v>4263</v>
      </c>
      <c r="I194" s="488" t="str">
        <f>VLOOKUP(MUEBLES3[[#This Row],[NO. ÁREA ]],AREAS[],2,FALSE)</f>
        <v>OBRAS PÚBLICAS Y ORDENAMIENTO URBANO</v>
      </c>
      <c r="J194" s="496" t="str">
        <f>VLOOKUP(MUEBLES3[[#This Row],[NO. ÁREA ]],AREAS[],5,FALSE)</f>
        <v>ING. ZOILA PÉREZ MEJÍA</v>
      </c>
      <c r="K194" s="496">
        <v>45</v>
      </c>
      <c r="L194" s="488" t="str">
        <f>VLOOKUP(MUEBLES3[[#This Row],[NÚM. DE NOMINA ]],PERSONAL[],2,FALSE)</f>
        <v>P. DE ARQ. ROSALBA GÓMEZ GARCIA</v>
      </c>
      <c r="M194" s="488" t="str">
        <f>VLOOKUP(MUEBLES3[[#This Row],[NÚM. DE NOMINA ]],PERSONAL[],3,FALSE)</f>
        <v>RESIDENTE DE OBRA</v>
      </c>
      <c r="N194" s="494" t="s">
        <v>4339</v>
      </c>
      <c r="O194" s="496" t="s">
        <v>4783</v>
      </c>
      <c r="P194" s="497" t="str">
        <f>VLOOKUP(MUEBLES3[[#This Row],[NÚM. DE BIEN ]],BIENES[],2,FALSE)</f>
        <v xml:space="preserve">EQUIPO DE COMPUTO </v>
      </c>
      <c r="Q194" s="499" t="s">
        <v>3795</v>
      </c>
      <c r="R194" s="490" t="s">
        <v>5131</v>
      </c>
      <c r="S194" s="494" t="s">
        <v>22</v>
      </c>
      <c r="T194" s="494" t="s">
        <v>1806</v>
      </c>
      <c r="U194" s="494" t="s">
        <v>1807</v>
      </c>
      <c r="V194" s="494">
        <v>2224</v>
      </c>
      <c r="W194" s="500">
        <v>44397</v>
      </c>
      <c r="X194" s="498">
        <v>33239.9</v>
      </c>
      <c r="Y194" s="498"/>
      <c r="Z194" s="498">
        <v>33239.89</v>
      </c>
      <c r="AA194" s="496" t="s">
        <v>1302</v>
      </c>
      <c r="AB194" s="498"/>
      <c r="AC194" s="512" t="s">
        <v>26</v>
      </c>
      <c r="AD194" s="511"/>
    </row>
    <row r="195" spans="1:336" s="15" customFormat="1" ht="173.25" x14ac:dyDescent="0.25">
      <c r="A195" s="661" t="str">
        <f>CONCATENATE(MUEBLES3[[#This Row],[CODIGO DE LA PARTIDA ESPECIFICA ]],"-",MUEBLES3[[#This Row],[NO. EDIFICIO ]],"-",MUEBLES3[[#This Row],[NO. ÁREA ]],"-",MUEBLES3[[#This Row],[NÚM. DE BIEN ]],"-",MUEBLES3[[#This Row],[CONSECUTIVO DEL BIEN ]],"-",MUEBLES3[[#This Row],[CONSECUTIVO GENERAL DE INVENTARIO]])</f>
        <v>515-01-20-109-093-0190</v>
      </c>
      <c r="B195" s="494">
        <v>515</v>
      </c>
      <c r="C195" s="489" t="s">
        <v>6093</v>
      </c>
      <c r="D195" s="495" t="s">
        <v>7694</v>
      </c>
      <c r="E195" s="494" t="s">
        <v>4060</v>
      </c>
      <c r="F195" s="495" t="str">
        <f>VLOOKUP(MUEBLES3[[#This Row],[NO. EDIFICIO ]],EDIFICIOS[],2,FALSE)</f>
        <v>PALACIO MUNICIPAL</v>
      </c>
      <c r="G195" s="495" t="str">
        <f>VLOOKUP(MUEBLES3[[#This Row],[NO. EDIFICIO ]],EDIFICIOS[],3,FALSE)</f>
        <v>PALACIO MUNICIPAL, S/N, COLONIA CENTRO</v>
      </c>
      <c r="H195" s="490" t="s">
        <v>4265</v>
      </c>
      <c r="I195" s="488" t="str">
        <f>VLOOKUP(MUEBLES3[[#This Row],[NO. ÁREA ]],AREAS[],2,FALSE)</f>
        <v>SUBIRECCIÓN ADMINISTRATIVA</v>
      </c>
      <c r="J195" s="496" t="str">
        <f>VLOOKUP(MUEBLES3[[#This Row],[NO. ÁREA ]],AREAS[],5,FALSE)</f>
        <v xml:space="preserve">ARQ. LUIS ÁLVARO ÁNGELES PÉREZ </v>
      </c>
      <c r="K195" s="496">
        <v>130</v>
      </c>
      <c r="L195" s="488" t="str">
        <f>VLOOKUP(MUEBLES3[[#This Row],[NÚM. DE NOMINA ]],PERSONAL[],2,FALSE)</f>
        <v xml:space="preserve">ING. LUIS ÁLVARO ÁNGELES PÉREZ </v>
      </c>
      <c r="M195" s="488" t="str">
        <f>VLOOKUP(MUEBLES3[[#This Row],[NÚM. DE NOMINA ]],PERSONAL[],3,FALSE)</f>
        <v>SUBDIRECTOR ADMINISTRATIVO</v>
      </c>
      <c r="N195" s="494" t="s">
        <v>4339</v>
      </c>
      <c r="O195" s="496" t="s">
        <v>4784</v>
      </c>
      <c r="P195" s="497" t="str">
        <f>VLOOKUP(MUEBLES3[[#This Row],[NÚM. DE BIEN ]],BIENES[],2,FALSE)</f>
        <v xml:space="preserve">EQUIPO DE COMPUTO </v>
      </c>
      <c r="Q195" s="499" t="s">
        <v>3796</v>
      </c>
      <c r="R195" s="490" t="s">
        <v>5132</v>
      </c>
      <c r="S195" s="494" t="s">
        <v>22</v>
      </c>
      <c r="T195" s="494" t="s">
        <v>1806</v>
      </c>
      <c r="U195" s="494" t="s">
        <v>1809</v>
      </c>
      <c r="V195" s="494">
        <v>2224</v>
      </c>
      <c r="W195" s="500">
        <v>44397</v>
      </c>
      <c r="X195" s="498">
        <v>33239.89</v>
      </c>
      <c r="Y195" s="498"/>
      <c r="Z195" s="498">
        <v>33239.89</v>
      </c>
      <c r="AA195" s="496" t="s">
        <v>1302</v>
      </c>
      <c r="AB195" s="498"/>
      <c r="AC195" s="512" t="s">
        <v>26</v>
      </c>
      <c r="AD195" s="511"/>
    </row>
    <row r="196" spans="1:336" s="15" customFormat="1" ht="173.25" x14ac:dyDescent="0.25">
      <c r="A196" s="661" t="str">
        <f>CONCATENATE(MUEBLES3[[#This Row],[CODIGO DE LA PARTIDA ESPECIFICA ]],"-",MUEBLES3[[#This Row],[NO. EDIFICIO ]],"-",MUEBLES3[[#This Row],[NO. ÁREA ]],"-",MUEBLES3[[#This Row],[NÚM. DE BIEN ]],"-",MUEBLES3[[#This Row],[CONSECUTIVO DEL BIEN ]],"-",MUEBLES3[[#This Row],[CONSECUTIVO GENERAL DE INVENTARIO]])</f>
        <v>515-06-52-151-063-0191</v>
      </c>
      <c r="B196" s="494">
        <v>515</v>
      </c>
      <c r="C196" s="489" t="s">
        <v>6093</v>
      </c>
      <c r="D196" s="495" t="s">
        <v>7640</v>
      </c>
      <c r="E196" s="494" t="s">
        <v>4064</v>
      </c>
      <c r="F196" s="495" t="str">
        <f>VLOOKUP(MUEBLES3[[#This Row],[NO. EDIFICIO ]],EDIFICIOS[],2,FALSE)</f>
        <v xml:space="preserve">CAIC SANTIAGO DE ANAYA </v>
      </c>
      <c r="G196" s="495" t="str">
        <f>VLOOKUP(MUEBLES3[[#This Row],[NO. EDIFICIO ]],EDIFICIOS[],3,FALSE)</f>
        <v xml:space="preserve">CALLE BENITO JUAREZ, SECCIÓN NORTE, MANZANA 2, SANTIAGO DE ANAYA, HIDALGO </v>
      </c>
      <c r="H196" s="490" t="s">
        <v>4297</v>
      </c>
      <c r="I196" s="488" t="str">
        <f>VLOOKUP(MUEBLES3[[#This Row],[NO. ÁREA ]],AREAS[],2,FALSE)</f>
        <v xml:space="preserve">CENTRO DE AISTENCIA INFANTIL </v>
      </c>
      <c r="J196" s="496" t="str">
        <f>VLOOKUP(MUEBLES3[[#This Row],[NO. ÁREA ]],AREAS[],5,FALSE)</f>
        <v>LIC. ABIGAIL ALDANA PÉREZ</v>
      </c>
      <c r="K196" s="496">
        <v>416</v>
      </c>
      <c r="L196" s="488" t="str">
        <f>VLOOKUP(MUEBLES3[[#This Row],[NÚM. DE NOMINA ]],PERSONAL[],2,FALSE)</f>
        <v>LIC. ABIGAIL ALDANA PÉREZ</v>
      </c>
      <c r="M196" s="488" t="str">
        <f>VLOOKUP(MUEBLES3[[#This Row],[NÚM. DE NOMINA ]],PERSONAL[],3,FALSE)</f>
        <v>ASISTENTE EDUCATIVO</v>
      </c>
      <c r="N196" s="494" t="s">
        <v>4404</v>
      </c>
      <c r="O196" s="506" t="s">
        <v>4754</v>
      </c>
      <c r="P196" s="497" t="str">
        <f>VLOOKUP(MUEBLES3[[#This Row],[NÚM. DE BIEN ]],BIENES[],2,FALSE)</f>
        <v xml:space="preserve">IMPRESORA </v>
      </c>
      <c r="Q196" s="499" t="s">
        <v>1811</v>
      </c>
      <c r="R196" s="490" t="s">
        <v>5133</v>
      </c>
      <c r="S196" s="494" t="s">
        <v>35</v>
      </c>
      <c r="T196" s="494" t="s">
        <v>1367</v>
      </c>
      <c r="U196" s="494" t="s">
        <v>1813</v>
      </c>
      <c r="V196" s="494">
        <v>143</v>
      </c>
      <c r="W196" s="500">
        <v>44442</v>
      </c>
      <c r="X196" s="498">
        <v>5800</v>
      </c>
      <c r="Y196" s="498"/>
      <c r="Z196" s="498">
        <v>5800</v>
      </c>
      <c r="AA196" s="494" t="s">
        <v>1316</v>
      </c>
      <c r="AB196" s="498"/>
      <c r="AC196" s="512" t="s">
        <v>26</v>
      </c>
      <c r="AD196" s="511"/>
    </row>
    <row r="197" spans="1:336" s="15" customFormat="1" ht="173.25" x14ac:dyDescent="0.25">
      <c r="A197" s="661" t="str">
        <f>CONCATENATE(MUEBLES3[[#This Row],[CODIGO DE LA PARTIDA ESPECIFICA ]],"-",MUEBLES3[[#This Row],[NO. EDIFICIO ]],"-",MUEBLES3[[#This Row],[NO. ÁREA ]],"-",MUEBLES3[[#This Row],[NÚM. DE BIEN ]],"-",MUEBLES3[[#This Row],[CONSECUTIVO DEL BIEN ]],"-",MUEBLES3[[#This Row],[CONSECUTIVO GENERAL DE INVENTARIO]])</f>
        <v>515-05-54-151-064-0192</v>
      </c>
      <c r="B197" s="494">
        <v>515</v>
      </c>
      <c r="C197" s="489" t="s">
        <v>6093</v>
      </c>
      <c r="D197" s="495" t="s">
        <v>7695</v>
      </c>
      <c r="E197" s="494" t="s">
        <v>4063</v>
      </c>
      <c r="F197" s="495" t="str">
        <f>VLOOKUP(MUEBLES3[[#This Row],[NO. EDIFICIO ]],EDIFICIOS[],2,FALSE)</f>
        <v>SISTEMA MUNICIPAL DIF</v>
      </c>
      <c r="G197" s="495" t="str">
        <f>VLOOKUP(MUEBLES3[[#This Row],[NO. EDIFICIO ]],EDIFICIOS[],3,FALSE)</f>
        <v>AV. REFORMA S/N, SECCIÓN NORTE, MANZANA 2, SANTIAGO DE ANAYA, HIDALGO</v>
      </c>
      <c r="H197" s="490" t="s">
        <v>4299</v>
      </c>
      <c r="I197" s="488" t="str">
        <f>VLOOKUP(MUEBLES3[[#This Row],[NO. ÁREA ]],AREAS[],2,FALSE)</f>
        <v xml:space="preserve">PROGRAMAS ALIMETARIOS </v>
      </c>
      <c r="J197" s="496" t="str">
        <f>VLOOKUP(MUEBLES3[[#This Row],[NO. ÁREA ]],AREAS[],5,FALSE)</f>
        <v>ING. RUSSBELTT MONTER GUTIÉRREZ</v>
      </c>
      <c r="K197" s="496">
        <v>141</v>
      </c>
      <c r="L197" s="488" t="str">
        <f>VLOOKUP(MUEBLES3[[#This Row],[NÚM. DE NOMINA ]],PERSONAL[],2,FALSE)</f>
        <v>ING. RUSSBELTT MONTER GUTIÉRREZ</v>
      </c>
      <c r="M197" s="488" t="str">
        <f>VLOOKUP(MUEBLES3[[#This Row],[NÚM. DE NOMINA ]],PERSONAL[],3,FALSE)</f>
        <v>RESPONSABLE DE PROGRAMA</v>
      </c>
      <c r="N197" s="494" t="s">
        <v>4404</v>
      </c>
      <c r="O197" s="496" t="s">
        <v>4755</v>
      </c>
      <c r="P197" s="497" t="str">
        <f>VLOOKUP(MUEBLES3[[#This Row],[NÚM. DE BIEN ]],BIENES[],2,FALSE)</f>
        <v xml:space="preserve">IMPRESORA </v>
      </c>
      <c r="Q197" s="499" t="s">
        <v>1815</v>
      </c>
      <c r="R197" s="490" t="s">
        <v>5134</v>
      </c>
      <c r="S197" s="494" t="s">
        <v>35</v>
      </c>
      <c r="T197" s="494" t="s">
        <v>1367</v>
      </c>
      <c r="U197" s="494" t="s">
        <v>1816</v>
      </c>
      <c r="V197" s="494">
        <v>143</v>
      </c>
      <c r="W197" s="500">
        <v>44442</v>
      </c>
      <c r="X197" s="498">
        <v>5800</v>
      </c>
      <c r="Y197" s="517"/>
      <c r="Z197" s="498">
        <v>5800</v>
      </c>
      <c r="AA197" s="496" t="s">
        <v>1318</v>
      </c>
      <c r="AB197" s="498"/>
      <c r="AC197" s="512" t="s">
        <v>26</v>
      </c>
      <c r="AD197" s="511"/>
    </row>
    <row r="198" spans="1:336" s="15" customFormat="1" ht="141.75" x14ac:dyDescent="0.25">
      <c r="A198" s="661" t="str">
        <f>CONCATENATE(MUEBLES3[[#This Row],[CODIGO DE LA PARTIDA ESPECIFICA ]],"-",MUEBLES3[[#This Row],[NO. EDIFICIO ]],"-",MUEBLES3[[#This Row],[NO. ÁREA ]],"-",MUEBLES3[[#This Row],[NÚM. DE BIEN ]],"-",MUEBLES3[[#This Row],[CONSECUTIVO DEL BIEN ]],"-",MUEBLES3[[#This Row],[CONSECUTIVO GENERAL DE INVENTARIO]])</f>
        <v>515-01-34-151-065-0193</v>
      </c>
      <c r="B198" s="494">
        <v>515</v>
      </c>
      <c r="C198" s="489" t="s">
        <v>6093</v>
      </c>
      <c r="D198" s="495" t="s">
        <v>7925</v>
      </c>
      <c r="E198" s="494" t="s">
        <v>4060</v>
      </c>
      <c r="F198" s="495" t="str">
        <f>VLOOKUP(MUEBLES3[[#This Row],[NO. EDIFICIO ]],EDIFICIOS[],2,FALSE)</f>
        <v>PALACIO MUNICIPAL</v>
      </c>
      <c r="G198" s="495" t="str">
        <f>VLOOKUP(MUEBLES3[[#This Row],[NO. EDIFICIO ]],EDIFICIOS[],3,FALSE)</f>
        <v>PALACIO MUNICIPAL, S/N, COLONIA CENTRO</v>
      </c>
      <c r="H198" s="490" t="s">
        <v>4279</v>
      </c>
      <c r="I198" s="488" t="str">
        <f>VLOOKUP(MUEBLES3[[#This Row],[NO. ÁREA ]],AREAS[],2,FALSE)</f>
        <v xml:space="preserve">ENLACE MUNICIPAL PARA LA ATENCION DE LAS PERSONAS ADULTAS MAYORES </v>
      </c>
      <c r="J198" s="496" t="str">
        <f>VLOOKUP(MUEBLES3[[#This Row],[NO. ÁREA ]],AREAS[],5,FALSE)</f>
        <v>C. RUBEN MARTÍNEZ ALONSO</v>
      </c>
      <c r="K198" s="496">
        <v>93</v>
      </c>
      <c r="L198" s="488" t="str">
        <f>VLOOKUP(MUEBLES3[[#This Row],[NÚM. DE NOMINA ]],PERSONAL[],2,FALSE)</f>
        <v>C. RUBEN MARTÍNEZ ALONSO</v>
      </c>
      <c r="M198" s="488" t="str">
        <f>VLOOKUP(MUEBLES3[[#This Row],[NÚM. DE NOMINA ]],PERSONAL[],3,FALSE)</f>
        <v>TITULAR</v>
      </c>
      <c r="N198" s="494" t="s">
        <v>4404</v>
      </c>
      <c r="O198" s="496" t="s">
        <v>4756</v>
      </c>
      <c r="P198" s="497" t="str">
        <f>VLOOKUP(MUEBLES3[[#This Row],[NÚM. DE BIEN ]],BIENES[],2,FALSE)</f>
        <v xml:space="preserve">IMPRESORA </v>
      </c>
      <c r="Q198" s="499" t="s">
        <v>1818</v>
      </c>
      <c r="R198" s="490" t="s">
        <v>5135</v>
      </c>
      <c r="S198" s="494" t="s">
        <v>35</v>
      </c>
      <c r="T198" s="494" t="s">
        <v>1367</v>
      </c>
      <c r="U198" s="494" t="s">
        <v>1819</v>
      </c>
      <c r="V198" s="494">
        <v>1958</v>
      </c>
      <c r="W198" s="500">
        <v>44456</v>
      </c>
      <c r="X198" s="498">
        <v>5100</v>
      </c>
      <c r="Y198" s="498"/>
      <c r="Z198" s="498">
        <v>5100</v>
      </c>
      <c r="AA198" s="494" t="s">
        <v>1292</v>
      </c>
      <c r="AB198" s="498"/>
      <c r="AC198" s="512" t="s">
        <v>26</v>
      </c>
      <c r="AD198" s="511"/>
    </row>
    <row r="199" spans="1:336" s="15" customFormat="1" ht="110.25" x14ac:dyDescent="0.25">
      <c r="A199" s="661" t="str">
        <f>CONCATENATE(MUEBLES3[[#This Row],[CODIGO DE LA PARTIDA ESPECIFICA ]],"-",MUEBLES3[[#This Row],[NO. EDIFICIO ]],"-",MUEBLES3[[#This Row],[NO. ÁREA ]],"-",MUEBLES3[[#This Row],[NÚM. DE BIEN ]],"-",MUEBLES3[[#This Row],[CONSECUTIVO DEL BIEN ]],"-",MUEBLES3[[#This Row],[CONSECUTIVO GENERAL DE INVENTARIO]])</f>
        <v>515-01-14-151-066-0194</v>
      </c>
      <c r="B199" s="494">
        <v>515</v>
      </c>
      <c r="C199" s="489" t="s">
        <v>6093</v>
      </c>
      <c r="D199" s="495" t="s">
        <v>7696</v>
      </c>
      <c r="E199" s="494" t="s">
        <v>4060</v>
      </c>
      <c r="F199" s="495" t="str">
        <f>VLOOKUP(MUEBLES3[[#This Row],[NO. EDIFICIO ]],EDIFICIOS[],2,FALSE)</f>
        <v>PALACIO MUNICIPAL</v>
      </c>
      <c r="G199" s="495" t="str">
        <f>VLOOKUP(MUEBLES3[[#This Row],[NO. EDIFICIO ]],EDIFICIOS[],3,FALSE)</f>
        <v>PALACIO MUNICIPAL, S/N, COLONIA CENTRO</v>
      </c>
      <c r="H199" s="490" t="s">
        <v>4259</v>
      </c>
      <c r="I199" s="488" t="str">
        <f>VLOOKUP(MUEBLES3[[#This Row],[NO. ÁREA ]],AREAS[],2,FALSE)</f>
        <v>ADMINISTRACIÓN MUNICIPAL</v>
      </c>
      <c r="J199" s="496" t="str">
        <f>VLOOKUP(MUEBLES3[[#This Row],[NO. ÁREA ]],AREAS[],5,FALSE)</f>
        <v>C. DAVID PÉREZ ALONSO</v>
      </c>
      <c r="K199" s="496" t="s">
        <v>4382</v>
      </c>
      <c r="L199" s="488" t="str">
        <f>VLOOKUP(MUEBLES3[[#This Row],[NÚM. DE NOMINA ]],PERSONAL[],2,FALSE)</f>
        <v>P. ING. VÍCTOR MANUEL MECALCO MORENO</v>
      </c>
      <c r="M199" s="488" t="str">
        <f>VLOOKUP(MUEBLES3[[#This Row],[NÚM. DE NOMINA ]],PERSONAL[],3,FALSE)</f>
        <v>AUXILIAR ADMINISTRATIVO</v>
      </c>
      <c r="N199" s="494" t="s">
        <v>4404</v>
      </c>
      <c r="O199" s="496" t="s">
        <v>4757</v>
      </c>
      <c r="P199" s="497" t="str">
        <f>VLOOKUP(MUEBLES3[[#This Row],[NÚM. DE BIEN ]],BIENES[],2,FALSE)</f>
        <v xml:space="preserve">IMPRESORA </v>
      </c>
      <c r="Q199" s="499" t="s">
        <v>1822</v>
      </c>
      <c r="R199" s="490" t="s">
        <v>5136</v>
      </c>
      <c r="S199" s="494" t="s">
        <v>35</v>
      </c>
      <c r="T199" s="494" t="s">
        <v>364</v>
      </c>
      <c r="U199" s="494" t="s">
        <v>1823</v>
      </c>
      <c r="V199" s="494">
        <v>2245</v>
      </c>
      <c r="W199" s="500">
        <v>44428</v>
      </c>
      <c r="X199" s="498">
        <v>7604.74</v>
      </c>
      <c r="Y199" s="498"/>
      <c r="Z199" s="498">
        <v>7604.74</v>
      </c>
      <c r="AA199" s="494" t="s">
        <v>1821</v>
      </c>
      <c r="AB199" s="498"/>
      <c r="AC199" s="512" t="s">
        <v>26</v>
      </c>
      <c r="AD199" s="511"/>
    </row>
    <row r="200" spans="1:336" s="15" customFormat="1" ht="267.75" x14ac:dyDescent="0.25">
      <c r="A200" s="671" t="str">
        <f>CONCATENATE(MUEBLES3[[#This Row],[CODIGO DE LA PARTIDA ESPECIFICA ]],"-",MUEBLES3[[#This Row],[NO. EDIFICIO ]],"-",MUEBLES3[[#This Row],[NO. ÁREA ]],"-",MUEBLES3[[#This Row],[NÚM. DE BIEN ]],"-",MUEBLES3[[#This Row],[CONSECUTIVO DEL BIEN ]],"-",MUEBLES3[[#This Row],[CONSECUTIVO GENERAL DE INVENTARIO]])</f>
        <v>515-05-48-172-001-0195</v>
      </c>
      <c r="B200" s="494">
        <v>515</v>
      </c>
      <c r="C200" s="489" t="s">
        <v>6093</v>
      </c>
      <c r="D200" s="495" t="s">
        <v>7697</v>
      </c>
      <c r="E200" s="494" t="s">
        <v>4063</v>
      </c>
      <c r="F200" s="495" t="str">
        <f>VLOOKUP(MUEBLES3[[#This Row],[NO. EDIFICIO ]],EDIFICIOS[],2,FALSE)</f>
        <v>SISTEMA MUNICIPAL DIF</v>
      </c>
      <c r="G200" s="495" t="str">
        <f>VLOOKUP(MUEBLES3[[#This Row],[NO. EDIFICIO ]],EDIFICIOS[],3,FALSE)</f>
        <v>AV. REFORMA S/N, SECCIÓN NORTE, MANZANA 2, SANTIAGO DE ANAYA, HIDALGO</v>
      </c>
      <c r="H200" s="490" t="s">
        <v>4293</v>
      </c>
      <c r="I200" s="488" t="str">
        <f>VLOOKUP(MUEBLES3[[#This Row],[NO. ÁREA ]],AREAS[],2,FALSE)</f>
        <v>SISTEMA MUNICIPAL PARA EL DESARROLLO INTEGRAL DE LA FAMILIA</v>
      </c>
      <c r="J200" s="496" t="str">
        <f>VLOOKUP(MUEBLES3[[#This Row],[NO. ÁREA ]],AREAS[],5,FALSE)</f>
        <v>C. BELEN GONZÁLEZ BARRERA</v>
      </c>
      <c r="K200" s="496">
        <v>119</v>
      </c>
      <c r="L200" s="488" t="str">
        <f>VLOOKUP(MUEBLES3[[#This Row],[NÚM. DE NOMINA ]],PERSONAL[],2,FALSE)</f>
        <v>C. BELEN GONZÁLEZ BARRERA</v>
      </c>
      <c r="M200" s="488" t="str">
        <f>VLOOKUP(MUEBLES3[[#This Row],[NÚM. DE NOMINA ]],PERSONAL[],3,FALSE)</f>
        <v xml:space="preserve">TITULAR </v>
      </c>
      <c r="N200" s="494" t="s">
        <v>4799</v>
      </c>
      <c r="O200" s="496" t="s">
        <v>4692</v>
      </c>
      <c r="P200" s="497" t="str">
        <f>VLOOKUP(MUEBLES3[[#This Row],[NÚM. DE BIEN ]],BIENES[],2,FALSE)</f>
        <v xml:space="preserve">LECTOR BIOMETRICO FACIAL O POR HUELLA </v>
      </c>
      <c r="Q200" s="499" t="s">
        <v>1825</v>
      </c>
      <c r="R200" s="490" t="s">
        <v>5137</v>
      </c>
      <c r="S200" s="494" t="s">
        <v>1826</v>
      </c>
      <c r="T200" s="494" t="s">
        <v>1827</v>
      </c>
      <c r="U200" s="494" t="s">
        <v>1828</v>
      </c>
      <c r="V200" s="494">
        <v>397</v>
      </c>
      <c r="W200" s="500">
        <v>44431</v>
      </c>
      <c r="X200" s="498">
        <v>6859</v>
      </c>
      <c r="Y200" s="518"/>
      <c r="Z200" s="498">
        <v>6859</v>
      </c>
      <c r="AA200" s="494" t="s">
        <v>1311</v>
      </c>
      <c r="AB200" s="498"/>
      <c r="AC200" s="512" t="s">
        <v>6732</v>
      </c>
      <c r="AD200" s="511" t="s">
        <v>7855</v>
      </c>
    </row>
    <row r="201" spans="1:336" s="438" customFormat="1" ht="126" x14ac:dyDescent="0.25">
      <c r="A201" s="661" t="str">
        <f>CONCATENATE(MUEBLES3[[#This Row],[CODIGO DE LA PARTIDA ESPECIFICA ]],"-",MUEBLES3[[#This Row],[NO. EDIFICIO ]],"-",MUEBLES3[[#This Row],[NO. ÁREA ]],"-",MUEBLES3[[#This Row],[NÚM. DE BIEN ]],"-",MUEBLES3[[#This Row],[CONSECUTIVO DEL BIEN ]],"-",MUEBLES3[[#This Row],[CONSECUTIVO GENERAL DE INVENTARIO]])</f>
        <v>515-01-06-151-067-0196</v>
      </c>
      <c r="B201" s="494">
        <v>515</v>
      </c>
      <c r="C201" s="489" t="s">
        <v>6093</v>
      </c>
      <c r="D201" s="495" t="s">
        <v>7698</v>
      </c>
      <c r="E201" s="494" t="s">
        <v>4060</v>
      </c>
      <c r="F201" s="495" t="str">
        <f>VLOOKUP(MUEBLES3[[#This Row],[NO. EDIFICIO ]],EDIFICIOS[],2,FALSE)</f>
        <v>PALACIO MUNICIPAL</v>
      </c>
      <c r="G201" s="495" t="str">
        <f>VLOOKUP(MUEBLES3[[#This Row],[NO. EDIFICIO ]],EDIFICIOS[],3,FALSE)</f>
        <v>PALACIO MUNICIPAL, S/N, COLONIA CENTRO</v>
      </c>
      <c r="H201" s="490" t="s">
        <v>4064</v>
      </c>
      <c r="I201" s="488" t="str">
        <f>VLOOKUP(MUEBLES3[[#This Row],[NO. ÁREA ]],AREAS[],2,FALSE)</f>
        <v xml:space="preserve">SECRETARÍA GENERAL MUNICIPAL </v>
      </c>
      <c r="J201" s="496" t="str">
        <f>VLOOKUP(MUEBLES3[[#This Row],[NO. ÁREA ]],AREAS[],5,FALSE)</f>
        <v>C. CLEMENTE HERNÁNDEZ ESPINOZA</v>
      </c>
      <c r="K201" s="496">
        <v>16</v>
      </c>
      <c r="L201" s="488" t="str">
        <f>VLOOKUP(MUEBLES3[[#This Row],[NÚM. DE NOMINA ]],PERSONAL[],2,FALSE)</f>
        <v>C. ANA PATRICIA VARGAS HERNÁNDEZ</v>
      </c>
      <c r="M201" s="488" t="str">
        <f>VLOOKUP(MUEBLES3[[#This Row],[NÚM. DE NOMINA ]],PERSONAL[],3,FALSE)</f>
        <v>SECRETARIA</v>
      </c>
      <c r="N201" s="494" t="s">
        <v>4404</v>
      </c>
      <c r="O201" s="496" t="s">
        <v>4758</v>
      </c>
      <c r="P201" s="497" t="str">
        <f>VLOOKUP(MUEBLES3[[#This Row],[NÚM. DE BIEN ]],BIENES[],2,FALSE)</f>
        <v xml:space="preserve">IMPRESORA </v>
      </c>
      <c r="Q201" s="499" t="s">
        <v>1831</v>
      </c>
      <c r="R201" s="490" t="s">
        <v>5138</v>
      </c>
      <c r="S201" s="494" t="s">
        <v>1832</v>
      </c>
      <c r="T201" s="494" t="s">
        <v>1833</v>
      </c>
      <c r="U201" s="494" t="s">
        <v>1834</v>
      </c>
      <c r="V201" s="494">
        <v>154</v>
      </c>
      <c r="W201" s="500">
        <v>44492</v>
      </c>
      <c r="X201" s="498">
        <v>17000</v>
      </c>
      <c r="Y201" s="498"/>
      <c r="Z201" s="498">
        <v>17000</v>
      </c>
      <c r="AA201" s="494" t="s">
        <v>1337</v>
      </c>
      <c r="AB201" s="498"/>
      <c r="AC201" s="512" t="s">
        <v>26</v>
      </c>
      <c r="AD201" s="511"/>
      <c r="AF201" s="15"/>
    </row>
    <row r="202" spans="1:336" s="15" customFormat="1" ht="173.25" x14ac:dyDescent="0.25">
      <c r="A202" s="661" t="str">
        <f>CONCATENATE(MUEBLES3[[#This Row],[CODIGO DE LA PARTIDA ESPECIFICA ]],"-",MUEBLES3[[#This Row],[NO. EDIFICIO ]],"-",MUEBLES3[[#This Row],[NO. ÁREA ]],"-",MUEBLES3[[#This Row],[NÚM. DE BIEN ]],"-",MUEBLES3[[#This Row],[CONSECUTIVO DEL BIEN ]],"-",MUEBLES3[[#This Row],[CONSECUTIVO GENERAL DE INVENTARIO]])</f>
        <v>515-01-23-109-094-0197</v>
      </c>
      <c r="B202" s="494">
        <v>515</v>
      </c>
      <c r="C202" s="489" t="s">
        <v>6093</v>
      </c>
      <c r="D202" s="495" t="s">
        <v>7699</v>
      </c>
      <c r="E202" s="494" t="s">
        <v>4060</v>
      </c>
      <c r="F202" s="495" t="str">
        <f>VLOOKUP(MUEBLES3[[#This Row],[NO. EDIFICIO ]],EDIFICIOS[],2,FALSE)</f>
        <v>PALACIO MUNICIPAL</v>
      </c>
      <c r="G202" s="495" t="str">
        <f>VLOOKUP(MUEBLES3[[#This Row],[NO. EDIFICIO ]],EDIFICIOS[],3,FALSE)</f>
        <v>PALACIO MUNICIPAL, S/N, COLONIA CENTRO</v>
      </c>
      <c r="H202" s="490" t="s">
        <v>4268</v>
      </c>
      <c r="I202" s="488" t="str">
        <f>VLOOKUP(MUEBLES3[[#This Row],[NO. ÁREA ]],AREAS[],2,FALSE)</f>
        <v>CATASTRO</v>
      </c>
      <c r="J202" s="496" t="str">
        <f>VLOOKUP(MUEBLES3[[#This Row],[NO. ÁREA ]],AREAS[],5,FALSE)</f>
        <v>ING. LEONEL GARCÍA CADENA</v>
      </c>
      <c r="K202" s="496">
        <v>38</v>
      </c>
      <c r="L202" s="488" t="str">
        <f>VLOOKUP(MUEBLES3[[#This Row],[NÚM. DE NOMINA ]],PERSONAL[],2,FALSE)</f>
        <v>ING. LEONEL GARCÍA CADENA</v>
      </c>
      <c r="M202" s="488" t="str">
        <f>VLOOKUP(MUEBLES3[[#This Row],[NÚM. DE NOMINA ]],PERSONAL[],3,FALSE)</f>
        <v>TITULAR</v>
      </c>
      <c r="N202" s="494" t="s">
        <v>4339</v>
      </c>
      <c r="O202" s="506" t="s">
        <v>4785</v>
      </c>
      <c r="P202" s="497" t="str">
        <f>VLOOKUP(MUEBLES3[[#This Row],[NÚM. DE BIEN ]],BIENES[],2,FALSE)</f>
        <v xml:space="preserve">EQUIPO DE COMPUTO </v>
      </c>
      <c r="Q202" s="499" t="s">
        <v>1913</v>
      </c>
      <c r="R202" s="490" t="s">
        <v>5139</v>
      </c>
      <c r="S202" s="494" t="s">
        <v>1915</v>
      </c>
      <c r="T202" s="494" t="s">
        <v>1916</v>
      </c>
      <c r="U202" s="494" t="s">
        <v>1917</v>
      </c>
      <c r="V202" s="494">
        <v>158</v>
      </c>
      <c r="W202" s="500">
        <v>44509</v>
      </c>
      <c r="X202" s="498">
        <v>30500</v>
      </c>
      <c r="Y202" s="498"/>
      <c r="Z202" s="498">
        <v>30500</v>
      </c>
      <c r="AA202" s="496" t="s">
        <v>3342</v>
      </c>
      <c r="AB202" s="498"/>
      <c r="AC202" s="512" t="s">
        <v>26</v>
      </c>
      <c r="AD202" s="511"/>
    </row>
    <row r="203" spans="1:336" s="15" customFormat="1" ht="173.25" x14ac:dyDescent="0.25">
      <c r="A203" s="661" t="str">
        <f>CONCATENATE(MUEBLES3[[#This Row],[CODIGO DE LA PARTIDA ESPECIFICA ]],"-",MUEBLES3[[#This Row],[NO. EDIFICIO ]],"-",MUEBLES3[[#This Row],[NO. ÁREA ]],"-",MUEBLES3[[#This Row],[NÚM. DE BIEN ]],"-",MUEBLES3[[#This Row],[CONSECUTIVO DEL BIEN ]],"-",MUEBLES3[[#This Row],[CONSECUTIVO GENERAL DE INVENTARIO]])</f>
        <v>515-01-23-109-095-0198</v>
      </c>
      <c r="B203" s="494">
        <v>515</v>
      </c>
      <c r="C203" s="489" t="s">
        <v>6093</v>
      </c>
      <c r="D203" s="495" t="s">
        <v>7700</v>
      </c>
      <c r="E203" s="494" t="s">
        <v>4060</v>
      </c>
      <c r="F203" s="495" t="str">
        <f>VLOOKUP(MUEBLES3[[#This Row],[NO. EDIFICIO ]],EDIFICIOS[],2,FALSE)</f>
        <v>PALACIO MUNICIPAL</v>
      </c>
      <c r="G203" s="495" t="str">
        <f>VLOOKUP(MUEBLES3[[#This Row],[NO. EDIFICIO ]],EDIFICIOS[],3,FALSE)</f>
        <v>PALACIO MUNICIPAL, S/N, COLONIA CENTRO</v>
      </c>
      <c r="H203" s="490" t="s">
        <v>4268</v>
      </c>
      <c r="I203" s="488" t="str">
        <f>VLOOKUP(MUEBLES3[[#This Row],[NO. ÁREA ]],AREAS[],2,FALSE)</f>
        <v>CATASTRO</v>
      </c>
      <c r="J203" s="496" t="str">
        <f>VLOOKUP(MUEBLES3[[#This Row],[NO. ÁREA ]],AREAS[],5,FALSE)</f>
        <v>ING. LEONEL GARCÍA CADENA</v>
      </c>
      <c r="K203" s="496">
        <v>38</v>
      </c>
      <c r="L203" s="488" t="str">
        <f>VLOOKUP(MUEBLES3[[#This Row],[NÚM. DE NOMINA ]],PERSONAL[],2,FALSE)</f>
        <v>ING. LEONEL GARCÍA CADENA</v>
      </c>
      <c r="M203" s="488" t="str">
        <f>VLOOKUP(MUEBLES3[[#This Row],[NÚM. DE NOMINA ]],PERSONAL[],3,FALSE)</f>
        <v>TITULAR</v>
      </c>
      <c r="N203" s="494" t="s">
        <v>4339</v>
      </c>
      <c r="O203" s="506" t="s">
        <v>4786</v>
      </c>
      <c r="P203" s="497" t="str">
        <f>VLOOKUP(MUEBLES3[[#This Row],[NÚM. DE BIEN ]],BIENES[],2,FALSE)</f>
        <v xml:space="preserve">EQUIPO DE COMPUTO </v>
      </c>
      <c r="Q203" s="499" t="s">
        <v>1914</v>
      </c>
      <c r="R203" s="490" t="s">
        <v>5140</v>
      </c>
      <c r="S203" s="494" t="s">
        <v>1915</v>
      </c>
      <c r="T203" s="494" t="s">
        <v>1916</v>
      </c>
      <c r="U203" s="494" t="s">
        <v>1918</v>
      </c>
      <c r="V203" s="494">
        <v>158</v>
      </c>
      <c r="W203" s="500">
        <v>44509</v>
      </c>
      <c r="X203" s="498">
        <v>30500</v>
      </c>
      <c r="Y203" s="498"/>
      <c r="Z203" s="498">
        <v>30500</v>
      </c>
      <c r="AA203" s="496" t="s">
        <v>3342</v>
      </c>
      <c r="AB203" s="498"/>
      <c r="AC203" s="512" t="s">
        <v>26</v>
      </c>
      <c r="AD203" s="511"/>
    </row>
    <row r="204" spans="1:336" s="15" customFormat="1" ht="110.25" x14ac:dyDescent="0.25">
      <c r="A204" s="661" t="str">
        <f>CONCATENATE(MUEBLES3[[#This Row],[CODIGO DE LA PARTIDA ESPECIFICA ]],"-",MUEBLES3[[#This Row],[NO. EDIFICIO ]],"-",MUEBLES3[[#This Row],[NO. ÁREA ]],"-",MUEBLES3[[#This Row],[NÚM. DE BIEN ]],"-",MUEBLES3[[#This Row],[CONSECUTIVO DEL BIEN ]],"-",MUEBLES3[[#This Row],[CONSECUTIVO GENERAL DE INVENTARIO]])</f>
        <v>515-01-14-067-001-0199</v>
      </c>
      <c r="B204" s="494">
        <v>515</v>
      </c>
      <c r="C204" s="489" t="s">
        <v>6093</v>
      </c>
      <c r="D204" s="495" t="s">
        <v>7701</v>
      </c>
      <c r="E204" s="494" t="s">
        <v>4060</v>
      </c>
      <c r="F204" s="495" t="str">
        <f>VLOOKUP(MUEBLES3[[#This Row],[NO. EDIFICIO ]],EDIFICIOS[],2,FALSE)</f>
        <v>PALACIO MUNICIPAL</v>
      </c>
      <c r="G204" s="495" t="str">
        <f>VLOOKUP(MUEBLES3[[#This Row],[NO. EDIFICIO ]],EDIFICIOS[],3,FALSE)</f>
        <v>PALACIO MUNICIPAL, S/N, COLONIA CENTRO</v>
      </c>
      <c r="H204" s="490" t="s">
        <v>4259</v>
      </c>
      <c r="I204" s="488" t="str">
        <f>VLOOKUP(MUEBLES3[[#This Row],[NO. ÁREA ]],AREAS[],2,FALSE)</f>
        <v>ADMINISTRACIÓN MUNICIPAL</v>
      </c>
      <c r="J204" s="496" t="str">
        <f>VLOOKUP(MUEBLES3[[#This Row],[NO. ÁREA ]],AREAS[],5,FALSE)</f>
        <v>C. DAVID PÉREZ ALONSO</v>
      </c>
      <c r="K204" s="496">
        <v>122</v>
      </c>
      <c r="L204" s="488" t="str">
        <f>VLOOKUP(MUEBLES3[[#This Row],[NÚM. DE NOMINA ]],PERSONAL[],2,FALSE)</f>
        <v>ING. CARLOS MEJÍA LEÓN</v>
      </c>
      <c r="M204" s="488" t="str">
        <f>VLOOKUP(MUEBLES3[[#This Row],[NÚM. DE NOMINA ]],PERSONAL[],3,FALSE)</f>
        <v>AUXILIAR TÉCNICO</v>
      </c>
      <c r="N204" s="494" t="s">
        <v>4758</v>
      </c>
      <c r="O204" s="496" t="s">
        <v>4692</v>
      </c>
      <c r="P204" s="497" t="str">
        <f>VLOOKUP(MUEBLES3[[#This Row],[NÚM. DE BIEN ]],BIENES[],2,FALSE)</f>
        <v xml:space="preserve">CENTRO DE CARGA </v>
      </c>
      <c r="Q204" s="499" t="s">
        <v>1879</v>
      </c>
      <c r="R204" s="490" t="s">
        <v>5141</v>
      </c>
      <c r="S204" s="494" t="s">
        <v>1886</v>
      </c>
      <c r="T204" s="494" t="s">
        <v>1889</v>
      </c>
      <c r="U204" s="494" t="s">
        <v>1893</v>
      </c>
      <c r="V204" s="494">
        <v>1674</v>
      </c>
      <c r="W204" s="500">
        <v>44511</v>
      </c>
      <c r="X204" s="498">
        <v>2800</v>
      </c>
      <c r="Y204" s="498"/>
      <c r="Z204" s="498">
        <v>2800</v>
      </c>
      <c r="AA204" s="496" t="s">
        <v>1311</v>
      </c>
      <c r="AB204" s="498"/>
      <c r="AC204" s="512" t="s">
        <v>26</v>
      </c>
      <c r="AD204" s="511"/>
    </row>
    <row r="205" spans="1:336" s="15" customFormat="1" ht="110.25" x14ac:dyDescent="0.25">
      <c r="A205" s="661" t="str">
        <f>CONCATENATE(MUEBLES3[[#This Row],[CODIGO DE LA PARTIDA ESPECIFICA ]],"-",MUEBLES3[[#This Row],[NO. EDIFICIO ]],"-",MUEBLES3[[#This Row],[NO. ÁREA ]],"-",MUEBLES3[[#This Row],[NÚM. DE BIEN ]],"-",MUEBLES3[[#This Row],[CONSECUTIVO DEL BIEN ]],"-",MUEBLES3[[#This Row],[CONSECUTIVO GENERAL DE INVENTARIO]])</f>
        <v>515-01-14-021-001-0200</v>
      </c>
      <c r="B205" s="494">
        <v>515</v>
      </c>
      <c r="C205" s="489" t="s">
        <v>6093</v>
      </c>
      <c r="D205" s="495" t="s">
        <v>7702</v>
      </c>
      <c r="E205" s="494" t="s">
        <v>4060</v>
      </c>
      <c r="F205" s="495" t="str">
        <f>VLOOKUP(MUEBLES3[[#This Row],[NO. EDIFICIO ]],EDIFICIOS[],2,FALSE)</f>
        <v>PALACIO MUNICIPAL</v>
      </c>
      <c r="G205" s="495" t="str">
        <f>VLOOKUP(MUEBLES3[[#This Row],[NO. EDIFICIO ]],EDIFICIOS[],3,FALSE)</f>
        <v>PALACIO MUNICIPAL, S/N, COLONIA CENTRO</v>
      </c>
      <c r="H205" s="490" t="s">
        <v>4259</v>
      </c>
      <c r="I205" s="488" t="str">
        <f>VLOOKUP(MUEBLES3[[#This Row],[NO. ÁREA ]],AREAS[],2,FALSE)</f>
        <v>ADMINISTRACIÓN MUNICIPAL</v>
      </c>
      <c r="J205" s="496" t="str">
        <f>VLOOKUP(MUEBLES3[[#This Row],[NO. ÁREA ]],AREAS[],5,FALSE)</f>
        <v>C. DAVID PÉREZ ALONSO</v>
      </c>
      <c r="K205" s="496">
        <v>122</v>
      </c>
      <c r="L205" s="488" t="str">
        <f>VLOOKUP(MUEBLES3[[#This Row],[NÚM. DE NOMINA ]],PERSONAL[],2,FALSE)</f>
        <v>ING. CARLOS MEJÍA LEÓN</v>
      </c>
      <c r="M205" s="488" t="str">
        <f>VLOOKUP(MUEBLES3[[#This Row],[NÚM. DE NOMINA ]],PERSONAL[],3,FALSE)</f>
        <v>AUXILIAR TÉCNICO</v>
      </c>
      <c r="N205" s="494" t="s">
        <v>4712</v>
      </c>
      <c r="O205" s="496" t="s">
        <v>4692</v>
      </c>
      <c r="P205" s="497" t="str">
        <f>VLOOKUP(MUEBLES3[[#This Row],[NÚM. DE BIEN ]],BIENES[],2,FALSE)</f>
        <v xml:space="preserve">BAFLE </v>
      </c>
      <c r="Q205" s="499" t="s">
        <v>1905</v>
      </c>
      <c r="R205" s="490" t="s">
        <v>5142</v>
      </c>
      <c r="S205" s="494" t="s">
        <v>1887</v>
      </c>
      <c r="T205" s="494" t="s">
        <v>1890</v>
      </c>
      <c r="U205" s="494" t="s">
        <v>1894</v>
      </c>
      <c r="V205" s="494">
        <v>1674</v>
      </c>
      <c r="W205" s="500">
        <v>44511</v>
      </c>
      <c r="X205" s="498">
        <v>12000</v>
      </c>
      <c r="Y205" s="498"/>
      <c r="Z205" s="498">
        <v>12000</v>
      </c>
      <c r="AA205" s="496" t="s">
        <v>1311</v>
      </c>
      <c r="AB205" s="498"/>
      <c r="AC205" s="512" t="s">
        <v>26</v>
      </c>
      <c r="AD205" s="511"/>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9"/>
      <c r="FK205" s="9"/>
      <c r="FL205" s="9"/>
      <c r="FM205" s="9"/>
      <c r="FN205" s="9"/>
      <c r="FO205" s="9"/>
      <c r="FP205" s="9"/>
      <c r="FQ205" s="9"/>
      <c r="FR205" s="9"/>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c r="HE205" s="9"/>
      <c r="HF205" s="9"/>
      <c r="HG205" s="9"/>
      <c r="HH205" s="9"/>
      <c r="HI205" s="9"/>
      <c r="HJ205" s="9"/>
      <c r="HK205" s="9"/>
      <c r="HL205" s="9"/>
      <c r="HM205" s="9"/>
      <c r="HN205" s="9"/>
      <c r="HO205" s="9"/>
      <c r="HP205" s="9"/>
      <c r="HQ205" s="9"/>
      <c r="HR205" s="9"/>
      <c r="HS205" s="9"/>
      <c r="HT205" s="9"/>
      <c r="HU205" s="9"/>
      <c r="HV205" s="9"/>
      <c r="HW205" s="9"/>
      <c r="HX205" s="9"/>
      <c r="HY205" s="9"/>
      <c r="HZ205" s="9"/>
      <c r="IA205" s="9"/>
      <c r="IB205" s="9"/>
      <c r="IC205" s="9"/>
      <c r="ID205" s="9"/>
      <c r="IE205" s="9"/>
      <c r="IF205" s="9"/>
      <c r="IG205" s="9"/>
      <c r="IH205" s="9"/>
      <c r="II205" s="9"/>
      <c r="IJ205" s="9"/>
      <c r="IK205" s="9"/>
      <c r="IL205" s="9"/>
      <c r="IM205" s="9"/>
      <c r="IN205" s="9"/>
      <c r="IO205" s="9"/>
      <c r="IP205" s="9"/>
      <c r="IQ205" s="9"/>
      <c r="IR205" s="9"/>
      <c r="IS205" s="9"/>
      <c r="IT205" s="9"/>
      <c r="IU205" s="9"/>
      <c r="IV205" s="9"/>
      <c r="IW205" s="9"/>
      <c r="IX205" s="9"/>
      <c r="IY205" s="9"/>
      <c r="IZ205" s="9"/>
      <c r="JA205" s="9"/>
      <c r="JB205" s="9"/>
      <c r="JC205" s="9"/>
      <c r="JD205" s="9"/>
      <c r="JE205" s="9"/>
      <c r="JF205" s="9"/>
      <c r="JG205" s="9"/>
      <c r="JH205" s="9"/>
      <c r="JI205" s="9"/>
      <c r="JJ205" s="9"/>
      <c r="JK205" s="9"/>
      <c r="JL205" s="9"/>
      <c r="JM205" s="9"/>
      <c r="JN205" s="9"/>
      <c r="JO205" s="9"/>
      <c r="JP205" s="9"/>
      <c r="JQ205" s="9"/>
      <c r="JR205" s="9"/>
      <c r="JS205" s="9"/>
      <c r="JT205" s="9"/>
      <c r="JU205" s="9"/>
      <c r="JV205" s="9"/>
      <c r="JW205" s="9"/>
      <c r="JX205" s="9"/>
      <c r="JY205" s="9"/>
      <c r="JZ205" s="9"/>
      <c r="KA205" s="9"/>
      <c r="KB205" s="9"/>
      <c r="KC205" s="9"/>
      <c r="KD205" s="9"/>
      <c r="KE205" s="9"/>
      <c r="KF205" s="9"/>
      <c r="KG205" s="9"/>
      <c r="KH205" s="9"/>
      <c r="KI205" s="9"/>
      <c r="KJ205" s="9"/>
      <c r="KK205" s="9"/>
      <c r="KL205" s="9"/>
      <c r="KM205" s="9"/>
      <c r="KN205" s="9"/>
      <c r="KO205" s="9"/>
      <c r="KP205" s="9"/>
      <c r="KQ205" s="9"/>
      <c r="KR205" s="9"/>
      <c r="KS205" s="9"/>
      <c r="KT205" s="9"/>
      <c r="KU205" s="9"/>
      <c r="KV205" s="9"/>
      <c r="KW205" s="9"/>
      <c r="KX205" s="9"/>
      <c r="KY205" s="9"/>
      <c r="KZ205" s="9"/>
      <c r="LA205" s="9"/>
      <c r="LB205" s="9"/>
      <c r="LC205" s="9"/>
      <c r="LD205" s="9"/>
      <c r="LE205" s="9"/>
      <c r="LF205" s="9"/>
      <c r="LG205" s="9"/>
      <c r="LH205" s="9"/>
      <c r="LI205" s="9"/>
      <c r="LJ205" s="9"/>
      <c r="LK205" s="9"/>
      <c r="LL205" s="9"/>
      <c r="LM205" s="9"/>
      <c r="LN205" s="9"/>
      <c r="LO205" s="9"/>
      <c r="LP205" s="9"/>
      <c r="LQ205" s="9"/>
      <c r="LR205" s="9"/>
      <c r="LS205" s="9"/>
      <c r="LT205" s="9"/>
      <c r="LU205" s="9"/>
      <c r="LV205" s="9"/>
      <c r="LW205" s="9"/>
      <c r="LX205" s="9"/>
    </row>
    <row r="206" spans="1:336" s="15" customFormat="1" ht="110.25" x14ac:dyDescent="0.25">
      <c r="A206" s="661" t="str">
        <f>CONCATENATE(MUEBLES3[[#This Row],[CODIGO DE LA PARTIDA ESPECIFICA ]],"-",MUEBLES3[[#This Row],[NO. EDIFICIO ]],"-",MUEBLES3[[#This Row],[NO. ÁREA ]],"-",MUEBLES3[[#This Row],[NÚM. DE BIEN ]],"-",MUEBLES3[[#This Row],[CONSECUTIVO DEL BIEN ]],"-",MUEBLES3[[#This Row],[CONSECUTIVO GENERAL DE INVENTARIO]])</f>
        <v>515-01-14-021-002-0201</v>
      </c>
      <c r="B206" s="494">
        <v>515</v>
      </c>
      <c r="C206" s="489" t="s">
        <v>6093</v>
      </c>
      <c r="D206" s="495" t="s">
        <v>7703</v>
      </c>
      <c r="E206" s="494" t="s">
        <v>4060</v>
      </c>
      <c r="F206" s="495" t="str">
        <f>VLOOKUP(MUEBLES3[[#This Row],[NO. EDIFICIO ]],EDIFICIOS[],2,FALSE)</f>
        <v>PALACIO MUNICIPAL</v>
      </c>
      <c r="G206" s="495" t="str">
        <f>VLOOKUP(MUEBLES3[[#This Row],[NO. EDIFICIO ]],EDIFICIOS[],3,FALSE)</f>
        <v>PALACIO MUNICIPAL, S/N, COLONIA CENTRO</v>
      </c>
      <c r="H206" s="490" t="s">
        <v>4259</v>
      </c>
      <c r="I206" s="488" t="str">
        <f>VLOOKUP(MUEBLES3[[#This Row],[NO. ÁREA ]],AREAS[],2,FALSE)</f>
        <v>ADMINISTRACIÓN MUNICIPAL</v>
      </c>
      <c r="J206" s="496" t="str">
        <f>VLOOKUP(MUEBLES3[[#This Row],[NO. ÁREA ]],AREAS[],5,FALSE)</f>
        <v>C. DAVID PÉREZ ALONSO</v>
      </c>
      <c r="K206" s="496">
        <v>122</v>
      </c>
      <c r="L206" s="488" t="str">
        <f>VLOOKUP(MUEBLES3[[#This Row],[NÚM. DE NOMINA ]],PERSONAL[],2,FALSE)</f>
        <v>ING. CARLOS MEJÍA LEÓN</v>
      </c>
      <c r="M206" s="488" t="str">
        <f>VLOOKUP(MUEBLES3[[#This Row],[NÚM. DE NOMINA ]],PERSONAL[],3,FALSE)</f>
        <v>AUXILIAR TÉCNICO</v>
      </c>
      <c r="N206" s="494" t="s">
        <v>4712</v>
      </c>
      <c r="O206" s="506" t="s">
        <v>4693</v>
      </c>
      <c r="P206" s="497" t="str">
        <f>VLOOKUP(MUEBLES3[[#This Row],[NÚM. DE BIEN ]],BIENES[],2,FALSE)</f>
        <v xml:space="preserve">BAFLE </v>
      </c>
      <c r="Q206" s="499" t="s">
        <v>1906</v>
      </c>
      <c r="R206" s="490" t="s">
        <v>5143</v>
      </c>
      <c r="S206" s="494" t="s">
        <v>1887</v>
      </c>
      <c r="T206" s="494" t="s">
        <v>1890</v>
      </c>
      <c r="U206" s="494" t="s">
        <v>1895</v>
      </c>
      <c r="V206" s="494">
        <v>1674</v>
      </c>
      <c r="W206" s="500">
        <v>44511</v>
      </c>
      <c r="X206" s="498">
        <v>12000</v>
      </c>
      <c r="Y206" s="498"/>
      <c r="Z206" s="498">
        <v>12000</v>
      </c>
      <c r="AA206" s="496" t="s">
        <v>1311</v>
      </c>
      <c r="AB206" s="498"/>
      <c r="AC206" s="512" t="s">
        <v>26</v>
      </c>
      <c r="AD206" s="511"/>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c r="DP206" s="9"/>
      <c r="DQ206" s="9"/>
      <c r="DR206" s="9"/>
      <c r="DS206" s="9"/>
      <c r="DT206" s="9"/>
      <c r="DU206" s="9"/>
      <c r="DV206" s="9"/>
      <c r="DW206" s="9"/>
      <c r="DX206" s="9"/>
      <c r="DY206" s="9"/>
      <c r="DZ206" s="9"/>
      <c r="EA206" s="9"/>
      <c r="EB206" s="9"/>
      <c r="EC206" s="9"/>
      <c r="ED206" s="9"/>
      <c r="EE206" s="9"/>
      <c r="EF206" s="9"/>
      <c r="EG206" s="9"/>
      <c r="EH206" s="9"/>
      <c r="EI206" s="9"/>
      <c r="EJ206" s="9"/>
      <c r="EK206" s="9"/>
      <c r="EL206" s="9"/>
      <c r="EM206" s="9"/>
      <c r="EN206" s="9"/>
      <c r="EO206" s="9"/>
      <c r="EP206" s="9"/>
      <c r="EQ206" s="9"/>
      <c r="ER206" s="9"/>
      <c r="ES206" s="9"/>
      <c r="ET206" s="9"/>
      <c r="EU206" s="9"/>
      <c r="EV206" s="9"/>
      <c r="EW206" s="9"/>
      <c r="EX206" s="9"/>
      <c r="EY206" s="9"/>
      <c r="EZ206" s="9"/>
      <c r="FA206" s="9"/>
      <c r="FB206" s="9"/>
      <c r="FC206" s="9"/>
      <c r="FD206" s="9"/>
      <c r="FE206" s="9"/>
      <c r="FF206" s="9"/>
      <c r="FG206" s="9"/>
      <c r="FH206" s="9"/>
      <c r="FI206" s="9"/>
      <c r="FJ206" s="9"/>
      <c r="FK206" s="9"/>
      <c r="FL206" s="9"/>
      <c r="FM206" s="9"/>
      <c r="FN206" s="9"/>
      <c r="FO206" s="9"/>
      <c r="FP206" s="9"/>
      <c r="FQ206" s="9"/>
      <c r="FR206" s="9"/>
      <c r="FS206" s="9"/>
      <c r="FT206" s="9"/>
      <c r="FU206" s="9"/>
      <c r="FV206" s="9"/>
      <c r="FW206" s="9"/>
      <c r="FX206" s="9"/>
      <c r="FY206" s="9"/>
      <c r="FZ206" s="9"/>
      <c r="GA206" s="9"/>
      <c r="GB206" s="9"/>
      <c r="GC206" s="9"/>
      <c r="GD206" s="9"/>
      <c r="GE206" s="9"/>
      <c r="GF206" s="9"/>
      <c r="GG206" s="9"/>
      <c r="GH206" s="9"/>
      <c r="GI206" s="9"/>
      <c r="GJ206" s="9"/>
      <c r="GK206" s="9"/>
      <c r="GL206" s="9"/>
      <c r="GM206" s="9"/>
      <c r="GN206" s="9"/>
      <c r="GO206" s="9"/>
      <c r="GP206" s="9"/>
      <c r="GQ206" s="9"/>
      <c r="GR206" s="9"/>
      <c r="GS206" s="9"/>
      <c r="GT206" s="9"/>
      <c r="GU206" s="9"/>
      <c r="GV206" s="9"/>
      <c r="GW206" s="9"/>
      <c r="GX206" s="9"/>
      <c r="GY206" s="9"/>
      <c r="GZ206" s="9"/>
      <c r="HA206" s="9"/>
      <c r="HB206" s="9"/>
      <c r="HC206" s="9"/>
      <c r="HD206" s="9"/>
      <c r="HE206" s="9"/>
      <c r="HF206" s="9"/>
      <c r="HG206" s="9"/>
      <c r="HH206" s="9"/>
      <c r="HI206" s="9"/>
      <c r="HJ206" s="9"/>
      <c r="HK206" s="9"/>
      <c r="HL206" s="9"/>
      <c r="HM206" s="9"/>
      <c r="HN206" s="9"/>
      <c r="HO206" s="9"/>
      <c r="HP206" s="9"/>
      <c r="HQ206" s="9"/>
      <c r="HR206" s="9"/>
      <c r="HS206" s="9"/>
      <c r="HT206" s="9"/>
      <c r="HU206" s="9"/>
      <c r="HV206" s="9"/>
      <c r="HW206" s="9"/>
      <c r="HX206" s="9"/>
      <c r="HY206" s="9"/>
      <c r="HZ206" s="9"/>
      <c r="IA206" s="9"/>
      <c r="IB206" s="9"/>
      <c r="IC206" s="9"/>
      <c r="ID206" s="9"/>
      <c r="IE206" s="9"/>
      <c r="IF206" s="9"/>
      <c r="IG206" s="9"/>
      <c r="IH206" s="9"/>
      <c r="II206" s="9"/>
      <c r="IJ206" s="9"/>
      <c r="IK206" s="9"/>
      <c r="IL206" s="9"/>
      <c r="IM206" s="9"/>
      <c r="IN206" s="9"/>
      <c r="IO206" s="9"/>
      <c r="IP206" s="9"/>
      <c r="IQ206" s="9"/>
      <c r="IR206" s="9"/>
      <c r="IS206" s="9"/>
      <c r="IT206" s="9"/>
      <c r="IU206" s="9"/>
      <c r="IV206" s="9"/>
      <c r="IW206" s="9"/>
      <c r="IX206" s="9"/>
      <c r="IY206" s="9"/>
      <c r="IZ206" s="9"/>
      <c r="JA206" s="9"/>
      <c r="JB206" s="9"/>
      <c r="JC206" s="9"/>
      <c r="JD206" s="9"/>
      <c r="JE206" s="9"/>
      <c r="JF206" s="9"/>
      <c r="JG206" s="9"/>
      <c r="JH206" s="9"/>
      <c r="JI206" s="9"/>
      <c r="JJ206" s="9"/>
      <c r="JK206" s="9"/>
      <c r="JL206" s="9"/>
      <c r="JM206" s="9"/>
      <c r="JN206" s="9"/>
      <c r="JO206" s="9"/>
      <c r="JP206" s="9"/>
      <c r="JQ206" s="9"/>
      <c r="JR206" s="9"/>
      <c r="JS206" s="9"/>
      <c r="JT206" s="9"/>
      <c r="JU206" s="9"/>
      <c r="JV206" s="9"/>
      <c r="JW206" s="9"/>
      <c r="JX206" s="9"/>
      <c r="JY206" s="9"/>
      <c r="JZ206" s="9"/>
      <c r="KA206" s="9"/>
      <c r="KB206" s="9"/>
      <c r="KC206" s="9"/>
      <c r="KD206" s="9"/>
      <c r="KE206" s="9"/>
      <c r="KF206" s="9"/>
      <c r="KG206" s="9"/>
      <c r="KH206" s="9"/>
      <c r="KI206" s="9"/>
      <c r="KJ206" s="9"/>
      <c r="KK206" s="9"/>
      <c r="KL206" s="9"/>
      <c r="KM206" s="9"/>
      <c r="KN206" s="9"/>
      <c r="KO206" s="9"/>
      <c r="KP206" s="9"/>
      <c r="KQ206" s="9"/>
      <c r="KR206" s="9"/>
      <c r="KS206" s="9"/>
      <c r="KT206" s="9"/>
      <c r="KU206" s="9"/>
      <c r="KV206" s="9"/>
      <c r="KW206" s="9"/>
      <c r="KX206" s="9"/>
      <c r="KY206" s="9"/>
      <c r="KZ206" s="9"/>
      <c r="LA206" s="9"/>
      <c r="LB206" s="9"/>
      <c r="LC206" s="9"/>
      <c r="LD206" s="9"/>
      <c r="LE206" s="9"/>
      <c r="LF206" s="9"/>
      <c r="LG206" s="9"/>
      <c r="LH206" s="9"/>
      <c r="LI206" s="9"/>
      <c r="LJ206" s="9"/>
      <c r="LK206" s="9"/>
      <c r="LL206" s="9"/>
      <c r="LM206" s="9"/>
      <c r="LN206" s="9"/>
      <c r="LO206" s="9"/>
      <c r="LP206" s="9"/>
      <c r="LQ206" s="9"/>
      <c r="LR206" s="9"/>
      <c r="LS206" s="9"/>
      <c r="LT206" s="9"/>
      <c r="LU206" s="9"/>
      <c r="LV206" s="9"/>
      <c r="LW206" s="9"/>
      <c r="LX206" s="9"/>
    </row>
    <row r="207" spans="1:336" s="15" customFormat="1" ht="78.75" x14ac:dyDescent="0.25">
      <c r="A207" s="661" t="str">
        <f>CONCATENATE(MUEBLES3[[#This Row],[CODIGO DE LA PARTIDA ESPECIFICA ]],"-",MUEBLES3[[#This Row],[NO. EDIFICIO ]],"-",MUEBLES3[[#This Row],[NO. ÁREA ]],"-",MUEBLES3[[#This Row],[NÚM. DE BIEN ]],"-",MUEBLES3[[#This Row],[CONSECUTIVO DEL BIEN ]],"-",MUEBLES3[[#This Row],[CONSECUTIVO GENERAL DE INVENTARIO]])</f>
        <v>515-01-14-303-001-0202</v>
      </c>
      <c r="B207" s="494">
        <v>515</v>
      </c>
      <c r="C207" s="489" t="s">
        <v>6093</v>
      </c>
      <c r="D207" s="495" t="s">
        <v>7704</v>
      </c>
      <c r="E207" s="494" t="s">
        <v>4060</v>
      </c>
      <c r="F207" s="495" t="str">
        <f>VLOOKUP(MUEBLES3[[#This Row],[NO. EDIFICIO ]],EDIFICIOS[],2,FALSE)</f>
        <v>PALACIO MUNICIPAL</v>
      </c>
      <c r="G207" s="495" t="str">
        <f>VLOOKUP(MUEBLES3[[#This Row],[NO. EDIFICIO ]],EDIFICIOS[],3,FALSE)</f>
        <v>PALACIO MUNICIPAL, S/N, COLONIA CENTRO</v>
      </c>
      <c r="H207" s="490" t="s">
        <v>4259</v>
      </c>
      <c r="I207" s="488" t="str">
        <f>VLOOKUP(MUEBLES3[[#This Row],[NO. ÁREA ]],AREAS[],2,FALSE)</f>
        <v>ADMINISTRACIÓN MUNICIPAL</v>
      </c>
      <c r="J207" s="496" t="str">
        <f>VLOOKUP(MUEBLES3[[#This Row],[NO. ÁREA ]],AREAS[],5,FALSE)</f>
        <v>C. DAVID PÉREZ ALONSO</v>
      </c>
      <c r="K207" s="496">
        <v>122</v>
      </c>
      <c r="L207" s="488" t="str">
        <f>VLOOKUP(MUEBLES3[[#This Row],[NÚM. DE NOMINA ]],PERSONAL[],2,FALSE)</f>
        <v>ING. CARLOS MEJÍA LEÓN</v>
      </c>
      <c r="M207" s="488" t="str">
        <f>VLOOKUP(MUEBLES3[[#This Row],[NÚM. DE NOMINA ]],PERSONAL[],3,FALSE)</f>
        <v>AUXILIAR TÉCNICO</v>
      </c>
      <c r="N207" s="494" t="s">
        <v>4936</v>
      </c>
      <c r="O207" s="506" t="s">
        <v>4692</v>
      </c>
      <c r="P207" s="497" t="str">
        <f>VLOOKUP(MUEBLES3[[#This Row],[NÚM. DE BIEN ]],BIENES[],2,FALSE)</f>
        <v xml:space="preserve">TRIPIE PARA BAFLE </v>
      </c>
      <c r="Q207" s="499" t="s">
        <v>1897</v>
      </c>
      <c r="R207" s="490" t="s">
        <v>5144</v>
      </c>
      <c r="S207" s="494" t="s">
        <v>557</v>
      </c>
      <c r="T207" s="494" t="s">
        <v>1904</v>
      </c>
      <c r="U207" s="494" t="s">
        <v>557</v>
      </c>
      <c r="V207" s="494">
        <v>1674</v>
      </c>
      <c r="W207" s="500">
        <v>44511</v>
      </c>
      <c r="X207" s="498">
        <v>900</v>
      </c>
      <c r="Y207" s="498"/>
      <c r="Z207" s="498">
        <v>900</v>
      </c>
      <c r="AA207" s="496" t="s">
        <v>1311</v>
      </c>
      <c r="AB207" s="498"/>
      <c r="AC207" s="512" t="s">
        <v>26</v>
      </c>
      <c r="AD207" s="511"/>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c r="DP207" s="9"/>
      <c r="DQ207" s="9"/>
      <c r="DR207" s="9"/>
      <c r="DS207" s="9"/>
      <c r="DT207" s="9"/>
      <c r="DU207" s="9"/>
      <c r="DV207" s="9"/>
      <c r="DW207" s="9"/>
      <c r="DX207" s="9"/>
      <c r="DY207" s="9"/>
      <c r="DZ207" s="9"/>
      <c r="EA207" s="9"/>
      <c r="EB207" s="9"/>
      <c r="EC207" s="9"/>
      <c r="ED207" s="9"/>
      <c r="EE207" s="9"/>
      <c r="EF207" s="9"/>
      <c r="EG207" s="9"/>
      <c r="EH207" s="9"/>
      <c r="EI207" s="9"/>
      <c r="EJ207" s="9"/>
      <c r="EK207" s="9"/>
      <c r="EL207" s="9"/>
      <c r="EM207" s="9"/>
      <c r="EN207" s="9"/>
      <c r="EO207" s="9"/>
      <c r="EP207" s="9"/>
      <c r="EQ207" s="9"/>
      <c r="ER207" s="9"/>
      <c r="ES207" s="9"/>
      <c r="ET207" s="9"/>
      <c r="EU207" s="9"/>
      <c r="EV207" s="9"/>
      <c r="EW207" s="9"/>
      <c r="EX207" s="9"/>
      <c r="EY207" s="9"/>
      <c r="EZ207" s="9"/>
      <c r="FA207" s="9"/>
      <c r="FB207" s="9"/>
      <c r="FC207" s="9"/>
      <c r="FD207" s="9"/>
      <c r="FE207" s="9"/>
      <c r="FF207" s="9"/>
      <c r="FG207" s="9"/>
      <c r="FH207" s="9"/>
      <c r="FI207" s="9"/>
      <c r="FJ207" s="9"/>
      <c r="FK207" s="9"/>
      <c r="FL207" s="9"/>
      <c r="FM207" s="9"/>
      <c r="FN207" s="9"/>
      <c r="FO207" s="9"/>
      <c r="FP207" s="9"/>
      <c r="FQ207" s="9"/>
      <c r="FR207" s="9"/>
      <c r="FS207" s="9"/>
      <c r="FT207" s="9"/>
      <c r="FU207" s="9"/>
      <c r="FV207" s="9"/>
      <c r="FW207" s="9"/>
      <c r="FX207" s="9"/>
      <c r="FY207" s="9"/>
      <c r="FZ207" s="9"/>
      <c r="GA207" s="9"/>
      <c r="GB207" s="9"/>
      <c r="GC207" s="9"/>
      <c r="GD207" s="9"/>
      <c r="GE207" s="9"/>
      <c r="GF207" s="9"/>
      <c r="GG207" s="9"/>
      <c r="GH207" s="9"/>
      <c r="GI207" s="9"/>
      <c r="GJ207" s="9"/>
      <c r="GK207" s="9"/>
      <c r="GL207" s="9"/>
      <c r="GM207" s="9"/>
      <c r="GN207" s="9"/>
      <c r="GO207" s="9"/>
      <c r="GP207" s="9"/>
      <c r="GQ207" s="9"/>
      <c r="GR207" s="9"/>
      <c r="GS207" s="9"/>
      <c r="GT207" s="9"/>
      <c r="GU207" s="9"/>
      <c r="GV207" s="9"/>
      <c r="GW207" s="9"/>
      <c r="GX207" s="9"/>
      <c r="GY207" s="9"/>
      <c r="GZ207" s="9"/>
      <c r="HA207" s="9"/>
      <c r="HB207" s="9"/>
      <c r="HC207" s="9"/>
      <c r="HD207" s="9"/>
      <c r="HE207" s="9"/>
      <c r="HF207" s="9"/>
      <c r="HG207" s="9"/>
      <c r="HH207" s="9"/>
      <c r="HI207" s="9"/>
      <c r="HJ207" s="9"/>
      <c r="HK207" s="9"/>
      <c r="HL207" s="9"/>
      <c r="HM207" s="9"/>
      <c r="HN207" s="9"/>
      <c r="HO207" s="9"/>
      <c r="HP207" s="9"/>
      <c r="HQ207" s="9"/>
      <c r="HR207" s="9"/>
      <c r="HS207" s="9"/>
      <c r="HT207" s="9"/>
      <c r="HU207" s="9"/>
      <c r="HV207" s="9"/>
      <c r="HW207" s="9"/>
      <c r="HX207" s="9"/>
      <c r="HY207" s="9"/>
      <c r="HZ207" s="9"/>
      <c r="IA207" s="9"/>
      <c r="IB207" s="9"/>
      <c r="IC207" s="9"/>
      <c r="ID207" s="9"/>
      <c r="IE207" s="9"/>
      <c r="IF207" s="9"/>
      <c r="IG207" s="9"/>
      <c r="IH207" s="9"/>
      <c r="II207" s="9"/>
      <c r="IJ207" s="9"/>
      <c r="IK207" s="9"/>
      <c r="IL207" s="9"/>
      <c r="IM207" s="9"/>
      <c r="IN207" s="9"/>
      <c r="IO207" s="9"/>
      <c r="IP207" s="9"/>
      <c r="IQ207" s="9"/>
      <c r="IR207" s="9"/>
      <c r="IS207" s="9"/>
      <c r="IT207" s="9"/>
      <c r="IU207" s="9"/>
      <c r="IV207" s="9"/>
      <c r="IW207" s="9"/>
      <c r="IX207" s="9"/>
      <c r="IY207" s="9"/>
      <c r="IZ207" s="9"/>
      <c r="JA207" s="9"/>
      <c r="JB207" s="9"/>
      <c r="JC207" s="9"/>
      <c r="JD207" s="9"/>
      <c r="JE207" s="9"/>
      <c r="JF207" s="9"/>
      <c r="JG207" s="9"/>
      <c r="JH207" s="9"/>
      <c r="JI207" s="9"/>
      <c r="JJ207" s="9"/>
      <c r="JK207" s="9"/>
      <c r="JL207" s="9"/>
      <c r="JM207" s="9"/>
      <c r="JN207" s="9"/>
      <c r="JO207" s="9"/>
      <c r="JP207" s="9"/>
      <c r="JQ207" s="9"/>
      <c r="JR207" s="9"/>
      <c r="JS207" s="9"/>
      <c r="JT207" s="9"/>
      <c r="JU207" s="9"/>
      <c r="JV207" s="9"/>
      <c r="JW207" s="9"/>
      <c r="JX207" s="9"/>
      <c r="JY207" s="9"/>
      <c r="JZ207" s="9"/>
      <c r="KA207" s="9"/>
      <c r="KB207" s="9"/>
      <c r="KC207" s="9"/>
      <c r="KD207" s="9"/>
      <c r="KE207" s="9"/>
      <c r="KF207" s="9"/>
      <c r="KG207" s="9"/>
      <c r="KH207" s="9"/>
      <c r="KI207" s="9"/>
      <c r="KJ207" s="9"/>
      <c r="KK207" s="9"/>
      <c r="KL207" s="9"/>
      <c r="KM207" s="9"/>
      <c r="KN207" s="9"/>
      <c r="KO207" s="9"/>
      <c r="KP207" s="9"/>
      <c r="KQ207" s="9"/>
      <c r="KR207" s="9"/>
      <c r="KS207" s="9"/>
      <c r="KT207" s="9"/>
      <c r="KU207" s="9"/>
      <c r="KV207" s="9"/>
      <c r="KW207" s="9"/>
      <c r="KX207" s="9"/>
      <c r="KY207" s="9"/>
      <c r="KZ207" s="9"/>
      <c r="LA207" s="9"/>
      <c r="LB207" s="9"/>
      <c r="LC207" s="9"/>
      <c r="LD207" s="9"/>
      <c r="LE207" s="9"/>
      <c r="LF207" s="9"/>
      <c r="LG207" s="9"/>
      <c r="LH207" s="9"/>
      <c r="LI207" s="9"/>
      <c r="LJ207" s="9"/>
      <c r="LK207" s="9"/>
      <c r="LL207" s="9"/>
      <c r="LM207" s="9"/>
      <c r="LN207" s="9"/>
      <c r="LO207" s="9"/>
      <c r="LP207" s="9"/>
      <c r="LQ207" s="9"/>
      <c r="LR207" s="9"/>
      <c r="LS207" s="9"/>
      <c r="LT207" s="9"/>
      <c r="LU207" s="9"/>
      <c r="LV207" s="9"/>
      <c r="LW207" s="9"/>
      <c r="LX207" s="9"/>
    </row>
    <row r="208" spans="1:336" s="15" customFormat="1" ht="78.75" x14ac:dyDescent="0.25">
      <c r="A208" s="661" t="str">
        <f>CONCATENATE(MUEBLES3[[#This Row],[CODIGO DE LA PARTIDA ESPECIFICA ]],"-",MUEBLES3[[#This Row],[NO. EDIFICIO ]],"-",MUEBLES3[[#This Row],[NO. ÁREA ]],"-",MUEBLES3[[#This Row],[NÚM. DE BIEN ]],"-",MUEBLES3[[#This Row],[CONSECUTIVO DEL BIEN ]],"-",MUEBLES3[[#This Row],[CONSECUTIVO GENERAL DE INVENTARIO]])</f>
        <v>515-01-14-303-002-0203</v>
      </c>
      <c r="B208" s="494">
        <v>515</v>
      </c>
      <c r="C208" s="489" t="s">
        <v>6093</v>
      </c>
      <c r="D208" s="495" t="s">
        <v>7705</v>
      </c>
      <c r="E208" s="494" t="s">
        <v>4060</v>
      </c>
      <c r="F208" s="495" t="str">
        <f>VLOOKUP(MUEBLES3[[#This Row],[NO. EDIFICIO ]],EDIFICIOS[],2,FALSE)</f>
        <v>PALACIO MUNICIPAL</v>
      </c>
      <c r="G208" s="495" t="str">
        <f>VLOOKUP(MUEBLES3[[#This Row],[NO. EDIFICIO ]],EDIFICIOS[],3,FALSE)</f>
        <v>PALACIO MUNICIPAL, S/N, COLONIA CENTRO</v>
      </c>
      <c r="H208" s="490" t="s">
        <v>4259</v>
      </c>
      <c r="I208" s="488" t="str">
        <f>VLOOKUP(MUEBLES3[[#This Row],[NO. ÁREA ]],AREAS[],2,FALSE)</f>
        <v>ADMINISTRACIÓN MUNICIPAL</v>
      </c>
      <c r="J208" s="496" t="str">
        <f>VLOOKUP(MUEBLES3[[#This Row],[NO. ÁREA ]],AREAS[],5,FALSE)</f>
        <v>C. DAVID PÉREZ ALONSO</v>
      </c>
      <c r="K208" s="496">
        <v>122</v>
      </c>
      <c r="L208" s="488" t="str">
        <f>VLOOKUP(MUEBLES3[[#This Row],[NÚM. DE NOMINA ]],PERSONAL[],2,FALSE)</f>
        <v>ING. CARLOS MEJÍA LEÓN</v>
      </c>
      <c r="M208" s="488" t="str">
        <f>VLOOKUP(MUEBLES3[[#This Row],[NÚM. DE NOMINA ]],PERSONAL[],3,FALSE)</f>
        <v>AUXILIAR TÉCNICO</v>
      </c>
      <c r="N208" s="494" t="s">
        <v>4936</v>
      </c>
      <c r="O208" s="496" t="s">
        <v>4693</v>
      </c>
      <c r="P208" s="497" t="str">
        <f>VLOOKUP(MUEBLES3[[#This Row],[NÚM. DE BIEN ]],BIENES[],2,FALSE)</f>
        <v xml:space="preserve">TRIPIE PARA BAFLE </v>
      </c>
      <c r="Q208" s="499" t="s">
        <v>1898</v>
      </c>
      <c r="R208" s="490" t="s">
        <v>5145</v>
      </c>
      <c r="S208" s="494" t="s">
        <v>557</v>
      </c>
      <c r="T208" s="494" t="s">
        <v>1904</v>
      </c>
      <c r="U208" s="494" t="s">
        <v>557</v>
      </c>
      <c r="V208" s="494">
        <v>1674</v>
      </c>
      <c r="W208" s="500">
        <v>44511</v>
      </c>
      <c r="X208" s="498">
        <v>900</v>
      </c>
      <c r="Y208" s="498"/>
      <c r="Z208" s="498">
        <v>900</v>
      </c>
      <c r="AA208" s="496" t="s">
        <v>1311</v>
      </c>
      <c r="AB208" s="498"/>
      <c r="AC208" s="512" t="s">
        <v>26</v>
      </c>
      <c r="AD208" s="511"/>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9"/>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9"/>
      <c r="HD208" s="9"/>
      <c r="HE208" s="9"/>
      <c r="HF208" s="9"/>
      <c r="HG208" s="9"/>
      <c r="HH208" s="9"/>
      <c r="HI208" s="9"/>
      <c r="HJ208" s="9"/>
      <c r="HK208" s="9"/>
      <c r="HL208" s="9"/>
      <c r="HM208" s="9"/>
      <c r="HN208" s="9"/>
      <c r="HO208" s="9"/>
      <c r="HP208" s="9"/>
      <c r="HQ208" s="9"/>
      <c r="HR208" s="9"/>
      <c r="HS208" s="9"/>
      <c r="HT208" s="9"/>
      <c r="HU208" s="9"/>
      <c r="HV208" s="9"/>
      <c r="HW208" s="9"/>
      <c r="HX208" s="9"/>
      <c r="HY208" s="9"/>
      <c r="HZ208" s="9"/>
      <c r="IA208" s="9"/>
      <c r="IB208" s="9"/>
      <c r="IC208" s="9"/>
      <c r="ID208" s="9"/>
      <c r="IE208" s="9"/>
      <c r="IF208" s="9"/>
      <c r="IG208" s="9"/>
      <c r="IH208" s="9"/>
      <c r="II208" s="9"/>
      <c r="IJ208" s="9"/>
      <c r="IK208" s="9"/>
      <c r="IL208" s="9"/>
      <c r="IM208" s="9"/>
      <c r="IN208" s="9"/>
      <c r="IO208" s="9"/>
      <c r="IP208" s="9"/>
      <c r="IQ208" s="9"/>
      <c r="IR208" s="9"/>
      <c r="IS208" s="9"/>
      <c r="IT208" s="9"/>
      <c r="IU208" s="9"/>
      <c r="IV208" s="9"/>
      <c r="IW208" s="9"/>
      <c r="IX208" s="9"/>
      <c r="IY208" s="9"/>
      <c r="IZ208" s="9"/>
      <c r="JA208" s="9"/>
      <c r="JB208" s="9"/>
      <c r="JC208" s="9"/>
      <c r="JD208" s="9"/>
      <c r="JE208" s="9"/>
      <c r="JF208" s="9"/>
      <c r="JG208" s="9"/>
      <c r="JH208" s="9"/>
      <c r="JI208" s="9"/>
      <c r="JJ208" s="9"/>
      <c r="JK208" s="9"/>
      <c r="JL208" s="9"/>
      <c r="JM208" s="9"/>
      <c r="JN208" s="9"/>
      <c r="JO208" s="9"/>
      <c r="JP208" s="9"/>
      <c r="JQ208" s="9"/>
      <c r="JR208" s="9"/>
      <c r="JS208" s="9"/>
      <c r="JT208" s="9"/>
      <c r="JU208" s="9"/>
      <c r="JV208" s="9"/>
      <c r="JW208" s="9"/>
      <c r="JX208" s="9"/>
      <c r="JY208" s="9"/>
      <c r="JZ208" s="9"/>
      <c r="KA208" s="9"/>
      <c r="KB208" s="9"/>
      <c r="KC208" s="9"/>
      <c r="KD208" s="9"/>
      <c r="KE208" s="9"/>
      <c r="KF208" s="9"/>
      <c r="KG208" s="9"/>
      <c r="KH208" s="9"/>
      <c r="KI208" s="9"/>
      <c r="KJ208" s="9"/>
      <c r="KK208" s="9"/>
      <c r="KL208" s="9"/>
      <c r="KM208" s="9"/>
      <c r="KN208" s="9"/>
      <c r="KO208" s="9"/>
      <c r="KP208" s="9"/>
      <c r="KQ208" s="9"/>
      <c r="KR208" s="9"/>
      <c r="KS208" s="9"/>
      <c r="KT208" s="9"/>
      <c r="KU208" s="9"/>
      <c r="KV208" s="9"/>
      <c r="KW208" s="9"/>
      <c r="KX208" s="9"/>
      <c r="KY208" s="9"/>
      <c r="KZ208" s="9"/>
      <c r="LA208" s="9"/>
      <c r="LB208" s="9"/>
      <c r="LC208" s="9"/>
      <c r="LD208" s="9"/>
      <c r="LE208" s="9"/>
      <c r="LF208" s="9"/>
      <c r="LG208" s="9"/>
      <c r="LH208" s="9"/>
      <c r="LI208" s="9"/>
      <c r="LJ208" s="9"/>
      <c r="LK208" s="9"/>
      <c r="LL208" s="9"/>
      <c r="LM208" s="9"/>
      <c r="LN208" s="9"/>
      <c r="LO208" s="9"/>
      <c r="LP208" s="9"/>
      <c r="LQ208" s="9"/>
      <c r="LR208" s="9"/>
      <c r="LS208" s="9"/>
      <c r="LT208" s="9"/>
      <c r="LU208" s="9"/>
      <c r="LV208" s="9"/>
      <c r="LW208" s="9"/>
      <c r="LX208" s="9"/>
    </row>
    <row r="209" spans="1:336" s="15" customFormat="1" ht="141.75" x14ac:dyDescent="0.25">
      <c r="A209" s="661" t="str">
        <f>CONCATENATE(MUEBLES3[[#This Row],[CODIGO DE LA PARTIDA ESPECIFICA ]],"-",MUEBLES3[[#This Row],[NO. EDIFICIO ]],"-",MUEBLES3[[#This Row],[NO. ÁREA ]],"-",MUEBLES3[[#This Row],[NÚM. DE BIEN ]],"-",MUEBLES3[[#This Row],[CONSECUTIVO DEL BIEN ]],"-",MUEBLES3[[#This Row],[CONSECUTIVO GENERAL DE INVENTARIO]])</f>
        <v>515-01-14-198-001-0204</v>
      </c>
      <c r="B209" s="494">
        <v>515</v>
      </c>
      <c r="C209" s="489" t="s">
        <v>6093</v>
      </c>
      <c r="D209" s="495" t="s">
        <v>7706</v>
      </c>
      <c r="E209" s="494" t="s">
        <v>4060</v>
      </c>
      <c r="F209" s="495" t="str">
        <f>VLOOKUP(MUEBLES3[[#This Row],[NO. EDIFICIO ]],EDIFICIOS[],2,FALSE)</f>
        <v>PALACIO MUNICIPAL</v>
      </c>
      <c r="G209" s="495" t="str">
        <f>VLOOKUP(MUEBLES3[[#This Row],[NO. EDIFICIO ]],EDIFICIOS[],3,FALSE)</f>
        <v>PALACIO MUNICIPAL, S/N, COLONIA CENTRO</v>
      </c>
      <c r="H209" s="490" t="s">
        <v>4259</v>
      </c>
      <c r="I209" s="488" t="str">
        <f>VLOOKUP(MUEBLES3[[#This Row],[NO. ÁREA ]],AREAS[],2,FALSE)</f>
        <v>ADMINISTRACIÓN MUNICIPAL</v>
      </c>
      <c r="J209" s="496" t="str">
        <f>VLOOKUP(MUEBLES3[[#This Row],[NO. ÁREA ]],AREAS[],5,FALSE)</f>
        <v>C. DAVID PÉREZ ALONSO</v>
      </c>
      <c r="K209" s="496">
        <v>122</v>
      </c>
      <c r="L209" s="488" t="str">
        <f>VLOOKUP(MUEBLES3[[#This Row],[NÚM. DE NOMINA ]],PERSONAL[],2,FALSE)</f>
        <v>ING. CARLOS MEJÍA LEÓN</v>
      </c>
      <c r="M209" s="488" t="str">
        <f>VLOOKUP(MUEBLES3[[#This Row],[NÚM. DE NOMINA ]],PERSONAL[],3,FALSE)</f>
        <v>AUXILIAR TÉCNICO</v>
      </c>
      <c r="N209" s="494" t="s">
        <v>4831</v>
      </c>
      <c r="O209" s="506" t="s">
        <v>4692</v>
      </c>
      <c r="P209" s="497" t="str">
        <f>VLOOKUP(MUEBLES3[[#This Row],[NÚM. DE BIEN ]],BIENES[],2,FALSE)</f>
        <v>MICROFONO</v>
      </c>
      <c r="Q209" s="499" t="s">
        <v>1878</v>
      </c>
      <c r="R209" s="490" t="s">
        <v>5146</v>
      </c>
      <c r="S209" s="494" t="s">
        <v>266</v>
      </c>
      <c r="T209" s="494" t="s">
        <v>1891</v>
      </c>
      <c r="U209" s="494" t="s">
        <v>1896</v>
      </c>
      <c r="V209" s="494">
        <v>1674</v>
      </c>
      <c r="W209" s="500">
        <v>44511</v>
      </c>
      <c r="X209" s="498">
        <v>6000</v>
      </c>
      <c r="Y209" s="498"/>
      <c r="Z209" s="498">
        <v>6000</v>
      </c>
      <c r="AA209" s="496" t="s">
        <v>1311</v>
      </c>
      <c r="AB209" s="498"/>
      <c r="AC209" s="512" t="s">
        <v>26</v>
      </c>
      <c r="AD209" s="511"/>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9"/>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9"/>
      <c r="HD209" s="9"/>
      <c r="HE209" s="9"/>
      <c r="HF209" s="9"/>
      <c r="HG209" s="9"/>
      <c r="HH209" s="9"/>
      <c r="HI209" s="9"/>
      <c r="HJ209" s="9"/>
      <c r="HK209" s="9"/>
      <c r="HL209" s="9"/>
      <c r="HM209" s="9"/>
      <c r="HN209" s="9"/>
      <c r="HO209" s="9"/>
      <c r="HP209" s="9"/>
      <c r="HQ209" s="9"/>
      <c r="HR209" s="9"/>
      <c r="HS209" s="9"/>
      <c r="HT209" s="9"/>
      <c r="HU209" s="9"/>
      <c r="HV209" s="9"/>
      <c r="HW209" s="9"/>
      <c r="HX209" s="9"/>
      <c r="HY209" s="9"/>
      <c r="HZ209" s="9"/>
      <c r="IA209" s="9"/>
      <c r="IB209" s="9"/>
      <c r="IC209" s="9"/>
      <c r="ID209" s="9"/>
      <c r="IE209" s="9"/>
      <c r="IF209" s="9"/>
      <c r="IG209" s="9"/>
      <c r="IH209" s="9"/>
      <c r="II209" s="9"/>
      <c r="IJ209" s="9"/>
      <c r="IK209" s="9"/>
      <c r="IL209" s="9"/>
      <c r="IM209" s="9"/>
      <c r="IN209" s="9"/>
      <c r="IO209" s="9"/>
      <c r="IP209" s="9"/>
      <c r="IQ209" s="9"/>
      <c r="IR209" s="9"/>
      <c r="IS209" s="9"/>
      <c r="IT209" s="9"/>
      <c r="IU209" s="9"/>
      <c r="IV209" s="9"/>
      <c r="IW209" s="9"/>
      <c r="IX209" s="9"/>
      <c r="IY209" s="9"/>
      <c r="IZ209" s="9"/>
      <c r="JA209" s="9"/>
      <c r="JB209" s="9"/>
      <c r="JC209" s="9"/>
      <c r="JD209" s="9"/>
      <c r="JE209" s="9"/>
      <c r="JF209" s="9"/>
      <c r="JG209" s="9"/>
      <c r="JH209" s="9"/>
      <c r="JI209" s="9"/>
      <c r="JJ209" s="9"/>
      <c r="JK209" s="9"/>
      <c r="JL209" s="9"/>
      <c r="JM209" s="9"/>
      <c r="JN209" s="9"/>
      <c r="JO209" s="9"/>
      <c r="JP209" s="9"/>
      <c r="JQ209" s="9"/>
      <c r="JR209" s="9"/>
      <c r="JS209" s="9"/>
      <c r="JT209" s="9"/>
      <c r="JU209" s="9"/>
      <c r="JV209" s="9"/>
      <c r="JW209" s="9"/>
      <c r="JX209" s="9"/>
      <c r="JY209" s="9"/>
      <c r="JZ209" s="9"/>
      <c r="KA209" s="9"/>
      <c r="KB209" s="9"/>
      <c r="KC209" s="9"/>
      <c r="KD209" s="9"/>
      <c r="KE209" s="9"/>
      <c r="KF209" s="9"/>
      <c r="KG209" s="9"/>
      <c r="KH209" s="9"/>
      <c r="KI209" s="9"/>
      <c r="KJ209" s="9"/>
      <c r="KK209" s="9"/>
      <c r="KL209" s="9"/>
      <c r="KM209" s="9"/>
      <c r="KN209" s="9"/>
      <c r="KO209" s="9"/>
      <c r="KP209" s="9"/>
      <c r="KQ209" s="9"/>
      <c r="KR209" s="9"/>
      <c r="KS209" s="9"/>
      <c r="KT209" s="9"/>
      <c r="KU209" s="9"/>
      <c r="KV209" s="9"/>
      <c r="KW209" s="9"/>
      <c r="KX209" s="9"/>
      <c r="KY209" s="9"/>
      <c r="KZ209" s="9"/>
      <c r="LA209" s="9"/>
      <c r="LB209" s="9"/>
      <c r="LC209" s="9"/>
      <c r="LD209" s="9"/>
      <c r="LE209" s="9"/>
      <c r="LF209" s="9"/>
      <c r="LG209" s="9"/>
      <c r="LH209" s="9"/>
      <c r="LI209" s="9"/>
      <c r="LJ209" s="9"/>
      <c r="LK209" s="9"/>
      <c r="LL209" s="9"/>
      <c r="LM209" s="9"/>
      <c r="LN209" s="9"/>
      <c r="LO209" s="9"/>
      <c r="LP209" s="9"/>
      <c r="LQ209" s="9"/>
      <c r="LR209" s="9"/>
      <c r="LS209" s="9"/>
      <c r="LT209" s="9"/>
      <c r="LU209" s="9"/>
      <c r="LV209" s="9"/>
      <c r="LW209" s="9"/>
      <c r="LX209" s="9"/>
    </row>
    <row r="210" spans="1:336" s="15" customFormat="1" ht="78.75" x14ac:dyDescent="0.25">
      <c r="A210" s="661" t="str">
        <f>CONCATENATE(MUEBLES3[[#This Row],[CODIGO DE LA PARTIDA ESPECIFICA ]],"-",MUEBLES3[[#This Row],[NO. EDIFICIO ]],"-",MUEBLES3[[#This Row],[NO. ÁREA ]],"-",MUEBLES3[[#This Row],[NÚM. DE BIEN ]],"-",MUEBLES3[[#This Row],[CONSECUTIVO DEL BIEN ]],"-",MUEBLES3[[#This Row],[CONSECUTIVO GENERAL DE INVENTARIO]])</f>
        <v>515-01-14-197-001-0205</v>
      </c>
      <c r="B210" s="494">
        <v>515</v>
      </c>
      <c r="C210" s="489" t="s">
        <v>6093</v>
      </c>
      <c r="D210" s="495" t="s">
        <v>7707</v>
      </c>
      <c r="E210" s="494" t="s">
        <v>4060</v>
      </c>
      <c r="F210" s="495" t="str">
        <f>VLOOKUP(MUEBLES3[[#This Row],[NO. EDIFICIO ]],EDIFICIOS[],2,FALSE)</f>
        <v>PALACIO MUNICIPAL</v>
      </c>
      <c r="G210" s="495" t="str">
        <f>VLOOKUP(MUEBLES3[[#This Row],[NO. EDIFICIO ]],EDIFICIOS[],3,FALSE)</f>
        <v>PALACIO MUNICIPAL, S/N, COLONIA CENTRO</v>
      </c>
      <c r="H210" s="490" t="s">
        <v>4259</v>
      </c>
      <c r="I210" s="488" t="str">
        <f>VLOOKUP(MUEBLES3[[#This Row],[NO. ÁREA ]],AREAS[],2,FALSE)</f>
        <v>ADMINISTRACIÓN MUNICIPAL</v>
      </c>
      <c r="J210" s="496" t="str">
        <f>VLOOKUP(MUEBLES3[[#This Row],[NO. ÁREA ]],AREAS[],5,FALSE)</f>
        <v>C. DAVID PÉREZ ALONSO</v>
      </c>
      <c r="K210" s="496">
        <v>122</v>
      </c>
      <c r="L210" s="488" t="str">
        <f>VLOOKUP(MUEBLES3[[#This Row],[NÚM. DE NOMINA ]],PERSONAL[],2,FALSE)</f>
        <v>ING. CARLOS MEJÍA LEÓN</v>
      </c>
      <c r="M210" s="488" t="str">
        <f>VLOOKUP(MUEBLES3[[#This Row],[NÚM. DE NOMINA ]],PERSONAL[],3,FALSE)</f>
        <v>AUXILIAR TÉCNICO</v>
      </c>
      <c r="N210" s="494" t="s">
        <v>4830</v>
      </c>
      <c r="O210" s="506" t="s">
        <v>4692</v>
      </c>
      <c r="P210" s="497" t="str">
        <f>VLOOKUP(MUEBLES3[[#This Row],[NÚM. DE BIEN ]],BIENES[],2,FALSE)</f>
        <v xml:space="preserve">MEZCLADORA </v>
      </c>
      <c r="Q210" s="499" t="s">
        <v>1907</v>
      </c>
      <c r="R210" s="490" t="s">
        <v>5147</v>
      </c>
      <c r="S210" s="494" t="s">
        <v>1888</v>
      </c>
      <c r="T210" s="494" t="s">
        <v>1892</v>
      </c>
      <c r="U210" s="494" t="s">
        <v>557</v>
      </c>
      <c r="V210" s="494">
        <v>1674</v>
      </c>
      <c r="W210" s="500">
        <v>44511</v>
      </c>
      <c r="X210" s="498">
        <v>6000</v>
      </c>
      <c r="Y210" s="498"/>
      <c r="Z210" s="498">
        <v>6000</v>
      </c>
      <c r="AA210" s="496" t="s">
        <v>1311</v>
      </c>
      <c r="AB210" s="498"/>
      <c r="AC210" s="512" t="s">
        <v>26</v>
      </c>
      <c r="AD210" s="511"/>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c r="HE210" s="9"/>
      <c r="HF210" s="9"/>
      <c r="HG210" s="9"/>
      <c r="HH210" s="9"/>
      <c r="HI210" s="9"/>
      <c r="HJ210" s="9"/>
      <c r="HK210" s="9"/>
      <c r="HL210" s="9"/>
      <c r="HM210" s="9"/>
      <c r="HN210" s="9"/>
      <c r="HO210" s="9"/>
      <c r="HP210" s="9"/>
      <c r="HQ210" s="9"/>
      <c r="HR210" s="9"/>
      <c r="HS210" s="9"/>
      <c r="HT210" s="9"/>
      <c r="HU210" s="9"/>
      <c r="HV210" s="9"/>
      <c r="HW210" s="9"/>
      <c r="HX210" s="9"/>
      <c r="HY210" s="9"/>
      <c r="HZ210" s="9"/>
      <c r="IA210" s="9"/>
      <c r="IB210" s="9"/>
      <c r="IC210" s="9"/>
      <c r="ID210" s="9"/>
      <c r="IE210" s="9"/>
      <c r="IF210" s="9"/>
      <c r="IG210" s="9"/>
      <c r="IH210" s="9"/>
      <c r="II210" s="9"/>
      <c r="IJ210" s="9"/>
      <c r="IK210" s="9"/>
      <c r="IL210" s="9"/>
      <c r="IM210" s="9"/>
      <c r="IN210" s="9"/>
      <c r="IO210" s="9"/>
      <c r="IP210" s="9"/>
      <c r="IQ210" s="9"/>
      <c r="IR210" s="9"/>
      <c r="IS210" s="9"/>
      <c r="IT210" s="9"/>
      <c r="IU210" s="9"/>
      <c r="IV210" s="9"/>
      <c r="IW210" s="9"/>
      <c r="IX210" s="9"/>
      <c r="IY210" s="9"/>
      <c r="IZ210" s="9"/>
      <c r="JA210" s="9"/>
      <c r="JB210" s="9"/>
      <c r="JC210" s="9"/>
      <c r="JD210" s="9"/>
      <c r="JE210" s="9"/>
      <c r="JF210" s="9"/>
      <c r="JG210" s="9"/>
      <c r="JH210" s="9"/>
      <c r="JI210" s="9"/>
      <c r="JJ210" s="9"/>
      <c r="JK210" s="9"/>
      <c r="JL210" s="9"/>
      <c r="JM210" s="9"/>
      <c r="JN210" s="9"/>
      <c r="JO210" s="9"/>
      <c r="JP210" s="9"/>
      <c r="JQ210" s="9"/>
      <c r="JR210" s="9"/>
      <c r="JS210" s="9"/>
      <c r="JT210" s="9"/>
      <c r="JU210" s="9"/>
      <c r="JV210" s="9"/>
      <c r="JW210" s="9"/>
      <c r="JX210" s="9"/>
      <c r="JY210" s="9"/>
      <c r="JZ210" s="9"/>
      <c r="KA210" s="9"/>
      <c r="KB210" s="9"/>
      <c r="KC210" s="9"/>
      <c r="KD210" s="9"/>
      <c r="KE210" s="9"/>
      <c r="KF210" s="9"/>
      <c r="KG210" s="9"/>
      <c r="KH210" s="9"/>
      <c r="KI210" s="9"/>
      <c r="KJ210" s="9"/>
      <c r="KK210" s="9"/>
      <c r="KL210" s="9"/>
      <c r="KM210" s="9"/>
      <c r="KN210" s="9"/>
      <c r="KO210" s="9"/>
      <c r="KP210" s="9"/>
      <c r="KQ210" s="9"/>
      <c r="KR210" s="9"/>
      <c r="KS210" s="9"/>
      <c r="KT210" s="9"/>
      <c r="KU210" s="9"/>
      <c r="KV210" s="9"/>
      <c r="KW210" s="9"/>
      <c r="KX210" s="9"/>
      <c r="KY210" s="9"/>
      <c r="KZ210" s="9"/>
      <c r="LA210" s="9"/>
      <c r="LB210" s="9"/>
      <c r="LC210" s="9"/>
      <c r="LD210" s="9"/>
      <c r="LE210" s="9"/>
      <c r="LF210" s="9"/>
      <c r="LG210" s="9"/>
      <c r="LH210" s="9"/>
      <c r="LI210" s="9"/>
      <c r="LJ210" s="9"/>
      <c r="LK210" s="9"/>
      <c r="LL210" s="9"/>
      <c r="LM210" s="9"/>
      <c r="LN210" s="9"/>
      <c r="LO210" s="9"/>
      <c r="LP210" s="9"/>
      <c r="LQ210" s="9"/>
      <c r="LR210" s="9"/>
      <c r="LS210" s="9"/>
      <c r="LT210" s="9"/>
      <c r="LU210" s="9"/>
      <c r="LV210" s="9"/>
      <c r="LW210" s="9"/>
      <c r="LX210" s="9"/>
    </row>
    <row r="211" spans="1:336" s="15" customFormat="1" ht="94.5" x14ac:dyDescent="0.25">
      <c r="A211" s="661" t="str">
        <f>CONCATENATE(MUEBLES3[[#This Row],[CODIGO DE LA PARTIDA ESPECIFICA ]],"-",MUEBLES3[[#This Row],[NO. EDIFICIO ]],"-",MUEBLES3[[#This Row],[NO. ÁREA ]],"-",MUEBLES3[[#This Row],[NÚM. DE BIEN ]],"-",MUEBLES3[[#This Row],[CONSECUTIVO DEL BIEN ]],"-",MUEBLES3[[#This Row],[CONSECUTIVO GENERAL DE INVENTARIO]])</f>
        <v>515-01-14-128-001-0206</v>
      </c>
      <c r="B211" s="494">
        <v>515</v>
      </c>
      <c r="C211" s="489" t="s">
        <v>6093</v>
      </c>
      <c r="D211" s="495" t="s">
        <v>7708</v>
      </c>
      <c r="E211" s="494" t="s">
        <v>4060</v>
      </c>
      <c r="F211" s="495" t="str">
        <f>VLOOKUP(MUEBLES3[[#This Row],[NO. EDIFICIO ]],EDIFICIOS[],2,FALSE)</f>
        <v>PALACIO MUNICIPAL</v>
      </c>
      <c r="G211" s="495" t="str">
        <f>VLOOKUP(MUEBLES3[[#This Row],[NO. EDIFICIO ]],EDIFICIOS[],3,FALSE)</f>
        <v>PALACIO MUNICIPAL, S/N, COLONIA CENTRO</v>
      </c>
      <c r="H211" s="490" t="s">
        <v>4259</v>
      </c>
      <c r="I211" s="488" t="str">
        <f>VLOOKUP(MUEBLES3[[#This Row],[NO. ÁREA ]],AREAS[],2,FALSE)</f>
        <v>ADMINISTRACIÓN MUNICIPAL</v>
      </c>
      <c r="J211" s="496" t="str">
        <f>VLOOKUP(MUEBLES3[[#This Row],[NO. ÁREA ]],AREAS[],5,FALSE)</f>
        <v>C. DAVID PÉREZ ALONSO</v>
      </c>
      <c r="K211" s="496">
        <v>122</v>
      </c>
      <c r="L211" s="488" t="str">
        <f>VLOOKUP(MUEBLES3[[#This Row],[NÚM. DE NOMINA ]],PERSONAL[],2,FALSE)</f>
        <v>ING. CARLOS MEJÍA LEÓN</v>
      </c>
      <c r="M211" s="488" t="str">
        <f>VLOOKUP(MUEBLES3[[#This Row],[NÚM. DE NOMINA ]],PERSONAL[],3,FALSE)</f>
        <v>AUXILIAR TÉCNICO</v>
      </c>
      <c r="N211" s="494" t="s">
        <v>4389</v>
      </c>
      <c r="O211" s="496" t="s">
        <v>4692</v>
      </c>
      <c r="P211" s="497" t="str">
        <f>VLOOKUP(MUEBLES3[[#This Row],[NÚM. DE BIEN ]],BIENES[],2,FALSE)</f>
        <v xml:space="preserve">EXTENCIÓN DE CABLE </v>
      </c>
      <c r="Q211" s="499" t="s">
        <v>7838</v>
      </c>
      <c r="R211" s="490" t="s">
        <v>5148</v>
      </c>
      <c r="S211" s="494" t="s">
        <v>557</v>
      </c>
      <c r="T211" s="494" t="s">
        <v>557</v>
      </c>
      <c r="U211" s="494" t="s">
        <v>557</v>
      </c>
      <c r="V211" s="494">
        <v>1674</v>
      </c>
      <c r="W211" s="500">
        <v>44511</v>
      </c>
      <c r="X211" s="498">
        <v>1000</v>
      </c>
      <c r="Y211" s="498"/>
      <c r="Z211" s="498">
        <v>1000</v>
      </c>
      <c r="AA211" s="496" t="s">
        <v>1311</v>
      </c>
      <c r="AB211" s="498"/>
      <c r="AC211" s="512" t="s">
        <v>26</v>
      </c>
      <c r="AD211" s="511"/>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c r="HU211" s="9"/>
      <c r="HV211" s="9"/>
      <c r="HW211" s="9"/>
      <c r="HX211" s="9"/>
      <c r="HY211" s="9"/>
      <c r="HZ211" s="9"/>
      <c r="IA211" s="9"/>
      <c r="IB211" s="9"/>
      <c r="IC211" s="9"/>
      <c r="ID211" s="9"/>
      <c r="IE211" s="9"/>
      <c r="IF211" s="9"/>
      <c r="IG211" s="9"/>
      <c r="IH211" s="9"/>
      <c r="II211" s="9"/>
      <c r="IJ211" s="9"/>
      <c r="IK211" s="9"/>
      <c r="IL211" s="9"/>
      <c r="IM211" s="9"/>
      <c r="IN211" s="9"/>
      <c r="IO211" s="9"/>
      <c r="IP211" s="9"/>
      <c r="IQ211" s="9"/>
      <c r="IR211" s="9"/>
      <c r="IS211" s="9"/>
      <c r="IT211" s="9"/>
      <c r="IU211" s="9"/>
      <c r="IV211" s="9"/>
      <c r="IW211" s="9"/>
      <c r="IX211" s="9"/>
      <c r="IY211" s="9"/>
      <c r="IZ211" s="9"/>
      <c r="JA211" s="9"/>
      <c r="JB211" s="9"/>
      <c r="JC211" s="9"/>
      <c r="JD211" s="9"/>
      <c r="JE211" s="9"/>
      <c r="JF211" s="9"/>
      <c r="JG211" s="9"/>
      <c r="JH211" s="9"/>
      <c r="JI211" s="9"/>
      <c r="JJ211" s="9"/>
      <c r="JK211" s="9"/>
      <c r="JL211" s="9"/>
      <c r="JM211" s="9"/>
      <c r="JN211" s="9"/>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c r="KN211" s="9"/>
      <c r="KO211" s="9"/>
      <c r="KP211" s="9"/>
      <c r="KQ211" s="9"/>
      <c r="KR211" s="9"/>
      <c r="KS211" s="9"/>
      <c r="KT211" s="9"/>
      <c r="KU211" s="9"/>
      <c r="KV211" s="9"/>
      <c r="KW211" s="9"/>
      <c r="KX211" s="9"/>
      <c r="KY211" s="9"/>
      <c r="KZ211" s="9"/>
      <c r="LA211" s="9"/>
      <c r="LB211" s="9"/>
      <c r="LC211" s="9"/>
      <c r="LD211" s="9"/>
      <c r="LE211" s="9"/>
      <c r="LF211" s="9"/>
      <c r="LG211" s="9"/>
      <c r="LH211" s="9"/>
      <c r="LI211" s="9"/>
      <c r="LJ211" s="9"/>
      <c r="LK211" s="9"/>
      <c r="LL211" s="9"/>
      <c r="LM211" s="9"/>
      <c r="LN211" s="9"/>
      <c r="LO211" s="9"/>
      <c r="LP211" s="9"/>
      <c r="LQ211" s="9"/>
      <c r="LR211" s="9"/>
      <c r="LS211" s="9"/>
      <c r="LT211" s="9"/>
      <c r="LU211" s="9"/>
      <c r="LV211" s="9"/>
      <c r="LW211" s="9"/>
      <c r="LX211" s="9"/>
    </row>
    <row r="212" spans="1:336" s="15" customFormat="1" ht="78.75" x14ac:dyDescent="0.25">
      <c r="A212" s="661" t="str">
        <f>CONCATENATE(MUEBLES3[[#This Row],[CODIGO DE LA PARTIDA ESPECIFICA ]],"-",MUEBLES3[[#This Row],[NO. EDIFICIO ]],"-",MUEBLES3[[#This Row],[NO. ÁREA ]],"-",MUEBLES3[[#This Row],[NÚM. DE BIEN ]],"-",MUEBLES3[[#This Row],[CONSECUTIVO DEL BIEN ]],"-",MUEBLES3[[#This Row],[CONSECUTIVO GENERAL DE INVENTARIO]])</f>
        <v>515-01-14-128-002-0207</v>
      </c>
      <c r="B212" s="494">
        <v>515</v>
      </c>
      <c r="C212" s="489" t="s">
        <v>6093</v>
      </c>
      <c r="D212" s="495" t="s">
        <v>7709</v>
      </c>
      <c r="E212" s="494" t="s">
        <v>4060</v>
      </c>
      <c r="F212" s="495" t="str">
        <f>VLOOKUP(MUEBLES3[[#This Row],[NO. EDIFICIO ]],EDIFICIOS[],2,FALSE)</f>
        <v>PALACIO MUNICIPAL</v>
      </c>
      <c r="G212" s="495" t="str">
        <f>VLOOKUP(MUEBLES3[[#This Row],[NO. EDIFICIO ]],EDIFICIOS[],3,FALSE)</f>
        <v>PALACIO MUNICIPAL, S/N, COLONIA CENTRO</v>
      </c>
      <c r="H212" s="490" t="s">
        <v>4259</v>
      </c>
      <c r="I212" s="488" t="str">
        <f>VLOOKUP(MUEBLES3[[#This Row],[NO. ÁREA ]],AREAS[],2,FALSE)</f>
        <v>ADMINISTRACIÓN MUNICIPAL</v>
      </c>
      <c r="J212" s="496" t="str">
        <f>VLOOKUP(MUEBLES3[[#This Row],[NO. ÁREA ]],AREAS[],5,FALSE)</f>
        <v>C. DAVID PÉREZ ALONSO</v>
      </c>
      <c r="K212" s="496">
        <v>122</v>
      </c>
      <c r="L212" s="488" t="str">
        <f>VLOOKUP(MUEBLES3[[#This Row],[NÚM. DE NOMINA ]],PERSONAL[],2,FALSE)</f>
        <v>ING. CARLOS MEJÍA LEÓN</v>
      </c>
      <c r="M212" s="488" t="str">
        <f>VLOOKUP(MUEBLES3[[#This Row],[NÚM. DE NOMINA ]],PERSONAL[],3,FALSE)</f>
        <v>AUXILIAR TÉCNICO</v>
      </c>
      <c r="N212" s="494" t="s">
        <v>4389</v>
      </c>
      <c r="O212" s="496" t="s">
        <v>4693</v>
      </c>
      <c r="P212" s="497" t="str">
        <f>VLOOKUP(MUEBLES3[[#This Row],[NÚM. DE BIEN ]],BIENES[],2,FALSE)</f>
        <v xml:space="preserve">EXTENCIÓN DE CABLE </v>
      </c>
      <c r="Q212" s="499" t="s">
        <v>1908</v>
      </c>
      <c r="R212" s="490" t="s">
        <v>5149</v>
      </c>
      <c r="S212" s="494" t="s">
        <v>557</v>
      </c>
      <c r="T212" s="494" t="s">
        <v>557</v>
      </c>
      <c r="U212" s="494" t="s">
        <v>557</v>
      </c>
      <c r="V212" s="494">
        <v>1674</v>
      </c>
      <c r="W212" s="500">
        <v>44511</v>
      </c>
      <c r="X212" s="498">
        <v>900</v>
      </c>
      <c r="Y212" s="498"/>
      <c r="Z212" s="498">
        <v>900</v>
      </c>
      <c r="AA212" s="496" t="s">
        <v>1311</v>
      </c>
      <c r="AB212" s="498"/>
      <c r="AC212" s="512" t="s">
        <v>26</v>
      </c>
      <c r="AD212" s="511"/>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9"/>
      <c r="GW212" s="9"/>
      <c r="GX212" s="9"/>
      <c r="GY212" s="9"/>
      <c r="GZ212" s="9"/>
      <c r="HA212" s="9"/>
      <c r="HB212" s="9"/>
      <c r="HC212" s="9"/>
      <c r="HD212" s="9"/>
      <c r="HE212" s="9"/>
      <c r="HF212" s="9"/>
      <c r="HG212" s="9"/>
      <c r="HH212" s="9"/>
      <c r="HI212" s="9"/>
      <c r="HJ212" s="9"/>
      <c r="HK212" s="9"/>
      <c r="HL212" s="9"/>
      <c r="HM212" s="9"/>
      <c r="HN212" s="9"/>
      <c r="HO212" s="9"/>
      <c r="HP212" s="9"/>
      <c r="HQ212" s="9"/>
      <c r="HR212" s="9"/>
      <c r="HS212" s="9"/>
      <c r="HT212" s="9"/>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c r="IT212" s="9"/>
      <c r="IU212" s="9"/>
      <c r="IV212" s="9"/>
      <c r="IW212" s="9"/>
      <c r="IX212" s="9"/>
      <c r="IY212" s="9"/>
      <c r="IZ212" s="9"/>
      <c r="JA212" s="9"/>
      <c r="JB212" s="9"/>
      <c r="JC212" s="9"/>
      <c r="JD212" s="9"/>
      <c r="JE212" s="9"/>
      <c r="JF212" s="9"/>
      <c r="JG212" s="9"/>
      <c r="JH212" s="9"/>
      <c r="JI212" s="9"/>
      <c r="JJ212" s="9"/>
      <c r="JK212" s="9"/>
      <c r="JL212" s="9"/>
      <c r="JM212" s="9"/>
      <c r="JN212" s="9"/>
      <c r="JO212" s="9"/>
      <c r="JP212" s="9"/>
      <c r="JQ212" s="9"/>
      <c r="JR212" s="9"/>
      <c r="JS212" s="9"/>
      <c r="JT212" s="9"/>
      <c r="JU212" s="9"/>
      <c r="JV212" s="9"/>
      <c r="JW212" s="9"/>
      <c r="JX212" s="9"/>
      <c r="JY212" s="9"/>
      <c r="JZ212" s="9"/>
      <c r="KA212" s="9"/>
      <c r="KB212" s="9"/>
      <c r="KC212" s="9"/>
      <c r="KD212" s="9"/>
      <c r="KE212" s="9"/>
      <c r="KF212" s="9"/>
      <c r="KG212" s="9"/>
      <c r="KH212" s="9"/>
      <c r="KI212" s="9"/>
      <c r="KJ212" s="9"/>
      <c r="KK212" s="9"/>
      <c r="KL212" s="9"/>
      <c r="KM212" s="9"/>
      <c r="KN212" s="9"/>
      <c r="KO212" s="9"/>
      <c r="KP212" s="9"/>
      <c r="KQ212" s="9"/>
      <c r="KR212" s="9"/>
      <c r="KS212" s="9"/>
      <c r="KT212" s="9"/>
      <c r="KU212" s="9"/>
      <c r="KV212" s="9"/>
      <c r="KW212" s="9"/>
      <c r="KX212" s="9"/>
      <c r="KY212" s="9"/>
      <c r="KZ212" s="9"/>
      <c r="LA212" s="9"/>
      <c r="LB212" s="9"/>
      <c r="LC212" s="9"/>
      <c r="LD212" s="9"/>
      <c r="LE212" s="9"/>
      <c r="LF212" s="9"/>
      <c r="LG212" s="9"/>
      <c r="LH212" s="9"/>
      <c r="LI212" s="9"/>
      <c r="LJ212" s="9"/>
      <c r="LK212" s="9"/>
      <c r="LL212" s="9"/>
      <c r="LM212" s="9"/>
      <c r="LN212" s="9"/>
      <c r="LO212" s="9"/>
      <c r="LP212" s="9"/>
      <c r="LQ212" s="9"/>
      <c r="LR212" s="9"/>
      <c r="LS212" s="9"/>
      <c r="LT212" s="9"/>
      <c r="LU212" s="9"/>
      <c r="LV212" s="9"/>
      <c r="LW212" s="9"/>
      <c r="LX212" s="9"/>
    </row>
    <row r="213" spans="1:336" s="15" customFormat="1" ht="110.25" x14ac:dyDescent="0.25">
      <c r="A213" s="661" t="str">
        <f>CONCATENATE(MUEBLES3[[#This Row],[CODIGO DE LA PARTIDA ESPECIFICA ]],"-",MUEBLES3[[#This Row],[NO. EDIFICIO ]],"-",MUEBLES3[[#This Row],[NO. ÁREA ]],"-",MUEBLES3[[#This Row],[NÚM. DE BIEN ]],"-",MUEBLES3[[#This Row],[CONSECUTIVO DEL BIEN ]],"-",MUEBLES3[[#This Row],[CONSECUTIVO GENERAL DE INVENTARIO]])</f>
        <v>515-01-14-041-001-0208</v>
      </c>
      <c r="B213" s="494">
        <v>515</v>
      </c>
      <c r="C213" s="489" t="s">
        <v>6093</v>
      </c>
      <c r="D213" s="495" t="s">
        <v>7710</v>
      </c>
      <c r="E213" s="494" t="s">
        <v>4060</v>
      </c>
      <c r="F213" s="495" t="str">
        <f>VLOOKUP(MUEBLES3[[#This Row],[NO. EDIFICIO ]],EDIFICIOS[],2,FALSE)</f>
        <v>PALACIO MUNICIPAL</v>
      </c>
      <c r="G213" s="495" t="str">
        <f>VLOOKUP(MUEBLES3[[#This Row],[NO. EDIFICIO ]],EDIFICIOS[],3,FALSE)</f>
        <v>PALACIO MUNICIPAL, S/N, COLONIA CENTRO</v>
      </c>
      <c r="H213" s="490" t="s">
        <v>4259</v>
      </c>
      <c r="I213" s="488" t="str">
        <f>VLOOKUP(MUEBLES3[[#This Row],[NO. ÁREA ]],AREAS[],2,FALSE)</f>
        <v>ADMINISTRACIÓN MUNICIPAL</v>
      </c>
      <c r="J213" s="496" t="str">
        <f>VLOOKUP(MUEBLES3[[#This Row],[NO. ÁREA ]],AREAS[],5,FALSE)</f>
        <v>C. DAVID PÉREZ ALONSO</v>
      </c>
      <c r="K213" s="496">
        <v>122</v>
      </c>
      <c r="L213" s="488" t="str">
        <f>VLOOKUP(MUEBLES3[[#This Row],[NÚM. DE NOMINA ]],PERSONAL[],2,FALSE)</f>
        <v>ING. CARLOS MEJÍA LEÓN</v>
      </c>
      <c r="M213" s="488" t="str">
        <f>VLOOKUP(MUEBLES3[[#This Row],[NÚM. DE NOMINA ]],PERSONAL[],3,FALSE)</f>
        <v>AUXILIAR TÉCNICO</v>
      </c>
      <c r="N213" s="494" t="s">
        <v>4732</v>
      </c>
      <c r="O213" s="496" t="s">
        <v>4692</v>
      </c>
      <c r="P213" s="497" t="str">
        <f>VLOOKUP(MUEBLES3[[#This Row],[NÚM. DE BIEN ]],BIENES[],2,FALSE)</f>
        <v xml:space="preserve">CABLE PARA MICROFONO </v>
      </c>
      <c r="Q213" s="499" t="s">
        <v>7839</v>
      </c>
      <c r="R213" s="490" t="s">
        <v>5150</v>
      </c>
      <c r="S213" s="494" t="s">
        <v>1910</v>
      </c>
      <c r="T213" s="494" t="s">
        <v>557</v>
      </c>
      <c r="U213" s="494" t="s">
        <v>557</v>
      </c>
      <c r="V213" s="494">
        <v>1674</v>
      </c>
      <c r="W213" s="500">
        <v>44511</v>
      </c>
      <c r="X213" s="498">
        <v>1500</v>
      </c>
      <c r="Y213" s="498"/>
      <c r="Z213" s="498">
        <v>1500</v>
      </c>
      <c r="AA213" s="496" t="s">
        <v>1311</v>
      </c>
      <c r="AB213" s="498"/>
      <c r="AC213" s="512" t="s">
        <v>26</v>
      </c>
      <c r="AD213" s="511"/>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9"/>
      <c r="JN213" s="9"/>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c r="KN213" s="9"/>
      <c r="KO213" s="9"/>
      <c r="KP213" s="9"/>
      <c r="KQ213" s="9"/>
      <c r="KR213" s="9"/>
      <c r="KS213" s="9"/>
      <c r="KT213" s="9"/>
      <c r="KU213" s="9"/>
      <c r="KV213" s="9"/>
      <c r="KW213" s="9"/>
      <c r="KX213" s="9"/>
      <c r="KY213" s="9"/>
      <c r="KZ213" s="9"/>
      <c r="LA213" s="9"/>
      <c r="LB213" s="9"/>
      <c r="LC213" s="9"/>
      <c r="LD213" s="9"/>
      <c r="LE213" s="9"/>
      <c r="LF213" s="9"/>
      <c r="LG213" s="9"/>
      <c r="LH213" s="9"/>
      <c r="LI213" s="9"/>
      <c r="LJ213" s="9"/>
      <c r="LK213" s="9"/>
      <c r="LL213" s="9"/>
      <c r="LM213" s="9"/>
      <c r="LN213" s="9"/>
      <c r="LO213" s="9"/>
      <c r="LP213" s="9"/>
      <c r="LQ213" s="9"/>
      <c r="LR213" s="9"/>
      <c r="LS213" s="9"/>
      <c r="LT213" s="9"/>
      <c r="LU213" s="9"/>
      <c r="LV213" s="9"/>
      <c r="LW213" s="9"/>
      <c r="LX213" s="9"/>
    </row>
    <row r="214" spans="1:336" s="15" customFormat="1" ht="78.75" x14ac:dyDescent="0.25">
      <c r="A214" s="661" t="str">
        <f>CONCATENATE(MUEBLES3[[#This Row],[CODIGO DE LA PARTIDA ESPECIFICA ]],"-",MUEBLES3[[#This Row],[NO. EDIFICIO ]],"-",MUEBLES3[[#This Row],[NO. ÁREA ]],"-",MUEBLES3[[#This Row],[NÚM. DE BIEN ]],"-",MUEBLES3[[#This Row],[CONSECUTIVO DEL BIEN ]],"-",MUEBLES3[[#This Row],[CONSECUTIVO GENERAL DE INVENTARIO]])</f>
        <v>515-01-14-041-002-0209</v>
      </c>
      <c r="B214" s="494">
        <v>515</v>
      </c>
      <c r="C214" s="489" t="s">
        <v>6093</v>
      </c>
      <c r="D214" s="495" t="s">
        <v>7711</v>
      </c>
      <c r="E214" s="494" t="s">
        <v>4060</v>
      </c>
      <c r="F214" s="495" t="str">
        <f>VLOOKUP(MUEBLES3[[#This Row],[NO. EDIFICIO ]],EDIFICIOS[],2,FALSE)</f>
        <v>PALACIO MUNICIPAL</v>
      </c>
      <c r="G214" s="495" t="str">
        <f>VLOOKUP(MUEBLES3[[#This Row],[NO. EDIFICIO ]],EDIFICIOS[],3,FALSE)</f>
        <v>PALACIO MUNICIPAL, S/N, COLONIA CENTRO</v>
      </c>
      <c r="H214" s="490" t="s">
        <v>4259</v>
      </c>
      <c r="I214" s="488" t="str">
        <f>VLOOKUP(MUEBLES3[[#This Row],[NO. ÁREA ]],AREAS[],2,FALSE)</f>
        <v>ADMINISTRACIÓN MUNICIPAL</v>
      </c>
      <c r="J214" s="496" t="str">
        <f>VLOOKUP(MUEBLES3[[#This Row],[NO. ÁREA ]],AREAS[],5,FALSE)</f>
        <v>C. DAVID PÉREZ ALONSO</v>
      </c>
      <c r="K214" s="496">
        <v>122</v>
      </c>
      <c r="L214" s="488" t="str">
        <f>VLOOKUP(MUEBLES3[[#This Row],[NÚM. DE NOMINA ]],PERSONAL[],2,FALSE)</f>
        <v>ING. CARLOS MEJÍA LEÓN</v>
      </c>
      <c r="M214" s="488" t="str">
        <f>VLOOKUP(MUEBLES3[[#This Row],[NÚM. DE NOMINA ]],PERSONAL[],3,FALSE)</f>
        <v>AUXILIAR TÉCNICO</v>
      </c>
      <c r="N214" s="494" t="s">
        <v>4732</v>
      </c>
      <c r="O214" s="496" t="s">
        <v>4693</v>
      </c>
      <c r="P214" s="497" t="str">
        <f>VLOOKUP(MUEBLES3[[#This Row],[NÚM. DE BIEN ]],BIENES[],2,FALSE)</f>
        <v xml:space="preserve">CABLE PARA MICROFONO </v>
      </c>
      <c r="Q214" s="499" t="s">
        <v>1909</v>
      </c>
      <c r="R214" s="490" t="s">
        <v>5151</v>
      </c>
      <c r="S214" s="494" t="s">
        <v>1910</v>
      </c>
      <c r="T214" s="494" t="s">
        <v>557</v>
      </c>
      <c r="U214" s="494" t="s">
        <v>557</v>
      </c>
      <c r="V214" s="494">
        <v>1674</v>
      </c>
      <c r="W214" s="500">
        <v>44511</v>
      </c>
      <c r="X214" s="498">
        <v>400</v>
      </c>
      <c r="Y214" s="498"/>
      <c r="Z214" s="498">
        <v>400</v>
      </c>
      <c r="AA214" s="496" t="s">
        <v>1311</v>
      </c>
      <c r="AB214" s="498"/>
      <c r="AC214" s="512" t="s">
        <v>26</v>
      </c>
      <c r="AD214" s="511"/>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9"/>
      <c r="GW214" s="9"/>
      <c r="GX214" s="9"/>
      <c r="GY214" s="9"/>
      <c r="GZ214" s="9"/>
      <c r="HA214" s="9"/>
      <c r="HB214" s="9"/>
      <c r="HC214" s="9"/>
      <c r="HD214" s="9"/>
      <c r="HE214" s="9"/>
      <c r="HF214" s="9"/>
      <c r="HG214" s="9"/>
      <c r="HH214" s="9"/>
      <c r="HI214" s="9"/>
      <c r="HJ214" s="9"/>
      <c r="HK214" s="9"/>
      <c r="HL214" s="9"/>
      <c r="HM214" s="9"/>
      <c r="HN214" s="9"/>
      <c r="HO214" s="9"/>
      <c r="HP214" s="9"/>
      <c r="HQ214" s="9"/>
      <c r="HR214" s="9"/>
      <c r="HS214" s="9"/>
      <c r="HT214" s="9"/>
      <c r="HU214" s="9"/>
      <c r="HV214" s="9"/>
      <c r="HW214" s="9"/>
      <c r="HX214" s="9"/>
      <c r="HY214" s="9"/>
      <c r="HZ214" s="9"/>
      <c r="IA214" s="9"/>
      <c r="IB214" s="9"/>
      <c r="IC214" s="9"/>
      <c r="ID214" s="9"/>
      <c r="IE214" s="9"/>
      <c r="IF214" s="9"/>
      <c r="IG214" s="9"/>
      <c r="IH214" s="9"/>
      <c r="II214" s="9"/>
      <c r="IJ214" s="9"/>
      <c r="IK214" s="9"/>
      <c r="IL214" s="9"/>
      <c r="IM214" s="9"/>
      <c r="IN214" s="9"/>
      <c r="IO214" s="9"/>
      <c r="IP214" s="9"/>
      <c r="IQ214" s="9"/>
      <c r="IR214" s="9"/>
      <c r="IS214" s="9"/>
      <c r="IT214" s="9"/>
      <c r="IU214" s="9"/>
      <c r="IV214" s="9"/>
      <c r="IW214" s="9"/>
      <c r="IX214" s="9"/>
      <c r="IY214" s="9"/>
      <c r="IZ214" s="9"/>
      <c r="JA214" s="9"/>
      <c r="JB214" s="9"/>
      <c r="JC214" s="9"/>
      <c r="JD214" s="9"/>
      <c r="JE214" s="9"/>
      <c r="JF214" s="9"/>
      <c r="JG214" s="9"/>
      <c r="JH214" s="9"/>
      <c r="JI214" s="9"/>
      <c r="JJ214" s="9"/>
      <c r="JK214" s="9"/>
      <c r="JL214" s="9"/>
      <c r="JM214" s="9"/>
      <c r="JN214" s="9"/>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c r="KN214" s="9"/>
      <c r="KO214" s="9"/>
      <c r="KP214" s="9"/>
      <c r="KQ214" s="9"/>
      <c r="KR214" s="9"/>
      <c r="KS214" s="9"/>
      <c r="KT214" s="9"/>
      <c r="KU214" s="9"/>
      <c r="KV214" s="9"/>
      <c r="KW214" s="9"/>
      <c r="KX214" s="9"/>
      <c r="KY214" s="9"/>
      <c r="KZ214" s="9"/>
      <c r="LA214" s="9"/>
      <c r="LB214" s="9"/>
      <c r="LC214" s="9"/>
      <c r="LD214" s="9"/>
      <c r="LE214" s="9"/>
      <c r="LF214" s="9"/>
      <c r="LG214" s="9"/>
      <c r="LH214" s="9"/>
      <c r="LI214" s="9"/>
      <c r="LJ214" s="9"/>
      <c r="LK214" s="9"/>
      <c r="LL214" s="9"/>
      <c r="LM214" s="9"/>
      <c r="LN214" s="9"/>
      <c r="LO214" s="9"/>
      <c r="LP214" s="9"/>
      <c r="LQ214" s="9"/>
      <c r="LR214" s="9"/>
      <c r="LS214" s="9"/>
      <c r="LT214" s="9"/>
      <c r="LU214" s="9"/>
      <c r="LV214" s="9"/>
      <c r="LW214" s="9"/>
      <c r="LX214" s="9"/>
    </row>
    <row r="215" spans="1:336" s="15" customFormat="1" ht="173.25" x14ac:dyDescent="0.25">
      <c r="A215" s="661" t="str">
        <f>CONCATENATE(MUEBLES3[[#This Row],[CODIGO DE LA PARTIDA ESPECIFICA ]],"-",MUEBLES3[[#This Row],[NO. EDIFICIO ]],"-",MUEBLES3[[#This Row],[NO. ÁREA ]],"-",MUEBLES3[[#This Row],[NÚM. DE BIEN ]],"-",MUEBLES3[[#This Row],[CONSECUTIVO DEL BIEN ]],"-",MUEBLES3[[#This Row],[CONSECUTIVO GENERAL DE INVENTARIO]])</f>
        <v>515-01-12-151-068-0210</v>
      </c>
      <c r="B215" s="494">
        <v>515</v>
      </c>
      <c r="C215" s="489" t="s">
        <v>6093</v>
      </c>
      <c r="D215" s="495" t="s">
        <v>7712</v>
      </c>
      <c r="E215" s="494" t="s">
        <v>4060</v>
      </c>
      <c r="F215" s="495" t="str">
        <f>VLOOKUP(MUEBLES3[[#This Row],[NO. EDIFICIO ]],EDIFICIOS[],2,FALSE)</f>
        <v>PALACIO MUNICIPAL</v>
      </c>
      <c r="G215" s="495" t="str">
        <f>VLOOKUP(MUEBLES3[[#This Row],[NO. EDIFICIO ]],EDIFICIOS[],3,FALSE)</f>
        <v>PALACIO MUNICIPAL, S/N, COLONIA CENTRO</v>
      </c>
      <c r="H215" s="490" t="s">
        <v>4257</v>
      </c>
      <c r="I215" s="488" t="str">
        <f>VLOOKUP(MUEBLES3[[#This Row],[NO. ÁREA ]],AREAS[],2,FALSE)</f>
        <v>ARCHIVO</v>
      </c>
      <c r="J215" s="496" t="str">
        <f>VLOOKUP(MUEBLES3[[#This Row],[NO. ÁREA ]],AREAS[],5,FALSE)</f>
        <v>LIC. BLANCA MALDONADO GÓMEZ</v>
      </c>
      <c r="K215" s="496">
        <v>101</v>
      </c>
      <c r="L215" s="488" t="str">
        <f>VLOOKUP(MUEBLES3[[#This Row],[NÚM. DE NOMINA ]],PERSONAL[],2,FALSE)</f>
        <v>LIC. BLANCA MALDONADO GÓMEZ</v>
      </c>
      <c r="M215" s="488" t="str">
        <f>VLOOKUP(MUEBLES3[[#This Row],[NÚM. DE NOMINA ]],PERSONAL[],3,FALSE)</f>
        <v>SECRETARIA</v>
      </c>
      <c r="N215" s="494" t="s">
        <v>4404</v>
      </c>
      <c r="O215" s="496" t="s">
        <v>4759</v>
      </c>
      <c r="P215" s="497" t="str">
        <f>VLOOKUP(MUEBLES3[[#This Row],[NÚM. DE BIEN ]],BIENES[],2,FALSE)</f>
        <v xml:space="preserve">IMPRESORA </v>
      </c>
      <c r="Q215" s="499" t="s">
        <v>2027</v>
      </c>
      <c r="R215" s="490" t="s">
        <v>5152</v>
      </c>
      <c r="S215" s="494" t="s">
        <v>1832</v>
      </c>
      <c r="T215" s="494" t="s">
        <v>1833</v>
      </c>
      <c r="U215" s="494" t="s">
        <v>1877</v>
      </c>
      <c r="V215" s="494">
        <v>169</v>
      </c>
      <c r="W215" s="500">
        <v>44523</v>
      </c>
      <c r="X215" s="498">
        <v>17000</v>
      </c>
      <c r="Y215" s="498"/>
      <c r="Z215" s="498">
        <v>17000</v>
      </c>
      <c r="AA215" s="496" t="s">
        <v>3343</v>
      </c>
      <c r="AB215" s="498"/>
      <c r="AC215" s="512" t="s">
        <v>26</v>
      </c>
      <c r="AD215" s="511"/>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c r="HE215" s="9"/>
      <c r="HF215" s="9"/>
      <c r="HG215" s="9"/>
      <c r="HH215" s="9"/>
      <c r="HI215" s="9"/>
      <c r="HJ215" s="9"/>
      <c r="HK215" s="9"/>
      <c r="HL215" s="9"/>
      <c r="HM215" s="9"/>
      <c r="HN215" s="9"/>
      <c r="HO215" s="9"/>
      <c r="HP215" s="9"/>
      <c r="HQ215" s="9"/>
      <c r="HR215" s="9"/>
      <c r="HS215" s="9"/>
      <c r="HT215" s="9"/>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9"/>
      <c r="JN215" s="9"/>
      <c r="JO215" s="9"/>
      <c r="JP215" s="9"/>
      <c r="JQ215" s="9"/>
      <c r="JR215" s="9"/>
      <c r="JS215" s="9"/>
      <c r="JT215" s="9"/>
      <c r="JU215" s="9"/>
      <c r="JV215" s="9"/>
      <c r="JW215" s="9"/>
      <c r="JX215" s="9"/>
      <c r="JY215" s="9"/>
      <c r="JZ215" s="9"/>
      <c r="KA215" s="9"/>
      <c r="KB215" s="9"/>
      <c r="KC215" s="9"/>
      <c r="KD215" s="9"/>
      <c r="KE215" s="9"/>
      <c r="KF215" s="9"/>
      <c r="KG215" s="9"/>
      <c r="KH215" s="9"/>
      <c r="KI215" s="9"/>
      <c r="KJ215" s="9"/>
      <c r="KK215" s="9"/>
      <c r="KL215" s="9"/>
      <c r="KM215" s="9"/>
      <c r="KN215" s="9"/>
      <c r="KO215" s="9"/>
      <c r="KP215" s="9"/>
      <c r="KQ215" s="9"/>
      <c r="KR215" s="9"/>
      <c r="KS215" s="9"/>
      <c r="KT215" s="9"/>
      <c r="KU215" s="9"/>
      <c r="KV215" s="9"/>
      <c r="KW215" s="9"/>
      <c r="KX215" s="9"/>
      <c r="KY215" s="9"/>
      <c r="KZ215" s="9"/>
      <c r="LA215" s="9"/>
      <c r="LB215" s="9"/>
      <c r="LC215" s="9"/>
      <c r="LD215" s="9"/>
      <c r="LE215" s="9"/>
      <c r="LF215" s="9"/>
      <c r="LG215" s="9"/>
      <c r="LH215" s="9"/>
      <c r="LI215" s="9"/>
      <c r="LJ215" s="9"/>
      <c r="LK215" s="9"/>
      <c r="LL215" s="9"/>
      <c r="LM215" s="9"/>
      <c r="LN215" s="9"/>
      <c r="LO215" s="9"/>
      <c r="LP215" s="9"/>
      <c r="LQ215" s="9"/>
      <c r="LR215" s="9"/>
      <c r="LS215" s="9"/>
      <c r="LT215" s="9"/>
      <c r="LU215" s="9"/>
      <c r="LV215" s="9"/>
      <c r="LW215" s="9"/>
      <c r="LX215" s="9"/>
    </row>
    <row r="216" spans="1:336" s="15" customFormat="1" ht="393.75" x14ac:dyDescent="0.25">
      <c r="A216" s="661" t="str">
        <f>CONCATENATE(MUEBLES3[[#This Row],[CODIGO DE LA PARTIDA ESPECIFICA ]],"-",MUEBLES3[[#This Row],[NO. EDIFICIO ]],"-",MUEBLES3[[#This Row],[NO. ÁREA ]],"-",MUEBLES3[[#This Row],[NÚM. DE BIEN ]],"-",MUEBLES3[[#This Row],[CONSECUTIVO DEL BIEN ]],"-",MUEBLES3[[#This Row],[CONSECUTIVO GENERAL DE INVENTARIO]])</f>
        <v>515-01-14-257-001-0211</v>
      </c>
      <c r="B216" s="494">
        <v>515</v>
      </c>
      <c r="C216" s="489" t="s">
        <v>6093</v>
      </c>
      <c r="D216" s="495" t="s">
        <v>7713</v>
      </c>
      <c r="E216" s="494" t="s">
        <v>4060</v>
      </c>
      <c r="F216" s="495" t="str">
        <f>VLOOKUP(MUEBLES3[[#This Row],[NO. EDIFICIO ]],EDIFICIOS[],2,FALSE)</f>
        <v>PALACIO MUNICIPAL</v>
      </c>
      <c r="G216" s="495" t="str">
        <f>VLOOKUP(MUEBLES3[[#This Row],[NO. EDIFICIO ]],EDIFICIOS[],3,FALSE)</f>
        <v>PALACIO MUNICIPAL, S/N, COLONIA CENTRO</v>
      </c>
      <c r="H216" s="490" t="s">
        <v>4259</v>
      </c>
      <c r="I216" s="488" t="str">
        <f>VLOOKUP(MUEBLES3[[#This Row],[NO. ÁREA ]],AREAS[],2,FALSE)</f>
        <v>ADMINISTRACIÓN MUNICIPAL</v>
      </c>
      <c r="J216" s="496" t="str">
        <f>VLOOKUP(MUEBLES3[[#This Row],[NO. ÁREA ]],AREAS[],5,FALSE)</f>
        <v>C. DAVID PÉREZ ALONSO</v>
      </c>
      <c r="K216" s="496">
        <v>122</v>
      </c>
      <c r="L216" s="488" t="str">
        <f>VLOOKUP(MUEBLES3[[#This Row],[NÚM. DE NOMINA ]],PERSONAL[],2,FALSE)</f>
        <v>ING. CARLOS MEJÍA LEÓN</v>
      </c>
      <c r="M216" s="488" t="str">
        <f>VLOOKUP(MUEBLES3[[#This Row],[NÚM. DE NOMINA ]],PERSONAL[],3,FALSE)</f>
        <v>AUXILIAR TÉCNICO</v>
      </c>
      <c r="N216" s="494" t="s">
        <v>4890</v>
      </c>
      <c r="O216" s="506" t="s">
        <v>4692</v>
      </c>
      <c r="P216" s="497" t="str">
        <f>VLOOKUP(MUEBLES3[[#This Row],[NÚM. DE BIEN ]],BIENES[],2,FALSE)</f>
        <v>RACK (INTERNET)</v>
      </c>
      <c r="Q216" s="499" t="s">
        <v>2047</v>
      </c>
      <c r="R216" s="490" t="s">
        <v>5153</v>
      </c>
      <c r="S216" s="494" t="s">
        <v>1920</v>
      </c>
      <c r="T216" s="494" t="s">
        <v>557</v>
      </c>
      <c r="U216" s="494" t="s">
        <v>557</v>
      </c>
      <c r="V216" s="494" t="s">
        <v>1921</v>
      </c>
      <c r="W216" s="500">
        <v>44256</v>
      </c>
      <c r="X216" s="498">
        <v>160000</v>
      </c>
      <c r="Y216" s="518"/>
      <c r="Z216" s="498">
        <v>160000</v>
      </c>
      <c r="AA216" s="494" t="s">
        <v>1311</v>
      </c>
      <c r="AB216" s="498"/>
      <c r="AC216" s="512" t="s">
        <v>26</v>
      </c>
      <c r="AD216" s="511"/>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c r="HE216" s="9"/>
      <c r="HF216" s="9"/>
      <c r="HG216" s="9"/>
      <c r="HH216" s="9"/>
      <c r="HI216" s="9"/>
      <c r="HJ216" s="9"/>
      <c r="HK216" s="9"/>
      <c r="HL216" s="9"/>
      <c r="HM216" s="9"/>
      <c r="HN216" s="9"/>
      <c r="HO216" s="9"/>
      <c r="HP216" s="9"/>
      <c r="HQ216" s="9"/>
      <c r="HR216" s="9"/>
      <c r="HS216" s="9"/>
      <c r="HT216" s="9"/>
      <c r="HU216" s="9"/>
      <c r="HV216" s="9"/>
      <c r="HW216" s="9"/>
      <c r="HX216" s="9"/>
      <c r="HY216" s="9"/>
      <c r="HZ216" s="9"/>
      <c r="IA216" s="9"/>
      <c r="IB216" s="9"/>
      <c r="IC216" s="9"/>
      <c r="ID216" s="9"/>
      <c r="IE216" s="9"/>
      <c r="IF216" s="9"/>
      <c r="IG216" s="9"/>
      <c r="IH216" s="9"/>
      <c r="II216" s="9"/>
      <c r="IJ216" s="9"/>
      <c r="IK216" s="9"/>
      <c r="IL216" s="9"/>
      <c r="IM216" s="9"/>
      <c r="IN216" s="9"/>
      <c r="IO216" s="9"/>
      <c r="IP216" s="9"/>
      <c r="IQ216" s="9"/>
      <c r="IR216" s="9"/>
      <c r="IS216" s="9"/>
      <c r="IT216" s="9"/>
      <c r="IU216" s="9"/>
      <c r="IV216" s="9"/>
      <c r="IW216" s="9"/>
      <c r="IX216" s="9"/>
      <c r="IY216" s="9"/>
      <c r="IZ216" s="9"/>
      <c r="JA216" s="9"/>
      <c r="JB216" s="9"/>
      <c r="JC216" s="9"/>
      <c r="JD216" s="9"/>
      <c r="JE216" s="9"/>
      <c r="JF216" s="9"/>
      <c r="JG216" s="9"/>
      <c r="JH216" s="9"/>
      <c r="JI216" s="9"/>
      <c r="JJ216" s="9"/>
      <c r="JK216" s="9"/>
      <c r="JL216" s="9"/>
      <c r="JM216" s="9"/>
      <c r="JN216" s="9"/>
      <c r="JO216" s="9"/>
      <c r="JP216" s="9"/>
      <c r="JQ216" s="9"/>
      <c r="JR216" s="9"/>
      <c r="JS216" s="9"/>
      <c r="JT216" s="9"/>
      <c r="JU216" s="9"/>
      <c r="JV216" s="9"/>
      <c r="JW216" s="9"/>
      <c r="JX216" s="9"/>
      <c r="JY216" s="9"/>
      <c r="JZ216" s="9"/>
      <c r="KA216" s="9"/>
      <c r="KB216" s="9"/>
      <c r="KC216" s="9"/>
      <c r="KD216" s="9"/>
      <c r="KE216" s="9"/>
      <c r="KF216" s="9"/>
      <c r="KG216" s="9"/>
      <c r="KH216" s="9"/>
      <c r="KI216" s="9"/>
      <c r="KJ216" s="9"/>
      <c r="KK216" s="9"/>
      <c r="KL216" s="9"/>
      <c r="KM216" s="9"/>
      <c r="KN216" s="9"/>
      <c r="KO216" s="9"/>
      <c r="KP216" s="9"/>
      <c r="KQ216" s="9"/>
      <c r="KR216" s="9"/>
      <c r="KS216" s="9"/>
      <c r="KT216" s="9"/>
      <c r="KU216" s="9"/>
      <c r="KV216" s="9"/>
      <c r="KW216" s="9"/>
      <c r="KX216" s="9"/>
      <c r="KY216" s="9"/>
      <c r="KZ216" s="9"/>
      <c r="LA216" s="9"/>
      <c r="LB216" s="9"/>
      <c r="LC216" s="9"/>
      <c r="LD216" s="9"/>
      <c r="LE216" s="9"/>
      <c r="LF216" s="9"/>
      <c r="LG216" s="9"/>
      <c r="LH216" s="9"/>
      <c r="LI216" s="9"/>
      <c r="LJ216" s="9"/>
      <c r="LK216" s="9"/>
      <c r="LL216" s="9"/>
      <c r="LM216" s="9"/>
      <c r="LN216" s="9"/>
      <c r="LO216" s="9"/>
      <c r="LP216" s="9"/>
      <c r="LQ216" s="9"/>
      <c r="LR216" s="9"/>
      <c r="LS216" s="9"/>
      <c r="LT216" s="9"/>
      <c r="LU216" s="9"/>
      <c r="LV216" s="9"/>
      <c r="LW216" s="9"/>
      <c r="LX216" s="9"/>
    </row>
    <row r="217" spans="1:336" s="15" customFormat="1" ht="173.25" x14ac:dyDescent="0.25">
      <c r="A217" s="661" t="str">
        <f>CONCATENATE(MUEBLES3[[#This Row],[CODIGO DE LA PARTIDA ESPECIFICA ]],"-",MUEBLES3[[#This Row],[NO. EDIFICIO ]],"-",MUEBLES3[[#This Row],[NO. ÁREA ]],"-",MUEBLES3[[#This Row],[NÚM. DE BIEN ]],"-",MUEBLES3[[#This Row],[CONSECUTIVO DEL BIEN ]],"-",MUEBLES3[[#This Row],[CONSECUTIVO GENERAL DE INVENTARIO]])</f>
        <v>515-05-51-151-069-0212</v>
      </c>
      <c r="B217" s="494">
        <v>515</v>
      </c>
      <c r="C217" s="489" t="s">
        <v>6093</v>
      </c>
      <c r="D217" s="495" t="s">
        <v>7714</v>
      </c>
      <c r="E217" s="494" t="s">
        <v>4063</v>
      </c>
      <c r="F217" s="495" t="str">
        <f>VLOOKUP(MUEBLES3[[#This Row],[NO. EDIFICIO ]],EDIFICIOS[],2,FALSE)</f>
        <v>SISTEMA MUNICIPAL DIF</v>
      </c>
      <c r="G217" s="495" t="str">
        <f>VLOOKUP(MUEBLES3[[#This Row],[NO. EDIFICIO ]],EDIFICIOS[],3,FALSE)</f>
        <v>AV. REFORMA S/N, SECCIÓN NORTE, MANZANA 2, SANTIAGO DE ANAYA, HIDALGO</v>
      </c>
      <c r="H217" s="490" t="s">
        <v>4296</v>
      </c>
      <c r="I217" s="488" t="str">
        <f>VLOOKUP(MUEBLES3[[#This Row],[NO. ÁREA ]],AREAS[],2,FALSE)</f>
        <v>UNIDAD BÁSICA DE REHABILITACIÓN</v>
      </c>
      <c r="J217" s="496" t="str">
        <f>VLOOKUP(MUEBLES3[[#This Row],[NO. ÁREA ]],AREAS[],5,FALSE)</f>
        <v>C. BELEN GONZÁLEZ BARRERA</v>
      </c>
      <c r="K217" s="496">
        <v>167</v>
      </c>
      <c r="L217" s="488" t="str">
        <f>VLOOKUP(MUEBLES3[[#This Row],[NÚM. DE NOMINA ]],PERSONAL[],2,FALSE)</f>
        <v>ENF. AYLIN HERRERA LÓPEZ</v>
      </c>
      <c r="M217" s="488" t="str">
        <f>VLOOKUP(MUEBLES3[[#This Row],[NÚM. DE NOMINA ]],PERSONAL[],3,FALSE)</f>
        <v>ENFERMERA</v>
      </c>
      <c r="N217" s="494" t="s">
        <v>4404</v>
      </c>
      <c r="O217" s="496" t="s">
        <v>4760</v>
      </c>
      <c r="P217" s="497" t="str">
        <f>VLOOKUP(MUEBLES3[[#This Row],[NÚM. DE BIEN ]],BIENES[],2,FALSE)</f>
        <v xml:space="preserve">IMPRESORA </v>
      </c>
      <c r="Q217" s="499" t="s">
        <v>1936</v>
      </c>
      <c r="R217" s="490" t="s">
        <v>5154</v>
      </c>
      <c r="S217" s="494" t="s">
        <v>158</v>
      </c>
      <c r="T217" s="494" t="s">
        <v>1934</v>
      </c>
      <c r="U217" s="494" t="s">
        <v>1935</v>
      </c>
      <c r="V217" s="494">
        <v>165</v>
      </c>
      <c r="W217" s="500">
        <v>44512</v>
      </c>
      <c r="X217" s="498">
        <v>4800</v>
      </c>
      <c r="Y217" s="498"/>
      <c r="Z217" s="498">
        <v>4800</v>
      </c>
      <c r="AA217" s="496" t="s">
        <v>1325</v>
      </c>
      <c r="AB217" s="498"/>
      <c r="AC217" s="512" t="s">
        <v>26</v>
      </c>
      <c r="AD217" s="511"/>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c r="HE217" s="9"/>
      <c r="HF217" s="9"/>
      <c r="HG217" s="9"/>
      <c r="HH217" s="9"/>
      <c r="HI217" s="9"/>
      <c r="HJ217" s="9"/>
      <c r="HK217" s="9"/>
      <c r="HL217" s="9"/>
      <c r="HM217" s="9"/>
      <c r="HN217" s="9"/>
      <c r="HO217" s="9"/>
      <c r="HP217" s="9"/>
      <c r="HQ217" s="9"/>
      <c r="HR217" s="9"/>
      <c r="HS217" s="9"/>
      <c r="HT217" s="9"/>
      <c r="HU217" s="9"/>
      <c r="HV217" s="9"/>
      <c r="HW217" s="9"/>
      <c r="HX217" s="9"/>
      <c r="HY217" s="9"/>
      <c r="HZ217" s="9"/>
      <c r="IA217" s="9"/>
      <c r="IB217" s="9"/>
      <c r="IC217" s="9"/>
      <c r="ID217" s="9"/>
      <c r="IE217" s="9"/>
      <c r="IF217" s="9"/>
      <c r="IG217" s="9"/>
      <c r="IH217" s="9"/>
      <c r="II217" s="9"/>
      <c r="IJ217" s="9"/>
      <c r="IK217" s="9"/>
      <c r="IL217" s="9"/>
      <c r="IM217" s="9"/>
      <c r="IN217" s="9"/>
      <c r="IO217" s="9"/>
      <c r="IP217" s="9"/>
      <c r="IQ217" s="9"/>
      <c r="IR217" s="9"/>
      <c r="IS217" s="9"/>
      <c r="IT217" s="9"/>
      <c r="IU217" s="9"/>
      <c r="IV217" s="9"/>
      <c r="IW217" s="9"/>
      <c r="IX217" s="9"/>
      <c r="IY217" s="9"/>
      <c r="IZ217" s="9"/>
      <c r="JA217" s="9"/>
      <c r="JB217" s="9"/>
      <c r="JC217" s="9"/>
      <c r="JD217" s="9"/>
      <c r="JE217" s="9"/>
      <c r="JF217" s="9"/>
      <c r="JG217" s="9"/>
      <c r="JH217" s="9"/>
      <c r="JI217" s="9"/>
      <c r="JJ217" s="9"/>
      <c r="JK217" s="9"/>
      <c r="JL217" s="9"/>
      <c r="JM217" s="9"/>
      <c r="JN217" s="9"/>
      <c r="JO217" s="9"/>
      <c r="JP217" s="9"/>
      <c r="JQ217" s="9"/>
      <c r="JR217" s="9"/>
      <c r="JS217" s="9"/>
      <c r="JT217" s="9"/>
      <c r="JU217" s="9"/>
      <c r="JV217" s="9"/>
      <c r="JW217" s="9"/>
      <c r="JX217" s="9"/>
      <c r="JY217" s="9"/>
      <c r="JZ217" s="9"/>
      <c r="KA217" s="9"/>
      <c r="KB217" s="9"/>
      <c r="KC217" s="9"/>
      <c r="KD217" s="9"/>
      <c r="KE217" s="9"/>
      <c r="KF217" s="9"/>
      <c r="KG217" s="9"/>
      <c r="KH217" s="9"/>
      <c r="KI217" s="9"/>
      <c r="KJ217" s="9"/>
      <c r="KK217" s="9"/>
      <c r="KL217" s="9"/>
      <c r="KM217" s="9"/>
      <c r="KN217" s="9"/>
      <c r="KO217" s="9"/>
      <c r="KP217" s="9"/>
      <c r="KQ217" s="9"/>
      <c r="KR217" s="9"/>
      <c r="KS217" s="9"/>
      <c r="KT217" s="9"/>
      <c r="KU217" s="9"/>
      <c r="KV217" s="9"/>
      <c r="KW217" s="9"/>
      <c r="KX217" s="9"/>
      <c r="KY217" s="9"/>
      <c r="KZ217" s="9"/>
      <c r="LA217" s="9"/>
      <c r="LB217" s="9"/>
      <c r="LC217" s="9"/>
      <c r="LD217" s="9"/>
      <c r="LE217" s="9"/>
      <c r="LF217" s="9"/>
      <c r="LG217" s="9"/>
      <c r="LH217" s="9"/>
      <c r="LI217" s="9"/>
      <c r="LJ217" s="9"/>
      <c r="LK217" s="9"/>
      <c r="LL217" s="9"/>
      <c r="LM217" s="9"/>
      <c r="LN217" s="9"/>
      <c r="LO217" s="9"/>
      <c r="LP217" s="9"/>
      <c r="LQ217" s="9"/>
      <c r="LR217" s="9"/>
      <c r="LS217" s="9"/>
      <c r="LT217" s="9"/>
      <c r="LU217" s="9"/>
      <c r="LV217" s="9"/>
      <c r="LW217" s="9"/>
      <c r="LX217" s="9"/>
    </row>
    <row r="218" spans="1:336" s="438" customFormat="1" ht="189" x14ac:dyDescent="0.25">
      <c r="A218" s="661" t="str">
        <f>CONCATENATE(MUEBLES3[[#This Row],[CODIGO DE LA PARTIDA ESPECIFICA ]],"-",MUEBLES3[[#This Row],[NO. EDIFICIO ]],"-",MUEBLES3[[#This Row],[NO. ÁREA ]],"-",MUEBLES3[[#This Row],[NÚM. DE BIEN ]],"-",MUEBLES3[[#This Row],[CONSECUTIVO DEL BIEN ]],"-",MUEBLES3[[#This Row],[CONSECUTIVO GENERAL DE INVENTARIO]])</f>
        <v>515-01-06-225-001-0213</v>
      </c>
      <c r="B218" s="494">
        <v>515</v>
      </c>
      <c r="C218" s="489" t="s">
        <v>6093</v>
      </c>
      <c r="D218" s="495" t="s">
        <v>7715</v>
      </c>
      <c r="E218" s="494" t="s">
        <v>4060</v>
      </c>
      <c r="F218" s="495" t="str">
        <f>VLOOKUP(MUEBLES3[[#This Row],[NO. EDIFICIO ]],EDIFICIOS[],2,FALSE)</f>
        <v>PALACIO MUNICIPAL</v>
      </c>
      <c r="G218" s="495" t="str">
        <f>VLOOKUP(MUEBLES3[[#This Row],[NO. EDIFICIO ]],EDIFICIOS[],3,FALSE)</f>
        <v>PALACIO MUNICIPAL, S/N, COLONIA CENTRO</v>
      </c>
      <c r="H218" s="490" t="s">
        <v>4064</v>
      </c>
      <c r="I218" s="488" t="str">
        <f>VLOOKUP(MUEBLES3[[#This Row],[NO. ÁREA ]],AREAS[],2,FALSE)</f>
        <v xml:space="preserve">SECRETARÍA GENERAL MUNICIPAL </v>
      </c>
      <c r="J218" s="496" t="str">
        <f>VLOOKUP(MUEBLES3[[#This Row],[NO. ÁREA ]],AREAS[],5,FALSE)</f>
        <v>C. CLEMENTE HERNÁNDEZ ESPINOZA</v>
      </c>
      <c r="K218" s="496">
        <v>113</v>
      </c>
      <c r="L218" s="488" t="str">
        <f>VLOOKUP(MUEBLES3[[#This Row],[NÚM. DE NOMINA ]],PERSONAL[],2,FALSE)</f>
        <v>C. CLEMENTE HERNÁNDEZ ESPINOZA</v>
      </c>
      <c r="M218" s="488" t="str">
        <f>VLOOKUP(MUEBLES3[[#This Row],[NÚM. DE NOMINA ]],PERSONAL[],3,FALSE)</f>
        <v>SECRETARIO GENERAL MUNICIPAL</v>
      </c>
      <c r="N218" s="494" t="s">
        <v>4858</v>
      </c>
      <c r="O218" s="496" t="s">
        <v>4692</v>
      </c>
      <c r="P218" s="497" t="str">
        <f>VLOOKUP(MUEBLES3[[#This Row],[NÚM. DE BIEN ]],BIENES[],2,FALSE)</f>
        <v>PANTALLA TV</v>
      </c>
      <c r="Q218" s="499" t="s">
        <v>1961</v>
      </c>
      <c r="R218" s="490" t="s">
        <v>5155</v>
      </c>
      <c r="S218" s="494" t="s">
        <v>114</v>
      </c>
      <c r="T218" s="494" t="s">
        <v>1941</v>
      </c>
      <c r="U218" s="494" t="s">
        <v>1942</v>
      </c>
      <c r="V218" s="494">
        <v>5283</v>
      </c>
      <c r="W218" s="500">
        <v>44533</v>
      </c>
      <c r="X218" s="498">
        <v>32248</v>
      </c>
      <c r="Y218" s="498"/>
      <c r="Z218" s="498">
        <v>32248</v>
      </c>
      <c r="AA218" s="494" t="s">
        <v>1322</v>
      </c>
      <c r="AB218" s="498"/>
      <c r="AC218" s="512" t="s">
        <v>33</v>
      </c>
      <c r="AD218" s="511"/>
      <c r="AE218" s="437"/>
      <c r="AF218" s="9"/>
      <c r="AG218" s="437"/>
      <c r="AH218" s="437"/>
      <c r="AI218" s="437"/>
      <c r="AJ218" s="437"/>
      <c r="AK218" s="437"/>
      <c r="AL218" s="437"/>
      <c r="AM218" s="437"/>
      <c r="AN218" s="437"/>
      <c r="AO218" s="437"/>
      <c r="AP218" s="437"/>
      <c r="AQ218" s="437"/>
      <c r="AR218" s="437"/>
      <c r="AS218" s="437"/>
      <c r="AT218" s="437"/>
      <c r="AU218" s="437"/>
      <c r="AV218" s="437"/>
      <c r="AW218" s="437"/>
      <c r="AX218" s="437"/>
      <c r="AY218" s="437"/>
      <c r="AZ218" s="437"/>
      <c r="BA218" s="437"/>
      <c r="BB218" s="437"/>
      <c r="BC218" s="437"/>
      <c r="BD218" s="437"/>
      <c r="BE218" s="437"/>
      <c r="BF218" s="437"/>
      <c r="BG218" s="437"/>
      <c r="BH218" s="437"/>
      <c r="BI218" s="437"/>
      <c r="BJ218" s="437"/>
      <c r="BK218" s="437"/>
      <c r="BL218" s="437"/>
      <c r="BM218" s="437"/>
      <c r="BN218" s="437"/>
      <c r="BO218" s="437"/>
      <c r="BP218" s="437"/>
      <c r="BQ218" s="437"/>
      <c r="BR218" s="437"/>
      <c r="BS218" s="437"/>
      <c r="BT218" s="437"/>
      <c r="BU218" s="437"/>
      <c r="BV218" s="437"/>
      <c r="BW218" s="437"/>
      <c r="BX218" s="437"/>
      <c r="BY218" s="437"/>
      <c r="BZ218" s="437"/>
      <c r="CA218" s="437"/>
      <c r="CB218" s="437"/>
      <c r="CC218" s="437"/>
      <c r="CD218" s="437"/>
      <c r="CE218" s="437"/>
      <c r="CF218" s="437"/>
      <c r="CG218" s="437"/>
      <c r="CH218" s="437"/>
      <c r="CI218" s="437"/>
      <c r="CJ218" s="437"/>
      <c r="CK218" s="437"/>
      <c r="CL218" s="437"/>
      <c r="CM218" s="437"/>
      <c r="CN218" s="437"/>
      <c r="CO218" s="437"/>
      <c r="CP218" s="437"/>
      <c r="CQ218" s="437"/>
      <c r="CR218" s="437"/>
      <c r="CS218" s="437"/>
      <c r="CT218" s="437"/>
      <c r="CU218" s="437"/>
      <c r="CV218" s="437"/>
      <c r="CW218" s="437"/>
      <c r="CX218" s="437"/>
      <c r="CY218" s="437"/>
      <c r="CZ218" s="437"/>
      <c r="DA218" s="437"/>
      <c r="DB218" s="437"/>
      <c r="DC218" s="437"/>
      <c r="DD218" s="437"/>
      <c r="DE218" s="437"/>
      <c r="DF218" s="437"/>
      <c r="DG218" s="437"/>
      <c r="DH218" s="437"/>
      <c r="DI218" s="437"/>
      <c r="DJ218" s="437"/>
      <c r="DK218" s="437"/>
      <c r="DL218" s="437"/>
      <c r="DM218" s="437"/>
      <c r="DN218" s="437"/>
      <c r="DO218" s="437"/>
      <c r="DP218" s="437"/>
      <c r="DQ218" s="437"/>
      <c r="DR218" s="437"/>
      <c r="DS218" s="437"/>
      <c r="DT218" s="437"/>
      <c r="DU218" s="437"/>
      <c r="DV218" s="437"/>
      <c r="DW218" s="437"/>
      <c r="DX218" s="437"/>
      <c r="DY218" s="437"/>
      <c r="DZ218" s="437"/>
      <c r="EA218" s="437"/>
      <c r="EB218" s="437"/>
      <c r="EC218" s="437"/>
      <c r="ED218" s="437"/>
      <c r="EE218" s="437"/>
      <c r="EF218" s="437"/>
      <c r="EG218" s="437"/>
      <c r="EH218" s="437"/>
      <c r="EI218" s="437"/>
      <c r="EJ218" s="437"/>
      <c r="EK218" s="437"/>
      <c r="EL218" s="437"/>
      <c r="EM218" s="437"/>
      <c r="EN218" s="437"/>
      <c r="EO218" s="437"/>
      <c r="EP218" s="437"/>
      <c r="EQ218" s="437"/>
      <c r="ER218" s="437"/>
      <c r="ES218" s="437"/>
      <c r="ET218" s="437"/>
      <c r="EU218" s="437"/>
      <c r="EV218" s="437"/>
      <c r="EW218" s="437"/>
      <c r="EX218" s="437"/>
      <c r="EY218" s="437"/>
      <c r="EZ218" s="437"/>
      <c r="FA218" s="437"/>
      <c r="FB218" s="437"/>
      <c r="FC218" s="437"/>
      <c r="FD218" s="437"/>
      <c r="FE218" s="437"/>
      <c r="FF218" s="437"/>
      <c r="FG218" s="437"/>
      <c r="FH218" s="437"/>
      <c r="FI218" s="437"/>
      <c r="FJ218" s="437"/>
      <c r="FK218" s="437"/>
      <c r="FL218" s="437"/>
      <c r="FM218" s="437"/>
      <c r="FN218" s="437"/>
      <c r="FO218" s="437"/>
      <c r="FP218" s="437"/>
      <c r="FQ218" s="437"/>
      <c r="FR218" s="437"/>
      <c r="FS218" s="437"/>
      <c r="FT218" s="437"/>
      <c r="FU218" s="437"/>
      <c r="FV218" s="437"/>
      <c r="FW218" s="437"/>
      <c r="FX218" s="437"/>
      <c r="FY218" s="437"/>
      <c r="FZ218" s="437"/>
      <c r="GA218" s="437"/>
      <c r="GB218" s="437"/>
      <c r="GC218" s="437"/>
      <c r="GD218" s="437"/>
      <c r="GE218" s="437"/>
      <c r="GF218" s="437"/>
      <c r="GG218" s="437"/>
      <c r="GH218" s="437"/>
      <c r="GI218" s="437"/>
      <c r="GJ218" s="437"/>
      <c r="GK218" s="437"/>
      <c r="GL218" s="437"/>
      <c r="GM218" s="437"/>
      <c r="GN218" s="437"/>
      <c r="GO218" s="437"/>
      <c r="GP218" s="437"/>
      <c r="GQ218" s="437"/>
      <c r="GR218" s="437"/>
      <c r="GS218" s="437"/>
      <c r="GT218" s="437"/>
      <c r="GU218" s="437"/>
      <c r="GV218" s="437"/>
      <c r="GW218" s="437"/>
      <c r="GX218" s="437"/>
      <c r="GY218" s="437"/>
      <c r="GZ218" s="437"/>
      <c r="HA218" s="437"/>
      <c r="HB218" s="437"/>
      <c r="HC218" s="437"/>
      <c r="HD218" s="437"/>
      <c r="HE218" s="437"/>
      <c r="HF218" s="437"/>
      <c r="HG218" s="437"/>
      <c r="HH218" s="437"/>
      <c r="HI218" s="437"/>
      <c r="HJ218" s="437"/>
      <c r="HK218" s="437"/>
      <c r="HL218" s="437"/>
      <c r="HM218" s="437"/>
      <c r="HN218" s="437"/>
      <c r="HO218" s="437"/>
      <c r="HP218" s="437"/>
      <c r="HQ218" s="437"/>
      <c r="HR218" s="437"/>
      <c r="HS218" s="437"/>
      <c r="HT218" s="437"/>
      <c r="HU218" s="437"/>
      <c r="HV218" s="437"/>
      <c r="HW218" s="437"/>
      <c r="HX218" s="437"/>
      <c r="HY218" s="437"/>
      <c r="HZ218" s="437"/>
      <c r="IA218" s="437"/>
      <c r="IB218" s="437"/>
      <c r="IC218" s="437"/>
      <c r="ID218" s="437"/>
      <c r="IE218" s="437"/>
      <c r="IF218" s="437"/>
      <c r="IG218" s="437"/>
      <c r="IH218" s="437"/>
      <c r="II218" s="437"/>
      <c r="IJ218" s="437"/>
      <c r="IK218" s="437"/>
      <c r="IL218" s="437"/>
      <c r="IM218" s="437"/>
      <c r="IN218" s="437"/>
      <c r="IO218" s="437"/>
      <c r="IP218" s="437"/>
      <c r="IQ218" s="437"/>
      <c r="IR218" s="437"/>
      <c r="IS218" s="437"/>
      <c r="IT218" s="437"/>
      <c r="IU218" s="437"/>
      <c r="IV218" s="437"/>
      <c r="IW218" s="437"/>
      <c r="IX218" s="437"/>
      <c r="IY218" s="437"/>
      <c r="IZ218" s="437"/>
      <c r="JA218" s="437"/>
      <c r="JB218" s="437"/>
      <c r="JC218" s="437"/>
      <c r="JD218" s="437"/>
      <c r="JE218" s="437"/>
      <c r="JF218" s="437"/>
      <c r="JG218" s="437"/>
      <c r="JH218" s="437"/>
      <c r="JI218" s="437"/>
      <c r="JJ218" s="437"/>
      <c r="JK218" s="437"/>
      <c r="JL218" s="437"/>
      <c r="JM218" s="437"/>
      <c r="JN218" s="437"/>
      <c r="JO218" s="437"/>
      <c r="JP218" s="437"/>
      <c r="JQ218" s="437"/>
      <c r="JR218" s="437"/>
      <c r="JS218" s="437"/>
      <c r="JT218" s="437"/>
      <c r="JU218" s="437"/>
      <c r="JV218" s="437"/>
      <c r="JW218" s="437"/>
      <c r="JX218" s="437"/>
      <c r="JY218" s="437"/>
      <c r="JZ218" s="437"/>
      <c r="KA218" s="437"/>
      <c r="KB218" s="437"/>
      <c r="KC218" s="437"/>
      <c r="KD218" s="437"/>
      <c r="KE218" s="437"/>
      <c r="KF218" s="437"/>
      <c r="KG218" s="437"/>
      <c r="KH218" s="437"/>
      <c r="KI218" s="437"/>
      <c r="KJ218" s="437"/>
      <c r="KK218" s="437"/>
      <c r="KL218" s="437"/>
      <c r="KM218" s="437"/>
      <c r="KN218" s="437"/>
      <c r="KO218" s="437"/>
      <c r="KP218" s="437"/>
      <c r="KQ218" s="437"/>
      <c r="KR218" s="437"/>
      <c r="KS218" s="437"/>
      <c r="KT218" s="437"/>
      <c r="KU218" s="437"/>
      <c r="KV218" s="437"/>
      <c r="KW218" s="437"/>
      <c r="KX218" s="437"/>
      <c r="KY218" s="437"/>
      <c r="KZ218" s="437"/>
      <c r="LA218" s="437"/>
      <c r="LB218" s="437"/>
      <c r="LC218" s="437"/>
      <c r="LD218" s="437"/>
      <c r="LE218" s="437"/>
      <c r="LF218" s="437"/>
      <c r="LG218" s="437"/>
      <c r="LH218" s="437"/>
      <c r="LI218" s="437"/>
      <c r="LJ218" s="437"/>
      <c r="LK218" s="437"/>
      <c r="LL218" s="437"/>
      <c r="LM218" s="437"/>
      <c r="LN218" s="437"/>
      <c r="LO218" s="437"/>
      <c r="LP218" s="437"/>
      <c r="LQ218" s="437"/>
      <c r="LR218" s="437"/>
      <c r="LS218" s="437"/>
      <c r="LT218" s="437"/>
      <c r="LU218" s="437"/>
      <c r="LV218" s="437"/>
      <c r="LW218" s="437"/>
      <c r="LX218" s="437"/>
    </row>
    <row r="219" spans="1:336" s="15" customFormat="1" ht="189" x14ac:dyDescent="0.25">
      <c r="A219" s="661" t="str">
        <f>CONCATENATE(MUEBLES3[[#This Row],[CODIGO DE LA PARTIDA ESPECIFICA ]],"-",MUEBLES3[[#This Row],[NO. EDIFICIO ]],"-",MUEBLES3[[#This Row],[NO. ÁREA ]],"-",MUEBLES3[[#This Row],[NÚM. DE BIEN ]],"-",MUEBLES3[[#This Row],[CONSECUTIVO DEL BIEN ]],"-",MUEBLES3[[#This Row],[CONSECUTIVO GENERAL DE INVENTARIO]])</f>
        <v>515-01-01-225-002-0214</v>
      </c>
      <c r="B219" s="494">
        <v>515</v>
      </c>
      <c r="C219" s="489" t="s">
        <v>6093</v>
      </c>
      <c r="D219" s="495" t="s">
        <v>7716</v>
      </c>
      <c r="E219" s="494" t="s">
        <v>4060</v>
      </c>
      <c r="F219" s="495" t="str">
        <f>VLOOKUP(MUEBLES3[[#This Row],[NO. EDIFICIO ]],EDIFICIOS[],2,FALSE)</f>
        <v>PALACIO MUNICIPAL</v>
      </c>
      <c r="G219" s="495" t="str">
        <f>VLOOKUP(MUEBLES3[[#This Row],[NO. EDIFICIO ]],EDIFICIOS[],3,FALSE)</f>
        <v>PALACIO MUNICIPAL, S/N, COLONIA CENTRO</v>
      </c>
      <c r="H219" s="490" t="s">
        <v>4060</v>
      </c>
      <c r="I219" s="488" t="str">
        <f>VLOOKUP(MUEBLES3[[#This Row],[NO. ÁREA ]],AREAS[],2,FALSE)</f>
        <v xml:space="preserve">DESPACHO DE LA PRESIDENCIA </v>
      </c>
      <c r="J219" s="496" t="str">
        <f>VLOOKUP(MUEBLES3[[#This Row],[NO. ÁREA ]],AREAS[],5,FALSE)</f>
        <v>C. EDIGAR MONTER ÁNGELES</v>
      </c>
      <c r="K219" s="496">
        <v>3</v>
      </c>
      <c r="L219" s="488" t="str">
        <f>VLOOKUP(MUEBLES3[[#This Row],[NÚM. DE NOMINA ]],PERSONAL[],2,FALSE)</f>
        <v>C. EDIGAR MONTER ÁNGELES</v>
      </c>
      <c r="M219" s="488" t="str">
        <f>VLOOKUP(MUEBLES3[[#This Row],[NÚM. DE NOMINA ]],PERSONAL[],3,FALSE)</f>
        <v>PRESIDENTE MUNICIPAL CONSTITUCIONAL</v>
      </c>
      <c r="N219" s="494" t="s">
        <v>4858</v>
      </c>
      <c r="O219" s="496" t="s">
        <v>4693</v>
      </c>
      <c r="P219" s="497" t="str">
        <f>VLOOKUP(MUEBLES3[[#This Row],[NÚM. DE BIEN ]],BIENES[],2,FALSE)</f>
        <v>PANTALLA TV</v>
      </c>
      <c r="Q219" s="499" t="s">
        <v>1962</v>
      </c>
      <c r="R219" s="490" t="s">
        <v>5156</v>
      </c>
      <c r="S219" s="494" t="s">
        <v>114</v>
      </c>
      <c r="T219" s="494" t="s">
        <v>1941</v>
      </c>
      <c r="U219" s="494" t="s">
        <v>1944</v>
      </c>
      <c r="V219" s="494">
        <v>5283</v>
      </c>
      <c r="W219" s="500">
        <v>44533</v>
      </c>
      <c r="X219" s="498">
        <v>32248</v>
      </c>
      <c r="Y219" s="498"/>
      <c r="Z219" s="498">
        <v>32248</v>
      </c>
      <c r="AA219" s="494" t="s">
        <v>1322</v>
      </c>
      <c r="AB219" s="498"/>
      <c r="AC219" s="512" t="s">
        <v>26</v>
      </c>
      <c r="AD219" s="511"/>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9"/>
      <c r="DP219" s="9"/>
      <c r="DQ219" s="9"/>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9"/>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9"/>
      <c r="GW219" s="9"/>
      <c r="GX219" s="9"/>
      <c r="GY219" s="9"/>
      <c r="GZ219" s="9"/>
      <c r="HA219" s="9"/>
      <c r="HB219" s="9"/>
      <c r="HC219" s="9"/>
      <c r="HD219" s="9"/>
      <c r="HE219" s="9"/>
      <c r="HF219" s="9"/>
      <c r="HG219" s="9"/>
      <c r="HH219" s="9"/>
      <c r="HI219" s="9"/>
      <c r="HJ219" s="9"/>
      <c r="HK219" s="9"/>
      <c r="HL219" s="9"/>
      <c r="HM219" s="9"/>
      <c r="HN219" s="9"/>
      <c r="HO219" s="9"/>
      <c r="HP219" s="9"/>
      <c r="HQ219" s="9"/>
      <c r="HR219" s="9"/>
      <c r="HS219" s="9"/>
      <c r="HT219" s="9"/>
      <c r="HU219" s="9"/>
      <c r="HV219" s="9"/>
      <c r="HW219" s="9"/>
      <c r="HX219" s="9"/>
      <c r="HY219" s="9"/>
      <c r="HZ219" s="9"/>
      <c r="IA219" s="9"/>
      <c r="IB219" s="9"/>
      <c r="IC219" s="9"/>
      <c r="ID219" s="9"/>
      <c r="IE219" s="9"/>
      <c r="IF219" s="9"/>
      <c r="IG219" s="9"/>
      <c r="IH219" s="9"/>
      <c r="II219" s="9"/>
      <c r="IJ219" s="9"/>
      <c r="IK219" s="9"/>
      <c r="IL219" s="9"/>
      <c r="IM219" s="9"/>
      <c r="IN219" s="9"/>
      <c r="IO219" s="9"/>
      <c r="IP219" s="9"/>
      <c r="IQ219" s="9"/>
      <c r="IR219" s="9"/>
      <c r="IS219" s="9"/>
      <c r="IT219" s="9"/>
      <c r="IU219" s="9"/>
      <c r="IV219" s="9"/>
      <c r="IW219" s="9"/>
      <c r="IX219" s="9"/>
      <c r="IY219" s="9"/>
      <c r="IZ219" s="9"/>
      <c r="JA219" s="9"/>
      <c r="JB219" s="9"/>
      <c r="JC219" s="9"/>
      <c r="JD219" s="9"/>
      <c r="JE219" s="9"/>
      <c r="JF219" s="9"/>
      <c r="JG219" s="9"/>
      <c r="JH219" s="9"/>
      <c r="JI219" s="9"/>
      <c r="JJ219" s="9"/>
      <c r="JK219" s="9"/>
      <c r="JL219" s="9"/>
      <c r="JM219" s="9"/>
      <c r="JN219" s="9"/>
      <c r="JO219" s="9"/>
      <c r="JP219" s="9"/>
      <c r="JQ219" s="9"/>
      <c r="JR219" s="9"/>
      <c r="JS219" s="9"/>
      <c r="JT219" s="9"/>
      <c r="JU219" s="9"/>
      <c r="JV219" s="9"/>
      <c r="JW219" s="9"/>
      <c r="JX219" s="9"/>
      <c r="JY219" s="9"/>
      <c r="JZ219" s="9"/>
      <c r="KA219" s="9"/>
      <c r="KB219" s="9"/>
      <c r="KC219" s="9"/>
      <c r="KD219" s="9"/>
      <c r="KE219" s="9"/>
      <c r="KF219" s="9"/>
      <c r="KG219" s="9"/>
      <c r="KH219" s="9"/>
      <c r="KI219" s="9"/>
      <c r="KJ219" s="9"/>
      <c r="KK219" s="9"/>
      <c r="KL219" s="9"/>
      <c r="KM219" s="9"/>
      <c r="KN219" s="9"/>
      <c r="KO219" s="9"/>
      <c r="KP219" s="9"/>
      <c r="KQ219" s="9"/>
      <c r="KR219" s="9"/>
      <c r="KS219" s="9"/>
      <c r="KT219" s="9"/>
      <c r="KU219" s="9"/>
      <c r="KV219" s="9"/>
      <c r="KW219" s="9"/>
      <c r="KX219" s="9"/>
      <c r="KY219" s="9"/>
      <c r="KZ219" s="9"/>
      <c r="LA219" s="9"/>
      <c r="LB219" s="9"/>
      <c r="LC219" s="9"/>
      <c r="LD219" s="9"/>
      <c r="LE219" s="9"/>
      <c r="LF219" s="9"/>
      <c r="LG219" s="9"/>
      <c r="LH219" s="9"/>
      <c r="LI219" s="9"/>
      <c r="LJ219" s="9"/>
      <c r="LK219" s="9"/>
      <c r="LL219" s="9"/>
      <c r="LM219" s="9"/>
      <c r="LN219" s="9"/>
      <c r="LO219" s="9"/>
      <c r="LP219" s="9"/>
      <c r="LQ219" s="9"/>
      <c r="LR219" s="9"/>
      <c r="LS219" s="9"/>
      <c r="LT219" s="9"/>
      <c r="LU219" s="9"/>
      <c r="LV219" s="9"/>
      <c r="LW219" s="9"/>
      <c r="LX219" s="9"/>
    </row>
    <row r="220" spans="1:336" s="15" customFormat="1" ht="173.25" x14ac:dyDescent="0.25">
      <c r="A220" s="661" t="str">
        <f>CONCATENATE(MUEBLES3[[#This Row],[CODIGO DE LA PARTIDA ESPECIFICA ]],"-",MUEBLES3[[#This Row],[NO. EDIFICIO ]],"-",MUEBLES3[[#This Row],[NO. ÁREA ]],"-",MUEBLES3[[#This Row],[NÚM. DE BIEN ]],"-",MUEBLES3[[#This Row],[CONSECUTIVO DEL BIEN ]],"-",MUEBLES3[[#This Row],[CONSECUTIVO GENERAL DE INVENTARIO]])</f>
        <v>515-01-23-151-070-0215</v>
      </c>
      <c r="B220" s="494">
        <v>515</v>
      </c>
      <c r="C220" s="489" t="s">
        <v>6093</v>
      </c>
      <c r="D220" s="495" t="s">
        <v>7717</v>
      </c>
      <c r="E220" s="494" t="s">
        <v>4060</v>
      </c>
      <c r="F220" s="495" t="str">
        <f>VLOOKUP(MUEBLES3[[#This Row],[NO. EDIFICIO ]],EDIFICIOS[],2,FALSE)</f>
        <v>PALACIO MUNICIPAL</v>
      </c>
      <c r="G220" s="495" t="str">
        <f>VLOOKUP(MUEBLES3[[#This Row],[NO. EDIFICIO ]],EDIFICIOS[],3,FALSE)</f>
        <v>PALACIO MUNICIPAL, S/N, COLONIA CENTRO</v>
      </c>
      <c r="H220" s="490" t="s">
        <v>4268</v>
      </c>
      <c r="I220" s="488" t="str">
        <f>VLOOKUP(MUEBLES3[[#This Row],[NO. ÁREA ]],AREAS[],2,FALSE)</f>
        <v>CATASTRO</v>
      </c>
      <c r="J220" s="496" t="str">
        <f>VLOOKUP(MUEBLES3[[#This Row],[NO. ÁREA ]],AREAS[],5,FALSE)</f>
        <v>ING. LEONEL GARCÍA CADENA</v>
      </c>
      <c r="K220" s="496">
        <v>38</v>
      </c>
      <c r="L220" s="488" t="str">
        <f>VLOOKUP(MUEBLES3[[#This Row],[NÚM. DE NOMINA ]],PERSONAL[],2,FALSE)</f>
        <v>ING. LEONEL GARCÍA CADENA</v>
      </c>
      <c r="M220" s="488" t="str">
        <f>VLOOKUP(MUEBLES3[[#This Row],[NÚM. DE NOMINA ]],PERSONAL[],3,FALSE)</f>
        <v>TITULAR</v>
      </c>
      <c r="N220" s="494" t="s">
        <v>4404</v>
      </c>
      <c r="O220" s="496" t="s">
        <v>4761</v>
      </c>
      <c r="P220" s="497" t="str">
        <f>VLOOKUP(MUEBLES3[[#This Row],[NÚM. DE BIEN ]],BIENES[],2,FALSE)</f>
        <v xml:space="preserve">IMPRESORA </v>
      </c>
      <c r="Q220" s="499" t="s">
        <v>1983</v>
      </c>
      <c r="R220" s="490" t="s">
        <v>5157</v>
      </c>
      <c r="S220" s="494" t="s">
        <v>158</v>
      </c>
      <c r="T220" s="494" t="s">
        <v>1984</v>
      </c>
      <c r="U220" s="494" t="s">
        <v>1985</v>
      </c>
      <c r="V220" s="494">
        <v>180</v>
      </c>
      <c r="W220" s="500">
        <v>44538</v>
      </c>
      <c r="X220" s="498">
        <v>5800</v>
      </c>
      <c r="Y220" s="498"/>
      <c r="Z220" s="498">
        <v>5800</v>
      </c>
      <c r="AA220" s="496" t="s">
        <v>3342</v>
      </c>
      <c r="AB220" s="498"/>
      <c r="AC220" s="512" t="s">
        <v>26</v>
      </c>
      <c r="AD220" s="511"/>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9"/>
      <c r="DP220" s="9"/>
      <c r="DQ220" s="9"/>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9"/>
      <c r="ES220" s="9"/>
      <c r="ET220" s="9"/>
      <c r="EU220" s="9"/>
      <c r="EV220" s="9"/>
      <c r="EW220" s="9"/>
      <c r="EX220" s="9"/>
      <c r="EY220" s="9"/>
      <c r="EZ220" s="9"/>
      <c r="FA220" s="9"/>
      <c r="FB220" s="9"/>
      <c r="FC220" s="9"/>
      <c r="FD220" s="9"/>
      <c r="FE220" s="9"/>
      <c r="FF220" s="9"/>
      <c r="FG220" s="9"/>
      <c r="FH220" s="9"/>
      <c r="FI220" s="9"/>
      <c r="FJ220" s="9"/>
      <c r="FK220" s="9"/>
      <c r="FL220" s="9"/>
      <c r="FM220" s="9"/>
      <c r="FN220" s="9"/>
      <c r="FO220" s="9"/>
      <c r="FP220" s="9"/>
      <c r="FQ220" s="9"/>
      <c r="FR220" s="9"/>
      <c r="FS220" s="9"/>
      <c r="FT220" s="9"/>
      <c r="FU220" s="9"/>
      <c r="FV220" s="9"/>
      <c r="FW220" s="9"/>
      <c r="FX220" s="9"/>
      <c r="FY220" s="9"/>
      <c r="FZ220" s="9"/>
      <c r="GA220" s="9"/>
      <c r="GB220" s="9"/>
      <c r="GC220" s="9"/>
      <c r="GD220" s="9"/>
      <c r="GE220" s="9"/>
      <c r="GF220" s="9"/>
      <c r="GG220" s="9"/>
      <c r="GH220" s="9"/>
      <c r="GI220" s="9"/>
      <c r="GJ220" s="9"/>
      <c r="GK220" s="9"/>
      <c r="GL220" s="9"/>
      <c r="GM220" s="9"/>
      <c r="GN220" s="9"/>
      <c r="GO220" s="9"/>
      <c r="GP220" s="9"/>
      <c r="GQ220" s="9"/>
      <c r="GR220" s="9"/>
      <c r="GS220" s="9"/>
      <c r="GT220" s="9"/>
      <c r="GU220" s="9"/>
      <c r="GV220" s="9"/>
      <c r="GW220" s="9"/>
      <c r="GX220" s="9"/>
      <c r="GY220" s="9"/>
      <c r="GZ220" s="9"/>
      <c r="HA220" s="9"/>
      <c r="HB220" s="9"/>
      <c r="HC220" s="9"/>
      <c r="HD220" s="9"/>
      <c r="HE220" s="9"/>
      <c r="HF220" s="9"/>
      <c r="HG220" s="9"/>
      <c r="HH220" s="9"/>
      <c r="HI220" s="9"/>
      <c r="HJ220" s="9"/>
      <c r="HK220" s="9"/>
      <c r="HL220" s="9"/>
      <c r="HM220" s="9"/>
      <c r="HN220" s="9"/>
      <c r="HO220" s="9"/>
      <c r="HP220" s="9"/>
      <c r="HQ220" s="9"/>
      <c r="HR220" s="9"/>
      <c r="HS220" s="9"/>
      <c r="HT220" s="9"/>
      <c r="HU220" s="9"/>
      <c r="HV220" s="9"/>
      <c r="HW220" s="9"/>
      <c r="HX220" s="9"/>
      <c r="HY220" s="9"/>
      <c r="HZ220" s="9"/>
      <c r="IA220" s="9"/>
      <c r="IB220" s="9"/>
      <c r="IC220" s="9"/>
      <c r="ID220" s="9"/>
      <c r="IE220" s="9"/>
      <c r="IF220" s="9"/>
      <c r="IG220" s="9"/>
      <c r="IH220" s="9"/>
      <c r="II220" s="9"/>
      <c r="IJ220" s="9"/>
      <c r="IK220" s="9"/>
      <c r="IL220" s="9"/>
      <c r="IM220" s="9"/>
      <c r="IN220" s="9"/>
      <c r="IO220" s="9"/>
      <c r="IP220" s="9"/>
      <c r="IQ220" s="9"/>
      <c r="IR220" s="9"/>
      <c r="IS220" s="9"/>
      <c r="IT220" s="9"/>
      <c r="IU220" s="9"/>
      <c r="IV220" s="9"/>
      <c r="IW220" s="9"/>
      <c r="IX220" s="9"/>
      <c r="IY220" s="9"/>
      <c r="IZ220" s="9"/>
      <c r="JA220" s="9"/>
      <c r="JB220" s="9"/>
      <c r="JC220" s="9"/>
      <c r="JD220" s="9"/>
      <c r="JE220" s="9"/>
      <c r="JF220" s="9"/>
      <c r="JG220" s="9"/>
      <c r="JH220" s="9"/>
      <c r="JI220" s="9"/>
      <c r="JJ220" s="9"/>
      <c r="JK220" s="9"/>
      <c r="JL220" s="9"/>
      <c r="JM220" s="9"/>
      <c r="JN220" s="9"/>
      <c r="JO220" s="9"/>
      <c r="JP220" s="9"/>
      <c r="JQ220" s="9"/>
      <c r="JR220" s="9"/>
      <c r="JS220" s="9"/>
      <c r="JT220" s="9"/>
      <c r="JU220" s="9"/>
      <c r="JV220" s="9"/>
      <c r="JW220" s="9"/>
      <c r="JX220" s="9"/>
      <c r="JY220" s="9"/>
      <c r="JZ220" s="9"/>
      <c r="KA220" s="9"/>
      <c r="KB220" s="9"/>
      <c r="KC220" s="9"/>
      <c r="KD220" s="9"/>
      <c r="KE220" s="9"/>
      <c r="KF220" s="9"/>
      <c r="KG220" s="9"/>
      <c r="KH220" s="9"/>
      <c r="KI220" s="9"/>
      <c r="KJ220" s="9"/>
      <c r="KK220" s="9"/>
      <c r="KL220" s="9"/>
      <c r="KM220" s="9"/>
      <c r="KN220" s="9"/>
      <c r="KO220" s="9"/>
      <c r="KP220" s="9"/>
      <c r="KQ220" s="9"/>
      <c r="KR220" s="9"/>
      <c r="KS220" s="9"/>
      <c r="KT220" s="9"/>
      <c r="KU220" s="9"/>
      <c r="KV220" s="9"/>
      <c r="KW220" s="9"/>
      <c r="KX220" s="9"/>
      <c r="KY220" s="9"/>
      <c r="KZ220" s="9"/>
      <c r="LA220" s="9"/>
      <c r="LB220" s="9"/>
      <c r="LC220" s="9"/>
      <c r="LD220" s="9"/>
      <c r="LE220" s="9"/>
      <c r="LF220" s="9"/>
      <c r="LG220" s="9"/>
      <c r="LH220" s="9"/>
      <c r="LI220" s="9"/>
      <c r="LJ220" s="9"/>
      <c r="LK220" s="9"/>
      <c r="LL220" s="9"/>
      <c r="LM220" s="9"/>
      <c r="LN220" s="9"/>
      <c r="LO220" s="9"/>
      <c r="LP220" s="9"/>
      <c r="LQ220" s="9"/>
      <c r="LR220" s="9"/>
      <c r="LS220" s="9"/>
      <c r="LT220" s="9"/>
      <c r="LU220" s="9"/>
      <c r="LV220" s="9"/>
      <c r="LW220" s="9"/>
      <c r="LX220" s="9"/>
    </row>
    <row r="221" spans="1:336" s="15" customFormat="1" ht="126" x14ac:dyDescent="0.25">
      <c r="A221" s="661" t="str">
        <f>CONCATENATE(MUEBLES3[[#This Row],[CODIGO DE LA PARTIDA ESPECIFICA ]],"-",MUEBLES3[[#This Row],[NO. EDIFICIO ]],"-",MUEBLES3[[#This Row],[NO. ÁREA ]],"-",MUEBLES3[[#This Row],[NÚM. DE BIEN ]],"-",MUEBLES3[[#This Row],[CONSECUTIVO DEL BIEN ]],"-",MUEBLES3[[#This Row],[CONSECUTIVO GENERAL DE INVENTARIO]])</f>
        <v>515-01-23-218-010-0216</v>
      </c>
      <c r="B221" s="494">
        <v>515</v>
      </c>
      <c r="C221" s="489" t="s">
        <v>6093</v>
      </c>
      <c r="D221" s="495" t="s">
        <v>7718</v>
      </c>
      <c r="E221" s="494" t="s">
        <v>4060</v>
      </c>
      <c r="F221" s="495" t="str">
        <f>VLOOKUP(MUEBLES3[[#This Row],[NO. EDIFICIO ]],EDIFICIOS[],2,FALSE)</f>
        <v>PALACIO MUNICIPAL</v>
      </c>
      <c r="G221" s="495" t="str">
        <f>VLOOKUP(MUEBLES3[[#This Row],[NO. EDIFICIO ]],EDIFICIOS[],3,FALSE)</f>
        <v>PALACIO MUNICIPAL, S/N, COLONIA CENTRO</v>
      </c>
      <c r="H221" s="490" t="s">
        <v>4268</v>
      </c>
      <c r="I221" s="488" t="str">
        <f>VLOOKUP(MUEBLES3[[#This Row],[NO. ÁREA ]],AREAS[],2,FALSE)</f>
        <v>CATASTRO</v>
      </c>
      <c r="J221" s="496" t="str">
        <f>VLOOKUP(MUEBLES3[[#This Row],[NO. ÁREA ]],AREAS[],5,FALSE)</f>
        <v>ING. LEONEL GARCÍA CADENA</v>
      </c>
      <c r="K221" s="496">
        <v>38</v>
      </c>
      <c r="L221" s="488" t="str">
        <f>VLOOKUP(MUEBLES3[[#This Row],[NÚM. DE NOMINA ]],PERSONAL[],2,FALSE)</f>
        <v>ING. LEONEL GARCÍA CADENA</v>
      </c>
      <c r="M221" s="488" t="str">
        <f>VLOOKUP(MUEBLES3[[#This Row],[NÚM. DE NOMINA ]],PERSONAL[],3,FALSE)</f>
        <v>TITULAR</v>
      </c>
      <c r="N221" s="494" t="s">
        <v>4851</v>
      </c>
      <c r="O221" s="496" t="s">
        <v>4701</v>
      </c>
      <c r="P221" s="497" t="str">
        <f>VLOOKUP(MUEBLES3[[#This Row],[NÚM. DE BIEN ]],BIENES[],2,FALSE)</f>
        <v xml:space="preserve">NO BREAK </v>
      </c>
      <c r="Q221" s="499" t="s">
        <v>1986</v>
      </c>
      <c r="R221" s="490" t="s">
        <v>5158</v>
      </c>
      <c r="S221" s="494" t="s">
        <v>1988</v>
      </c>
      <c r="T221" s="494" t="s">
        <v>1989</v>
      </c>
      <c r="U221" s="494" t="s">
        <v>1990</v>
      </c>
      <c r="V221" s="494">
        <v>180</v>
      </c>
      <c r="W221" s="500">
        <v>44538</v>
      </c>
      <c r="X221" s="498">
        <v>6000</v>
      </c>
      <c r="Y221" s="498"/>
      <c r="Z221" s="498">
        <v>6000</v>
      </c>
      <c r="AA221" s="496" t="s">
        <v>3342</v>
      </c>
      <c r="AB221" s="498"/>
      <c r="AC221" s="512" t="s">
        <v>26</v>
      </c>
      <c r="AD221" s="511"/>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9"/>
      <c r="FK221" s="9"/>
      <c r="FL221" s="9"/>
      <c r="FM221" s="9"/>
      <c r="FN221" s="9"/>
      <c r="FO221" s="9"/>
      <c r="FP221" s="9"/>
      <c r="FQ221" s="9"/>
      <c r="FR221" s="9"/>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9"/>
      <c r="HC221" s="9"/>
      <c r="HD221" s="9"/>
      <c r="HE221" s="9"/>
      <c r="HF221" s="9"/>
      <c r="HG221" s="9"/>
      <c r="HH221" s="9"/>
      <c r="HI221" s="9"/>
      <c r="HJ221" s="9"/>
      <c r="HK221" s="9"/>
      <c r="HL221" s="9"/>
      <c r="HM221" s="9"/>
      <c r="HN221" s="9"/>
      <c r="HO221" s="9"/>
      <c r="HP221" s="9"/>
      <c r="HQ221" s="9"/>
      <c r="HR221" s="9"/>
      <c r="HS221" s="9"/>
      <c r="HT221" s="9"/>
      <c r="HU221" s="9"/>
      <c r="HV221" s="9"/>
      <c r="HW221" s="9"/>
      <c r="HX221" s="9"/>
      <c r="HY221" s="9"/>
      <c r="HZ221" s="9"/>
      <c r="IA221" s="9"/>
      <c r="IB221" s="9"/>
      <c r="IC221" s="9"/>
      <c r="ID221" s="9"/>
      <c r="IE221" s="9"/>
      <c r="IF221" s="9"/>
      <c r="IG221" s="9"/>
      <c r="IH221" s="9"/>
      <c r="II221" s="9"/>
      <c r="IJ221" s="9"/>
      <c r="IK221" s="9"/>
      <c r="IL221" s="9"/>
      <c r="IM221" s="9"/>
      <c r="IN221" s="9"/>
      <c r="IO221" s="9"/>
      <c r="IP221" s="9"/>
      <c r="IQ221" s="9"/>
      <c r="IR221" s="9"/>
      <c r="IS221" s="9"/>
      <c r="IT221" s="9"/>
      <c r="IU221" s="9"/>
      <c r="IV221" s="9"/>
      <c r="IW221" s="9"/>
      <c r="IX221" s="9"/>
      <c r="IY221" s="9"/>
      <c r="IZ221" s="9"/>
      <c r="JA221" s="9"/>
      <c r="JB221" s="9"/>
      <c r="JC221" s="9"/>
      <c r="JD221" s="9"/>
      <c r="JE221" s="9"/>
      <c r="JF221" s="9"/>
      <c r="JG221" s="9"/>
      <c r="JH221" s="9"/>
      <c r="JI221" s="9"/>
      <c r="JJ221" s="9"/>
      <c r="JK221" s="9"/>
      <c r="JL221" s="9"/>
      <c r="JM221" s="9"/>
      <c r="JN221" s="9"/>
      <c r="JO221" s="9"/>
      <c r="JP221" s="9"/>
      <c r="JQ221" s="9"/>
      <c r="JR221" s="9"/>
      <c r="JS221" s="9"/>
      <c r="JT221" s="9"/>
      <c r="JU221" s="9"/>
      <c r="JV221" s="9"/>
      <c r="JW221" s="9"/>
      <c r="JX221" s="9"/>
      <c r="JY221" s="9"/>
      <c r="JZ221" s="9"/>
      <c r="KA221" s="9"/>
      <c r="KB221" s="9"/>
      <c r="KC221" s="9"/>
      <c r="KD221" s="9"/>
      <c r="KE221" s="9"/>
      <c r="KF221" s="9"/>
      <c r="KG221" s="9"/>
      <c r="KH221" s="9"/>
      <c r="KI221" s="9"/>
      <c r="KJ221" s="9"/>
      <c r="KK221" s="9"/>
      <c r="KL221" s="9"/>
      <c r="KM221" s="9"/>
      <c r="KN221" s="9"/>
      <c r="KO221" s="9"/>
      <c r="KP221" s="9"/>
      <c r="KQ221" s="9"/>
      <c r="KR221" s="9"/>
      <c r="KS221" s="9"/>
      <c r="KT221" s="9"/>
      <c r="KU221" s="9"/>
      <c r="KV221" s="9"/>
      <c r="KW221" s="9"/>
      <c r="KX221" s="9"/>
      <c r="KY221" s="9"/>
      <c r="KZ221" s="9"/>
      <c r="LA221" s="9"/>
      <c r="LB221" s="9"/>
      <c r="LC221" s="9"/>
      <c r="LD221" s="9"/>
      <c r="LE221" s="9"/>
      <c r="LF221" s="9"/>
      <c r="LG221" s="9"/>
      <c r="LH221" s="9"/>
      <c r="LI221" s="9"/>
      <c r="LJ221" s="9"/>
      <c r="LK221" s="9"/>
      <c r="LL221" s="9"/>
      <c r="LM221" s="9"/>
      <c r="LN221" s="9"/>
      <c r="LO221" s="9"/>
      <c r="LP221" s="9"/>
      <c r="LQ221" s="9"/>
      <c r="LR221" s="9"/>
      <c r="LS221" s="9"/>
      <c r="LT221" s="9"/>
      <c r="LU221" s="9"/>
      <c r="LV221" s="9"/>
      <c r="LW221" s="9"/>
      <c r="LX221" s="9"/>
    </row>
    <row r="222" spans="1:336" s="15" customFormat="1" ht="126" x14ac:dyDescent="0.25">
      <c r="A222" s="661" t="str">
        <f>CONCATENATE(MUEBLES3[[#This Row],[CODIGO DE LA PARTIDA ESPECIFICA ]],"-",MUEBLES3[[#This Row],[NO. EDIFICIO ]],"-",MUEBLES3[[#This Row],[NO. ÁREA ]],"-",MUEBLES3[[#This Row],[NÚM. DE BIEN ]],"-",MUEBLES3[[#This Row],[CONSECUTIVO DEL BIEN ]],"-",MUEBLES3[[#This Row],[CONSECUTIVO GENERAL DE INVENTARIO]])</f>
        <v>515-01-23-218-011-0217</v>
      </c>
      <c r="B222" s="494">
        <v>515</v>
      </c>
      <c r="C222" s="489" t="s">
        <v>6093</v>
      </c>
      <c r="D222" s="495" t="s">
        <v>7719</v>
      </c>
      <c r="E222" s="494" t="s">
        <v>4060</v>
      </c>
      <c r="F222" s="495" t="str">
        <f>VLOOKUP(MUEBLES3[[#This Row],[NO. EDIFICIO ]],EDIFICIOS[],2,FALSE)</f>
        <v>PALACIO MUNICIPAL</v>
      </c>
      <c r="G222" s="495" t="str">
        <f>VLOOKUP(MUEBLES3[[#This Row],[NO. EDIFICIO ]],EDIFICIOS[],3,FALSE)</f>
        <v>PALACIO MUNICIPAL, S/N, COLONIA CENTRO</v>
      </c>
      <c r="H222" s="490" t="s">
        <v>4268</v>
      </c>
      <c r="I222" s="488" t="str">
        <f>VLOOKUP(MUEBLES3[[#This Row],[NO. ÁREA ]],AREAS[],2,FALSE)</f>
        <v>CATASTRO</v>
      </c>
      <c r="J222" s="496" t="str">
        <f>VLOOKUP(MUEBLES3[[#This Row],[NO. ÁREA ]],AREAS[],5,FALSE)</f>
        <v>ING. LEONEL GARCÍA CADENA</v>
      </c>
      <c r="K222" s="496">
        <v>38</v>
      </c>
      <c r="L222" s="488" t="str">
        <f>VLOOKUP(MUEBLES3[[#This Row],[NÚM. DE NOMINA ]],PERSONAL[],2,FALSE)</f>
        <v>ING. LEONEL GARCÍA CADENA</v>
      </c>
      <c r="M222" s="488" t="str">
        <f>VLOOKUP(MUEBLES3[[#This Row],[NÚM. DE NOMINA ]],PERSONAL[],3,FALSE)</f>
        <v>TITULAR</v>
      </c>
      <c r="N222" s="494" t="s">
        <v>4851</v>
      </c>
      <c r="O222" s="496" t="s">
        <v>4702</v>
      </c>
      <c r="P222" s="497" t="str">
        <f>VLOOKUP(MUEBLES3[[#This Row],[NÚM. DE BIEN ]],BIENES[],2,FALSE)</f>
        <v xml:space="preserve">NO BREAK </v>
      </c>
      <c r="Q222" s="499" t="s">
        <v>1987</v>
      </c>
      <c r="R222" s="490" t="s">
        <v>5159</v>
      </c>
      <c r="S222" s="494" t="s">
        <v>1988</v>
      </c>
      <c r="T222" s="494" t="s">
        <v>1989</v>
      </c>
      <c r="U222" s="494" t="s">
        <v>1991</v>
      </c>
      <c r="V222" s="494">
        <v>180</v>
      </c>
      <c r="W222" s="500">
        <v>44538</v>
      </c>
      <c r="X222" s="498">
        <v>6000</v>
      </c>
      <c r="Y222" s="498"/>
      <c r="Z222" s="498">
        <v>6000</v>
      </c>
      <c r="AA222" s="496" t="s">
        <v>3342</v>
      </c>
      <c r="AB222" s="498"/>
      <c r="AC222" s="512" t="s">
        <v>26</v>
      </c>
      <c r="AD222" s="511"/>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9"/>
      <c r="FK222" s="9"/>
      <c r="FL222" s="9"/>
      <c r="FM222" s="9"/>
      <c r="FN222" s="9"/>
      <c r="FO222" s="9"/>
      <c r="FP222" s="9"/>
      <c r="FQ222" s="9"/>
      <c r="FR222" s="9"/>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9"/>
      <c r="HC222" s="9"/>
      <c r="HD222" s="9"/>
      <c r="HE222" s="9"/>
      <c r="HF222" s="9"/>
      <c r="HG222" s="9"/>
      <c r="HH222" s="9"/>
      <c r="HI222" s="9"/>
      <c r="HJ222" s="9"/>
      <c r="HK222" s="9"/>
      <c r="HL222" s="9"/>
      <c r="HM222" s="9"/>
      <c r="HN222" s="9"/>
      <c r="HO222" s="9"/>
      <c r="HP222" s="9"/>
      <c r="HQ222" s="9"/>
      <c r="HR222" s="9"/>
      <c r="HS222" s="9"/>
      <c r="HT222" s="9"/>
      <c r="HU222" s="9"/>
      <c r="HV222" s="9"/>
      <c r="HW222" s="9"/>
      <c r="HX222" s="9"/>
      <c r="HY222" s="9"/>
      <c r="HZ222" s="9"/>
      <c r="IA222" s="9"/>
      <c r="IB222" s="9"/>
      <c r="IC222" s="9"/>
      <c r="ID222" s="9"/>
      <c r="IE222" s="9"/>
      <c r="IF222" s="9"/>
      <c r="IG222" s="9"/>
      <c r="IH222" s="9"/>
      <c r="II222" s="9"/>
      <c r="IJ222" s="9"/>
      <c r="IK222" s="9"/>
      <c r="IL222" s="9"/>
      <c r="IM222" s="9"/>
      <c r="IN222" s="9"/>
      <c r="IO222" s="9"/>
      <c r="IP222" s="9"/>
      <c r="IQ222" s="9"/>
      <c r="IR222" s="9"/>
      <c r="IS222" s="9"/>
      <c r="IT222" s="9"/>
      <c r="IU222" s="9"/>
      <c r="IV222" s="9"/>
      <c r="IW222" s="9"/>
      <c r="IX222" s="9"/>
      <c r="IY222" s="9"/>
      <c r="IZ222" s="9"/>
      <c r="JA222" s="9"/>
      <c r="JB222" s="9"/>
      <c r="JC222" s="9"/>
      <c r="JD222" s="9"/>
      <c r="JE222" s="9"/>
      <c r="JF222" s="9"/>
      <c r="JG222" s="9"/>
      <c r="JH222" s="9"/>
      <c r="JI222" s="9"/>
      <c r="JJ222" s="9"/>
      <c r="JK222" s="9"/>
      <c r="JL222" s="9"/>
      <c r="JM222" s="9"/>
      <c r="JN222" s="9"/>
      <c r="JO222" s="9"/>
      <c r="JP222" s="9"/>
      <c r="JQ222" s="9"/>
      <c r="JR222" s="9"/>
      <c r="JS222" s="9"/>
      <c r="JT222" s="9"/>
      <c r="JU222" s="9"/>
      <c r="JV222" s="9"/>
      <c r="JW222" s="9"/>
      <c r="JX222" s="9"/>
      <c r="JY222" s="9"/>
      <c r="JZ222" s="9"/>
      <c r="KA222" s="9"/>
      <c r="KB222" s="9"/>
      <c r="KC222" s="9"/>
      <c r="KD222" s="9"/>
      <c r="KE222" s="9"/>
      <c r="KF222" s="9"/>
      <c r="KG222" s="9"/>
      <c r="KH222" s="9"/>
      <c r="KI222" s="9"/>
      <c r="KJ222" s="9"/>
      <c r="KK222" s="9"/>
      <c r="KL222" s="9"/>
      <c r="KM222" s="9"/>
      <c r="KN222" s="9"/>
      <c r="KO222" s="9"/>
      <c r="KP222" s="9"/>
      <c r="KQ222" s="9"/>
      <c r="KR222" s="9"/>
      <c r="KS222" s="9"/>
      <c r="KT222" s="9"/>
      <c r="KU222" s="9"/>
      <c r="KV222" s="9"/>
      <c r="KW222" s="9"/>
      <c r="KX222" s="9"/>
      <c r="KY222" s="9"/>
      <c r="KZ222" s="9"/>
      <c r="LA222" s="9"/>
      <c r="LB222" s="9"/>
      <c r="LC222" s="9"/>
      <c r="LD222" s="9"/>
      <c r="LE222" s="9"/>
      <c r="LF222" s="9"/>
      <c r="LG222" s="9"/>
      <c r="LH222" s="9"/>
      <c r="LI222" s="9"/>
      <c r="LJ222" s="9"/>
      <c r="LK222" s="9"/>
      <c r="LL222" s="9"/>
      <c r="LM222" s="9"/>
      <c r="LN222" s="9"/>
      <c r="LO222" s="9"/>
      <c r="LP222" s="9"/>
      <c r="LQ222" s="9"/>
      <c r="LR222" s="9"/>
      <c r="LS222" s="9"/>
      <c r="LT222" s="9"/>
      <c r="LU222" s="9"/>
      <c r="LV222" s="9"/>
      <c r="LW222" s="9"/>
      <c r="LX222" s="9"/>
    </row>
    <row r="223" spans="1:336" s="15" customFormat="1" ht="204.75" x14ac:dyDescent="0.25">
      <c r="A223" s="661" t="str">
        <f>CONCATENATE(MUEBLES3[[#This Row],[CODIGO DE LA PARTIDA ESPECIFICA ]],"-",MUEBLES3[[#This Row],[NO. EDIFICIO ]],"-",MUEBLES3[[#This Row],[NO. ÁREA ]],"-",MUEBLES3[[#This Row],[NÚM. DE BIEN ]],"-",MUEBLES3[[#This Row],[CONSECUTIVO DEL BIEN ]],"-",MUEBLES3[[#This Row],[CONSECUTIVO GENERAL DE INVENTARIO]])</f>
        <v>515-01-18-082-006-0218</v>
      </c>
      <c r="B223" s="494">
        <v>515</v>
      </c>
      <c r="C223" s="489" t="s">
        <v>6093</v>
      </c>
      <c r="D223" s="495" t="s">
        <v>7720</v>
      </c>
      <c r="E223" s="494" t="s">
        <v>4060</v>
      </c>
      <c r="F223" s="495" t="str">
        <f>VLOOKUP(MUEBLES3[[#This Row],[NO. EDIFICIO ]],EDIFICIOS[],2,FALSE)</f>
        <v>PALACIO MUNICIPAL</v>
      </c>
      <c r="G223" s="495" t="str">
        <f>VLOOKUP(MUEBLES3[[#This Row],[NO. EDIFICIO ]],EDIFICIOS[],3,FALSE)</f>
        <v>PALACIO MUNICIPAL, S/N, COLONIA CENTRO</v>
      </c>
      <c r="H223" s="490" t="s">
        <v>4263</v>
      </c>
      <c r="I223" s="488" t="str">
        <f>VLOOKUP(MUEBLES3[[#This Row],[NO. ÁREA ]],AREAS[],2,FALSE)</f>
        <v>OBRAS PÚBLICAS Y ORDENAMIENTO URBANO</v>
      </c>
      <c r="J223" s="496" t="str">
        <f>VLOOKUP(MUEBLES3[[#This Row],[NO. ÁREA ]],AREAS[],5,FALSE)</f>
        <v>ING. ZOILA PÉREZ MEJÍA</v>
      </c>
      <c r="K223" s="496">
        <v>164</v>
      </c>
      <c r="L223" s="488" t="str">
        <f>VLOOKUP(MUEBLES3[[#This Row],[NÚM. DE NOMINA ]],PERSONAL[],2,FALSE)</f>
        <v>ING. ZOILA PÉREZ MEJÍA</v>
      </c>
      <c r="M223" s="488" t="str">
        <f>VLOOKUP(MUEBLES3[[#This Row],[NÚM. DE NOMINA ]],PERSONAL[],3,FALSE)</f>
        <v>TITULAR</v>
      </c>
      <c r="N223" s="494" t="s">
        <v>4773</v>
      </c>
      <c r="O223" s="496" t="s">
        <v>4697</v>
      </c>
      <c r="P223" s="497" t="str">
        <f>VLOOKUP(MUEBLES3[[#This Row],[NÚM. DE BIEN ]],BIENES[],2,FALSE)</f>
        <v>COMPUTADORA PORTATIL</v>
      </c>
      <c r="Q223" s="499" t="s">
        <v>1993</v>
      </c>
      <c r="R223" s="490" t="s">
        <v>5160</v>
      </c>
      <c r="S223" s="494" t="s">
        <v>73</v>
      </c>
      <c r="T223" s="494" t="s">
        <v>1188</v>
      </c>
      <c r="U223" s="494">
        <v>8411637443</v>
      </c>
      <c r="V223" s="494">
        <v>170</v>
      </c>
      <c r="W223" s="500">
        <v>44523</v>
      </c>
      <c r="X223" s="498">
        <v>20000</v>
      </c>
      <c r="Y223" s="498"/>
      <c r="Z223" s="498">
        <v>20000</v>
      </c>
      <c r="AA223" s="496" t="s">
        <v>1302</v>
      </c>
      <c r="AB223" s="498"/>
      <c r="AC223" s="512" t="s">
        <v>26</v>
      </c>
      <c r="AD223" s="511"/>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c r="IT223" s="9"/>
      <c r="IU223" s="9"/>
      <c r="IV223" s="9"/>
      <c r="IW223" s="9"/>
      <c r="IX223" s="9"/>
      <c r="IY223" s="9"/>
      <c r="IZ223" s="9"/>
      <c r="JA223" s="9"/>
      <c r="JB223" s="9"/>
      <c r="JC223" s="9"/>
      <c r="JD223" s="9"/>
      <c r="JE223" s="9"/>
      <c r="JF223" s="9"/>
      <c r="JG223" s="9"/>
      <c r="JH223" s="9"/>
      <c r="JI223" s="9"/>
      <c r="JJ223" s="9"/>
      <c r="JK223" s="9"/>
      <c r="JL223" s="9"/>
      <c r="JM223" s="9"/>
      <c r="JN223" s="9"/>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c r="KN223" s="9"/>
      <c r="KO223" s="9"/>
      <c r="KP223" s="9"/>
      <c r="KQ223" s="9"/>
      <c r="KR223" s="9"/>
      <c r="KS223" s="9"/>
      <c r="KT223" s="9"/>
      <c r="KU223" s="9"/>
      <c r="KV223" s="9"/>
      <c r="KW223" s="9"/>
      <c r="KX223" s="9"/>
      <c r="KY223" s="9"/>
      <c r="KZ223" s="9"/>
      <c r="LA223" s="9"/>
      <c r="LB223" s="9"/>
      <c r="LC223" s="9"/>
      <c r="LD223" s="9"/>
      <c r="LE223" s="9"/>
      <c r="LF223" s="9"/>
      <c r="LG223" s="9"/>
      <c r="LH223" s="9"/>
      <c r="LI223" s="9"/>
      <c r="LJ223" s="9"/>
      <c r="LK223" s="9"/>
      <c r="LL223" s="9"/>
      <c r="LM223" s="9"/>
      <c r="LN223" s="9"/>
      <c r="LO223" s="9"/>
      <c r="LP223" s="9"/>
      <c r="LQ223" s="9"/>
      <c r="LR223" s="9"/>
      <c r="LS223" s="9"/>
      <c r="LT223" s="9"/>
      <c r="LU223" s="9"/>
      <c r="LV223" s="9"/>
      <c r="LW223" s="9"/>
      <c r="LX223" s="9"/>
    </row>
    <row r="224" spans="1:336" s="15" customFormat="1" ht="173.25" x14ac:dyDescent="0.25">
      <c r="A224" s="661" t="str">
        <f>CONCATENATE(MUEBLES3[[#This Row],[CODIGO DE LA PARTIDA ESPECIFICA ]],"-",MUEBLES3[[#This Row],[NO. EDIFICIO ]],"-",MUEBLES3[[#This Row],[NO. ÁREA ]],"-",MUEBLES3[[#This Row],[NÚM. DE BIEN ]],"-",MUEBLES3[[#This Row],[CONSECUTIVO DEL BIEN ]],"-",MUEBLES3[[#This Row],[CONSECUTIVO GENERAL DE INVENTARIO]])</f>
        <v>515-05-49-109-096-0219</v>
      </c>
      <c r="B224" s="494">
        <v>515</v>
      </c>
      <c r="C224" s="489" t="s">
        <v>6093</v>
      </c>
      <c r="D224" s="495" t="s">
        <v>7721</v>
      </c>
      <c r="E224" s="494" t="s">
        <v>4063</v>
      </c>
      <c r="F224" s="495" t="str">
        <f>VLOOKUP(MUEBLES3[[#This Row],[NO. EDIFICIO ]],EDIFICIOS[],2,FALSE)</f>
        <v>SISTEMA MUNICIPAL DIF</v>
      </c>
      <c r="G224" s="495" t="str">
        <f>VLOOKUP(MUEBLES3[[#This Row],[NO. EDIFICIO ]],EDIFICIOS[],3,FALSE)</f>
        <v>AV. REFORMA S/N, SECCIÓN NORTE, MANZANA 2, SANTIAGO DE ANAYA, HIDALGO</v>
      </c>
      <c r="H224" s="490" t="s">
        <v>4294</v>
      </c>
      <c r="I224" s="488" t="str">
        <f>VLOOKUP(MUEBLES3[[#This Row],[NO. ÁREA ]],AREAS[],2,FALSE)</f>
        <v xml:space="preserve">COORDINACION DEL SISTEMA </v>
      </c>
      <c r="J224" s="496" t="str">
        <f>VLOOKUP(MUEBLES3[[#This Row],[NO. ÁREA ]],AREAS[],5,FALSE)</f>
        <v>LIC. CRISTINA DOLORES MORENO</v>
      </c>
      <c r="K224" s="496">
        <v>70</v>
      </c>
      <c r="L224" s="488" t="str">
        <f>VLOOKUP(MUEBLES3[[#This Row],[NÚM. DE NOMINA ]],PERSONAL[],2,FALSE)</f>
        <v>LIC. CRISTINA DOLORES MORENO</v>
      </c>
      <c r="M224" s="488" t="str">
        <f>VLOOKUP(MUEBLES3[[#This Row],[NÚM. DE NOMINA ]],PERSONAL[],3,FALSE)</f>
        <v>COORDINADORA</v>
      </c>
      <c r="N224" s="494" t="s">
        <v>4339</v>
      </c>
      <c r="O224" s="496" t="s">
        <v>4787</v>
      </c>
      <c r="P224" s="497" t="str">
        <f>VLOOKUP(MUEBLES3[[#This Row],[NÚM. DE BIEN ]],BIENES[],2,FALSE)</f>
        <v xml:space="preserve">EQUIPO DE COMPUTO </v>
      </c>
      <c r="Q224" s="499" t="s">
        <v>3149</v>
      </c>
      <c r="R224" s="490" t="s">
        <v>5161</v>
      </c>
      <c r="S224" s="494" t="s">
        <v>22</v>
      </c>
      <c r="T224" s="494" t="s">
        <v>3129</v>
      </c>
      <c r="U224" s="494" t="s">
        <v>3148</v>
      </c>
      <c r="V224" s="494">
        <v>65028</v>
      </c>
      <c r="W224" s="500">
        <v>44697</v>
      </c>
      <c r="X224" s="498">
        <v>12800</v>
      </c>
      <c r="Y224" s="517"/>
      <c r="Z224" s="498">
        <v>12800</v>
      </c>
      <c r="AA224" s="496" t="s">
        <v>1312</v>
      </c>
      <c r="AB224" s="498"/>
      <c r="AC224" s="512" t="s">
        <v>26</v>
      </c>
      <c r="AD224" s="511"/>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9"/>
      <c r="GW224" s="9"/>
      <c r="GX224" s="9"/>
      <c r="GY224" s="9"/>
      <c r="GZ224" s="9"/>
      <c r="HA224" s="9"/>
      <c r="HB224" s="9"/>
      <c r="HC224" s="9"/>
      <c r="HD224" s="9"/>
      <c r="HE224" s="9"/>
      <c r="HF224" s="9"/>
      <c r="HG224" s="9"/>
      <c r="HH224" s="9"/>
      <c r="HI224" s="9"/>
      <c r="HJ224" s="9"/>
      <c r="HK224" s="9"/>
      <c r="HL224" s="9"/>
      <c r="HM224" s="9"/>
      <c r="HN224" s="9"/>
      <c r="HO224" s="9"/>
      <c r="HP224" s="9"/>
      <c r="HQ224" s="9"/>
      <c r="HR224" s="9"/>
      <c r="HS224" s="9"/>
      <c r="HT224" s="9"/>
      <c r="HU224" s="9"/>
      <c r="HV224" s="9"/>
      <c r="HW224" s="9"/>
      <c r="HX224" s="9"/>
      <c r="HY224" s="9"/>
      <c r="HZ224" s="9"/>
      <c r="IA224" s="9"/>
      <c r="IB224" s="9"/>
      <c r="IC224" s="9"/>
      <c r="ID224" s="9"/>
      <c r="IE224" s="9"/>
      <c r="IF224" s="9"/>
      <c r="IG224" s="9"/>
      <c r="IH224" s="9"/>
      <c r="II224" s="9"/>
      <c r="IJ224" s="9"/>
      <c r="IK224" s="9"/>
      <c r="IL224" s="9"/>
      <c r="IM224" s="9"/>
      <c r="IN224" s="9"/>
      <c r="IO224" s="9"/>
      <c r="IP224" s="9"/>
      <c r="IQ224" s="9"/>
      <c r="IR224" s="9"/>
      <c r="IS224" s="9"/>
      <c r="IT224" s="9"/>
      <c r="IU224" s="9"/>
      <c r="IV224" s="9"/>
      <c r="IW224" s="9"/>
      <c r="IX224" s="9"/>
      <c r="IY224" s="9"/>
      <c r="IZ224" s="9"/>
      <c r="JA224" s="9"/>
      <c r="JB224" s="9"/>
      <c r="JC224" s="9"/>
      <c r="JD224" s="9"/>
      <c r="JE224" s="9"/>
      <c r="JF224" s="9"/>
      <c r="JG224" s="9"/>
      <c r="JH224" s="9"/>
      <c r="JI224" s="9"/>
      <c r="JJ224" s="9"/>
      <c r="JK224" s="9"/>
      <c r="JL224" s="9"/>
      <c r="JM224" s="9"/>
      <c r="JN224" s="9"/>
      <c r="JO224" s="9"/>
      <c r="JP224" s="9"/>
      <c r="JQ224" s="9"/>
      <c r="JR224" s="9"/>
      <c r="JS224" s="9"/>
      <c r="JT224" s="9"/>
      <c r="JU224" s="9"/>
      <c r="JV224" s="9"/>
      <c r="JW224" s="9"/>
      <c r="JX224" s="9"/>
      <c r="JY224" s="9"/>
      <c r="JZ224" s="9"/>
      <c r="KA224" s="9"/>
      <c r="KB224" s="9"/>
      <c r="KC224" s="9"/>
      <c r="KD224" s="9"/>
      <c r="KE224" s="9"/>
      <c r="KF224" s="9"/>
      <c r="KG224" s="9"/>
      <c r="KH224" s="9"/>
      <c r="KI224" s="9"/>
      <c r="KJ224" s="9"/>
      <c r="KK224" s="9"/>
      <c r="KL224" s="9"/>
      <c r="KM224" s="9"/>
      <c r="KN224" s="9"/>
      <c r="KO224" s="9"/>
      <c r="KP224" s="9"/>
      <c r="KQ224" s="9"/>
      <c r="KR224" s="9"/>
      <c r="KS224" s="9"/>
      <c r="KT224" s="9"/>
      <c r="KU224" s="9"/>
      <c r="KV224" s="9"/>
      <c r="KW224" s="9"/>
      <c r="KX224" s="9"/>
      <c r="KY224" s="9"/>
      <c r="KZ224" s="9"/>
      <c r="LA224" s="9"/>
      <c r="LB224" s="9"/>
      <c r="LC224" s="9"/>
      <c r="LD224" s="9"/>
      <c r="LE224" s="9"/>
      <c r="LF224" s="9"/>
      <c r="LG224" s="9"/>
      <c r="LH224" s="9"/>
      <c r="LI224" s="9"/>
      <c r="LJ224" s="9"/>
      <c r="LK224" s="9"/>
      <c r="LL224" s="9"/>
      <c r="LM224" s="9"/>
      <c r="LN224" s="9"/>
      <c r="LO224" s="9"/>
      <c r="LP224" s="9"/>
      <c r="LQ224" s="9"/>
      <c r="LR224" s="9"/>
      <c r="LS224" s="9"/>
      <c r="LT224" s="9"/>
      <c r="LU224" s="9"/>
      <c r="LV224" s="9"/>
      <c r="LW224" s="9"/>
      <c r="LX224" s="9"/>
    </row>
    <row r="225" spans="1:336" s="15" customFormat="1" ht="189" x14ac:dyDescent="0.25">
      <c r="A225" s="661" t="str">
        <f>CONCATENATE(MUEBLES3[[#This Row],[CODIGO DE LA PARTIDA ESPECIFICA ]],"-",MUEBLES3[[#This Row],[NO. EDIFICIO ]],"-",MUEBLES3[[#This Row],[NO. ÁREA ]],"-",MUEBLES3[[#This Row],[NÚM. DE BIEN ]],"-",MUEBLES3[[#This Row],[CONSECUTIVO DEL BIEN ]],"-",MUEBLES3[[#This Row],[CONSECUTIVO GENERAL DE INVENTARIO]])</f>
        <v>515-01-24-109-097-0220</v>
      </c>
      <c r="B225" s="494">
        <v>515</v>
      </c>
      <c r="C225" s="489" t="s">
        <v>6093</v>
      </c>
      <c r="D225" s="495" t="s">
        <v>7722</v>
      </c>
      <c r="E225" s="494" t="s">
        <v>4060</v>
      </c>
      <c r="F225" s="495" t="str">
        <f>VLOOKUP(MUEBLES3[[#This Row],[NO. EDIFICIO ]],EDIFICIOS[],2,FALSE)</f>
        <v>PALACIO MUNICIPAL</v>
      </c>
      <c r="G225" s="495" t="str">
        <f>VLOOKUP(MUEBLES3[[#This Row],[NO. EDIFICIO ]],EDIFICIOS[],3,FALSE)</f>
        <v>PALACIO MUNICIPAL, S/N, COLONIA CENTRO</v>
      </c>
      <c r="H225" s="490" t="s">
        <v>4269</v>
      </c>
      <c r="I225" s="488" t="str">
        <f>VLOOKUP(MUEBLES3[[#This Row],[NO. ÁREA ]],AREAS[],2,FALSE)</f>
        <v>TESORERÍA MUNICIPAL</v>
      </c>
      <c r="J225" s="496" t="str">
        <f>VLOOKUP(MUEBLES3[[#This Row],[NO. ÁREA ]],AREAS[],5,FALSE)</f>
        <v>C. P. NOHEMI VIRIDIANA CORTEZ MONTER</v>
      </c>
      <c r="K225" s="496">
        <v>186</v>
      </c>
      <c r="L225" s="488" t="str">
        <f>VLOOKUP(MUEBLES3[[#This Row],[NÚM. DE NOMINA ]],PERSONAL[],2,FALSE)</f>
        <v>C. LEYDI JOANA PEÑA MARTÍNEZ</v>
      </c>
      <c r="M225" s="488" t="str">
        <f>VLOOKUP(MUEBLES3[[#This Row],[NÚM. DE NOMINA ]],PERSONAL[],3,FALSE)</f>
        <v>AUXILIAR CONTABLE</v>
      </c>
      <c r="N225" s="494" t="s">
        <v>4339</v>
      </c>
      <c r="O225" s="496" t="s">
        <v>4788</v>
      </c>
      <c r="P225" s="497" t="str">
        <f>VLOOKUP(MUEBLES3[[#This Row],[NÚM. DE BIEN ]],BIENES[],2,FALSE)</f>
        <v xml:space="preserve">EQUIPO DE COMPUTO </v>
      </c>
      <c r="Q225" s="499" t="s">
        <v>2007</v>
      </c>
      <c r="R225" s="490" t="s">
        <v>5162</v>
      </c>
      <c r="S225" s="494" t="s">
        <v>22</v>
      </c>
      <c r="T225" s="494" t="s">
        <v>1998</v>
      </c>
      <c r="U225" s="494" t="s">
        <v>2012</v>
      </c>
      <c r="V225" s="494">
        <v>175</v>
      </c>
      <c r="W225" s="500">
        <v>44529</v>
      </c>
      <c r="X225" s="498">
        <v>17500</v>
      </c>
      <c r="Y225" s="498"/>
      <c r="Z225" s="498">
        <v>17500</v>
      </c>
      <c r="AA225" s="496" t="s">
        <v>2152</v>
      </c>
      <c r="AB225" s="498"/>
      <c r="AC225" s="512" t="s">
        <v>26</v>
      </c>
      <c r="AD225" s="511"/>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9"/>
      <c r="IT225" s="9"/>
      <c r="IU225" s="9"/>
      <c r="IV225" s="9"/>
      <c r="IW225" s="9"/>
      <c r="IX225" s="9"/>
      <c r="IY225" s="9"/>
      <c r="IZ225" s="9"/>
      <c r="JA225" s="9"/>
      <c r="JB225" s="9"/>
      <c r="JC225" s="9"/>
      <c r="JD225" s="9"/>
      <c r="JE225" s="9"/>
      <c r="JF225" s="9"/>
      <c r="JG225" s="9"/>
      <c r="JH225" s="9"/>
      <c r="JI225" s="9"/>
      <c r="JJ225" s="9"/>
      <c r="JK225" s="9"/>
      <c r="JL225" s="9"/>
      <c r="JM225" s="9"/>
      <c r="JN225" s="9"/>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c r="KN225" s="9"/>
      <c r="KO225" s="9"/>
      <c r="KP225" s="9"/>
      <c r="KQ225" s="9"/>
      <c r="KR225" s="9"/>
      <c r="KS225" s="9"/>
      <c r="KT225" s="9"/>
      <c r="KU225" s="9"/>
      <c r="KV225" s="9"/>
      <c r="KW225" s="9"/>
      <c r="KX225" s="9"/>
      <c r="KY225" s="9"/>
      <c r="KZ225" s="9"/>
      <c r="LA225" s="9"/>
      <c r="LB225" s="9"/>
      <c r="LC225" s="9"/>
      <c r="LD225" s="9"/>
      <c r="LE225" s="9"/>
      <c r="LF225" s="9"/>
      <c r="LG225" s="9"/>
      <c r="LH225" s="9"/>
      <c r="LI225" s="9"/>
      <c r="LJ225" s="9"/>
      <c r="LK225" s="9"/>
      <c r="LL225" s="9"/>
      <c r="LM225" s="9"/>
      <c r="LN225" s="9"/>
      <c r="LO225" s="9"/>
      <c r="LP225" s="9"/>
      <c r="LQ225" s="9"/>
      <c r="LR225" s="9"/>
      <c r="LS225" s="9"/>
      <c r="LT225" s="9"/>
      <c r="LU225" s="9"/>
      <c r="LV225" s="9"/>
      <c r="LW225" s="9"/>
      <c r="LX225" s="9"/>
    </row>
    <row r="226" spans="1:336" s="15" customFormat="1" ht="157.5" x14ac:dyDescent="0.25">
      <c r="A226" s="661" t="str">
        <f>CONCATENATE(MUEBLES3[[#This Row],[CODIGO DE LA PARTIDA ESPECIFICA ]],"-",MUEBLES3[[#This Row],[NO. EDIFICIO ]],"-",MUEBLES3[[#This Row],[NO. ÁREA ]],"-",MUEBLES3[[#This Row],[NÚM. DE BIEN ]],"-",MUEBLES3[[#This Row],[CONSECUTIVO DEL BIEN ]],"-",MUEBLES3[[#This Row],[CONSECUTIVO GENERAL DE INVENTARIO]])</f>
        <v>515-01-24-151-071-0221</v>
      </c>
      <c r="B226" s="494">
        <v>515</v>
      </c>
      <c r="C226" s="489" t="s">
        <v>6093</v>
      </c>
      <c r="D226" s="495" t="s">
        <v>7723</v>
      </c>
      <c r="E226" s="494" t="s">
        <v>4060</v>
      </c>
      <c r="F226" s="495" t="str">
        <f>VLOOKUP(MUEBLES3[[#This Row],[NO. EDIFICIO ]],EDIFICIOS[],2,FALSE)</f>
        <v>PALACIO MUNICIPAL</v>
      </c>
      <c r="G226" s="495" t="str">
        <f>VLOOKUP(MUEBLES3[[#This Row],[NO. EDIFICIO ]],EDIFICIOS[],3,FALSE)</f>
        <v>PALACIO MUNICIPAL, S/N, COLONIA CENTRO</v>
      </c>
      <c r="H226" s="490" t="s">
        <v>4269</v>
      </c>
      <c r="I226" s="488" t="str">
        <f>VLOOKUP(MUEBLES3[[#This Row],[NO. ÁREA ]],AREAS[],2,FALSE)</f>
        <v>TESORERÍA MUNICIPAL</v>
      </c>
      <c r="J226" s="496" t="str">
        <f>VLOOKUP(MUEBLES3[[#This Row],[NO. ÁREA ]],AREAS[],5,FALSE)</f>
        <v>C. P. NOHEMI VIRIDIANA CORTEZ MONTER</v>
      </c>
      <c r="K226" s="496">
        <v>79</v>
      </c>
      <c r="L226" s="488" t="str">
        <f>VLOOKUP(MUEBLES3[[#This Row],[NÚM. DE NOMINA ]],PERSONAL[],2,FALSE)</f>
        <v>P. LCP. SANDRA PÉREZ CRUZ</v>
      </c>
      <c r="M226" s="488" t="str">
        <f>VLOOKUP(MUEBLES3[[#This Row],[NÚM. DE NOMINA ]],PERSONAL[],3,FALSE)</f>
        <v>AUXILIAR</v>
      </c>
      <c r="N226" s="494" t="s">
        <v>4404</v>
      </c>
      <c r="O226" s="496" t="s">
        <v>4762</v>
      </c>
      <c r="P226" s="497" t="str">
        <f>VLOOKUP(MUEBLES3[[#This Row],[NÚM. DE BIEN ]],BIENES[],2,FALSE)</f>
        <v xml:space="preserve">IMPRESORA </v>
      </c>
      <c r="Q226" s="499" t="s">
        <v>2017</v>
      </c>
      <c r="R226" s="490" t="s">
        <v>5163</v>
      </c>
      <c r="S226" s="494" t="s">
        <v>158</v>
      </c>
      <c r="T226" s="494" t="s">
        <v>1934</v>
      </c>
      <c r="U226" s="494" t="s">
        <v>2018</v>
      </c>
      <c r="V226" s="494">
        <v>173</v>
      </c>
      <c r="W226" s="500">
        <v>44529</v>
      </c>
      <c r="X226" s="498">
        <v>4800</v>
      </c>
      <c r="Y226" s="498"/>
      <c r="Z226" s="498">
        <v>4800</v>
      </c>
      <c r="AA226" s="494" t="s">
        <v>1347</v>
      </c>
      <c r="AB226" s="498"/>
      <c r="AC226" s="512" t="s">
        <v>26</v>
      </c>
      <c r="AD226" s="511"/>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c r="HE226" s="9"/>
      <c r="HF226" s="9"/>
      <c r="HG226" s="9"/>
      <c r="HH226" s="9"/>
      <c r="HI226" s="9"/>
      <c r="HJ226" s="9"/>
      <c r="HK226" s="9"/>
      <c r="HL226" s="9"/>
      <c r="HM226" s="9"/>
      <c r="HN226" s="9"/>
      <c r="HO226" s="9"/>
      <c r="HP226" s="9"/>
      <c r="HQ226" s="9"/>
      <c r="HR226" s="9"/>
      <c r="HS226" s="9"/>
      <c r="HT226" s="9"/>
      <c r="HU226" s="9"/>
      <c r="HV226" s="9"/>
      <c r="HW226" s="9"/>
      <c r="HX226" s="9"/>
      <c r="HY226" s="9"/>
      <c r="HZ226" s="9"/>
      <c r="IA226" s="9"/>
      <c r="IB226" s="9"/>
      <c r="IC226" s="9"/>
      <c r="ID226" s="9"/>
      <c r="IE226" s="9"/>
      <c r="IF226" s="9"/>
      <c r="IG226" s="9"/>
      <c r="IH226" s="9"/>
      <c r="II226" s="9"/>
      <c r="IJ226" s="9"/>
      <c r="IK226" s="9"/>
      <c r="IL226" s="9"/>
      <c r="IM226" s="9"/>
      <c r="IN226" s="9"/>
      <c r="IO226" s="9"/>
      <c r="IP226" s="9"/>
      <c r="IQ226" s="9"/>
      <c r="IR226" s="9"/>
      <c r="IS226" s="9"/>
      <c r="IT226" s="9"/>
      <c r="IU226" s="9"/>
      <c r="IV226" s="9"/>
      <c r="IW226" s="9"/>
      <c r="IX226" s="9"/>
      <c r="IY226" s="9"/>
      <c r="IZ226" s="9"/>
      <c r="JA226" s="9"/>
      <c r="JB226" s="9"/>
      <c r="JC226" s="9"/>
      <c r="JD226" s="9"/>
      <c r="JE226" s="9"/>
      <c r="JF226" s="9"/>
      <c r="JG226" s="9"/>
      <c r="JH226" s="9"/>
      <c r="JI226" s="9"/>
      <c r="JJ226" s="9"/>
      <c r="JK226" s="9"/>
      <c r="JL226" s="9"/>
      <c r="JM226" s="9"/>
      <c r="JN226" s="9"/>
      <c r="JO226" s="9"/>
      <c r="JP226" s="9"/>
      <c r="JQ226" s="9"/>
      <c r="JR226" s="9"/>
      <c r="JS226" s="9"/>
      <c r="JT226" s="9"/>
      <c r="JU226" s="9"/>
      <c r="JV226" s="9"/>
      <c r="JW226" s="9"/>
      <c r="JX226" s="9"/>
      <c r="JY226" s="9"/>
      <c r="JZ226" s="9"/>
      <c r="KA226" s="9"/>
      <c r="KB226" s="9"/>
      <c r="KC226" s="9"/>
      <c r="KD226" s="9"/>
      <c r="KE226" s="9"/>
      <c r="KF226" s="9"/>
      <c r="KG226" s="9"/>
      <c r="KH226" s="9"/>
      <c r="KI226" s="9"/>
      <c r="KJ226" s="9"/>
      <c r="KK226" s="9"/>
      <c r="KL226" s="9"/>
      <c r="KM226" s="9"/>
      <c r="KN226" s="9"/>
      <c r="KO226" s="9"/>
      <c r="KP226" s="9"/>
      <c r="KQ226" s="9"/>
      <c r="KR226" s="9"/>
      <c r="KS226" s="9"/>
      <c r="KT226" s="9"/>
      <c r="KU226" s="9"/>
      <c r="KV226" s="9"/>
      <c r="KW226" s="9"/>
      <c r="KX226" s="9"/>
      <c r="KY226" s="9"/>
      <c r="KZ226" s="9"/>
      <c r="LA226" s="9"/>
      <c r="LB226" s="9"/>
      <c r="LC226" s="9"/>
      <c r="LD226" s="9"/>
      <c r="LE226" s="9"/>
      <c r="LF226" s="9"/>
      <c r="LG226" s="9"/>
      <c r="LH226" s="9"/>
      <c r="LI226" s="9"/>
      <c r="LJ226" s="9"/>
      <c r="LK226" s="9"/>
      <c r="LL226" s="9"/>
      <c r="LM226" s="9"/>
      <c r="LN226" s="9"/>
      <c r="LO226" s="9"/>
      <c r="LP226" s="9"/>
      <c r="LQ226" s="9"/>
      <c r="LR226" s="9"/>
      <c r="LS226" s="9"/>
      <c r="LT226" s="9"/>
      <c r="LU226" s="9"/>
      <c r="LV226" s="9"/>
      <c r="LW226" s="9"/>
      <c r="LX226" s="9"/>
    </row>
    <row r="227" spans="1:336" s="15" customFormat="1" ht="189" x14ac:dyDescent="0.25">
      <c r="A227" s="661" t="str">
        <f>CONCATENATE(MUEBLES3[[#This Row],[CODIGO DE LA PARTIDA ESPECIFICA ]],"-",MUEBLES3[[#This Row],[NO. EDIFICIO ]],"-",MUEBLES3[[#This Row],[NO. ÁREA ]],"-",MUEBLES3[[#This Row],[NÚM. DE BIEN ]],"-",MUEBLES3[[#This Row],[CONSECUTIVO DEL BIEN ]],"-",MUEBLES3[[#This Row],[CONSECUTIVO GENERAL DE INVENTARIO]])</f>
        <v>515-01-24-109-098-0222</v>
      </c>
      <c r="B227" s="494">
        <v>515</v>
      </c>
      <c r="C227" s="489" t="s">
        <v>6093</v>
      </c>
      <c r="D227" s="495" t="s">
        <v>7724</v>
      </c>
      <c r="E227" s="494" t="s">
        <v>4060</v>
      </c>
      <c r="F227" s="495" t="str">
        <f>VLOOKUP(MUEBLES3[[#This Row],[NO. EDIFICIO ]],EDIFICIOS[],2,FALSE)</f>
        <v>PALACIO MUNICIPAL</v>
      </c>
      <c r="G227" s="495" t="str">
        <f>VLOOKUP(MUEBLES3[[#This Row],[NO. EDIFICIO ]],EDIFICIOS[],3,FALSE)</f>
        <v>PALACIO MUNICIPAL, S/N, COLONIA CENTRO</v>
      </c>
      <c r="H227" s="490" t="s">
        <v>4269</v>
      </c>
      <c r="I227" s="488" t="str">
        <f>VLOOKUP(MUEBLES3[[#This Row],[NO. ÁREA ]],AREAS[],2,FALSE)</f>
        <v>TESORERÍA MUNICIPAL</v>
      </c>
      <c r="J227" s="496" t="str">
        <f>VLOOKUP(MUEBLES3[[#This Row],[NO. ÁREA ]],AREAS[],5,FALSE)</f>
        <v>C. P. NOHEMI VIRIDIANA CORTEZ MONTER</v>
      </c>
      <c r="K227" s="496">
        <v>159</v>
      </c>
      <c r="L227" s="488" t="str">
        <f>VLOOKUP(MUEBLES3[[#This Row],[NÚM. DE NOMINA ]],PERSONAL[],2,FALSE)</f>
        <v>LIC. ING. FINANC. HEIDI NUBIA PEÑA MARTÍNEZ</v>
      </c>
      <c r="M227" s="488" t="str">
        <f>VLOOKUP(MUEBLES3[[#This Row],[NÚM. DE NOMINA ]],PERSONAL[],3,FALSE)</f>
        <v>COORDINADORA DE CONTABILIDAD Y PRESUPUESTO</v>
      </c>
      <c r="N227" s="494" t="s">
        <v>4339</v>
      </c>
      <c r="O227" s="496" t="s">
        <v>4789</v>
      </c>
      <c r="P227" s="497" t="str">
        <f>VLOOKUP(MUEBLES3[[#This Row],[NÚM. DE BIEN ]],BIENES[],2,FALSE)</f>
        <v xml:space="preserve">EQUIPO DE COMPUTO </v>
      </c>
      <c r="Q227" s="499" t="s">
        <v>1997</v>
      </c>
      <c r="R227" s="490" t="s">
        <v>5164</v>
      </c>
      <c r="S227" s="494" t="s">
        <v>22</v>
      </c>
      <c r="T227" s="494" t="s">
        <v>1998</v>
      </c>
      <c r="U227" s="494" t="s">
        <v>1999</v>
      </c>
      <c r="V227" s="494">
        <v>171</v>
      </c>
      <c r="W227" s="500">
        <v>44525</v>
      </c>
      <c r="X227" s="498">
        <v>17500</v>
      </c>
      <c r="Y227" s="498"/>
      <c r="Z227" s="498">
        <v>17500</v>
      </c>
      <c r="AA227" s="494" t="s">
        <v>1348</v>
      </c>
      <c r="AB227" s="498"/>
      <c r="AC227" s="512" t="s">
        <v>26</v>
      </c>
      <c r="AD227" s="511"/>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c r="HE227" s="9"/>
      <c r="HF227" s="9"/>
      <c r="HG227" s="9"/>
      <c r="HH227" s="9"/>
      <c r="HI227" s="9"/>
      <c r="HJ227" s="9"/>
      <c r="HK227" s="9"/>
      <c r="HL227" s="9"/>
      <c r="HM227" s="9"/>
      <c r="HN227" s="9"/>
      <c r="HO227" s="9"/>
      <c r="HP227" s="9"/>
      <c r="HQ227" s="9"/>
      <c r="HR227" s="9"/>
      <c r="HS227" s="9"/>
      <c r="HT227" s="9"/>
      <c r="HU227" s="9"/>
      <c r="HV227" s="9"/>
      <c r="HW227" s="9"/>
      <c r="HX227" s="9"/>
      <c r="HY227" s="9"/>
      <c r="HZ227" s="9"/>
      <c r="IA227" s="9"/>
      <c r="IB227" s="9"/>
      <c r="IC227" s="9"/>
      <c r="ID227" s="9"/>
      <c r="IE227" s="9"/>
      <c r="IF227" s="9"/>
      <c r="IG227" s="9"/>
      <c r="IH227" s="9"/>
      <c r="II227" s="9"/>
      <c r="IJ227" s="9"/>
      <c r="IK227" s="9"/>
      <c r="IL227" s="9"/>
      <c r="IM227" s="9"/>
      <c r="IN227" s="9"/>
      <c r="IO227" s="9"/>
      <c r="IP227" s="9"/>
      <c r="IQ227" s="9"/>
      <c r="IR227" s="9"/>
      <c r="IS227" s="9"/>
      <c r="IT227" s="9"/>
      <c r="IU227" s="9"/>
      <c r="IV227" s="9"/>
      <c r="IW227" s="9"/>
      <c r="IX227" s="9"/>
      <c r="IY227" s="9"/>
      <c r="IZ227" s="9"/>
      <c r="JA227" s="9"/>
      <c r="JB227" s="9"/>
      <c r="JC227" s="9"/>
      <c r="JD227" s="9"/>
      <c r="JE227" s="9"/>
      <c r="JF227" s="9"/>
      <c r="JG227" s="9"/>
      <c r="JH227" s="9"/>
      <c r="JI227" s="9"/>
      <c r="JJ227" s="9"/>
      <c r="JK227" s="9"/>
      <c r="JL227" s="9"/>
      <c r="JM227" s="9"/>
      <c r="JN227" s="9"/>
      <c r="JO227" s="9"/>
      <c r="JP227" s="9"/>
      <c r="JQ227" s="9"/>
      <c r="JR227" s="9"/>
      <c r="JS227" s="9"/>
      <c r="JT227" s="9"/>
      <c r="JU227" s="9"/>
      <c r="JV227" s="9"/>
      <c r="JW227" s="9"/>
      <c r="JX227" s="9"/>
      <c r="JY227" s="9"/>
      <c r="JZ227" s="9"/>
      <c r="KA227" s="9"/>
      <c r="KB227" s="9"/>
      <c r="KC227" s="9"/>
      <c r="KD227" s="9"/>
      <c r="KE227" s="9"/>
      <c r="KF227" s="9"/>
      <c r="KG227" s="9"/>
      <c r="KH227" s="9"/>
      <c r="KI227" s="9"/>
      <c r="KJ227" s="9"/>
      <c r="KK227" s="9"/>
      <c r="KL227" s="9"/>
      <c r="KM227" s="9"/>
      <c r="KN227" s="9"/>
      <c r="KO227" s="9"/>
      <c r="KP227" s="9"/>
      <c r="KQ227" s="9"/>
      <c r="KR227" s="9"/>
      <c r="KS227" s="9"/>
      <c r="KT227" s="9"/>
      <c r="KU227" s="9"/>
      <c r="KV227" s="9"/>
      <c r="KW227" s="9"/>
      <c r="KX227" s="9"/>
      <c r="KY227" s="9"/>
      <c r="KZ227" s="9"/>
      <c r="LA227" s="9"/>
      <c r="LB227" s="9"/>
      <c r="LC227" s="9"/>
      <c r="LD227" s="9"/>
      <c r="LE227" s="9"/>
      <c r="LF227" s="9"/>
      <c r="LG227" s="9"/>
      <c r="LH227" s="9"/>
      <c r="LI227" s="9"/>
      <c r="LJ227" s="9"/>
      <c r="LK227" s="9"/>
      <c r="LL227" s="9"/>
      <c r="LM227" s="9"/>
      <c r="LN227" s="9"/>
      <c r="LO227" s="9"/>
      <c r="LP227" s="9"/>
      <c r="LQ227" s="9"/>
      <c r="LR227" s="9"/>
      <c r="LS227" s="9"/>
      <c r="LT227" s="9"/>
      <c r="LU227" s="9"/>
      <c r="LV227" s="9"/>
      <c r="LW227" s="9"/>
      <c r="LX227" s="9"/>
    </row>
    <row r="228" spans="1:336" s="15" customFormat="1" ht="189" x14ac:dyDescent="0.25">
      <c r="A228" s="661" t="str">
        <f>CONCATENATE(MUEBLES3[[#This Row],[CODIGO DE LA PARTIDA ESPECIFICA ]],"-",MUEBLES3[[#This Row],[NO. EDIFICIO ]],"-",MUEBLES3[[#This Row],[NO. ÁREA ]],"-",MUEBLES3[[#This Row],[NÚM. DE BIEN ]],"-",MUEBLES3[[#This Row],[CONSECUTIVO DEL BIEN ]],"-",MUEBLES3[[#This Row],[CONSECUTIVO GENERAL DE INVENTARIO]])</f>
        <v>515-01-24-109-099-0223</v>
      </c>
      <c r="B228" s="494">
        <v>515</v>
      </c>
      <c r="C228" s="489" t="s">
        <v>6093</v>
      </c>
      <c r="D228" s="495" t="s">
        <v>7725</v>
      </c>
      <c r="E228" s="494" t="s">
        <v>4060</v>
      </c>
      <c r="F228" s="495" t="str">
        <f>VLOOKUP(MUEBLES3[[#This Row],[NO. EDIFICIO ]],EDIFICIOS[],2,FALSE)</f>
        <v>PALACIO MUNICIPAL</v>
      </c>
      <c r="G228" s="495" t="str">
        <f>VLOOKUP(MUEBLES3[[#This Row],[NO. EDIFICIO ]],EDIFICIOS[],3,FALSE)</f>
        <v>PALACIO MUNICIPAL, S/N, COLONIA CENTRO</v>
      </c>
      <c r="H228" s="490" t="s">
        <v>4269</v>
      </c>
      <c r="I228" s="488" t="str">
        <f>VLOOKUP(MUEBLES3[[#This Row],[NO. ÁREA ]],AREAS[],2,FALSE)</f>
        <v>TESORERÍA MUNICIPAL</v>
      </c>
      <c r="J228" s="496" t="str">
        <f>VLOOKUP(MUEBLES3[[#This Row],[NO. ÁREA ]],AREAS[],5,FALSE)</f>
        <v>C. P. NOHEMI VIRIDIANA CORTEZ MONTER</v>
      </c>
      <c r="K228" s="496">
        <v>222</v>
      </c>
      <c r="L228" s="488" t="str">
        <f>VLOOKUP(MUEBLES3[[#This Row],[NÚM. DE NOMINA ]],PERSONAL[],2,FALSE)</f>
        <v>C. FABIOLA HERNÁNDEZ HERNÁNDEZ</v>
      </c>
      <c r="M228" s="488" t="str">
        <f>VLOOKUP(MUEBLES3[[#This Row],[NÚM. DE NOMINA ]],PERSONAL[],3,FALSE)</f>
        <v>SECRETARIA</v>
      </c>
      <c r="N228" s="494" t="s">
        <v>4339</v>
      </c>
      <c r="O228" s="496" t="s">
        <v>4790</v>
      </c>
      <c r="P228" s="497" t="str">
        <f>VLOOKUP(MUEBLES3[[#This Row],[NÚM. DE BIEN ]],BIENES[],2,FALSE)</f>
        <v xml:space="preserve">EQUIPO DE COMPUTO </v>
      </c>
      <c r="Q228" s="499" t="s">
        <v>2000</v>
      </c>
      <c r="R228" s="490" t="s">
        <v>5165</v>
      </c>
      <c r="S228" s="494" t="s">
        <v>22</v>
      </c>
      <c r="T228" s="494" t="s">
        <v>1998</v>
      </c>
      <c r="U228" s="494" t="s">
        <v>2008</v>
      </c>
      <c r="V228" s="494">
        <v>171</v>
      </c>
      <c r="W228" s="500">
        <v>44525</v>
      </c>
      <c r="X228" s="498">
        <v>17500</v>
      </c>
      <c r="Y228" s="498"/>
      <c r="Z228" s="498">
        <v>17500</v>
      </c>
      <c r="AA228" s="494" t="s">
        <v>1339</v>
      </c>
      <c r="AB228" s="498"/>
      <c r="AC228" s="512" t="s">
        <v>26</v>
      </c>
      <c r="AD228" s="511"/>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9"/>
      <c r="HF228" s="9"/>
      <c r="HG228" s="9"/>
      <c r="HH228" s="9"/>
      <c r="HI228" s="9"/>
      <c r="HJ228" s="9"/>
      <c r="HK228" s="9"/>
      <c r="HL228" s="9"/>
      <c r="HM228" s="9"/>
      <c r="HN228" s="9"/>
      <c r="HO228" s="9"/>
      <c r="HP228" s="9"/>
      <c r="HQ228" s="9"/>
      <c r="HR228" s="9"/>
      <c r="HS228" s="9"/>
      <c r="HT228" s="9"/>
      <c r="HU228" s="9"/>
      <c r="HV228" s="9"/>
      <c r="HW228" s="9"/>
      <c r="HX228" s="9"/>
      <c r="HY228" s="9"/>
      <c r="HZ228" s="9"/>
      <c r="IA228" s="9"/>
      <c r="IB228" s="9"/>
      <c r="IC228" s="9"/>
      <c r="ID228" s="9"/>
      <c r="IE228" s="9"/>
      <c r="IF228" s="9"/>
      <c r="IG228" s="9"/>
      <c r="IH228" s="9"/>
      <c r="II228" s="9"/>
      <c r="IJ228" s="9"/>
      <c r="IK228" s="9"/>
      <c r="IL228" s="9"/>
      <c r="IM228" s="9"/>
      <c r="IN228" s="9"/>
      <c r="IO228" s="9"/>
      <c r="IP228" s="9"/>
      <c r="IQ228" s="9"/>
      <c r="IR228" s="9"/>
      <c r="IS228" s="9"/>
      <c r="IT228" s="9"/>
      <c r="IU228" s="9"/>
      <c r="IV228" s="9"/>
      <c r="IW228" s="9"/>
      <c r="IX228" s="9"/>
      <c r="IY228" s="9"/>
      <c r="IZ228" s="9"/>
      <c r="JA228" s="9"/>
      <c r="JB228" s="9"/>
      <c r="JC228" s="9"/>
      <c r="JD228" s="9"/>
      <c r="JE228" s="9"/>
      <c r="JF228" s="9"/>
      <c r="JG228" s="9"/>
      <c r="JH228" s="9"/>
      <c r="JI228" s="9"/>
      <c r="JJ228" s="9"/>
      <c r="JK228" s="9"/>
      <c r="JL228" s="9"/>
      <c r="JM228" s="9"/>
      <c r="JN228" s="9"/>
      <c r="JO228" s="9"/>
      <c r="JP228" s="9"/>
      <c r="JQ228" s="9"/>
      <c r="JR228" s="9"/>
      <c r="JS228" s="9"/>
      <c r="JT228" s="9"/>
      <c r="JU228" s="9"/>
      <c r="JV228" s="9"/>
      <c r="JW228" s="9"/>
      <c r="JX228" s="9"/>
      <c r="JY228" s="9"/>
      <c r="JZ228" s="9"/>
      <c r="KA228" s="9"/>
      <c r="KB228" s="9"/>
      <c r="KC228" s="9"/>
      <c r="KD228" s="9"/>
      <c r="KE228" s="9"/>
      <c r="KF228" s="9"/>
      <c r="KG228" s="9"/>
      <c r="KH228" s="9"/>
      <c r="KI228" s="9"/>
      <c r="KJ228" s="9"/>
      <c r="KK228" s="9"/>
      <c r="KL228" s="9"/>
      <c r="KM228" s="9"/>
      <c r="KN228" s="9"/>
      <c r="KO228" s="9"/>
      <c r="KP228" s="9"/>
      <c r="KQ228" s="9"/>
      <c r="KR228" s="9"/>
      <c r="KS228" s="9"/>
      <c r="KT228" s="9"/>
      <c r="KU228" s="9"/>
      <c r="KV228" s="9"/>
      <c r="KW228" s="9"/>
      <c r="KX228" s="9"/>
      <c r="KY228" s="9"/>
      <c r="KZ228" s="9"/>
      <c r="LA228" s="9"/>
      <c r="LB228" s="9"/>
      <c r="LC228" s="9"/>
      <c r="LD228" s="9"/>
      <c r="LE228" s="9"/>
      <c r="LF228" s="9"/>
      <c r="LG228" s="9"/>
      <c r="LH228" s="9"/>
      <c r="LI228" s="9"/>
      <c r="LJ228" s="9"/>
      <c r="LK228" s="9"/>
      <c r="LL228" s="9"/>
      <c r="LM228" s="9"/>
      <c r="LN228" s="9"/>
      <c r="LO228" s="9"/>
      <c r="LP228" s="9"/>
      <c r="LQ228" s="9"/>
      <c r="LR228" s="9"/>
      <c r="LS228" s="9"/>
      <c r="LT228" s="9"/>
      <c r="LU228" s="9"/>
      <c r="LV228" s="9"/>
      <c r="LW228" s="9"/>
      <c r="LX228" s="9"/>
    </row>
    <row r="229" spans="1:336" s="15" customFormat="1" ht="173.25" x14ac:dyDescent="0.25">
      <c r="A229" s="661" t="str">
        <f>CONCATENATE(MUEBLES3[[#This Row],[CODIGO DE LA PARTIDA ESPECIFICA ]],"-",MUEBLES3[[#This Row],[NO. EDIFICIO ]],"-",MUEBLES3[[#This Row],[NO. ÁREA ]],"-",MUEBLES3[[#This Row],[NÚM. DE BIEN ]],"-",MUEBLES3[[#This Row],[CONSECUTIVO DEL BIEN ]],"-",MUEBLES3[[#This Row],[CONSECUTIVO GENERAL DE INVENTARIO]])</f>
        <v>515-01-24-109-100-0224</v>
      </c>
      <c r="B229" s="494">
        <v>515</v>
      </c>
      <c r="C229" s="489" t="s">
        <v>6093</v>
      </c>
      <c r="D229" s="495" t="s">
        <v>7726</v>
      </c>
      <c r="E229" s="494" t="s">
        <v>4060</v>
      </c>
      <c r="F229" s="495" t="str">
        <f>VLOOKUP(MUEBLES3[[#This Row],[NO. EDIFICIO ]],EDIFICIOS[],2,FALSE)</f>
        <v>PALACIO MUNICIPAL</v>
      </c>
      <c r="G229" s="495" t="str">
        <f>VLOOKUP(MUEBLES3[[#This Row],[NO. EDIFICIO ]],EDIFICIOS[],3,FALSE)</f>
        <v>PALACIO MUNICIPAL, S/N, COLONIA CENTRO</v>
      </c>
      <c r="H229" s="490" t="s">
        <v>4269</v>
      </c>
      <c r="I229" s="488" t="str">
        <f>VLOOKUP(MUEBLES3[[#This Row],[NO. ÁREA ]],AREAS[],2,FALSE)</f>
        <v>TESORERÍA MUNICIPAL</v>
      </c>
      <c r="J229" s="496" t="str">
        <f>VLOOKUP(MUEBLES3[[#This Row],[NO. ÁREA ]],AREAS[],5,FALSE)</f>
        <v>C. P. NOHEMI VIRIDIANA CORTEZ MONTER</v>
      </c>
      <c r="K229" s="496">
        <v>138</v>
      </c>
      <c r="L229" s="488" t="str">
        <f>VLOOKUP(MUEBLES3[[#This Row],[NÚM. DE NOMINA ]],PERSONAL[],2,FALSE)</f>
        <v>C. P. NOHEMI VIRIDIANA CORTEZ MONTER</v>
      </c>
      <c r="M229" s="488" t="str">
        <f>VLOOKUP(MUEBLES3[[#This Row],[NÚM. DE NOMINA ]],PERSONAL[],3,FALSE)</f>
        <v>TITULAR</v>
      </c>
      <c r="N229" s="494" t="s">
        <v>4339</v>
      </c>
      <c r="O229" s="496" t="s">
        <v>4369</v>
      </c>
      <c r="P229" s="497" t="str">
        <f>VLOOKUP(MUEBLES3[[#This Row],[NÚM. DE BIEN ]],BIENES[],2,FALSE)</f>
        <v xml:space="preserve">EQUIPO DE COMPUTO </v>
      </c>
      <c r="Q229" s="499" t="s">
        <v>2001</v>
      </c>
      <c r="R229" s="490" t="s">
        <v>5166</v>
      </c>
      <c r="S229" s="494" t="s">
        <v>22</v>
      </c>
      <c r="T229" s="494" t="s">
        <v>1998</v>
      </c>
      <c r="U229" s="494" t="s">
        <v>2013</v>
      </c>
      <c r="V229" s="494">
        <v>171</v>
      </c>
      <c r="W229" s="500">
        <v>44525</v>
      </c>
      <c r="X229" s="498">
        <v>17500</v>
      </c>
      <c r="Y229" s="498"/>
      <c r="Z229" s="498">
        <v>17500</v>
      </c>
      <c r="AA229" s="494" t="s">
        <v>1350</v>
      </c>
      <c r="AB229" s="498"/>
      <c r="AC229" s="512" t="s">
        <v>26</v>
      </c>
      <c r="AD229" s="511"/>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9"/>
      <c r="HF229" s="9"/>
      <c r="HG229" s="9"/>
      <c r="HH229" s="9"/>
      <c r="HI229" s="9"/>
      <c r="HJ229" s="9"/>
      <c r="HK229" s="9"/>
      <c r="HL229" s="9"/>
      <c r="HM229" s="9"/>
      <c r="HN229" s="9"/>
      <c r="HO229" s="9"/>
      <c r="HP229" s="9"/>
      <c r="HQ229" s="9"/>
      <c r="HR229" s="9"/>
      <c r="HS229" s="9"/>
      <c r="HT229" s="9"/>
      <c r="HU229" s="9"/>
      <c r="HV229" s="9"/>
      <c r="HW229" s="9"/>
      <c r="HX229" s="9"/>
      <c r="HY229" s="9"/>
      <c r="HZ229" s="9"/>
      <c r="IA229" s="9"/>
      <c r="IB229" s="9"/>
      <c r="IC229" s="9"/>
      <c r="ID229" s="9"/>
      <c r="IE229" s="9"/>
      <c r="IF229" s="9"/>
      <c r="IG229" s="9"/>
      <c r="IH229" s="9"/>
      <c r="II229" s="9"/>
      <c r="IJ229" s="9"/>
      <c r="IK229" s="9"/>
      <c r="IL229" s="9"/>
      <c r="IM229" s="9"/>
      <c r="IN229" s="9"/>
      <c r="IO229" s="9"/>
      <c r="IP229" s="9"/>
      <c r="IQ229" s="9"/>
      <c r="IR229" s="9"/>
      <c r="IS229" s="9"/>
      <c r="IT229" s="9"/>
      <c r="IU229" s="9"/>
      <c r="IV229" s="9"/>
      <c r="IW229" s="9"/>
      <c r="IX229" s="9"/>
      <c r="IY229" s="9"/>
      <c r="IZ229" s="9"/>
      <c r="JA229" s="9"/>
      <c r="JB229" s="9"/>
      <c r="JC229" s="9"/>
      <c r="JD229" s="9"/>
      <c r="JE229" s="9"/>
      <c r="JF229" s="9"/>
      <c r="JG229" s="9"/>
      <c r="JH229" s="9"/>
      <c r="JI229" s="9"/>
      <c r="JJ229" s="9"/>
      <c r="JK229" s="9"/>
      <c r="JL229" s="9"/>
      <c r="JM229" s="9"/>
      <c r="JN229" s="9"/>
      <c r="JO229" s="9"/>
      <c r="JP229" s="9"/>
      <c r="JQ229" s="9"/>
      <c r="JR229" s="9"/>
      <c r="JS229" s="9"/>
      <c r="JT229" s="9"/>
      <c r="JU229" s="9"/>
      <c r="JV229" s="9"/>
      <c r="JW229" s="9"/>
      <c r="JX229" s="9"/>
      <c r="JY229" s="9"/>
      <c r="JZ229" s="9"/>
      <c r="KA229" s="9"/>
      <c r="KB229" s="9"/>
      <c r="KC229" s="9"/>
      <c r="KD229" s="9"/>
      <c r="KE229" s="9"/>
      <c r="KF229" s="9"/>
      <c r="KG229" s="9"/>
      <c r="KH229" s="9"/>
      <c r="KI229" s="9"/>
      <c r="KJ229" s="9"/>
      <c r="KK229" s="9"/>
      <c r="KL229" s="9"/>
      <c r="KM229" s="9"/>
      <c r="KN229" s="9"/>
      <c r="KO229" s="9"/>
      <c r="KP229" s="9"/>
      <c r="KQ229" s="9"/>
      <c r="KR229" s="9"/>
      <c r="KS229" s="9"/>
      <c r="KT229" s="9"/>
      <c r="KU229" s="9"/>
      <c r="KV229" s="9"/>
      <c r="KW229" s="9"/>
      <c r="KX229" s="9"/>
      <c r="KY229" s="9"/>
      <c r="KZ229" s="9"/>
      <c r="LA229" s="9"/>
      <c r="LB229" s="9"/>
      <c r="LC229" s="9"/>
      <c r="LD229" s="9"/>
      <c r="LE229" s="9"/>
      <c r="LF229" s="9"/>
      <c r="LG229" s="9"/>
      <c r="LH229" s="9"/>
      <c r="LI229" s="9"/>
      <c r="LJ229" s="9"/>
      <c r="LK229" s="9"/>
      <c r="LL229" s="9"/>
      <c r="LM229" s="9"/>
      <c r="LN229" s="9"/>
      <c r="LO229" s="9"/>
      <c r="LP229" s="9"/>
      <c r="LQ229" s="9"/>
      <c r="LR229" s="9"/>
      <c r="LS229" s="9"/>
      <c r="LT229" s="9"/>
      <c r="LU229" s="9"/>
      <c r="LV229" s="9"/>
      <c r="LW229" s="9"/>
      <c r="LX229" s="9"/>
    </row>
    <row r="230" spans="1:336" s="15" customFormat="1" ht="189" x14ac:dyDescent="0.25">
      <c r="A230" s="661" t="str">
        <f>CONCATENATE(MUEBLES3[[#This Row],[CODIGO DE LA PARTIDA ESPECIFICA ]],"-",MUEBLES3[[#This Row],[NO. EDIFICIO ]],"-",MUEBLES3[[#This Row],[NO. ÁREA ]],"-",MUEBLES3[[#This Row],[NÚM. DE BIEN ]],"-",MUEBLES3[[#This Row],[CONSECUTIVO DEL BIEN ]],"-",MUEBLES3[[#This Row],[CONSECUTIVO GENERAL DE INVENTARIO]])</f>
        <v>515-01-24-109-101-0225</v>
      </c>
      <c r="B230" s="494">
        <v>515</v>
      </c>
      <c r="C230" s="489" t="s">
        <v>6093</v>
      </c>
      <c r="D230" s="495" t="s">
        <v>7727</v>
      </c>
      <c r="E230" s="494" t="s">
        <v>4060</v>
      </c>
      <c r="F230" s="495" t="str">
        <f>VLOOKUP(MUEBLES3[[#This Row],[NO. EDIFICIO ]],EDIFICIOS[],2,FALSE)</f>
        <v>PALACIO MUNICIPAL</v>
      </c>
      <c r="G230" s="495" t="str">
        <f>VLOOKUP(MUEBLES3[[#This Row],[NO. EDIFICIO ]],EDIFICIOS[],3,FALSE)</f>
        <v>PALACIO MUNICIPAL, S/N, COLONIA CENTRO</v>
      </c>
      <c r="H230" s="490" t="s">
        <v>4269</v>
      </c>
      <c r="I230" s="488" t="str">
        <f>VLOOKUP(MUEBLES3[[#This Row],[NO. ÁREA ]],AREAS[],2,FALSE)</f>
        <v>TESORERÍA MUNICIPAL</v>
      </c>
      <c r="J230" s="496" t="str">
        <f>VLOOKUP(MUEBLES3[[#This Row],[NO. ÁREA ]],AREAS[],5,FALSE)</f>
        <v>C. P. NOHEMI VIRIDIANA CORTEZ MONTER</v>
      </c>
      <c r="K230" s="496">
        <v>406</v>
      </c>
      <c r="L230" s="488" t="str">
        <f>VLOOKUP(MUEBLES3[[#This Row],[NÚM. DE NOMINA ]],PERSONAL[],2,FALSE)</f>
        <v>C. GLORIA PÉREZ GARCÍA</v>
      </c>
      <c r="M230" s="488" t="str">
        <f>VLOOKUP(MUEBLES3[[#This Row],[NÚM. DE NOMINA ]],PERSONAL[],3,FALSE)</f>
        <v>AUXILIAR ADMINISTRATIVO</v>
      </c>
      <c r="N230" s="494" t="s">
        <v>4339</v>
      </c>
      <c r="O230" s="496" t="s">
        <v>4315</v>
      </c>
      <c r="P230" s="497" t="str">
        <f>VLOOKUP(MUEBLES3[[#This Row],[NÚM. DE BIEN ]],BIENES[],2,FALSE)</f>
        <v xml:space="preserve">EQUIPO DE COMPUTO </v>
      </c>
      <c r="Q230" s="499" t="s">
        <v>2002</v>
      </c>
      <c r="R230" s="490" t="s">
        <v>5167</v>
      </c>
      <c r="S230" s="494" t="s">
        <v>22</v>
      </c>
      <c r="T230" s="494" t="s">
        <v>1998</v>
      </c>
      <c r="U230" s="494" t="s">
        <v>2014</v>
      </c>
      <c r="V230" s="494">
        <v>171</v>
      </c>
      <c r="W230" s="500">
        <v>44525</v>
      </c>
      <c r="X230" s="498">
        <v>17500</v>
      </c>
      <c r="Y230" s="498"/>
      <c r="Z230" s="498">
        <v>17500</v>
      </c>
      <c r="AA230" s="494" t="s">
        <v>136</v>
      </c>
      <c r="AB230" s="498"/>
      <c r="AC230" s="512" t="s">
        <v>26</v>
      </c>
      <c r="AD230" s="511"/>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9"/>
      <c r="HF230" s="9"/>
      <c r="HG230" s="9"/>
      <c r="HH230" s="9"/>
      <c r="HI230" s="9"/>
      <c r="HJ230" s="9"/>
      <c r="HK230" s="9"/>
      <c r="HL230" s="9"/>
      <c r="HM230" s="9"/>
      <c r="HN230" s="9"/>
      <c r="HO230" s="9"/>
      <c r="HP230" s="9"/>
      <c r="HQ230" s="9"/>
      <c r="HR230" s="9"/>
      <c r="HS230" s="9"/>
      <c r="HT230" s="9"/>
      <c r="HU230" s="9"/>
      <c r="HV230" s="9"/>
      <c r="HW230" s="9"/>
      <c r="HX230" s="9"/>
      <c r="HY230" s="9"/>
      <c r="HZ230" s="9"/>
      <c r="IA230" s="9"/>
      <c r="IB230" s="9"/>
      <c r="IC230" s="9"/>
      <c r="ID230" s="9"/>
      <c r="IE230" s="9"/>
      <c r="IF230" s="9"/>
      <c r="IG230" s="9"/>
      <c r="IH230" s="9"/>
      <c r="II230" s="9"/>
      <c r="IJ230" s="9"/>
      <c r="IK230" s="9"/>
      <c r="IL230" s="9"/>
      <c r="IM230" s="9"/>
      <c r="IN230" s="9"/>
      <c r="IO230" s="9"/>
      <c r="IP230" s="9"/>
      <c r="IQ230" s="9"/>
      <c r="IR230" s="9"/>
      <c r="IS230" s="9"/>
      <c r="IT230" s="9"/>
      <c r="IU230" s="9"/>
      <c r="IV230" s="9"/>
      <c r="IW230" s="9"/>
      <c r="IX230" s="9"/>
      <c r="IY230" s="9"/>
      <c r="IZ230" s="9"/>
      <c r="JA230" s="9"/>
      <c r="JB230" s="9"/>
      <c r="JC230" s="9"/>
      <c r="JD230" s="9"/>
      <c r="JE230" s="9"/>
      <c r="JF230" s="9"/>
      <c r="JG230" s="9"/>
      <c r="JH230" s="9"/>
      <c r="JI230" s="9"/>
      <c r="JJ230" s="9"/>
      <c r="JK230" s="9"/>
      <c r="JL230" s="9"/>
      <c r="JM230" s="9"/>
      <c r="JN230" s="9"/>
      <c r="JO230" s="9"/>
      <c r="JP230" s="9"/>
      <c r="JQ230" s="9"/>
      <c r="JR230" s="9"/>
      <c r="JS230" s="9"/>
      <c r="JT230" s="9"/>
      <c r="JU230" s="9"/>
      <c r="JV230" s="9"/>
      <c r="JW230" s="9"/>
      <c r="JX230" s="9"/>
      <c r="JY230" s="9"/>
      <c r="JZ230" s="9"/>
      <c r="KA230" s="9"/>
      <c r="KB230" s="9"/>
      <c r="KC230" s="9"/>
      <c r="KD230" s="9"/>
      <c r="KE230" s="9"/>
      <c r="KF230" s="9"/>
      <c r="KG230" s="9"/>
      <c r="KH230" s="9"/>
      <c r="KI230" s="9"/>
      <c r="KJ230" s="9"/>
      <c r="KK230" s="9"/>
      <c r="KL230" s="9"/>
      <c r="KM230" s="9"/>
      <c r="KN230" s="9"/>
      <c r="KO230" s="9"/>
      <c r="KP230" s="9"/>
      <c r="KQ230" s="9"/>
      <c r="KR230" s="9"/>
      <c r="KS230" s="9"/>
      <c r="KT230" s="9"/>
      <c r="KU230" s="9"/>
      <c r="KV230" s="9"/>
      <c r="KW230" s="9"/>
      <c r="KX230" s="9"/>
      <c r="KY230" s="9"/>
      <c r="KZ230" s="9"/>
      <c r="LA230" s="9"/>
      <c r="LB230" s="9"/>
      <c r="LC230" s="9"/>
      <c r="LD230" s="9"/>
      <c r="LE230" s="9"/>
      <c r="LF230" s="9"/>
      <c r="LG230" s="9"/>
      <c r="LH230" s="9"/>
      <c r="LI230" s="9"/>
      <c r="LJ230" s="9"/>
      <c r="LK230" s="9"/>
      <c r="LL230" s="9"/>
      <c r="LM230" s="9"/>
      <c r="LN230" s="9"/>
      <c r="LO230" s="9"/>
      <c r="LP230" s="9"/>
      <c r="LQ230" s="9"/>
      <c r="LR230" s="9"/>
      <c r="LS230" s="9"/>
      <c r="LT230" s="9"/>
      <c r="LU230" s="9"/>
      <c r="LV230" s="9"/>
      <c r="LW230" s="9"/>
      <c r="LX230" s="9"/>
    </row>
    <row r="231" spans="1:336" s="15" customFormat="1" ht="189" x14ac:dyDescent="0.25">
      <c r="A231" s="661" t="str">
        <f>CONCATENATE(MUEBLES3[[#This Row],[CODIGO DE LA PARTIDA ESPECIFICA ]],"-",MUEBLES3[[#This Row],[NO. EDIFICIO ]],"-",MUEBLES3[[#This Row],[NO. ÁREA ]],"-",MUEBLES3[[#This Row],[NÚM. DE BIEN ]],"-",MUEBLES3[[#This Row],[CONSECUTIVO DEL BIEN ]],"-",MUEBLES3[[#This Row],[CONSECUTIVO GENERAL DE INVENTARIO]])</f>
        <v>515-01-24-109-102-0226</v>
      </c>
      <c r="B231" s="494">
        <v>515</v>
      </c>
      <c r="C231" s="489" t="s">
        <v>6093</v>
      </c>
      <c r="D231" s="495" t="s">
        <v>7728</v>
      </c>
      <c r="E231" s="494" t="s">
        <v>4060</v>
      </c>
      <c r="F231" s="495" t="str">
        <f>VLOOKUP(MUEBLES3[[#This Row],[NO. EDIFICIO ]],EDIFICIOS[],2,FALSE)</f>
        <v>PALACIO MUNICIPAL</v>
      </c>
      <c r="G231" s="495" t="str">
        <f>VLOOKUP(MUEBLES3[[#This Row],[NO. EDIFICIO ]],EDIFICIOS[],3,FALSE)</f>
        <v>PALACIO MUNICIPAL, S/N, COLONIA CENTRO</v>
      </c>
      <c r="H231" s="490" t="s">
        <v>4269</v>
      </c>
      <c r="I231" s="488" t="str">
        <f>VLOOKUP(MUEBLES3[[#This Row],[NO. ÁREA ]],AREAS[],2,FALSE)</f>
        <v>TESORERÍA MUNICIPAL</v>
      </c>
      <c r="J231" s="496" t="str">
        <f>VLOOKUP(MUEBLES3[[#This Row],[NO. ÁREA ]],AREAS[],5,FALSE)</f>
        <v>C. P. NOHEMI VIRIDIANA CORTEZ MONTER</v>
      </c>
      <c r="K231" s="496">
        <v>406</v>
      </c>
      <c r="L231" s="488" t="str">
        <f>VLOOKUP(MUEBLES3[[#This Row],[NÚM. DE NOMINA ]],PERSONAL[],2,FALSE)</f>
        <v>C. GLORIA PÉREZ GARCÍA</v>
      </c>
      <c r="M231" s="488" t="str">
        <f>VLOOKUP(MUEBLES3[[#This Row],[NÚM. DE NOMINA ]],PERSONAL[],3,FALSE)</f>
        <v>AUXILIAR ADMINISTRATIVO</v>
      </c>
      <c r="N231" s="494" t="s">
        <v>4339</v>
      </c>
      <c r="O231" s="496" t="s">
        <v>4370</v>
      </c>
      <c r="P231" s="497" t="str">
        <f>VLOOKUP(MUEBLES3[[#This Row],[NÚM. DE BIEN ]],BIENES[],2,FALSE)</f>
        <v xml:space="preserve">EQUIPO DE COMPUTO </v>
      </c>
      <c r="Q231" s="499" t="s">
        <v>2003</v>
      </c>
      <c r="R231" s="490" t="s">
        <v>5168</v>
      </c>
      <c r="S231" s="494" t="s">
        <v>22</v>
      </c>
      <c r="T231" s="494" t="s">
        <v>1998</v>
      </c>
      <c r="U231" s="494" t="s">
        <v>2015</v>
      </c>
      <c r="V231" s="494">
        <v>172</v>
      </c>
      <c r="W231" s="500">
        <v>44529</v>
      </c>
      <c r="X231" s="498">
        <v>17500</v>
      </c>
      <c r="Y231" s="498"/>
      <c r="Z231" s="498">
        <v>17500</v>
      </c>
      <c r="AA231" s="494" t="s">
        <v>1395</v>
      </c>
      <c r="AB231" s="498"/>
      <c r="AC231" s="512" t="s">
        <v>7873</v>
      </c>
      <c r="AD231" s="511"/>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9"/>
      <c r="HF231" s="9"/>
      <c r="HG231" s="9"/>
      <c r="HH231" s="9"/>
      <c r="HI231" s="9"/>
      <c r="HJ231" s="9"/>
      <c r="HK231" s="9"/>
      <c r="HL231" s="9"/>
      <c r="HM231" s="9"/>
      <c r="HN231" s="9"/>
      <c r="HO231" s="9"/>
      <c r="HP231" s="9"/>
      <c r="HQ231" s="9"/>
      <c r="HR231" s="9"/>
      <c r="HS231" s="9"/>
      <c r="HT231" s="9"/>
      <c r="HU231" s="9"/>
      <c r="HV231" s="9"/>
      <c r="HW231" s="9"/>
      <c r="HX231" s="9"/>
      <c r="HY231" s="9"/>
      <c r="HZ231" s="9"/>
      <c r="IA231" s="9"/>
      <c r="IB231" s="9"/>
      <c r="IC231" s="9"/>
      <c r="ID231" s="9"/>
      <c r="IE231" s="9"/>
      <c r="IF231" s="9"/>
      <c r="IG231" s="9"/>
      <c r="IH231" s="9"/>
      <c r="II231" s="9"/>
      <c r="IJ231" s="9"/>
      <c r="IK231" s="9"/>
      <c r="IL231" s="9"/>
      <c r="IM231" s="9"/>
      <c r="IN231" s="9"/>
      <c r="IO231" s="9"/>
      <c r="IP231" s="9"/>
      <c r="IQ231" s="9"/>
      <c r="IR231" s="9"/>
      <c r="IS231" s="9"/>
      <c r="IT231" s="9"/>
      <c r="IU231" s="9"/>
      <c r="IV231" s="9"/>
      <c r="IW231" s="9"/>
      <c r="IX231" s="9"/>
      <c r="IY231" s="9"/>
      <c r="IZ231" s="9"/>
      <c r="JA231" s="9"/>
      <c r="JB231" s="9"/>
      <c r="JC231" s="9"/>
      <c r="JD231" s="9"/>
      <c r="JE231" s="9"/>
      <c r="JF231" s="9"/>
      <c r="JG231" s="9"/>
      <c r="JH231" s="9"/>
      <c r="JI231" s="9"/>
      <c r="JJ231" s="9"/>
      <c r="JK231" s="9"/>
      <c r="JL231" s="9"/>
      <c r="JM231" s="9"/>
      <c r="JN231" s="9"/>
      <c r="JO231" s="9"/>
      <c r="JP231" s="9"/>
      <c r="JQ231" s="9"/>
      <c r="JR231" s="9"/>
      <c r="JS231" s="9"/>
      <c r="JT231" s="9"/>
      <c r="JU231" s="9"/>
      <c r="JV231" s="9"/>
      <c r="JW231" s="9"/>
      <c r="JX231" s="9"/>
      <c r="JY231" s="9"/>
      <c r="JZ231" s="9"/>
      <c r="KA231" s="9"/>
      <c r="KB231" s="9"/>
      <c r="KC231" s="9"/>
      <c r="KD231" s="9"/>
      <c r="KE231" s="9"/>
      <c r="KF231" s="9"/>
      <c r="KG231" s="9"/>
      <c r="KH231" s="9"/>
      <c r="KI231" s="9"/>
      <c r="KJ231" s="9"/>
      <c r="KK231" s="9"/>
      <c r="KL231" s="9"/>
      <c r="KM231" s="9"/>
      <c r="KN231" s="9"/>
      <c r="KO231" s="9"/>
      <c r="KP231" s="9"/>
      <c r="KQ231" s="9"/>
      <c r="KR231" s="9"/>
      <c r="KS231" s="9"/>
      <c r="KT231" s="9"/>
      <c r="KU231" s="9"/>
      <c r="KV231" s="9"/>
      <c r="KW231" s="9"/>
      <c r="KX231" s="9"/>
      <c r="KY231" s="9"/>
      <c r="KZ231" s="9"/>
      <c r="LA231" s="9"/>
      <c r="LB231" s="9"/>
      <c r="LC231" s="9"/>
      <c r="LD231" s="9"/>
      <c r="LE231" s="9"/>
      <c r="LF231" s="9"/>
      <c r="LG231" s="9"/>
      <c r="LH231" s="9"/>
      <c r="LI231" s="9"/>
      <c r="LJ231" s="9"/>
      <c r="LK231" s="9"/>
      <c r="LL231" s="9"/>
      <c r="LM231" s="9"/>
      <c r="LN231" s="9"/>
      <c r="LO231" s="9"/>
      <c r="LP231" s="9"/>
      <c r="LQ231" s="9"/>
      <c r="LR231" s="9"/>
      <c r="LS231" s="9"/>
      <c r="LT231" s="9"/>
      <c r="LU231" s="9"/>
      <c r="LV231" s="9"/>
      <c r="LW231" s="9"/>
      <c r="LX231" s="9"/>
    </row>
    <row r="232" spans="1:336" s="15" customFormat="1" ht="189" x14ac:dyDescent="0.25">
      <c r="A232" s="661" t="str">
        <f>CONCATENATE(MUEBLES3[[#This Row],[CODIGO DE LA PARTIDA ESPECIFICA ]],"-",MUEBLES3[[#This Row],[NO. EDIFICIO ]],"-",MUEBLES3[[#This Row],[NO. ÁREA ]],"-",MUEBLES3[[#This Row],[NÚM. DE BIEN ]],"-",MUEBLES3[[#This Row],[CONSECUTIVO DEL BIEN ]],"-",MUEBLES3[[#This Row],[CONSECUTIVO GENERAL DE INVENTARIO]])</f>
        <v>515-01-24-109-103-0227</v>
      </c>
      <c r="B232" s="494">
        <v>515</v>
      </c>
      <c r="C232" s="489" t="s">
        <v>6093</v>
      </c>
      <c r="D232" s="495" t="s">
        <v>7729</v>
      </c>
      <c r="E232" s="494" t="s">
        <v>4060</v>
      </c>
      <c r="F232" s="495" t="str">
        <f>VLOOKUP(MUEBLES3[[#This Row],[NO. EDIFICIO ]],EDIFICIOS[],2,FALSE)</f>
        <v>PALACIO MUNICIPAL</v>
      </c>
      <c r="G232" s="495" t="str">
        <f>VLOOKUP(MUEBLES3[[#This Row],[NO. EDIFICIO ]],EDIFICIOS[],3,FALSE)</f>
        <v>PALACIO MUNICIPAL, S/N, COLONIA CENTRO</v>
      </c>
      <c r="H232" s="490" t="s">
        <v>4269</v>
      </c>
      <c r="I232" s="488" t="str">
        <f>VLOOKUP(MUEBLES3[[#This Row],[NO. ÁREA ]],AREAS[],2,FALSE)</f>
        <v>TESORERÍA MUNICIPAL</v>
      </c>
      <c r="J232" s="496" t="str">
        <f>VLOOKUP(MUEBLES3[[#This Row],[NO. ÁREA ]],AREAS[],5,FALSE)</f>
        <v>C. P. NOHEMI VIRIDIANA CORTEZ MONTER</v>
      </c>
      <c r="K232" s="496">
        <v>138</v>
      </c>
      <c r="L232" s="488" t="str">
        <f>VLOOKUP(MUEBLES3[[#This Row],[NÚM. DE NOMINA ]],PERSONAL[],2,FALSE)</f>
        <v>C. P. NOHEMI VIRIDIANA CORTEZ MONTER</v>
      </c>
      <c r="M232" s="488" t="str">
        <f>VLOOKUP(MUEBLES3[[#This Row],[NÚM. DE NOMINA ]],PERSONAL[],3,FALSE)</f>
        <v>TITULAR</v>
      </c>
      <c r="N232" s="494" t="s">
        <v>4339</v>
      </c>
      <c r="O232" s="496" t="s">
        <v>4791</v>
      </c>
      <c r="P232" s="497" t="str">
        <f>VLOOKUP(MUEBLES3[[#This Row],[NÚM. DE BIEN ]],BIENES[],2,FALSE)</f>
        <v xml:space="preserve">EQUIPO DE COMPUTO </v>
      </c>
      <c r="Q232" s="499" t="s">
        <v>2004</v>
      </c>
      <c r="R232" s="490" t="s">
        <v>5169</v>
      </c>
      <c r="S232" s="494" t="s">
        <v>22</v>
      </c>
      <c r="T232" s="494" t="s">
        <v>1998</v>
      </c>
      <c r="U232" s="494" t="s">
        <v>2009</v>
      </c>
      <c r="V232" s="494">
        <v>172</v>
      </c>
      <c r="W232" s="500">
        <v>44529</v>
      </c>
      <c r="X232" s="498">
        <v>17500</v>
      </c>
      <c r="Y232" s="498"/>
      <c r="Z232" s="498">
        <v>17500</v>
      </c>
      <c r="AA232" s="494" t="s">
        <v>439</v>
      </c>
      <c r="AB232" s="498"/>
      <c r="AC232" s="512" t="s">
        <v>26</v>
      </c>
      <c r="AD232" s="511"/>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9"/>
      <c r="HK232" s="9"/>
      <c r="HL232" s="9"/>
      <c r="HM232" s="9"/>
      <c r="HN232" s="9"/>
      <c r="HO232" s="9"/>
      <c r="HP232" s="9"/>
      <c r="HQ232" s="9"/>
      <c r="HR232" s="9"/>
      <c r="HS232" s="9"/>
      <c r="HT232" s="9"/>
      <c r="HU232" s="9"/>
      <c r="HV232" s="9"/>
      <c r="HW232" s="9"/>
      <c r="HX232" s="9"/>
      <c r="HY232" s="9"/>
      <c r="HZ232" s="9"/>
      <c r="IA232" s="9"/>
      <c r="IB232" s="9"/>
      <c r="IC232" s="9"/>
      <c r="ID232" s="9"/>
      <c r="IE232" s="9"/>
      <c r="IF232" s="9"/>
      <c r="IG232" s="9"/>
      <c r="IH232" s="9"/>
      <c r="II232" s="9"/>
      <c r="IJ232" s="9"/>
      <c r="IK232" s="9"/>
      <c r="IL232" s="9"/>
      <c r="IM232" s="9"/>
      <c r="IN232" s="9"/>
      <c r="IO232" s="9"/>
      <c r="IP232" s="9"/>
      <c r="IQ232" s="9"/>
      <c r="IR232" s="9"/>
      <c r="IS232" s="9"/>
      <c r="IT232" s="9"/>
      <c r="IU232" s="9"/>
      <c r="IV232" s="9"/>
      <c r="IW232" s="9"/>
      <c r="IX232" s="9"/>
      <c r="IY232" s="9"/>
      <c r="IZ232" s="9"/>
      <c r="JA232" s="9"/>
      <c r="JB232" s="9"/>
      <c r="JC232" s="9"/>
      <c r="JD232" s="9"/>
      <c r="JE232" s="9"/>
      <c r="JF232" s="9"/>
      <c r="JG232" s="9"/>
      <c r="JH232" s="9"/>
      <c r="JI232" s="9"/>
      <c r="JJ232" s="9"/>
      <c r="JK232" s="9"/>
      <c r="JL232" s="9"/>
      <c r="JM232" s="9"/>
      <c r="JN232" s="9"/>
      <c r="JO232" s="9"/>
      <c r="JP232" s="9"/>
      <c r="JQ232" s="9"/>
      <c r="JR232" s="9"/>
      <c r="JS232" s="9"/>
      <c r="JT232" s="9"/>
      <c r="JU232" s="9"/>
      <c r="JV232" s="9"/>
      <c r="JW232" s="9"/>
      <c r="JX232" s="9"/>
      <c r="JY232" s="9"/>
      <c r="JZ232" s="9"/>
      <c r="KA232" s="9"/>
      <c r="KB232" s="9"/>
      <c r="KC232" s="9"/>
      <c r="KD232" s="9"/>
      <c r="KE232" s="9"/>
      <c r="KF232" s="9"/>
      <c r="KG232" s="9"/>
      <c r="KH232" s="9"/>
      <c r="KI232" s="9"/>
      <c r="KJ232" s="9"/>
      <c r="KK232" s="9"/>
      <c r="KL232" s="9"/>
      <c r="KM232" s="9"/>
      <c r="KN232" s="9"/>
      <c r="KO232" s="9"/>
      <c r="KP232" s="9"/>
      <c r="KQ232" s="9"/>
      <c r="KR232" s="9"/>
      <c r="KS232" s="9"/>
      <c r="KT232" s="9"/>
      <c r="KU232" s="9"/>
      <c r="KV232" s="9"/>
      <c r="KW232" s="9"/>
      <c r="KX232" s="9"/>
      <c r="KY232" s="9"/>
      <c r="KZ232" s="9"/>
      <c r="LA232" s="9"/>
      <c r="LB232" s="9"/>
      <c r="LC232" s="9"/>
      <c r="LD232" s="9"/>
      <c r="LE232" s="9"/>
      <c r="LF232" s="9"/>
      <c r="LG232" s="9"/>
      <c r="LH232" s="9"/>
      <c r="LI232" s="9"/>
      <c r="LJ232" s="9"/>
      <c r="LK232" s="9"/>
      <c r="LL232" s="9"/>
      <c r="LM232" s="9"/>
      <c r="LN232" s="9"/>
      <c r="LO232" s="9"/>
      <c r="LP232" s="9"/>
      <c r="LQ232" s="9"/>
      <c r="LR232" s="9"/>
      <c r="LS232" s="9"/>
      <c r="LT232" s="9"/>
      <c r="LU232" s="9"/>
      <c r="LV232" s="9"/>
      <c r="LW232" s="9"/>
      <c r="LX232" s="9"/>
    </row>
    <row r="233" spans="1:336" s="15" customFormat="1" ht="189" x14ac:dyDescent="0.25">
      <c r="A233" s="661" t="str">
        <f>CONCATENATE(MUEBLES3[[#This Row],[CODIGO DE LA PARTIDA ESPECIFICA ]],"-",MUEBLES3[[#This Row],[NO. EDIFICIO ]],"-",MUEBLES3[[#This Row],[NO. ÁREA ]],"-",MUEBLES3[[#This Row],[NÚM. DE BIEN ]],"-",MUEBLES3[[#This Row],[CONSECUTIVO DEL BIEN ]],"-",MUEBLES3[[#This Row],[CONSECUTIVO GENERAL DE INVENTARIO]])</f>
        <v>515-01-05-109-104-0228</v>
      </c>
      <c r="B233" s="494">
        <v>515</v>
      </c>
      <c r="C233" s="489" t="s">
        <v>6093</v>
      </c>
      <c r="D233" s="495" t="s">
        <v>7730</v>
      </c>
      <c r="E233" s="494" t="s">
        <v>4060</v>
      </c>
      <c r="F233" s="495" t="str">
        <f>VLOOKUP(MUEBLES3[[#This Row],[NO. EDIFICIO ]],EDIFICIOS[],2,FALSE)</f>
        <v>PALACIO MUNICIPAL</v>
      </c>
      <c r="G233" s="495" t="str">
        <f>VLOOKUP(MUEBLES3[[#This Row],[NO. EDIFICIO ]],EDIFICIOS[],3,FALSE)</f>
        <v>PALACIO MUNICIPAL, S/N, COLONIA CENTRO</v>
      </c>
      <c r="H233" s="490" t="s">
        <v>4063</v>
      </c>
      <c r="I233" s="488" t="str">
        <f>VLOOKUP(MUEBLES3[[#This Row],[NO. ÁREA ]],AREAS[],2,FALSE)</f>
        <v xml:space="preserve">H ASAMBLEA </v>
      </c>
      <c r="J233" s="496" t="str">
        <f>VLOOKUP(MUEBLES3[[#This Row],[NO. ÁREA ]],AREAS[],5,FALSE)</f>
        <v>LIC. BLANCA GARCÍA LÓPEZ</v>
      </c>
      <c r="K233" s="496">
        <v>85</v>
      </c>
      <c r="L233" s="488" t="str">
        <f>VLOOKUP(MUEBLES3[[#This Row],[NÚM. DE NOMINA ]],PERSONAL[],2,FALSE)</f>
        <v>LIC. ITZEL GONZÁLEZ PÉREZ</v>
      </c>
      <c r="M233" s="488" t="str">
        <f>VLOOKUP(MUEBLES3[[#This Row],[NÚM. DE NOMINA ]],PERSONAL[],3,FALSE)</f>
        <v>SINDICO PROCURADOR</v>
      </c>
      <c r="N233" s="494" t="s">
        <v>4339</v>
      </c>
      <c r="O233" s="496" t="s">
        <v>4371</v>
      </c>
      <c r="P233" s="497" t="str">
        <f>VLOOKUP(MUEBLES3[[#This Row],[NÚM. DE BIEN ]],BIENES[],2,FALSE)</f>
        <v xml:space="preserve">EQUIPO DE COMPUTO </v>
      </c>
      <c r="Q233" s="499" t="s">
        <v>2005</v>
      </c>
      <c r="R233" s="490" t="s">
        <v>5170</v>
      </c>
      <c r="S233" s="494" t="s">
        <v>22</v>
      </c>
      <c r="T233" s="494" t="s">
        <v>1998</v>
      </c>
      <c r="U233" s="494" t="s">
        <v>2010</v>
      </c>
      <c r="V233" s="494">
        <v>172</v>
      </c>
      <c r="W233" s="500">
        <v>44529</v>
      </c>
      <c r="X233" s="498">
        <v>17500</v>
      </c>
      <c r="Y233" s="498"/>
      <c r="Z233" s="498">
        <v>17500</v>
      </c>
      <c r="AA233" s="496" t="s">
        <v>1329</v>
      </c>
      <c r="AB233" s="498"/>
      <c r="AC233" s="512" t="s">
        <v>26</v>
      </c>
      <c r="AD233" s="511"/>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9"/>
      <c r="HK233" s="9"/>
      <c r="HL233" s="9"/>
      <c r="HM233" s="9"/>
      <c r="HN233" s="9"/>
      <c r="HO233" s="9"/>
      <c r="HP233" s="9"/>
      <c r="HQ233" s="9"/>
      <c r="HR233" s="9"/>
      <c r="HS233" s="9"/>
      <c r="HT233" s="9"/>
      <c r="HU233" s="9"/>
      <c r="HV233" s="9"/>
      <c r="HW233" s="9"/>
      <c r="HX233" s="9"/>
      <c r="HY233" s="9"/>
      <c r="HZ233" s="9"/>
      <c r="IA233" s="9"/>
      <c r="IB233" s="9"/>
      <c r="IC233" s="9"/>
      <c r="ID233" s="9"/>
      <c r="IE233" s="9"/>
      <c r="IF233" s="9"/>
      <c r="IG233" s="9"/>
      <c r="IH233" s="9"/>
      <c r="II233" s="9"/>
      <c r="IJ233" s="9"/>
      <c r="IK233" s="9"/>
      <c r="IL233" s="9"/>
      <c r="IM233" s="9"/>
      <c r="IN233" s="9"/>
      <c r="IO233" s="9"/>
      <c r="IP233" s="9"/>
      <c r="IQ233" s="9"/>
      <c r="IR233" s="9"/>
      <c r="IS233" s="9"/>
      <c r="IT233" s="9"/>
      <c r="IU233" s="9"/>
      <c r="IV233" s="9"/>
      <c r="IW233" s="9"/>
      <c r="IX233" s="9"/>
      <c r="IY233" s="9"/>
      <c r="IZ233" s="9"/>
      <c r="JA233" s="9"/>
      <c r="JB233" s="9"/>
      <c r="JC233" s="9"/>
      <c r="JD233" s="9"/>
      <c r="JE233" s="9"/>
      <c r="JF233" s="9"/>
      <c r="JG233" s="9"/>
      <c r="JH233" s="9"/>
      <c r="JI233" s="9"/>
      <c r="JJ233" s="9"/>
      <c r="JK233" s="9"/>
      <c r="JL233" s="9"/>
      <c r="JM233" s="9"/>
      <c r="JN233" s="9"/>
      <c r="JO233" s="9"/>
      <c r="JP233" s="9"/>
      <c r="JQ233" s="9"/>
      <c r="JR233" s="9"/>
      <c r="JS233" s="9"/>
      <c r="JT233" s="9"/>
      <c r="JU233" s="9"/>
      <c r="JV233" s="9"/>
      <c r="JW233" s="9"/>
      <c r="JX233" s="9"/>
      <c r="JY233" s="9"/>
      <c r="JZ233" s="9"/>
      <c r="KA233" s="9"/>
      <c r="KB233" s="9"/>
      <c r="KC233" s="9"/>
      <c r="KD233" s="9"/>
      <c r="KE233" s="9"/>
      <c r="KF233" s="9"/>
      <c r="KG233" s="9"/>
      <c r="KH233" s="9"/>
      <c r="KI233" s="9"/>
      <c r="KJ233" s="9"/>
      <c r="KK233" s="9"/>
      <c r="KL233" s="9"/>
      <c r="KM233" s="9"/>
      <c r="KN233" s="9"/>
      <c r="KO233" s="9"/>
      <c r="KP233" s="9"/>
      <c r="KQ233" s="9"/>
      <c r="KR233" s="9"/>
      <c r="KS233" s="9"/>
      <c r="KT233" s="9"/>
      <c r="KU233" s="9"/>
      <c r="KV233" s="9"/>
      <c r="KW233" s="9"/>
      <c r="KX233" s="9"/>
      <c r="KY233" s="9"/>
      <c r="KZ233" s="9"/>
      <c r="LA233" s="9"/>
      <c r="LB233" s="9"/>
      <c r="LC233" s="9"/>
      <c r="LD233" s="9"/>
      <c r="LE233" s="9"/>
      <c r="LF233" s="9"/>
      <c r="LG233" s="9"/>
      <c r="LH233" s="9"/>
      <c r="LI233" s="9"/>
      <c r="LJ233" s="9"/>
      <c r="LK233" s="9"/>
      <c r="LL233" s="9"/>
      <c r="LM233" s="9"/>
      <c r="LN233" s="9"/>
      <c r="LO233" s="9"/>
      <c r="LP233" s="9"/>
      <c r="LQ233" s="9"/>
      <c r="LR233" s="9"/>
      <c r="LS233" s="9"/>
      <c r="LT233" s="9"/>
      <c r="LU233" s="9"/>
      <c r="LV233" s="9"/>
      <c r="LW233" s="9"/>
      <c r="LX233" s="9"/>
    </row>
    <row r="234" spans="1:336" s="15" customFormat="1" ht="189" x14ac:dyDescent="0.25">
      <c r="A234" s="661" t="str">
        <f>CONCATENATE(MUEBLES3[[#This Row],[CODIGO DE LA PARTIDA ESPECIFICA ]],"-",MUEBLES3[[#This Row],[NO. EDIFICIO ]],"-",MUEBLES3[[#This Row],[NO. ÁREA ]],"-",MUEBLES3[[#This Row],[NÚM. DE BIEN ]],"-",MUEBLES3[[#This Row],[CONSECUTIVO DEL BIEN ]],"-",MUEBLES3[[#This Row],[CONSECUTIVO GENERAL DE INVENTARIO]])</f>
        <v>515-01-24-109-105-0229</v>
      </c>
      <c r="B234" s="494">
        <v>515</v>
      </c>
      <c r="C234" s="489" t="s">
        <v>6093</v>
      </c>
      <c r="D234" s="495" t="s">
        <v>7731</v>
      </c>
      <c r="E234" s="494" t="s">
        <v>4060</v>
      </c>
      <c r="F234" s="495" t="str">
        <f>VLOOKUP(MUEBLES3[[#This Row],[NO. EDIFICIO ]],EDIFICIOS[],2,FALSE)</f>
        <v>PALACIO MUNICIPAL</v>
      </c>
      <c r="G234" s="495" t="str">
        <f>VLOOKUP(MUEBLES3[[#This Row],[NO. EDIFICIO ]],EDIFICIOS[],3,FALSE)</f>
        <v>PALACIO MUNICIPAL, S/N, COLONIA CENTRO</v>
      </c>
      <c r="H234" s="490" t="s">
        <v>4269</v>
      </c>
      <c r="I234" s="488" t="str">
        <f>VLOOKUP(MUEBLES3[[#This Row],[NO. ÁREA ]],AREAS[],2,FALSE)</f>
        <v>TESORERÍA MUNICIPAL</v>
      </c>
      <c r="J234" s="496" t="str">
        <f>VLOOKUP(MUEBLES3[[#This Row],[NO. ÁREA ]],AREAS[],5,FALSE)</f>
        <v>C. P. NOHEMI VIRIDIANA CORTEZ MONTER</v>
      </c>
      <c r="K234" s="496">
        <v>25</v>
      </c>
      <c r="L234" s="488" t="str">
        <f>VLOOKUP(MUEBLES3[[#This Row],[NÚM. DE NOMINA ]],PERSONAL[],2,FALSE)</f>
        <v>C. P. YOLANDA NOHEMI PÉREZ PRIMITIVO</v>
      </c>
      <c r="M234" s="488" t="str">
        <f>VLOOKUP(MUEBLES3[[#This Row],[NÚM. DE NOMINA ]],PERSONAL[],3,FALSE)</f>
        <v>CONTADORA AUXILIAR</v>
      </c>
      <c r="N234" s="494" t="s">
        <v>4339</v>
      </c>
      <c r="O234" s="496" t="s">
        <v>4372</v>
      </c>
      <c r="P234" s="497" t="str">
        <f>VLOOKUP(MUEBLES3[[#This Row],[NÚM. DE BIEN ]],BIENES[],2,FALSE)</f>
        <v xml:space="preserve">EQUIPO DE COMPUTO </v>
      </c>
      <c r="Q234" s="499" t="s">
        <v>2006</v>
      </c>
      <c r="R234" s="490" t="s">
        <v>5171</v>
      </c>
      <c r="S234" s="494" t="s">
        <v>22</v>
      </c>
      <c r="T234" s="494" t="s">
        <v>1998</v>
      </c>
      <c r="U234" s="494" t="s">
        <v>2011</v>
      </c>
      <c r="V234" s="494">
        <v>172</v>
      </c>
      <c r="W234" s="500">
        <v>44529</v>
      </c>
      <c r="X234" s="498">
        <v>17500</v>
      </c>
      <c r="Y234" s="498"/>
      <c r="Z234" s="498">
        <v>17500</v>
      </c>
      <c r="AA234" s="494" t="s">
        <v>1349</v>
      </c>
      <c r="AB234" s="498"/>
      <c r="AC234" s="512" t="s">
        <v>26</v>
      </c>
      <c r="AD234" s="511"/>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9"/>
      <c r="HK234" s="9"/>
      <c r="HL234" s="9"/>
      <c r="HM234" s="9"/>
      <c r="HN234" s="9"/>
      <c r="HO234" s="9"/>
      <c r="HP234" s="9"/>
      <c r="HQ234" s="9"/>
      <c r="HR234" s="9"/>
      <c r="HS234" s="9"/>
      <c r="HT234" s="9"/>
      <c r="HU234" s="9"/>
      <c r="HV234" s="9"/>
      <c r="HW234" s="9"/>
      <c r="HX234" s="9"/>
      <c r="HY234" s="9"/>
      <c r="HZ234" s="9"/>
      <c r="IA234" s="9"/>
      <c r="IB234" s="9"/>
      <c r="IC234" s="9"/>
      <c r="ID234" s="9"/>
      <c r="IE234" s="9"/>
      <c r="IF234" s="9"/>
      <c r="IG234" s="9"/>
      <c r="IH234" s="9"/>
      <c r="II234" s="9"/>
      <c r="IJ234" s="9"/>
      <c r="IK234" s="9"/>
      <c r="IL234" s="9"/>
      <c r="IM234" s="9"/>
      <c r="IN234" s="9"/>
      <c r="IO234" s="9"/>
      <c r="IP234" s="9"/>
      <c r="IQ234" s="9"/>
      <c r="IR234" s="9"/>
      <c r="IS234" s="9"/>
      <c r="IT234" s="9"/>
      <c r="IU234" s="9"/>
      <c r="IV234" s="9"/>
      <c r="IW234" s="9"/>
      <c r="IX234" s="9"/>
      <c r="IY234" s="9"/>
      <c r="IZ234" s="9"/>
      <c r="JA234" s="9"/>
      <c r="JB234" s="9"/>
      <c r="JC234" s="9"/>
      <c r="JD234" s="9"/>
      <c r="JE234" s="9"/>
      <c r="JF234" s="9"/>
      <c r="JG234" s="9"/>
      <c r="JH234" s="9"/>
      <c r="JI234" s="9"/>
      <c r="JJ234" s="9"/>
      <c r="JK234" s="9"/>
      <c r="JL234" s="9"/>
      <c r="JM234" s="9"/>
      <c r="JN234" s="9"/>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c r="KN234" s="9"/>
      <c r="KO234" s="9"/>
      <c r="KP234" s="9"/>
      <c r="KQ234" s="9"/>
      <c r="KR234" s="9"/>
      <c r="KS234" s="9"/>
      <c r="KT234" s="9"/>
      <c r="KU234" s="9"/>
      <c r="KV234" s="9"/>
      <c r="KW234" s="9"/>
      <c r="KX234" s="9"/>
      <c r="KY234" s="9"/>
      <c r="KZ234" s="9"/>
      <c r="LA234" s="9"/>
      <c r="LB234" s="9"/>
      <c r="LC234" s="9"/>
      <c r="LD234" s="9"/>
      <c r="LE234" s="9"/>
      <c r="LF234" s="9"/>
      <c r="LG234" s="9"/>
      <c r="LH234" s="9"/>
      <c r="LI234" s="9"/>
      <c r="LJ234" s="9"/>
      <c r="LK234" s="9"/>
      <c r="LL234" s="9"/>
      <c r="LM234" s="9"/>
      <c r="LN234" s="9"/>
      <c r="LO234" s="9"/>
      <c r="LP234" s="9"/>
      <c r="LQ234" s="9"/>
      <c r="LR234" s="9"/>
      <c r="LS234" s="9"/>
      <c r="LT234" s="9"/>
      <c r="LU234" s="9"/>
      <c r="LV234" s="9"/>
      <c r="LW234" s="9"/>
      <c r="LX234" s="9"/>
    </row>
    <row r="235" spans="1:336" s="15" customFormat="1" ht="141.75" x14ac:dyDescent="0.25">
      <c r="A235" s="661" t="str">
        <f>CONCATENATE(MUEBLES3[[#This Row],[CODIGO DE LA PARTIDA ESPECIFICA ]],"-",MUEBLES3[[#This Row],[NO. EDIFICIO ]],"-",MUEBLES3[[#This Row],[NO. ÁREA ]],"-",MUEBLES3[[#This Row],[NÚM. DE BIEN ]],"-",MUEBLES3[[#This Row],[CONSECUTIVO DEL BIEN ]],"-",MUEBLES3[[#This Row],[CONSECUTIVO GENERAL DE INVENTARIO]])</f>
        <v>515-01-14-109-106-0230</v>
      </c>
      <c r="B235" s="494">
        <v>515</v>
      </c>
      <c r="C235" s="489" t="s">
        <v>6093</v>
      </c>
      <c r="D235" s="495" t="s">
        <v>7732</v>
      </c>
      <c r="E235" s="494" t="s">
        <v>4060</v>
      </c>
      <c r="F235" s="495" t="str">
        <f>VLOOKUP(MUEBLES3[[#This Row],[NO. EDIFICIO ]],EDIFICIOS[],2,FALSE)</f>
        <v>PALACIO MUNICIPAL</v>
      </c>
      <c r="G235" s="495" t="str">
        <f>VLOOKUP(MUEBLES3[[#This Row],[NO. EDIFICIO ]],EDIFICIOS[],3,FALSE)</f>
        <v>PALACIO MUNICIPAL, S/N, COLONIA CENTRO</v>
      </c>
      <c r="H235" s="490" t="s">
        <v>4259</v>
      </c>
      <c r="I235" s="488" t="str">
        <f>VLOOKUP(MUEBLES3[[#This Row],[NO. ÁREA ]],AREAS[],2,FALSE)</f>
        <v>ADMINISTRACIÓN MUNICIPAL</v>
      </c>
      <c r="J235" s="496" t="str">
        <f>VLOOKUP(MUEBLES3[[#This Row],[NO. ÁREA ]],AREAS[],5,FALSE)</f>
        <v>C. DAVID PÉREZ ALONSO</v>
      </c>
      <c r="K235" s="496" t="s">
        <v>4382</v>
      </c>
      <c r="L235" s="488" t="str">
        <f>VLOOKUP(MUEBLES3[[#This Row],[NÚM. DE NOMINA ]],PERSONAL[],2,FALSE)</f>
        <v>P. ING. VÍCTOR MANUEL MECALCO MORENO</v>
      </c>
      <c r="M235" s="488" t="str">
        <f>VLOOKUP(MUEBLES3[[#This Row],[NÚM. DE NOMINA ]],PERSONAL[],3,FALSE)</f>
        <v>AUXILIAR ADMINISTRATIVO</v>
      </c>
      <c r="N235" s="494" t="s">
        <v>4339</v>
      </c>
      <c r="O235" s="496" t="s">
        <v>4373</v>
      </c>
      <c r="P235" s="497" t="str">
        <f>VLOOKUP(MUEBLES3[[#This Row],[NÚM. DE BIEN ]],BIENES[],2,FALSE)</f>
        <v xml:space="preserve">EQUIPO DE COMPUTO </v>
      </c>
      <c r="Q235" s="499" t="s">
        <v>2071</v>
      </c>
      <c r="R235" s="490" t="s">
        <v>5172</v>
      </c>
      <c r="S235" s="494" t="s">
        <v>50</v>
      </c>
      <c r="T235" s="494" t="s">
        <v>1998</v>
      </c>
      <c r="U235" s="494" t="s">
        <v>2072</v>
      </c>
      <c r="V235" s="494">
        <v>170</v>
      </c>
      <c r="W235" s="500">
        <v>44523</v>
      </c>
      <c r="X235" s="498">
        <v>18000</v>
      </c>
      <c r="Y235" s="520"/>
      <c r="Z235" s="498">
        <v>18000</v>
      </c>
      <c r="AA235" s="494" t="s">
        <v>1821</v>
      </c>
      <c r="AB235" s="498"/>
      <c r="AC235" s="512" t="s">
        <v>26</v>
      </c>
      <c r="AD235" s="511"/>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9"/>
      <c r="HK235" s="9"/>
      <c r="HL235" s="9"/>
      <c r="HM235" s="9"/>
      <c r="HN235" s="9"/>
      <c r="HO235" s="9"/>
      <c r="HP235" s="9"/>
      <c r="HQ235" s="9"/>
      <c r="HR235" s="9"/>
      <c r="HS235" s="9"/>
      <c r="HT235" s="9"/>
      <c r="HU235" s="9"/>
      <c r="HV235" s="9"/>
      <c r="HW235" s="9"/>
      <c r="HX235" s="9"/>
      <c r="HY235" s="9"/>
      <c r="HZ235" s="9"/>
      <c r="IA235" s="9"/>
      <c r="IB235" s="9"/>
      <c r="IC235" s="9"/>
      <c r="ID235" s="9"/>
      <c r="IE235" s="9"/>
      <c r="IF235" s="9"/>
      <c r="IG235" s="9"/>
      <c r="IH235" s="9"/>
      <c r="II235" s="9"/>
      <c r="IJ235" s="9"/>
      <c r="IK235" s="9"/>
      <c r="IL235" s="9"/>
      <c r="IM235" s="9"/>
      <c r="IN235" s="9"/>
      <c r="IO235" s="9"/>
      <c r="IP235" s="9"/>
      <c r="IQ235" s="9"/>
      <c r="IR235" s="9"/>
      <c r="IS235" s="9"/>
      <c r="IT235" s="9"/>
      <c r="IU235" s="9"/>
      <c r="IV235" s="9"/>
      <c r="IW235" s="9"/>
      <c r="IX235" s="9"/>
      <c r="IY235" s="9"/>
      <c r="IZ235" s="9"/>
      <c r="JA235" s="9"/>
      <c r="JB235" s="9"/>
      <c r="JC235" s="9"/>
      <c r="JD235" s="9"/>
      <c r="JE235" s="9"/>
      <c r="JF235" s="9"/>
      <c r="JG235" s="9"/>
      <c r="JH235" s="9"/>
      <c r="JI235" s="9"/>
      <c r="JJ235" s="9"/>
      <c r="JK235" s="9"/>
      <c r="JL235" s="9"/>
      <c r="JM235" s="9"/>
      <c r="JN235" s="9"/>
      <c r="JO235" s="9"/>
      <c r="JP235" s="9"/>
      <c r="JQ235" s="9"/>
      <c r="JR235" s="9"/>
      <c r="JS235" s="9"/>
      <c r="JT235" s="9"/>
      <c r="JU235" s="9"/>
      <c r="JV235" s="9"/>
      <c r="JW235" s="9"/>
      <c r="JX235" s="9"/>
      <c r="JY235" s="9"/>
      <c r="JZ235" s="9"/>
      <c r="KA235" s="9"/>
      <c r="KB235" s="9"/>
      <c r="KC235" s="9"/>
      <c r="KD235" s="9"/>
      <c r="KE235" s="9"/>
      <c r="KF235" s="9"/>
      <c r="KG235" s="9"/>
      <c r="KH235" s="9"/>
      <c r="KI235" s="9"/>
      <c r="KJ235" s="9"/>
      <c r="KK235" s="9"/>
      <c r="KL235" s="9"/>
      <c r="KM235" s="9"/>
      <c r="KN235" s="9"/>
      <c r="KO235" s="9"/>
      <c r="KP235" s="9"/>
      <c r="KQ235" s="9"/>
      <c r="KR235" s="9"/>
      <c r="KS235" s="9"/>
      <c r="KT235" s="9"/>
      <c r="KU235" s="9"/>
      <c r="KV235" s="9"/>
      <c r="KW235" s="9"/>
      <c r="KX235" s="9"/>
      <c r="KY235" s="9"/>
      <c r="KZ235" s="9"/>
      <c r="LA235" s="9"/>
      <c r="LB235" s="9"/>
      <c r="LC235" s="9"/>
      <c r="LD235" s="9"/>
      <c r="LE235" s="9"/>
      <c r="LF235" s="9"/>
      <c r="LG235" s="9"/>
      <c r="LH235" s="9"/>
      <c r="LI235" s="9"/>
      <c r="LJ235" s="9"/>
      <c r="LK235" s="9"/>
      <c r="LL235" s="9"/>
      <c r="LM235" s="9"/>
      <c r="LN235" s="9"/>
      <c r="LO235" s="9"/>
      <c r="LP235" s="9"/>
      <c r="LQ235" s="9"/>
      <c r="LR235" s="9"/>
      <c r="LS235" s="9"/>
      <c r="LT235" s="9"/>
      <c r="LU235" s="9"/>
      <c r="LV235" s="9"/>
      <c r="LW235" s="9"/>
      <c r="LX235" s="9"/>
    </row>
    <row r="236" spans="1:336" s="15" customFormat="1" ht="252" x14ac:dyDescent="0.25">
      <c r="A236" s="661" t="str">
        <f>CONCATENATE(MUEBLES3[[#This Row],[CODIGO DE LA PARTIDA ESPECIFICA ]],"-",MUEBLES3[[#This Row],[NO. EDIFICIO ]],"-",MUEBLES3[[#This Row],[NO. ÁREA ]],"-",MUEBLES3[[#This Row],[NÚM. DE BIEN ]],"-",MUEBLES3[[#This Row],[CONSECUTIVO DEL BIEN ]],"-",MUEBLES3[[#This Row],[CONSECUTIVO GENERAL DE INVENTARIO]])</f>
        <v>515-01-36-082-007-0231</v>
      </c>
      <c r="B236" s="494">
        <v>515</v>
      </c>
      <c r="C236" s="489" t="s">
        <v>6093</v>
      </c>
      <c r="D236" s="495" t="s">
        <v>7733</v>
      </c>
      <c r="E236" s="494" t="s">
        <v>4060</v>
      </c>
      <c r="F236" s="495" t="str">
        <f>VLOOKUP(MUEBLES3[[#This Row],[NO. EDIFICIO ]],EDIFICIOS[],2,FALSE)</f>
        <v>PALACIO MUNICIPAL</v>
      </c>
      <c r="G236" s="495" t="str">
        <f>VLOOKUP(MUEBLES3[[#This Row],[NO. EDIFICIO ]],EDIFICIOS[],3,FALSE)</f>
        <v>PALACIO MUNICIPAL, S/N, COLONIA CENTRO</v>
      </c>
      <c r="H236" s="490" t="s">
        <v>4281</v>
      </c>
      <c r="I236" s="488" t="str">
        <f>VLOOKUP(MUEBLES3[[#This Row],[NO. ÁREA ]],AREAS[],2,FALSE)</f>
        <v>DESARROLLO AGROPECUARIO Y ECOLOGÍA</v>
      </c>
      <c r="J236" s="496" t="str">
        <f>VLOOKUP(MUEBLES3[[#This Row],[NO. ÁREA ]],AREAS[],5,FALSE)</f>
        <v>MVZ. FRANCISCO JAVIER GÓMEZ REYES</v>
      </c>
      <c r="K236" s="496">
        <v>58</v>
      </c>
      <c r="L236" s="488" t="str">
        <f>VLOOKUP(MUEBLES3[[#This Row],[NÚM. DE NOMINA ]],PERSONAL[],2,FALSE)</f>
        <v>MVZ. FRANCISCO JAVIER GÓMEZ REYES</v>
      </c>
      <c r="M236" s="488" t="str">
        <f>VLOOKUP(MUEBLES3[[#This Row],[NÚM. DE NOMINA ]],PERSONAL[],3,FALSE)</f>
        <v>AUXILIAR</v>
      </c>
      <c r="N236" s="494" t="s">
        <v>4773</v>
      </c>
      <c r="O236" s="496" t="s">
        <v>4698</v>
      </c>
      <c r="P236" s="497" t="str">
        <f>VLOOKUP(MUEBLES3[[#This Row],[NÚM. DE BIEN ]],BIENES[],2,FALSE)</f>
        <v>COMPUTADORA PORTATIL</v>
      </c>
      <c r="Q236" s="499" t="s">
        <v>3119</v>
      </c>
      <c r="R236" s="490" t="s">
        <v>5173</v>
      </c>
      <c r="S236" s="494" t="s">
        <v>184</v>
      </c>
      <c r="T236" s="494" t="s">
        <v>3120</v>
      </c>
      <c r="U236" s="494" t="s">
        <v>3121</v>
      </c>
      <c r="V236" s="494">
        <v>208</v>
      </c>
      <c r="W236" s="500">
        <v>44683</v>
      </c>
      <c r="X236" s="498">
        <v>15500</v>
      </c>
      <c r="Y236" s="498"/>
      <c r="Z236" s="498">
        <v>15500</v>
      </c>
      <c r="AA236" s="494" t="s">
        <v>1288</v>
      </c>
      <c r="AB236" s="498"/>
      <c r="AC236" s="512" t="s">
        <v>26</v>
      </c>
      <c r="AD236" s="511"/>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c r="HE236" s="9"/>
      <c r="HF236" s="9"/>
      <c r="HG236" s="9"/>
      <c r="HH236" s="9"/>
      <c r="HI236" s="9"/>
      <c r="HJ236" s="9"/>
      <c r="HK236" s="9"/>
      <c r="HL236" s="9"/>
      <c r="HM236" s="9"/>
      <c r="HN236" s="9"/>
      <c r="HO236" s="9"/>
      <c r="HP236" s="9"/>
      <c r="HQ236" s="9"/>
      <c r="HR236" s="9"/>
      <c r="HS236" s="9"/>
      <c r="HT236" s="9"/>
      <c r="HU236" s="9"/>
      <c r="HV236" s="9"/>
      <c r="HW236" s="9"/>
      <c r="HX236" s="9"/>
      <c r="HY236" s="9"/>
      <c r="HZ236" s="9"/>
      <c r="IA236" s="9"/>
      <c r="IB236" s="9"/>
      <c r="IC236" s="9"/>
      <c r="ID236" s="9"/>
      <c r="IE236" s="9"/>
      <c r="IF236" s="9"/>
      <c r="IG236" s="9"/>
      <c r="IH236" s="9"/>
      <c r="II236" s="9"/>
      <c r="IJ236" s="9"/>
      <c r="IK236" s="9"/>
      <c r="IL236" s="9"/>
      <c r="IM236" s="9"/>
      <c r="IN236" s="9"/>
      <c r="IO236" s="9"/>
      <c r="IP236" s="9"/>
      <c r="IQ236" s="9"/>
      <c r="IR236" s="9"/>
      <c r="IS236" s="9"/>
      <c r="IT236" s="9"/>
      <c r="IU236" s="9"/>
      <c r="IV236" s="9"/>
      <c r="IW236" s="9"/>
      <c r="IX236" s="9"/>
      <c r="IY236" s="9"/>
      <c r="IZ236" s="9"/>
      <c r="JA236" s="9"/>
      <c r="JB236" s="9"/>
      <c r="JC236" s="9"/>
      <c r="JD236" s="9"/>
      <c r="JE236" s="9"/>
      <c r="JF236" s="9"/>
      <c r="JG236" s="9"/>
      <c r="JH236" s="9"/>
      <c r="JI236" s="9"/>
      <c r="JJ236" s="9"/>
      <c r="JK236" s="9"/>
      <c r="JL236" s="9"/>
      <c r="JM236" s="9"/>
      <c r="JN236" s="9"/>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c r="KN236" s="9"/>
      <c r="KO236" s="9"/>
      <c r="KP236" s="9"/>
      <c r="KQ236" s="9"/>
      <c r="KR236" s="9"/>
      <c r="KS236" s="9"/>
      <c r="KT236" s="9"/>
      <c r="KU236" s="9"/>
      <c r="KV236" s="9"/>
      <c r="KW236" s="9"/>
      <c r="KX236" s="9"/>
      <c r="KY236" s="9"/>
      <c r="KZ236" s="9"/>
      <c r="LA236" s="9"/>
      <c r="LB236" s="9"/>
      <c r="LC236" s="9"/>
      <c r="LD236" s="9"/>
      <c r="LE236" s="9"/>
      <c r="LF236" s="9"/>
      <c r="LG236" s="9"/>
      <c r="LH236" s="9"/>
      <c r="LI236" s="9"/>
      <c r="LJ236" s="9"/>
      <c r="LK236" s="9"/>
      <c r="LL236" s="9"/>
      <c r="LM236" s="9"/>
      <c r="LN236" s="9"/>
      <c r="LO236" s="9"/>
      <c r="LP236" s="9"/>
      <c r="LQ236" s="9"/>
      <c r="LR236" s="9"/>
      <c r="LS236" s="9"/>
      <c r="LT236" s="9"/>
      <c r="LU236" s="9"/>
      <c r="LV236" s="9"/>
      <c r="LW236" s="9"/>
      <c r="LX236" s="9"/>
    </row>
    <row r="237" spans="1:336" s="15" customFormat="1" ht="141.75" x14ac:dyDescent="0.25">
      <c r="A237" s="661" t="str">
        <f>CONCATENATE(MUEBLES3[[#This Row],[CODIGO DE LA PARTIDA ESPECIFICA ]],"-",MUEBLES3[[#This Row],[NO. EDIFICIO ]],"-",MUEBLES3[[#This Row],[NO. ÁREA ]],"-",MUEBLES3[[#This Row],[NÚM. DE BIEN ]],"-",MUEBLES3[[#This Row],[CONSECUTIVO DEL BIEN ]],"-",MUEBLES3[[#This Row],[CONSECUTIVO GENERAL DE INVENTARIO]])</f>
        <v>515-01-05-151-072-0232</v>
      </c>
      <c r="B237" s="494">
        <v>515</v>
      </c>
      <c r="C237" s="489" t="s">
        <v>6093</v>
      </c>
      <c r="D237" s="495" t="s">
        <v>7734</v>
      </c>
      <c r="E237" s="494" t="s">
        <v>4060</v>
      </c>
      <c r="F237" s="495" t="str">
        <f>VLOOKUP(MUEBLES3[[#This Row],[NO. EDIFICIO ]],EDIFICIOS[],2,FALSE)</f>
        <v>PALACIO MUNICIPAL</v>
      </c>
      <c r="G237" s="495" t="str">
        <f>VLOOKUP(MUEBLES3[[#This Row],[NO. EDIFICIO ]],EDIFICIOS[],3,FALSE)</f>
        <v>PALACIO MUNICIPAL, S/N, COLONIA CENTRO</v>
      </c>
      <c r="H237" s="490" t="s">
        <v>4063</v>
      </c>
      <c r="I237" s="488" t="str">
        <f>VLOOKUP(MUEBLES3[[#This Row],[NO. ÁREA ]],AREAS[],2,FALSE)</f>
        <v xml:space="preserve">H ASAMBLEA </v>
      </c>
      <c r="J237" s="496" t="str">
        <f>VLOOKUP(MUEBLES3[[#This Row],[NO. ÁREA ]],AREAS[],5,FALSE)</f>
        <v>LIC. BLANCA GARCÍA LÓPEZ</v>
      </c>
      <c r="K237" s="496">
        <v>397</v>
      </c>
      <c r="L237" s="488" t="str">
        <f>VLOOKUP(MUEBLES3[[#This Row],[NÚM. DE NOMINA ]],PERSONAL[],2,FALSE)</f>
        <v>LIC. BLANCA GARCÍA LÓPEZ</v>
      </c>
      <c r="M237" s="488" t="str">
        <f>VLOOKUP(MUEBLES3[[#This Row],[NÚM. DE NOMINA ]],PERSONAL[],3,FALSE)</f>
        <v>OFICIAL MAYOR</v>
      </c>
      <c r="N237" s="494" t="s">
        <v>4404</v>
      </c>
      <c r="O237" s="496" t="s">
        <v>4763</v>
      </c>
      <c r="P237" s="497" t="str">
        <f>VLOOKUP(MUEBLES3[[#This Row],[NÚM. DE BIEN ]],BIENES[],2,FALSE)</f>
        <v xml:space="preserve">IMPRESORA </v>
      </c>
      <c r="Q237" s="499" t="s">
        <v>3123</v>
      </c>
      <c r="R237" s="490" t="s">
        <v>5174</v>
      </c>
      <c r="S237" s="494" t="s">
        <v>35</v>
      </c>
      <c r="T237" s="494" t="s">
        <v>3125</v>
      </c>
      <c r="U237" s="494" t="s">
        <v>3124</v>
      </c>
      <c r="V237" s="494">
        <v>186</v>
      </c>
      <c r="W237" s="500">
        <v>44635</v>
      </c>
      <c r="X237" s="498">
        <v>9500</v>
      </c>
      <c r="Y237" s="498"/>
      <c r="Z237" s="498">
        <v>9500</v>
      </c>
      <c r="AA237" s="494" t="s">
        <v>1341</v>
      </c>
      <c r="AB237" s="498"/>
      <c r="AC237" s="512" t="s">
        <v>26</v>
      </c>
      <c r="AD237" s="511"/>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c r="HE237" s="9"/>
      <c r="HF237" s="9"/>
      <c r="HG237" s="9"/>
      <c r="HH237" s="9"/>
      <c r="HI237" s="9"/>
      <c r="HJ237" s="9"/>
      <c r="HK237" s="9"/>
      <c r="HL237" s="9"/>
      <c r="HM237" s="9"/>
      <c r="HN237" s="9"/>
      <c r="HO237" s="9"/>
      <c r="HP237" s="9"/>
      <c r="HQ237" s="9"/>
      <c r="HR237" s="9"/>
      <c r="HS237" s="9"/>
      <c r="HT237" s="9"/>
      <c r="HU237" s="9"/>
      <c r="HV237" s="9"/>
      <c r="HW237" s="9"/>
      <c r="HX237" s="9"/>
      <c r="HY237" s="9"/>
      <c r="HZ237" s="9"/>
      <c r="IA237" s="9"/>
      <c r="IB237" s="9"/>
      <c r="IC237" s="9"/>
      <c r="ID237" s="9"/>
      <c r="IE237" s="9"/>
      <c r="IF237" s="9"/>
      <c r="IG237" s="9"/>
      <c r="IH237" s="9"/>
      <c r="II237" s="9"/>
      <c r="IJ237" s="9"/>
      <c r="IK237" s="9"/>
      <c r="IL237" s="9"/>
      <c r="IM237" s="9"/>
      <c r="IN237" s="9"/>
      <c r="IO237" s="9"/>
      <c r="IP237" s="9"/>
      <c r="IQ237" s="9"/>
      <c r="IR237" s="9"/>
      <c r="IS237" s="9"/>
      <c r="IT237" s="9"/>
      <c r="IU237" s="9"/>
      <c r="IV237" s="9"/>
      <c r="IW237" s="9"/>
      <c r="IX237" s="9"/>
      <c r="IY237" s="9"/>
      <c r="IZ237" s="9"/>
      <c r="JA237" s="9"/>
      <c r="JB237" s="9"/>
      <c r="JC237" s="9"/>
      <c r="JD237" s="9"/>
      <c r="JE237" s="9"/>
      <c r="JF237" s="9"/>
      <c r="JG237" s="9"/>
      <c r="JH237" s="9"/>
      <c r="JI237" s="9"/>
      <c r="JJ237" s="9"/>
      <c r="JK237" s="9"/>
      <c r="JL237" s="9"/>
      <c r="JM237" s="9"/>
      <c r="JN237" s="9"/>
      <c r="JO237" s="9"/>
      <c r="JP237" s="9"/>
      <c r="JQ237" s="9"/>
      <c r="JR237" s="9"/>
      <c r="JS237" s="9"/>
      <c r="JT237" s="9"/>
      <c r="JU237" s="9"/>
      <c r="JV237" s="9"/>
      <c r="JW237" s="9"/>
      <c r="JX237" s="9"/>
      <c r="JY237" s="9"/>
      <c r="JZ237" s="9"/>
      <c r="KA237" s="9"/>
      <c r="KB237" s="9"/>
      <c r="KC237" s="9"/>
      <c r="KD237" s="9"/>
      <c r="KE237" s="9"/>
      <c r="KF237" s="9"/>
      <c r="KG237" s="9"/>
      <c r="KH237" s="9"/>
      <c r="KI237" s="9"/>
      <c r="KJ237" s="9"/>
      <c r="KK237" s="9"/>
      <c r="KL237" s="9"/>
      <c r="KM237" s="9"/>
      <c r="KN237" s="9"/>
      <c r="KO237" s="9"/>
      <c r="KP237" s="9"/>
      <c r="KQ237" s="9"/>
      <c r="KR237" s="9"/>
      <c r="KS237" s="9"/>
      <c r="KT237" s="9"/>
      <c r="KU237" s="9"/>
      <c r="KV237" s="9"/>
      <c r="KW237" s="9"/>
      <c r="KX237" s="9"/>
      <c r="KY237" s="9"/>
      <c r="KZ237" s="9"/>
      <c r="LA237" s="9"/>
      <c r="LB237" s="9"/>
      <c r="LC237" s="9"/>
      <c r="LD237" s="9"/>
      <c r="LE237" s="9"/>
      <c r="LF237" s="9"/>
      <c r="LG237" s="9"/>
      <c r="LH237" s="9"/>
      <c r="LI237" s="9"/>
      <c r="LJ237" s="9"/>
      <c r="LK237" s="9"/>
      <c r="LL237" s="9"/>
      <c r="LM237" s="9"/>
      <c r="LN237" s="9"/>
      <c r="LO237" s="9"/>
      <c r="LP237" s="9"/>
      <c r="LQ237" s="9"/>
      <c r="LR237" s="9"/>
      <c r="LS237" s="9"/>
      <c r="LT237" s="9"/>
      <c r="LU237" s="9"/>
      <c r="LV237" s="9"/>
      <c r="LW237" s="9"/>
      <c r="LX237" s="9"/>
    </row>
    <row r="238" spans="1:336" s="15" customFormat="1" ht="126" x14ac:dyDescent="0.25">
      <c r="A238" s="661" t="str">
        <f>CONCATENATE(MUEBLES3[[#This Row],[CODIGO DE LA PARTIDA ESPECIFICA ]],"-",MUEBLES3[[#This Row],[NO. EDIFICIO ]],"-",MUEBLES3[[#This Row],[NO. ÁREA ]],"-",MUEBLES3[[#This Row],[NÚM. DE BIEN ]],"-",MUEBLES3[[#This Row],[CONSECUTIVO DEL BIEN ]],"-",MUEBLES3[[#This Row],[CONSECUTIVO GENERAL DE INVENTARIO]])</f>
        <v>515-01-05-109-107-0233</v>
      </c>
      <c r="B238" s="494">
        <v>515</v>
      </c>
      <c r="C238" s="489" t="s">
        <v>6093</v>
      </c>
      <c r="D238" s="495" t="s">
        <v>7735</v>
      </c>
      <c r="E238" s="494" t="s">
        <v>4060</v>
      </c>
      <c r="F238" s="495" t="str">
        <f>VLOOKUP(MUEBLES3[[#This Row],[NO. EDIFICIO ]],EDIFICIOS[],2,FALSE)</f>
        <v>PALACIO MUNICIPAL</v>
      </c>
      <c r="G238" s="495" t="str">
        <f>VLOOKUP(MUEBLES3[[#This Row],[NO. EDIFICIO ]],EDIFICIOS[],3,FALSE)</f>
        <v>PALACIO MUNICIPAL, S/N, COLONIA CENTRO</v>
      </c>
      <c r="H238" s="490" t="s">
        <v>4063</v>
      </c>
      <c r="I238" s="488" t="str">
        <f>VLOOKUP(MUEBLES3[[#This Row],[NO. ÁREA ]],AREAS[],2,FALSE)</f>
        <v xml:space="preserve">H ASAMBLEA </v>
      </c>
      <c r="J238" s="496" t="str">
        <f>VLOOKUP(MUEBLES3[[#This Row],[NO. ÁREA ]],AREAS[],5,FALSE)</f>
        <v>LIC. BLANCA GARCÍA LÓPEZ</v>
      </c>
      <c r="K238" s="496">
        <v>397</v>
      </c>
      <c r="L238" s="488" t="str">
        <f>VLOOKUP(MUEBLES3[[#This Row],[NÚM. DE NOMINA ]],PERSONAL[],2,FALSE)</f>
        <v>LIC. BLANCA GARCÍA LÓPEZ</v>
      </c>
      <c r="M238" s="488" t="str">
        <f>VLOOKUP(MUEBLES3[[#This Row],[NÚM. DE NOMINA ]],PERSONAL[],3,FALSE)</f>
        <v>OFICIAL MAYOR</v>
      </c>
      <c r="N238" s="494" t="s">
        <v>4339</v>
      </c>
      <c r="O238" s="496" t="s">
        <v>4374</v>
      </c>
      <c r="P238" s="497" t="str">
        <f>VLOOKUP(MUEBLES3[[#This Row],[NÚM. DE BIEN ]],BIENES[],2,FALSE)</f>
        <v xml:space="preserve">EQUIPO DE COMPUTO </v>
      </c>
      <c r="Q238" s="499" t="s">
        <v>3127</v>
      </c>
      <c r="R238" s="490" t="s">
        <v>5175</v>
      </c>
      <c r="S238" s="494" t="s">
        <v>22</v>
      </c>
      <c r="T238" s="494" t="s">
        <v>3129</v>
      </c>
      <c r="U238" s="494" t="s">
        <v>3128</v>
      </c>
      <c r="V238" s="494">
        <v>186</v>
      </c>
      <c r="W238" s="500">
        <v>44635</v>
      </c>
      <c r="X238" s="498">
        <v>12000</v>
      </c>
      <c r="Y238" s="498"/>
      <c r="Z238" s="498">
        <v>12000</v>
      </c>
      <c r="AA238" s="494" t="s">
        <v>1341</v>
      </c>
      <c r="AB238" s="498"/>
      <c r="AC238" s="512" t="s">
        <v>26</v>
      </c>
      <c r="AD238" s="511"/>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c r="HE238" s="9"/>
      <c r="HF238" s="9"/>
      <c r="HG238" s="9"/>
      <c r="HH238" s="9"/>
      <c r="HI238" s="9"/>
      <c r="HJ238" s="9"/>
      <c r="HK238" s="9"/>
      <c r="HL238" s="9"/>
      <c r="HM238" s="9"/>
      <c r="HN238" s="9"/>
      <c r="HO238" s="9"/>
      <c r="HP238" s="9"/>
      <c r="HQ238" s="9"/>
      <c r="HR238" s="9"/>
      <c r="HS238" s="9"/>
      <c r="HT238" s="9"/>
      <c r="HU238" s="9"/>
      <c r="HV238" s="9"/>
      <c r="HW238" s="9"/>
      <c r="HX238" s="9"/>
      <c r="HY238" s="9"/>
      <c r="HZ238" s="9"/>
      <c r="IA238" s="9"/>
      <c r="IB238" s="9"/>
      <c r="IC238" s="9"/>
      <c r="ID238" s="9"/>
      <c r="IE238" s="9"/>
      <c r="IF238" s="9"/>
      <c r="IG238" s="9"/>
      <c r="IH238" s="9"/>
      <c r="II238" s="9"/>
      <c r="IJ238" s="9"/>
      <c r="IK238" s="9"/>
      <c r="IL238" s="9"/>
      <c r="IM238" s="9"/>
      <c r="IN238" s="9"/>
      <c r="IO238" s="9"/>
      <c r="IP238" s="9"/>
      <c r="IQ238" s="9"/>
      <c r="IR238" s="9"/>
      <c r="IS238" s="9"/>
      <c r="IT238" s="9"/>
      <c r="IU238" s="9"/>
      <c r="IV238" s="9"/>
      <c r="IW238" s="9"/>
      <c r="IX238" s="9"/>
      <c r="IY238" s="9"/>
      <c r="IZ238" s="9"/>
      <c r="JA238" s="9"/>
      <c r="JB238" s="9"/>
      <c r="JC238" s="9"/>
      <c r="JD238" s="9"/>
      <c r="JE238" s="9"/>
      <c r="JF238" s="9"/>
      <c r="JG238" s="9"/>
      <c r="JH238" s="9"/>
      <c r="JI238" s="9"/>
      <c r="JJ238" s="9"/>
      <c r="JK238" s="9"/>
      <c r="JL238" s="9"/>
      <c r="JM238" s="9"/>
      <c r="JN238" s="9"/>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c r="KN238" s="9"/>
      <c r="KO238" s="9"/>
      <c r="KP238" s="9"/>
      <c r="KQ238" s="9"/>
      <c r="KR238" s="9"/>
      <c r="KS238" s="9"/>
      <c r="KT238" s="9"/>
      <c r="KU238" s="9"/>
      <c r="KV238" s="9"/>
      <c r="KW238" s="9"/>
      <c r="KX238" s="9"/>
      <c r="KY238" s="9"/>
      <c r="KZ238" s="9"/>
      <c r="LA238" s="9"/>
      <c r="LB238" s="9"/>
      <c r="LC238" s="9"/>
      <c r="LD238" s="9"/>
      <c r="LE238" s="9"/>
      <c r="LF238" s="9"/>
      <c r="LG238" s="9"/>
      <c r="LH238" s="9"/>
      <c r="LI238" s="9"/>
      <c r="LJ238" s="9"/>
      <c r="LK238" s="9"/>
      <c r="LL238" s="9"/>
      <c r="LM238" s="9"/>
      <c r="LN238" s="9"/>
      <c r="LO238" s="9"/>
      <c r="LP238" s="9"/>
      <c r="LQ238" s="9"/>
      <c r="LR238" s="9"/>
      <c r="LS238" s="9"/>
      <c r="LT238" s="9"/>
      <c r="LU238" s="9"/>
      <c r="LV238" s="9"/>
      <c r="LW238" s="9"/>
      <c r="LX238" s="9"/>
    </row>
    <row r="239" spans="1:336" s="15" customFormat="1" ht="126" x14ac:dyDescent="0.25">
      <c r="A239" s="661" t="str">
        <f>CONCATENATE(MUEBLES3[[#This Row],[CODIGO DE LA PARTIDA ESPECIFICA ]],"-",MUEBLES3[[#This Row],[NO. EDIFICIO ]],"-",MUEBLES3[[#This Row],[NO. ÁREA ]],"-",MUEBLES3[[#This Row],[NÚM. DE BIEN ]],"-",MUEBLES3[[#This Row],[CONSECUTIVO DEL BIEN ]],"-",MUEBLES3[[#This Row],[CONSECUTIVO GENERAL DE INVENTARIO]])</f>
        <v>515-01-59-109-108-0234</v>
      </c>
      <c r="B239" s="494">
        <v>515</v>
      </c>
      <c r="C239" s="489" t="s">
        <v>6093</v>
      </c>
      <c r="D239" s="495" t="s">
        <v>7736</v>
      </c>
      <c r="E239" s="494" t="s">
        <v>4060</v>
      </c>
      <c r="F239" s="495" t="str">
        <f>VLOOKUP(MUEBLES3[[#This Row],[NO. EDIFICIO ]],EDIFICIOS[],2,FALSE)</f>
        <v>PALACIO MUNICIPAL</v>
      </c>
      <c r="G239" s="495" t="str">
        <f>VLOOKUP(MUEBLES3[[#This Row],[NO. EDIFICIO ]],EDIFICIOS[],3,FALSE)</f>
        <v>PALACIO MUNICIPAL, S/N, COLONIA CENTRO</v>
      </c>
      <c r="H239" s="490" t="s">
        <v>4304</v>
      </c>
      <c r="I239" s="488" t="str">
        <f>VLOOKUP(MUEBLES3[[#This Row],[NO. ÁREA ]],AREAS[],2,FALSE)</f>
        <v xml:space="preserve">AUTORIDAD INVESTIGADORA </v>
      </c>
      <c r="J239" s="496" t="str">
        <f>VLOOKUP(MUEBLES3[[#This Row],[NO. ÁREA ]],AREAS[],5,FALSE)</f>
        <v>LIC. ANADELIA PEÑA CALLEJAS</v>
      </c>
      <c r="K239" s="496">
        <v>108</v>
      </c>
      <c r="L239" s="488" t="str">
        <f>VLOOKUP(MUEBLES3[[#This Row],[NÚM. DE NOMINA ]],PERSONAL[],2,FALSE)</f>
        <v>LIC. ANADELIA PEÑA CALLEJAS</v>
      </c>
      <c r="M239" s="488" t="str">
        <f>VLOOKUP(MUEBLES3[[#This Row],[NÚM. DE NOMINA ]],PERSONAL[],3,FALSE)</f>
        <v>ASESOR JURÍDICO</v>
      </c>
      <c r="N239" s="494" t="s">
        <v>4339</v>
      </c>
      <c r="O239" s="496" t="s">
        <v>4341</v>
      </c>
      <c r="P239" s="497" t="str">
        <f>VLOOKUP(MUEBLES3[[#This Row],[NÚM. DE BIEN ]],BIENES[],2,FALSE)</f>
        <v xml:space="preserve">EQUIPO DE COMPUTO </v>
      </c>
      <c r="Q239" s="499" t="s">
        <v>3131</v>
      </c>
      <c r="R239" s="490" t="s">
        <v>5176</v>
      </c>
      <c r="S239" s="494" t="s">
        <v>22</v>
      </c>
      <c r="T239" s="494" t="s">
        <v>3129</v>
      </c>
      <c r="U239" s="494" t="s">
        <v>3132</v>
      </c>
      <c r="V239" s="494">
        <v>215</v>
      </c>
      <c r="W239" s="500">
        <v>44705</v>
      </c>
      <c r="X239" s="498">
        <v>12800</v>
      </c>
      <c r="Y239" s="498"/>
      <c r="Z239" s="498">
        <v>12800</v>
      </c>
      <c r="AA239" s="494" t="s">
        <v>88</v>
      </c>
      <c r="AB239" s="498"/>
      <c r="AC239" s="512" t="s">
        <v>26</v>
      </c>
      <c r="AD239" s="511"/>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c r="HE239" s="9"/>
      <c r="HF239" s="9"/>
      <c r="HG239" s="9"/>
      <c r="HH239" s="9"/>
      <c r="HI239" s="9"/>
      <c r="HJ239" s="9"/>
      <c r="HK239" s="9"/>
      <c r="HL239" s="9"/>
      <c r="HM239" s="9"/>
      <c r="HN239" s="9"/>
      <c r="HO239" s="9"/>
      <c r="HP239" s="9"/>
      <c r="HQ239" s="9"/>
      <c r="HR239" s="9"/>
      <c r="HS239" s="9"/>
      <c r="HT239" s="9"/>
      <c r="HU239" s="9"/>
      <c r="HV239" s="9"/>
      <c r="HW239" s="9"/>
      <c r="HX239" s="9"/>
      <c r="HY239" s="9"/>
      <c r="HZ239" s="9"/>
      <c r="IA239" s="9"/>
      <c r="IB239" s="9"/>
      <c r="IC239" s="9"/>
      <c r="ID239" s="9"/>
      <c r="IE239" s="9"/>
      <c r="IF239" s="9"/>
      <c r="IG239" s="9"/>
      <c r="IH239" s="9"/>
      <c r="II239" s="9"/>
      <c r="IJ239" s="9"/>
      <c r="IK239" s="9"/>
      <c r="IL239" s="9"/>
      <c r="IM239" s="9"/>
      <c r="IN239" s="9"/>
      <c r="IO239" s="9"/>
      <c r="IP239" s="9"/>
      <c r="IQ239" s="9"/>
      <c r="IR239" s="9"/>
      <c r="IS239" s="9"/>
      <c r="IT239" s="9"/>
      <c r="IU239" s="9"/>
      <c r="IV239" s="9"/>
      <c r="IW239" s="9"/>
      <c r="IX239" s="9"/>
      <c r="IY239" s="9"/>
      <c r="IZ239" s="9"/>
      <c r="JA239" s="9"/>
      <c r="JB239" s="9"/>
      <c r="JC239" s="9"/>
      <c r="JD239" s="9"/>
      <c r="JE239" s="9"/>
      <c r="JF239" s="9"/>
      <c r="JG239" s="9"/>
      <c r="JH239" s="9"/>
      <c r="JI239" s="9"/>
      <c r="JJ239" s="9"/>
      <c r="JK239" s="9"/>
      <c r="JL239" s="9"/>
      <c r="JM239" s="9"/>
      <c r="JN239" s="9"/>
      <c r="JO239" s="9"/>
      <c r="JP239" s="9"/>
      <c r="JQ239" s="9"/>
      <c r="JR239" s="9"/>
      <c r="JS239" s="9"/>
      <c r="JT239" s="9"/>
      <c r="JU239" s="9"/>
      <c r="JV239" s="9"/>
      <c r="JW239" s="9"/>
      <c r="JX239" s="9"/>
      <c r="JY239" s="9"/>
      <c r="JZ239" s="9"/>
      <c r="KA239" s="9"/>
      <c r="KB239" s="9"/>
      <c r="KC239" s="9"/>
      <c r="KD239" s="9"/>
      <c r="KE239" s="9"/>
      <c r="KF239" s="9"/>
      <c r="KG239" s="9"/>
      <c r="KH239" s="9"/>
      <c r="KI239" s="9"/>
      <c r="KJ239" s="9"/>
      <c r="KK239" s="9"/>
      <c r="KL239" s="9"/>
      <c r="KM239" s="9"/>
      <c r="KN239" s="9"/>
      <c r="KO239" s="9"/>
      <c r="KP239" s="9"/>
      <c r="KQ239" s="9"/>
      <c r="KR239" s="9"/>
      <c r="KS239" s="9"/>
      <c r="KT239" s="9"/>
      <c r="KU239" s="9"/>
      <c r="KV239" s="9"/>
      <c r="KW239" s="9"/>
      <c r="KX239" s="9"/>
      <c r="KY239" s="9"/>
      <c r="KZ239" s="9"/>
      <c r="LA239" s="9"/>
      <c r="LB239" s="9"/>
      <c r="LC239" s="9"/>
      <c r="LD239" s="9"/>
      <c r="LE239" s="9"/>
      <c r="LF239" s="9"/>
      <c r="LG239" s="9"/>
      <c r="LH239" s="9"/>
      <c r="LI239" s="9"/>
      <c r="LJ239" s="9"/>
      <c r="LK239" s="9"/>
      <c r="LL239" s="9"/>
      <c r="LM239" s="9"/>
      <c r="LN239" s="9"/>
      <c r="LO239" s="9"/>
      <c r="LP239" s="9"/>
      <c r="LQ239" s="9"/>
      <c r="LR239" s="9"/>
      <c r="LS239" s="9"/>
      <c r="LT239" s="9"/>
      <c r="LU239" s="9"/>
      <c r="LV239" s="9"/>
      <c r="LW239" s="9"/>
      <c r="LX239" s="9"/>
    </row>
    <row r="240" spans="1:336" s="15" customFormat="1" ht="157.5" x14ac:dyDescent="0.25">
      <c r="A240" s="661" t="str">
        <f>CONCATENATE(MUEBLES3[[#This Row],[CODIGO DE LA PARTIDA ESPECIFICA ]],"-",MUEBLES3[[#This Row],[NO. EDIFICIO ]],"-",MUEBLES3[[#This Row],[NO. ÁREA ]],"-",MUEBLES3[[#This Row],[NÚM. DE BIEN ]],"-",MUEBLES3[[#This Row],[CONSECUTIVO DEL BIEN ]],"-",MUEBLES3[[#This Row],[CONSECUTIVO GENERAL DE INVENTARIO]])</f>
        <v>515-02-39-151-073-0235</v>
      </c>
      <c r="B240" s="494">
        <v>515</v>
      </c>
      <c r="C240" s="489" t="s">
        <v>6093</v>
      </c>
      <c r="D240" s="495" t="s">
        <v>6883</v>
      </c>
      <c r="E240" s="494" t="s">
        <v>4061</v>
      </c>
      <c r="F240" s="495" t="str">
        <f>VLOOKUP(MUEBLES3[[#This Row],[NO. EDIFICIO ]],EDIFICIOS[],2,FALSE)</f>
        <v>CENTRO CULTURAL</v>
      </c>
      <c r="G240" s="495" t="str">
        <f>VLOOKUP(MUEBLES3[[#This Row],[NO. EDIFICIO ]],EDIFICIOS[],3,FALSE)</f>
        <v xml:space="preserve">AV. REFORMA S/N, SECCIÓN SUR, 1RA MANZANA, SANTIAGO DE ANAYA, HIDALGO </v>
      </c>
      <c r="H240" s="490" t="s">
        <v>4284</v>
      </c>
      <c r="I240" s="488" t="str">
        <f>VLOOKUP(MUEBLES3[[#This Row],[NO. ÁREA ]],AREAS[],2,FALSE)</f>
        <v xml:space="preserve">INSTANCIA MUNICIPAL DE LA JUVENTUD Y EL DEPORTE </v>
      </c>
      <c r="J240" s="496">
        <f>VLOOKUP(MUEBLES3[[#This Row],[NO. ÁREA ]],AREAS[],5,FALSE)</f>
        <v>0</v>
      </c>
      <c r="K240" s="496">
        <v>51</v>
      </c>
      <c r="L240" s="488" t="str">
        <f>VLOOKUP(MUEBLES3[[#This Row],[NÚM. DE NOMINA ]],PERSONAL[],2,FALSE)</f>
        <v>LIC. MARÍA DEL CARMEN AGUILAR CAMACHO</v>
      </c>
      <c r="M240" s="488" t="str">
        <f>VLOOKUP(MUEBLES3[[#This Row],[NÚM. DE NOMINA ]],PERSONAL[],3,FALSE)</f>
        <v>TITULAR</v>
      </c>
      <c r="N240" s="494" t="s">
        <v>4404</v>
      </c>
      <c r="O240" s="496" t="s">
        <v>4764</v>
      </c>
      <c r="P240" s="497" t="str">
        <f>VLOOKUP(MUEBLES3[[#This Row],[NÚM. DE BIEN ]],BIENES[],2,FALSE)</f>
        <v xml:space="preserve">IMPRESORA </v>
      </c>
      <c r="Q240" s="499" t="s">
        <v>3135</v>
      </c>
      <c r="R240" s="490" t="s">
        <v>5177</v>
      </c>
      <c r="S240" s="494" t="s">
        <v>158</v>
      </c>
      <c r="T240" s="494" t="s">
        <v>3136</v>
      </c>
      <c r="U240" s="494" t="s">
        <v>3137</v>
      </c>
      <c r="V240" s="494">
        <v>210</v>
      </c>
      <c r="W240" s="500">
        <v>44687</v>
      </c>
      <c r="X240" s="498">
        <v>6200</v>
      </c>
      <c r="Y240" s="498"/>
      <c r="Z240" s="498">
        <v>6200</v>
      </c>
      <c r="AA240" s="496" t="s">
        <v>1956</v>
      </c>
      <c r="AB240" s="498"/>
      <c r="AC240" s="512" t="s">
        <v>26</v>
      </c>
      <c r="AD240" s="511"/>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9"/>
      <c r="HP240" s="9"/>
      <c r="HQ240" s="9"/>
      <c r="HR240" s="9"/>
      <c r="HS240" s="9"/>
      <c r="HT240" s="9"/>
      <c r="HU240" s="9"/>
      <c r="HV240" s="9"/>
      <c r="HW240" s="9"/>
      <c r="HX240" s="9"/>
      <c r="HY240" s="9"/>
      <c r="HZ240" s="9"/>
      <c r="IA240" s="9"/>
      <c r="IB240" s="9"/>
      <c r="IC240" s="9"/>
      <c r="ID240" s="9"/>
      <c r="IE240" s="9"/>
      <c r="IF240" s="9"/>
      <c r="IG240" s="9"/>
      <c r="IH240" s="9"/>
      <c r="II240" s="9"/>
      <c r="IJ240" s="9"/>
      <c r="IK240" s="9"/>
      <c r="IL240" s="9"/>
      <c r="IM240" s="9"/>
      <c r="IN240" s="9"/>
      <c r="IO240" s="9"/>
      <c r="IP240" s="9"/>
      <c r="IQ240" s="9"/>
      <c r="IR240" s="9"/>
      <c r="IS240" s="9"/>
      <c r="IT240" s="9"/>
      <c r="IU240" s="9"/>
      <c r="IV240" s="9"/>
      <c r="IW240" s="9"/>
      <c r="IX240" s="9"/>
      <c r="IY240" s="9"/>
      <c r="IZ240" s="9"/>
      <c r="JA240" s="9"/>
      <c r="JB240" s="9"/>
      <c r="JC240" s="9"/>
      <c r="JD240" s="9"/>
      <c r="JE240" s="9"/>
      <c r="JF240" s="9"/>
      <c r="JG240" s="9"/>
      <c r="JH240" s="9"/>
      <c r="JI240" s="9"/>
      <c r="JJ240" s="9"/>
      <c r="JK240" s="9"/>
      <c r="JL240" s="9"/>
      <c r="JM240" s="9"/>
      <c r="JN240" s="9"/>
      <c r="JO240" s="9"/>
      <c r="JP240" s="9"/>
      <c r="JQ240" s="9"/>
      <c r="JR240" s="9"/>
      <c r="JS240" s="9"/>
      <c r="JT240" s="9"/>
      <c r="JU240" s="9"/>
      <c r="JV240" s="9"/>
      <c r="JW240" s="9"/>
      <c r="JX240" s="9"/>
      <c r="JY240" s="9"/>
      <c r="JZ240" s="9"/>
      <c r="KA240" s="9"/>
      <c r="KB240" s="9"/>
      <c r="KC240" s="9"/>
      <c r="KD240" s="9"/>
      <c r="KE240" s="9"/>
      <c r="KF240" s="9"/>
      <c r="KG240" s="9"/>
      <c r="KH240" s="9"/>
      <c r="KI240" s="9"/>
      <c r="KJ240" s="9"/>
      <c r="KK240" s="9"/>
      <c r="KL240" s="9"/>
      <c r="KM240" s="9"/>
      <c r="KN240" s="9"/>
      <c r="KO240" s="9"/>
      <c r="KP240" s="9"/>
      <c r="KQ240" s="9"/>
      <c r="KR240" s="9"/>
      <c r="KS240" s="9"/>
      <c r="KT240" s="9"/>
      <c r="KU240" s="9"/>
      <c r="KV240" s="9"/>
      <c r="KW240" s="9"/>
      <c r="KX240" s="9"/>
      <c r="KY240" s="9"/>
      <c r="KZ240" s="9"/>
      <c r="LA240" s="9"/>
      <c r="LB240" s="9"/>
      <c r="LC240" s="9"/>
      <c r="LD240" s="9"/>
      <c r="LE240" s="9"/>
      <c r="LF240" s="9"/>
      <c r="LG240" s="9"/>
      <c r="LH240" s="9"/>
      <c r="LI240" s="9"/>
      <c r="LJ240" s="9"/>
      <c r="LK240" s="9"/>
      <c r="LL240" s="9"/>
      <c r="LM240" s="9"/>
      <c r="LN240" s="9"/>
      <c r="LO240" s="9"/>
      <c r="LP240" s="9"/>
      <c r="LQ240" s="9"/>
      <c r="LR240" s="9"/>
      <c r="LS240" s="9"/>
      <c r="LT240" s="9"/>
      <c r="LU240" s="9"/>
      <c r="LV240" s="9"/>
      <c r="LW240" s="9"/>
      <c r="LX240" s="9"/>
    </row>
    <row r="241" spans="1:336" s="15" customFormat="1" ht="157.5" x14ac:dyDescent="0.25">
      <c r="A241" s="661" t="str">
        <f>CONCATENATE(MUEBLES3[[#This Row],[CODIGO DE LA PARTIDA ESPECIFICA ]],"-",MUEBLES3[[#This Row],[NO. EDIFICIO ]],"-",MUEBLES3[[#This Row],[NO. ÁREA ]],"-",MUEBLES3[[#This Row],[NÚM. DE BIEN ]],"-",MUEBLES3[[#This Row],[CONSECUTIVO DEL BIEN ]],"-",MUEBLES3[[#This Row],[CONSECUTIVO GENERAL DE INVENTARIO]])</f>
        <v>515-01-11-151-074-0236</v>
      </c>
      <c r="B241" s="494">
        <v>515</v>
      </c>
      <c r="C241" s="489" t="s">
        <v>6093</v>
      </c>
      <c r="D241" s="495" t="s">
        <v>7737</v>
      </c>
      <c r="E241" s="494" t="s">
        <v>4060</v>
      </c>
      <c r="F241" s="495" t="str">
        <f>VLOOKUP(MUEBLES3[[#This Row],[NO. EDIFICIO ]],EDIFICIOS[],2,FALSE)</f>
        <v>PALACIO MUNICIPAL</v>
      </c>
      <c r="G241" s="495" t="str">
        <f>VLOOKUP(MUEBLES3[[#This Row],[NO. EDIFICIO ]],EDIFICIOS[],3,FALSE)</f>
        <v>PALACIO MUNICIPAL, S/N, COLONIA CENTRO</v>
      </c>
      <c r="H241" s="490" t="s">
        <v>4256</v>
      </c>
      <c r="I241" s="488" t="str">
        <f>VLOOKUP(MUEBLES3[[#This Row],[NO. ÁREA ]],AREAS[],2,FALSE)</f>
        <v>COMUNICACIÓN SOCIAL</v>
      </c>
      <c r="J241" s="496" t="str">
        <f>VLOOKUP(MUEBLES3[[#This Row],[NO. ÁREA ]],AREAS[],5,FALSE)</f>
        <v>LIC. ADRIANA ISLAS GARCÍA</v>
      </c>
      <c r="K241" s="496">
        <v>170</v>
      </c>
      <c r="L241" s="488" t="str">
        <f>VLOOKUP(MUEBLES3[[#This Row],[NÚM. DE NOMINA ]],PERSONAL[],2,FALSE)</f>
        <v>LIC. ADRIANA ISLAS GARCÍA</v>
      </c>
      <c r="M241" s="488" t="str">
        <f>VLOOKUP(MUEBLES3[[#This Row],[NÚM. DE NOMINA ]],PERSONAL[],3,FALSE)</f>
        <v xml:space="preserve">TITULAR </v>
      </c>
      <c r="N241" s="494" t="s">
        <v>4404</v>
      </c>
      <c r="O241" s="496" t="s">
        <v>4765</v>
      </c>
      <c r="P241" s="497" t="str">
        <f>VLOOKUP(MUEBLES3[[#This Row],[NÚM. DE BIEN ]],BIENES[],2,FALSE)</f>
        <v xml:space="preserve">IMPRESORA </v>
      </c>
      <c r="Q241" s="499" t="s">
        <v>3139</v>
      </c>
      <c r="R241" s="490" t="s">
        <v>5178</v>
      </c>
      <c r="S241" s="494" t="s">
        <v>1832</v>
      </c>
      <c r="T241" s="494" t="s">
        <v>1833</v>
      </c>
      <c r="U241" s="494" t="s">
        <v>3140</v>
      </c>
      <c r="V241" s="494">
        <v>187</v>
      </c>
      <c r="W241" s="500">
        <v>44635</v>
      </c>
      <c r="X241" s="498">
        <v>17500</v>
      </c>
      <c r="Y241" s="498"/>
      <c r="Z241" s="498">
        <v>17500</v>
      </c>
      <c r="AA241" s="496" t="s">
        <v>1300</v>
      </c>
      <c r="AB241" s="498"/>
      <c r="AC241" s="512" t="s">
        <v>26</v>
      </c>
      <c r="AD241" s="511"/>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c r="HE241" s="9"/>
      <c r="HF241" s="9"/>
      <c r="HG241" s="9"/>
      <c r="HH241" s="9"/>
      <c r="HI241" s="9"/>
      <c r="HJ241" s="9"/>
      <c r="HK241" s="9"/>
      <c r="HL241" s="9"/>
      <c r="HM241" s="9"/>
      <c r="HN241" s="9"/>
      <c r="HO241" s="9"/>
      <c r="HP241" s="9"/>
      <c r="HQ241" s="9"/>
      <c r="HR241" s="9"/>
      <c r="HS241" s="9"/>
      <c r="HT241" s="9"/>
      <c r="HU241" s="9"/>
      <c r="HV241" s="9"/>
      <c r="HW241" s="9"/>
      <c r="HX241" s="9"/>
      <c r="HY241" s="9"/>
      <c r="HZ241" s="9"/>
      <c r="IA241" s="9"/>
      <c r="IB241" s="9"/>
      <c r="IC241" s="9"/>
      <c r="ID241" s="9"/>
      <c r="IE241" s="9"/>
      <c r="IF241" s="9"/>
      <c r="IG241" s="9"/>
      <c r="IH241" s="9"/>
      <c r="II241" s="9"/>
      <c r="IJ241" s="9"/>
      <c r="IK241" s="9"/>
      <c r="IL241" s="9"/>
      <c r="IM241" s="9"/>
      <c r="IN241" s="9"/>
      <c r="IO241" s="9"/>
      <c r="IP241" s="9"/>
      <c r="IQ241" s="9"/>
      <c r="IR241" s="9"/>
      <c r="IS241" s="9"/>
      <c r="IT241" s="9"/>
      <c r="IU241" s="9"/>
      <c r="IV241" s="9"/>
      <c r="IW241" s="9"/>
      <c r="IX241" s="9"/>
      <c r="IY241" s="9"/>
      <c r="IZ241" s="9"/>
      <c r="JA241" s="9"/>
      <c r="JB241" s="9"/>
      <c r="JC241" s="9"/>
      <c r="JD241" s="9"/>
      <c r="JE241" s="9"/>
      <c r="JF241" s="9"/>
      <c r="JG241" s="9"/>
      <c r="JH241" s="9"/>
      <c r="JI241" s="9"/>
      <c r="JJ241" s="9"/>
      <c r="JK241" s="9"/>
      <c r="JL241" s="9"/>
      <c r="JM241" s="9"/>
      <c r="JN241" s="9"/>
      <c r="JO241" s="9"/>
      <c r="JP241" s="9"/>
      <c r="JQ241" s="9"/>
      <c r="JR241" s="9"/>
      <c r="JS241" s="9"/>
      <c r="JT241" s="9"/>
      <c r="JU241" s="9"/>
      <c r="JV241" s="9"/>
      <c r="JW241" s="9"/>
      <c r="JX241" s="9"/>
      <c r="JY241" s="9"/>
      <c r="JZ241" s="9"/>
      <c r="KA241" s="9"/>
      <c r="KB241" s="9"/>
      <c r="KC241" s="9"/>
      <c r="KD241" s="9"/>
      <c r="KE241" s="9"/>
      <c r="KF241" s="9"/>
      <c r="KG241" s="9"/>
      <c r="KH241" s="9"/>
      <c r="KI241" s="9"/>
      <c r="KJ241" s="9"/>
      <c r="KK241" s="9"/>
      <c r="KL241" s="9"/>
      <c r="KM241" s="9"/>
      <c r="KN241" s="9"/>
      <c r="KO241" s="9"/>
      <c r="KP241" s="9"/>
      <c r="KQ241" s="9"/>
      <c r="KR241" s="9"/>
      <c r="KS241" s="9"/>
      <c r="KT241" s="9"/>
      <c r="KU241" s="9"/>
      <c r="KV241" s="9"/>
      <c r="KW241" s="9"/>
      <c r="KX241" s="9"/>
      <c r="KY241" s="9"/>
      <c r="KZ241" s="9"/>
      <c r="LA241" s="9"/>
      <c r="LB241" s="9"/>
      <c r="LC241" s="9"/>
      <c r="LD241" s="9"/>
      <c r="LE241" s="9"/>
      <c r="LF241" s="9"/>
      <c r="LG241" s="9"/>
      <c r="LH241" s="9"/>
      <c r="LI241" s="9"/>
      <c r="LJ241" s="9"/>
      <c r="LK241" s="9"/>
      <c r="LL241" s="9"/>
      <c r="LM241" s="9"/>
      <c r="LN241" s="9"/>
      <c r="LO241" s="9"/>
      <c r="LP241" s="9"/>
      <c r="LQ241" s="9"/>
      <c r="LR241" s="9"/>
      <c r="LS241" s="9"/>
      <c r="LT241" s="9"/>
      <c r="LU241" s="9"/>
      <c r="LV241" s="9"/>
      <c r="LW241" s="9"/>
      <c r="LX241" s="9"/>
    </row>
    <row r="242" spans="1:336" s="15" customFormat="1" ht="173.25" x14ac:dyDescent="0.25">
      <c r="A242" s="661" t="str">
        <f>CONCATENATE(MUEBLES3[[#This Row],[CODIGO DE LA PARTIDA ESPECIFICA ]],"-",MUEBLES3[[#This Row],[NO. EDIFICIO ]],"-",MUEBLES3[[#This Row],[NO. ÁREA ]],"-",MUEBLES3[[#This Row],[NÚM. DE BIEN ]],"-",MUEBLES3[[#This Row],[CONSECUTIVO DEL BIEN ]],"-",MUEBLES3[[#This Row],[CONSECUTIVO GENERAL DE INVENTARIO]])</f>
        <v>515-05-48-151-075-0237</v>
      </c>
      <c r="B242" s="494">
        <v>515</v>
      </c>
      <c r="C242" s="489" t="s">
        <v>6093</v>
      </c>
      <c r="D242" s="495" t="s">
        <v>7738</v>
      </c>
      <c r="E242" s="494" t="s">
        <v>4063</v>
      </c>
      <c r="F242" s="495" t="str">
        <f>VLOOKUP(MUEBLES3[[#This Row],[NO. EDIFICIO ]],EDIFICIOS[],2,FALSE)</f>
        <v>SISTEMA MUNICIPAL DIF</v>
      </c>
      <c r="G242" s="495" t="str">
        <f>VLOOKUP(MUEBLES3[[#This Row],[NO. EDIFICIO ]],EDIFICIOS[],3,FALSE)</f>
        <v>AV. REFORMA S/N, SECCIÓN NORTE, MANZANA 2, SANTIAGO DE ANAYA, HIDALGO</v>
      </c>
      <c r="H242" s="490" t="s">
        <v>4293</v>
      </c>
      <c r="I242" s="488" t="str">
        <f>VLOOKUP(MUEBLES3[[#This Row],[NO. ÁREA ]],AREAS[],2,FALSE)</f>
        <v>SISTEMA MUNICIPAL PARA EL DESARROLLO INTEGRAL DE LA FAMILIA</v>
      </c>
      <c r="J242" s="496" t="str">
        <f>VLOOKUP(MUEBLES3[[#This Row],[NO. ÁREA ]],AREAS[],5,FALSE)</f>
        <v>C. BELEN GONZÁLEZ BARRERA</v>
      </c>
      <c r="K242" s="496">
        <v>134</v>
      </c>
      <c r="L242" s="488" t="str">
        <f>VLOOKUP(MUEBLES3[[#This Row],[NÚM. DE NOMINA ]],PERSONAL[],2,FALSE)</f>
        <v>C. NANCY MACIEL MARTÍNEZ</v>
      </c>
      <c r="M242" s="488" t="str">
        <f>VLOOKUP(MUEBLES3[[#This Row],[NÚM. DE NOMINA ]],PERSONAL[],3,FALSE)</f>
        <v>TRABAJADORA SOCIAL</v>
      </c>
      <c r="N242" s="494" t="s">
        <v>4404</v>
      </c>
      <c r="O242" s="496" t="s">
        <v>4766</v>
      </c>
      <c r="P242" s="497" t="str">
        <f>VLOOKUP(MUEBLES3[[#This Row],[NÚM. DE BIEN ]],BIENES[],2,FALSE)</f>
        <v xml:space="preserve">IMPRESORA </v>
      </c>
      <c r="Q242" s="499" t="s">
        <v>3152</v>
      </c>
      <c r="R242" s="490" t="s">
        <v>5179</v>
      </c>
      <c r="S242" s="494" t="s">
        <v>158</v>
      </c>
      <c r="T242" s="494" t="s">
        <v>3136</v>
      </c>
      <c r="U242" s="494" t="s">
        <v>3150</v>
      </c>
      <c r="V242" s="494">
        <v>213</v>
      </c>
      <c r="W242" s="500">
        <v>44705</v>
      </c>
      <c r="X242" s="498">
        <v>6200</v>
      </c>
      <c r="Y242" s="517"/>
      <c r="Z242" s="498">
        <v>6200</v>
      </c>
      <c r="AA242" s="496" t="s">
        <v>3688</v>
      </c>
      <c r="AB242" s="498"/>
      <c r="AC242" s="512" t="s">
        <v>26</v>
      </c>
      <c r="AD242" s="511"/>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c r="HE242" s="9"/>
      <c r="HF242" s="9"/>
      <c r="HG242" s="9"/>
      <c r="HH242" s="9"/>
      <c r="HI242" s="9"/>
      <c r="HJ242" s="9"/>
      <c r="HK242" s="9"/>
      <c r="HL242" s="9"/>
      <c r="HM242" s="9"/>
      <c r="HN242" s="9"/>
      <c r="HO242" s="9"/>
      <c r="HP242" s="9"/>
      <c r="HQ242" s="9"/>
      <c r="HR242" s="9"/>
      <c r="HS242" s="9"/>
      <c r="HT242" s="9"/>
      <c r="HU242" s="9"/>
      <c r="HV242" s="9"/>
      <c r="HW242" s="9"/>
      <c r="HX242" s="9"/>
      <c r="HY242" s="9"/>
      <c r="HZ242" s="9"/>
      <c r="IA242" s="9"/>
      <c r="IB242" s="9"/>
      <c r="IC242" s="9"/>
      <c r="ID242" s="9"/>
      <c r="IE242" s="9"/>
      <c r="IF242" s="9"/>
      <c r="IG242" s="9"/>
      <c r="IH242" s="9"/>
      <c r="II242" s="9"/>
      <c r="IJ242" s="9"/>
      <c r="IK242" s="9"/>
      <c r="IL242" s="9"/>
      <c r="IM242" s="9"/>
      <c r="IN242" s="9"/>
      <c r="IO242" s="9"/>
      <c r="IP242" s="9"/>
      <c r="IQ242" s="9"/>
      <c r="IR242" s="9"/>
      <c r="IS242" s="9"/>
      <c r="IT242" s="9"/>
      <c r="IU242" s="9"/>
      <c r="IV242" s="9"/>
      <c r="IW242" s="9"/>
      <c r="IX242" s="9"/>
      <c r="IY242" s="9"/>
      <c r="IZ242" s="9"/>
      <c r="JA242" s="9"/>
      <c r="JB242" s="9"/>
      <c r="JC242" s="9"/>
      <c r="JD242" s="9"/>
      <c r="JE242" s="9"/>
      <c r="JF242" s="9"/>
      <c r="JG242" s="9"/>
      <c r="JH242" s="9"/>
      <c r="JI242" s="9"/>
      <c r="JJ242" s="9"/>
      <c r="JK242" s="9"/>
      <c r="JL242" s="9"/>
      <c r="JM242" s="9"/>
      <c r="JN242" s="9"/>
      <c r="JO242" s="9"/>
      <c r="JP242" s="9"/>
      <c r="JQ242" s="9"/>
      <c r="JR242" s="9"/>
      <c r="JS242" s="9"/>
      <c r="JT242" s="9"/>
      <c r="JU242" s="9"/>
      <c r="JV242" s="9"/>
      <c r="JW242" s="9"/>
      <c r="JX242" s="9"/>
      <c r="JY242" s="9"/>
      <c r="JZ242" s="9"/>
      <c r="KA242" s="9"/>
      <c r="KB242" s="9"/>
      <c r="KC242" s="9"/>
      <c r="KD242" s="9"/>
      <c r="KE242" s="9"/>
      <c r="KF242" s="9"/>
      <c r="KG242" s="9"/>
      <c r="KH242" s="9"/>
      <c r="KI242" s="9"/>
      <c r="KJ242" s="9"/>
      <c r="KK242" s="9"/>
      <c r="KL242" s="9"/>
      <c r="KM242" s="9"/>
      <c r="KN242" s="9"/>
      <c r="KO242" s="9"/>
      <c r="KP242" s="9"/>
      <c r="KQ242" s="9"/>
      <c r="KR242" s="9"/>
      <c r="KS242" s="9"/>
      <c r="KT242" s="9"/>
      <c r="KU242" s="9"/>
      <c r="KV242" s="9"/>
      <c r="KW242" s="9"/>
      <c r="KX242" s="9"/>
      <c r="KY242" s="9"/>
      <c r="KZ242" s="9"/>
      <c r="LA242" s="9"/>
      <c r="LB242" s="9"/>
      <c r="LC242" s="9"/>
      <c r="LD242" s="9"/>
      <c r="LE242" s="9"/>
      <c r="LF242" s="9"/>
      <c r="LG242" s="9"/>
      <c r="LH242" s="9"/>
      <c r="LI242" s="9"/>
      <c r="LJ242" s="9"/>
      <c r="LK242" s="9"/>
      <c r="LL242" s="9"/>
      <c r="LM242" s="9"/>
      <c r="LN242" s="9"/>
      <c r="LO242" s="9"/>
      <c r="LP242" s="9"/>
      <c r="LQ242" s="9"/>
      <c r="LR242" s="9"/>
      <c r="LS242" s="9"/>
      <c r="LT242" s="9"/>
      <c r="LU242" s="9"/>
      <c r="LV242" s="9"/>
      <c r="LW242" s="9"/>
      <c r="LX242" s="9"/>
    </row>
    <row r="243" spans="1:336" s="15" customFormat="1" ht="173.25" x14ac:dyDescent="0.25">
      <c r="A243" s="661" t="str">
        <f>CONCATENATE(MUEBLES3[[#This Row],[CODIGO DE LA PARTIDA ESPECIFICA ]],"-",MUEBLES3[[#This Row],[NO. EDIFICIO ]],"-",MUEBLES3[[#This Row],[NO. ÁREA ]],"-",MUEBLES3[[#This Row],[NÚM. DE BIEN ]],"-",MUEBLES3[[#This Row],[CONSECUTIVO DEL BIEN ]],"-",MUEBLES3[[#This Row],[CONSECUTIVO GENERAL DE INVENTARIO]])</f>
        <v>515-05-48-151-076-0238</v>
      </c>
      <c r="B243" s="494">
        <v>515</v>
      </c>
      <c r="C243" s="489" t="s">
        <v>6093</v>
      </c>
      <c r="D243" s="495" t="s">
        <v>7739</v>
      </c>
      <c r="E243" s="494" t="s">
        <v>4063</v>
      </c>
      <c r="F243" s="495" t="str">
        <f>VLOOKUP(MUEBLES3[[#This Row],[NO. EDIFICIO ]],EDIFICIOS[],2,FALSE)</f>
        <v>SISTEMA MUNICIPAL DIF</v>
      </c>
      <c r="G243" s="495" t="str">
        <f>VLOOKUP(MUEBLES3[[#This Row],[NO. EDIFICIO ]],EDIFICIOS[],3,FALSE)</f>
        <v>AV. REFORMA S/N, SECCIÓN NORTE, MANZANA 2, SANTIAGO DE ANAYA, HIDALGO</v>
      </c>
      <c r="H243" s="490" t="s">
        <v>4293</v>
      </c>
      <c r="I243" s="488" t="str">
        <f>VLOOKUP(MUEBLES3[[#This Row],[NO. ÁREA ]],AREAS[],2,FALSE)</f>
        <v>SISTEMA MUNICIPAL PARA EL DESARROLLO INTEGRAL DE LA FAMILIA</v>
      </c>
      <c r="J243" s="496" t="str">
        <f>VLOOKUP(MUEBLES3[[#This Row],[NO. ÁREA ]],AREAS[],5,FALSE)</f>
        <v>C. BELEN GONZÁLEZ BARRERA</v>
      </c>
      <c r="K243" s="496">
        <v>153</v>
      </c>
      <c r="L243" s="488" t="str">
        <f>VLOOKUP(MUEBLES3[[#This Row],[NÚM. DE NOMINA ]],PERSONAL[],2,FALSE)</f>
        <v>LIC. DELFINA ACOSTA MORENO</v>
      </c>
      <c r="M243" s="488" t="str">
        <f>VLOOKUP(MUEBLES3[[#This Row],[NÚM. DE NOMINA ]],PERSONAL[],3,FALSE)</f>
        <v>AUXILIAR ADMINISTRATIVO</v>
      </c>
      <c r="N243" s="494" t="s">
        <v>4404</v>
      </c>
      <c r="O243" s="496" t="s">
        <v>4767</v>
      </c>
      <c r="P243" s="497" t="str">
        <f>VLOOKUP(MUEBLES3[[#This Row],[NÚM. DE BIEN ]],BIENES[],2,FALSE)</f>
        <v xml:space="preserve">IMPRESORA </v>
      </c>
      <c r="Q243" s="499" t="s">
        <v>3153</v>
      </c>
      <c r="R243" s="490" t="s">
        <v>5180</v>
      </c>
      <c r="S243" s="494" t="s">
        <v>158</v>
      </c>
      <c r="T243" s="494" t="s">
        <v>3136</v>
      </c>
      <c r="U243" s="494" t="s">
        <v>3151</v>
      </c>
      <c r="V243" s="494">
        <v>214</v>
      </c>
      <c r="W243" s="500">
        <v>44705</v>
      </c>
      <c r="X243" s="498">
        <v>6200</v>
      </c>
      <c r="Y243" s="517"/>
      <c r="Z243" s="498">
        <v>6200</v>
      </c>
      <c r="AA243" s="496" t="s">
        <v>1319</v>
      </c>
      <c r="AB243" s="498"/>
      <c r="AC243" s="512" t="s">
        <v>26</v>
      </c>
      <c r="AD243" s="511"/>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9"/>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c r="IT243" s="9"/>
      <c r="IU243" s="9"/>
      <c r="IV243" s="9"/>
      <c r="IW243" s="9"/>
      <c r="IX243" s="9"/>
      <c r="IY243" s="9"/>
      <c r="IZ243" s="9"/>
      <c r="JA243" s="9"/>
      <c r="JB243" s="9"/>
      <c r="JC243" s="9"/>
      <c r="JD243" s="9"/>
      <c r="JE243" s="9"/>
      <c r="JF243" s="9"/>
      <c r="JG243" s="9"/>
      <c r="JH243" s="9"/>
      <c r="JI243" s="9"/>
      <c r="JJ243" s="9"/>
      <c r="JK243" s="9"/>
      <c r="JL243" s="9"/>
      <c r="JM243" s="9"/>
      <c r="JN243" s="9"/>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c r="KN243" s="9"/>
      <c r="KO243" s="9"/>
      <c r="KP243" s="9"/>
      <c r="KQ243" s="9"/>
      <c r="KR243" s="9"/>
      <c r="KS243" s="9"/>
      <c r="KT243" s="9"/>
      <c r="KU243" s="9"/>
      <c r="KV243" s="9"/>
      <c r="KW243" s="9"/>
      <c r="KX243" s="9"/>
      <c r="KY243" s="9"/>
      <c r="KZ243" s="9"/>
      <c r="LA243" s="9"/>
      <c r="LB243" s="9"/>
      <c r="LC243" s="9"/>
      <c r="LD243" s="9"/>
      <c r="LE243" s="9"/>
      <c r="LF243" s="9"/>
      <c r="LG243" s="9"/>
      <c r="LH243" s="9"/>
      <c r="LI243" s="9"/>
      <c r="LJ243" s="9"/>
      <c r="LK243" s="9"/>
      <c r="LL243" s="9"/>
      <c r="LM243" s="9"/>
      <c r="LN243" s="9"/>
      <c r="LO243" s="9"/>
      <c r="LP243" s="9"/>
      <c r="LQ243" s="9"/>
      <c r="LR243" s="9"/>
      <c r="LS243" s="9"/>
      <c r="LT243" s="9"/>
      <c r="LU243" s="9"/>
      <c r="LV243" s="9"/>
      <c r="LW243" s="9"/>
      <c r="LX243" s="9"/>
    </row>
    <row r="244" spans="1:336" s="15" customFormat="1" ht="157.5" x14ac:dyDescent="0.25">
      <c r="A244" s="661" t="str">
        <f>CONCATENATE(MUEBLES3[[#This Row],[CODIGO DE LA PARTIDA ESPECIFICA ]],"-",MUEBLES3[[#This Row],[NO. EDIFICIO ]],"-",MUEBLES3[[#This Row],[NO. ÁREA ]],"-",MUEBLES3[[#This Row],[NÚM. DE BIEN ]],"-",MUEBLES3[[#This Row],[CONSECUTIVO DEL BIEN ]],"-",MUEBLES3[[#This Row],[CONSECUTIVO GENERAL DE INVENTARIO]])</f>
        <v>515-01-21-205-001-0239</v>
      </c>
      <c r="B244" s="494">
        <v>515</v>
      </c>
      <c r="C244" s="489" t="s">
        <v>6093</v>
      </c>
      <c r="D244" s="495" t="s">
        <v>6453</v>
      </c>
      <c r="E244" s="494" t="s">
        <v>4060</v>
      </c>
      <c r="F244" s="495" t="str">
        <f>VLOOKUP(MUEBLES3[[#This Row],[NO. EDIFICIO ]],EDIFICIOS[],2,FALSE)</f>
        <v>PALACIO MUNICIPAL</v>
      </c>
      <c r="G244" s="495" t="str">
        <f>VLOOKUP(MUEBLES3[[#This Row],[NO. EDIFICIO ]],EDIFICIOS[],3,FALSE)</f>
        <v>PALACIO MUNICIPAL, S/N, COLONIA CENTRO</v>
      </c>
      <c r="H244" s="490" t="s">
        <v>4266</v>
      </c>
      <c r="I244" s="488" t="str">
        <f>VLOOKUP(MUEBLES3[[#This Row],[NO. ÁREA ]],AREAS[],2,FALSE)</f>
        <v>UNIDAD TÉCNICA DE DESARROLLO URBANO Y ORDENAMIENTO TERRITORIAL</v>
      </c>
      <c r="J244" s="496" t="str">
        <f>VLOOKUP(MUEBLES3[[#This Row],[NO. ÁREA ]],AREAS[],5,FALSE)</f>
        <v>P. DE ARQ. RODRIGO MENDOZA MARTÍNEZ</v>
      </c>
      <c r="K244" s="496">
        <v>162</v>
      </c>
      <c r="L244" s="488" t="str">
        <f>VLOOKUP(MUEBLES3[[#This Row],[NÚM. DE NOMINA ]],PERSONAL[],2,FALSE)</f>
        <v>P. DE ARQ. RODRIGO MENDOZA MARTÍNEZ</v>
      </c>
      <c r="M244" s="488" t="str">
        <f>VLOOKUP(MUEBLES3[[#This Row],[NÚM. DE NOMINA ]],PERSONAL[],3,FALSE)</f>
        <v xml:space="preserve">TITULAR </v>
      </c>
      <c r="N244" s="494" t="s">
        <v>4838</v>
      </c>
      <c r="O244" s="496" t="s">
        <v>4692</v>
      </c>
      <c r="P244" s="497" t="str">
        <f>VLOOKUP(MUEBLES3[[#This Row],[NÚM. DE BIEN ]],BIENES[],2,FALSE)</f>
        <v xml:space="preserve">MONITOR </v>
      </c>
      <c r="Q244" s="499" t="s">
        <v>3286</v>
      </c>
      <c r="R244" s="490" t="s">
        <v>5181</v>
      </c>
      <c r="S244" s="494" t="s">
        <v>22</v>
      </c>
      <c r="T244" s="494" t="s">
        <v>3288</v>
      </c>
      <c r="U244" s="494" t="s">
        <v>3287</v>
      </c>
      <c r="V244" s="494">
        <v>238</v>
      </c>
      <c r="W244" s="500">
        <v>44901</v>
      </c>
      <c r="X244" s="498">
        <v>7500</v>
      </c>
      <c r="Y244" s="498"/>
      <c r="Z244" s="498">
        <v>7500</v>
      </c>
      <c r="AA244" s="496" t="s">
        <v>1333</v>
      </c>
      <c r="AB244" s="498"/>
      <c r="AC244" s="512" t="s">
        <v>26</v>
      </c>
      <c r="AD244" s="511"/>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9"/>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c r="HE244" s="9"/>
      <c r="HF244" s="9"/>
      <c r="HG244" s="9"/>
      <c r="HH244" s="9"/>
      <c r="HI244" s="9"/>
      <c r="HJ244" s="9"/>
      <c r="HK244" s="9"/>
      <c r="HL244" s="9"/>
      <c r="HM244" s="9"/>
      <c r="HN244" s="9"/>
      <c r="HO244" s="9"/>
      <c r="HP244" s="9"/>
      <c r="HQ244" s="9"/>
      <c r="HR244" s="9"/>
      <c r="HS244" s="9"/>
      <c r="HT244" s="9"/>
      <c r="HU244" s="9"/>
      <c r="HV244" s="9"/>
      <c r="HW244" s="9"/>
      <c r="HX244" s="9"/>
      <c r="HY244" s="9"/>
      <c r="HZ244" s="9"/>
      <c r="IA244" s="9"/>
      <c r="IB244" s="9"/>
      <c r="IC244" s="9"/>
      <c r="ID244" s="9"/>
      <c r="IE244" s="9"/>
      <c r="IF244" s="9"/>
      <c r="IG244" s="9"/>
      <c r="IH244" s="9"/>
      <c r="II244" s="9"/>
      <c r="IJ244" s="9"/>
      <c r="IK244" s="9"/>
      <c r="IL244" s="9"/>
      <c r="IM244" s="9"/>
      <c r="IN244" s="9"/>
      <c r="IO244" s="9"/>
      <c r="IP244" s="9"/>
      <c r="IQ244" s="9"/>
      <c r="IR244" s="9"/>
      <c r="IS244" s="9"/>
      <c r="IT244" s="9"/>
      <c r="IU244" s="9"/>
      <c r="IV244" s="9"/>
      <c r="IW244" s="9"/>
      <c r="IX244" s="9"/>
      <c r="IY244" s="9"/>
      <c r="IZ244" s="9"/>
      <c r="JA244" s="9"/>
      <c r="JB244" s="9"/>
      <c r="JC244" s="9"/>
      <c r="JD244" s="9"/>
      <c r="JE244" s="9"/>
      <c r="JF244" s="9"/>
      <c r="JG244" s="9"/>
      <c r="JH244" s="9"/>
      <c r="JI244" s="9"/>
      <c r="JJ244" s="9"/>
      <c r="JK244" s="9"/>
      <c r="JL244" s="9"/>
      <c r="JM244" s="9"/>
      <c r="JN244" s="9"/>
      <c r="JO244" s="9"/>
      <c r="JP244" s="9"/>
      <c r="JQ244" s="9"/>
      <c r="JR244" s="9"/>
      <c r="JS244" s="9"/>
      <c r="JT244" s="9"/>
      <c r="JU244" s="9"/>
      <c r="JV244" s="9"/>
      <c r="JW244" s="9"/>
      <c r="JX244" s="9"/>
      <c r="JY244" s="9"/>
      <c r="JZ244" s="9"/>
      <c r="KA244" s="9"/>
      <c r="KB244" s="9"/>
      <c r="KC244" s="9"/>
      <c r="KD244" s="9"/>
      <c r="KE244" s="9"/>
      <c r="KF244" s="9"/>
      <c r="KG244" s="9"/>
      <c r="KH244" s="9"/>
      <c r="KI244" s="9"/>
      <c r="KJ244" s="9"/>
      <c r="KK244" s="9"/>
      <c r="KL244" s="9"/>
      <c r="KM244" s="9"/>
      <c r="KN244" s="9"/>
      <c r="KO244" s="9"/>
      <c r="KP244" s="9"/>
      <c r="KQ244" s="9"/>
      <c r="KR244" s="9"/>
      <c r="KS244" s="9"/>
      <c r="KT244" s="9"/>
      <c r="KU244" s="9"/>
      <c r="KV244" s="9"/>
      <c r="KW244" s="9"/>
      <c r="KX244" s="9"/>
      <c r="KY244" s="9"/>
      <c r="KZ244" s="9"/>
      <c r="LA244" s="9"/>
      <c r="LB244" s="9"/>
      <c r="LC244" s="9"/>
      <c r="LD244" s="9"/>
      <c r="LE244" s="9"/>
      <c r="LF244" s="9"/>
      <c r="LG244" s="9"/>
      <c r="LH244" s="9"/>
      <c r="LI244" s="9"/>
      <c r="LJ244" s="9"/>
      <c r="LK244" s="9"/>
      <c r="LL244" s="9"/>
      <c r="LM244" s="9"/>
      <c r="LN244" s="9"/>
      <c r="LO244" s="9"/>
      <c r="LP244" s="9"/>
      <c r="LQ244" s="9"/>
      <c r="LR244" s="9"/>
      <c r="LS244" s="9"/>
      <c r="LT244" s="9"/>
      <c r="LU244" s="9"/>
      <c r="LV244" s="9"/>
      <c r="LW244" s="9"/>
      <c r="LX244" s="9"/>
    </row>
    <row r="245" spans="1:336" s="15" customFormat="1" ht="141.75" x14ac:dyDescent="0.25">
      <c r="A245" s="661" t="str">
        <f>CONCATENATE(MUEBLES3[[#This Row],[CODIGO DE LA PARTIDA ESPECIFICA ]],"-",MUEBLES3[[#This Row],[NO. EDIFICIO ]],"-",MUEBLES3[[#This Row],[NO. ÁREA ]],"-",MUEBLES3[[#This Row],[NÚM. DE BIEN ]],"-",MUEBLES3[[#This Row],[CONSECUTIVO DEL BIEN ]],"-",MUEBLES3[[#This Row],[CONSECUTIVO GENERAL DE INVENTARIO]])</f>
        <v>515-01-18-205-002-0240</v>
      </c>
      <c r="B245" s="494">
        <v>515</v>
      </c>
      <c r="C245" s="489" t="s">
        <v>6093</v>
      </c>
      <c r="D245" s="495" t="s">
        <v>7740</v>
      </c>
      <c r="E245" s="494" t="s">
        <v>4060</v>
      </c>
      <c r="F245" s="495" t="str">
        <f>VLOOKUP(MUEBLES3[[#This Row],[NO. EDIFICIO ]],EDIFICIOS[],2,FALSE)</f>
        <v>PALACIO MUNICIPAL</v>
      </c>
      <c r="G245" s="495" t="str">
        <f>VLOOKUP(MUEBLES3[[#This Row],[NO. EDIFICIO ]],EDIFICIOS[],3,FALSE)</f>
        <v>PALACIO MUNICIPAL, S/N, COLONIA CENTRO</v>
      </c>
      <c r="H245" s="490" t="s">
        <v>4263</v>
      </c>
      <c r="I245" s="488" t="str">
        <f>VLOOKUP(MUEBLES3[[#This Row],[NO. ÁREA ]],AREAS[],2,FALSE)</f>
        <v>OBRAS PÚBLICAS Y ORDENAMIENTO URBANO</v>
      </c>
      <c r="J245" s="496" t="str">
        <f>VLOOKUP(MUEBLES3[[#This Row],[NO. ÁREA ]],AREAS[],5,FALSE)</f>
        <v>ING. ZOILA PÉREZ MEJÍA</v>
      </c>
      <c r="K245" s="496">
        <v>40</v>
      </c>
      <c r="L245" s="488" t="str">
        <f>VLOOKUP(MUEBLES3[[#This Row],[NÚM. DE NOMINA ]],PERSONAL[],2,FALSE)</f>
        <v>ARQ. CESAR JONATAN PÉREZ MENDOZA</v>
      </c>
      <c r="M245" s="488" t="str">
        <f>VLOOKUP(MUEBLES3[[#This Row],[NÚM. DE NOMINA ]],PERSONAL[],3,FALSE)</f>
        <v>RESIDENTE DE OBRA</v>
      </c>
      <c r="N245" s="494" t="s">
        <v>4838</v>
      </c>
      <c r="O245" s="496" t="s">
        <v>4693</v>
      </c>
      <c r="P245" s="497" t="str">
        <f>VLOOKUP(MUEBLES3[[#This Row],[NÚM. DE BIEN ]],BIENES[],2,FALSE)</f>
        <v xml:space="preserve">MONITOR </v>
      </c>
      <c r="Q245" s="499" t="s">
        <v>3291</v>
      </c>
      <c r="R245" s="490" t="s">
        <v>5182</v>
      </c>
      <c r="S245" s="494" t="s">
        <v>22</v>
      </c>
      <c r="T245" s="494" t="s">
        <v>3288</v>
      </c>
      <c r="U245" s="494" t="s">
        <v>3292</v>
      </c>
      <c r="V245" s="494">
        <v>238</v>
      </c>
      <c r="W245" s="500">
        <v>44901</v>
      </c>
      <c r="X245" s="498">
        <v>7500</v>
      </c>
      <c r="Y245" s="498"/>
      <c r="Z245" s="498">
        <v>7500</v>
      </c>
      <c r="AA245" s="496" t="s">
        <v>3290</v>
      </c>
      <c r="AB245" s="498"/>
      <c r="AC245" s="512" t="s">
        <v>26</v>
      </c>
      <c r="AD245" s="511"/>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c r="DP245" s="9"/>
      <c r="DQ245" s="9"/>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c r="HE245" s="9"/>
      <c r="HF245" s="9"/>
      <c r="HG245" s="9"/>
      <c r="HH245" s="9"/>
      <c r="HI245" s="9"/>
      <c r="HJ245" s="9"/>
      <c r="HK245" s="9"/>
      <c r="HL245" s="9"/>
      <c r="HM245" s="9"/>
      <c r="HN245" s="9"/>
      <c r="HO245" s="9"/>
      <c r="HP245" s="9"/>
      <c r="HQ245" s="9"/>
      <c r="HR245" s="9"/>
      <c r="HS245" s="9"/>
      <c r="HT245" s="9"/>
      <c r="HU245" s="9"/>
      <c r="HV245" s="9"/>
      <c r="HW245" s="9"/>
      <c r="HX245" s="9"/>
      <c r="HY245" s="9"/>
      <c r="HZ245" s="9"/>
      <c r="IA245" s="9"/>
      <c r="IB245" s="9"/>
      <c r="IC245" s="9"/>
      <c r="ID245" s="9"/>
      <c r="IE245" s="9"/>
      <c r="IF245" s="9"/>
      <c r="IG245" s="9"/>
      <c r="IH245" s="9"/>
      <c r="II245" s="9"/>
      <c r="IJ245" s="9"/>
      <c r="IK245" s="9"/>
      <c r="IL245" s="9"/>
      <c r="IM245" s="9"/>
      <c r="IN245" s="9"/>
      <c r="IO245" s="9"/>
      <c r="IP245" s="9"/>
      <c r="IQ245" s="9"/>
      <c r="IR245" s="9"/>
      <c r="IS245" s="9"/>
      <c r="IT245" s="9"/>
      <c r="IU245" s="9"/>
      <c r="IV245" s="9"/>
      <c r="IW245" s="9"/>
      <c r="IX245" s="9"/>
      <c r="IY245" s="9"/>
      <c r="IZ245" s="9"/>
      <c r="JA245" s="9"/>
      <c r="JB245" s="9"/>
      <c r="JC245" s="9"/>
      <c r="JD245" s="9"/>
      <c r="JE245" s="9"/>
      <c r="JF245" s="9"/>
      <c r="JG245" s="9"/>
      <c r="JH245" s="9"/>
      <c r="JI245" s="9"/>
      <c r="JJ245" s="9"/>
      <c r="JK245" s="9"/>
      <c r="JL245" s="9"/>
      <c r="JM245" s="9"/>
      <c r="JN245" s="9"/>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c r="KN245" s="9"/>
      <c r="KO245" s="9"/>
      <c r="KP245" s="9"/>
      <c r="KQ245" s="9"/>
      <c r="KR245" s="9"/>
      <c r="KS245" s="9"/>
      <c r="KT245" s="9"/>
      <c r="KU245" s="9"/>
      <c r="KV245" s="9"/>
      <c r="KW245" s="9"/>
      <c r="KX245" s="9"/>
      <c r="KY245" s="9"/>
      <c r="KZ245" s="9"/>
      <c r="LA245" s="9"/>
      <c r="LB245" s="9"/>
      <c r="LC245" s="9"/>
      <c r="LD245" s="9"/>
      <c r="LE245" s="9"/>
      <c r="LF245" s="9"/>
      <c r="LG245" s="9"/>
      <c r="LH245" s="9"/>
      <c r="LI245" s="9"/>
      <c r="LJ245" s="9"/>
      <c r="LK245" s="9"/>
      <c r="LL245" s="9"/>
      <c r="LM245" s="9"/>
      <c r="LN245" s="9"/>
      <c r="LO245" s="9"/>
      <c r="LP245" s="9"/>
      <c r="LQ245" s="9"/>
      <c r="LR245" s="9"/>
      <c r="LS245" s="9"/>
      <c r="LT245" s="9"/>
      <c r="LU245" s="9"/>
      <c r="LV245" s="9"/>
      <c r="LW245" s="9"/>
      <c r="LX245" s="9"/>
    </row>
    <row r="246" spans="1:336" s="15" customFormat="1" ht="157.5" x14ac:dyDescent="0.25">
      <c r="A246" s="661" t="str">
        <f>CONCATENATE(MUEBLES3[[#This Row],[CODIGO DE LA PARTIDA ESPECIFICA ]],"-",MUEBLES3[[#This Row],[NO. EDIFICIO ]],"-",MUEBLES3[[#This Row],[NO. ÁREA ]],"-",MUEBLES3[[#This Row],[NÚM. DE BIEN ]],"-",MUEBLES3[[#This Row],[CONSECUTIVO DEL BIEN ]],"-",MUEBLES3[[#This Row],[CONSECUTIVO GENERAL DE INVENTARIO]])</f>
        <v>515-01-24-151-077-0241</v>
      </c>
      <c r="B246" s="494">
        <v>515</v>
      </c>
      <c r="C246" s="489" t="s">
        <v>6093</v>
      </c>
      <c r="D246" s="495" t="s">
        <v>7741</v>
      </c>
      <c r="E246" s="494" t="s">
        <v>4060</v>
      </c>
      <c r="F246" s="495" t="str">
        <f>VLOOKUP(MUEBLES3[[#This Row],[NO. EDIFICIO ]],EDIFICIOS[],2,FALSE)</f>
        <v>PALACIO MUNICIPAL</v>
      </c>
      <c r="G246" s="495" t="str">
        <f>VLOOKUP(MUEBLES3[[#This Row],[NO. EDIFICIO ]],EDIFICIOS[],3,FALSE)</f>
        <v>PALACIO MUNICIPAL, S/N, COLONIA CENTRO</v>
      </c>
      <c r="H246" s="490" t="s">
        <v>4269</v>
      </c>
      <c r="I246" s="488" t="str">
        <f>VLOOKUP(MUEBLES3[[#This Row],[NO. ÁREA ]],AREAS[],2,FALSE)</f>
        <v>TESORERÍA MUNICIPAL</v>
      </c>
      <c r="J246" s="496" t="str">
        <f>VLOOKUP(MUEBLES3[[#This Row],[NO. ÁREA ]],AREAS[],5,FALSE)</f>
        <v>C. P. NOHEMI VIRIDIANA CORTEZ MONTER</v>
      </c>
      <c r="K246" s="496">
        <v>186</v>
      </c>
      <c r="L246" s="488" t="str">
        <f>VLOOKUP(MUEBLES3[[#This Row],[NÚM. DE NOMINA ]],PERSONAL[],2,FALSE)</f>
        <v>C. LEYDI JOANA PEÑA MARTÍNEZ</v>
      </c>
      <c r="M246" s="488" t="str">
        <f>VLOOKUP(MUEBLES3[[#This Row],[NÚM. DE NOMINA ]],PERSONAL[],3,FALSE)</f>
        <v>AUXILIAR CONTABLE</v>
      </c>
      <c r="N246" s="494" t="s">
        <v>4404</v>
      </c>
      <c r="O246" s="496" t="s">
        <v>4768</v>
      </c>
      <c r="P246" s="497" t="str">
        <f>VLOOKUP(MUEBLES3[[#This Row],[NÚM. DE BIEN ]],BIENES[],2,FALSE)</f>
        <v xml:space="preserve">IMPRESORA </v>
      </c>
      <c r="Q246" s="499" t="s">
        <v>3328</v>
      </c>
      <c r="R246" s="490" t="s">
        <v>5183</v>
      </c>
      <c r="S246" s="494" t="s">
        <v>158</v>
      </c>
      <c r="T246" s="494" t="s">
        <v>1378</v>
      </c>
      <c r="U246" s="494" t="s">
        <v>3329</v>
      </c>
      <c r="V246" s="494">
        <v>5028</v>
      </c>
      <c r="W246" s="500">
        <v>44938</v>
      </c>
      <c r="X246" s="498">
        <v>5950</v>
      </c>
      <c r="Y246" s="498"/>
      <c r="Z246" s="498">
        <v>5950</v>
      </c>
      <c r="AA246" s="496" t="s">
        <v>2152</v>
      </c>
      <c r="AB246" s="498"/>
      <c r="AC246" s="512" t="s">
        <v>26</v>
      </c>
      <c r="AD246" s="511"/>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c r="DP246" s="9"/>
      <c r="DQ246" s="9"/>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c r="HE246" s="9"/>
      <c r="HF246" s="9"/>
      <c r="HG246" s="9"/>
      <c r="HH246" s="9"/>
      <c r="HI246" s="9"/>
      <c r="HJ246" s="9"/>
      <c r="HK246" s="9"/>
      <c r="HL246" s="9"/>
      <c r="HM246" s="9"/>
      <c r="HN246" s="9"/>
      <c r="HO246" s="9"/>
      <c r="HP246" s="9"/>
      <c r="HQ246" s="9"/>
      <c r="HR246" s="9"/>
      <c r="HS246" s="9"/>
      <c r="HT246" s="9"/>
      <c r="HU246" s="9"/>
      <c r="HV246" s="9"/>
      <c r="HW246" s="9"/>
      <c r="HX246" s="9"/>
      <c r="HY246" s="9"/>
      <c r="HZ246" s="9"/>
      <c r="IA246" s="9"/>
      <c r="IB246" s="9"/>
      <c r="IC246" s="9"/>
      <c r="ID246" s="9"/>
      <c r="IE246" s="9"/>
      <c r="IF246" s="9"/>
      <c r="IG246" s="9"/>
      <c r="IH246" s="9"/>
      <c r="II246" s="9"/>
      <c r="IJ246" s="9"/>
      <c r="IK246" s="9"/>
      <c r="IL246" s="9"/>
      <c r="IM246" s="9"/>
      <c r="IN246" s="9"/>
      <c r="IO246" s="9"/>
      <c r="IP246" s="9"/>
      <c r="IQ246" s="9"/>
      <c r="IR246" s="9"/>
      <c r="IS246" s="9"/>
      <c r="IT246" s="9"/>
      <c r="IU246" s="9"/>
      <c r="IV246" s="9"/>
      <c r="IW246" s="9"/>
      <c r="IX246" s="9"/>
      <c r="IY246" s="9"/>
      <c r="IZ246" s="9"/>
      <c r="JA246" s="9"/>
      <c r="JB246" s="9"/>
      <c r="JC246" s="9"/>
      <c r="JD246" s="9"/>
      <c r="JE246" s="9"/>
      <c r="JF246" s="9"/>
      <c r="JG246" s="9"/>
      <c r="JH246" s="9"/>
      <c r="JI246" s="9"/>
      <c r="JJ246" s="9"/>
      <c r="JK246" s="9"/>
      <c r="JL246" s="9"/>
      <c r="JM246" s="9"/>
      <c r="JN246" s="9"/>
      <c r="JO246" s="9"/>
      <c r="JP246" s="9"/>
      <c r="JQ246" s="9"/>
      <c r="JR246" s="9"/>
      <c r="JS246" s="9"/>
      <c r="JT246" s="9"/>
      <c r="JU246" s="9"/>
      <c r="JV246" s="9"/>
      <c r="JW246" s="9"/>
      <c r="JX246" s="9"/>
      <c r="JY246" s="9"/>
      <c r="JZ246" s="9"/>
      <c r="KA246" s="9"/>
      <c r="KB246" s="9"/>
      <c r="KC246" s="9"/>
      <c r="KD246" s="9"/>
      <c r="KE246" s="9"/>
      <c r="KF246" s="9"/>
      <c r="KG246" s="9"/>
      <c r="KH246" s="9"/>
      <c r="KI246" s="9"/>
      <c r="KJ246" s="9"/>
      <c r="KK246" s="9"/>
      <c r="KL246" s="9"/>
      <c r="KM246" s="9"/>
      <c r="KN246" s="9"/>
      <c r="KO246" s="9"/>
      <c r="KP246" s="9"/>
      <c r="KQ246" s="9"/>
      <c r="KR246" s="9"/>
      <c r="KS246" s="9"/>
      <c r="KT246" s="9"/>
      <c r="KU246" s="9"/>
      <c r="KV246" s="9"/>
      <c r="KW246" s="9"/>
      <c r="KX246" s="9"/>
      <c r="KY246" s="9"/>
      <c r="KZ246" s="9"/>
      <c r="LA246" s="9"/>
      <c r="LB246" s="9"/>
      <c r="LC246" s="9"/>
      <c r="LD246" s="9"/>
      <c r="LE246" s="9"/>
      <c r="LF246" s="9"/>
      <c r="LG246" s="9"/>
      <c r="LH246" s="9"/>
      <c r="LI246" s="9"/>
      <c r="LJ246" s="9"/>
      <c r="LK246" s="9"/>
      <c r="LL246" s="9"/>
      <c r="LM246" s="9"/>
      <c r="LN246" s="9"/>
      <c r="LO246" s="9"/>
      <c r="LP246" s="9"/>
      <c r="LQ246" s="9"/>
      <c r="LR246" s="9"/>
      <c r="LS246" s="9"/>
      <c r="LT246" s="9"/>
      <c r="LU246" s="9"/>
      <c r="LV246" s="9"/>
      <c r="LW246" s="9"/>
      <c r="LX246" s="9"/>
    </row>
    <row r="247" spans="1:336" s="15" customFormat="1" ht="220.5" x14ac:dyDescent="0.25">
      <c r="A247" s="661" t="str">
        <f>CONCATENATE(MUEBLES3[[#This Row],[CODIGO DE LA PARTIDA ESPECIFICA ]],"-",MUEBLES3[[#This Row],[NO. EDIFICIO ]],"-",MUEBLES3[[#This Row],[NO. ÁREA ]],"-",MUEBLES3[[#This Row],[NÚM. DE BIEN ]],"-",MUEBLES3[[#This Row],[CONSECUTIVO DEL BIEN ]],"-",MUEBLES3[[#This Row],[CONSECUTIVO GENERAL DE INVENTARIO]])</f>
        <v>515-04-46-292-001-0242</v>
      </c>
      <c r="B247" s="494">
        <v>515</v>
      </c>
      <c r="C247" s="489" t="s">
        <v>6093</v>
      </c>
      <c r="D247" s="495" t="s">
        <v>7742</v>
      </c>
      <c r="E247" s="494" t="s">
        <v>2074</v>
      </c>
      <c r="F247" s="495" t="str">
        <f>VLOOKUP(MUEBLES3[[#This Row],[NO. EDIFICIO ]],EDIFICIOS[],2,FALSE)</f>
        <v xml:space="preserve">PROTECCION CIVIL </v>
      </c>
      <c r="G247" s="495" t="str">
        <f>VLOOKUP(MUEBLES3[[#This Row],[NO. EDIFICIO ]],EDIFICIOS[],3,FALSE)</f>
        <v>AV. REFORMA S/N, SECCIÓN NORTE, MANZANA 2, SANTIAGO DE ANAYA, HIDALGO</v>
      </c>
      <c r="H247" s="490" t="s">
        <v>4291</v>
      </c>
      <c r="I247" s="488" t="str">
        <f>VLOOKUP(MUEBLES3[[#This Row],[NO. ÁREA ]],AREAS[],2,FALSE)</f>
        <v>PROTECCIÓN CÍVIL, BOMBEROS Y GESTIÓN DE RIESGOS</v>
      </c>
      <c r="J247" s="496" t="str">
        <f>VLOOKUP(MUEBLES3[[#This Row],[NO. ÁREA ]],AREAS[],5,FALSE)</f>
        <v>CMDTE. JOSÉ JUAN GARCÍA CORTES</v>
      </c>
      <c r="K247" s="496" t="s">
        <v>4062</v>
      </c>
      <c r="L247" s="488" t="str">
        <f>VLOOKUP(MUEBLES3[[#This Row],[NÚM. DE NOMINA ]],PERSONAL[],2,FALSE)</f>
        <v>CMDTE. JOSÉ JUAN GARCÍA CORTES</v>
      </c>
      <c r="M247" s="488" t="str">
        <f>VLOOKUP(MUEBLES3[[#This Row],[NÚM. DE NOMINA ]],PERSONAL[],3,FALSE)</f>
        <v>TITULAR</v>
      </c>
      <c r="N247" s="494" t="s">
        <v>4925</v>
      </c>
      <c r="O247" s="496" t="s">
        <v>4692</v>
      </c>
      <c r="P247" s="497" t="str">
        <f>VLOOKUP(MUEBLES3[[#This Row],[NÚM. DE BIEN ]],BIENES[],2,FALSE)</f>
        <v>TELEFONO</v>
      </c>
      <c r="Q247" s="499" t="s">
        <v>3370</v>
      </c>
      <c r="R247" s="490" t="s">
        <v>5184</v>
      </c>
      <c r="S247" s="494" t="s">
        <v>114</v>
      </c>
      <c r="T247" s="494" t="s">
        <v>3368</v>
      </c>
      <c r="U247" s="494">
        <v>5034602398</v>
      </c>
      <c r="V247" s="494">
        <v>29907</v>
      </c>
      <c r="W247" s="500">
        <v>45041</v>
      </c>
      <c r="X247" s="498">
        <v>2699.01</v>
      </c>
      <c r="Y247" s="498"/>
      <c r="Z247" s="498">
        <v>2699.01</v>
      </c>
      <c r="AA247" s="496" t="s">
        <v>3353</v>
      </c>
      <c r="AB247" s="498"/>
      <c r="AC247" s="512" t="s">
        <v>26</v>
      </c>
      <c r="AD247" s="511"/>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c r="DP247" s="9"/>
      <c r="DQ247" s="9"/>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c r="HE247" s="9"/>
      <c r="HF247" s="9"/>
      <c r="HG247" s="9"/>
      <c r="HH247" s="9"/>
      <c r="HI247" s="9"/>
      <c r="HJ247" s="9"/>
      <c r="HK247" s="9"/>
      <c r="HL247" s="9"/>
      <c r="HM247" s="9"/>
      <c r="HN247" s="9"/>
      <c r="HO247" s="9"/>
      <c r="HP247" s="9"/>
      <c r="HQ247" s="9"/>
      <c r="HR247" s="9"/>
      <c r="HS247" s="9"/>
      <c r="HT247" s="9"/>
      <c r="HU247" s="9"/>
      <c r="HV247" s="9"/>
      <c r="HW247" s="9"/>
      <c r="HX247" s="9"/>
      <c r="HY247" s="9"/>
      <c r="HZ247" s="9"/>
      <c r="IA247" s="9"/>
      <c r="IB247" s="9"/>
      <c r="IC247" s="9"/>
      <c r="ID247" s="9"/>
      <c r="IE247" s="9"/>
      <c r="IF247" s="9"/>
      <c r="IG247" s="9"/>
      <c r="IH247" s="9"/>
      <c r="II247" s="9"/>
      <c r="IJ247" s="9"/>
      <c r="IK247" s="9"/>
      <c r="IL247" s="9"/>
      <c r="IM247" s="9"/>
      <c r="IN247" s="9"/>
      <c r="IO247" s="9"/>
      <c r="IP247" s="9"/>
      <c r="IQ247" s="9"/>
      <c r="IR247" s="9"/>
      <c r="IS247" s="9"/>
      <c r="IT247" s="9"/>
      <c r="IU247" s="9"/>
      <c r="IV247" s="9"/>
      <c r="IW247" s="9"/>
      <c r="IX247" s="9"/>
      <c r="IY247" s="9"/>
      <c r="IZ247" s="9"/>
      <c r="JA247" s="9"/>
      <c r="JB247" s="9"/>
      <c r="JC247" s="9"/>
      <c r="JD247" s="9"/>
      <c r="JE247" s="9"/>
      <c r="JF247" s="9"/>
      <c r="JG247" s="9"/>
      <c r="JH247" s="9"/>
      <c r="JI247" s="9"/>
      <c r="JJ247" s="9"/>
      <c r="JK247" s="9"/>
      <c r="JL247" s="9"/>
      <c r="JM247" s="9"/>
      <c r="JN247" s="9"/>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c r="KN247" s="9"/>
      <c r="KO247" s="9"/>
      <c r="KP247" s="9"/>
      <c r="KQ247" s="9"/>
      <c r="KR247" s="9"/>
      <c r="KS247" s="9"/>
      <c r="KT247" s="9"/>
      <c r="KU247" s="9"/>
      <c r="KV247" s="9"/>
      <c r="KW247" s="9"/>
      <c r="KX247" s="9"/>
      <c r="KY247" s="9"/>
      <c r="KZ247" s="9"/>
      <c r="LA247" s="9"/>
      <c r="LB247" s="9"/>
      <c r="LC247" s="9"/>
      <c r="LD247" s="9"/>
      <c r="LE247" s="9"/>
      <c r="LF247" s="9"/>
      <c r="LG247" s="9"/>
      <c r="LH247" s="9"/>
      <c r="LI247" s="9"/>
      <c r="LJ247" s="9"/>
      <c r="LK247" s="9"/>
      <c r="LL247" s="9"/>
      <c r="LM247" s="9"/>
      <c r="LN247" s="9"/>
      <c r="LO247" s="9"/>
      <c r="LP247" s="9"/>
      <c r="LQ247" s="9"/>
      <c r="LR247" s="9"/>
      <c r="LS247" s="9"/>
      <c r="LT247" s="9"/>
      <c r="LU247" s="9"/>
      <c r="LV247" s="9"/>
      <c r="LW247" s="9"/>
      <c r="LX247" s="9"/>
    </row>
    <row r="248" spans="1:336" s="15" customFormat="1" ht="157.5" x14ac:dyDescent="0.25">
      <c r="A248" s="661" t="str">
        <f>CONCATENATE(MUEBLES3[[#This Row],[CODIGO DE LA PARTIDA ESPECIFICA ]],"-",MUEBLES3[[#This Row],[NO. EDIFICIO ]],"-",MUEBLES3[[#This Row],[NO. ÁREA ]],"-",MUEBLES3[[#This Row],[NÚM. DE BIEN ]],"-",MUEBLES3[[#This Row],[CONSECUTIVO DEL BIEN ]],"-",MUEBLES3[[#This Row],[CONSECUTIVO GENERAL DE INVENTARIO]])</f>
        <v>515-02-38-001-001-0243</v>
      </c>
      <c r="B248" s="494">
        <v>515</v>
      </c>
      <c r="C248" s="489" t="s">
        <v>6093</v>
      </c>
      <c r="D248" s="495" t="s">
        <v>7743</v>
      </c>
      <c r="E248" s="494" t="s">
        <v>4061</v>
      </c>
      <c r="F248" s="495" t="str">
        <f>VLOOKUP(MUEBLES3[[#This Row],[NO. EDIFICIO ]],EDIFICIOS[],2,FALSE)</f>
        <v>CENTRO CULTURAL</v>
      </c>
      <c r="G248" s="495" t="str">
        <f>VLOOKUP(MUEBLES3[[#This Row],[NO. EDIFICIO ]],EDIFICIOS[],3,FALSE)</f>
        <v xml:space="preserve">AV. REFORMA S/N, SECCIÓN SUR, 1RA MANZANA, SANTIAGO DE ANAYA, HIDALGO </v>
      </c>
      <c r="H248" s="490" t="s">
        <v>4283</v>
      </c>
      <c r="I248" s="488" t="str">
        <f>VLOOKUP(MUEBLES3[[#This Row],[NO. ÁREA ]],AREAS[],2,FALSE)</f>
        <v xml:space="preserve">EDUCACIÓN, CULTURA, DEPORTE Y TURISMO </v>
      </c>
      <c r="J248" s="496" t="str">
        <f>VLOOKUP(MUEBLES3[[#This Row],[NO. ÁREA ]],AREAS[],5,FALSE)</f>
        <v>LIC. MARÍA DEL CARMEN AGUILAR CAMACHO</v>
      </c>
      <c r="K248" s="496">
        <v>51</v>
      </c>
      <c r="L248" s="488" t="str">
        <f>VLOOKUP(MUEBLES3[[#This Row],[NÚM. DE NOMINA ]],PERSONAL[],2,FALSE)</f>
        <v>LIC. MARÍA DEL CARMEN AGUILAR CAMACHO</v>
      </c>
      <c r="M248" s="488" t="str">
        <f>VLOOKUP(MUEBLES3[[#This Row],[NÚM. DE NOMINA ]],PERSONAL[],3,FALSE)</f>
        <v>TITULAR</v>
      </c>
      <c r="N248" s="494" t="s">
        <v>4692</v>
      </c>
      <c r="O248" s="496" t="s">
        <v>4692</v>
      </c>
      <c r="P248" s="497" t="str">
        <f>VLOOKUP(MUEBLES3[[#This Row],[NÚM. DE BIEN ]],BIENES[],2,FALSE)</f>
        <v xml:space="preserve">ACCES POINT </v>
      </c>
      <c r="Q248" s="499" t="s">
        <v>3380</v>
      </c>
      <c r="R248" s="490" t="s">
        <v>5185</v>
      </c>
      <c r="S248" s="494" t="s">
        <v>3375</v>
      </c>
      <c r="T248" s="494" t="s">
        <v>3376</v>
      </c>
      <c r="U248" s="494" t="s">
        <v>557</v>
      </c>
      <c r="V248" s="494" t="s">
        <v>3378</v>
      </c>
      <c r="W248" s="500">
        <v>45074</v>
      </c>
      <c r="X248" s="498">
        <v>1950</v>
      </c>
      <c r="Y248" s="498"/>
      <c r="Z248" s="498">
        <v>1950</v>
      </c>
      <c r="AA248" s="496" t="s">
        <v>3377</v>
      </c>
      <c r="AB248" s="498"/>
      <c r="AC248" s="512" t="s">
        <v>26</v>
      </c>
      <c r="AD248" s="511"/>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c r="DP248" s="9"/>
      <c r="DQ248" s="9"/>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9"/>
      <c r="GW248" s="9"/>
      <c r="GX248" s="9"/>
      <c r="GY248" s="9"/>
      <c r="GZ248" s="9"/>
      <c r="HA248" s="9"/>
      <c r="HB248" s="9"/>
      <c r="HC248" s="9"/>
      <c r="HD248" s="9"/>
      <c r="HE248" s="9"/>
      <c r="HF248" s="9"/>
      <c r="HG248" s="9"/>
      <c r="HH248" s="9"/>
      <c r="HI248" s="9"/>
      <c r="HJ248" s="9"/>
      <c r="HK248" s="9"/>
      <c r="HL248" s="9"/>
      <c r="HM248" s="9"/>
      <c r="HN248" s="9"/>
      <c r="HO248" s="9"/>
      <c r="HP248" s="9"/>
      <c r="HQ248" s="9"/>
      <c r="HR248" s="9"/>
      <c r="HS248" s="9"/>
      <c r="HT248" s="9"/>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c r="IT248" s="9"/>
      <c r="IU248" s="9"/>
      <c r="IV248" s="9"/>
      <c r="IW248" s="9"/>
      <c r="IX248" s="9"/>
      <c r="IY248" s="9"/>
      <c r="IZ248" s="9"/>
      <c r="JA248" s="9"/>
      <c r="JB248" s="9"/>
      <c r="JC248" s="9"/>
      <c r="JD248" s="9"/>
      <c r="JE248" s="9"/>
      <c r="JF248" s="9"/>
      <c r="JG248" s="9"/>
      <c r="JH248" s="9"/>
      <c r="JI248" s="9"/>
      <c r="JJ248" s="9"/>
      <c r="JK248" s="9"/>
      <c r="JL248" s="9"/>
      <c r="JM248" s="9"/>
      <c r="JN248" s="9"/>
      <c r="JO248" s="9"/>
      <c r="JP248" s="9"/>
      <c r="JQ248" s="9"/>
      <c r="JR248" s="9"/>
      <c r="JS248" s="9"/>
      <c r="JT248" s="9"/>
      <c r="JU248" s="9"/>
      <c r="JV248" s="9"/>
      <c r="JW248" s="9"/>
      <c r="JX248" s="9"/>
      <c r="JY248" s="9"/>
      <c r="JZ248" s="9"/>
      <c r="KA248" s="9"/>
      <c r="KB248" s="9"/>
      <c r="KC248" s="9"/>
      <c r="KD248" s="9"/>
      <c r="KE248" s="9"/>
      <c r="KF248" s="9"/>
      <c r="KG248" s="9"/>
      <c r="KH248" s="9"/>
      <c r="KI248" s="9"/>
      <c r="KJ248" s="9"/>
      <c r="KK248" s="9"/>
      <c r="KL248" s="9"/>
      <c r="KM248" s="9"/>
      <c r="KN248" s="9"/>
      <c r="KO248" s="9"/>
      <c r="KP248" s="9"/>
      <c r="KQ248" s="9"/>
      <c r="KR248" s="9"/>
      <c r="KS248" s="9"/>
      <c r="KT248" s="9"/>
      <c r="KU248" s="9"/>
      <c r="KV248" s="9"/>
      <c r="KW248" s="9"/>
      <c r="KX248" s="9"/>
      <c r="KY248" s="9"/>
      <c r="KZ248" s="9"/>
      <c r="LA248" s="9"/>
      <c r="LB248" s="9"/>
      <c r="LC248" s="9"/>
      <c r="LD248" s="9"/>
      <c r="LE248" s="9"/>
      <c r="LF248" s="9"/>
      <c r="LG248" s="9"/>
      <c r="LH248" s="9"/>
      <c r="LI248" s="9"/>
      <c r="LJ248" s="9"/>
      <c r="LK248" s="9"/>
      <c r="LL248" s="9"/>
      <c r="LM248" s="9"/>
      <c r="LN248" s="9"/>
      <c r="LO248" s="9"/>
      <c r="LP248" s="9"/>
      <c r="LQ248" s="9"/>
      <c r="LR248" s="9"/>
      <c r="LS248" s="9"/>
      <c r="LT248" s="9"/>
      <c r="LU248" s="9"/>
      <c r="LV248" s="9"/>
      <c r="LW248" s="9"/>
      <c r="LX248" s="9"/>
    </row>
    <row r="249" spans="1:336" s="15" customFormat="1" ht="157.5" x14ac:dyDescent="0.25">
      <c r="A249" s="661" t="str">
        <f>CONCATENATE(MUEBLES3[[#This Row],[CODIGO DE LA PARTIDA ESPECIFICA ]],"-",MUEBLES3[[#This Row],[NO. EDIFICIO ]],"-",MUEBLES3[[#This Row],[NO. ÁREA ]],"-",MUEBLES3[[#This Row],[NÚM. DE BIEN ]],"-",MUEBLES3[[#This Row],[CONSECUTIVO DEL BIEN ]],"-",MUEBLES3[[#This Row],[CONSECUTIVO GENERAL DE INVENTARIO]])</f>
        <v>515-02-38-001-002-0244</v>
      </c>
      <c r="B249" s="494">
        <v>515</v>
      </c>
      <c r="C249" s="489" t="s">
        <v>6093</v>
      </c>
      <c r="D249" s="495" t="s">
        <v>7744</v>
      </c>
      <c r="E249" s="494" t="s">
        <v>4061</v>
      </c>
      <c r="F249" s="495" t="str">
        <f>VLOOKUP(MUEBLES3[[#This Row],[NO. EDIFICIO ]],EDIFICIOS[],2,FALSE)</f>
        <v>CENTRO CULTURAL</v>
      </c>
      <c r="G249" s="495" t="str">
        <f>VLOOKUP(MUEBLES3[[#This Row],[NO. EDIFICIO ]],EDIFICIOS[],3,FALSE)</f>
        <v xml:space="preserve">AV. REFORMA S/N, SECCIÓN SUR, 1RA MANZANA, SANTIAGO DE ANAYA, HIDALGO </v>
      </c>
      <c r="H249" s="490" t="s">
        <v>4283</v>
      </c>
      <c r="I249" s="488" t="str">
        <f>VLOOKUP(MUEBLES3[[#This Row],[NO. ÁREA ]],AREAS[],2,FALSE)</f>
        <v xml:space="preserve">EDUCACIÓN, CULTURA, DEPORTE Y TURISMO </v>
      </c>
      <c r="J249" s="496" t="str">
        <f>VLOOKUP(MUEBLES3[[#This Row],[NO. ÁREA ]],AREAS[],5,FALSE)</f>
        <v>LIC. MARÍA DEL CARMEN AGUILAR CAMACHO</v>
      </c>
      <c r="K249" s="496">
        <v>51</v>
      </c>
      <c r="L249" s="488" t="str">
        <f>VLOOKUP(MUEBLES3[[#This Row],[NÚM. DE NOMINA ]],PERSONAL[],2,FALSE)</f>
        <v>LIC. MARÍA DEL CARMEN AGUILAR CAMACHO</v>
      </c>
      <c r="M249" s="488" t="str">
        <f>VLOOKUP(MUEBLES3[[#This Row],[NÚM. DE NOMINA ]],PERSONAL[],3,FALSE)</f>
        <v>TITULAR</v>
      </c>
      <c r="N249" s="494" t="s">
        <v>4692</v>
      </c>
      <c r="O249" s="496" t="s">
        <v>4693</v>
      </c>
      <c r="P249" s="497" t="str">
        <f>VLOOKUP(MUEBLES3[[#This Row],[NÚM. DE BIEN ]],BIENES[],2,FALSE)</f>
        <v xml:space="preserve">ACCES POINT </v>
      </c>
      <c r="Q249" s="499" t="s">
        <v>3382</v>
      </c>
      <c r="R249" s="490" t="s">
        <v>5186</v>
      </c>
      <c r="S249" s="494" t="s">
        <v>3375</v>
      </c>
      <c r="T249" s="494" t="s">
        <v>3376</v>
      </c>
      <c r="U249" s="494" t="s">
        <v>557</v>
      </c>
      <c r="V249" s="494" t="s">
        <v>3378</v>
      </c>
      <c r="W249" s="500">
        <v>45074</v>
      </c>
      <c r="X249" s="498">
        <v>1950</v>
      </c>
      <c r="Y249" s="498"/>
      <c r="Z249" s="498">
        <v>1950</v>
      </c>
      <c r="AA249" s="496" t="s">
        <v>3377</v>
      </c>
      <c r="AB249" s="498"/>
      <c r="AC249" s="512" t="s">
        <v>26</v>
      </c>
      <c r="AD249" s="511"/>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9"/>
      <c r="DP249" s="9"/>
      <c r="DQ249" s="9"/>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9"/>
      <c r="GW249" s="9"/>
      <c r="GX249" s="9"/>
      <c r="GY249" s="9"/>
      <c r="GZ249" s="9"/>
      <c r="HA249" s="9"/>
      <c r="HB249" s="9"/>
      <c r="HC249" s="9"/>
      <c r="HD249" s="9"/>
      <c r="HE249" s="9"/>
      <c r="HF249" s="9"/>
      <c r="HG249" s="9"/>
      <c r="HH249" s="9"/>
      <c r="HI249" s="9"/>
      <c r="HJ249" s="9"/>
      <c r="HK249" s="9"/>
      <c r="HL249" s="9"/>
      <c r="HM249" s="9"/>
      <c r="HN249" s="9"/>
      <c r="HO249" s="9"/>
      <c r="HP249" s="9"/>
      <c r="HQ249" s="9"/>
      <c r="HR249" s="9"/>
      <c r="HS249" s="9"/>
      <c r="HT249" s="9"/>
      <c r="HU249" s="9"/>
      <c r="HV249" s="9"/>
      <c r="HW249" s="9"/>
      <c r="HX249" s="9"/>
      <c r="HY249" s="9"/>
      <c r="HZ249" s="9"/>
      <c r="IA249" s="9"/>
      <c r="IB249" s="9"/>
      <c r="IC249" s="9"/>
      <c r="ID249" s="9"/>
      <c r="IE249" s="9"/>
      <c r="IF249" s="9"/>
      <c r="IG249" s="9"/>
      <c r="IH249" s="9"/>
      <c r="II249" s="9"/>
      <c r="IJ249" s="9"/>
      <c r="IK249" s="9"/>
      <c r="IL249" s="9"/>
      <c r="IM249" s="9"/>
      <c r="IN249" s="9"/>
      <c r="IO249" s="9"/>
      <c r="IP249" s="9"/>
      <c r="IQ249" s="9"/>
      <c r="IR249" s="9"/>
      <c r="IS249" s="9"/>
      <c r="IT249" s="9"/>
      <c r="IU249" s="9"/>
      <c r="IV249" s="9"/>
      <c r="IW249" s="9"/>
      <c r="IX249" s="9"/>
      <c r="IY249" s="9"/>
      <c r="IZ249" s="9"/>
      <c r="JA249" s="9"/>
      <c r="JB249" s="9"/>
      <c r="JC249" s="9"/>
      <c r="JD249" s="9"/>
      <c r="JE249" s="9"/>
      <c r="JF249" s="9"/>
      <c r="JG249" s="9"/>
      <c r="JH249" s="9"/>
      <c r="JI249" s="9"/>
      <c r="JJ249" s="9"/>
      <c r="JK249" s="9"/>
      <c r="JL249" s="9"/>
      <c r="JM249" s="9"/>
      <c r="JN249" s="9"/>
      <c r="JO249" s="9"/>
      <c r="JP249" s="9"/>
      <c r="JQ249" s="9"/>
      <c r="JR249" s="9"/>
      <c r="JS249" s="9"/>
      <c r="JT249" s="9"/>
      <c r="JU249" s="9"/>
      <c r="JV249" s="9"/>
      <c r="JW249" s="9"/>
      <c r="JX249" s="9"/>
      <c r="JY249" s="9"/>
      <c r="JZ249" s="9"/>
      <c r="KA249" s="9"/>
      <c r="KB249" s="9"/>
      <c r="KC249" s="9"/>
      <c r="KD249" s="9"/>
      <c r="KE249" s="9"/>
      <c r="KF249" s="9"/>
      <c r="KG249" s="9"/>
      <c r="KH249" s="9"/>
      <c r="KI249" s="9"/>
      <c r="KJ249" s="9"/>
      <c r="KK249" s="9"/>
      <c r="KL249" s="9"/>
      <c r="KM249" s="9"/>
      <c r="KN249" s="9"/>
      <c r="KO249" s="9"/>
      <c r="KP249" s="9"/>
      <c r="KQ249" s="9"/>
      <c r="KR249" s="9"/>
      <c r="KS249" s="9"/>
      <c r="KT249" s="9"/>
      <c r="KU249" s="9"/>
      <c r="KV249" s="9"/>
      <c r="KW249" s="9"/>
      <c r="KX249" s="9"/>
      <c r="KY249" s="9"/>
      <c r="KZ249" s="9"/>
      <c r="LA249" s="9"/>
      <c r="LB249" s="9"/>
      <c r="LC249" s="9"/>
      <c r="LD249" s="9"/>
      <c r="LE249" s="9"/>
      <c r="LF249" s="9"/>
      <c r="LG249" s="9"/>
      <c r="LH249" s="9"/>
      <c r="LI249" s="9"/>
      <c r="LJ249" s="9"/>
      <c r="LK249" s="9"/>
      <c r="LL249" s="9"/>
      <c r="LM249" s="9"/>
      <c r="LN249" s="9"/>
      <c r="LO249" s="9"/>
      <c r="LP249" s="9"/>
      <c r="LQ249" s="9"/>
      <c r="LR249" s="9"/>
      <c r="LS249" s="9"/>
      <c r="LT249" s="9"/>
      <c r="LU249" s="9"/>
      <c r="LV249" s="9"/>
      <c r="LW249" s="9"/>
      <c r="LX249" s="9"/>
    </row>
    <row r="250" spans="1:336" s="15" customFormat="1" ht="94.5" x14ac:dyDescent="0.25">
      <c r="A250" s="661" t="str">
        <f>CONCATENATE(MUEBLES3[[#This Row],[CODIGO DE LA PARTIDA ESPECIFICA ]],"-",MUEBLES3[[#This Row],[NO. EDIFICIO ]],"-",MUEBLES3[[#This Row],[NO. ÁREA ]],"-",MUEBLES3[[#This Row],[NÚM. DE BIEN ]],"-",MUEBLES3[[#This Row],[CONSECUTIVO DEL BIEN ]],"-",MUEBLES3[[#This Row],[CONSECUTIVO GENERAL DE INVENTARIO]])</f>
        <v>515-01-24-280-001-0245</v>
      </c>
      <c r="B250" s="494">
        <v>515</v>
      </c>
      <c r="C250" s="489" t="s">
        <v>6093</v>
      </c>
      <c r="D250" s="495" t="s">
        <v>7745</v>
      </c>
      <c r="E250" s="494" t="s">
        <v>4060</v>
      </c>
      <c r="F250" s="495" t="str">
        <f>VLOOKUP(MUEBLES3[[#This Row],[NO. EDIFICIO ]],EDIFICIOS[],2,FALSE)</f>
        <v>PALACIO MUNICIPAL</v>
      </c>
      <c r="G250" s="495" t="str">
        <f>VLOOKUP(MUEBLES3[[#This Row],[NO. EDIFICIO ]],EDIFICIOS[],3,FALSE)</f>
        <v>PALACIO MUNICIPAL, S/N, COLONIA CENTRO</v>
      </c>
      <c r="H250" s="490" t="s">
        <v>4269</v>
      </c>
      <c r="I250" s="488" t="str">
        <f>VLOOKUP(MUEBLES3[[#This Row],[NO. ÁREA ]],AREAS[],2,FALSE)</f>
        <v>TESORERÍA MUNICIPAL</v>
      </c>
      <c r="J250" s="496" t="str">
        <f>VLOOKUP(MUEBLES3[[#This Row],[NO. ÁREA ]],AREAS[],5,FALSE)</f>
        <v>C. P. NOHEMI VIRIDIANA CORTEZ MONTER</v>
      </c>
      <c r="K250" s="496">
        <v>138</v>
      </c>
      <c r="L250" s="488" t="str">
        <f>VLOOKUP(MUEBLES3[[#This Row],[NÚM. DE NOMINA ]],PERSONAL[],2,FALSE)</f>
        <v>C. P. NOHEMI VIRIDIANA CORTEZ MONTER</v>
      </c>
      <c r="M250" s="488" t="str">
        <f>VLOOKUP(MUEBLES3[[#This Row],[NÚM. DE NOMINA ]],PERSONAL[],3,FALSE)</f>
        <v>TITULAR</v>
      </c>
      <c r="N250" s="494" t="s">
        <v>4913</v>
      </c>
      <c r="O250" s="496" t="s">
        <v>4692</v>
      </c>
      <c r="P250" s="497" t="str">
        <f>VLOOKUP(MUEBLES3[[#This Row],[NÚM. DE BIEN ]],BIENES[],2,FALSE)</f>
        <v>SOFTWARE (PAQUETERIA OFFICE)</v>
      </c>
      <c r="Q250" s="499" t="s">
        <v>3411</v>
      </c>
      <c r="R250" s="490" t="s">
        <v>5187</v>
      </c>
      <c r="S250" s="494" t="s">
        <v>3515</v>
      </c>
      <c r="T250" s="494">
        <v>2019</v>
      </c>
      <c r="U250" s="494" t="s">
        <v>557</v>
      </c>
      <c r="V250" s="494" t="s">
        <v>3516</v>
      </c>
      <c r="W250" s="500">
        <v>45067</v>
      </c>
      <c r="X250" s="498">
        <v>4500</v>
      </c>
      <c r="Y250" s="498"/>
      <c r="Z250" s="498">
        <v>4500</v>
      </c>
      <c r="AA250" s="496" t="s">
        <v>3436</v>
      </c>
      <c r="AB250" s="498"/>
      <c r="AC250" s="512"/>
      <c r="AD250" s="512" t="s">
        <v>7874</v>
      </c>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9"/>
      <c r="GW250" s="9"/>
      <c r="GX250" s="9"/>
      <c r="GY250" s="9"/>
      <c r="GZ250" s="9"/>
      <c r="HA250" s="9"/>
      <c r="HB250" s="9"/>
      <c r="HC250" s="9"/>
      <c r="HD250" s="9"/>
      <c r="HE250" s="9"/>
      <c r="HF250" s="9"/>
      <c r="HG250" s="9"/>
      <c r="HH250" s="9"/>
      <c r="HI250" s="9"/>
      <c r="HJ250" s="9"/>
      <c r="HK250" s="9"/>
      <c r="HL250" s="9"/>
      <c r="HM250" s="9"/>
      <c r="HN250" s="9"/>
      <c r="HO250" s="9"/>
      <c r="HP250" s="9"/>
      <c r="HQ250" s="9"/>
      <c r="HR250" s="9"/>
      <c r="HS250" s="9"/>
      <c r="HT250" s="9"/>
      <c r="HU250" s="9"/>
      <c r="HV250" s="9"/>
      <c r="HW250" s="9"/>
      <c r="HX250" s="9"/>
      <c r="HY250" s="9"/>
      <c r="HZ250" s="9"/>
      <c r="IA250" s="9"/>
      <c r="IB250" s="9"/>
      <c r="IC250" s="9"/>
      <c r="ID250" s="9"/>
      <c r="IE250" s="9"/>
      <c r="IF250" s="9"/>
      <c r="IG250" s="9"/>
      <c r="IH250" s="9"/>
      <c r="II250" s="9"/>
      <c r="IJ250" s="9"/>
      <c r="IK250" s="9"/>
      <c r="IL250" s="9"/>
      <c r="IM250" s="9"/>
      <c r="IN250" s="9"/>
      <c r="IO250" s="9"/>
      <c r="IP250" s="9"/>
      <c r="IQ250" s="9"/>
      <c r="IR250" s="9"/>
      <c r="IS250" s="9"/>
      <c r="IT250" s="9"/>
      <c r="IU250" s="9"/>
      <c r="IV250" s="9"/>
      <c r="IW250" s="9"/>
      <c r="IX250" s="9"/>
      <c r="IY250" s="9"/>
      <c r="IZ250" s="9"/>
      <c r="JA250" s="9"/>
      <c r="JB250" s="9"/>
      <c r="JC250" s="9"/>
      <c r="JD250" s="9"/>
      <c r="JE250" s="9"/>
      <c r="JF250" s="9"/>
      <c r="JG250" s="9"/>
      <c r="JH250" s="9"/>
      <c r="JI250" s="9"/>
      <c r="JJ250" s="9"/>
      <c r="JK250" s="9"/>
      <c r="JL250" s="9"/>
      <c r="JM250" s="9"/>
      <c r="JN250" s="9"/>
      <c r="JO250" s="9"/>
      <c r="JP250" s="9"/>
      <c r="JQ250" s="9"/>
      <c r="JR250" s="9"/>
      <c r="JS250" s="9"/>
      <c r="JT250" s="9"/>
      <c r="JU250" s="9"/>
      <c r="JV250" s="9"/>
      <c r="JW250" s="9"/>
      <c r="JX250" s="9"/>
      <c r="JY250" s="9"/>
      <c r="JZ250" s="9"/>
      <c r="KA250" s="9"/>
      <c r="KB250" s="9"/>
      <c r="KC250" s="9"/>
      <c r="KD250" s="9"/>
      <c r="KE250" s="9"/>
      <c r="KF250" s="9"/>
      <c r="KG250" s="9"/>
      <c r="KH250" s="9"/>
      <c r="KI250" s="9"/>
      <c r="KJ250" s="9"/>
      <c r="KK250" s="9"/>
      <c r="KL250" s="9"/>
      <c r="KM250" s="9"/>
      <c r="KN250" s="9"/>
      <c r="KO250" s="9"/>
      <c r="KP250" s="9"/>
      <c r="KQ250" s="9"/>
      <c r="KR250" s="9"/>
      <c r="KS250" s="9"/>
      <c r="KT250" s="9"/>
      <c r="KU250" s="9"/>
      <c r="KV250" s="9"/>
      <c r="KW250" s="9"/>
      <c r="KX250" s="9"/>
      <c r="KY250" s="9"/>
      <c r="KZ250" s="9"/>
      <c r="LA250" s="9"/>
      <c r="LB250" s="9"/>
      <c r="LC250" s="9"/>
      <c r="LD250" s="9"/>
      <c r="LE250" s="9"/>
      <c r="LF250" s="9"/>
      <c r="LG250" s="9"/>
      <c r="LH250" s="9"/>
      <c r="LI250" s="9"/>
      <c r="LJ250" s="9"/>
      <c r="LK250" s="9"/>
      <c r="LL250" s="9"/>
      <c r="LM250" s="9"/>
      <c r="LN250" s="9"/>
      <c r="LO250" s="9"/>
      <c r="LP250" s="9"/>
      <c r="LQ250" s="9"/>
      <c r="LR250" s="9"/>
      <c r="LS250" s="9"/>
      <c r="LT250" s="9"/>
      <c r="LU250" s="9"/>
      <c r="LV250" s="9"/>
      <c r="LW250" s="9"/>
      <c r="LX250" s="9"/>
    </row>
    <row r="251" spans="1:336" s="15" customFormat="1" ht="94.5" x14ac:dyDescent="0.25">
      <c r="A251" s="661" t="str">
        <f>CONCATENATE(MUEBLES3[[#This Row],[CODIGO DE LA PARTIDA ESPECIFICA ]],"-",MUEBLES3[[#This Row],[NO. EDIFICIO ]],"-",MUEBLES3[[#This Row],[NO. ÁREA ]],"-",MUEBLES3[[#This Row],[NÚM. DE BIEN ]],"-",MUEBLES3[[#This Row],[CONSECUTIVO DEL BIEN ]],"-",MUEBLES3[[#This Row],[CONSECUTIVO GENERAL DE INVENTARIO]])</f>
        <v>515-01-24-280-002-0246</v>
      </c>
      <c r="B251" s="494">
        <v>515</v>
      </c>
      <c r="C251" s="489" t="s">
        <v>6093</v>
      </c>
      <c r="D251" s="495" t="s">
        <v>7746</v>
      </c>
      <c r="E251" s="494" t="s">
        <v>4060</v>
      </c>
      <c r="F251" s="495" t="str">
        <f>VLOOKUP(MUEBLES3[[#This Row],[NO. EDIFICIO ]],EDIFICIOS[],2,FALSE)</f>
        <v>PALACIO MUNICIPAL</v>
      </c>
      <c r="G251" s="495" t="str">
        <f>VLOOKUP(MUEBLES3[[#This Row],[NO. EDIFICIO ]],EDIFICIOS[],3,FALSE)</f>
        <v>PALACIO MUNICIPAL, S/N, COLONIA CENTRO</v>
      </c>
      <c r="H251" s="490" t="s">
        <v>4269</v>
      </c>
      <c r="I251" s="488" t="str">
        <f>VLOOKUP(MUEBLES3[[#This Row],[NO. ÁREA ]],AREAS[],2,FALSE)</f>
        <v>TESORERÍA MUNICIPAL</v>
      </c>
      <c r="J251" s="496" t="str">
        <f>VLOOKUP(MUEBLES3[[#This Row],[NO. ÁREA ]],AREAS[],5,FALSE)</f>
        <v>C. P. NOHEMI VIRIDIANA CORTEZ MONTER</v>
      </c>
      <c r="K251" s="496">
        <v>138</v>
      </c>
      <c r="L251" s="488" t="str">
        <f>VLOOKUP(MUEBLES3[[#This Row],[NÚM. DE NOMINA ]],PERSONAL[],2,FALSE)</f>
        <v>C. P. NOHEMI VIRIDIANA CORTEZ MONTER</v>
      </c>
      <c r="M251" s="488" t="str">
        <f>VLOOKUP(MUEBLES3[[#This Row],[NÚM. DE NOMINA ]],PERSONAL[],3,FALSE)</f>
        <v>TITULAR</v>
      </c>
      <c r="N251" s="494" t="s">
        <v>4913</v>
      </c>
      <c r="O251" s="496" t="s">
        <v>4693</v>
      </c>
      <c r="P251" s="497" t="str">
        <f>VLOOKUP(MUEBLES3[[#This Row],[NÚM. DE BIEN ]],BIENES[],2,FALSE)</f>
        <v>SOFTWARE (PAQUETERIA OFFICE)</v>
      </c>
      <c r="Q251" s="499" t="s">
        <v>3411</v>
      </c>
      <c r="R251" s="490" t="s">
        <v>5188</v>
      </c>
      <c r="S251" s="494" t="s">
        <v>3515</v>
      </c>
      <c r="T251" s="494">
        <v>2019</v>
      </c>
      <c r="U251" s="494" t="s">
        <v>557</v>
      </c>
      <c r="V251" s="494" t="s">
        <v>3516</v>
      </c>
      <c r="W251" s="500">
        <v>45067</v>
      </c>
      <c r="X251" s="498">
        <v>4500</v>
      </c>
      <c r="Y251" s="498"/>
      <c r="Z251" s="498">
        <v>4500</v>
      </c>
      <c r="AA251" s="496" t="s">
        <v>3436</v>
      </c>
      <c r="AB251" s="498"/>
      <c r="AC251" s="512"/>
      <c r="AD251" s="512" t="s">
        <v>7874</v>
      </c>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9"/>
      <c r="DP251" s="9"/>
      <c r="DQ251" s="9"/>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9"/>
      <c r="GW251" s="9"/>
      <c r="GX251" s="9"/>
      <c r="GY251" s="9"/>
      <c r="GZ251" s="9"/>
      <c r="HA251" s="9"/>
      <c r="HB251" s="9"/>
      <c r="HC251" s="9"/>
      <c r="HD251" s="9"/>
      <c r="HE251" s="9"/>
      <c r="HF251" s="9"/>
      <c r="HG251" s="9"/>
      <c r="HH251" s="9"/>
      <c r="HI251" s="9"/>
      <c r="HJ251" s="9"/>
      <c r="HK251" s="9"/>
      <c r="HL251" s="9"/>
      <c r="HM251" s="9"/>
      <c r="HN251" s="9"/>
      <c r="HO251" s="9"/>
      <c r="HP251" s="9"/>
      <c r="HQ251" s="9"/>
      <c r="HR251" s="9"/>
      <c r="HS251" s="9"/>
      <c r="HT251" s="9"/>
      <c r="HU251" s="9"/>
      <c r="HV251" s="9"/>
      <c r="HW251" s="9"/>
      <c r="HX251" s="9"/>
      <c r="HY251" s="9"/>
      <c r="HZ251" s="9"/>
      <c r="IA251" s="9"/>
      <c r="IB251" s="9"/>
      <c r="IC251" s="9"/>
      <c r="ID251" s="9"/>
      <c r="IE251" s="9"/>
      <c r="IF251" s="9"/>
      <c r="IG251" s="9"/>
      <c r="IH251" s="9"/>
      <c r="II251" s="9"/>
      <c r="IJ251" s="9"/>
      <c r="IK251" s="9"/>
      <c r="IL251" s="9"/>
      <c r="IM251" s="9"/>
      <c r="IN251" s="9"/>
      <c r="IO251" s="9"/>
      <c r="IP251" s="9"/>
      <c r="IQ251" s="9"/>
      <c r="IR251" s="9"/>
      <c r="IS251" s="9"/>
      <c r="IT251" s="9"/>
      <c r="IU251" s="9"/>
      <c r="IV251" s="9"/>
      <c r="IW251" s="9"/>
      <c r="IX251" s="9"/>
      <c r="IY251" s="9"/>
      <c r="IZ251" s="9"/>
      <c r="JA251" s="9"/>
      <c r="JB251" s="9"/>
      <c r="JC251" s="9"/>
      <c r="JD251" s="9"/>
      <c r="JE251" s="9"/>
      <c r="JF251" s="9"/>
      <c r="JG251" s="9"/>
      <c r="JH251" s="9"/>
      <c r="JI251" s="9"/>
      <c r="JJ251" s="9"/>
      <c r="JK251" s="9"/>
      <c r="JL251" s="9"/>
      <c r="JM251" s="9"/>
      <c r="JN251" s="9"/>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c r="KN251" s="9"/>
      <c r="KO251" s="9"/>
      <c r="KP251" s="9"/>
      <c r="KQ251" s="9"/>
      <c r="KR251" s="9"/>
      <c r="KS251" s="9"/>
      <c r="KT251" s="9"/>
      <c r="KU251" s="9"/>
      <c r="KV251" s="9"/>
      <c r="KW251" s="9"/>
      <c r="KX251" s="9"/>
      <c r="KY251" s="9"/>
      <c r="KZ251" s="9"/>
      <c r="LA251" s="9"/>
      <c r="LB251" s="9"/>
      <c r="LC251" s="9"/>
      <c r="LD251" s="9"/>
      <c r="LE251" s="9"/>
      <c r="LF251" s="9"/>
      <c r="LG251" s="9"/>
      <c r="LH251" s="9"/>
      <c r="LI251" s="9"/>
      <c r="LJ251" s="9"/>
      <c r="LK251" s="9"/>
      <c r="LL251" s="9"/>
      <c r="LM251" s="9"/>
      <c r="LN251" s="9"/>
      <c r="LO251" s="9"/>
      <c r="LP251" s="9"/>
      <c r="LQ251" s="9"/>
      <c r="LR251" s="9"/>
      <c r="LS251" s="9"/>
      <c r="LT251" s="9"/>
      <c r="LU251" s="9"/>
      <c r="LV251" s="9"/>
      <c r="LW251" s="9"/>
      <c r="LX251" s="9"/>
    </row>
    <row r="252" spans="1:336" s="15" customFormat="1" ht="94.5" x14ac:dyDescent="0.25">
      <c r="A252" s="661" t="str">
        <f>CONCATENATE(MUEBLES3[[#This Row],[CODIGO DE LA PARTIDA ESPECIFICA ]],"-",MUEBLES3[[#This Row],[NO. EDIFICIO ]],"-",MUEBLES3[[#This Row],[NO. ÁREA ]],"-",MUEBLES3[[#This Row],[NÚM. DE BIEN ]],"-",MUEBLES3[[#This Row],[CONSECUTIVO DEL BIEN ]],"-",MUEBLES3[[#This Row],[CONSECUTIVO GENERAL DE INVENTARIO]])</f>
        <v>515-01-24-280-003-0247</v>
      </c>
      <c r="B252" s="494">
        <v>515</v>
      </c>
      <c r="C252" s="489" t="s">
        <v>6093</v>
      </c>
      <c r="D252" s="495" t="s">
        <v>7747</v>
      </c>
      <c r="E252" s="494" t="s">
        <v>4060</v>
      </c>
      <c r="F252" s="495" t="str">
        <f>VLOOKUP(MUEBLES3[[#This Row],[NO. EDIFICIO ]],EDIFICIOS[],2,FALSE)</f>
        <v>PALACIO MUNICIPAL</v>
      </c>
      <c r="G252" s="495" t="str">
        <f>VLOOKUP(MUEBLES3[[#This Row],[NO. EDIFICIO ]],EDIFICIOS[],3,FALSE)</f>
        <v>PALACIO MUNICIPAL, S/N, COLONIA CENTRO</v>
      </c>
      <c r="H252" s="490" t="s">
        <v>4269</v>
      </c>
      <c r="I252" s="488" t="str">
        <f>VLOOKUP(MUEBLES3[[#This Row],[NO. ÁREA ]],AREAS[],2,FALSE)</f>
        <v>TESORERÍA MUNICIPAL</v>
      </c>
      <c r="J252" s="496" t="str">
        <f>VLOOKUP(MUEBLES3[[#This Row],[NO. ÁREA ]],AREAS[],5,FALSE)</f>
        <v>C. P. NOHEMI VIRIDIANA CORTEZ MONTER</v>
      </c>
      <c r="K252" s="496">
        <v>138</v>
      </c>
      <c r="L252" s="488" t="str">
        <f>VLOOKUP(MUEBLES3[[#This Row],[NÚM. DE NOMINA ]],PERSONAL[],2,FALSE)</f>
        <v>C. P. NOHEMI VIRIDIANA CORTEZ MONTER</v>
      </c>
      <c r="M252" s="488" t="str">
        <f>VLOOKUP(MUEBLES3[[#This Row],[NÚM. DE NOMINA ]],PERSONAL[],3,FALSE)</f>
        <v>TITULAR</v>
      </c>
      <c r="N252" s="494" t="s">
        <v>4913</v>
      </c>
      <c r="O252" s="496" t="s">
        <v>4694</v>
      </c>
      <c r="P252" s="497" t="str">
        <f>VLOOKUP(MUEBLES3[[#This Row],[NÚM. DE BIEN ]],BIENES[],2,FALSE)</f>
        <v>SOFTWARE (PAQUETERIA OFFICE)</v>
      </c>
      <c r="Q252" s="499" t="s">
        <v>3411</v>
      </c>
      <c r="R252" s="490" t="s">
        <v>5189</v>
      </c>
      <c r="S252" s="494" t="s">
        <v>3515</v>
      </c>
      <c r="T252" s="494">
        <v>2019</v>
      </c>
      <c r="U252" s="494" t="s">
        <v>557</v>
      </c>
      <c r="V252" s="494" t="s">
        <v>3516</v>
      </c>
      <c r="W252" s="500">
        <v>45067</v>
      </c>
      <c r="X252" s="498">
        <v>4500</v>
      </c>
      <c r="Y252" s="498"/>
      <c r="Z252" s="498">
        <v>4500</v>
      </c>
      <c r="AA252" s="496" t="s">
        <v>3436</v>
      </c>
      <c r="AB252" s="498"/>
      <c r="AC252" s="512"/>
      <c r="AD252" s="512" t="s">
        <v>7874</v>
      </c>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9"/>
      <c r="GW252" s="9"/>
      <c r="GX252" s="9"/>
      <c r="GY252" s="9"/>
      <c r="GZ252" s="9"/>
      <c r="HA252" s="9"/>
      <c r="HB252" s="9"/>
      <c r="HC252" s="9"/>
      <c r="HD252" s="9"/>
      <c r="HE252" s="9"/>
      <c r="HF252" s="9"/>
      <c r="HG252" s="9"/>
      <c r="HH252" s="9"/>
      <c r="HI252" s="9"/>
      <c r="HJ252" s="9"/>
      <c r="HK252" s="9"/>
      <c r="HL252" s="9"/>
      <c r="HM252" s="9"/>
      <c r="HN252" s="9"/>
      <c r="HO252" s="9"/>
      <c r="HP252" s="9"/>
      <c r="HQ252" s="9"/>
      <c r="HR252" s="9"/>
      <c r="HS252" s="9"/>
      <c r="HT252" s="9"/>
      <c r="HU252" s="9"/>
      <c r="HV252" s="9"/>
      <c r="HW252" s="9"/>
      <c r="HX252" s="9"/>
      <c r="HY252" s="9"/>
      <c r="HZ252" s="9"/>
      <c r="IA252" s="9"/>
      <c r="IB252" s="9"/>
      <c r="IC252" s="9"/>
      <c r="ID252" s="9"/>
      <c r="IE252" s="9"/>
      <c r="IF252" s="9"/>
      <c r="IG252" s="9"/>
      <c r="IH252" s="9"/>
      <c r="II252" s="9"/>
      <c r="IJ252" s="9"/>
      <c r="IK252" s="9"/>
      <c r="IL252" s="9"/>
      <c r="IM252" s="9"/>
      <c r="IN252" s="9"/>
      <c r="IO252" s="9"/>
      <c r="IP252" s="9"/>
      <c r="IQ252" s="9"/>
      <c r="IR252" s="9"/>
      <c r="IS252" s="9"/>
      <c r="IT252" s="9"/>
      <c r="IU252" s="9"/>
      <c r="IV252" s="9"/>
      <c r="IW252" s="9"/>
      <c r="IX252" s="9"/>
      <c r="IY252" s="9"/>
      <c r="IZ252" s="9"/>
      <c r="JA252" s="9"/>
      <c r="JB252" s="9"/>
      <c r="JC252" s="9"/>
      <c r="JD252" s="9"/>
      <c r="JE252" s="9"/>
      <c r="JF252" s="9"/>
      <c r="JG252" s="9"/>
      <c r="JH252" s="9"/>
      <c r="JI252" s="9"/>
      <c r="JJ252" s="9"/>
      <c r="JK252" s="9"/>
      <c r="JL252" s="9"/>
      <c r="JM252" s="9"/>
      <c r="JN252" s="9"/>
      <c r="JO252" s="9"/>
      <c r="JP252" s="9"/>
      <c r="JQ252" s="9"/>
      <c r="JR252" s="9"/>
      <c r="JS252" s="9"/>
      <c r="JT252" s="9"/>
      <c r="JU252" s="9"/>
      <c r="JV252" s="9"/>
      <c r="JW252" s="9"/>
      <c r="JX252" s="9"/>
      <c r="JY252" s="9"/>
      <c r="JZ252" s="9"/>
      <c r="KA252" s="9"/>
      <c r="KB252" s="9"/>
      <c r="KC252" s="9"/>
      <c r="KD252" s="9"/>
      <c r="KE252" s="9"/>
      <c r="KF252" s="9"/>
      <c r="KG252" s="9"/>
      <c r="KH252" s="9"/>
      <c r="KI252" s="9"/>
      <c r="KJ252" s="9"/>
      <c r="KK252" s="9"/>
      <c r="KL252" s="9"/>
      <c r="KM252" s="9"/>
      <c r="KN252" s="9"/>
      <c r="KO252" s="9"/>
      <c r="KP252" s="9"/>
      <c r="KQ252" s="9"/>
      <c r="KR252" s="9"/>
      <c r="KS252" s="9"/>
      <c r="KT252" s="9"/>
      <c r="KU252" s="9"/>
      <c r="KV252" s="9"/>
      <c r="KW252" s="9"/>
      <c r="KX252" s="9"/>
      <c r="KY252" s="9"/>
      <c r="KZ252" s="9"/>
      <c r="LA252" s="9"/>
      <c r="LB252" s="9"/>
      <c r="LC252" s="9"/>
      <c r="LD252" s="9"/>
      <c r="LE252" s="9"/>
      <c r="LF252" s="9"/>
      <c r="LG252" s="9"/>
      <c r="LH252" s="9"/>
      <c r="LI252" s="9"/>
      <c r="LJ252" s="9"/>
      <c r="LK252" s="9"/>
      <c r="LL252" s="9"/>
      <c r="LM252" s="9"/>
      <c r="LN252" s="9"/>
      <c r="LO252" s="9"/>
      <c r="LP252" s="9"/>
      <c r="LQ252" s="9"/>
      <c r="LR252" s="9"/>
      <c r="LS252" s="9"/>
      <c r="LT252" s="9"/>
      <c r="LU252" s="9"/>
      <c r="LV252" s="9"/>
      <c r="LW252" s="9"/>
      <c r="LX252" s="9"/>
    </row>
    <row r="253" spans="1:336" s="15" customFormat="1" ht="94.5" x14ac:dyDescent="0.25">
      <c r="A253" s="661" t="str">
        <f>CONCATENATE(MUEBLES3[[#This Row],[CODIGO DE LA PARTIDA ESPECIFICA ]],"-",MUEBLES3[[#This Row],[NO. EDIFICIO ]],"-",MUEBLES3[[#This Row],[NO. ÁREA ]],"-",MUEBLES3[[#This Row],[NÚM. DE BIEN ]],"-",MUEBLES3[[#This Row],[CONSECUTIVO DEL BIEN ]],"-",MUEBLES3[[#This Row],[CONSECUTIVO GENERAL DE INVENTARIO]])</f>
        <v>515-01-24-280-004-0248</v>
      </c>
      <c r="B253" s="494">
        <v>515</v>
      </c>
      <c r="C253" s="489" t="s">
        <v>6093</v>
      </c>
      <c r="D253" s="495" t="s">
        <v>7748</v>
      </c>
      <c r="E253" s="494" t="s">
        <v>4060</v>
      </c>
      <c r="F253" s="495" t="str">
        <f>VLOOKUP(MUEBLES3[[#This Row],[NO. EDIFICIO ]],EDIFICIOS[],2,FALSE)</f>
        <v>PALACIO MUNICIPAL</v>
      </c>
      <c r="G253" s="495" t="str">
        <f>VLOOKUP(MUEBLES3[[#This Row],[NO. EDIFICIO ]],EDIFICIOS[],3,FALSE)</f>
        <v>PALACIO MUNICIPAL, S/N, COLONIA CENTRO</v>
      </c>
      <c r="H253" s="490" t="s">
        <v>4269</v>
      </c>
      <c r="I253" s="488" t="str">
        <f>VLOOKUP(MUEBLES3[[#This Row],[NO. ÁREA ]],AREAS[],2,FALSE)</f>
        <v>TESORERÍA MUNICIPAL</v>
      </c>
      <c r="J253" s="496" t="str">
        <f>VLOOKUP(MUEBLES3[[#This Row],[NO. ÁREA ]],AREAS[],5,FALSE)</f>
        <v>C. P. NOHEMI VIRIDIANA CORTEZ MONTER</v>
      </c>
      <c r="K253" s="496">
        <v>138</v>
      </c>
      <c r="L253" s="488" t="str">
        <f>VLOOKUP(MUEBLES3[[#This Row],[NÚM. DE NOMINA ]],PERSONAL[],2,FALSE)</f>
        <v>C. P. NOHEMI VIRIDIANA CORTEZ MONTER</v>
      </c>
      <c r="M253" s="488" t="str">
        <f>VLOOKUP(MUEBLES3[[#This Row],[NÚM. DE NOMINA ]],PERSONAL[],3,FALSE)</f>
        <v>TITULAR</v>
      </c>
      <c r="N253" s="494" t="s">
        <v>4913</v>
      </c>
      <c r="O253" s="496" t="s">
        <v>4695</v>
      </c>
      <c r="P253" s="497" t="str">
        <f>VLOOKUP(MUEBLES3[[#This Row],[NÚM. DE BIEN ]],BIENES[],2,FALSE)</f>
        <v>SOFTWARE (PAQUETERIA OFFICE)</v>
      </c>
      <c r="Q253" s="499" t="s">
        <v>3411</v>
      </c>
      <c r="R253" s="490" t="s">
        <v>5190</v>
      </c>
      <c r="S253" s="494" t="s">
        <v>3515</v>
      </c>
      <c r="T253" s="494">
        <v>2019</v>
      </c>
      <c r="U253" s="494" t="s">
        <v>557</v>
      </c>
      <c r="V253" s="494" t="s">
        <v>3516</v>
      </c>
      <c r="W253" s="500">
        <v>45067</v>
      </c>
      <c r="X253" s="498">
        <v>4500</v>
      </c>
      <c r="Y253" s="498"/>
      <c r="Z253" s="498">
        <v>4500</v>
      </c>
      <c r="AA253" s="496" t="s">
        <v>3436</v>
      </c>
      <c r="AB253" s="498"/>
      <c r="AC253" s="512"/>
      <c r="AD253" s="512" t="s">
        <v>7874</v>
      </c>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9"/>
      <c r="GW253" s="9"/>
      <c r="GX253" s="9"/>
      <c r="GY253" s="9"/>
      <c r="GZ253" s="9"/>
      <c r="HA253" s="9"/>
      <c r="HB253" s="9"/>
      <c r="HC253" s="9"/>
      <c r="HD253" s="9"/>
      <c r="HE253" s="9"/>
      <c r="HF253" s="9"/>
      <c r="HG253" s="9"/>
      <c r="HH253" s="9"/>
      <c r="HI253" s="9"/>
      <c r="HJ253" s="9"/>
      <c r="HK253" s="9"/>
      <c r="HL253" s="9"/>
      <c r="HM253" s="9"/>
      <c r="HN253" s="9"/>
      <c r="HO253" s="9"/>
      <c r="HP253" s="9"/>
      <c r="HQ253" s="9"/>
      <c r="HR253" s="9"/>
      <c r="HS253" s="9"/>
      <c r="HT253" s="9"/>
      <c r="HU253" s="9"/>
      <c r="HV253" s="9"/>
      <c r="HW253" s="9"/>
      <c r="HX253" s="9"/>
      <c r="HY253" s="9"/>
      <c r="HZ253" s="9"/>
      <c r="IA253" s="9"/>
      <c r="IB253" s="9"/>
      <c r="IC253" s="9"/>
      <c r="ID253" s="9"/>
      <c r="IE253" s="9"/>
      <c r="IF253" s="9"/>
      <c r="IG253" s="9"/>
      <c r="IH253" s="9"/>
      <c r="II253" s="9"/>
      <c r="IJ253" s="9"/>
      <c r="IK253" s="9"/>
      <c r="IL253" s="9"/>
      <c r="IM253" s="9"/>
      <c r="IN253" s="9"/>
      <c r="IO253" s="9"/>
      <c r="IP253" s="9"/>
      <c r="IQ253" s="9"/>
      <c r="IR253" s="9"/>
      <c r="IS253" s="9"/>
      <c r="IT253" s="9"/>
      <c r="IU253" s="9"/>
      <c r="IV253" s="9"/>
      <c r="IW253" s="9"/>
      <c r="IX253" s="9"/>
      <c r="IY253" s="9"/>
      <c r="IZ253" s="9"/>
      <c r="JA253" s="9"/>
      <c r="JB253" s="9"/>
      <c r="JC253" s="9"/>
      <c r="JD253" s="9"/>
      <c r="JE253" s="9"/>
      <c r="JF253" s="9"/>
      <c r="JG253" s="9"/>
      <c r="JH253" s="9"/>
      <c r="JI253" s="9"/>
      <c r="JJ253" s="9"/>
      <c r="JK253" s="9"/>
      <c r="JL253" s="9"/>
      <c r="JM253" s="9"/>
      <c r="JN253" s="9"/>
      <c r="JO253" s="9"/>
      <c r="JP253" s="9"/>
      <c r="JQ253" s="9"/>
      <c r="JR253" s="9"/>
      <c r="JS253" s="9"/>
      <c r="JT253" s="9"/>
      <c r="JU253" s="9"/>
      <c r="JV253" s="9"/>
      <c r="JW253" s="9"/>
      <c r="JX253" s="9"/>
      <c r="JY253" s="9"/>
      <c r="JZ253" s="9"/>
      <c r="KA253" s="9"/>
      <c r="KB253" s="9"/>
      <c r="KC253" s="9"/>
      <c r="KD253" s="9"/>
      <c r="KE253" s="9"/>
      <c r="KF253" s="9"/>
      <c r="KG253" s="9"/>
      <c r="KH253" s="9"/>
      <c r="KI253" s="9"/>
      <c r="KJ253" s="9"/>
      <c r="KK253" s="9"/>
      <c r="KL253" s="9"/>
      <c r="KM253" s="9"/>
      <c r="KN253" s="9"/>
      <c r="KO253" s="9"/>
      <c r="KP253" s="9"/>
      <c r="KQ253" s="9"/>
      <c r="KR253" s="9"/>
      <c r="KS253" s="9"/>
      <c r="KT253" s="9"/>
      <c r="KU253" s="9"/>
      <c r="KV253" s="9"/>
      <c r="KW253" s="9"/>
      <c r="KX253" s="9"/>
      <c r="KY253" s="9"/>
      <c r="KZ253" s="9"/>
      <c r="LA253" s="9"/>
      <c r="LB253" s="9"/>
      <c r="LC253" s="9"/>
      <c r="LD253" s="9"/>
      <c r="LE253" s="9"/>
      <c r="LF253" s="9"/>
      <c r="LG253" s="9"/>
      <c r="LH253" s="9"/>
      <c r="LI253" s="9"/>
      <c r="LJ253" s="9"/>
      <c r="LK253" s="9"/>
      <c r="LL253" s="9"/>
      <c r="LM253" s="9"/>
      <c r="LN253" s="9"/>
      <c r="LO253" s="9"/>
      <c r="LP253" s="9"/>
      <c r="LQ253" s="9"/>
      <c r="LR253" s="9"/>
      <c r="LS253" s="9"/>
      <c r="LT253" s="9"/>
      <c r="LU253" s="9"/>
      <c r="LV253" s="9"/>
      <c r="LW253" s="9"/>
      <c r="LX253" s="9"/>
    </row>
    <row r="254" spans="1:336" s="15" customFormat="1" ht="94.5" x14ac:dyDescent="0.25">
      <c r="A254" s="661" t="str">
        <f>CONCATENATE(MUEBLES3[[#This Row],[CODIGO DE LA PARTIDA ESPECIFICA ]],"-",MUEBLES3[[#This Row],[NO. EDIFICIO ]],"-",MUEBLES3[[#This Row],[NO. ÁREA ]],"-",MUEBLES3[[#This Row],[NÚM. DE BIEN ]],"-",MUEBLES3[[#This Row],[CONSECUTIVO DEL BIEN ]],"-",MUEBLES3[[#This Row],[CONSECUTIVO GENERAL DE INVENTARIO]])</f>
        <v>515-01-24-280-005-0249</v>
      </c>
      <c r="B254" s="494">
        <v>515</v>
      </c>
      <c r="C254" s="489" t="s">
        <v>6093</v>
      </c>
      <c r="D254" s="495" t="s">
        <v>7749</v>
      </c>
      <c r="E254" s="494" t="s">
        <v>4060</v>
      </c>
      <c r="F254" s="495" t="str">
        <f>VLOOKUP(MUEBLES3[[#This Row],[NO. EDIFICIO ]],EDIFICIOS[],2,FALSE)</f>
        <v>PALACIO MUNICIPAL</v>
      </c>
      <c r="G254" s="495" t="str">
        <f>VLOOKUP(MUEBLES3[[#This Row],[NO. EDIFICIO ]],EDIFICIOS[],3,FALSE)</f>
        <v>PALACIO MUNICIPAL, S/N, COLONIA CENTRO</v>
      </c>
      <c r="H254" s="490" t="s">
        <v>4269</v>
      </c>
      <c r="I254" s="488" t="str">
        <f>VLOOKUP(MUEBLES3[[#This Row],[NO. ÁREA ]],AREAS[],2,FALSE)</f>
        <v>TESORERÍA MUNICIPAL</v>
      </c>
      <c r="J254" s="496" t="str">
        <f>VLOOKUP(MUEBLES3[[#This Row],[NO. ÁREA ]],AREAS[],5,FALSE)</f>
        <v>C. P. NOHEMI VIRIDIANA CORTEZ MONTER</v>
      </c>
      <c r="K254" s="496">
        <v>138</v>
      </c>
      <c r="L254" s="488" t="str">
        <f>VLOOKUP(MUEBLES3[[#This Row],[NÚM. DE NOMINA ]],PERSONAL[],2,FALSE)</f>
        <v>C. P. NOHEMI VIRIDIANA CORTEZ MONTER</v>
      </c>
      <c r="M254" s="488" t="str">
        <f>VLOOKUP(MUEBLES3[[#This Row],[NÚM. DE NOMINA ]],PERSONAL[],3,FALSE)</f>
        <v>TITULAR</v>
      </c>
      <c r="N254" s="494" t="s">
        <v>4913</v>
      </c>
      <c r="O254" s="496" t="s">
        <v>4696</v>
      </c>
      <c r="P254" s="497" t="str">
        <f>VLOOKUP(MUEBLES3[[#This Row],[NÚM. DE BIEN ]],BIENES[],2,FALSE)</f>
        <v>SOFTWARE (PAQUETERIA OFFICE)</v>
      </c>
      <c r="Q254" s="499" t="s">
        <v>3411</v>
      </c>
      <c r="R254" s="490" t="s">
        <v>5191</v>
      </c>
      <c r="S254" s="494" t="s">
        <v>3515</v>
      </c>
      <c r="T254" s="494">
        <v>2019</v>
      </c>
      <c r="U254" s="494" t="s">
        <v>557</v>
      </c>
      <c r="V254" s="494" t="s">
        <v>3516</v>
      </c>
      <c r="W254" s="500">
        <v>45067</v>
      </c>
      <c r="X254" s="498">
        <v>4500</v>
      </c>
      <c r="Y254" s="498"/>
      <c r="Z254" s="498">
        <v>4500</v>
      </c>
      <c r="AA254" s="496" t="s">
        <v>3436</v>
      </c>
      <c r="AB254" s="498"/>
      <c r="AC254" s="512"/>
      <c r="AD254" s="512" t="s">
        <v>7874</v>
      </c>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c r="KN254" s="9"/>
      <c r="KO254" s="9"/>
      <c r="KP254" s="9"/>
      <c r="KQ254" s="9"/>
      <c r="KR254" s="9"/>
      <c r="KS254" s="9"/>
      <c r="KT254" s="9"/>
      <c r="KU254" s="9"/>
      <c r="KV254" s="9"/>
      <c r="KW254" s="9"/>
      <c r="KX254" s="9"/>
      <c r="KY254" s="9"/>
      <c r="KZ254" s="9"/>
      <c r="LA254" s="9"/>
      <c r="LB254" s="9"/>
      <c r="LC254" s="9"/>
      <c r="LD254" s="9"/>
      <c r="LE254" s="9"/>
      <c r="LF254" s="9"/>
      <c r="LG254" s="9"/>
      <c r="LH254" s="9"/>
      <c r="LI254" s="9"/>
      <c r="LJ254" s="9"/>
      <c r="LK254" s="9"/>
      <c r="LL254" s="9"/>
      <c r="LM254" s="9"/>
      <c r="LN254" s="9"/>
      <c r="LO254" s="9"/>
      <c r="LP254" s="9"/>
      <c r="LQ254" s="9"/>
      <c r="LR254" s="9"/>
      <c r="LS254" s="9"/>
      <c r="LT254" s="9"/>
      <c r="LU254" s="9"/>
      <c r="LV254" s="9"/>
      <c r="LW254" s="9"/>
      <c r="LX254" s="9"/>
    </row>
    <row r="255" spans="1:336" s="15" customFormat="1" ht="94.5" x14ac:dyDescent="0.25">
      <c r="A255" s="661" t="str">
        <f>CONCATENATE(MUEBLES3[[#This Row],[CODIGO DE LA PARTIDA ESPECIFICA ]],"-",MUEBLES3[[#This Row],[NO. EDIFICIO ]],"-",MUEBLES3[[#This Row],[NO. ÁREA ]],"-",MUEBLES3[[#This Row],[NÚM. DE BIEN ]],"-",MUEBLES3[[#This Row],[CONSECUTIVO DEL BIEN ]],"-",MUEBLES3[[#This Row],[CONSECUTIVO GENERAL DE INVENTARIO]])</f>
        <v>515-01-24-280-006-0250</v>
      </c>
      <c r="B255" s="494">
        <v>515</v>
      </c>
      <c r="C255" s="489" t="s">
        <v>6093</v>
      </c>
      <c r="D255" s="495" t="s">
        <v>7750</v>
      </c>
      <c r="E255" s="494" t="s">
        <v>4060</v>
      </c>
      <c r="F255" s="495" t="str">
        <f>VLOOKUP(MUEBLES3[[#This Row],[NO. EDIFICIO ]],EDIFICIOS[],2,FALSE)</f>
        <v>PALACIO MUNICIPAL</v>
      </c>
      <c r="G255" s="495" t="str">
        <f>VLOOKUP(MUEBLES3[[#This Row],[NO. EDIFICIO ]],EDIFICIOS[],3,FALSE)</f>
        <v>PALACIO MUNICIPAL, S/N, COLONIA CENTRO</v>
      </c>
      <c r="H255" s="490" t="s">
        <v>4269</v>
      </c>
      <c r="I255" s="488" t="str">
        <f>VLOOKUP(MUEBLES3[[#This Row],[NO. ÁREA ]],AREAS[],2,FALSE)</f>
        <v>TESORERÍA MUNICIPAL</v>
      </c>
      <c r="J255" s="496" t="str">
        <f>VLOOKUP(MUEBLES3[[#This Row],[NO. ÁREA ]],AREAS[],5,FALSE)</f>
        <v>C. P. NOHEMI VIRIDIANA CORTEZ MONTER</v>
      </c>
      <c r="K255" s="496">
        <v>138</v>
      </c>
      <c r="L255" s="488" t="str">
        <f>VLOOKUP(MUEBLES3[[#This Row],[NÚM. DE NOMINA ]],PERSONAL[],2,FALSE)</f>
        <v>C. P. NOHEMI VIRIDIANA CORTEZ MONTER</v>
      </c>
      <c r="M255" s="488" t="str">
        <f>VLOOKUP(MUEBLES3[[#This Row],[NÚM. DE NOMINA ]],PERSONAL[],3,FALSE)</f>
        <v>TITULAR</v>
      </c>
      <c r="N255" s="494" t="s">
        <v>4913</v>
      </c>
      <c r="O255" s="496" t="s">
        <v>4697</v>
      </c>
      <c r="P255" s="497" t="str">
        <f>VLOOKUP(MUEBLES3[[#This Row],[NÚM. DE BIEN ]],BIENES[],2,FALSE)</f>
        <v>SOFTWARE (PAQUETERIA OFFICE)</v>
      </c>
      <c r="Q255" s="499" t="s">
        <v>3411</v>
      </c>
      <c r="R255" s="490" t="s">
        <v>5192</v>
      </c>
      <c r="S255" s="494" t="s">
        <v>3515</v>
      </c>
      <c r="T255" s="494">
        <v>2019</v>
      </c>
      <c r="U255" s="494" t="s">
        <v>557</v>
      </c>
      <c r="V255" s="494" t="s">
        <v>3516</v>
      </c>
      <c r="W255" s="500">
        <v>45067</v>
      </c>
      <c r="X255" s="498">
        <v>4500</v>
      </c>
      <c r="Y255" s="498"/>
      <c r="Z255" s="498">
        <v>4500</v>
      </c>
      <c r="AA255" s="496" t="s">
        <v>3436</v>
      </c>
      <c r="AB255" s="498"/>
      <c r="AC255" s="512"/>
      <c r="AD255" s="512" t="s">
        <v>7874</v>
      </c>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c r="HE255" s="9"/>
      <c r="HF255" s="9"/>
      <c r="HG255" s="9"/>
      <c r="HH255" s="9"/>
      <c r="HI255" s="9"/>
      <c r="HJ255" s="9"/>
      <c r="HK255" s="9"/>
      <c r="HL255" s="9"/>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c r="IT255" s="9"/>
      <c r="IU255" s="9"/>
      <c r="IV255" s="9"/>
      <c r="IW255" s="9"/>
      <c r="IX255" s="9"/>
      <c r="IY255" s="9"/>
      <c r="IZ255" s="9"/>
      <c r="JA255" s="9"/>
      <c r="JB255" s="9"/>
      <c r="JC255" s="9"/>
      <c r="JD255" s="9"/>
      <c r="JE255" s="9"/>
      <c r="JF255" s="9"/>
      <c r="JG255" s="9"/>
      <c r="JH255" s="9"/>
      <c r="JI255" s="9"/>
      <c r="JJ255" s="9"/>
      <c r="JK255" s="9"/>
      <c r="JL255" s="9"/>
      <c r="JM255" s="9"/>
      <c r="JN255" s="9"/>
      <c r="JO255" s="9"/>
      <c r="JP255" s="9"/>
      <c r="JQ255" s="9"/>
      <c r="JR255" s="9"/>
      <c r="JS255" s="9"/>
      <c r="JT255" s="9"/>
      <c r="JU255" s="9"/>
      <c r="JV255" s="9"/>
      <c r="JW255" s="9"/>
      <c r="JX255" s="9"/>
      <c r="JY255" s="9"/>
      <c r="JZ255" s="9"/>
      <c r="KA255" s="9"/>
      <c r="KB255" s="9"/>
      <c r="KC255" s="9"/>
      <c r="KD255" s="9"/>
      <c r="KE255" s="9"/>
      <c r="KF255" s="9"/>
      <c r="KG255" s="9"/>
      <c r="KH255" s="9"/>
      <c r="KI255" s="9"/>
      <c r="KJ255" s="9"/>
      <c r="KK255" s="9"/>
      <c r="KL255" s="9"/>
      <c r="KM255" s="9"/>
      <c r="KN255" s="9"/>
      <c r="KO255" s="9"/>
      <c r="KP255" s="9"/>
      <c r="KQ255" s="9"/>
      <c r="KR255" s="9"/>
      <c r="KS255" s="9"/>
      <c r="KT255" s="9"/>
      <c r="KU255" s="9"/>
      <c r="KV255" s="9"/>
      <c r="KW255" s="9"/>
      <c r="KX255" s="9"/>
      <c r="KY255" s="9"/>
      <c r="KZ255" s="9"/>
      <c r="LA255" s="9"/>
      <c r="LB255" s="9"/>
      <c r="LC255" s="9"/>
      <c r="LD255" s="9"/>
      <c r="LE255" s="9"/>
      <c r="LF255" s="9"/>
      <c r="LG255" s="9"/>
      <c r="LH255" s="9"/>
      <c r="LI255" s="9"/>
      <c r="LJ255" s="9"/>
      <c r="LK255" s="9"/>
      <c r="LL255" s="9"/>
      <c r="LM255" s="9"/>
      <c r="LN255" s="9"/>
      <c r="LO255" s="9"/>
      <c r="LP255" s="9"/>
      <c r="LQ255" s="9"/>
      <c r="LR255" s="9"/>
      <c r="LS255" s="9"/>
      <c r="LT255" s="9"/>
      <c r="LU255" s="9"/>
      <c r="LV255" s="9"/>
      <c r="LW255" s="9"/>
      <c r="LX255" s="9"/>
    </row>
    <row r="256" spans="1:336" s="15" customFormat="1" ht="94.5" x14ac:dyDescent="0.25">
      <c r="A256" s="661" t="str">
        <f>CONCATENATE(MUEBLES3[[#This Row],[CODIGO DE LA PARTIDA ESPECIFICA ]],"-",MUEBLES3[[#This Row],[NO. EDIFICIO ]],"-",MUEBLES3[[#This Row],[NO. ÁREA ]],"-",MUEBLES3[[#This Row],[NÚM. DE BIEN ]],"-",MUEBLES3[[#This Row],[CONSECUTIVO DEL BIEN ]],"-",MUEBLES3[[#This Row],[CONSECUTIVO GENERAL DE INVENTARIO]])</f>
        <v>515-01-24-280-007-0251</v>
      </c>
      <c r="B256" s="494">
        <v>515</v>
      </c>
      <c r="C256" s="489" t="s">
        <v>6093</v>
      </c>
      <c r="D256" s="495" t="s">
        <v>7751</v>
      </c>
      <c r="E256" s="494" t="s">
        <v>4060</v>
      </c>
      <c r="F256" s="495" t="str">
        <f>VLOOKUP(MUEBLES3[[#This Row],[NO. EDIFICIO ]],EDIFICIOS[],2,FALSE)</f>
        <v>PALACIO MUNICIPAL</v>
      </c>
      <c r="G256" s="495" t="str">
        <f>VLOOKUP(MUEBLES3[[#This Row],[NO. EDIFICIO ]],EDIFICIOS[],3,FALSE)</f>
        <v>PALACIO MUNICIPAL, S/N, COLONIA CENTRO</v>
      </c>
      <c r="H256" s="490" t="s">
        <v>4269</v>
      </c>
      <c r="I256" s="488" t="str">
        <f>VLOOKUP(MUEBLES3[[#This Row],[NO. ÁREA ]],AREAS[],2,FALSE)</f>
        <v>TESORERÍA MUNICIPAL</v>
      </c>
      <c r="J256" s="496" t="str">
        <f>VLOOKUP(MUEBLES3[[#This Row],[NO. ÁREA ]],AREAS[],5,FALSE)</f>
        <v>C. P. NOHEMI VIRIDIANA CORTEZ MONTER</v>
      </c>
      <c r="K256" s="496">
        <v>138</v>
      </c>
      <c r="L256" s="488" t="str">
        <f>VLOOKUP(MUEBLES3[[#This Row],[NÚM. DE NOMINA ]],PERSONAL[],2,FALSE)</f>
        <v>C. P. NOHEMI VIRIDIANA CORTEZ MONTER</v>
      </c>
      <c r="M256" s="488" t="str">
        <f>VLOOKUP(MUEBLES3[[#This Row],[NÚM. DE NOMINA ]],PERSONAL[],3,FALSE)</f>
        <v>TITULAR</v>
      </c>
      <c r="N256" s="494" t="s">
        <v>4913</v>
      </c>
      <c r="O256" s="496" t="s">
        <v>4698</v>
      </c>
      <c r="P256" s="497" t="str">
        <f>VLOOKUP(MUEBLES3[[#This Row],[NÚM. DE BIEN ]],BIENES[],2,FALSE)</f>
        <v>SOFTWARE (PAQUETERIA OFFICE)</v>
      </c>
      <c r="Q256" s="499" t="s">
        <v>3411</v>
      </c>
      <c r="R256" s="490" t="s">
        <v>5193</v>
      </c>
      <c r="S256" s="494" t="s">
        <v>3515</v>
      </c>
      <c r="T256" s="494">
        <v>2019</v>
      </c>
      <c r="U256" s="494" t="s">
        <v>557</v>
      </c>
      <c r="V256" s="494" t="s">
        <v>3516</v>
      </c>
      <c r="W256" s="500">
        <v>45067</v>
      </c>
      <c r="X256" s="498">
        <v>4500</v>
      </c>
      <c r="Y256" s="498"/>
      <c r="Z256" s="498">
        <v>4500</v>
      </c>
      <c r="AA256" s="496" t="s">
        <v>3436</v>
      </c>
      <c r="AB256" s="498"/>
      <c r="AC256" s="512"/>
      <c r="AD256" s="512" t="s">
        <v>7874</v>
      </c>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c r="IT256" s="9"/>
      <c r="IU256" s="9"/>
      <c r="IV256" s="9"/>
      <c r="IW256" s="9"/>
      <c r="IX256" s="9"/>
      <c r="IY256" s="9"/>
      <c r="IZ256" s="9"/>
      <c r="JA256" s="9"/>
      <c r="JB256" s="9"/>
      <c r="JC256" s="9"/>
      <c r="JD256" s="9"/>
      <c r="JE256" s="9"/>
      <c r="JF256" s="9"/>
      <c r="JG256" s="9"/>
      <c r="JH256" s="9"/>
      <c r="JI256" s="9"/>
      <c r="JJ256" s="9"/>
      <c r="JK256" s="9"/>
      <c r="JL256" s="9"/>
      <c r="JM256" s="9"/>
      <c r="JN256" s="9"/>
      <c r="JO256" s="9"/>
      <c r="JP256" s="9"/>
      <c r="JQ256" s="9"/>
      <c r="JR256" s="9"/>
      <c r="JS256" s="9"/>
      <c r="JT256" s="9"/>
      <c r="JU256" s="9"/>
      <c r="JV256" s="9"/>
      <c r="JW256" s="9"/>
      <c r="JX256" s="9"/>
      <c r="JY256" s="9"/>
      <c r="JZ256" s="9"/>
      <c r="KA256" s="9"/>
      <c r="KB256" s="9"/>
      <c r="KC256" s="9"/>
      <c r="KD256" s="9"/>
      <c r="KE256" s="9"/>
      <c r="KF256" s="9"/>
      <c r="KG256" s="9"/>
      <c r="KH256" s="9"/>
      <c r="KI256" s="9"/>
      <c r="KJ256" s="9"/>
      <c r="KK256" s="9"/>
      <c r="KL256" s="9"/>
      <c r="KM256" s="9"/>
      <c r="KN256" s="9"/>
      <c r="KO256" s="9"/>
      <c r="KP256" s="9"/>
      <c r="KQ256" s="9"/>
      <c r="KR256" s="9"/>
      <c r="KS256" s="9"/>
      <c r="KT256" s="9"/>
      <c r="KU256" s="9"/>
      <c r="KV256" s="9"/>
      <c r="KW256" s="9"/>
      <c r="KX256" s="9"/>
      <c r="KY256" s="9"/>
      <c r="KZ256" s="9"/>
      <c r="LA256" s="9"/>
      <c r="LB256" s="9"/>
      <c r="LC256" s="9"/>
      <c r="LD256" s="9"/>
      <c r="LE256" s="9"/>
      <c r="LF256" s="9"/>
      <c r="LG256" s="9"/>
      <c r="LH256" s="9"/>
      <c r="LI256" s="9"/>
      <c r="LJ256" s="9"/>
      <c r="LK256" s="9"/>
      <c r="LL256" s="9"/>
      <c r="LM256" s="9"/>
      <c r="LN256" s="9"/>
      <c r="LO256" s="9"/>
      <c r="LP256" s="9"/>
      <c r="LQ256" s="9"/>
      <c r="LR256" s="9"/>
      <c r="LS256" s="9"/>
      <c r="LT256" s="9"/>
      <c r="LU256" s="9"/>
      <c r="LV256" s="9"/>
      <c r="LW256" s="9"/>
      <c r="LX256" s="9"/>
    </row>
    <row r="257" spans="1:336" s="15" customFormat="1" ht="94.5" x14ac:dyDescent="0.25">
      <c r="A257" s="661" t="str">
        <f>CONCATENATE(MUEBLES3[[#This Row],[CODIGO DE LA PARTIDA ESPECIFICA ]],"-",MUEBLES3[[#This Row],[NO. EDIFICIO ]],"-",MUEBLES3[[#This Row],[NO. ÁREA ]],"-",MUEBLES3[[#This Row],[NÚM. DE BIEN ]],"-",MUEBLES3[[#This Row],[CONSECUTIVO DEL BIEN ]],"-",MUEBLES3[[#This Row],[CONSECUTIVO GENERAL DE INVENTARIO]])</f>
        <v>515-01-24-280-008-0252</v>
      </c>
      <c r="B257" s="494">
        <v>515</v>
      </c>
      <c r="C257" s="489" t="s">
        <v>6093</v>
      </c>
      <c r="D257" s="495" t="s">
        <v>7752</v>
      </c>
      <c r="E257" s="494" t="s">
        <v>4060</v>
      </c>
      <c r="F257" s="495" t="str">
        <f>VLOOKUP(MUEBLES3[[#This Row],[NO. EDIFICIO ]],EDIFICIOS[],2,FALSE)</f>
        <v>PALACIO MUNICIPAL</v>
      </c>
      <c r="G257" s="495" t="str">
        <f>VLOOKUP(MUEBLES3[[#This Row],[NO. EDIFICIO ]],EDIFICIOS[],3,FALSE)</f>
        <v>PALACIO MUNICIPAL, S/N, COLONIA CENTRO</v>
      </c>
      <c r="H257" s="490" t="s">
        <v>4269</v>
      </c>
      <c r="I257" s="488" t="str">
        <f>VLOOKUP(MUEBLES3[[#This Row],[NO. ÁREA ]],AREAS[],2,FALSE)</f>
        <v>TESORERÍA MUNICIPAL</v>
      </c>
      <c r="J257" s="496" t="str">
        <f>VLOOKUP(MUEBLES3[[#This Row],[NO. ÁREA ]],AREAS[],5,FALSE)</f>
        <v>C. P. NOHEMI VIRIDIANA CORTEZ MONTER</v>
      </c>
      <c r="K257" s="496">
        <v>138</v>
      </c>
      <c r="L257" s="488" t="str">
        <f>VLOOKUP(MUEBLES3[[#This Row],[NÚM. DE NOMINA ]],PERSONAL[],2,FALSE)</f>
        <v>C. P. NOHEMI VIRIDIANA CORTEZ MONTER</v>
      </c>
      <c r="M257" s="488" t="str">
        <f>VLOOKUP(MUEBLES3[[#This Row],[NÚM. DE NOMINA ]],PERSONAL[],3,FALSE)</f>
        <v>TITULAR</v>
      </c>
      <c r="N257" s="494" t="s">
        <v>4913</v>
      </c>
      <c r="O257" s="496" t="s">
        <v>4699</v>
      </c>
      <c r="P257" s="497" t="str">
        <f>VLOOKUP(MUEBLES3[[#This Row],[NÚM. DE BIEN ]],BIENES[],2,FALSE)</f>
        <v>SOFTWARE (PAQUETERIA OFFICE)</v>
      </c>
      <c r="Q257" s="499" t="s">
        <v>3411</v>
      </c>
      <c r="R257" s="490" t="s">
        <v>5194</v>
      </c>
      <c r="S257" s="494" t="s">
        <v>3515</v>
      </c>
      <c r="T257" s="494">
        <v>2019</v>
      </c>
      <c r="U257" s="494" t="s">
        <v>557</v>
      </c>
      <c r="V257" s="494" t="s">
        <v>3516</v>
      </c>
      <c r="W257" s="500">
        <v>45067</v>
      </c>
      <c r="X257" s="498">
        <v>4500</v>
      </c>
      <c r="Y257" s="498"/>
      <c r="Z257" s="498">
        <v>4500</v>
      </c>
      <c r="AA257" s="496" t="s">
        <v>3436</v>
      </c>
      <c r="AB257" s="498"/>
      <c r="AC257" s="512"/>
      <c r="AD257" s="512" t="s">
        <v>7874</v>
      </c>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c r="IT257" s="9"/>
      <c r="IU257" s="9"/>
      <c r="IV257" s="9"/>
      <c r="IW257" s="9"/>
      <c r="IX257" s="9"/>
      <c r="IY257" s="9"/>
      <c r="IZ257" s="9"/>
      <c r="JA257" s="9"/>
      <c r="JB257" s="9"/>
      <c r="JC257" s="9"/>
      <c r="JD257" s="9"/>
      <c r="JE257" s="9"/>
      <c r="JF257" s="9"/>
      <c r="JG257" s="9"/>
      <c r="JH257" s="9"/>
      <c r="JI257" s="9"/>
      <c r="JJ257" s="9"/>
      <c r="JK257" s="9"/>
      <c r="JL257" s="9"/>
      <c r="JM257" s="9"/>
      <c r="JN257" s="9"/>
      <c r="JO257" s="9"/>
      <c r="JP257" s="9"/>
      <c r="JQ257" s="9"/>
      <c r="JR257" s="9"/>
      <c r="JS257" s="9"/>
      <c r="JT257" s="9"/>
      <c r="JU257" s="9"/>
      <c r="JV257" s="9"/>
      <c r="JW257" s="9"/>
      <c r="JX257" s="9"/>
      <c r="JY257" s="9"/>
      <c r="JZ257" s="9"/>
      <c r="KA257" s="9"/>
      <c r="KB257" s="9"/>
      <c r="KC257" s="9"/>
      <c r="KD257" s="9"/>
      <c r="KE257" s="9"/>
      <c r="KF257" s="9"/>
      <c r="KG257" s="9"/>
      <c r="KH257" s="9"/>
      <c r="KI257" s="9"/>
      <c r="KJ257" s="9"/>
      <c r="KK257" s="9"/>
      <c r="KL257" s="9"/>
      <c r="KM257" s="9"/>
      <c r="KN257" s="9"/>
      <c r="KO257" s="9"/>
      <c r="KP257" s="9"/>
      <c r="KQ257" s="9"/>
      <c r="KR257" s="9"/>
      <c r="KS257" s="9"/>
      <c r="KT257" s="9"/>
      <c r="KU257" s="9"/>
      <c r="KV257" s="9"/>
      <c r="KW257" s="9"/>
      <c r="KX257" s="9"/>
      <c r="KY257" s="9"/>
      <c r="KZ257" s="9"/>
      <c r="LA257" s="9"/>
      <c r="LB257" s="9"/>
      <c r="LC257" s="9"/>
      <c r="LD257" s="9"/>
      <c r="LE257" s="9"/>
      <c r="LF257" s="9"/>
      <c r="LG257" s="9"/>
      <c r="LH257" s="9"/>
      <c r="LI257" s="9"/>
      <c r="LJ257" s="9"/>
      <c r="LK257" s="9"/>
      <c r="LL257" s="9"/>
      <c r="LM257" s="9"/>
      <c r="LN257" s="9"/>
      <c r="LO257" s="9"/>
      <c r="LP257" s="9"/>
      <c r="LQ257" s="9"/>
      <c r="LR257" s="9"/>
      <c r="LS257" s="9"/>
      <c r="LT257" s="9"/>
      <c r="LU257" s="9"/>
      <c r="LV257" s="9"/>
      <c r="LW257" s="9"/>
      <c r="LX257" s="9"/>
    </row>
    <row r="258" spans="1:336" s="15" customFormat="1" ht="94.5" x14ac:dyDescent="0.25">
      <c r="A258" s="661" t="str">
        <f>CONCATENATE(MUEBLES3[[#This Row],[CODIGO DE LA PARTIDA ESPECIFICA ]],"-",MUEBLES3[[#This Row],[NO. EDIFICIO ]],"-",MUEBLES3[[#This Row],[NO. ÁREA ]],"-",MUEBLES3[[#This Row],[NÚM. DE BIEN ]],"-",MUEBLES3[[#This Row],[CONSECUTIVO DEL BIEN ]],"-",MUEBLES3[[#This Row],[CONSECUTIVO GENERAL DE INVENTARIO]])</f>
        <v>515-01-24-280-009-0253</v>
      </c>
      <c r="B258" s="494">
        <v>515</v>
      </c>
      <c r="C258" s="489" t="s">
        <v>6093</v>
      </c>
      <c r="D258" s="495" t="s">
        <v>7753</v>
      </c>
      <c r="E258" s="494" t="s">
        <v>4060</v>
      </c>
      <c r="F258" s="495" t="str">
        <f>VLOOKUP(MUEBLES3[[#This Row],[NO. EDIFICIO ]],EDIFICIOS[],2,FALSE)</f>
        <v>PALACIO MUNICIPAL</v>
      </c>
      <c r="G258" s="495" t="str">
        <f>VLOOKUP(MUEBLES3[[#This Row],[NO. EDIFICIO ]],EDIFICIOS[],3,FALSE)</f>
        <v>PALACIO MUNICIPAL, S/N, COLONIA CENTRO</v>
      </c>
      <c r="H258" s="490" t="s">
        <v>4269</v>
      </c>
      <c r="I258" s="488" t="str">
        <f>VLOOKUP(MUEBLES3[[#This Row],[NO. ÁREA ]],AREAS[],2,FALSE)</f>
        <v>TESORERÍA MUNICIPAL</v>
      </c>
      <c r="J258" s="496" t="str">
        <f>VLOOKUP(MUEBLES3[[#This Row],[NO. ÁREA ]],AREAS[],5,FALSE)</f>
        <v>C. P. NOHEMI VIRIDIANA CORTEZ MONTER</v>
      </c>
      <c r="K258" s="496">
        <v>138</v>
      </c>
      <c r="L258" s="488" t="str">
        <f>VLOOKUP(MUEBLES3[[#This Row],[NÚM. DE NOMINA ]],PERSONAL[],2,FALSE)</f>
        <v>C. P. NOHEMI VIRIDIANA CORTEZ MONTER</v>
      </c>
      <c r="M258" s="488" t="str">
        <f>VLOOKUP(MUEBLES3[[#This Row],[NÚM. DE NOMINA ]],PERSONAL[],3,FALSE)</f>
        <v>TITULAR</v>
      </c>
      <c r="N258" s="494" t="s">
        <v>4913</v>
      </c>
      <c r="O258" s="496" t="s">
        <v>4700</v>
      </c>
      <c r="P258" s="497" t="str">
        <f>VLOOKUP(MUEBLES3[[#This Row],[NÚM. DE BIEN ]],BIENES[],2,FALSE)</f>
        <v>SOFTWARE (PAQUETERIA OFFICE)</v>
      </c>
      <c r="Q258" s="499" t="s">
        <v>3411</v>
      </c>
      <c r="R258" s="490" t="s">
        <v>5195</v>
      </c>
      <c r="S258" s="494" t="s">
        <v>3515</v>
      </c>
      <c r="T258" s="494">
        <v>2019</v>
      </c>
      <c r="U258" s="494" t="s">
        <v>557</v>
      </c>
      <c r="V258" s="494" t="s">
        <v>3516</v>
      </c>
      <c r="W258" s="500">
        <v>45067</v>
      </c>
      <c r="X258" s="498">
        <v>4500</v>
      </c>
      <c r="Y258" s="498"/>
      <c r="Z258" s="498">
        <v>4500</v>
      </c>
      <c r="AA258" s="496" t="s">
        <v>3436</v>
      </c>
      <c r="AB258" s="498"/>
      <c r="AC258" s="512"/>
      <c r="AD258" s="512" t="s">
        <v>7874</v>
      </c>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c r="IT258" s="9"/>
      <c r="IU258" s="9"/>
      <c r="IV258" s="9"/>
      <c r="IW258" s="9"/>
      <c r="IX258" s="9"/>
      <c r="IY258" s="9"/>
      <c r="IZ258" s="9"/>
      <c r="JA258" s="9"/>
      <c r="JB258" s="9"/>
      <c r="JC258" s="9"/>
      <c r="JD258" s="9"/>
      <c r="JE258" s="9"/>
      <c r="JF258" s="9"/>
      <c r="JG258" s="9"/>
      <c r="JH258" s="9"/>
      <c r="JI258" s="9"/>
      <c r="JJ258" s="9"/>
      <c r="JK258" s="9"/>
      <c r="JL258" s="9"/>
      <c r="JM258" s="9"/>
      <c r="JN258" s="9"/>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c r="KN258" s="9"/>
      <c r="KO258" s="9"/>
      <c r="KP258" s="9"/>
      <c r="KQ258" s="9"/>
      <c r="KR258" s="9"/>
      <c r="KS258" s="9"/>
      <c r="KT258" s="9"/>
      <c r="KU258" s="9"/>
      <c r="KV258" s="9"/>
      <c r="KW258" s="9"/>
      <c r="KX258" s="9"/>
      <c r="KY258" s="9"/>
      <c r="KZ258" s="9"/>
      <c r="LA258" s="9"/>
      <c r="LB258" s="9"/>
      <c r="LC258" s="9"/>
      <c r="LD258" s="9"/>
      <c r="LE258" s="9"/>
      <c r="LF258" s="9"/>
      <c r="LG258" s="9"/>
      <c r="LH258" s="9"/>
      <c r="LI258" s="9"/>
      <c r="LJ258" s="9"/>
      <c r="LK258" s="9"/>
      <c r="LL258" s="9"/>
      <c r="LM258" s="9"/>
      <c r="LN258" s="9"/>
      <c r="LO258" s="9"/>
      <c r="LP258" s="9"/>
      <c r="LQ258" s="9"/>
      <c r="LR258" s="9"/>
      <c r="LS258" s="9"/>
      <c r="LT258" s="9"/>
      <c r="LU258" s="9"/>
      <c r="LV258" s="9"/>
      <c r="LW258" s="9"/>
      <c r="LX258" s="9"/>
    </row>
    <row r="259" spans="1:336" s="15" customFormat="1" ht="94.5" x14ac:dyDescent="0.25">
      <c r="A259" s="661" t="str">
        <f>CONCATENATE(MUEBLES3[[#This Row],[CODIGO DE LA PARTIDA ESPECIFICA ]],"-",MUEBLES3[[#This Row],[NO. EDIFICIO ]],"-",MUEBLES3[[#This Row],[NO. ÁREA ]],"-",MUEBLES3[[#This Row],[NÚM. DE BIEN ]],"-",MUEBLES3[[#This Row],[CONSECUTIVO DEL BIEN ]],"-",MUEBLES3[[#This Row],[CONSECUTIVO GENERAL DE INVENTARIO]])</f>
        <v>515-01-24-280-010-0254</v>
      </c>
      <c r="B259" s="494">
        <v>515</v>
      </c>
      <c r="C259" s="489" t="s">
        <v>6093</v>
      </c>
      <c r="D259" s="495" t="s">
        <v>7754</v>
      </c>
      <c r="E259" s="494" t="s">
        <v>4060</v>
      </c>
      <c r="F259" s="495" t="str">
        <f>VLOOKUP(MUEBLES3[[#This Row],[NO. EDIFICIO ]],EDIFICIOS[],2,FALSE)</f>
        <v>PALACIO MUNICIPAL</v>
      </c>
      <c r="G259" s="495" t="str">
        <f>VLOOKUP(MUEBLES3[[#This Row],[NO. EDIFICIO ]],EDIFICIOS[],3,FALSE)</f>
        <v>PALACIO MUNICIPAL, S/N, COLONIA CENTRO</v>
      </c>
      <c r="H259" s="490" t="s">
        <v>4269</v>
      </c>
      <c r="I259" s="488" t="str">
        <f>VLOOKUP(MUEBLES3[[#This Row],[NO. ÁREA ]],AREAS[],2,FALSE)</f>
        <v>TESORERÍA MUNICIPAL</v>
      </c>
      <c r="J259" s="496" t="str">
        <f>VLOOKUP(MUEBLES3[[#This Row],[NO. ÁREA ]],AREAS[],5,FALSE)</f>
        <v>C. P. NOHEMI VIRIDIANA CORTEZ MONTER</v>
      </c>
      <c r="K259" s="496">
        <v>138</v>
      </c>
      <c r="L259" s="488" t="str">
        <f>VLOOKUP(MUEBLES3[[#This Row],[NÚM. DE NOMINA ]],PERSONAL[],2,FALSE)</f>
        <v>C. P. NOHEMI VIRIDIANA CORTEZ MONTER</v>
      </c>
      <c r="M259" s="488" t="str">
        <f>VLOOKUP(MUEBLES3[[#This Row],[NÚM. DE NOMINA ]],PERSONAL[],3,FALSE)</f>
        <v>TITULAR</v>
      </c>
      <c r="N259" s="494" t="s">
        <v>4913</v>
      </c>
      <c r="O259" s="496" t="s">
        <v>4701</v>
      </c>
      <c r="P259" s="497" t="str">
        <f>VLOOKUP(MUEBLES3[[#This Row],[NÚM. DE BIEN ]],BIENES[],2,FALSE)</f>
        <v>SOFTWARE (PAQUETERIA OFFICE)</v>
      </c>
      <c r="Q259" s="499" t="s">
        <v>3411</v>
      </c>
      <c r="R259" s="490" t="s">
        <v>5196</v>
      </c>
      <c r="S259" s="494" t="s">
        <v>3515</v>
      </c>
      <c r="T259" s="494">
        <v>2019</v>
      </c>
      <c r="U259" s="494" t="s">
        <v>557</v>
      </c>
      <c r="V259" s="494" t="s">
        <v>3516</v>
      </c>
      <c r="W259" s="500">
        <v>45067</v>
      </c>
      <c r="X259" s="498">
        <v>4500</v>
      </c>
      <c r="Y259" s="498"/>
      <c r="Z259" s="498">
        <v>4500</v>
      </c>
      <c r="AA259" s="496" t="s">
        <v>3436</v>
      </c>
      <c r="AB259" s="498"/>
      <c r="AC259" s="512"/>
      <c r="AD259" s="512" t="s">
        <v>7874</v>
      </c>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9"/>
      <c r="GW259" s="9"/>
      <c r="GX259" s="9"/>
      <c r="GY259" s="9"/>
      <c r="GZ259" s="9"/>
      <c r="HA259" s="9"/>
      <c r="HB259" s="9"/>
      <c r="HC259" s="9"/>
      <c r="HD259" s="9"/>
      <c r="HE259" s="9"/>
      <c r="HF259" s="9"/>
      <c r="HG259" s="9"/>
      <c r="HH259" s="9"/>
      <c r="HI259" s="9"/>
      <c r="HJ259" s="9"/>
      <c r="HK259" s="9"/>
      <c r="HL259" s="9"/>
      <c r="HM259" s="9"/>
      <c r="HN259" s="9"/>
      <c r="HO259" s="9"/>
      <c r="HP259" s="9"/>
      <c r="HQ259" s="9"/>
      <c r="HR259" s="9"/>
      <c r="HS259" s="9"/>
      <c r="HT259" s="9"/>
      <c r="HU259" s="9"/>
      <c r="HV259" s="9"/>
      <c r="HW259" s="9"/>
      <c r="HX259" s="9"/>
      <c r="HY259" s="9"/>
      <c r="HZ259" s="9"/>
      <c r="IA259" s="9"/>
      <c r="IB259" s="9"/>
      <c r="IC259" s="9"/>
      <c r="ID259" s="9"/>
      <c r="IE259" s="9"/>
      <c r="IF259" s="9"/>
      <c r="IG259" s="9"/>
      <c r="IH259" s="9"/>
      <c r="II259" s="9"/>
      <c r="IJ259" s="9"/>
      <c r="IK259" s="9"/>
      <c r="IL259" s="9"/>
      <c r="IM259" s="9"/>
      <c r="IN259" s="9"/>
      <c r="IO259" s="9"/>
      <c r="IP259" s="9"/>
      <c r="IQ259" s="9"/>
      <c r="IR259" s="9"/>
      <c r="IS259" s="9"/>
      <c r="IT259" s="9"/>
      <c r="IU259" s="9"/>
      <c r="IV259" s="9"/>
      <c r="IW259" s="9"/>
      <c r="IX259" s="9"/>
      <c r="IY259" s="9"/>
      <c r="IZ259" s="9"/>
      <c r="JA259" s="9"/>
      <c r="JB259" s="9"/>
      <c r="JC259" s="9"/>
      <c r="JD259" s="9"/>
      <c r="JE259" s="9"/>
      <c r="JF259" s="9"/>
      <c r="JG259" s="9"/>
      <c r="JH259" s="9"/>
      <c r="JI259" s="9"/>
      <c r="JJ259" s="9"/>
      <c r="JK259" s="9"/>
      <c r="JL259" s="9"/>
      <c r="JM259" s="9"/>
      <c r="JN259" s="9"/>
      <c r="JO259" s="9"/>
      <c r="JP259" s="9"/>
      <c r="JQ259" s="9"/>
      <c r="JR259" s="9"/>
      <c r="JS259" s="9"/>
      <c r="JT259" s="9"/>
      <c r="JU259" s="9"/>
      <c r="JV259" s="9"/>
      <c r="JW259" s="9"/>
      <c r="JX259" s="9"/>
      <c r="JY259" s="9"/>
      <c r="JZ259" s="9"/>
      <c r="KA259" s="9"/>
      <c r="KB259" s="9"/>
      <c r="KC259" s="9"/>
      <c r="KD259" s="9"/>
      <c r="KE259" s="9"/>
      <c r="KF259" s="9"/>
      <c r="KG259" s="9"/>
      <c r="KH259" s="9"/>
      <c r="KI259" s="9"/>
      <c r="KJ259" s="9"/>
      <c r="KK259" s="9"/>
      <c r="KL259" s="9"/>
      <c r="KM259" s="9"/>
      <c r="KN259" s="9"/>
      <c r="KO259" s="9"/>
      <c r="KP259" s="9"/>
      <c r="KQ259" s="9"/>
      <c r="KR259" s="9"/>
      <c r="KS259" s="9"/>
      <c r="KT259" s="9"/>
      <c r="KU259" s="9"/>
      <c r="KV259" s="9"/>
      <c r="KW259" s="9"/>
      <c r="KX259" s="9"/>
      <c r="KY259" s="9"/>
      <c r="KZ259" s="9"/>
      <c r="LA259" s="9"/>
      <c r="LB259" s="9"/>
      <c r="LC259" s="9"/>
      <c r="LD259" s="9"/>
      <c r="LE259" s="9"/>
      <c r="LF259" s="9"/>
      <c r="LG259" s="9"/>
      <c r="LH259" s="9"/>
      <c r="LI259" s="9"/>
      <c r="LJ259" s="9"/>
      <c r="LK259" s="9"/>
      <c r="LL259" s="9"/>
      <c r="LM259" s="9"/>
      <c r="LN259" s="9"/>
      <c r="LO259" s="9"/>
      <c r="LP259" s="9"/>
      <c r="LQ259" s="9"/>
      <c r="LR259" s="9"/>
      <c r="LS259" s="9"/>
      <c r="LT259" s="9"/>
      <c r="LU259" s="9"/>
      <c r="LV259" s="9"/>
      <c r="LW259" s="9"/>
      <c r="LX259" s="9"/>
    </row>
    <row r="260" spans="1:336" s="15" customFormat="1" ht="94.5" x14ac:dyDescent="0.25">
      <c r="A260" s="661" t="str">
        <f>CONCATENATE(MUEBLES3[[#This Row],[CODIGO DE LA PARTIDA ESPECIFICA ]],"-",MUEBLES3[[#This Row],[NO. EDIFICIO ]],"-",MUEBLES3[[#This Row],[NO. ÁREA ]],"-",MUEBLES3[[#This Row],[NÚM. DE BIEN ]],"-",MUEBLES3[[#This Row],[CONSECUTIVO DEL BIEN ]],"-",MUEBLES3[[#This Row],[CONSECUTIVO GENERAL DE INVENTARIO]])</f>
        <v>515-01-24-280-011-0255</v>
      </c>
      <c r="B260" s="494">
        <v>515</v>
      </c>
      <c r="C260" s="489" t="s">
        <v>6093</v>
      </c>
      <c r="D260" s="495" t="s">
        <v>7755</v>
      </c>
      <c r="E260" s="494" t="s">
        <v>4060</v>
      </c>
      <c r="F260" s="495" t="str">
        <f>VLOOKUP(MUEBLES3[[#This Row],[NO. EDIFICIO ]],EDIFICIOS[],2,FALSE)</f>
        <v>PALACIO MUNICIPAL</v>
      </c>
      <c r="G260" s="495" t="str">
        <f>VLOOKUP(MUEBLES3[[#This Row],[NO. EDIFICIO ]],EDIFICIOS[],3,FALSE)</f>
        <v>PALACIO MUNICIPAL, S/N, COLONIA CENTRO</v>
      </c>
      <c r="H260" s="490" t="s">
        <v>4269</v>
      </c>
      <c r="I260" s="488" t="str">
        <f>VLOOKUP(MUEBLES3[[#This Row],[NO. ÁREA ]],AREAS[],2,FALSE)</f>
        <v>TESORERÍA MUNICIPAL</v>
      </c>
      <c r="J260" s="496" t="str">
        <f>VLOOKUP(MUEBLES3[[#This Row],[NO. ÁREA ]],AREAS[],5,FALSE)</f>
        <v>C. P. NOHEMI VIRIDIANA CORTEZ MONTER</v>
      </c>
      <c r="K260" s="496">
        <v>138</v>
      </c>
      <c r="L260" s="488" t="str">
        <f>VLOOKUP(MUEBLES3[[#This Row],[NÚM. DE NOMINA ]],PERSONAL[],2,FALSE)</f>
        <v>C. P. NOHEMI VIRIDIANA CORTEZ MONTER</v>
      </c>
      <c r="M260" s="488" t="str">
        <f>VLOOKUP(MUEBLES3[[#This Row],[NÚM. DE NOMINA ]],PERSONAL[],3,FALSE)</f>
        <v>TITULAR</v>
      </c>
      <c r="N260" s="494" t="s">
        <v>4913</v>
      </c>
      <c r="O260" s="496" t="s">
        <v>4702</v>
      </c>
      <c r="P260" s="497" t="str">
        <f>VLOOKUP(MUEBLES3[[#This Row],[NÚM. DE BIEN ]],BIENES[],2,FALSE)</f>
        <v>SOFTWARE (PAQUETERIA OFFICE)</v>
      </c>
      <c r="Q260" s="499" t="s">
        <v>3411</v>
      </c>
      <c r="R260" s="490" t="s">
        <v>5197</v>
      </c>
      <c r="S260" s="494" t="s">
        <v>3515</v>
      </c>
      <c r="T260" s="494">
        <v>2019</v>
      </c>
      <c r="U260" s="494" t="s">
        <v>557</v>
      </c>
      <c r="V260" s="494" t="s">
        <v>3516</v>
      </c>
      <c r="W260" s="500">
        <v>45067</v>
      </c>
      <c r="X260" s="498">
        <v>4500</v>
      </c>
      <c r="Y260" s="498"/>
      <c r="Z260" s="498">
        <v>4500</v>
      </c>
      <c r="AA260" s="496" t="s">
        <v>3436</v>
      </c>
      <c r="AB260" s="498"/>
      <c r="AC260" s="512"/>
      <c r="AD260" s="512" t="s">
        <v>7874</v>
      </c>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c r="DP260" s="9"/>
      <c r="DQ260" s="9"/>
      <c r="DR260" s="9"/>
      <c r="DS260" s="9"/>
      <c r="DT260" s="9"/>
      <c r="DU260" s="9"/>
      <c r="DV260" s="9"/>
      <c r="DW260" s="9"/>
      <c r="DX260" s="9"/>
      <c r="DY260" s="9"/>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9"/>
      <c r="HF260" s="9"/>
      <c r="HG260" s="9"/>
      <c r="HH260" s="9"/>
      <c r="HI260" s="9"/>
      <c r="HJ260" s="9"/>
      <c r="HK260" s="9"/>
      <c r="HL260" s="9"/>
      <c r="HM260" s="9"/>
      <c r="HN260" s="9"/>
      <c r="HO260" s="9"/>
      <c r="HP260" s="9"/>
      <c r="HQ260" s="9"/>
      <c r="HR260" s="9"/>
      <c r="HS260" s="9"/>
      <c r="HT260" s="9"/>
      <c r="HU260" s="9"/>
      <c r="HV260" s="9"/>
      <c r="HW260" s="9"/>
      <c r="HX260" s="9"/>
      <c r="HY260" s="9"/>
      <c r="HZ260" s="9"/>
      <c r="IA260" s="9"/>
      <c r="IB260" s="9"/>
      <c r="IC260" s="9"/>
      <c r="ID260" s="9"/>
      <c r="IE260" s="9"/>
      <c r="IF260" s="9"/>
      <c r="IG260" s="9"/>
      <c r="IH260" s="9"/>
      <c r="II260" s="9"/>
      <c r="IJ260" s="9"/>
      <c r="IK260" s="9"/>
      <c r="IL260" s="9"/>
      <c r="IM260" s="9"/>
      <c r="IN260" s="9"/>
      <c r="IO260" s="9"/>
      <c r="IP260" s="9"/>
      <c r="IQ260" s="9"/>
      <c r="IR260" s="9"/>
      <c r="IS260" s="9"/>
      <c r="IT260" s="9"/>
      <c r="IU260" s="9"/>
      <c r="IV260" s="9"/>
      <c r="IW260" s="9"/>
      <c r="IX260" s="9"/>
      <c r="IY260" s="9"/>
      <c r="IZ260" s="9"/>
      <c r="JA260" s="9"/>
      <c r="JB260" s="9"/>
      <c r="JC260" s="9"/>
      <c r="JD260" s="9"/>
      <c r="JE260" s="9"/>
      <c r="JF260" s="9"/>
      <c r="JG260" s="9"/>
      <c r="JH260" s="9"/>
      <c r="JI260" s="9"/>
      <c r="JJ260" s="9"/>
      <c r="JK260" s="9"/>
      <c r="JL260" s="9"/>
      <c r="JM260" s="9"/>
      <c r="JN260" s="9"/>
      <c r="JO260" s="9"/>
      <c r="JP260" s="9"/>
      <c r="JQ260" s="9"/>
      <c r="JR260" s="9"/>
      <c r="JS260" s="9"/>
      <c r="JT260" s="9"/>
      <c r="JU260" s="9"/>
      <c r="JV260" s="9"/>
      <c r="JW260" s="9"/>
      <c r="JX260" s="9"/>
      <c r="JY260" s="9"/>
      <c r="JZ260" s="9"/>
      <c r="KA260" s="9"/>
      <c r="KB260" s="9"/>
      <c r="KC260" s="9"/>
      <c r="KD260" s="9"/>
      <c r="KE260" s="9"/>
      <c r="KF260" s="9"/>
      <c r="KG260" s="9"/>
      <c r="KH260" s="9"/>
      <c r="KI260" s="9"/>
      <c r="KJ260" s="9"/>
      <c r="KK260" s="9"/>
      <c r="KL260" s="9"/>
      <c r="KM260" s="9"/>
      <c r="KN260" s="9"/>
      <c r="KO260" s="9"/>
      <c r="KP260" s="9"/>
      <c r="KQ260" s="9"/>
      <c r="KR260" s="9"/>
      <c r="KS260" s="9"/>
      <c r="KT260" s="9"/>
      <c r="KU260" s="9"/>
      <c r="KV260" s="9"/>
      <c r="KW260" s="9"/>
      <c r="KX260" s="9"/>
      <c r="KY260" s="9"/>
      <c r="KZ260" s="9"/>
      <c r="LA260" s="9"/>
      <c r="LB260" s="9"/>
      <c r="LC260" s="9"/>
      <c r="LD260" s="9"/>
      <c r="LE260" s="9"/>
      <c r="LF260" s="9"/>
      <c r="LG260" s="9"/>
      <c r="LH260" s="9"/>
      <c r="LI260" s="9"/>
      <c r="LJ260" s="9"/>
      <c r="LK260" s="9"/>
      <c r="LL260" s="9"/>
      <c r="LM260" s="9"/>
      <c r="LN260" s="9"/>
      <c r="LO260" s="9"/>
      <c r="LP260" s="9"/>
      <c r="LQ260" s="9"/>
      <c r="LR260" s="9"/>
      <c r="LS260" s="9"/>
      <c r="LT260" s="9"/>
      <c r="LU260" s="9"/>
      <c r="LV260" s="9"/>
      <c r="LW260" s="9"/>
      <c r="LX260" s="9"/>
    </row>
    <row r="261" spans="1:336" s="15" customFormat="1" ht="94.5" x14ac:dyDescent="0.25">
      <c r="A261" s="661" t="str">
        <f>CONCATENATE(MUEBLES3[[#This Row],[CODIGO DE LA PARTIDA ESPECIFICA ]],"-",MUEBLES3[[#This Row],[NO. EDIFICIO ]],"-",MUEBLES3[[#This Row],[NO. ÁREA ]],"-",MUEBLES3[[#This Row],[NÚM. DE BIEN ]],"-",MUEBLES3[[#This Row],[CONSECUTIVO DEL BIEN ]],"-",MUEBLES3[[#This Row],[CONSECUTIVO GENERAL DE INVENTARIO]])</f>
        <v>515-01-24-280-012-0256</v>
      </c>
      <c r="B261" s="494">
        <v>515</v>
      </c>
      <c r="C261" s="489" t="s">
        <v>6093</v>
      </c>
      <c r="D261" s="495" t="s">
        <v>7756</v>
      </c>
      <c r="E261" s="494" t="s">
        <v>4060</v>
      </c>
      <c r="F261" s="495" t="str">
        <f>VLOOKUP(MUEBLES3[[#This Row],[NO. EDIFICIO ]],EDIFICIOS[],2,FALSE)</f>
        <v>PALACIO MUNICIPAL</v>
      </c>
      <c r="G261" s="495" t="str">
        <f>VLOOKUP(MUEBLES3[[#This Row],[NO. EDIFICIO ]],EDIFICIOS[],3,FALSE)</f>
        <v>PALACIO MUNICIPAL, S/N, COLONIA CENTRO</v>
      </c>
      <c r="H261" s="490" t="s">
        <v>4269</v>
      </c>
      <c r="I261" s="488" t="str">
        <f>VLOOKUP(MUEBLES3[[#This Row],[NO. ÁREA ]],AREAS[],2,FALSE)</f>
        <v>TESORERÍA MUNICIPAL</v>
      </c>
      <c r="J261" s="496" t="str">
        <f>VLOOKUP(MUEBLES3[[#This Row],[NO. ÁREA ]],AREAS[],5,FALSE)</f>
        <v>C. P. NOHEMI VIRIDIANA CORTEZ MONTER</v>
      </c>
      <c r="K261" s="496">
        <v>138</v>
      </c>
      <c r="L261" s="488" t="str">
        <f>VLOOKUP(MUEBLES3[[#This Row],[NÚM. DE NOMINA ]],PERSONAL[],2,FALSE)</f>
        <v>C. P. NOHEMI VIRIDIANA CORTEZ MONTER</v>
      </c>
      <c r="M261" s="488" t="str">
        <f>VLOOKUP(MUEBLES3[[#This Row],[NÚM. DE NOMINA ]],PERSONAL[],3,FALSE)</f>
        <v>TITULAR</v>
      </c>
      <c r="N261" s="494" t="s">
        <v>4913</v>
      </c>
      <c r="O261" s="496" t="s">
        <v>4703</v>
      </c>
      <c r="P261" s="497" t="str">
        <f>VLOOKUP(MUEBLES3[[#This Row],[NÚM. DE BIEN ]],BIENES[],2,FALSE)</f>
        <v>SOFTWARE (PAQUETERIA OFFICE)</v>
      </c>
      <c r="Q261" s="499" t="s">
        <v>3411</v>
      </c>
      <c r="R261" s="490" t="s">
        <v>5198</v>
      </c>
      <c r="S261" s="494" t="s">
        <v>3515</v>
      </c>
      <c r="T261" s="494">
        <v>2019</v>
      </c>
      <c r="U261" s="494" t="s">
        <v>557</v>
      </c>
      <c r="V261" s="494" t="s">
        <v>3516</v>
      </c>
      <c r="W261" s="500">
        <v>45067</v>
      </c>
      <c r="X261" s="498">
        <v>4500</v>
      </c>
      <c r="Y261" s="498"/>
      <c r="Z261" s="498">
        <v>4500</v>
      </c>
      <c r="AA261" s="496" t="s">
        <v>3436</v>
      </c>
      <c r="AB261" s="498"/>
      <c r="AC261" s="512"/>
      <c r="AD261" s="512" t="s">
        <v>7874</v>
      </c>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9"/>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9"/>
      <c r="HF261" s="9"/>
      <c r="HG261" s="9"/>
      <c r="HH261" s="9"/>
      <c r="HI261" s="9"/>
      <c r="HJ261" s="9"/>
      <c r="HK261" s="9"/>
      <c r="HL261" s="9"/>
      <c r="HM261" s="9"/>
      <c r="HN261" s="9"/>
      <c r="HO261" s="9"/>
      <c r="HP261" s="9"/>
      <c r="HQ261" s="9"/>
      <c r="HR261" s="9"/>
      <c r="HS261" s="9"/>
      <c r="HT261" s="9"/>
      <c r="HU261" s="9"/>
      <c r="HV261" s="9"/>
      <c r="HW261" s="9"/>
      <c r="HX261" s="9"/>
      <c r="HY261" s="9"/>
      <c r="HZ261" s="9"/>
      <c r="IA261" s="9"/>
      <c r="IB261" s="9"/>
      <c r="IC261" s="9"/>
      <c r="ID261" s="9"/>
      <c r="IE261" s="9"/>
      <c r="IF261" s="9"/>
      <c r="IG261" s="9"/>
      <c r="IH261" s="9"/>
      <c r="II261" s="9"/>
      <c r="IJ261" s="9"/>
      <c r="IK261" s="9"/>
      <c r="IL261" s="9"/>
      <c r="IM261" s="9"/>
      <c r="IN261" s="9"/>
      <c r="IO261" s="9"/>
      <c r="IP261" s="9"/>
      <c r="IQ261" s="9"/>
      <c r="IR261" s="9"/>
      <c r="IS261" s="9"/>
      <c r="IT261" s="9"/>
      <c r="IU261" s="9"/>
      <c r="IV261" s="9"/>
      <c r="IW261" s="9"/>
      <c r="IX261" s="9"/>
      <c r="IY261" s="9"/>
      <c r="IZ261" s="9"/>
      <c r="JA261" s="9"/>
      <c r="JB261" s="9"/>
      <c r="JC261" s="9"/>
      <c r="JD261" s="9"/>
      <c r="JE261" s="9"/>
      <c r="JF261" s="9"/>
      <c r="JG261" s="9"/>
      <c r="JH261" s="9"/>
      <c r="JI261" s="9"/>
      <c r="JJ261" s="9"/>
      <c r="JK261" s="9"/>
      <c r="JL261" s="9"/>
      <c r="JM261" s="9"/>
      <c r="JN261" s="9"/>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c r="KN261" s="9"/>
      <c r="KO261" s="9"/>
      <c r="KP261" s="9"/>
      <c r="KQ261" s="9"/>
      <c r="KR261" s="9"/>
      <c r="KS261" s="9"/>
      <c r="KT261" s="9"/>
      <c r="KU261" s="9"/>
      <c r="KV261" s="9"/>
      <c r="KW261" s="9"/>
      <c r="KX261" s="9"/>
      <c r="KY261" s="9"/>
      <c r="KZ261" s="9"/>
      <c r="LA261" s="9"/>
      <c r="LB261" s="9"/>
      <c r="LC261" s="9"/>
      <c r="LD261" s="9"/>
      <c r="LE261" s="9"/>
      <c r="LF261" s="9"/>
      <c r="LG261" s="9"/>
      <c r="LH261" s="9"/>
      <c r="LI261" s="9"/>
      <c r="LJ261" s="9"/>
      <c r="LK261" s="9"/>
      <c r="LL261" s="9"/>
      <c r="LM261" s="9"/>
      <c r="LN261" s="9"/>
      <c r="LO261" s="9"/>
      <c r="LP261" s="9"/>
      <c r="LQ261" s="9"/>
      <c r="LR261" s="9"/>
      <c r="LS261" s="9"/>
      <c r="LT261" s="9"/>
      <c r="LU261" s="9"/>
      <c r="LV261" s="9"/>
      <c r="LW261" s="9"/>
      <c r="LX261" s="9"/>
    </row>
    <row r="262" spans="1:336" s="15" customFormat="1" ht="126" x14ac:dyDescent="0.25">
      <c r="A262" s="671" t="str">
        <f>CONCATENATE(MUEBLES3[[#This Row],[CODIGO DE LA PARTIDA ESPECIFICA ]],"-",MUEBLES3[[#This Row],[NO. EDIFICIO ]],"-",MUEBLES3[[#This Row],[NO. ÁREA ]],"-",MUEBLES3[[#This Row],[NÚM. DE BIEN ]],"-",MUEBLES3[[#This Row],[CONSECUTIVO DEL BIEN ]],"-",MUEBLES3[[#This Row],[CONSECUTIVO GENERAL DE INVENTARIO]])</f>
        <v>515-01-24-151-078-0257</v>
      </c>
      <c r="B262" s="494">
        <v>515</v>
      </c>
      <c r="C262" s="489" t="s">
        <v>6093</v>
      </c>
      <c r="D262" s="495" t="s">
        <v>7757</v>
      </c>
      <c r="E262" s="494" t="s">
        <v>4060</v>
      </c>
      <c r="F262" s="495" t="str">
        <f>VLOOKUP(MUEBLES3[[#This Row],[NO. EDIFICIO ]],EDIFICIOS[],2,FALSE)</f>
        <v>PALACIO MUNICIPAL</v>
      </c>
      <c r="G262" s="495" t="str">
        <f>VLOOKUP(MUEBLES3[[#This Row],[NO. EDIFICIO ]],EDIFICIOS[],3,FALSE)</f>
        <v>PALACIO MUNICIPAL, S/N, COLONIA CENTRO</v>
      </c>
      <c r="H262" s="490" t="s">
        <v>4269</v>
      </c>
      <c r="I262" s="488" t="str">
        <f>VLOOKUP(MUEBLES3[[#This Row],[NO. ÁREA ]],AREAS[],2,FALSE)</f>
        <v>TESORERÍA MUNICIPAL</v>
      </c>
      <c r="J262" s="496" t="str">
        <f>VLOOKUP(MUEBLES3[[#This Row],[NO. ÁREA ]],AREAS[],5,FALSE)</f>
        <v>C. P. NOHEMI VIRIDIANA CORTEZ MONTER</v>
      </c>
      <c r="K262" s="496">
        <v>138</v>
      </c>
      <c r="L262" s="488" t="str">
        <f>VLOOKUP(MUEBLES3[[#This Row],[NÚM. DE NOMINA ]],PERSONAL[],2,FALSE)</f>
        <v>C. P. NOHEMI VIRIDIANA CORTEZ MONTER</v>
      </c>
      <c r="M262" s="488" t="str">
        <f>VLOOKUP(MUEBLES3[[#This Row],[NÚM. DE NOMINA ]],PERSONAL[],3,FALSE)</f>
        <v>TITULAR</v>
      </c>
      <c r="N262" s="494" t="s">
        <v>4404</v>
      </c>
      <c r="O262" s="496" t="s">
        <v>4769</v>
      </c>
      <c r="P262" s="497" t="str">
        <f>VLOOKUP(MUEBLES3[[#This Row],[NÚM. DE BIEN ]],BIENES[],2,FALSE)</f>
        <v xml:space="preserve">IMPRESORA </v>
      </c>
      <c r="Q262" s="499" t="s">
        <v>3412</v>
      </c>
      <c r="R262" s="490" t="s">
        <v>5199</v>
      </c>
      <c r="S262" s="494" t="s">
        <v>1832</v>
      </c>
      <c r="T262" s="494" t="s">
        <v>3517</v>
      </c>
      <c r="U262" s="494"/>
      <c r="V262" s="494" t="s">
        <v>3518</v>
      </c>
      <c r="W262" s="500">
        <v>45095</v>
      </c>
      <c r="X262" s="498">
        <v>5300</v>
      </c>
      <c r="Y262" s="498"/>
      <c r="Z262" s="498">
        <v>5300</v>
      </c>
      <c r="AA262" s="496" t="s">
        <v>3436</v>
      </c>
      <c r="AB262" s="498"/>
      <c r="AC262" s="512" t="s">
        <v>6732</v>
      </c>
      <c r="AD262" s="511" t="s">
        <v>7852</v>
      </c>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9"/>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9"/>
      <c r="HF262" s="9"/>
      <c r="HG262" s="9"/>
      <c r="HH262" s="9"/>
      <c r="HI262" s="9"/>
      <c r="HJ262" s="9"/>
      <c r="HK262" s="9"/>
      <c r="HL262" s="9"/>
      <c r="HM262" s="9"/>
      <c r="HN262" s="9"/>
      <c r="HO262" s="9"/>
      <c r="HP262" s="9"/>
      <c r="HQ262" s="9"/>
      <c r="HR262" s="9"/>
      <c r="HS262" s="9"/>
      <c r="HT262" s="9"/>
      <c r="HU262" s="9"/>
      <c r="HV262" s="9"/>
      <c r="HW262" s="9"/>
      <c r="HX262" s="9"/>
      <c r="HY262" s="9"/>
      <c r="HZ262" s="9"/>
      <c r="IA262" s="9"/>
      <c r="IB262" s="9"/>
      <c r="IC262" s="9"/>
      <c r="ID262" s="9"/>
      <c r="IE262" s="9"/>
      <c r="IF262" s="9"/>
      <c r="IG262" s="9"/>
      <c r="IH262" s="9"/>
      <c r="II262" s="9"/>
      <c r="IJ262" s="9"/>
      <c r="IK262" s="9"/>
      <c r="IL262" s="9"/>
      <c r="IM262" s="9"/>
      <c r="IN262" s="9"/>
      <c r="IO262" s="9"/>
      <c r="IP262" s="9"/>
      <c r="IQ262" s="9"/>
      <c r="IR262" s="9"/>
      <c r="IS262" s="9"/>
      <c r="IT262" s="9"/>
      <c r="IU262" s="9"/>
      <c r="IV262" s="9"/>
      <c r="IW262" s="9"/>
      <c r="IX262" s="9"/>
      <c r="IY262" s="9"/>
      <c r="IZ262" s="9"/>
      <c r="JA262" s="9"/>
      <c r="JB262" s="9"/>
      <c r="JC262" s="9"/>
      <c r="JD262" s="9"/>
      <c r="JE262" s="9"/>
      <c r="JF262" s="9"/>
      <c r="JG262" s="9"/>
      <c r="JH262" s="9"/>
      <c r="JI262" s="9"/>
      <c r="JJ262" s="9"/>
      <c r="JK262" s="9"/>
      <c r="JL262" s="9"/>
      <c r="JM262" s="9"/>
      <c r="JN262" s="9"/>
      <c r="JO262" s="9"/>
      <c r="JP262" s="9"/>
      <c r="JQ262" s="9"/>
      <c r="JR262" s="9"/>
      <c r="JS262" s="9"/>
      <c r="JT262" s="9"/>
      <c r="JU262" s="9"/>
      <c r="JV262" s="9"/>
      <c r="JW262" s="9"/>
      <c r="JX262" s="9"/>
      <c r="JY262" s="9"/>
      <c r="JZ262" s="9"/>
      <c r="KA262" s="9"/>
      <c r="KB262" s="9"/>
      <c r="KC262" s="9"/>
      <c r="KD262" s="9"/>
      <c r="KE262" s="9"/>
      <c r="KF262" s="9"/>
      <c r="KG262" s="9"/>
      <c r="KH262" s="9"/>
      <c r="KI262" s="9"/>
      <c r="KJ262" s="9"/>
      <c r="KK262" s="9"/>
      <c r="KL262" s="9"/>
      <c r="KM262" s="9"/>
      <c r="KN262" s="9"/>
      <c r="KO262" s="9"/>
      <c r="KP262" s="9"/>
      <c r="KQ262" s="9"/>
      <c r="KR262" s="9"/>
      <c r="KS262" s="9"/>
      <c r="KT262" s="9"/>
      <c r="KU262" s="9"/>
      <c r="KV262" s="9"/>
      <c r="KW262" s="9"/>
      <c r="KX262" s="9"/>
      <c r="KY262" s="9"/>
      <c r="KZ262" s="9"/>
      <c r="LA262" s="9"/>
      <c r="LB262" s="9"/>
      <c r="LC262" s="9"/>
      <c r="LD262" s="9"/>
      <c r="LE262" s="9"/>
      <c r="LF262" s="9"/>
      <c r="LG262" s="9"/>
      <c r="LH262" s="9"/>
      <c r="LI262" s="9"/>
      <c r="LJ262" s="9"/>
      <c r="LK262" s="9"/>
      <c r="LL262" s="9"/>
      <c r="LM262" s="9"/>
      <c r="LN262" s="9"/>
      <c r="LO262" s="9"/>
      <c r="LP262" s="9"/>
      <c r="LQ262" s="9"/>
      <c r="LR262" s="9"/>
      <c r="LS262" s="9"/>
      <c r="LT262" s="9"/>
      <c r="LU262" s="9"/>
      <c r="LV262" s="9"/>
      <c r="LW262" s="9"/>
      <c r="LX262" s="9"/>
    </row>
    <row r="263" spans="1:336" s="15" customFormat="1" ht="378" x14ac:dyDescent="0.25">
      <c r="A263" s="661" t="str">
        <f>CONCATENATE(MUEBLES3[[#This Row],[CODIGO DE LA PARTIDA ESPECIFICA ]],"-",MUEBLES3[[#This Row],[NO. EDIFICIO ]],"-",MUEBLES3[[#This Row],[NO. ÁREA ]],"-",MUEBLES3[[#This Row],[NÚM. DE BIEN ]],"-",MUEBLES3[[#This Row],[CONSECUTIVO DEL BIEN ]],"-",MUEBLES3[[#This Row],[CONSECUTIVO GENERAL DE INVENTARIO]])</f>
        <v>515-01-57-082-008-0258</v>
      </c>
      <c r="B263" s="494">
        <v>515</v>
      </c>
      <c r="C263" s="489" t="s">
        <v>6093</v>
      </c>
      <c r="D263" s="495" t="s">
        <v>7758</v>
      </c>
      <c r="E263" s="494" t="s">
        <v>4060</v>
      </c>
      <c r="F263" s="495" t="str">
        <f>VLOOKUP(MUEBLES3[[#This Row],[NO. EDIFICIO ]],EDIFICIOS[],2,FALSE)</f>
        <v>PALACIO MUNICIPAL</v>
      </c>
      <c r="G263" s="495" t="str">
        <f>VLOOKUP(MUEBLES3[[#This Row],[NO. EDIFICIO ]],EDIFICIOS[],3,FALSE)</f>
        <v>PALACIO MUNICIPAL, S/N, COLONIA CENTRO</v>
      </c>
      <c r="H263" s="490" t="s">
        <v>4302</v>
      </c>
      <c r="I263" s="488" t="str">
        <f>VLOOKUP(MUEBLES3[[#This Row],[NO. ÁREA ]],AREAS[],2,FALSE)</f>
        <v xml:space="preserve">ÓRGANO INTERNO DE CONTROL </v>
      </c>
      <c r="J263" s="496" t="str">
        <f>VLOOKUP(MUEBLES3[[#This Row],[NO. ÁREA ]],AREAS[],5,FALSE)</f>
        <v>LIC. ELSY ODETTE GONZÁLEZ MOLINA</v>
      </c>
      <c r="K263" s="496">
        <v>109</v>
      </c>
      <c r="L263" s="488" t="str">
        <f>VLOOKUP(MUEBLES3[[#This Row],[NÚM. DE NOMINA ]],PERSONAL[],2,FALSE)</f>
        <v>LIC. ELSY ODETTE GONZÁLEZ MOLINA</v>
      </c>
      <c r="M263" s="488" t="str">
        <f>VLOOKUP(MUEBLES3[[#This Row],[NÚM. DE NOMINA ]],PERSONAL[],3,FALSE)</f>
        <v>TITULAR</v>
      </c>
      <c r="N263" s="494" t="s">
        <v>4773</v>
      </c>
      <c r="O263" s="496" t="s">
        <v>4699</v>
      </c>
      <c r="P263" s="497" t="str">
        <f>VLOOKUP(MUEBLES3[[#This Row],[NÚM. DE BIEN ]],BIENES[],2,FALSE)</f>
        <v>COMPUTADORA PORTATIL</v>
      </c>
      <c r="Q263" s="499" t="s">
        <v>3732</v>
      </c>
      <c r="R263" s="490" t="s">
        <v>5200</v>
      </c>
      <c r="S263" s="494" t="s">
        <v>184</v>
      </c>
      <c r="T263" s="494" t="s">
        <v>3444</v>
      </c>
      <c r="U263" s="494" t="s">
        <v>3733</v>
      </c>
      <c r="V263" s="494">
        <v>245104</v>
      </c>
      <c r="W263" s="500">
        <v>45170</v>
      </c>
      <c r="X263" s="498">
        <v>11804.24</v>
      </c>
      <c r="Y263" s="498"/>
      <c r="Z263" s="498">
        <v>11804.24</v>
      </c>
      <c r="AA263" s="496" t="s">
        <v>1343</v>
      </c>
      <c r="AB263" s="498"/>
      <c r="AC263" s="512" t="s">
        <v>26</v>
      </c>
      <c r="AD263" s="511"/>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9"/>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9"/>
      <c r="HF263" s="9"/>
      <c r="HG263" s="9"/>
      <c r="HH263" s="9"/>
      <c r="HI263" s="9"/>
      <c r="HJ263" s="9"/>
      <c r="HK263" s="9"/>
      <c r="HL263" s="9"/>
      <c r="HM263" s="9"/>
      <c r="HN263" s="9"/>
      <c r="HO263" s="9"/>
      <c r="HP263" s="9"/>
      <c r="HQ263" s="9"/>
      <c r="HR263" s="9"/>
      <c r="HS263" s="9"/>
      <c r="HT263" s="9"/>
      <c r="HU263" s="9"/>
      <c r="HV263" s="9"/>
      <c r="HW263" s="9"/>
      <c r="HX263" s="9"/>
      <c r="HY263" s="9"/>
      <c r="HZ263" s="9"/>
      <c r="IA263" s="9"/>
      <c r="IB263" s="9"/>
      <c r="IC263" s="9"/>
      <c r="ID263" s="9"/>
      <c r="IE263" s="9"/>
      <c r="IF263" s="9"/>
      <c r="IG263" s="9"/>
      <c r="IH263" s="9"/>
      <c r="II263" s="9"/>
      <c r="IJ263" s="9"/>
      <c r="IK263" s="9"/>
      <c r="IL263" s="9"/>
      <c r="IM263" s="9"/>
      <c r="IN263" s="9"/>
      <c r="IO263" s="9"/>
      <c r="IP263" s="9"/>
      <c r="IQ263" s="9"/>
      <c r="IR263" s="9"/>
      <c r="IS263" s="9"/>
      <c r="IT263" s="9"/>
      <c r="IU263" s="9"/>
      <c r="IV263" s="9"/>
      <c r="IW263" s="9"/>
      <c r="IX263" s="9"/>
      <c r="IY263" s="9"/>
      <c r="IZ263" s="9"/>
      <c r="JA263" s="9"/>
      <c r="JB263" s="9"/>
      <c r="JC263" s="9"/>
      <c r="JD263" s="9"/>
      <c r="JE263" s="9"/>
      <c r="JF263" s="9"/>
      <c r="JG263" s="9"/>
      <c r="JH263" s="9"/>
      <c r="JI263" s="9"/>
      <c r="JJ263" s="9"/>
      <c r="JK263" s="9"/>
      <c r="JL263" s="9"/>
      <c r="JM263" s="9"/>
      <c r="JN263" s="9"/>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c r="KN263" s="9"/>
      <c r="KO263" s="9"/>
      <c r="KP263" s="9"/>
      <c r="KQ263" s="9"/>
      <c r="KR263" s="9"/>
      <c r="KS263" s="9"/>
      <c r="KT263" s="9"/>
      <c r="KU263" s="9"/>
      <c r="KV263" s="9"/>
      <c r="KW263" s="9"/>
      <c r="KX263" s="9"/>
      <c r="KY263" s="9"/>
      <c r="KZ263" s="9"/>
      <c r="LA263" s="9"/>
      <c r="LB263" s="9"/>
      <c r="LC263" s="9"/>
      <c r="LD263" s="9"/>
      <c r="LE263" s="9"/>
      <c r="LF263" s="9"/>
      <c r="LG263" s="9"/>
      <c r="LH263" s="9"/>
      <c r="LI263" s="9"/>
      <c r="LJ263" s="9"/>
      <c r="LK263" s="9"/>
      <c r="LL263" s="9"/>
      <c r="LM263" s="9"/>
      <c r="LN263" s="9"/>
      <c r="LO263" s="9"/>
      <c r="LP263" s="9"/>
      <c r="LQ263" s="9"/>
      <c r="LR263" s="9"/>
      <c r="LS263" s="9"/>
      <c r="LT263" s="9"/>
      <c r="LU263" s="9"/>
      <c r="LV263" s="9"/>
      <c r="LW263" s="9"/>
      <c r="LX263" s="9"/>
    </row>
    <row r="264" spans="1:336" s="15" customFormat="1" ht="409.5" x14ac:dyDescent="0.25">
      <c r="A264" s="661" t="str">
        <f>CONCATENATE(MUEBLES3[[#This Row],[CODIGO DE LA PARTIDA ESPECIFICA ]],"-",MUEBLES3[[#This Row],[NO. EDIFICIO ]],"-",MUEBLES3[[#This Row],[NO. ÁREA ]],"-",MUEBLES3[[#This Row],[NÚM. DE BIEN ]],"-",MUEBLES3[[#This Row],[CONSECUTIVO DEL BIEN ]],"-",MUEBLES3[[#This Row],[CONSECUTIVO GENERAL DE INVENTARIO]])</f>
        <v>515-01-57-109-109-0259</v>
      </c>
      <c r="B264" s="494">
        <v>515</v>
      </c>
      <c r="C264" s="489" t="s">
        <v>6093</v>
      </c>
      <c r="D264" s="495" t="s">
        <v>7759</v>
      </c>
      <c r="E264" s="494" t="s">
        <v>4060</v>
      </c>
      <c r="F264" s="495" t="str">
        <f>VLOOKUP(MUEBLES3[[#This Row],[NO. EDIFICIO ]],EDIFICIOS[],2,FALSE)</f>
        <v>PALACIO MUNICIPAL</v>
      </c>
      <c r="G264" s="495" t="str">
        <f>VLOOKUP(MUEBLES3[[#This Row],[NO. EDIFICIO ]],EDIFICIOS[],3,FALSE)</f>
        <v>PALACIO MUNICIPAL, S/N, COLONIA CENTRO</v>
      </c>
      <c r="H264" s="490" t="s">
        <v>4302</v>
      </c>
      <c r="I264" s="488" t="str">
        <f>VLOOKUP(MUEBLES3[[#This Row],[NO. ÁREA ]],AREAS[],2,FALSE)</f>
        <v xml:space="preserve">ÓRGANO INTERNO DE CONTROL </v>
      </c>
      <c r="J264" s="496" t="str">
        <f>VLOOKUP(MUEBLES3[[#This Row],[NO. ÁREA ]],AREAS[],5,FALSE)</f>
        <v>LIC. ELSY ODETTE GONZÁLEZ MOLINA</v>
      </c>
      <c r="K264" s="496">
        <v>109</v>
      </c>
      <c r="L264" s="488" t="str">
        <f>VLOOKUP(MUEBLES3[[#This Row],[NÚM. DE NOMINA ]],PERSONAL[],2,FALSE)</f>
        <v>LIC. ELSY ODETTE GONZÁLEZ MOLINA</v>
      </c>
      <c r="M264" s="488" t="str">
        <f>VLOOKUP(MUEBLES3[[#This Row],[NÚM. DE NOMINA ]],PERSONAL[],3,FALSE)</f>
        <v>TITULAR</v>
      </c>
      <c r="N264" s="494" t="s">
        <v>4339</v>
      </c>
      <c r="O264" s="496" t="s">
        <v>4339</v>
      </c>
      <c r="P264" s="497" t="str">
        <f>VLOOKUP(MUEBLES3[[#This Row],[NÚM. DE BIEN ]],BIENES[],2,FALSE)</f>
        <v xml:space="preserve">EQUIPO DE COMPUTO </v>
      </c>
      <c r="Q264" s="499" t="s">
        <v>3434</v>
      </c>
      <c r="R264" s="490" t="s">
        <v>5201</v>
      </c>
      <c r="S264" s="494" t="s">
        <v>22</v>
      </c>
      <c r="T264" s="494" t="s">
        <v>3442</v>
      </c>
      <c r="U264" s="494"/>
      <c r="V264" s="494" t="s">
        <v>3443</v>
      </c>
      <c r="W264" s="500">
        <v>45170</v>
      </c>
      <c r="X264" s="498">
        <v>16611.2</v>
      </c>
      <c r="Y264" s="498"/>
      <c r="Z264" s="498">
        <v>16611.2</v>
      </c>
      <c r="AA264" s="496" t="s">
        <v>1338</v>
      </c>
      <c r="AB264" s="498"/>
      <c r="AC264" s="512" t="s">
        <v>33</v>
      </c>
      <c r="AD264" s="511"/>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9"/>
      <c r="GW264" s="9"/>
      <c r="GX264" s="9"/>
      <c r="GY264" s="9"/>
      <c r="GZ264" s="9"/>
      <c r="HA264" s="9"/>
      <c r="HB264" s="9"/>
      <c r="HC264" s="9"/>
      <c r="HD264" s="9"/>
      <c r="HE264" s="9"/>
      <c r="HF264" s="9"/>
      <c r="HG264" s="9"/>
      <c r="HH264" s="9"/>
      <c r="HI264" s="9"/>
      <c r="HJ264" s="9"/>
      <c r="HK264" s="9"/>
      <c r="HL264" s="9"/>
      <c r="HM264" s="9"/>
      <c r="HN264" s="9"/>
      <c r="HO264" s="9"/>
      <c r="HP264" s="9"/>
      <c r="HQ264" s="9"/>
      <c r="HR264" s="9"/>
      <c r="HS264" s="9"/>
      <c r="HT264" s="9"/>
      <c r="HU264" s="9"/>
      <c r="HV264" s="9"/>
      <c r="HW264" s="9"/>
      <c r="HX264" s="9"/>
      <c r="HY264" s="9"/>
      <c r="HZ264" s="9"/>
      <c r="IA264" s="9"/>
      <c r="IB264" s="9"/>
      <c r="IC264" s="9"/>
      <c r="ID264" s="9"/>
      <c r="IE264" s="9"/>
      <c r="IF264" s="9"/>
      <c r="IG264" s="9"/>
      <c r="IH264" s="9"/>
      <c r="II264" s="9"/>
      <c r="IJ264" s="9"/>
      <c r="IK264" s="9"/>
      <c r="IL264" s="9"/>
      <c r="IM264" s="9"/>
      <c r="IN264" s="9"/>
      <c r="IO264" s="9"/>
      <c r="IP264" s="9"/>
      <c r="IQ264" s="9"/>
      <c r="IR264" s="9"/>
      <c r="IS264" s="9"/>
      <c r="IT264" s="9"/>
      <c r="IU264" s="9"/>
      <c r="IV264" s="9"/>
      <c r="IW264" s="9"/>
      <c r="IX264" s="9"/>
      <c r="IY264" s="9"/>
      <c r="IZ264" s="9"/>
      <c r="JA264" s="9"/>
      <c r="JB264" s="9"/>
      <c r="JC264" s="9"/>
      <c r="JD264" s="9"/>
      <c r="JE264" s="9"/>
      <c r="JF264" s="9"/>
      <c r="JG264" s="9"/>
      <c r="JH264" s="9"/>
      <c r="JI264" s="9"/>
      <c r="JJ264" s="9"/>
      <c r="JK264" s="9"/>
      <c r="JL264" s="9"/>
      <c r="JM264" s="9"/>
      <c r="JN264" s="9"/>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c r="KN264" s="9"/>
      <c r="KO264" s="9"/>
      <c r="KP264" s="9"/>
      <c r="KQ264" s="9"/>
      <c r="KR264" s="9"/>
      <c r="KS264" s="9"/>
      <c r="KT264" s="9"/>
      <c r="KU264" s="9"/>
      <c r="KV264" s="9"/>
      <c r="KW264" s="9"/>
      <c r="KX264" s="9"/>
      <c r="KY264" s="9"/>
      <c r="KZ264" s="9"/>
      <c r="LA264" s="9"/>
      <c r="LB264" s="9"/>
      <c r="LC264" s="9"/>
      <c r="LD264" s="9"/>
      <c r="LE264" s="9"/>
      <c r="LF264" s="9"/>
      <c r="LG264" s="9"/>
      <c r="LH264" s="9"/>
      <c r="LI264" s="9"/>
      <c r="LJ264" s="9"/>
      <c r="LK264" s="9"/>
      <c r="LL264" s="9"/>
      <c r="LM264" s="9"/>
      <c r="LN264" s="9"/>
      <c r="LO264" s="9"/>
      <c r="LP264" s="9"/>
      <c r="LQ264" s="9"/>
      <c r="LR264" s="9"/>
      <c r="LS264" s="9"/>
      <c r="LT264" s="9"/>
      <c r="LU264" s="9"/>
      <c r="LV264" s="9"/>
      <c r="LW264" s="9"/>
      <c r="LX264" s="9"/>
    </row>
    <row r="265" spans="1:336" s="15" customFormat="1" ht="78.75" x14ac:dyDescent="0.25">
      <c r="A265" s="661" t="str">
        <f>CONCATENATE(MUEBLES3[[#This Row],[CODIGO DE LA PARTIDA ESPECIFICA ]],"-",MUEBLES3[[#This Row],[NO. EDIFICIO ]],"-",MUEBLES3[[#This Row],[NO. ÁREA ]],"-",MUEBLES3[[#This Row],[NÚM. DE BIEN ]],"-",MUEBLES3[[#This Row],[CONSECUTIVO DEL BIEN ]],"-",MUEBLES3[[#This Row],[CONSECUTIVO GENERAL DE INVENTARIO]])</f>
        <v>515-01-01-052-001-0260</v>
      </c>
      <c r="B265" s="494">
        <v>515</v>
      </c>
      <c r="C265" s="489" t="s">
        <v>6093</v>
      </c>
      <c r="D265" s="495" t="s">
        <v>7760</v>
      </c>
      <c r="E265" s="494" t="s">
        <v>4060</v>
      </c>
      <c r="F265" s="495" t="str">
        <f>VLOOKUP(MUEBLES3[[#This Row],[NO. EDIFICIO ]],EDIFICIOS[],2,FALSE)</f>
        <v>PALACIO MUNICIPAL</v>
      </c>
      <c r="G265" s="495" t="str">
        <f>VLOOKUP(MUEBLES3[[#This Row],[NO. EDIFICIO ]],EDIFICIOS[],3,FALSE)</f>
        <v>PALACIO MUNICIPAL, S/N, COLONIA CENTRO</v>
      </c>
      <c r="H265" s="490" t="s">
        <v>4060</v>
      </c>
      <c r="I265" s="488" t="str">
        <f>VLOOKUP(MUEBLES3[[#This Row],[NO. ÁREA ]],AREAS[],2,FALSE)</f>
        <v xml:space="preserve">DESPACHO DE LA PRESIDENCIA </v>
      </c>
      <c r="J265" s="496" t="str">
        <f>VLOOKUP(MUEBLES3[[#This Row],[NO. ÁREA ]],AREAS[],5,FALSE)</f>
        <v>C. EDIGAR MONTER ÁNGELES</v>
      </c>
      <c r="K265" s="496">
        <v>3</v>
      </c>
      <c r="L265" s="488" t="str">
        <f>VLOOKUP(MUEBLES3[[#This Row],[NÚM. DE NOMINA ]],PERSONAL[],2,FALSE)</f>
        <v>C. EDIGAR MONTER ÁNGELES</v>
      </c>
      <c r="M265" s="488" t="str">
        <f>VLOOKUP(MUEBLES3[[#This Row],[NÚM. DE NOMINA ]],PERSONAL[],3,FALSE)</f>
        <v>PRESIDENTE MUNICIPAL CONSTITUCIONAL</v>
      </c>
      <c r="N265" s="494" t="s">
        <v>4743</v>
      </c>
      <c r="O265" s="496" t="s">
        <v>4692</v>
      </c>
      <c r="P265" s="497" t="str">
        <f>VLOOKUP(MUEBLES3[[#This Row],[NÚM. DE BIEN ]],BIENES[],2,FALSE)</f>
        <v xml:space="preserve">CAMARA DE VIDEOVIGILANCIA </v>
      </c>
      <c r="Q265" s="499" t="s">
        <v>3521</v>
      </c>
      <c r="R265" s="490" t="s">
        <v>5202</v>
      </c>
      <c r="S265" s="494" t="s">
        <v>557</v>
      </c>
      <c r="T265" s="494" t="s">
        <v>557</v>
      </c>
      <c r="U265" s="494" t="s">
        <v>557</v>
      </c>
      <c r="V265" s="494" t="s">
        <v>3522</v>
      </c>
      <c r="W265" s="500">
        <v>45126</v>
      </c>
      <c r="X265" s="498">
        <v>8700</v>
      </c>
      <c r="Y265" s="498"/>
      <c r="Z265" s="498">
        <v>8700</v>
      </c>
      <c r="AA265" s="496" t="s">
        <v>1330</v>
      </c>
      <c r="AB265" s="498"/>
      <c r="AC265" s="512" t="s">
        <v>26</v>
      </c>
      <c r="AD265" s="511"/>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c r="DP265" s="9"/>
      <c r="DQ265" s="9"/>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9"/>
      <c r="GW265" s="9"/>
      <c r="GX265" s="9"/>
      <c r="GY265" s="9"/>
      <c r="GZ265" s="9"/>
      <c r="HA265" s="9"/>
      <c r="HB265" s="9"/>
      <c r="HC265" s="9"/>
      <c r="HD265" s="9"/>
      <c r="HE265" s="9"/>
      <c r="HF265" s="9"/>
      <c r="HG265" s="9"/>
      <c r="HH265" s="9"/>
      <c r="HI265" s="9"/>
      <c r="HJ265" s="9"/>
      <c r="HK265" s="9"/>
      <c r="HL265" s="9"/>
      <c r="HM265" s="9"/>
      <c r="HN265" s="9"/>
      <c r="HO265" s="9"/>
      <c r="HP265" s="9"/>
      <c r="HQ265" s="9"/>
      <c r="HR265" s="9"/>
      <c r="HS265" s="9"/>
      <c r="HT265" s="9"/>
      <c r="HU265" s="9"/>
      <c r="HV265" s="9"/>
      <c r="HW265" s="9"/>
      <c r="HX265" s="9"/>
      <c r="HY265" s="9"/>
      <c r="HZ265" s="9"/>
      <c r="IA265" s="9"/>
      <c r="IB265" s="9"/>
      <c r="IC265" s="9"/>
      <c r="ID265" s="9"/>
      <c r="IE265" s="9"/>
      <c r="IF265" s="9"/>
      <c r="IG265" s="9"/>
      <c r="IH265" s="9"/>
      <c r="II265" s="9"/>
      <c r="IJ265" s="9"/>
      <c r="IK265" s="9"/>
      <c r="IL265" s="9"/>
      <c r="IM265" s="9"/>
      <c r="IN265" s="9"/>
      <c r="IO265" s="9"/>
      <c r="IP265" s="9"/>
      <c r="IQ265" s="9"/>
      <c r="IR265" s="9"/>
      <c r="IS265" s="9"/>
      <c r="IT265" s="9"/>
      <c r="IU265" s="9"/>
      <c r="IV265" s="9"/>
      <c r="IW265" s="9"/>
      <c r="IX265" s="9"/>
      <c r="IY265" s="9"/>
      <c r="IZ265" s="9"/>
      <c r="JA265" s="9"/>
      <c r="JB265" s="9"/>
      <c r="JC265" s="9"/>
      <c r="JD265" s="9"/>
      <c r="JE265" s="9"/>
      <c r="JF265" s="9"/>
      <c r="JG265" s="9"/>
      <c r="JH265" s="9"/>
      <c r="JI265" s="9"/>
      <c r="JJ265" s="9"/>
      <c r="JK265" s="9"/>
      <c r="JL265" s="9"/>
      <c r="JM265" s="9"/>
      <c r="JN265" s="9"/>
      <c r="JO265" s="9"/>
      <c r="JP265" s="9"/>
      <c r="JQ265" s="9"/>
      <c r="JR265" s="9"/>
      <c r="JS265" s="9"/>
      <c r="JT265" s="9"/>
      <c r="JU265" s="9"/>
      <c r="JV265" s="9"/>
      <c r="JW265" s="9"/>
      <c r="JX265" s="9"/>
      <c r="JY265" s="9"/>
      <c r="JZ265" s="9"/>
      <c r="KA265" s="9"/>
      <c r="KB265" s="9"/>
      <c r="KC265" s="9"/>
      <c r="KD265" s="9"/>
      <c r="KE265" s="9"/>
      <c r="KF265" s="9"/>
      <c r="KG265" s="9"/>
      <c r="KH265" s="9"/>
      <c r="KI265" s="9"/>
      <c r="KJ265" s="9"/>
      <c r="KK265" s="9"/>
      <c r="KL265" s="9"/>
      <c r="KM265" s="9"/>
      <c r="KN265" s="9"/>
      <c r="KO265" s="9"/>
      <c r="KP265" s="9"/>
      <c r="KQ265" s="9"/>
      <c r="KR265" s="9"/>
      <c r="KS265" s="9"/>
      <c r="KT265" s="9"/>
      <c r="KU265" s="9"/>
      <c r="KV265" s="9"/>
      <c r="KW265" s="9"/>
      <c r="KX265" s="9"/>
      <c r="KY265" s="9"/>
      <c r="KZ265" s="9"/>
      <c r="LA265" s="9"/>
      <c r="LB265" s="9"/>
      <c r="LC265" s="9"/>
      <c r="LD265" s="9"/>
      <c r="LE265" s="9"/>
      <c r="LF265" s="9"/>
      <c r="LG265" s="9"/>
      <c r="LH265" s="9"/>
      <c r="LI265" s="9"/>
      <c r="LJ265" s="9"/>
      <c r="LK265" s="9"/>
      <c r="LL265" s="9"/>
      <c r="LM265" s="9"/>
      <c r="LN265" s="9"/>
      <c r="LO265" s="9"/>
      <c r="LP265" s="9"/>
      <c r="LQ265" s="9"/>
      <c r="LR265" s="9"/>
      <c r="LS265" s="9"/>
      <c r="LT265" s="9"/>
      <c r="LU265" s="9"/>
      <c r="LV265" s="9"/>
      <c r="LW265" s="9"/>
      <c r="LX265" s="9"/>
    </row>
    <row r="266" spans="1:336" s="15" customFormat="1" ht="94.5" x14ac:dyDescent="0.25">
      <c r="A266" s="661" t="str">
        <f>CONCATENATE(MUEBLES3[[#This Row],[CODIGO DE LA PARTIDA ESPECIFICA ]],"-",MUEBLES3[[#This Row],[NO. EDIFICIO ]],"-",MUEBLES3[[#This Row],[NO. ÁREA ]],"-",MUEBLES3[[#This Row],[NÚM. DE BIEN ]],"-",MUEBLES3[[#This Row],[CONSECUTIVO DEL BIEN ]],"-",MUEBLES3[[#This Row],[CONSECUTIVO GENERAL DE INVENTARIO]])</f>
        <v>515-01-44-052-002-0261</v>
      </c>
      <c r="B266" s="494">
        <v>515</v>
      </c>
      <c r="C266" s="489" t="s">
        <v>6093</v>
      </c>
      <c r="D266" s="495" t="s">
        <v>7761</v>
      </c>
      <c r="E266" s="494" t="s">
        <v>4060</v>
      </c>
      <c r="F266" s="495" t="str">
        <f>VLOOKUP(MUEBLES3[[#This Row],[NO. EDIFICIO ]],EDIFICIOS[],2,FALSE)</f>
        <v>PALACIO MUNICIPAL</v>
      </c>
      <c r="G266" s="495" t="str">
        <f>VLOOKUP(MUEBLES3[[#This Row],[NO. EDIFICIO ]],EDIFICIOS[],3,FALSE)</f>
        <v>PALACIO MUNICIPAL, S/N, COLONIA CENTRO</v>
      </c>
      <c r="H266" s="490" t="s">
        <v>4289</v>
      </c>
      <c r="I266" s="488" t="str">
        <f>VLOOKUP(MUEBLES3[[#This Row],[NO. ÁREA ]],AREAS[],2,FALSE)</f>
        <v>SEGURIDAD PÚBLICA Y TRÁNSITO MUNICIPAL</v>
      </c>
      <c r="J266" s="496" t="str">
        <f>VLOOKUP(MUEBLES3[[#This Row],[NO. ÁREA ]],AREAS[],5,FALSE)</f>
        <v>LIC. MIGUEL ÁNGEL ALDANA  CANO</v>
      </c>
      <c r="K266" s="496" t="s">
        <v>4060</v>
      </c>
      <c r="L266" s="488" t="str">
        <f>VLOOKUP(MUEBLES3[[#This Row],[NÚM. DE NOMINA ]],PERSONAL[],2,FALSE)</f>
        <v>LIC. MIGUEL ÁNGEL ALDANA  CANO</v>
      </c>
      <c r="M266" s="488" t="str">
        <f>VLOOKUP(MUEBLES3[[#This Row],[NÚM. DE NOMINA ]],PERSONAL[],3,FALSE)</f>
        <v xml:space="preserve">TITULAR </v>
      </c>
      <c r="N266" s="494" t="s">
        <v>4743</v>
      </c>
      <c r="O266" s="496" t="s">
        <v>4693</v>
      </c>
      <c r="P266" s="497" t="str">
        <f>VLOOKUP(MUEBLES3[[#This Row],[NÚM. DE BIEN ]],BIENES[],2,FALSE)</f>
        <v xml:space="preserve">CAMARA DE VIDEOVIGILANCIA </v>
      </c>
      <c r="Q266" s="499" t="s">
        <v>3519</v>
      </c>
      <c r="R266" s="490" t="s">
        <v>5203</v>
      </c>
      <c r="S266" s="494" t="s">
        <v>557</v>
      </c>
      <c r="T266" s="494" t="s">
        <v>557</v>
      </c>
      <c r="U266" s="494" t="s">
        <v>557</v>
      </c>
      <c r="V266" s="494" t="s">
        <v>3520</v>
      </c>
      <c r="W266" s="500">
        <v>45126</v>
      </c>
      <c r="X266" s="498">
        <v>8700</v>
      </c>
      <c r="Y266" s="498"/>
      <c r="Z266" s="498">
        <v>8700</v>
      </c>
      <c r="AA266" s="496" t="s">
        <v>2068</v>
      </c>
      <c r="AB266" s="498"/>
      <c r="AC266" s="512" t="s">
        <v>26</v>
      </c>
      <c r="AD266" s="511"/>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c r="DP266" s="9"/>
      <c r="DQ266" s="9"/>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9"/>
      <c r="GW266" s="9"/>
      <c r="GX266" s="9"/>
      <c r="GY266" s="9"/>
      <c r="GZ266" s="9"/>
      <c r="HA266" s="9"/>
      <c r="HB266" s="9"/>
      <c r="HC266" s="9"/>
      <c r="HD266" s="9"/>
      <c r="HE266" s="9"/>
      <c r="HF266" s="9"/>
      <c r="HG266" s="9"/>
      <c r="HH266" s="9"/>
      <c r="HI266" s="9"/>
      <c r="HJ266" s="9"/>
      <c r="HK266" s="9"/>
      <c r="HL266" s="9"/>
      <c r="HM266" s="9"/>
      <c r="HN266" s="9"/>
      <c r="HO266" s="9"/>
      <c r="HP266" s="9"/>
      <c r="HQ266" s="9"/>
      <c r="HR266" s="9"/>
      <c r="HS266" s="9"/>
      <c r="HT266" s="9"/>
      <c r="HU266" s="9"/>
      <c r="HV266" s="9"/>
      <c r="HW266" s="9"/>
      <c r="HX266" s="9"/>
      <c r="HY266" s="9"/>
      <c r="HZ266" s="9"/>
      <c r="IA266" s="9"/>
      <c r="IB266" s="9"/>
      <c r="IC266" s="9"/>
      <c r="ID266" s="9"/>
      <c r="IE266" s="9"/>
      <c r="IF266" s="9"/>
      <c r="IG266" s="9"/>
      <c r="IH266" s="9"/>
      <c r="II266" s="9"/>
      <c r="IJ266" s="9"/>
      <c r="IK266" s="9"/>
      <c r="IL266" s="9"/>
      <c r="IM266" s="9"/>
      <c r="IN266" s="9"/>
      <c r="IO266" s="9"/>
      <c r="IP266" s="9"/>
      <c r="IQ266" s="9"/>
      <c r="IR266" s="9"/>
      <c r="IS266" s="9"/>
      <c r="IT266" s="9"/>
      <c r="IU266" s="9"/>
      <c r="IV266" s="9"/>
      <c r="IW266" s="9"/>
      <c r="IX266" s="9"/>
      <c r="IY266" s="9"/>
      <c r="IZ266" s="9"/>
      <c r="JA266" s="9"/>
      <c r="JB266" s="9"/>
      <c r="JC266" s="9"/>
      <c r="JD266" s="9"/>
      <c r="JE266" s="9"/>
      <c r="JF266" s="9"/>
      <c r="JG266" s="9"/>
      <c r="JH266" s="9"/>
      <c r="JI266" s="9"/>
      <c r="JJ266" s="9"/>
      <c r="JK266" s="9"/>
      <c r="JL266" s="9"/>
      <c r="JM266" s="9"/>
      <c r="JN266" s="9"/>
      <c r="JO266" s="9"/>
      <c r="JP266" s="9"/>
      <c r="JQ266" s="9"/>
      <c r="JR266" s="9"/>
      <c r="JS266" s="9"/>
      <c r="JT266" s="9"/>
      <c r="JU266" s="9"/>
      <c r="JV266" s="9"/>
      <c r="JW266" s="9"/>
      <c r="JX266" s="9"/>
      <c r="JY266" s="9"/>
      <c r="JZ266" s="9"/>
      <c r="KA266" s="9"/>
      <c r="KB266" s="9"/>
      <c r="KC266" s="9"/>
      <c r="KD266" s="9"/>
      <c r="KE266" s="9"/>
      <c r="KF266" s="9"/>
      <c r="KG266" s="9"/>
      <c r="KH266" s="9"/>
      <c r="KI266" s="9"/>
      <c r="KJ266" s="9"/>
      <c r="KK266" s="9"/>
      <c r="KL266" s="9"/>
      <c r="KM266" s="9"/>
      <c r="KN266" s="9"/>
      <c r="KO266" s="9"/>
      <c r="KP266" s="9"/>
      <c r="KQ266" s="9"/>
      <c r="KR266" s="9"/>
      <c r="KS266" s="9"/>
      <c r="KT266" s="9"/>
      <c r="KU266" s="9"/>
      <c r="KV266" s="9"/>
      <c r="KW266" s="9"/>
      <c r="KX266" s="9"/>
      <c r="KY266" s="9"/>
      <c r="KZ266" s="9"/>
      <c r="LA266" s="9"/>
      <c r="LB266" s="9"/>
      <c r="LC266" s="9"/>
      <c r="LD266" s="9"/>
      <c r="LE266" s="9"/>
      <c r="LF266" s="9"/>
      <c r="LG266" s="9"/>
      <c r="LH266" s="9"/>
      <c r="LI266" s="9"/>
      <c r="LJ266" s="9"/>
      <c r="LK266" s="9"/>
      <c r="LL266" s="9"/>
      <c r="LM266" s="9"/>
      <c r="LN266" s="9"/>
      <c r="LO266" s="9"/>
      <c r="LP266" s="9"/>
      <c r="LQ266" s="9"/>
      <c r="LR266" s="9"/>
      <c r="LS266" s="9"/>
      <c r="LT266" s="9"/>
      <c r="LU266" s="9"/>
      <c r="LV266" s="9"/>
      <c r="LW266" s="9"/>
      <c r="LX266" s="9"/>
    </row>
    <row r="267" spans="1:336" s="15" customFormat="1" ht="189" x14ac:dyDescent="0.25">
      <c r="A267" s="661" t="str">
        <f>CONCATENATE(MUEBLES3[[#This Row],[CODIGO DE LA PARTIDA ESPECIFICA ]],"-",MUEBLES3[[#This Row],[NO. EDIFICIO ]],"-",MUEBLES3[[#This Row],[NO. ÁREA ]],"-",MUEBLES3[[#This Row],[NÚM. DE BIEN ]],"-",MUEBLES3[[#This Row],[CONSECUTIVO DEL BIEN ]],"-",MUEBLES3[[#This Row],[CONSECUTIVO GENERAL DE INVENTARIO]])</f>
        <v>515-01-11-225-003-0262</v>
      </c>
      <c r="B267" s="494">
        <v>515</v>
      </c>
      <c r="C267" s="489" t="s">
        <v>6093</v>
      </c>
      <c r="D267" s="495" t="s">
        <v>7762</v>
      </c>
      <c r="E267" s="494" t="s">
        <v>4060</v>
      </c>
      <c r="F267" s="495" t="str">
        <f>VLOOKUP(MUEBLES3[[#This Row],[NO. EDIFICIO ]],EDIFICIOS[],2,FALSE)</f>
        <v>PALACIO MUNICIPAL</v>
      </c>
      <c r="G267" s="495" t="str">
        <f>VLOOKUP(MUEBLES3[[#This Row],[NO. EDIFICIO ]],EDIFICIOS[],3,FALSE)</f>
        <v>PALACIO MUNICIPAL, S/N, COLONIA CENTRO</v>
      </c>
      <c r="H267" s="490" t="s">
        <v>4256</v>
      </c>
      <c r="I267" s="488" t="str">
        <f>VLOOKUP(MUEBLES3[[#This Row],[NO. ÁREA ]],AREAS[],2,FALSE)</f>
        <v>COMUNICACIÓN SOCIAL</v>
      </c>
      <c r="J267" s="496" t="str">
        <f>VLOOKUP(MUEBLES3[[#This Row],[NO. ÁREA ]],AREAS[],5,FALSE)</f>
        <v>LIC. ADRIANA ISLAS GARCÍA</v>
      </c>
      <c r="K267" s="496">
        <v>170</v>
      </c>
      <c r="L267" s="488" t="str">
        <f>VLOOKUP(MUEBLES3[[#This Row],[NÚM. DE NOMINA ]],PERSONAL[],2,FALSE)</f>
        <v>LIC. ADRIANA ISLAS GARCÍA</v>
      </c>
      <c r="M267" s="488" t="str">
        <f>VLOOKUP(MUEBLES3[[#This Row],[NÚM. DE NOMINA ]],PERSONAL[],3,FALSE)</f>
        <v xml:space="preserve">TITULAR </v>
      </c>
      <c r="N267" s="494" t="s">
        <v>4858</v>
      </c>
      <c r="O267" s="496" t="s">
        <v>4694</v>
      </c>
      <c r="P267" s="497" t="str">
        <f>VLOOKUP(MUEBLES3[[#This Row],[NÚM. DE BIEN ]],BIENES[],2,FALSE)</f>
        <v>PANTALLA TV</v>
      </c>
      <c r="Q267" s="499" t="s">
        <v>3531</v>
      </c>
      <c r="R267" s="490" t="s">
        <v>5204</v>
      </c>
      <c r="S267" s="494" t="s">
        <v>3528</v>
      </c>
      <c r="T267" s="494" t="s">
        <v>3529</v>
      </c>
      <c r="U267" s="494" t="s">
        <v>3530</v>
      </c>
      <c r="V267" s="494" t="s">
        <v>3532</v>
      </c>
      <c r="W267" s="500">
        <v>45141</v>
      </c>
      <c r="X267" s="498">
        <v>5214.2</v>
      </c>
      <c r="Y267" s="498"/>
      <c r="Z267" s="498">
        <v>5214.2</v>
      </c>
      <c r="AA267" s="496" t="s">
        <v>1300</v>
      </c>
      <c r="AB267" s="498"/>
      <c r="AC267" s="512" t="s">
        <v>26</v>
      </c>
      <c r="AD267" s="511"/>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9"/>
      <c r="DP267" s="9"/>
      <c r="DQ267" s="9"/>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9"/>
      <c r="GW267" s="9"/>
      <c r="GX267" s="9"/>
      <c r="GY267" s="9"/>
      <c r="GZ267" s="9"/>
      <c r="HA267" s="9"/>
      <c r="HB267" s="9"/>
      <c r="HC267" s="9"/>
      <c r="HD267" s="9"/>
      <c r="HE267" s="9"/>
      <c r="HF267" s="9"/>
      <c r="HG267" s="9"/>
      <c r="HH267" s="9"/>
      <c r="HI267" s="9"/>
      <c r="HJ267" s="9"/>
      <c r="HK267" s="9"/>
      <c r="HL267" s="9"/>
      <c r="HM267" s="9"/>
      <c r="HN267" s="9"/>
      <c r="HO267" s="9"/>
      <c r="HP267" s="9"/>
      <c r="HQ267" s="9"/>
      <c r="HR267" s="9"/>
      <c r="HS267" s="9"/>
      <c r="HT267" s="9"/>
      <c r="HU267" s="9"/>
      <c r="HV267" s="9"/>
      <c r="HW267" s="9"/>
      <c r="HX267" s="9"/>
      <c r="HY267" s="9"/>
      <c r="HZ267" s="9"/>
      <c r="IA267" s="9"/>
      <c r="IB267" s="9"/>
      <c r="IC267" s="9"/>
      <c r="ID267" s="9"/>
      <c r="IE267" s="9"/>
      <c r="IF267" s="9"/>
      <c r="IG267" s="9"/>
      <c r="IH267" s="9"/>
      <c r="II267" s="9"/>
      <c r="IJ267" s="9"/>
      <c r="IK267" s="9"/>
      <c r="IL267" s="9"/>
      <c r="IM267" s="9"/>
      <c r="IN267" s="9"/>
      <c r="IO267" s="9"/>
      <c r="IP267" s="9"/>
      <c r="IQ267" s="9"/>
      <c r="IR267" s="9"/>
      <c r="IS267" s="9"/>
      <c r="IT267" s="9"/>
      <c r="IU267" s="9"/>
      <c r="IV267" s="9"/>
      <c r="IW267" s="9"/>
      <c r="IX267" s="9"/>
      <c r="IY267" s="9"/>
      <c r="IZ267" s="9"/>
      <c r="JA267" s="9"/>
      <c r="JB267" s="9"/>
      <c r="JC267" s="9"/>
      <c r="JD267" s="9"/>
      <c r="JE267" s="9"/>
      <c r="JF267" s="9"/>
      <c r="JG267" s="9"/>
      <c r="JH267" s="9"/>
      <c r="JI267" s="9"/>
      <c r="JJ267" s="9"/>
      <c r="JK267" s="9"/>
      <c r="JL267" s="9"/>
      <c r="JM267" s="9"/>
      <c r="JN267" s="9"/>
      <c r="JO267" s="9"/>
      <c r="JP267" s="9"/>
      <c r="JQ267" s="9"/>
      <c r="JR267" s="9"/>
      <c r="JS267" s="9"/>
      <c r="JT267" s="9"/>
      <c r="JU267" s="9"/>
      <c r="JV267" s="9"/>
      <c r="JW267" s="9"/>
      <c r="JX267" s="9"/>
      <c r="JY267" s="9"/>
      <c r="JZ267" s="9"/>
      <c r="KA267" s="9"/>
      <c r="KB267" s="9"/>
      <c r="KC267" s="9"/>
      <c r="KD267" s="9"/>
      <c r="KE267" s="9"/>
      <c r="KF267" s="9"/>
      <c r="KG267" s="9"/>
      <c r="KH267" s="9"/>
      <c r="KI267" s="9"/>
      <c r="KJ267" s="9"/>
      <c r="KK267" s="9"/>
      <c r="KL267" s="9"/>
      <c r="KM267" s="9"/>
      <c r="KN267" s="9"/>
      <c r="KO267" s="9"/>
      <c r="KP267" s="9"/>
      <c r="KQ267" s="9"/>
      <c r="KR267" s="9"/>
      <c r="KS267" s="9"/>
      <c r="KT267" s="9"/>
      <c r="KU267" s="9"/>
      <c r="KV267" s="9"/>
      <c r="KW267" s="9"/>
      <c r="KX267" s="9"/>
      <c r="KY267" s="9"/>
      <c r="KZ267" s="9"/>
      <c r="LA267" s="9"/>
      <c r="LB267" s="9"/>
      <c r="LC267" s="9"/>
      <c r="LD267" s="9"/>
      <c r="LE267" s="9"/>
      <c r="LF267" s="9"/>
      <c r="LG267" s="9"/>
      <c r="LH267" s="9"/>
      <c r="LI267" s="9"/>
      <c r="LJ267" s="9"/>
      <c r="LK267" s="9"/>
      <c r="LL267" s="9"/>
      <c r="LM267" s="9"/>
      <c r="LN267" s="9"/>
      <c r="LO267" s="9"/>
      <c r="LP267" s="9"/>
      <c r="LQ267" s="9"/>
      <c r="LR267" s="9"/>
      <c r="LS267" s="9"/>
      <c r="LT267" s="9"/>
      <c r="LU267" s="9"/>
      <c r="LV267" s="9"/>
      <c r="LW267" s="9"/>
      <c r="LX267" s="9"/>
    </row>
    <row r="268" spans="1:336" s="15" customFormat="1" ht="78.75" x14ac:dyDescent="0.25">
      <c r="A268" s="661" t="str">
        <f>CONCATENATE(MUEBLES3[[#This Row],[CODIGO DE LA PARTIDA ESPECIFICA ]],"-",MUEBLES3[[#This Row],[NO. EDIFICIO ]],"-",MUEBLES3[[#This Row],[NO. ÁREA ]],"-",MUEBLES3[[#This Row],[NÚM. DE BIEN ]],"-",MUEBLES3[[#This Row],[CONSECUTIVO DEL BIEN ]],"-",MUEBLES3[[#This Row],[CONSECUTIVO GENERAL DE INVENTARIO]])</f>
        <v>515-01-02-151-079-0263</v>
      </c>
      <c r="B268" s="494">
        <v>515</v>
      </c>
      <c r="C268" s="489" t="s">
        <v>6093</v>
      </c>
      <c r="D268" s="495" t="s">
        <v>7763</v>
      </c>
      <c r="E268" s="494" t="s">
        <v>4060</v>
      </c>
      <c r="F268" s="495" t="str">
        <f>VLOOKUP(MUEBLES3[[#This Row],[NO. EDIFICIO ]],EDIFICIOS[],2,FALSE)</f>
        <v>PALACIO MUNICIPAL</v>
      </c>
      <c r="G268" s="495" t="str">
        <f>VLOOKUP(MUEBLES3[[#This Row],[NO. EDIFICIO ]],EDIFICIOS[],3,FALSE)</f>
        <v>PALACIO MUNICIPAL, S/N, COLONIA CENTRO</v>
      </c>
      <c r="H268" s="490" t="s">
        <v>4061</v>
      </c>
      <c r="I268" s="488" t="str">
        <f>VLOOKUP(MUEBLES3[[#This Row],[NO. ÁREA ]],AREAS[],2,FALSE)</f>
        <v xml:space="preserve">SECRETARIA PARTICULAR </v>
      </c>
      <c r="J268" s="496" t="str">
        <f>VLOOKUP(MUEBLES3[[#This Row],[NO. ÁREA ]],AREAS[],5,FALSE)</f>
        <v>LIC. CLAUDIA REYES NEGRÓN</v>
      </c>
      <c r="K268" s="496">
        <v>172</v>
      </c>
      <c r="L268" s="488" t="str">
        <f>VLOOKUP(MUEBLES3[[#This Row],[NÚM. DE NOMINA ]],PERSONAL[],2,FALSE)</f>
        <v>LIC. CLAUDIA REYES NEGRÓN</v>
      </c>
      <c r="M268" s="488" t="str">
        <f>VLOOKUP(MUEBLES3[[#This Row],[NÚM. DE NOMINA ]],PERSONAL[],3,FALSE)</f>
        <v>SECRETARIA PARTICULAR</v>
      </c>
      <c r="N268" s="494" t="s">
        <v>4404</v>
      </c>
      <c r="O268" s="496" t="s">
        <v>4770</v>
      </c>
      <c r="P268" s="497" t="str">
        <f>VLOOKUP(MUEBLES3[[#This Row],[NÚM. DE BIEN ]],BIENES[],2,FALSE)</f>
        <v xml:space="preserve">IMPRESORA </v>
      </c>
      <c r="Q268" s="499" t="s">
        <v>3551</v>
      </c>
      <c r="R268" s="490" t="s">
        <v>5205</v>
      </c>
      <c r="S268" s="494" t="s">
        <v>35</v>
      </c>
      <c r="T268" s="494" t="s">
        <v>3552</v>
      </c>
      <c r="U268" s="494"/>
      <c r="V268" s="494" t="s">
        <v>3655</v>
      </c>
      <c r="W268" s="500">
        <v>45184</v>
      </c>
      <c r="X268" s="498">
        <v>5795.68</v>
      </c>
      <c r="Y268" s="498"/>
      <c r="Z268" s="498">
        <v>5795.68</v>
      </c>
      <c r="AA268" s="496" t="s">
        <v>3550</v>
      </c>
      <c r="AB268" s="498"/>
      <c r="AC268" s="512" t="s">
        <v>26</v>
      </c>
      <c r="AD268" s="511"/>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9"/>
      <c r="HM268" s="9"/>
      <c r="HN268" s="9"/>
      <c r="HO268" s="9"/>
      <c r="HP268" s="9"/>
      <c r="HQ268" s="9"/>
      <c r="HR268" s="9"/>
      <c r="HS268" s="9"/>
      <c r="HT268" s="9"/>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c r="IT268" s="9"/>
      <c r="IU268" s="9"/>
      <c r="IV268" s="9"/>
      <c r="IW268" s="9"/>
      <c r="IX268" s="9"/>
      <c r="IY268" s="9"/>
      <c r="IZ268" s="9"/>
      <c r="JA268" s="9"/>
      <c r="JB268" s="9"/>
      <c r="JC268" s="9"/>
      <c r="JD268" s="9"/>
      <c r="JE268" s="9"/>
      <c r="JF268" s="9"/>
      <c r="JG268" s="9"/>
      <c r="JH268" s="9"/>
      <c r="JI268" s="9"/>
      <c r="JJ268" s="9"/>
      <c r="JK268" s="9"/>
      <c r="JL268" s="9"/>
      <c r="JM268" s="9"/>
      <c r="JN268" s="9"/>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c r="KN268" s="9"/>
      <c r="KO268" s="9"/>
      <c r="KP268" s="9"/>
      <c r="KQ268" s="9"/>
      <c r="KR268" s="9"/>
      <c r="KS268" s="9"/>
      <c r="KT268" s="9"/>
      <c r="KU268" s="9"/>
      <c r="KV268" s="9"/>
      <c r="KW268" s="9"/>
      <c r="KX268" s="9"/>
      <c r="KY268" s="9"/>
      <c r="KZ268" s="9"/>
      <c r="LA268" s="9"/>
      <c r="LB268" s="9"/>
      <c r="LC268" s="9"/>
      <c r="LD268" s="9"/>
      <c r="LE268" s="9"/>
      <c r="LF268" s="9"/>
      <c r="LG268" s="9"/>
      <c r="LH268" s="9"/>
      <c r="LI268" s="9"/>
      <c r="LJ268" s="9"/>
      <c r="LK268" s="9"/>
      <c r="LL268" s="9"/>
      <c r="LM268" s="9"/>
      <c r="LN268" s="9"/>
      <c r="LO268" s="9"/>
      <c r="LP268" s="9"/>
      <c r="LQ268" s="9"/>
      <c r="LR268" s="9"/>
      <c r="LS268" s="9"/>
      <c r="LT268" s="9"/>
      <c r="LU268" s="9"/>
      <c r="LV268" s="9"/>
      <c r="LW268" s="9"/>
      <c r="LX268" s="9"/>
    </row>
    <row r="269" spans="1:336" s="15" customFormat="1" ht="173.25" x14ac:dyDescent="0.25">
      <c r="A269" s="661" t="str">
        <f>CONCATENATE(MUEBLES3[[#This Row],[CODIGO DE LA PARTIDA ESPECIFICA ]],"-",MUEBLES3[[#This Row],[NO. EDIFICIO ]],"-",MUEBLES3[[#This Row],[NO. ÁREA ]],"-",MUEBLES3[[#This Row],[NÚM. DE BIEN ]],"-",MUEBLES3[[#This Row],[CONSECUTIVO DEL BIEN ]],"-",MUEBLES3[[#This Row],[CONSECUTIVO GENERAL DE INVENTARIO]])</f>
        <v>515-01-16-151-080-0264</v>
      </c>
      <c r="B269" s="494">
        <v>515</v>
      </c>
      <c r="C269" s="489" t="s">
        <v>6093</v>
      </c>
      <c r="D269" s="501" t="s">
        <v>7764</v>
      </c>
      <c r="E269" s="494" t="s">
        <v>4060</v>
      </c>
      <c r="F269" s="495" t="str">
        <f>VLOOKUP(MUEBLES3[[#This Row],[NO. EDIFICIO ]],EDIFICIOS[],2,FALSE)</f>
        <v>PALACIO MUNICIPAL</v>
      </c>
      <c r="G269" s="495" t="str">
        <f>VLOOKUP(MUEBLES3[[#This Row],[NO. EDIFICIO ]],EDIFICIOS[],3,FALSE)</f>
        <v>PALACIO MUNICIPAL, S/N, COLONIA CENTRO</v>
      </c>
      <c r="H269" s="490" t="s">
        <v>4261</v>
      </c>
      <c r="I269" s="488" t="str">
        <f>VLOOKUP(MUEBLES3[[#This Row],[NO. ÁREA ]],AREAS[],2,FALSE)</f>
        <v xml:space="preserve">REGLAMENTOS Y ESPECTÁCULOS </v>
      </c>
      <c r="J269" s="496" t="str">
        <f>VLOOKUP(MUEBLES3[[#This Row],[NO. ÁREA ]],AREAS[],5,FALSE)</f>
        <v>LIC. ETZAEL MORENO SALVADOR</v>
      </c>
      <c r="K269" s="496">
        <v>41</v>
      </c>
      <c r="L269" s="488" t="str">
        <f>VLOOKUP(MUEBLES3[[#This Row],[NÚM. DE NOMINA ]],PERSONAL[],2,FALSE)</f>
        <v>LIC. ETZAEL MORENO SALVADOR</v>
      </c>
      <c r="M269" s="488" t="str">
        <f>VLOOKUP(MUEBLES3[[#This Row],[NÚM. DE NOMINA ]],PERSONAL[],3,FALSE)</f>
        <v xml:space="preserve">TITULAR </v>
      </c>
      <c r="N269" s="494" t="s">
        <v>4404</v>
      </c>
      <c r="O269" s="502" t="s">
        <v>4771</v>
      </c>
      <c r="P269" s="497" t="str">
        <f>VLOOKUP(MUEBLES3[[#This Row],[NÚM. DE BIEN ]],BIENES[],2,FALSE)</f>
        <v xml:space="preserve">IMPRESORA </v>
      </c>
      <c r="Q269" s="521" t="s">
        <v>3597</v>
      </c>
      <c r="R269" s="490" t="s">
        <v>5206</v>
      </c>
      <c r="S269" s="494" t="s">
        <v>35</v>
      </c>
      <c r="T269" s="494" t="s">
        <v>3125</v>
      </c>
      <c r="U269" s="494" t="s">
        <v>3648</v>
      </c>
      <c r="V269" s="494" t="s">
        <v>3652</v>
      </c>
      <c r="W269" s="500">
        <v>45274</v>
      </c>
      <c r="X269" s="498">
        <v>9400</v>
      </c>
      <c r="Y269" s="498"/>
      <c r="Z269" s="498">
        <v>9400</v>
      </c>
      <c r="AA269" s="496" t="s">
        <v>3327</v>
      </c>
      <c r="AB269" s="498"/>
      <c r="AC269" s="512" t="s">
        <v>26</v>
      </c>
      <c r="AD269" s="511"/>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9"/>
      <c r="HM269" s="9"/>
      <c r="HN269" s="9"/>
      <c r="HO269" s="9"/>
      <c r="HP269" s="9"/>
      <c r="HQ269" s="9"/>
      <c r="HR269" s="9"/>
      <c r="HS269" s="9"/>
      <c r="HT269" s="9"/>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c r="IT269" s="9"/>
      <c r="IU269" s="9"/>
      <c r="IV269" s="9"/>
      <c r="IW269" s="9"/>
      <c r="IX269" s="9"/>
      <c r="IY269" s="9"/>
      <c r="IZ269" s="9"/>
      <c r="JA269" s="9"/>
      <c r="JB269" s="9"/>
      <c r="JC269" s="9"/>
      <c r="JD269" s="9"/>
      <c r="JE269" s="9"/>
      <c r="JF269" s="9"/>
      <c r="JG269" s="9"/>
      <c r="JH269" s="9"/>
      <c r="JI269" s="9"/>
      <c r="JJ269" s="9"/>
      <c r="JK269" s="9"/>
      <c r="JL269" s="9"/>
      <c r="JM269" s="9"/>
      <c r="JN269" s="9"/>
      <c r="JO269" s="9"/>
      <c r="JP269" s="9"/>
      <c r="JQ269" s="9"/>
      <c r="JR269" s="9"/>
      <c r="JS269" s="9"/>
      <c r="JT269" s="9"/>
      <c r="JU269" s="9"/>
      <c r="JV269" s="9"/>
      <c r="JW269" s="9"/>
      <c r="JX269" s="9"/>
      <c r="JY269" s="9"/>
      <c r="JZ269" s="9"/>
      <c r="KA269" s="9"/>
      <c r="KB269" s="9"/>
      <c r="KC269" s="9"/>
      <c r="KD269" s="9"/>
      <c r="KE269" s="9"/>
      <c r="KF269" s="9"/>
      <c r="KG269" s="9"/>
      <c r="KH269" s="9"/>
      <c r="KI269" s="9"/>
      <c r="KJ269" s="9"/>
      <c r="KK269" s="9"/>
      <c r="KL269" s="9"/>
      <c r="KM269" s="9"/>
      <c r="KN269" s="9"/>
      <c r="KO269" s="9"/>
      <c r="KP269" s="9"/>
      <c r="KQ269" s="9"/>
      <c r="KR269" s="9"/>
      <c r="KS269" s="9"/>
      <c r="KT269" s="9"/>
      <c r="KU269" s="9"/>
      <c r="KV269" s="9"/>
      <c r="KW269" s="9"/>
      <c r="KX269" s="9"/>
      <c r="KY269" s="9"/>
      <c r="KZ269" s="9"/>
      <c r="LA269" s="9"/>
      <c r="LB269" s="9"/>
      <c r="LC269" s="9"/>
      <c r="LD269" s="9"/>
      <c r="LE269" s="9"/>
      <c r="LF269" s="9"/>
      <c r="LG269" s="9"/>
      <c r="LH269" s="9"/>
      <c r="LI269" s="9"/>
      <c r="LJ269" s="9"/>
      <c r="LK269" s="9"/>
      <c r="LL269" s="9"/>
      <c r="LM269" s="9"/>
      <c r="LN269" s="9"/>
      <c r="LO269" s="9"/>
      <c r="LP269" s="9"/>
      <c r="LQ269" s="9"/>
      <c r="LR269" s="9"/>
      <c r="LS269" s="9"/>
      <c r="LT269" s="9"/>
      <c r="LU269" s="9"/>
      <c r="LV269" s="9"/>
      <c r="LW269" s="9"/>
      <c r="LX269" s="9"/>
    </row>
    <row r="270" spans="1:336" s="15" customFormat="1" ht="126" x14ac:dyDescent="0.25">
      <c r="A270" s="661" t="str">
        <f>CONCATENATE(MUEBLES3[[#This Row],[CODIGO DE LA PARTIDA ESPECIFICA ]],"-",MUEBLES3[[#This Row],[NO. EDIFICIO ]],"-",MUEBLES3[[#This Row],[NO. ÁREA ]],"-",MUEBLES3[[#This Row],[NÚM. DE BIEN ]],"-",MUEBLES3[[#This Row],[CONSECUTIVO DEL BIEN ]],"-",MUEBLES3[[#This Row],[CONSECUTIVO GENERAL DE INVENTARIO]])</f>
        <v>515-01-44-082-009-0265</v>
      </c>
      <c r="B270" s="494">
        <v>515</v>
      </c>
      <c r="C270" s="489" t="s">
        <v>6093</v>
      </c>
      <c r="D270" s="495" t="s">
        <v>7765</v>
      </c>
      <c r="E270" s="494" t="s">
        <v>4060</v>
      </c>
      <c r="F270" s="495" t="str">
        <f>VLOOKUP(MUEBLES3[[#This Row],[NO. EDIFICIO ]],EDIFICIOS[],2,FALSE)</f>
        <v>PALACIO MUNICIPAL</v>
      </c>
      <c r="G270" s="495" t="str">
        <f>VLOOKUP(MUEBLES3[[#This Row],[NO. EDIFICIO ]],EDIFICIOS[],3,FALSE)</f>
        <v>PALACIO MUNICIPAL, S/N, COLONIA CENTRO</v>
      </c>
      <c r="H270" s="490" t="s">
        <v>4289</v>
      </c>
      <c r="I270" s="488" t="str">
        <f>VLOOKUP(MUEBLES3[[#This Row],[NO. ÁREA ]],AREAS[],2,FALSE)</f>
        <v>SEGURIDAD PÚBLICA Y TRÁNSITO MUNICIPAL</v>
      </c>
      <c r="J270" s="496" t="str">
        <f>VLOOKUP(MUEBLES3[[#This Row],[NO. ÁREA ]],AREAS[],5,FALSE)</f>
        <v>LIC. MIGUEL ÁNGEL ALDANA  CANO</v>
      </c>
      <c r="K270" s="496" t="s">
        <v>4060</v>
      </c>
      <c r="L270" s="488" t="str">
        <f>VLOOKUP(MUEBLES3[[#This Row],[NÚM. DE NOMINA ]],PERSONAL[],2,FALSE)</f>
        <v>LIC. MIGUEL ÁNGEL ALDANA  CANO</v>
      </c>
      <c r="M270" s="488" t="str">
        <f>VLOOKUP(MUEBLES3[[#This Row],[NÚM. DE NOMINA ]],PERSONAL[],3,FALSE)</f>
        <v xml:space="preserve">TITULAR </v>
      </c>
      <c r="N270" s="494" t="s">
        <v>4773</v>
      </c>
      <c r="O270" s="496" t="s">
        <v>4700</v>
      </c>
      <c r="P270" s="497" t="str">
        <f>VLOOKUP(MUEBLES3[[#This Row],[NÚM. DE BIEN ]],BIENES[],2,FALSE)</f>
        <v>COMPUTADORA PORTATIL</v>
      </c>
      <c r="Q270" s="521" t="s">
        <v>3599</v>
      </c>
      <c r="R270" s="490" t="s">
        <v>5207</v>
      </c>
      <c r="S270" s="494" t="s">
        <v>22</v>
      </c>
      <c r="T270" s="494" t="s">
        <v>3646</v>
      </c>
      <c r="U270" s="494" t="s">
        <v>3649</v>
      </c>
      <c r="V270" s="494" t="s">
        <v>3653</v>
      </c>
      <c r="W270" s="500">
        <v>45279</v>
      </c>
      <c r="X270" s="498">
        <v>13158.65</v>
      </c>
      <c r="Y270" s="498"/>
      <c r="Z270" s="498">
        <v>13158.65</v>
      </c>
      <c r="AA270" s="496" t="s">
        <v>2068</v>
      </c>
      <c r="AB270" s="498"/>
      <c r="AC270" s="512" t="s">
        <v>26</v>
      </c>
      <c r="AD270" s="511"/>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c r="HE270" s="9"/>
      <c r="HF270" s="9"/>
      <c r="HG270" s="9"/>
      <c r="HH270" s="9"/>
      <c r="HI270" s="9"/>
      <c r="HJ270" s="9"/>
      <c r="HK270" s="9"/>
      <c r="HL270" s="9"/>
      <c r="HM270" s="9"/>
      <c r="HN270" s="9"/>
      <c r="HO270" s="9"/>
      <c r="HP270" s="9"/>
      <c r="HQ270" s="9"/>
      <c r="HR270" s="9"/>
      <c r="HS270" s="9"/>
      <c r="HT270" s="9"/>
      <c r="HU270" s="9"/>
      <c r="HV270" s="9"/>
      <c r="HW270" s="9"/>
      <c r="HX270" s="9"/>
      <c r="HY270" s="9"/>
      <c r="HZ270" s="9"/>
      <c r="IA270" s="9"/>
      <c r="IB270" s="9"/>
      <c r="IC270" s="9"/>
      <c r="ID270" s="9"/>
      <c r="IE270" s="9"/>
      <c r="IF270" s="9"/>
      <c r="IG270" s="9"/>
      <c r="IH270" s="9"/>
      <c r="II270" s="9"/>
      <c r="IJ270" s="9"/>
      <c r="IK270" s="9"/>
      <c r="IL270" s="9"/>
      <c r="IM270" s="9"/>
      <c r="IN270" s="9"/>
      <c r="IO270" s="9"/>
      <c r="IP270" s="9"/>
      <c r="IQ270" s="9"/>
      <c r="IR270" s="9"/>
      <c r="IS270" s="9"/>
      <c r="IT270" s="9"/>
      <c r="IU270" s="9"/>
      <c r="IV270" s="9"/>
      <c r="IW270" s="9"/>
      <c r="IX270" s="9"/>
      <c r="IY270" s="9"/>
      <c r="IZ270" s="9"/>
      <c r="JA270" s="9"/>
      <c r="JB270" s="9"/>
      <c r="JC270" s="9"/>
      <c r="JD270" s="9"/>
      <c r="JE270" s="9"/>
      <c r="JF270" s="9"/>
      <c r="JG270" s="9"/>
      <c r="JH270" s="9"/>
      <c r="JI270" s="9"/>
      <c r="JJ270" s="9"/>
      <c r="JK270" s="9"/>
      <c r="JL270" s="9"/>
      <c r="JM270" s="9"/>
      <c r="JN270" s="9"/>
      <c r="JO270" s="9"/>
      <c r="JP270" s="9"/>
      <c r="JQ270" s="9"/>
      <c r="JR270" s="9"/>
      <c r="JS270" s="9"/>
      <c r="JT270" s="9"/>
      <c r="JU270" s="9"/>
      <c r="JV270" s="9"/>
      <c r="JW270" s="9"/>
      <c r="JX270" s="9"/>
      <c r="JY270" s="9"/>
      <c r="JZ270" s="9"/>
      <c r="KA270" s="9"/>
      <c r="KB270" s="9"/>
      <c r="KC270" s="9"/>
      <c r="KD270" s="9"/>
      <c r="KE270" s="9"/>
      <c r="KF270" s="9"/>
      <c r="KG270" s="9"/>
      <c r="KH270" s="9"/>
      <c r="KI270" s="9"/>
      <c r="KJ270" s="9"/>
      <c r="KK270" s="9"/>
      <c r="KL270" s="9"/>
      <c r="KM270" s="9"/>
      <c r="KN270" s="9"/>
      <c r="KO270" s="9"/>
      <c r="KP270" s="9"/>
      <c r="KQ270" s="9"/>
      <c r="KR270" s="9"/>
      <c r="KS270" s="9"/>
      <c r="KT270" s="9"/>
      <c r="KU270" s="9"/>
      <c r="KV270" s="9"/>
      <c r="KW270" s="9"/>
      <c r="KX270" s="9"/>
      <c r="KY270" s="9"/>
      <c r="KZ270" s="9"/>
      <c r="LA270" s="9"/>
      <c r="LB270" s="9"/>
      <c r="LC270" s="9"/>
      <c r="LD270" s="9"/>
      <c r="LE270" s="9"/>
      <c r="LF270" s="9"/>
      <c r="LG270" s="9"/>
      <c r="LH270" s="9"/>
      <c r="LI270" s="9"/>
      <c r="LJ270" s="9"/>
      <c r="LK270" s="9"/>
      <c r="LL270" s="9"/>
      <c r="LM270" s="9"/>
      <c r="LN270" s="9"/>
      <c r="LO270" s="9"/>
      <c r="LP270" s="9"/>
      <c r="LQ270" s="9"/>
      <c r="LR270" s="9"/>
      <c r="LS270" s="9"/>
      <c r="LT270" s="9"/>
      <c r="LU270" s="9"/>
      <c r="LV270" s="9"/>
      <c r="LW270" s="9"/>
      <c r="LX270" s="9"/>
    </row>
    <row r="271" spans="1:336" s="15" customFormat="1" ht="409.5" x14ac:dyDescent="0.25">
      <c r="A271" s="661" t="str">
        <f>CONCATENATE(MUEBLES3[[#This Row],[CODIGO DE LA PARTIDA ESPECIFICA ]],"-",MUEBLES3[[#This Row],[NO. EDIFICIO ]],"-",MUEBLES3[[#This Row],[NO. ÁREA ]],"-",MUEBLES3[[#This Row],[NÚM. DE BIEN ]],"-",MUEBLES3[[#This Row],[CONSECUTIVO DEL BIEN ]],"-",MUEBLES3[[#This Row],[CONSECUTIVO GENERAL DE INVENTARIO]])</f>
        <v>515-01-18-109-110-0266</v>
      </c>
      <c r="B271" s="494">
        <v>515</v>
      </c>
      <c r="C271" s="489" t="s">
        <v>6093</v>
      </c>
      <c r="D271" s="495" t="s">
        <v>7766</v>
      </c>
      <c r="E271" s="494" t="s">
        <v>4060</v>
      </c>
      <c r="F271" s="495" t="str">
        <f>VLOOKUP(MUEBLES3[[#This Row],[NO. EDIFICIO ]],EDIFICIOS[],2,FALSE)</f>
        <v>PALACIO MUNICIPAL</v>
      </c>
      <c r="G271" s="495" t="str">
        <f>VLOOKUP(MUEBLES3[[#This Row],[NO. EDIFICIO ]],EDIFICIOS[],3,FALSE)</f>
        <v>PALACIO MUNICIPAL, S/N, COLONIA CENTRO</v>
      </c>
      <c r="H271" s="490" t="s">
        <v>4263</v>
      </c>
      <c r="I271" s="488" t="str">
        <f>VLOOKUP(MUEBLES3[[#This Row],[NO. ÁREA ]],AREAS[],2,FALSE)</f>
        <v>OBRAS PÚBLICAS Y ORDENAMIENTO URBANO</v>
      </c>
      <c r="J271" s="496" t="str">
        <f>VLOOKUP(MUEBLES3[[#This Row],[NO. ÁREA ]],AREAS[],5,FALSE)</f>
        <v>ING. ZOILA PÉREZ MEJÍA</v>
      </c>
      <c r="K271" s="496">
        <v>164</v>
      </c>
      <c r="L271" s="488" t="str">
        <f>VLOOKUP(MUEBLES3[[#This Row],[NÚM. DE NOMINA ]],PERSONAL[],2,FALSE)</f>
        <v>ING. ZOILA PÉREZ MEJÍA</v>
      </c>
      <c r="M271" s="488" t="str">
        <f>VLOOKUP(MUEBLES3[[#This Row],[NÚM. DE NOMINA ]],PERSONAL[],3,FALSE)</f>
        <v>TITULAR</v>
      </c>
      <c r="N271" s="494" t="s">
        <v>4339</v>
      </c>
      <c r="O271" s="496" t="s">
        <v>4375</v>
      </c>
      <c r="P271" s="497" t="str">
        <f>VLOOKUP(MUEBLES3[[#This Row],[NÚM. DE BIEN ]],BIENES[],2,FALSE)</f>
        <v xml:space="preserve">EQUIPO DE COMPUTO </v>
      </c>
      <c r="Q271" s="521" t="s">
        <v>3600</v>
      </c>
      <c r="R271" s="490" t="s">
        <v>5208</v>
      </c>
      <c r="S271" s="494" t="s">
        <v>433</v>
      </c>
      <c r="T271" s="494" t="s">
        <v>3647</v>
      </c>
      <c r="U271" s="494" t="s">
        <v>3650</v>
      </c>
      <c r="V271" s="494" t="s">
        <v>3654</v>
      </c>
      <c r="W271" s="500">
        <v>45275</v>
      </c>
      <c r="X271" s="498">
        <v>33000</v>
      </c>
      <c r="Y271" s="498"/>
      <c r="Z271" s="498">
        <v>33000</v>
      </c>
      <c r="AA271" s="496" t="s">
        <v>3562</v>
      </c>
      <c r="AB271" s="498"/>
      <c r="AC271" s="512" t="s">
        <v>26</v>
      </c>
      <c r="AD271" s="511"/>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9"/>
      <c r="HM271" s="9"/>
      <c r="HN271" s="9"/>
      <c r="HO271" s="9"/>
      <c r="HP271" s="9"/>
      <c r="HQ271" s="9"/>
      <c r="HR271" s="9"/>
      <c r="HS271" s="9"/>
      <c r="HT271" s="9"/>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c r="IT271" s="9"/>
      <c r="IU271" s="9"/>
      <c r="IV271" s="9"/>
      <c r="IW271" s="9"/>
      <c r="IX271" s="9"/>
      <c r="IY271" s="9"/>
      <c r="IZ271" s="9"/>
      <c r="JA271" s="9"/>
      <c r="JB271" s="9"/>
      <c r="JC271" s="9"/>
      <c r="JD271" s="9"/>
      <c r="JE271" s="9"/>
      <c r="JF271" s="9"/>
      <c r="JG271" s="9"/>
      <c r="JH271" s="9"/>
      <c r="JI271" s="9"/>
      <c r="JJ271" s="9"/>
      <c r="JK271" s="9"/>
      <c r="JL271" s="9"/>
      <c r="JM271" s="9"/>
      <c r="JN271" s="9"/>
      <c r="JO271" s="9"/>
      <c r="JP271" s="9"/>
      <c r="JQ271" s="9"/>
      <c r="JR271" s="9"/>
      <c r="JS271" s="9"/>
      <c r="JT271" s="9"/>
      <c r="JU271" s="9"/>
      <c r="JV271" s="9"/>
      <c r="JW271" s="9"/>
      <c r="JX271" s="9"/>
      <c r="JY271" s="9"/>
      <c r="JZ271" s="9"/>
      <c r="KA271" s="9"/>
      <c r="KB271" s="9"/>
      <c r="KC271" s="9"/>
      <c r="KD271" s="9"/>
      <c r="KE271" s="9"/>
      <c r="KF271" s="9"/>
      <c r="KG271" s="9"/>
      <c r="KH271" s="9"/>
      <c r="KI271" s="9"/>
      <c r="KJ271" s="9"/>
      <c r="KK271" s="9"/>
      <c r="KL271" s="9"/>
      <c r="KM271" s="9"/>
      <c r="KN271" s="9"/>
      <c r="KO271" s="9"/>
      <c r="KP271" s="9"/>
      <c r="KQ271" s="9"/>
      <c r="KR271" s="9"/>
      <c r="KS271" s="9"/>
      <c r="KT271" s="9"/>
      <c r="KU271" s="9"/>
      <c r="KV271" s="9"/>
      <c r="KW271" s="9"/>
      <c r="KX271" s="9"/>
      <c r="KY271" s="9"/>
      <c r="KZ271" s="9"/>
      <c r="LA271" s="9"/>
      <c r="LB271" s="9"/>
      <c r="LC271" s="9"/>
      <c r="LD271" s="9"/>
      <c r="LE271" s="9"/>
      <c r="LF271" s="9"/>
      <c r="LG271" s="9"/>
      <c r="LH271" s="9"/>
      <c r="LI271" s="9"/>
      <c r="LJ271" s="9"/>
      <c r="LK271" s="9"/>
      <c r="LL271" s="9"/>
      <c r="LM271" s="9"/>
      <c r="LN271" s="9"/>
      <c r="LO271" s="9"/>
      <c r="LP271" s="9"/>
      <c r="LQ271" s="9"/>
      <c r="LR271" s="9"/>
      <c r="LS271" s="9"/>
      <c r="LT271" s="9"/>
      <c r="LU271" s="9"/>
      <c r="LV271" s="9"/>
      <c r="LW271" s="9"/>
      <c r="LX271" s="9"/>
    </row>
    <row r="272" spans="1:336" s="15" customFormat="1" ht="409.5" x14ac:dyDescent="0.25">
      <c r="A272" s="661" t="str">
        <f>CONCATENATE(MUEBLES3[[#This Row],[CODIGO DE LA PARTIDA ESPECIFICA ]],"-",MUEBLES3[[#This Row],[NO. EDIFICIO ]],"-",MUEBLES3[[#This Row],[NO. ÁREA ]],"-",MUEBLES3[[#This Row],[NÚM. DE BIEN ]],"-",MUEBLES3[[#This Row],[CONSECUTIVO DEL BIEN ]],"-",MUEBLES3[[#This Row],[CONSECUTIVO GENERAL DE INVENTARIO]])</f>
        <v>515-01-18-109-111-0267</v>
      </c>
      <c r="B272" s="494">
        <v>515</v>
      </c>
      <c r="C272" s="489" t="s">
        <v>6093</v>
      </c>
      <c r="D272" s="489" t="s">
        <v>7767</v>
      </c>
      <c r="E272" s="494" t="s">
        <v>4060</v>
      </c>
      <c r="F272" s="495" t="str">
        <f>VLOOKUP(MUEBLES3[[#This Row],[NO. EDIFICIO ]],EDIFICIOS[],2,FALSE)</f>
        <v>PALACIO MUNICIPAL</v>
      </c>
      <c r="G272" s="495" t="str">
        <f>VLOOKUP(MUEBLES3[[#This Row],[NO. EDIFICIO ]],EDIFICIOS[],3,FALSE)</f>
        <v>PALACIO MUNICIPAL, S/N, COLONIA CENTRO</v>
      </c>
      <c r="H272" s="490" t="s">
        <v>4263</v>
      </c>
      <c r="I272" s="488" t="str">
        <f>VLOOKUP(MUEBLES3[[#This Row],[NO. ÁREA ]],AREAS[],2,FALSE)</f>
        <v>OBRAS PÚBLICAS Y ORDENAMIENTO URBANO</v>
      </c>
      <c r="J272" s="496" t="str">
        <f>VLOOKUP(MUEBLES3[[#This Row],[NO. ÁREA ]],AREAS[],5,FALSE)</f>
        <v>ING. ZOILA PÉREZ MEJÍA</v>
      </c>
      <c r="K272" s="496">
        <v>49</v>
      </c>
      <c r="L272" s="488" t="str">
        <f>VLOOKUP(MUEBLES3[[#This Row],[NÚM. DE NOMINA ]],PERSONAL[],2,FALSE)</f>
        <v>ING. ISMAEL PÉREZ ONTIVEROS</v>
      </c>
      <c r="M272" s="488" t="str">
        <f>VLOOKUP(MUEBLES3[[#This Row],[NÚM. DE NOMINA ]],PERSONAL[],3,FALSE)</f>
        <v>PROYECTISTA</v>
      </c>
      <c r="N272" s="494" t="s">
        <v>4339</v>
      </c>
      <c r="O272" s="490" t="s">
        <v>4376</v>
      </c>
      <c r="P272" s="497" t="str">
        <f>VLOOKUP(MUEBLES3[[#This Row],[NÚM. DE BIEN ]],BIENES[],2,FALSE)</f>
        <v xml:space="preserve">EQUIPO DE COMPUTO </v>
      </c>
      <c r="Q272" s="521" t="s">
        <v>3601</v>
      </c>
      <c r="R272" s="490" t="s">
        <v>5209</v>
      </c>
      <c r="S272" s="494" t="s">
        <v>433</v>
      </c>
      <c r="T272" s="494" t="s">
        <v>3647</v>
      </c>
      <c r="U272" s="494" t="s">
        <v>3651</v>
      </c>
      <c r="V272" s="494" t="s">
        <v>3656</v>
      </c>
      <c r="W272" s="500">
        <v>45275</v>
      </c>
      <c r="X272" s="498">
        <v>33000</v>
      </c>
      <c r="Y272" s="498"/>
      <c r="Z272" s="498">
        <v>33000</v>
      </c>
      <c r="AA272" s="496" t="s">
        <v>3564</v>
      </c>
      <c r="AB272" s="498"/>
      <c r="AC272" s="512" t="s">
        <v>26</v>
      </c>
      <c r="AD272" s="511"/>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9"/>
      <c r="FK272" s="9"/>
      <c r="FL272" s="9"/>
      <c r="FM272" s="9"/>
      <c r="FN272" s="9"/>
      <c r="FO272" s="9"/>
      <c r="FP272" s="9"/>
      <c r="FQ272" s="9"/>
      <c r="FR272" s="9"/>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9"/>
      <c r="GQ272" s="9"/>
      <c r="GR272" s="9"/>
      <c r="GS272" s="9"/>
      <c r="GT272" s="9"/>
      <c r="GU272" s="9"/>
      <c r="GV272" s="9"/>
      <c r="GW272" s="9"/>
      <c r="GX272" s="9"/>
      <c r="GY272" s="9"/>
      <c r="GZ272" s="9"/>
      <c r="HA272" s="9"/>
      <c r="HB272" s="9"/>
      <c r="HC272" s="9"/>
      <c r="HD272" s="9"/>
      <c r="HE272" s="9"/>
      <c r="HF272" s="9"/>
      <c r="HG272" s="9"/>
      <c r="HH272" s="9"/>
      <c r="HI272" s="9"/>
      <c r="HJ272" s="9"/>
      <c r="HK272" s="9"/>
      <c r="HL272" s="9"/>
      <c r="HM272" s="9"/>
      <c r="HN272" s="9"/>
      <c r="HO272" s="9"/>
      <c r="HP272" s="9"/>
      <c r="HQ272" s="9"/>
      <c r="HR272" s="9"/>
      <c r="HS272" s="9"/>
      <c r="HT272" s="9"/>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c r="IT272" s="9"/>
      <c r="IU272" s="9"/>
      <c r="IV272" s="9"/>
      <c r="IW272" s="9"/>
      <c r="IX272" s="9"/>
      <c r="IY272" s="9"/>
      <c r="IZ272" s="9"/>
      <c r="JA272" s="9"/>
      <c r="JB272" s="9"/>
      <c r="JC272" s="9"/>
      <c r="JD272" s="9"/>
      <c r="JE272" s="9"/>
      <c r="JF272" s="9"/>
      <c r="JG272" s="9"/>
      <c r="JH272" s="9"/>
      <c r="JI272" s="9"/>
      <c r="JJ272" s="9"/>
      <c r="JK272" s="9"/>
      <c r="JL272" s="9"/>
      <c r="JM272" s="9"/>
      <c r="JN272" s="9"/>
      <c r="JO272" s="9"/>
      <c r="JP272" s="9"/>
      <c r="JQ272" s="9"/>
      <c r="JR272" s="9"/>
      <c r="JS272" s="9"/>
      <c r="JT272" s="9"/>
      <c r="JU272" s="9"/>
      <c r="JV272" s="9"/>
      <c r="JW272" s="9"/>
      <c r="JX272" s="9"/>
      <c r="JY272" s="9"/>
      <c r="JZ272" s="9"/>
      <c r="KA272" s="9"/>
      <c r="KB272" s="9"/>
      <c r="KC272" s="9"/>
      <c r="KD272" s="9"/>
      <c r="KE272" s="9"/>
      <c r="KF272" s="9"/>
      <c r="KG272" s="9"/>
      <c r="KH272" s="9"/>
      <c r="KI272" s="9"/>
      <c r="KJ272" s="9"/>
      <c r="KK272" s="9"/>
      <c r="KL272" s="9"/>
      <c r="KM272" s="9"/>
      <c r="KN272" s="9"/>
      <c r="KO272" s="9"/>
      <c r="KP272" s="9"/>
      <c r="KQ272" s="9"/>
      <c r="KR272" s="9"/>
      <c r="KS272" s="9"/>
      <c r="KT272" s="9"/>
      <c r="KU272" s="9"/>
      <c r="KV272" s="9"/>
      <c r="KW272" s="9"/>
      <c r="KX272" s="9"/>
      <c r="KY272" s="9"/>
      <c r="KZ272" s="9"/>
      <c r="LA272" s="9"/>
      <c r="LB272" s="9"/>
      <c r="LC272" s="9"/>
      <c r="LD272" s="9"/>
      <c r="LE272" s="9"/>
      <c r="LF272" s="9"/>
      <c r="LG272" s="9"/>
      <c r="LH272" s="9"/>
      <c r="LI272" s="9"/>
      <c r="LJ272" s="9"/>
      <c r="LK272" s="9"/>
      <c r="LL272" s="9"/>
      <c r="LM272" s="9"/>
      <c r="LN272" s="9"/>
      <c r="LO272" s="9"/>
      <c r="LP272" s="9"/>
      <c r="LQ272" s="9"/>
      <c r="LR272" s="9"/>
      <c r="LS272" s="9"/>
      <c r="LT272" s="9"/>
      <c r="LU272" s="9"/>
      <c r="LV272" s="9"/>
      <c r="LW272" s="9"/>
      <c r="LX272" s="9"/>
    </row>
    <row r="273" spans="1:336" s="15" customFormat="1" ht="409.5" x14ac:dyDescent="0.25">
      <c r="A273" s="661" t="str">
        <f>CONCATENATE(MUEBLES3[[#This Row],[CODIGO DE LA PARTIDA ESPECIFICA ]],"-",MUEBLES3[[#This Row],[NO. EDIFICIO ]],"-",MUEBLES3[[#This Row],[NO. ÁREA ]],"-",MUEBLES3[[#This Row],[NÚM. DE BIEN ]],"-",MUEBLES3[[#This Row],[CONSECUTIVO DEL BIEN ]],"-",MUEBLES3[[#This Row],[CONSECUTIVO GENERAL DE INVENTARIO]])</f>
        <v>515-01-18-109-112-0268</v>
      </c>
      <c r="B273" s="494">
        <v>515</v>
      </c>
      <c r="C273" s="489" t="s">
        <v>6093</v>
      </c>
      <c r="D273" s="495" t="s">
        <v>7768</v>
      </c>
      <c r="E273" s="494" t="s">
        <v>4060</v>
      </c>
      <c r="F273" s="495" t="str">
        <f>VLOOKUP(MUEBLES3[[#This Row],[NO. EDIFICIO ]],EDIFICIOS[],2,FALSE)</f>
        <v>PALACIO MUNICIPAL</v>
      </c>
      <c r="G273" s="495" t="str">
        <f>VLOOKUP(MUEBLES3[[#This Row],[NO. EDIFICIO ]],EDIFICIOS[],3,FALSE)</f>
        <v>PALACIO MUNICIPAL, S/N, COLONIA CENTRO</v>
      </c>
      <c r="H273" s="490" t="s">
        <v>4263</v>
      </c>
      <c r="I273" s="488" t="str">
        <f>VLOOKUP(MUEBLES3[[#This Row],[NO. ÁREA ]],AREAS[],2,FALSE)</f>
        <v>OBRAS PÚBLICAS Y ORDENAMIENTO URBANO</v>
      </c>
      <c r="J273" s="496" t="str">
        <f>VLOOKUP(MUEBLES3[[#This Row],[NO. ÁREA ]],AREAS[],5,FALSE)</f>
        <v>ING. ZOILA PÉREZ MEJÍA</v>
      </c>
      <c r="K273" s="496">
        <v>112</v>
      </c>
      <c r="L273" s="488" t="str">
        <f>VLOOKUP(MUEBLES3[[#This Row],[NÚM. DE NOMINA ]],PERSONAL[],2,FALSE)</f>
        <v>ING. EZEQUIEL PENCA MAYE</v>
      </c>
      <c r="M273" s="488" t="str">
        <f>VLOOKUP(MUEBLES3[[#This Row],[NÚM. DE NOMINA ]],PERSONAL[],3,FALSE)</f>
        <v>RESIDENTE DE OBRA</v>
      </c>
      <c r="N273" s="494" t="s">
        <v>4339</v>
      </c>
      <c r="O273" s="496" t="s">
        <v>4377</v>
      </c>
      <c r="P273" s="497" t="str">
        <f>VLOOKUP(MUEBLES3[[#This Row],[NÚM. DE BIEN ]],BIENES[],2,FALSE)</f>
        <v xml:space="preserve">EQUIPO DE COMPUTO </v>
      </c>
      <c r="Q273" s="521" t="s">
        <v>3602</v>
      </c>
      <c r="R273" s="490" t="s">
        <v>5210</v>
      </c>
      <c r="S273" s="494" t="s">
        <v>433</v>
      </c>
      <c r="T273" s="494" t="s">
        <v>3647</v>
      </c>
      <c r="U273" s="494" t="s">
        <v>3711</v>
      </c>
      <c r="V273" s="494" t="s">
        <v>3657</v>
      </c>
      <c r="W273" s="500">
        <v>45288</v>
      </c>
      <c r="X273" s="498">
        <v>33000</v>
      </c>
      <c r="Y273" s="498"/>
      <c r="Z273" s="498">
        <v>33000</v>
      </c>
      <c r="AA273" s="496" t="s">
        <v>3710</v>
      </c>
      <c r="AB273" s="498"/>
      <c r="AC273" s="512" t="s">
        <v>26</v>
      </c>
      <c r="AD273" s="511"/>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9"/>
      <c r="FK273" s="9"/>
      <c r="FL273" s="9"/>
      <c r="FM273" s="9"/>
      <c r="FN273" s="9"/>
      <c r="FO273" s="9"/>
      <c r="FP273" s="9"/>
      <c r="FQ273" s="9"/>
      <c r="FR273" s="9"/>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9"/>
      <c r="GQ273" s="9"/>
      <c r="GR273" s="9"/>
      <c r="GS273" s="9"/>
      <c r="GT273" s="9"/>
      <c r="GU273" s="9"/>
      <c r="GV273" s="9"/>
      <c r="GW273" s="9"/>
      <c r="GX273" s="9"/>
      <c r="GY273" s="9"/>
      <c r="GZ273" s="9"/>
      <c r="HA273" s="9"/>
      <c r="HB273" s="9"/>
      <c r="HC273" s="9"/>
      <c r="HD273" s="9"/>
      <c r="HE273" s="9"/>
      <c r="HF273" s="9"/>
      <c r="HG273" s="9"/>
      <c r="HH273" s="9"/>
      <c r="HI273" s="9"/>
      <c r="HJ273" s="9"/>
      <c r="HK273" s="9"/>
      <c r="HL273" s="9"/>
      <c r="HM273" s="9"/>
      <c r="HN273" s="9"/>
      <c r="HO273" s="9"/>
      <c r="HP273" s="9"/>
      <c r="HQ273" s="9"/>
      <c r="HR273" s="9"/>
      <c r="HS273" s="9"/>
      <c r="HT273" s="9"/>
      <c r="HU273" s="9"/>
      <c r="HV273" s="9"/>
      <c r="HW273" s="9"/>
      <c r="HX273" s="9"/>
      <c r="HY273" s="9"/>
      <c r="HZ273" s="9"/>
      <c r="IA273" s="9"/>
      <c r="IB273" s="9"/>
      <c r="IC273" s="9"/>
      <c r="ID273" s="9"/>
      <c r="IE273" s="9"/>
      <c r="IF273" s="9"/>
      <c r="IG273" s="9"/>
      <c r="IH273" s="9"/>
      <c r="II273" s="9"/>
      <c r="IJ273" s="9"/>
      <c r="IK273" s="9"/>
      <c r="IL273" s="9"/>
      <c r="IM273" s="9"/>
      <c r="IN273" s="9"/>
      <c r="IO273" s="9"/>
      <c r="IP273" s="9"/>
      <c r="IQ273" s="9"/>
      <c r="IR273" s="9"/>
      <c r="IS273" s="9"/>
      <c r="IT273" s="9"/>
      <c r="IU273" s="9"/>
      <c r="IV273" s="9"/>
      <c r="IW273" s="9"/>
      <c r="IX273" s="9"/>
      <c r="IY273" s="9"/>
      <c r="IZ273" s="9"/>
      <c r="JA273" s="9"/>
      <c r="JB273" s="9"/>
      <c r="JC273" s="9"/>
      <c r="JD273" s="9"/>
      <c r="JE273" s="9"/>
      <c r="JF273" s="9"/>
      <c r="JG273" s="9"/>
      <c r="JH273" s="9"/>
      <c r="JI273" s="9"/>
      <c r="JJ273" s="9"/>
      <c r="JK273" s="9"/>
      <c r="JL273" s="9"/>
      <c r="JM273" s="9"/>
      <c r="JN273" s="9"/>
      <c r="JO273" s="9"/>
      <c r="JP273" s="9"/>
      <c r="JQ273" s="9"/>
      <c r="JR273" s="9"/>
      <c r="JS273" s="9"/>
      <c r="JT273" s="9"/>
      <c r="JU273" s="9"/>
      <c r="JV273" s="9"/>
      <c r="JW273" s="9"/>
      <c r="JX273" s="9"/>
      <c r="JY273" s="9"/>
      <c r="JZ273" s="9"/>
      <c r="KA273" s="9"/>
      <c r="KB273" s="9"/>
      <c r="KC273" s="9"/>
      <c r="KD273" s="9"/>
      <c r="KE273" s="9"/>
      <c r="KF273" s="9"/>
      <c r="KG273" s="9"/>
      <c r="KH273" s="9"/>
      <c r="KI273" s="9"/>
      <c r="KJ273" s="9"/>
      <c r="KK273" s="9"/>
      <c r="KL273" s="9"/>
      <c r="KM273" s="9"/>
      <c r="KN273" s="9"/>
      <c r="KO273" s="9"/>
      <c r="KP273" s="9"/>
      <c r="KQ273" s="9"/>
      <c r="KR273" s="9"/>
      <c r="KS273" s="9"/>
      <c r="KT273" s="9"/>
      <c r="KU273" s="9"/>
      <c r="KV273" s="9"/>
      <c r="KW273" s="9"/>
      <c r="KX273" s="9"/>
      <c r="KY273" s="9"/>
      <c r="KZ273" s="9"/>
      <c r="LA273" s="9"/>
      <c r="LB273" s="9"/>
      <c r="LC273" s="9"/>
      <c r="LD273" s="9"/>
      <c r="LE273" s="9"/>
      <c r="LF273" s="9"/>
      <c r="LG273" s="9"/>
      <c r="LH273" s="9"/>
      <c r="LI273" s="9"/>
      <c r="LJ273" s="9"/>
      <c r="LK273" s="9"/>
      <c r="LL273" s="9"/>
      <c r="LM273" s="9"/>
      <c r="LN273" s="9"/>
      <c r="LO273" s="9"/>
      <c r="LP273" s="9"/>
      <c r="LQ273" s="9"/>
      <c r="LR273" s="9"/>
      <c r="LS273" s="9"/>
      <c r="LT273" s="9"/>
      <c r="LU273" s="9"/>
      <c r="LV273" s="9"/>
      <c r="LW273" s="9"/>
      <c r="LX273" s="9"/>
    </row>
    <row r="274" spans="1:336" s="15" customFormat="1" ht="173.25" x14ac:dyDescent="0.25">
      <c r="A274" s="661" t="str">
        <f>CONCATENATE(MUEBLES3[[#This Row],[CODIGO DE LA PARTIDA ESPECIFICA ]],"-",MUEBLES3[[#This Row],[NO. EDIFICIO ]],"-",MUEBLES3[[#This Row],[NO. ÁREA ]],"-",MUEBLES3[[#This Row],[NÚM. DE BIEN ]],"-",MUEBLES3[[#This Row],[CONSECUTIVO DEL BIEN ]],"-",MUEBLES3[[#This Row],[CONSECUTIVO GENERAL DE INVENTARIO]])</f>
        <v>515-05-48-109-113-0269</v>
      </c>
      <c r="B274" s="494">
        <v>515</v>
      </c>
      <c r="C274" s="489" t="s">
        <v>6093</v>
      </c>
      <c r="D274" s="495" t="s">
        <v>7769</v>
      </c>
      <c r="E274" s="494" t="s">
        <v>4063</v>
      </c>
      <c r="F274" s="495" t="str">
        <f>VLOOKUP(MUEBLES3[[#This Row],[NO. EDIFICIO ]],EDIFICIOS[],2,FALSE)</f>
        <v>SISTEMA MUNICIPAL DIF</v>
      </c>
      <c r="G274" s="495" t="str">
        <f>VLOOKUP(MUEBLES3[[#This Row],[NO. EDIFICIO ]],EDIFICIOS[],3,FALSE)</f>
        <v>AV. REFORMA S/N, SECCIÓN NORTE, MANZANA 2, SANTIAGO DE ANAYA, HIDALGO</v>
      </c>
      <c r="H274" s="490" t="s">
        <v>4293</v>
      </c>
      <c r="I274" s="488" t="str">
        <f>VLOOKUP(MUEBLES3[[#This Row],[NO. ÁREA ]],AREAS[],2,FALSE)</f>
        <v>SISTEMA MUNICIPAL PARA EL DESARROLLO INTEGRAL DE LA FAMILIA</v>
      </c>
      <c r="J274" s="496" t="str">
        <f>VLOOKUP(MUEBLES3[[#This Row],[NO. ÁREA ]],AREAS[],5,FALSE)</f>
        <v>C. BELEN GONZÁLEZ BARRERA</v>
      </c>
      <c r="K274" s="496">
        <v>83</v>
      </c>
      <c r="L274" s="488" t="str">
        <f>VLOOKUP(MUEBLES3[[#This Row],[NÚM. DE NOMINA ]],PERSONAL[],2,FALSE)</f>
        <v>LIC. AMERICA JULISSA TORRES CRUZ</v>
      </c>
      <c r="M274" s="488" t="str">
        <f>VLOOKUP(MUEBLES3[[#This Row],[NÚM. DE NOMINA ]],PERSONAL[],3,FALSE)</f>
        <v>AUXILIAR ADMINISTRATIVO</v>
      </c>
      <c r="N274" s="494" t="s">
        <v>4339</v>
      </c>
      <c r="O274" s="496" t="s">
        <v>4310</v>
      </c>
      <c r="P274" s="497" t="str">
        <f>VLOOKUP(MUEBLES3[[#This Row],[NÚM. DE BIEN ]],BIENES[],2,FALSE)</f>
        <v xml:space="preserve">EQUIPO DE COMPUTO </v>
      </c>
      <c r="Q274" s="496" t="s">
        <v>3706</v>
      </c>
      <c r="R274" s="490" t="s">
        <v>5211</v>
      </c>
      <c r="S274" s="494" t="s">
        <v>22</v>
      </c>
      <c r="T274" s="494" t="s">
        <v>360</v>
      </c>
      <c r="U274" s="494" t="s">
        <v>3720</v>
      </c>
      <c r="V274" s="494">
        <v>412</v>
      </c>
      <c r="W274" s="500">
        <v>45273</v>
      </c>
      <c r="X274" s="498">
        <v>5591.2</v>
      </c>
      <c r="Y274" s="498"/>
      <c r="Z274" s="498">
        <v>5591.2</v>
      </c>
      <c r="AA274" s="496" t="s">
        <v>3707</v>
      </c>
      <c r="AB274" s="498"/>
      <c r="AC274" s="512" t="s">
        <v>26</v>
      </c>
      <c r="AD274" s="511"/>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9"/>
      <c r="FK274" s="9"/>
      <c r="FL274" s="9"/>
      <c r="FM274" s="9"/>
      <c r="FN274" s="9"/>
      <c r="FO274" s="9"/>
      <c r="FP274" s="9"/>
      <c r="FQ274" s="9"/>
      <c r="FR274" s="9"/>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9"/>
      <c r="GQ274" s="9"/>
      <c r="GR274" s="9"/>
      <c r="GS274" s="9"/>
      <c r="GT274" s="9"/>
      <c r="GU274" s="9"/>
      <c r="GV274" s="9"/>
      <c r="GW274" s="9"/>
      <c r="GX274" s="9"/>
      <c r="GY274" s="9"/>
      <c r="GZ274" s="9"/>
      <c r="HA274" s="9"/>
      <c r="HB274" s="9"/>
      <c r="HC274" s="9"/>
      <c r="HD274" s="9"/>
      <c r="HE274" s="9"/>
      <c r="HF274" s="9"/>
      <c r="HG274" s="9"/>
      <c r="HH274" s="9"/>
      <c r="HI274" s="9"/>
      <c r="HJ274" s="9"/>
      <c r="HK274" s="9"/>
      <c r="HL274" s="9"/>
      <c r="HM274" s="9"/>
      <c r="HN274" s="9"/>
      <c r="HO274" s="9"/>
      <c r="HP274" s="9"/>
      <c r="HQ274" s="9"/>
      <c r="HR274" s="9"/>
      <c r="HS274" s="9"/>
      <c r="HT274" s="9"/>
      <c r="HU274" s="9"/>
      <c r="HV274" s="9"/>
      <c r="HW274" s="9"/>
      <c r="HX274" s="9"/>
      <c r="HY274" s="9"/>
      <c r="HZ274" s="9"/>
      <c r="IA274" s="9"/>
      <c r="IB274" s="9"/>
      <c r="IC274" s="9"/>
      <c r="ID274" s="9"/>
      <c r="IE274" s="9"/>
      <c r="IF274" s="9"/>
      <c r="IG274" s="9"/>
      <c r="IH274" s="9"/>
      <c r="II274" s="9"/>
      <c r="IJ274" s="9"/>
      <c r="IK274" s="9"/>
      <c r="IL274" s="9"/>
      <c r="IM274" s="9"/>
      <c r="IN274" s="9"/>
      <c r="IO274" s="9"/>
      <c r="IP274" s="9"/>
      <c r="IQ274" s="9"/>
      <c r="IR274" s="9"/>
      <c r="IS274" s="9"/>
      <c r="IT274" s="9"/>
      <c r="IU274" s="9"/>
      <c r="IV274" s="9"/>
      <c r="IW274" s="9"/>
      <c r="IX274" s="9"/>
      <c r="IY274" s="9"/>
      <c r="IZ274" s="9"/>
      <c r="JA274" s="9"/>
      <c r="JB274" s="9"/>
      <c r="JC274" s="9"/>
      <c r="JD274" s="9"/>
      <c r="JE274" s="9"/>
      <c r="JF274" s="9"/>
      <c r="JG274" s="9"/>
      <c r="JH274" s="9"/>
      <c r="JI274" s="9"/>
      <c r="JJ274" s="9"/>
      <c r="JK274" s="9"/>
      <c r="JL274" s="9"/>
      <c r="JM274" s="9"/>
      <c r="JN274" s="9"/>
      <c r="JO274" s="9"/>
      <c r="JP274" s="9"/>
      <c r="JQ274" s="9"/>
      <c r="JR274" s="9"/>
      <c r="JS274" s="9"/>
      <c r="JT274" s="9"/>
      <c r="JU274" s="9"/>
      <c r="JV274" s="9"/>
      <c r="JW274" s="9"/>
      <c r="JX274" s="9"/>
      <c r="JY274" s="9"/>
      <c r="JZ274" s="9"/>
      <c r="KA274" s="9"/>
      <c r="KB274" s="9"/>
      <c r="KC274" s="9"/>
      <c r="KD274" s="9"/>
      <c r="KE274" s="9"/>
      <c r="KF274" s="9"/>
      <c r="KG274" s="9"/>
      <c r="KH274" s="9"/>
      <c r="KI274" s="9"/>
      <c r="KJ274" s="9"/>
      <c r="KK274" s="9"/>
      <c r="KL274" s="9"/>
      <c r="KM274" s="9"/>
      <c r="KN274" s="9"/>
      <c r="KO274" s="9"/>
      <c r="KP274" s="9"/>
      <c r="KQ274" s="9"/>
      <c r="KR274" s="9"/>
      <c r="KS274" s="9"/>
      <c r="KT274" s="9"/>
      <c r="KU274" s="9"/>
      <c r="KV274" s="9"/>
      <c r="KW274" s="9"/>
      <c r="KX274" s="9"/>
      <c r="KY274" s="9"/>
      <c r="KZ274" s="9"/>
      <c r="LA274" s="9"/>
      <c r="LB274" s="9"/>
      <c r="LC274" s="9"/>
      <c r="LD274" s="9"/>
      <c r="LE274" s="9"/>
      <c r="LF274" s="9"/>
      <c r="LG274" s="9"/>
      <c r="LH274" s="9"/>
      <c r="LI274" s="9"/>
      <c r="LJ274" s="9"/>
      <c r="LK274" s="9"/>
      <c r="LL274" s="9"/>
      <c r="LM274" s="9"/>
      <c r="LN274" s="9"/>
      <c r="LO274" s="9"/>
      <c r="LP274" s="9"/>
      <c r="LQ274" s="9"/>
      <c r="LR274" s="9"/>
      <c r="LS274" s="9"/>
      <c r="LT274" s="9"/>
      <c r="LU274" s="9"/>
      <c r="LV274" s="9"/>
      <c r="LW274" s="9"/>
      <c r="LX274" s="9"/>
    </row>
    <row r="275" spans="1:336" s="15" customFormat="1" ht="173.25" x14ac:dyDescent="0.25">
      <c r="A275" s="661" t="str">
        <f>CONCATENATE(MUEBLES3[[#This Row],[CODIGO DE LA PARTIDA ESPECIFICA ]],"-",MUEBLES3[[#This Row],[NO. EDIFICIO ]],"-",MUEBLES3[[#This Row],[NO. ÁREA ]],"-",MUEBLES3[[#This Row],[NÚM. DE BIEN ]],"-",MUEBLES3[[#This Row],[CONSECUTIVO DEL BIEN ]],"-",MUEBLES3[[#This Row],[CONSECUTIVO GENERAL DE INVENTARIO]])</f>
        <v>515-05-51-109-114-0270</v>
      </c>
      <c r="B275" s="494">
        <v>515</v>
      </c>
      <c r="C275" s="489" t="s">
        <v>6093</v>
      </c>
      <c r="D275" s="495" t="s">
        <v>7770</v>
      </c>
      <c r="E275" s="494" t="s">
        <v>4063</v>
      </c>
      <c r="F275" s="495" t="str">
        <f>VLOOKUP(MUEBLES3[[#This Row],[NO. EDIFICIO ]],EDIFICIOS[],2,FALSE)</f>
        <v>SISTEMA MUNICIPAL DIF</v>
      </c>
      <c r="G275" s="495" t="str">
        <f>VLOOKUP(MUEBLES3[[#This Row],[NO. EDIFICIO ]],EDIFICIOS[],3,FALSE)</f>
        <v>AV. REFORMA S/N, SECCIÓN NORTE, MANZANA 2, SANTIAGO DE ANAYA, HIDALGO</v>
      </c>
      <c r="H275" s="490" t="s">
        <v>4296</v>
      </c>
      <c r="I275" s="488" t="str">
        <f>VLOOKUP(MUEBLES3[[#This Row],[NO. ÁREA ]],AREAS[],2,FALSE)</f>
        <v>UNIDAD BÁSICA DE REHABILITACIÓN</v>
      </c>
      <c r="J275" s="496" t="str">
        <f>VLOOKUP(MUEBLES3[[#This Row],[NO. ÁREA ]],AREAS[],5,FALSE)</f>
        <v>C. BELEN GONZÁLEZ BARRERA</v>
      </c>
      <c r="K275" s="496">
        <v>135</v>
      </c>
      <c r="L275" s="488" t="str">
        <f>VLOOKUP(MUEBLES3[[#This Row],[NÚM. DE NOMINA ]],PERSONAL[],2,FALSE)</f>
        <v>PSIC. CHRISTIAN VIANEY GÓMEZ MEJÍA</v>
      </c>
      <c r="M275" s="488" t="str">
        <f>VLOOKUP(MUEBLES3[[#This Row],[NÚM. DE NOMINA ]],PERSONAL[],3,FALSE)</f>
        <v>PSICOLOGA</v>
      </c>
      <c r="N275" s="494" t="s">
        <v>4339</v>
      </c>
      <c r="O275" s="496" t="s">
        <v>4378</v>
      </c>
      <c r="P275" s="497" t="str">
        <f>VLOOKUP(MUEBLES3[[#This Row],[NÚM. DE BIEN ]],BIENES[],2,FALSE)</f>
        <v xml:space="preserve">EQUIPO DE COMPUTO </v>
      </c>
      <c r="Q275" s="496" t="s">
        <v>3706</v>
      </c>
      <c r="R275" s="490" t="s">
        <v>5212</v>
      </c>
      <c r="S275" s="494" t="s">
        <v>22</v>
      </c>
      <c r="T275" s="494" t="s">
        <v>360</v>
      </c>
      <c r="U275" s="494" t="s">
        <v>3721</v>
      </c>
      <c r="V275" s="494">
        <v>413</v>
      </c>
      <c r="W275" s="500">
        <v>45273</v>
      </c>
      <c r="X275" s="498">
        <v>5591.2</v>
      </c>
      <c r="Y275" s="498"/>
      <c r="Z275" s="498">
        <v>5591.2</v>
      </c>
      <c r="AA275" s="496" t="s">
        <v>3708</v>
      </c>
      <c r="AB275" s="498"/>
      <c r="AC275" s="512" t="s">
        <v>26</v>
      </c>
      <c r="AD275" s="511"/>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9"/>
      <c r="FK275" s="9"/>
      <c r="FL275" s="9"/>
      <c r="FM275" s="9"/>
      <c r="FN275" s="9"/>
      <c r="FO275" s="9"/>
      <c r="FP275" s="9"/>
      <c r="FQ275" s="9"/>
      <c r="FR275" s="9"/>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9"/>
      <c r="GQ275" s="9"/>
      <c r="GR275" s="9"/>
      <c r="GS275" s="9"/>
      <c r="GT275" s="9"/>
      <c r="GU275" s="9"/>
      <c r="GV275" s="9"/>
      <c r="GW275" s="9"/>
      <c r="GX275" s="9"/>
      <c r="GY275" s="9"/>
      <c r="GZ275" s="9"/>
      <c r="HA275" s="9"/>
      <c r="HB275" s="9"/>
      <c r="HC275" s="9"/>
      <c r="HD275" s="9"/>
      <c r="HE275" s="9"/>
      <c r="HF275" s="9"/>
      <c r="HG275" s="9"/>
      <c r="HH275" s="9"/>
      <c r="HI275" s="9"/>
      <c r="HJ275" s="9"/>
      <c r="HK275" s="9"/>
      <c r="HL275" s="9"/>
      <c r="HM275" s="9"/>
      <c r="HN275" s="9"/>
      <c r="HO275" s="9"/>
      <c r="HP275" s="9"/>
      <c r="HQ275" s="9"/>
      <c r="HR275" s="9"/>
      <c r="HS275" s="9"/>
      <c r="HT275" s="9"/>
      <c r="HU275" s="9"/>
      <c r="HV275" s="9"/>
      <c r="HW275" s="9"/>
      <c r="HX275" s="9"/>
      <c r="HY275" s="9"/>
      <c r="HZ275" s="9"/>
      <c r="IA275" s="9"/>
      <c r="IB275" s="9"/>
      <c r="IC275" s="9"/>
      <c r="ID275" s="9"/>
      <c r="IE275" s="9"/>
      <c r="IF275" s="9"/>
      <c r="IG275" s="9"/>
      <c r="IH275" s="9"/>
      <c r="II275" s="9"/>
      <c r="IJ275" s="9"/>
      <c r="IK275" s="9"/>
      <c r="IL275" s="9"/>
      <c r="IM275" s="9"/>
      <c r="IN275" s="9"/>
      <c r="IO275" s="9"/>
      <c r="IP275" s="9"/>
      <c r="IQ275" s="9"/>
      <c r="IR275" s="9"/>
      <c r="IS275" s="9"/>
      <c r="IT275" s="9"/>
      <c r="IU275" s="9"/>
      <c r="IV275" s="9"/>
      <c r="IW275" s="9"/>
      <c r="IX275" s="9"/>
      <c r="IY275" s="9"/>
      <c r="IZ275" s="9"/>
      <c r="JA275" s="9"/>
      <c r="JB275" s="9"/>
      <c r="JC275" s="9"/>
      <c r="JD275" s="9"/>
      <c r="JE275" s="9"/>
      <c r="JF275" s="9"/>
      <c r="JG275" s="9"/>
      <c r="JH275" s="9"/>
      <c r="JI275" s="9"/>
      <c r="JJ275" s="9"/>
      <c r="JK275" s="9"/>
      <c r="JL275" s="9"/>
      <c r="JM275" s="9"/>
      <c r="JN275" s="9"/>
      <c r="JO275" s="9"/>
      <c r="JP275" s="9"/>
      <c r="JQ275" s="9"/>
      <c r="JR275" s="9"/>
      <c r="JS275" s="9"/>
      <c r="JT275" s="9"/>
      <c r="JU275" s="9"/>
      <c r="JV275" s="9"/>
      <c r="JW275" s="9"/>
      <c r="JX275" s="9"/>
      <c r="JY275" s="9"/>
      <c r="JZ275" s="9"/>
      <c r="KA275" s="9"/>
      <c r="KB275" s="9"/>
      <c r="KC275" s="9"/>
      <c r="KD275" s="9"/>
      <c r="KE275" s="9"/>
      <c r="KF275" s="9"/>
      <c r="KG275" s="9"/>
      <c r="KH275" s="9"/>
      <c r="KI275" s="9"/>
      <c r="KJ275" s="9"/>
      <c r="KK275" s="9"/>
      <c r="KL275" s="9"/>
      <c r="KM275" s="9"/>
      <c r="KN275" s="9"/>
      <c r="KO275" s="9"/>
      <c r="KP275" s="9"/>
      <c r="KQ275" s="9"/>
      <c r="KR275" s="9"/>
      <c r="KS275" s="9"/>
      <c r="KT275" s="9"/>
      <c r="KU275" s="9"/>
      <c r="KV275" s="9"/>
      <c r="KW275" s="9"/>
      <c r="KX275" s="9"/>
      <c r="KY275" s="9"/>
      <c r="KZ275" s="9"/>
      <c r="LA275" s="9"/>
      <c r="LB275" s="9"/>
      <c r="LC275" s="9"/>
      <c r="LD275" s="9"/>
      <c r="LE275" s="9"/>
      <c r="LF275" s="9"/>
      <c r="LG275" s="9"/>
      <c r="LH275" s="9"/>
      <c r="LI275" s="9"/>
      <c r="LJ275" s="9"/>
      <c r="LK275" s="9"/>
      <c r="LL275" s="9"/>
      <c r="LM275" s="9"/>
      <c r="LN275" s="9"/>
      <c r="LO275" s="9"/>
      <c r="LP275" s="9"/>
      <c r="LQ275" s="9"/>
      <c r="LR275" s="9"/>
      <c r="LS275" s="9"/>
      <c r="LT275" s="9"/>
      <c r="LU275" s="9"/>
      <c r="LV275" s="9"/>
      <c r="LW275" s="9"/>
      <c r="LX275" s="9"/>
    </row>
    <row r="276" spans="1:336" s="15" customFormat="1" ht="173.25" x14ac:dyDescent="0.25">
      <c r="A276" s="661" t="str">
        <f>CONCATENATE(MUEBLES3[[#This Row],[CODIGO DE LA PARTIDA ESPECIFICA ]],"-",MUEBLES3[[#This Row],[NO. EDIFICIO ]],"-",MUEBLES3[[#This Row],[NO. ÁREA ]],"-",MUEBLES3[[#This Row],[NÚM. DE BIEN ]],"-",MUEBLES3[[#This Row],[CONSECUTIVO DEL BIEN ]],"-",MUEBLES3[[#This Row],[CONSECUTIVO GENERAL DE INVENTARIO]])</f>
        <v>515-05-48-109-115-0271</v>
      </c>
      <c r="B276" s="494">
        <v>515</v>
      </c>
      <c r="C276" s="489" t="s">
        <v>6093</v>
      </c>
      <c r="D276" s="495" t="s">
        <v>7771</v>
      </c>
      <c r="E276" s="494" t="s">
        <v>4063</v>
      </c>
      <c r="F276" s="495" t="str">
        <f>VLOOKUP(MUEBLES3[[#This Row],[NO. EDIFICIO ]],EDIFICIOS[],2,FALSE)</f>
        <v>SISTEMA MUNICIPAL DIF</v>
      </c>
      <c r="G276" s="495" t="str">
        <f>VLOOKUP(MUEBLES3[[#This Row],[NO. EDIFICIO ]],EDIFICIOS[],3,FALSE)</f>
        <v>AV. REFORMA S/N, SECCIÓN NORTE, MANZANA 2, SANTIAGO DE ANAYA, HIDALGO</v>
      </c>
      <c r="H276" s="490" t="s">
        <v>4293</v>
      </c>
      <c r="I276" s="488" t="str">
        <f>VLOOKUP(MUEBLES3[[#This Row],[NO. ÁREA ]],AREAS[],2,FALSE)</f>
        <v>SISTEMA MUNICIPAL PARA EL DESARROLLO INTEGRAL DE LA FAMILIA</v>
      </c>
      <c r="J276" s="496" t="str">
        <f>VLOOKUP(MUEBLES3[[#This Row],[NO. ÁREA ]],AREAS[],5,FALSE)</f>
        <v>C. BELEN GONZÁLEZ BARRERA</v>
      </c>
      <c r="K276" s="496">
        <v>48</v>
      </c>
      <c r="L276" s="488" t="str">
        <f>VLOOKUP(MUEBLES3[[#This Row],[NÚM. DE NOMINA ]],PERSONAL[],2,FALSE)</f>
        <v>P. LIC. EN EDUC. DIBLAIN PÉREZ CRUZ</v>
      </c>
      <c r="M276" s="488" t="str">
        <f>VLOOKUP(MUEBLES3[[#This Row],[NÚM. DE NOMINA ]],PERSONAL[],3,FALSE)</f>
        <v>AUXILIAR ADMINISTRATIVO</v>
      </c>
      <c r="N276" s="494" t="s">
        <v>4339</v>
      </c>
      <c r="O276" s="496" t="s">
        <v>4379</v>
      </c>
      <c r="P276" s="497" t="str">
        <f>VLOOKUP(MUEBLES3[[#This Row],[NÚM. DE BIEN ]],BIENES[],2,FALSE)</f>
        <v xml:space="preserve">EQUIPO DE COMPUTO </v>
      </c>
      <c r="Q276" s="496" t="s">
        <v>3706</v>
      </c>
      <c r="R276" s="490" t="s">
        <v>5213</v>
      </c>
      <c r="S276" s="494" t="s">
        <v>22</v>
      </c>
      <c r="T276" s="494" t="s">
        <v>360</v>
      </c>
      <c r="U276" s="494" t="s">
        <v>3722</v>
      </c>
      <c r="V276" s="494">
        <v>414</v>
      </c>
      <c r="W276" s="500">
        <v>45273</v>
      </c>
      <c r="X276" s="498">
        <v>5591.2</v>
      </c>
      <c r="Y276" s="498"/>
      <c r="Z276" s="498">
        <v>5591.2</v>
      </c>
      <c r="AA276" s="496" t="s">
        <v>3709</v>
      </c>
      <c r="AB276" s="498"/>
      <c r="AC276" s="512" t="s">
        <v>26</v>
      </c>
      <c r="AD276" s="511"/>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9"/>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9"/>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9"/>
      <c r="HF276" s="9"/>
      <c r="HG276" s="9"/>
      <c r="HH276" s="9"/>
      <c r="HI276" s="9"/>
      <c r="HJ276" s="9"/>
      <c r="HK276" s="9"/>
      <c r="HL276" s="9"/>
      <c r="HM276" s="9"/>
      <c r="HN276" s="9"/>
      <c r="HO276" s="9"/>
      <c r="HP276" s="9"/>
      <c r="HQ276" s="9"/>
      <c r="HR276" s="9"/>
      <c r="HS276" s="9"/>
      <c r="HT276" s="9"/>
      <c r="HU276" s="9"/>
      <c r="HV276" s="9"/>
      <c r="HW276" s="9"/>
      <c r="HX276" s="9"/>
      <c r="HY276" s="9"/>
      <c r="HZ276" s="9"/>
      <c r="IA276" s="9"/>
      <c r="IB276" s="9"/>
      <c r="IC276" s="9"/>
      <c r="ID276" s="9"/>
      <c r="IE276" s="9"/>
      <c r="IF276" s="9"/>
      <c r="IG276" s="9"/>
      <c r="IH276" s="9"/>
      <c r="II276" s="9"/>
      <c r="IJ276" s="9"/>
      <c r="IK276" s="9"/>
      <c r="IL276" s="9"/>
      <c r="IM276" s="9"/>
      <c r="IN276" s="9"/>
      <c r="IO276" s="9"/>
      <c r="IP276" s="9"/>
      <c r="IQ276" s="9"/>
      <c r="IR276" s="9"/>
      <c r="IS276" s="9"/>
      <c r="IT276" s="9"/>
      <c r="IU276" s="9"/>
      <c r="IV276" s="9"/>
      <c r="IW276" s="9"/>
      <c r="IX276" s="9"/>
      <c r="IY276" s="9"/>
      <c r="IZ276" s="9"/>
      <c r="JA276" s="9"/>
      <c r="JB276" s="9"/>
      <c r="JC276" s="9"/>
      <c r="JD276" s="9"/>
      <c r="JE276" s="9"/>
      <c r="JF276" s="9"/>
      <c r="JG276" s="9"/>
      <c r="JH276" s="9"/>
      <c r="JI276" s="9"/>
      <c r="JJ276" s="9"/>
      <c r="JK276" s="9"/>
      <c r="JL276" s="9"/>
      <c r="JM276" s="9"/>
      <c r="JN276" s="9"/>
      <c r="JO276" s="9"/>
      <c r="JP276" s="9"/>
      <c r="JQ276" s="9"/>
      <c r="JR276" s="9"/>
      <c r="JS276" s="9"/>
      <c r="JT276" s="9"/>
      <c r="JU276" s="9"/>
      <c r="JV276" s="9"/>
      <c r="JW276" s="9"/>
      <c r="JX276" s="9"/>
      <c r="JY276" s="9"/>
      <c r="JZ276" s="9"/>
      <c r="KA276" s="9"/>
      <c r="KB276" s="9"/>
      <c r="KC276" s="9"/>
      <c r="KD276" s="9"/>
      <c r="KE276" s="9"/>
      <c r="KF276" s="9"/>
      <c r="KG276" s="9"/>
      <c r="KH276" s="9"/>
      <c r="KI276" s="9"/>
      <c r="KJ276" s="9"/>
      <c r="KK276" s="9"/>
      <c r="KL276" s="9"/>
      <c r="KM276" s="9"/>
      <c r="KN276" s="9"/>
      <c r="KO276" s="9"/>
      <c r="KP276" s="9"/>
      <c r="KQ276" s="9"/>
      <c r="KR276" s="9"/>
      <c r="KS276" s="9"/>
      <c r="KT276" s="9"/>
      <c r="KU276" s="9"/>
      <c r="KV276" s="9"/>
      <c r="KW276" s="9"/>
      <c r="KX276" s="9"/>
      <c r="KY276" s="9"/>
      <c r="KZ276" s="9"/>
      <c r="LA276" s="9"/>
      <c r="LB276" s="9"/>
      <c r="LC276" s="9"/>
      <c r="LD276" s="9"/>
      <c r="LE276" s="9"/>
      <c r="LF276" s="9"/>
      <c r="LG276" s="9"/>
      <c r="LH276" s="9"/>
      <c r="LI276" s="9"/>
      <c r="LJ276" s="9"/>
      <c r="LK276" s="9"/>
      <c r="LL276" s="9"/>
      <c r="LM276" s="9"/>
      <c r="LN276" s="9"/>
      <c r="LO276" s="9"/>
      <c r="LP276" s="9"/>
      <c r="LQ276" s="9"/>
      <c r="LR276" s="9"/>
      <c r="LS276" s="9"/>
      <c r="LT276" s="9"/>
      <c r="LU276" s="9"/>
      <c r="LV276" s="9"/>
      <c r="LW276" s="9"/>
      <c r="LX276" s="9"/>
    </row>
    <row r="277" spans="1:336" ht="50.25" customHeight="1" x14ac:dyDescent="0.2">
      <c r="A277" s="694" t="str">
        <f>CONCATENATE(MUEBLES3[[#This Row],[CODIGO DE LA PARTIDA ESPECIFICA ]],"-",MUEBLES3[[#This Row],[NO. EDIFICIO ]],"-",MUEBLES3[[#This Row],[NO. ÁREA ]],"-",MUEBLES3[[#This Row],[NÚM. DE BIEN ]],"-",MUEBLES3[[#This Row],[CONSECUTIVO DEL BIEN ]],"-",MUEBLES3[[#This Row],[CONSECUTIVO GENERAL DE INVENTARIO]])</f>
        <v>515-01-14-234-001-0272</v>
      </c>
      <c r="B277" s="494">
        <v>515</v>
      </c>
      <c r="C277" s="489" t="s">
        <v>6093</v>
      </c>
      <c r="D277" s="522" t="s">
        <v>7772</v>
      </c>
      <c r="E277" s="523" t="s">
        <v>4060</v>
      </c>
      <c r="F277" s="522" t="str">
        <f>VLOOKUP(MUEBLES3[[#This Row],[NO. EDIFICIO ]],EDIFICIOS[],2,FALSE)</f>
        <v>PALACIO MUNICIPAL</v>
      </c>
      <c r="G277" s="522" t="str">
        <f>VLOOKUP(MUEBLES3[[#This Row],[NO. EDIFICIO ]],EDIFICIOS[],3,FALSE)</f>
        <v>PALACIO MUNICIPAL, S/N, COLONIA CENTRO</v>
      </c>
      <c r="H277" s="506" t="s">
        <v>4259</v>
      </c>
      <c r="I277" s="523" t="str">
        <f>VLOOKUP(MUEBLES3[[#This Row],[NO. ÁREA ]],AREAS[],2,FALSE)</f>
        <v>ADMINISTRACIÓN MUNICIPAL</v>
      </c>
      <c r="J277" s="506" t="str">
        <f>VLOOKUP(MUEBLES3[[#This Row],[NO. ÁREA ]],AREAS[],5,FALSE)</f>
        <v>C. DAVID PÉREZ ALONSO</v>
      </c>
      <c r="K277" s="506">
        <v>122</v>
      </c>
      <c r="L277" s="506" t="str">
        <f>VLOOKUP(MUEBLES3[[#This Row],[NÚM. DE NOMINA ]],PERSONAL[],2,FALSE)</f>
        <v>ING. CARLOS MEJÍA LEÓN</v>
      </c>
      <c r="M277" s="523" t="str">
        <f>VLOOKUP(MUEBLES3[[#This Row],[NÚM. DE NOMINA ]],PERSONAL[],3,FALSE)</f>
        <v>AUXILIAR TÉCNICO</v>
      </c>
      <c r="N277" s="494" t="s">
        <v>4867</v>
      </c>
      <c r="O277" s="496" t="s">
        <v>4692</v>
      </c>
      <c r="P277" s="524" t="str">
        <f>VLOOKUP(MUEBLES3[[#This Row],[NÚM. DE BIEN ]],BIENES[],2,FALSE)</f>
        <v xml:space="preserve">PINZAS DE PRECISIÓN </v>
      </c>
      <c r="Q277" s="499" t="s">
        <v>1778</v>
      </c>
      <c r="R277" s="490" t="s">
        <v>5214</v>
      </c>
      <c r="S277" s="494" t="s">
        <v>1779</v>
      </c>
      <c r="T277" s="494" t="s">
        <v>1780</v>
      </c>
      <c r="U277" s="494">
        <v>115200</v>
      </c>
      <c r="V277" s="494">
        <v>396</v>
      </c>
      <c r="W277" s="525">
        <v>44431</v>
      </c>
      <c r="X277" s="498">
        <v>259.83999999999997</v>
      </c>
      <c r="Y277" s="498"/>
      <c r="Z277" s="498">
        <v>259.83999999999997</v>
      </c>
      <c r="AA277" s="494"/>
      <c r="AB277" s="526" t="s">
        <v>903</v>
      </c>
      <c r="AC277" s="563" t="s">
        <v>26</v>
      </c>
      <c r="AD277" s="553"/>
    </row>
    <row r="278" spans="1:336" x14ac:dyDescent="0.25">
      <c r="A278" s="663"/>
      <c r="B278" s="152"/>
      <c r="C278" s="154"/>
      <c r="D278" s="154"/>
      <c r="E278" s="152"/>
      <c r="F278" s="154"/>
      <c r="G278" s="154"/>
      <c r="H278" s="153"/>
      <c r="I278" s="152"/>
      <c r="J278" s="153"/>
      <c r="K278" s="153"/>
      <c r="L278" s="152"/>
      <c r="M278" s="153"/>
      <c r="N278" s="443"/>
      <c r="O278" s="153"/>
      <c r="P278" s="389"/>
      <c r="Q278" s="161"/>
      <c r="R278" s="153"/>
      <c r="S278" s="152"/>
      <c r="T278" s="152"/>
      <c r="U278" s="152"/>
      <c r="V278" s="152"/>
      <c r="W278" s="451"/>
      <c r="X278" s="452">
        <f>SUM(X6:X277)</f>
        <v>2542116.5900000008</v>
      </c>
      <c r="Y278" s="453"/>
      <c r="Z278" s="452">
        <f>SUBTOTAL(109,MUEBLES3[[VALOR EN LIBROS ]])</f>
        <v>2542116.580000001</v>
      </c>
      <c r="AA278" s="154"/>
      <c r="AB278" s="454"/>
      <c r="AC278" s="444"/>
      <c r="AD278"/>
    </row>
  </sheetData>
  <pageMargins left="0.70866141732283472" right="0.11811023622047245" top="0.70866141732283472" bottom="1.3779527559055118" header="0.31496062992125984" footer="0.31496062992125984"/>
  <pageSetup paperSize="155" scale="40" fitToHeight="0" orientation="landscape" horizontalDpi="4294967293" verticalDpi="360" r:id="rId1"/>
  <headerFooter scaleWithDoc="0" alignWithMargins="0">
    <oddFooter>&amp;C&amp;G</oddFooter>
  </headerFooter>
  <legacyDrawingHF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'BIENES '!$A$2:$A$965</xm:f>
          </x14:formula1>
          <xm:sqref>N6 N8:N10 N12:N14 N16 N18 N23 N25:N27 N30 N32:N33 N36:N39 N41 N43 N45:N46 N50:N51 N53:N54 N57:N59 N63:N64 N66 N68:N69 N77 N80 N82:N85 N87 N89:N90 N92:N94 N96 N98 N100:N101 N106 N108 N110 N114 N119:N121 N125:N127 N131 N133:N136 N138 N140:N141 N144:N147 N149:N150 N152:N157 N161 N163:N164 N166 N168 N170 N173 N176 N178 N194:N195 N202:N203 N224:N225 N227:N235 N238:N239 N265 N271:N277</xm:sqref>
        </x14:dataValidation>
        <x14:dataValidation type="list" allowBlank="1" showInputMessage="1" showErrorMessage="1" xr:uid="{00000000-0002-0000-0100-000001000000}">
          <x14:formula1>
            <xm:f>'BIENES '!$A$2:$A$998</xm:f>
          </x14:formula1>
          <xm:sqref>N7 N196:N201 N11 N15 N17 N19:N22 N24 N28:N29 N31 N34:N35 N40 N42 N44 N47:N49 N52 N55:N56 N60:N62 N115:N118 N67 N65 N78:N79 N81 N86 N70:N76 N91 N95 N97 N99 N88 N107 N109 N102:N105 N111:N113 N204:N223 N266:N270 N132 N137 N139 N122:N124 N142:N143 N148 N151 N165 N162 N167 N169 N171:N172 N174:N175 N177 N158:N160 N128:N130 N179:N193 N226 N236:N237 N240:N264</xm:sqref>
        </x14:dataValidation>
        <x14:dataValidation type="list" allowBlank="1" showInputMessage="1" showErrorMessage="1" xr:uid="{00000000-0002-0000-0100-000002000000}">
          <x14:formula1>
            <xm:f>'AREAS '!$A$2:$A$62</xm:f>
          </x14:formula1>
          <xm:sqref>H6:H277</xm:sqref>
        </x14:dataValidation>
        <x14:dataValidation type="list" showInputMessage="1" showErrorMessage="1" xr:uid="{00000000-0002-0000-0100-000003000000}">
          <x14:formula1>
            <xm:f>PERSONAL!$A$2:$A$1048576</xm:f>
          </x14:formula1>
          <xm:sqref>K6:K277</xm:sqref>
        </x14:dataValidation>
        <x14:dataValidation type="list" allowBlank="1" showInputMessage="1" showErrorMessage="1" xr:uid="{00000000-0002-0000-0100-000004000000}">
          <x14:formula1>
            <xm:f>'EDIFICIOS '!$A$2:$A$8</xm:f>
          </x14:formula1>
          <xm:sqref>E6:E277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tabColor rgb="FFC6A8E6"/>
    <pageSetUpPr fitToPage="1"/>
  </sheetPr>
  <dimension ref="A1:MA1021980"/>
  <sheetViews>
    <sheetView view="pageBreakPreview" zoomScaleNormal="100" zoomScaleSheetLayoutView="100" workbookViewId="0">
      <pane ySplit="5" topLeftCell="A698" activePane="bottomLeft" state="frozen"/>
      <selection pane="bottomLeft" activeCell="A812" sqref="A812"/>
    </sheetView>
  </sheetViews>
  <sheetFormatPr baseColWidth="10" defaultRowHeight="20.25" x14ac:dyDescent="0.25"/>
  <cols>
    <col min="1" max="1" width="16.5703125" style="680" customWidth="1"/>
    <col min="3" max="3" width="11.140625" style="16" customWidth="1"/>
    <col min="4" max="4" width="16" style="9" customWidth="1"/>
    <col min="5" max="5" width="12" style="18" customWidth="1"/>
    <col min="6" max="6" width="14.5703125" style="18" customWidth="1"/>
    <col min="7" max="7" width="12.85546875" style="18" customWidth="1"/>
    <col min="8" max="8" width="6.5703125" style="9" customWidth="1"/>
    <col min="9" max="9" width="12.85546875" style="9" customWidth="1"/>
    <col min="10" max="10" width="10.42578125" style="9" customWidth="1"/>
    <col min="11" max="11" width="10.140625" style="9" customWidth="1"/>
    <col min="12" max="12" width="14.7109375" style="9" customWidth="1"/>
    <col min="13" max="13" width="9.7109375" style="9" customWidth="1"/>
    <col min="16" max="16" width="15.28515625" style="17" customWidth="1"/>
    <col min="17" max="17" width="8.5703125" style="17" customWidth="1"/>
    <col min="18" max="18" width="16.42578125" style="306" customWidth="1"/>
    <col min="19" max="19" width="11.5703125" bestFit="1" customWidth="1"/>
    <col min="20" max="20" width="17.42578125" bestFit="1" customWidth="1"/>
    <col min="21" max="21" width="11.5703125" bestFit="1" customWidth="1"/>
    <col min="22" max="22" width="16.42578125" customWidth="1"/>
    <col min="23" max="24" width="15.7109375" style="18" customWidth="1"/>
    <col min="25" max="25" width="29.28515625" style="19" customWidth="1"/>
    <col min="26" max="26" width="19.7109375" style="24" customWidth="1"/>
    <col min="27" max="27" width="33.42578125" style="25" customWidth="1"/>
    <col min="28" max="28" width="10.5703125" style="27" hidden="1" customWidth="1"/>
    <col min="29" max="29" width="14.5703125" style="9" customWidth="1"/>
    <col min="30" max="30" width="18" style="21" customWidth="1"/>
    <col min="31" max="31" width="22.140625" style="22" customWidth="1"/>
    <col min="32" max="16384" width="11.42578125" style="1"/>
  </cols>
  <sheetData>
    <row r="1" spans="1:332" s="36" customFormat="1" x14ac:dyDescent="0.3">
      <c r="A1" s="675"/>
      <c r="B1" s="35"/>
      <c r="C1" s="35"/>
      <c r="D1" s="278"/>
      <c r="E1" s="35"/>
      <c r="F1" s="35"/>
      <c r="G1" s="35"/>
      <c r="H1" s="35"/>
      <c r="I1" s="35"/>
      <c r="J1" s="35"/>
      <c r="K1" s="35"/>
      <c r="L1" s="35"/>
      <c r="M1" s="35"/>
      <c r="N1" s="35"/>
      <c r="O1" s="35" t="s">
        <v>558</v>
      </c>
      <c r="P1" s="35"/>
      <c r="Q1" s="35"/>
      <c r="R1" s="35"/>
      <c r="S1" s="35"/>
      <c r="T1" s="362"/>
      <c r="U1" s="362"/>
      <c r="V1" s="35"/>
      <c r="W1" s="35"/>
      <c r="X1" s="35"/>
      <c r="Y1" s="35"/>
    </row>
    <row r="2" spans="1:332" s="36" customFormat="1" x14ac:dyDescent="0.3">
      <c r="A2" s="675"/>
      <c r="B2" s="35"/>
      <c r="C2" s="35"/>
      <c r="D2" s="278"/>
      <c r="E2" s="35"/>
      <c r="F2" s="35"/>
      <c r="G2" s="35"/>
      <c r="H2" s="35"/>
      <c r="I2" s="35"/>
      <c r="J2" s="35"/>
      <c r="K2" s="35" t="s">
        <v>958</v>
      </c>
      <c r="N2" s="35"/>
      <c r="O2" s="35"/>
      <c r="P2" s="35"/>
      <c r="Q2" s="35"/>
      <c r="R2" s="35"/>
      <c r="S2" s="35"/>
      <c r="T2" s="35"/>
      <c r="U2" s="35"/>
      <c r="V2" s="35"/>
      <c r="W2" s="35"/>
      <c r="X2" s="35"/>
      <c r="Y2" s="35"/>
    </row>
    <row r="3" spans="1:332" s="36" customFormat="1" x14ac:dyDescent="0.3">
      <c r="A3" s="675"/>
      <c r="B3" s="361"/>
      <c r="C3" s="361"/>
      <c r="D3" s="282"/>
      <c r="E3" s="361"/>
      <c r="F3" s="361"/>
      <c r="G3" s="361"/>
      <c r="H3" s="361"/>
      <c r="I3" s="361"/>
      <c r="J3" s="361"/>
      <c r="K3" s="361"/>
      <c r="L3" s="361"/>
      <c r="M3" s="361"/>
      <c r="N3" s="361"/>
      <c r="O3" s="361"/>
      <c r="P3" s="361"/>
      <c r="R3" s="361"/>
      <c r="S3" s="361"/>
      <c r="T3" s="363"/>
      <c r="U3" s="363"/>
      <c r="V3" s="361"/>
      <c r="W3" s="361"/>
      <c r="X3" s="361"/>
      <c r="Y3" s="37"/>
    </row>
    <row r="4" spans="1:332" x14ac:dyDescent="0.2">
      <c r="A4" s="676"/>
      <c r="B4" s="364"/>
      <c r="C4" s="364"/>
      <c r="D4" s="287"/>
      <c r="E4" s="364"/>
      <c r="F4" s="364"/>
      <c r="G4" s="364"/>
      <c r="H4" s="364"/>
      <c r="I4" s="364"/>
      <c r="J4" s="364"/>
      <c r="K4" s="364"/>
      <c r="L4" s="364"/>
      <c r="M4" s="364"/>
      <c r="N4" s="364"/>
      <c r="O4" s="364"/>
      <c r="P4" s="364"/>
      <c r="Q4" s="113"/>
      <c r="R4" s="113"/>
      <c r="S4" s="113"/>
      <c r="T4" s="365"/>
      <c r="U4" s="365"/>
      <c r="V4" s="113"/>
      <c r="W4" s="113"/>
      <c r="X4" s="364"/>
      <c r="Y4" s="38"/>
      <c r="Z4" s="1"/>
      <c r="AA4" s="1"/>
      <c r="AB4" s="1"/>
      <c r="AC4" s="1"/>
      <c r="AD4" s="1"/>
      <c r="AE4" s="1"/>
    </row>
    <row r="5" spans="1:332" s="39" customFormat="1" ht="66" x14ac:dyDescent="0.25">
      <c r="A5" s="696" t="s">
        <v>5533</v>
      </c>
      <c r="B5" s="594" t="s">
        <v>1</v>
      </c>
      <c r="C5" s="595" t="s">
        <v>2</v>
      </c>
      <c r="D5" s="593" t="s">
        <v>4056</v>
      </c>
      <c r="E5" s="595" t="s">
        <v>4253</v>
      </c>
      <c r="F5" s="595" t="s">
        <v>4057</v>
      </c>
      <c r="G5" s="593" t="s">
        <v>7774</v>
      </c>
      <c r="H5" s="595" t="s">
        <v>4</v>
      </c>
      <c r="I5" s="595" t="s">
        <v>4248</v>
      </c>
      <c r="J5" s="595" t="s">
        <v>7776</v>
      </c>
      <c r="K5" s="595" t="s">
        <v>3</v>
      </c>
      <c r="L5" s="595" t="s">
        <v>7775</v>
      </c>
      <c r="M5" s="593" t="s">
        <v>7777</v>
      </c>
      <c r="N5" s="593" t="s">
        <v>7778</v>
      </c>
      <c r="O5" s="595" t="s">
        <v>4053</v>
      </c>
      <c r="P5" s="594" t="s">
        <v>18</v>
      </c>
      <c r="Q5" s="593" t="s">
        <v>0</v>
      </c>
      <c r="R5" s="596" t="s">
        <v>6</v>
      </c>
      <c r="S5" s="596" t="s">
        <v>7</v>
      </c>
      <c r="T5" s="596" t="s">
        <v>8</v>
      </c>
      <c r="U5" s="596" t="s">
        <v>9</v>
      </c>
      <c r="V5" s="594" t="s">
        <v>10</v>
      </c>
      <c r="W5" s="597" t="s">
        <v>12</v>
      </c>
      <c r="X5" s="597" t="s">
        <v>13</v>
      </c>
      <c r="Y5" s="597" t="s">
        <v>14</v>
      </c>
      <c r="Z5" s="597" t="s">
        <v>15</v>
      </c>
      <c r="AA5" s="597" t="s">
        <v>6092</v>
      </c>
      <c r="AB5" s="700" t="s">
        <v>1960</v>
      </c>
      <c r="AC5" s="598" t="s">
        <v>4052</v>
      </c>
    </row>
    <row r="6" spans="1:332" s="9" customFormat="1" ht="94.5" x14ac:dyDescent="0.25">
      <c r="A6" s="662" t="str">
        <f>CONCATENATE(MUEBLES2[[#This Row],[No..]],"-",MUEBLES2[[#This Row],[No. Area ]],"-",MUEBLES2[[#This Row],[No. Del Bien ]],"-",MUEBLES2[[#This Row],[No. Consecutivo del Bien ]],"-",MUEBLES2[[#This Row],[No. de inventario]])</f>
        <v>01-12-125-001-0001</v>
      </c>
      <c r="B6" s="495"/>
      <c r="C6" s="495" t="s">
        <v>6744</v>
      </c>
      <c r="D6" s="494" t="s">
        <v>4060</v>
      </c>
      <c r="E6" s="495" t="str">
        <f>VLOOKUP(MUEBLES2[[#This Row],[No..]],EDIFICIOS[],2,FALSE)</f>
        <v>PALACIO MUNICIPAL</v>
      </c>
      <c r="F6" s="495" t="str">
        <f>VLOOKUP(MUEBLES2[[#This Row],[No..]],EDIFICIOS[],3,FALSE)</f>
        <v>PALACIO MUNICIPAL, S/N, COLONIA CENTRO</v>
      </c>
      <c r="G6" s="496" t="s">
        <v>4257</v>
      </c>
      <c r="H6" s="494" t="str">
        <f>VLOOKUP(MUEBLES2[[#This Row],[No. Area ]],AREAS[],2,FALSE)</f>
        <v>ARCHIVO</v>
      </c>
      <c r="I6" s="496" t="str">
        <f>VLOOKUP(MUEBLES2[[#This Row],[No. Area ]],AREAS[],5,FALSE)</f>
        <v>LIC. BLANCA MALDONADO GÓMEZ</v>
      </c>
      <c r="J6" s="496">
        <v>101</v>
      </c>
      <c r="K6" s="494" t="str">
        <f>VLOOKUP(MUEBLES2[[#This Row],[Núm. De nomina]],PERSONAL[],2,FALSE)</f>
        <v>LIC. BLANCA MALDONADO GÓMEZ</v>
      </c>
      <c r="L6" s="494" t="str">
        <f>VLOOKUP(MUEBLES2[[#This Row],[Núm. De nomina]],PERSONAL[],3,FALSE)</f>
        <v>SECRETARIA</v>
      </c>
      <c r="M6" s="494" t="s">
        <v>4386</v>
      </c>
      <c r="N6" s="496" t="s">
        <v>4692</v>
      </c>
      <c r="O6" s="497" t="str">
        <f>VLOOKUP(MUEBLES2[[#This Row],[No. Del Bien ]],BIENES[],2,FALSE)</f>
        <v xml:space="preserve">ESTANTERIA DE ACERO PARA USO PESADO </v>
      </c>
      <c r="P6" s="499" t="s">
        <v>2294</v>
      </c>
      <c r="Q6" s="529" t="s">
        <v>4066</v>
      </c>
      <c r="R6" s="494" t="s">
        <v>557</v>
      </c>
      <c r="S6" s="494" t="s">
        <v>557</v>
      </c>
      <c r="T6" s="494" t="s">
        <v>557</v>
      </c>
      <c r="U6" s="494" t="s">
        <v>40</v>
      </c>
      <c r="V6" s="525"/>
      <c r="W6" s="528"/>
      <c r="X6" s="528"/>
      <c r="Y6" s="528"/>
      <c r="Z6" s="510" t="s">
        <v>26</v>
      </c>
      <c r="AA6" s="546"/>
      <c r="AB6" s="701"/>
      <c r="AC6" s="599"/>
    </row>
    <row r="7" spans="1:332" s="9" customFormat="1" ht="94.5" x14ac:dyDescent="0.25">
      <c r="A7" s="662" t="str">
        <f>CONCATENATE(MUEBLES2[[#This Row],[No..]],"-",MUEBLES2[[#This Row],[No. Area ]],"-",MUEBLES2[[#This Row],[No. Del Bien ]],"-",MUEBLES2[[#This Row],[No. Consecutivo del Bien ]],"-",MUEBLES2[[#This Row],[No. de inventario]])</f>
        <v>01-12-125-002-0002</v>
      </c>
      <c r="B7" s="495"/>
      <c r="C7" s="495" t="s">
        <v>6745</v>
      </c>
      <c r="D7" s="494" t="s">
        <v>4060</v>
      </c>
      <c r="E7" s="495" t="str">
        <f>VLOOKUP(MUEBLES2[[#This Row],[No..]],EDIFICIOS[],2,FALSE)</f>
        <v>PALACIO MUNICIPAL</v>
      </c>
      <c r="F7" s="495" t="str">
        <f>VLOOKUP(MUEBLES2[[#This Row],[No..]],EDIFICIOS[],3,FALSE)</f>
        <v>PALACIO MUNICIPAL, S/N, COLONIA CENTRO</v>
      </c>
      <c r="G7" s="496" t="s">
        <v>4257</v>
      </c>
      <c r="H7" s="494" t="str">
        <f>VLOOKUP(MUEBLES2[[#This Row],[No. Area ]],AREAS[],2,FALSE)</f>
        <v>ARCHIVO</v>
      </c>
      <c r="I7" s="496" t="str">
        <f>VLOOKUP(MUEBLES2[[#This Row],[No. Area ]],AREAS[],5,FALSE)</f>
        <v>LIC. BLANCA MALDONADO GÓMEZ</v>
      </c>
      <c r="J7" s="496">
        <v>101</v>
      </c>
      <c r="K7" s="494" t="str">
        <f>VLOOKUP(MUEBLES2[[#This Row],[Núm. De nomina]],PERSONAL[],2,FALSE)</f>
        <v>LIC. BLANCA MALDONADO GÓMEZ</v>
      </c>
      <c r="L7" s="494" t="str">
        <f>VLOOKUP(MUEBLES2[[#This Row],[Núm. De nomina]],PERSONAL[],3,FALSE)</f>
        <v>SECRETARIA</v>
      </c>
      <c r="M7" s="494" t="s">
        <v>4386</v>
      </c>
      <c r="N7" s="496" t="s">
        <v>4693</v>
      </c>
      <c r="O7" s="497" t="str">
        <f>VLOOKUP(MUEBLES2[[#This Row],[No. Del Bien ]],BIENES[],2,FALSE)</f>
        <v xml:space="preserve">ESTANTERIA DE ACERO PARA USO PESADO </v>
      </c>
      <c r="P7" s="499" t="s">
        <v>2296</v>
      </c>
      <c r="Q7" s="529" t="s">
        <v>4067</v>
      </c>
      <c r="R7" s="494" t="s">
        <v>557</v>
      </c>
      <c r="S7" s="494" t="s">
        <v>557</v>
      </c>
      <c r="T7" s="494" t="s">
        <v>557</v>
      </c>
      <c r="U7" s="494" t="s">
        <v>40</v>
      </c>
      <c r="V7" s="525"/>
      <c r="W7" s="528"/>
      <c r="X7" s="528"/>
      <c r="Y7" s="528"/>
      <c r="Z7" s="510" t="s">
        <v>26</v>
      </c>
      <c r="AA7" s="546"/>
      <c r="AB7" s="493"/>
      <c r="AC7" s="600"/>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row>
    <row r="8" spans="1:332" s="9" customFormat="1" ht="78.75" x14ac:dyDescent="0.25">
      <c r="A8" s="662" t="str">
        <f>CONCATENATE(MUEBLES2[[#This Row],[No..]],"-",MUEBLES2[[#This Row],[No. Area ]],"-",MUEBLES2[[#This Row],[No. Del Bien ]],"-",MUEBLES2[[#This Row],[No. Consecutivo del Bien ]],"-",MUEBLES2[[#This Row],[No. de inventario]])</f>
        <v>01-12-007-001-0003</v>
      </c>
      <c r="B8" s="495"/>
      <c r="C8" s="495" t="s">
        <v>6746</v>
      </c>
      <c r="D8" s="494" t="s">
        <v>4060</v>
      </c>
      <c r="E8" s="495" t="str">
        <f>VLOOKUP(MUEBLES2[[#This Row],[No..]],EDIFICIOS[],2,FALSE)</f>
        <v>PALACIO MUNICIPAL</v>
      </c>
      <c r="F8" s="495" t="str">
        <f>VLOOKUP(MUEBLES2[[#This Row],[No..]],EDIFICIOS[],3,FALSE)</f>
        <v>PALACIO MUNICIPAL, S/N, COLONIA CENTRO</v>
      </c>
      <c r="G8" s="496" t="s">
        <v>4257</v>
      </c>
      <c r="H8" s="494" t="str">
        <f>VLOOKUP(MUEBLES2[[#This Row],[No. Area ]],AREAS[],2,FALSE)</f>
        <v>ARCHIVO</v>
      </c>
      <c r="I8" s="496" t="str">
        <f>VLOOKUP(MUEBLES2[[#This Row],[No. Area ]],AREAS[],5,FALSE)</f>
        <v>LIC. BLANCA MALDONADO GÓMEZ</v>
      </c>
      <c r="J8" s="496">
        <v>101</v>
      </c>
      <c r="K8" s="494" t="str">
        <f>VLOOKUP(MUEBLES2[[#This Row],[Núm. De nomina]],PERSONAL[],2,FALSE)</f>
        <v>LIC. BLANCA MALDONADO GÓMEZ</v>
      </c>
      <c r="L8" s="494" t="str">
        <f>VLOOKUP(MUEBLES2[[#This Row],[Núm. De nomina]],PERSONAL[],3,FALSE)</f>
        <v>SECRETARIA</v>
      </c>
      <c r="M8" s="494" t="s">
        <v>4698</v>
      </c>
      <c r="N8" s="496" t="s">
        <v>4692</v>
      </c>
      <c r="O8" s="497" t="str">
        <f>VLOOKUP(MUEBLES2[[#This Row],[No. Del Bien ]],BIENES[],2,FALSE)</f>
        <v>ANAQUEL</v>
      </c>
      <c r="P8" s="499" t="s">
        <v>2298</v>
      </c>
      <c r="Q8" s="529" t="s">
        <v>4068</v>
      </c>
      <c r="R8" s="494" t="s">
        <v>557</v>
      </c>
      <c r="S8" s="494" t="s">
        <v>557</v>
      </c>
      <c r="T8" s="494" t="s">
        <v>557</v>
      </c>
      <c r="U8" s="494" t="s">
        <v>40</v>
      </c>
      <c r="V8" s="525"/>
      <c r="W8" s="528"/>
      <c r="X8" s="528"/>
      <c r="Y8" s="528"/>
      <c r="Z8" s="510" t="s">
        <v>26</v>
      </c>
      <c r="AA8" s="546"/>
      <c r="AB8" s="493"/>
      <c r="AC8" s="600"/>
    </row>
    <row r="9" spans="1:332" s="9" customFormat="1" ht="78.75" x14ac:dyDescent="0.25">
      <c r="A9" s="662" t="str">
        <f>CONCATENATE(MUEBLES2[[#This Row],[No..]],"-",MUEBLES2[[#This Row],[No. Area ]],"-",MUEBLES2[[#This Row],[No. Del Bien ]],"-",MUEBLES2[[#This Row],[No. Consecutivo del Bien ]],"-",MUEBLES2[[#This Row],[No. de inventario]])</f>
        <v>01-12-007-002-0004</v>
      </c>
      <c r="B9" s="495"/>
      <c r="C9" s="495" t="s">
        <v>6747</v>
      </c>
      <c r="D9" s="494" t="s">
        <v>4060</v>
      </c>
      <c r="E9" s="495" t="str">
        <f>VLOOKUP(MUEBLES2[[#This Row],[No..]],EDIFICIOS[],2,FALSE)</f>
        <v>PALACIO MUNICIPAL</v>
      </c>
      <c r="F9" s="495" t="str">
        <f>VLOOKUP(MUEBLES2[[#This Row],[No..]],EDIFICIOS[],3,FALSE)</f>
        <v>PALACIO MUNICIPAL, S/N, COLONIA CENTRO</v>
      </c>
      <c r="G9" s="496" t="s">
        <v>4257</v>
      </c>
      <c r="H9" s="494" t="str">
        <f>VLOOKUP(MUEBLES2[[#This Row],[No. Area ]],AREAS[],2,FALSE)</f>
        <v>ARCHIVO</v>
      </c>
      <c r="I9" s="496" t="str">
        <f>VLOOKUP(MUEBLES2[[#This Row],[No. Area ]],AREAS[],5,FALSE)</f>
        <v>LIC. BLANCA MALDONADO GÓMEZ</v>
      </c>
      <c r="J9" s="496">
        <v>101</v>
      </c>
      <c r="K9" s="494" t="str">
        <f>VLOOKUP(MUEBLES2[[#This Row],[Núm. De nomina]],PERSONAL[],2,FALSE)</f>
        <v>LIC. BLANCA MALDONADO GÓMEZ</v>
      </c>
      <c r="L9" s="496" t="str">
        <f>VLOOKUP(MUEBLES2[[#This Row],[Núm. De nomina]],PERSONAL[],3,FALSE)</f>
        <v>SECRETARIA</v>
      </c>
      <c r="M9" s="494" t="s">
        <v>4698</v>
      </c>
      <c r="N9" s="496" t="s">
        <v>4693</v>
      </c>
      <c r="O9" s="497" t="str">
        <f>VLOOKUP(MUEBLES2[[#This Row],[No. Del Bien ]],BIENES[],2,FALSE)</f>
        <v>ANAQUEL</v>
      </c>
      <c r="P9" s="499" t="s">
        <v>2298</v>
      </c>
      <c r="Q9" s="529" t="s">
        <v>4069</v>
      </c>
      <c r="R9" s="494" t="s">
        <v>557</v>
      </c>
      <c r="S9" s="494" t="s">
        <v>557</v>
      </c>
      <c r="T9" s="494" t="s">
        <v>557</v>
      </c>
      <c r="U9" s="494" t="s">
        <v>40</v>
      </c>
      <c r="V9" s="525"/>
      <c r="W9" s="528"/>
      <c r="X9" s="528"/>
      <c r="Y9" s="528"/>
      <c r="Z9" s="510" t="s">
        <v>26</v>
      </c>
      <c r="AA9" s="546"/>
      <c r="AB9" s="493"/>
      <c r="AC9" s="600"/>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row>
    <row r="10" spans="1:332" s="9" customFormat="1" ht="78.75" x14ac:dyDescent="0.25">
      <c r="A10" s="662" t="str">
        <f>CONCATENATE(MUEBLES2[[#This Row],[No..]],"-",MUEBLES2[[#This Row],[No. Area ]],"-",MUEBLES2[[#This Row],[No. Del Bien ]],"-",MUEBLES2[[#This Row],[No. Consecutivo del Bien ]],"-",MUEBLES2[[#This Row],[No. de inventario]])</f>
        <v>01-12-007-003-0005</v>
      </c>
      <c r="B10" s="495"/>
      <c r="C10" s="495" t="s">
        <v>6748</v>
      </c>
      <c r="D10" s="494" t="s">
        <v>4060</v>
      </c>
      <c r="E10" s="495" t="str">
        <f>VLOOKUP(MUEBLES2[[#This Row],[No..]],EDIFICIOS[],2,FALSE)</f>
        <v>PALACIO MUNICIPAL</v>
      </c>
      <c r="F10" s="495" t="str">
        <f>VLOOKUP(MUEBLES2[[#This Row],[No..]],EDIFICIOS[],3,FALSE)</f>
        <v>PALACIO MUNICIPAL, S/N, COLONIA CENTRO</v>
      </c>
      <c r="G10" s="496" t="s">
        <v>4257</v>
      </c>
      <c r="H10" s="494" t="str">
        <f>VLOOKUP(MUEBLES2[[#This Row],[No. Area ]],AREAS[],2,FALSE)</f>
        <v>ARCHIVO</v>
      </c>
      <c r="I10" s="496" t="str">
        <f>VLOOKUP(MUEBLES2[[#This Row],[No. Area ]],AREAS[],5,FALSE)</f>
        <v>LIC. BLANCA MALDONADO GÓMEZ</v>
      </c>
      <c r="J10" s="496">
        <v>101</v>
      </c>
      <c r="K10" s="494" t="str">
        <f>VLOOKUP(MUEBLES2[[#This Row],[Núm. De nomina]],PERSONAL[],2,FALSE)</f>
        <v>LIC. BLANCA MALDONADO GÓMEZ</v>
      </c>
      <c r="L10" s="496" t="str">
        <f>VLOOKUP(MUEBLES2[[#This Row],[Núm. De nomina]],PERSONAL[],3,FALSE)</f>
        <v>SECRETARIA</v>
      </c>
      <c r="M10" s="494" t="s">
        <v>4698</v>
      </c>
      <c r="N10" s="496" t="s">
        <v>4694</v>
      </c>
      <c r="O10" s="497" t="str">
        <f>VLOOKUP(MUEBLES2[[#This Row],[No. Del Bien ]],BIENES[],2,FALSE)</f>
        <v>ANAQUEL</v>
      </c>
      <c r="P10" s="499" t="s">
        <v>2298</v>
      </c>
      <c r="Q10" s="529" t="s">
        <v>4070</v>
      </c>
      <c r="R10" s="494" t="s">
        <v>557</v>
      </c>
      <c r="S10" s="494" t="s">
        <v>557</v>
      </c>
      <c r="T10" s="494" t="s">
        <v>557</v>
      </c>
      <c r="U10" s="494" t="s">
        <v>40</v>
      </c>
      <c r="V10" s="525"/>
      <c r="W10" s="528"/>
      <c r="X10" s="528"/>
      <c r="Y10" s="528"/>
      <c r="Z10" s="510" t="s">
        <v>26</v>
      </c>
      <c r="AA10" s="546"/>
      <c r="AB10" s="493"/>
      <c r="AC10" s="600"/>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row>
    <row r="11" spans="1:332" s="9" customFormat="1" ht="126" x14ac:dyDescent="0.25">
      <c r="A11" s="662" t="str">
        <f>CONCATENATE(MUEBLES2[[#This Row],[No..]],"-",MUEBLES2[[#This Row],[No. Area ]],"-",MUEBLES2[[#This Row],[No. Del Bien ]],"-",MUEBLES2[[#This Row],[No. Consecutivo del Bien ]],"-",MUEBLES2[[#This Row],[No. de inventario]])</f>
        <v>01-12-007-004-0006</v>
      </c>
      <c r="B11" s="495"/>
      <c r="C11" s="495" t="s">
        <v>6749</v>
      </c>
      <c r="D11" s="494" t="s">
        <v>4060</v>
      </c>
      <c r="E11" s="495" t="str">
        <f>VLOOKUP(MUEBLES2[[#This Row],[No..]],EDIFICIOS[],2,FALSE)</f>
        <v>PALACIO MUNICIPAL</v>
      </c>
      <c r="F11" s="495" t="str">
        <f>VLOOKUP(MUEBLES2[[#This Row],[No..]],EDIFICIOS[],3,FALSE)</f>
        <v>PALACIO MUNICIPAL, S/N, COLONIA CENTRO</v>
      </c>
      <c r="G11" s="496" t="s">
        <v>4257</v>
      </c>
      <c r="H11" s="494" t="str">
        <f>VLOOKUP(MUEBLES2[[#This Row],[No. Area ]],AREAS[],2,FALSE)</f>
        <v>ARCHIVO</v>
      </c>
      <c r="I11" s="496" t="str">
        <f>VLOOKUP(MUEBLES2[[#This Row],[No. Area ]],AREAS[],5,FALSE)</f>
        <v>LIC. BLANCA MALDONADO GÓMEZ</v>
      </c>
      <c r="J11" s="496">
        <v>101</v>
      </c>
      <c r="K11" s="494" t="str">
        <f>VLOOKUP(MUEBLES2[[#This Row],[Núm. De nomina]],PERSONAL[],2,FALSE)</f>
        <v>LIC. BLANCA MALDONADO GÓMEZ</v>
      </c>
      <c r="L11" s="496" t="str">
        <f>VLOOKUP(MUEBLES2[[#This Row],[Núm. De nomina]],PERSONAL[],3,FALSE)</f>
        <v>SECRETARIA</v>
      </c>
      <c r="M11" s="494" t="s">
        <v>4698</v>
      </c>
      <c r="N11" s="529" t="s">
        <v>4695</v>
      </c>
      <c r="O11" s="497" t="str">
        <f>VLOOKUP(MUEBLES2[[#This Row],[No. Del Bien ]],BIENES[],2,FALSE)</f>
        <v>ANAQUEL</v>
      </c>
      <c r="P11" s="499" t="s">
        <v>3739</v>
      </c>
      <c r="Q11" s="529" t="s">
        <v>4252</v>
      </c>
      <c r="R11" s="494" t="s">
        <v>557</v>
      </c>
      <c r="S11" s="494" t="s">
        <v>557</v>
      </c>
      <c r="T11" s="494" t="s">
        <v>557</v>
      </c>
      <c r="U11" s="494" t="s">
        <v>40</v>
      </c>
      <c r="V11" s="525"/>
      <c r="W11" s="528"/>
      <c r="X11" s="528"/>
      <c r="Y11" s="528"/>
      <c r="Z11" s="510" t="s">
        <v>26</v>
      </c>
      <c r="AA11" s="546"/>
      <c r="AB11" s="493"/>
      <c r="AC11" s="600"/>
    </row>
    <row r="12" spans="1:332" s="9" customFormat="1" ht="157.5" x14ac:dyDescent="0.25">
      <c r="A12" s="662" t="str">
        <f>CONCATENATE(MUEBLES2[[#This Row],[No..]],"-",MUEBLES2[[#This Row],[No. Area ]],"-",MUEBLES2[[#This Row],[No. Del Bien ]],"-",MUEBLES2[[#This Row],[No. Consecutivo del Bien ]],"-",MUEBLES2[[#This Row],[No. de inventario]])</f>
        <v>01-18-271-001-0007</v>
      </c>
      <c r="B12" s="495"/>
      <c r="C12" s="495" t="s">
        <v>6750</v>
      </c>
      <c r="D12" s="494" t="s">
        <v>4060</v>
      </c>
      <c r="E12" s="495" t="str">
        <f>VLOOKUP(MUEBLES2[[#This Row],[No..]],EDIFICIOS[],2,FALSE)</f>
        <v>PALACIO MUNICIPAL</v>
      </c>
      <c r="F12" s="495" t="str">
        <f>VLOOKUP(MUEBLES2[[#This Row],[No..]],EDIFICIOS[],3,FALSE)</f>
        <v>PALACIO MUNICIPAL, S/N, COLONIA CENTRO</v>
      </c>
      <c r="G12" s="496" t="s">
        <v>4263</v>
      </c>
      <c r="H12" s="494" t="str">
        <f>VLOOKUP(MUEBLES2[[#This Row],[No. Area ]],AREAS[],2,FALSE)</f>
        <v>OBRAS PÚBLICAS Y ORDENAMIENTO URBANO</v>
      </c>
      <c r="I12" s="496" t="str">
        <f>VLOOKUP(MUEBLES2[[#This Row],[No. Area ]],AREAS[],5,FALSE)</f>
        <v>ING. ZOILA PÉREZ MEJÍA</v>
      </c>
      <c r="J12" s="496">
        <v>164</v>
      </c>
      <c r="K12" s="494" t="str">
        <f>VLOOKUP(MUEBLES2[[#This Row],[Núm. De nomina]],PERSONAL[],2,FALSE)</f>
        <v>ING. ZOILA PÉREZ MEJÍA</v>
      </c>
      <c r="L12" s="496" t="str">
        <f>VLOOKUP(MUEBLES2[[#This Row],[Núm. De nomina]],PERSONAL[],3,FALSE)</f>
        <v>TITULAR</v>
      </c>
      <c r="M12" s="494" t="s">
        <v>4904</v>
      </c>
      <c r="N12" s="496" t="s">
        <v>4692</v>
      </c>
      <c r="O12" s="497" t="str">
        <f>VLOOKUP(MUEBLES2[[#This Row],[No. Del Bien ]],BIENES[],2,FALSE)</f>
        <v xml:space="preserve">SILLA AJUSTABLE </v>
      </c>
      <c r="P12" s="499" t="s">
        <v>2303</v>
      </c>
      <c r="Q12" s="529" t="s">
        <v>4952</v>
      </c>
      <c r="R12" s="494" t="s">
        <v>557</v>
      </c>
      <c r="S12" s="494" t="s">
        <v>557</v>
      </c>
      <c r="T12" s="494" t="s">
        <v>557</v>
      </c>
      <c r="U12" s="494" t="s">
        <v>40</v>
      </c>
      <c r="V12" s="525"/>
      <c r="W12" s="528"/>
      <c r="X12" s="528"/>
      <c r="Y12" s="528"/>
      <c r="Z12" s="510" t="s">
        <v>26</v>
      </c>
      <c r="AA12" s="546" t="s">
        <v>7828</v>
      </c>
      <c r="AB12" s="493"/>
      <c r="AC12" s="600" t="s">
        <v>7828</v>
      </c>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row>
    <row r="13" spans="1:332" s="9" customFormat="1" ht="126" x14ac:dyDescent="0.25">
      <c r="A13" s="662" t="str">
        <f>CONCATENATE(MUEBLES2[[#This Row],[No..]],"-",MUEBLES2[[#This Row],[No. Area ]],"-",MUEBLES2[[#This Row],[No. Del Bien ]],"-",MUEBLES2[[#This Row],[No. Consecutivo del Bien ]],"-",MUEBLES2[[#This Row],[No. de inventario]])</f>
        <v>01-57-045-001-0008</v>
      </c>
      <c r="B13" s="495"/>
      <c r="C13" s="495" t="s">
        <v>6751</v>
      </c>
      <c r="D13" s="494" t="s">
        <v>4060</v>
      </c>
      <c r="E13" s="495" t="str">
        <f>VLOOKUP(MUEBLES2[[#This Row],[No..]],EDIFICIOS[],2,FALSE)</f>
        <v>PALACIO MUNICIPAL</v>
      </c>
      <c r="F13" s="495" t="str">
        <f>VLOOKUP(MUEBLES2[[#This Row],[No..]],EDIFICIOS[],3,FALSE)</f>
        <v>PALACIO MUNICIPAL, S/N, COLONIA CENTRO</v>
      </c>
      <c r="G13" s="496" t="s">
        <v>4302</v>
      </c>
      <c r="H13" s="494" t="str">
        <f>VLOOKUP(MUEBLES2[[#This Row],[No. Area ]],AREAS[],2,FALSE)</f>
        <v xml:space="preserve">ÓRGANO INTERNO DE CONTROL </v>
      </c>
      <c r="I13" s="496" t="str">
        <f>VLOOKUP(MUEBLES2[[#This Row],[No. Area ]],AREAS[],5,FALSE)</f>
        <v>LIC. ELSY ODETTE GONZÁLEZ MOLINA</v>
      </c>
      <c r="J13" s="496">
        <v>109</v>
      </c>
      <c r="K13" s="494" t="str">
        <f>VLOOKUP(MUEBLES2[[#This Row],[Núm. De nomina]],PERSONAL[],2,FALSE)</f>
        <v>LIC. ELSY ODETTE GONZÁLEZ MOLINA</v>
      </c>
      <c r="L13" s="496" t="str">
        <f>VLOOKUP(MUEBLES2[[#This Row],[Núm. De nomina]],PERSONAL[],3,FALSE)</f>
        <v>TITULAR</v>
      </c>
      <c r="M13" s="494" t="s">
        <v>4736</v>
      </c>
      <c r="N13" s="529" t="s">
        <v>4692</v>
      </c>
      <c r="O13" s="497" t="str">
        <f>VLOOKUP(MUEBLES2[[#This Row],[No. Del Bien ]],BIENES[],2,FALSE)</f>
        <v>CAFETERA</v>
      </c>
      <c r="P13" s="499" t="s">
        <v>3742</v>
      </c>
      <c r="Q13" s="529" t="s">
        <v>4953</v>
      </c>
      <c r="R13" s="494" t="s">
        <v>2305</v>
      </c>
      <c r="S13" s="494" t="s">
        <v>2306</v>
      </c>
      <c r="T13" s="494" t="s">
        <v>39</v>
      </c>
      <c r="U13" s="494" t="s">
        <v>2307</v>
      </c>
      <c r="V13" s="525">
        <v>43890</v>
      </c>
      <c r="W13" s="528">
        <v>799.01</v>
      </c>
      <c r="X13" s="528">
        <v>0</v>
      </c>
      <c r="Y13" s="528">
        <v>799.01</v>
      </c>
      <c r="Z13" s="510" t="s">
        <v>33</v>
      </c>
      <c r="AA13" s="546"/>
      <c r="AB13" s="493"/>
      <c r="AC13" s="600" t="s">
        <v>2308</v>
      </c>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row>
    <row r="14" spans="1:332" s="9" customFormat="1" ht="126" x14ac:dyDescent="0.25">
      <c r="A14" s="662" t="str">
        <f>CONCATENATE(MUEBLES2[[#This Row],[No..]],"-",MUEBLES2[[#This Row],[No. Area ]],"-",MUEBLES2[[#This Row],[No. Del Bien ]],"-",MUEBLES2[[#This Row],[No. Consecutivo del Bien ]],"-",MUEBLES2[[#This Row],[No. de inventario]])</f>
        <v>01-05-272-001-0009</v>
      </c>
      <c r="B14" s="495"/>
      <c r="C14" s="495" t="s">
        <v>6752</v>
      </c>
      <c r="D14" s="494" t="s">
        <v>4060</v>
      </c>
      <c r="E14" s="495" t="str">
        <f>VLOOKUP(MUEBLES2[[#This Row],[No..]],EDIFICIOS[],2,FALSE)</f>
        <v>PALACIO MUNICIPAL</v>
      </c>
      <c r="F14" s="495" t="str">
        <f>VLOOKUP(MUEBLES2[[#This Row],[No..]],EDIFICIOS[],3,FALSE)</f>
        <v>PALACIO MUNICIPAL, S/N, COLONIA CENTRO</v>
      </c>
      <c r="G14" s="496" t="s">
        <v>4063</v>
      </c>
      <c r="H14" s="494" t="str">
        <f>VLOOKUP(MUEBLES2[[#This Row],[No. Area ]],AREAS[],2,FALSE)</f>
        <v xml:space="preserve">H ASAMBLEA </v>
      </c>
      <c r="I14" s="496" t="str">
        <f>VLOOKUP(MUEBLES2[[#This Row],[No. Area ]],AREAS[],5,FALSE)</f>
        <v>LIC. BLANCA GARCÍA LÓPEZ</v>
      </c>
      <c r="J14" s="496"/>
      <c r="K14" s="494" t="e">
        <f>VLOOKUP(MUEBLES2[[#This Row],[Núm. De nomina]],PERSONAL[],2,FALSE)</f>
        <v>#N/A</v>
      </c>
      <c r="L14" s="496" t="e">
        <f>VLOOKUP(MUEBLES2[[#This Row],[Núm. De nomina]],PERSONAL[],3,FALSE)</f>
        <v>#N/A</v>
      </c>
      <c r="M14" s="494" t="s">
        <v>4905</v>
      </c>
      <c r="N14" s="529" t="s">
        <v>4692</v>
      </c>
      <c r="O14" s="497" t="str">
        <f>VLOOKUP(MUEBLES2[[#This Row],[No. Del Bien ]],BIENES[],2,FALSE)</f>
        <v xml:space="preserve">SILLA DE ESPERA </v>
      </c>
      <c r="P14" s="499" t="s">
        <v>2310</v>
      </c>
      <c r="Q14" s="529" t="s">
        <v>4954</v>
      </c>
      <c r="R14" s="494" t="s">
        <v>39</v>
      </c>
      <c r="S14" s="494" t="s">
        <v>39</v>
      </c>
      <c r="T14" s="494" t="s">
        <v>39</v>
      </c>
      <c r="U14" s="494" t="s">
        <v>40</v>
      </c>
      <c r="V14" s="525">
        <v>42618</v>
      </c>
      <c r="W14" s="528">
        <v>105</v>
      </c>
      <c r="X14" s="528">
        <v>0</v>
      </c>
      <c r="Y14" s="528">
        <v>105</v>
      </c>
      <c r="Z14" s="510" t="s">
        <v>26</v>
      </c>
      <c r="AA14" s="546"/>
      <c r="AB14" s="493"/>
      <c r="AC14" s="600"/>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row>
    <row r="15" spans="1:332" s="9" customFormat="1" ht="126" x14ac:dyDescent="0.25">
      <c r="A15" s="662" t="str">
        <f>CONCATENATE(MUEBLES2[[#This Row],[No..]],"-",MUEBLES2[[#This Row],[No. Area ]],"-",MUEBLES2[[#This Row],[No. Del Bien ]],"-",MUEBLES2[[#This Row],[No. Consecutivo del Bien ]],"-",MUEBLES2[[#This Row],[No. de inventario]])</f>
        <v>01-05-272-002-0010</v>
      </c>
      <c r="B15" s="495"/>
      <c r="C15" s="495" t="s">
        <v>6753</v>
      </c>
      <c r="D15" s="494" t="s">
        <v>4060</v>
      </c>
      <c r="E15" s="495" t="str">
        <f>VLOOKUP(MUEBLES2[[#This Row],[No..]],EDIFICIOS[],2,FALSE)</f>
        <v>PALACIO MUNICIPAL</v>
      </c>
      <c r="F15" s="495" t="str">
        <f>VLOOKUP(MUEBLES2[[#This Row],[No..]],EDIFICIOS[],3,FALSE)</f>
        <v>PALACIO MUNICIPAL, S/N, COLONIA CENTRO</v>
      </c>
      <c r="G15" s="496" t="s">
        <v>4063</v>
      </c>
      <c r="H15" s="494" t="str">
        <f>VLOOKUP(MUEBLES2[[#This Row],[No. Area ]],AREAS[],2,FALSE)</f>
        <v xml:space="preserve">H ASAMBLEA </v>
      </c>
      <c r="I15" s="496" t="str">
        <f>VLOOKUP(MUEBLES2[[#This Row],[No. Area ]],AREAS[],5,FALSE)</f>
        <v>LIC. BLANCA GARCÍA LÓPEZ</v>
      </c>
      <c r="J15" s="496"/>
      <c r="K15" s="494" t="e">
        <f>VLOOKUP(MUEBLES2[[#This Row],[Núm. De nomina]],PERSONAL[],2,FALSE)</f>
        <v>#N/A</v>
      </c>
      <c r="L15" s="496" t="e">
        <f>VLOOKUP(MUEBLES2[[#This Row],[Núm. De nomina]],PERSONAL[],3,FALSE)</f>
        <v>#N/A</v>
      </c>
      <c r="M15" s="494" t="s">
        <v>4905</v>
      </c>
      <c r="N15" s="529" t="s">
        <v>4693</v>
      </c>
      <c r="O15" s="497" t="str">
        <f>VLOOKUP(MUEBLES2[[#This Row],[No. Del Bien ]],BIENES[],2,FALSE)</f>
        <v xml:space="preserve">SILLA DE ESPERA </v>
      </c>
      <c r="P15" s="499" t="s">
        <v>2310</v>
      </c>
      <c r="Q15" s="529" t="s">
        <v>4955</v>
      </c>
      <c r="R15" s="494" t="s">
        <v>39</v>
      </c>
      <c r="S15" s="494" t="s">
        <v>39</v>
      </c>
      <c r="T15" s="494" t="s">
        <v>39</v>
      </c>
      <c r="U15" s="494" t="s">
        <v>40</v>
      </c>
      <c r="V15" s="525">
        <v>42618</v>
      </c>
      <c r="W15" s="528">
        <v>105</v>
      </c>
      <c r="X15" s="528">
        <v>0</v>
      </c>
      <c r="Y15" s="528">
        <v>105</v>
      </c>
      <c r="Z15" s="510" t="s">
        <v>26</v>
      </c>
      <c r="AA15" s="546"/>
      <c r="AB15" s="493"/>
      <c r="AC15" s="600"/>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row>
    <row r="16" spans="1:332" s="9" customFormat="1" ht="126" x14ac:dyDescent="0.25">
      <c r="A16" s="662" t="str">
        <f>CONCATENATE(MUEBLES2[[#This Row],[No..]],"-",MUEBLES2[[#This Row],[No. Area ]],"-",MUEBLES2[[#This Row],[No. Del Bien ]],"-",MUEBLES2[[#This Row],[No. Consecutivo del Bien ]],"-",MUEBLES2[[#This Row],[No. de inventario]])</f>
        <v>01-05-272-003-0011</v>
      </c>
      <c r="B16" s="495"/>
      <c r="C16" s="495" t="s">
        <v>6754</v>
      </c>
      <c r="D16" s="494" t="s">
        <v>4060</v>
      </c>
      <c r="E16" s="495" t="str">
        <f>VLOOKUP(MUEBLES2[[#This Row],[No..]],EDIFICIOS[],2,FALSE)</f>
        <v>PALACIO MUNICIPAL</v>
      </c>
      <c r="F16" s="495" t="str">
        <f>VLOOKUP(MUEBLES2[[#This Row],[No..]],EDIFICIOS[],3,FALSE)</f>
        <v>PALACIO MUNICIPAL, S/N, COLONIA CENTRO</v>
      </c>
      <c r="G16" s="496" t="s">
        <v>4063</v>
      </c>
      <c r="H16" s="494" t="str">
        <f>VLOOKUP(MUEBLES2[[#This Row],[No. Area ]],AREAS[],2,FALSE)</f>
        <v xml:space="preserve">H ASAMBLEA </v>
      </c>
      <c r="I16" s="496" t="str">
        <f>VLOOKUP(MUEBLES2[[#This Row],[No. Area ]],AREAS[],5,FALSE)</f>
        <v>LIC. BLANCA GARCÍA LÓPEZ</v>
      </c>
      <c r="J16" s="496"/>
      <c r="K16" s="494" t="e">
        <f>VLOOKUP(MUEBLES2[[#This Row],[Núm. De nomina]],PERSONAL[],2,FALSE)</f>
        <v>#N/A</v>
      </c>
      <c r="L16" s="496" t="e">
        <f>VLOOKUP(MUEBLES2[[#This Row],[Núm. De nomina]],PERSONAL[],3,FALSE)</f>
        <v>#N/A</v>
      </c>
      <c r="M16" s="494" t="s">
        <v>4905</v>
      </c>
      <c r="N16" s="529" t="s">
        <v>4694</v>
      </c>
      <c r="O16" s="497" t="str">
        <f>VLOOKUP(MUEBLES2[[#This Row],[No. Del Bien ]],BIENES[],2,FALSE)</f>
        <v xml:space="preserve">SILLA DE ESPERA </v>
      </c>
      <c r="P16" s="499" t="s">
        <v>2310</v>
      </c>
      <c r="Q16" s="529" t="s">
        <v>4956</v>
      </c>
      <c r="R16" s="494" t="s">
        <v>39</v>
      </c>
      <c r="S16" s="494" t="s">
        <v>39</v>
      </c>
      <c r="T16" s="494" t="s">
        <v>39</v>
      </c>
      <c r="U16" s="494" t="s">
        <v>40</v>
      </c>
      <c r="V16" s="525">
        <v>42618</v>
      </c>
      <c r="W16" s="528">
        <v>105</v>
      </c>
      <c r="X16" s="528">
        <v>0</v>
      </c>
      <c r="Y16" s="528">
        <v>105</v>
      </c>
      <c r="Z16" s="510" t="s">
        <v>26</v>
      </c>
      <c r="AA16" s="546"/>
      <c r="AB16" s="493"/>
      <c r="AC16" s="600"/>
    </row>
    <row r="17" spans="1:332" s="9" customFormat="1" ht="126" x14ac:dyDescent="0.25">
      <c r="A17" s="662" t="str">
        <f>CONCATENATE(MUEBLES2[[#This Row],[No..]],"-",MUEBLES2[[#This Row],[No. Area ]],"-",MUEBLES2[[#This Row],[No. Del Bien ]],"-",MUEBLES2[[#This Row],[No. Consecutivo del Bien ]],"-",MUEBLES2[[#This Row],[No. de inventario]])</f>
        <v>01-05-272-004-0012</v>
      </c>
      <c r="B17" s="495"/>
      <c r="C17" s="495" t="s">
        <v>6755</v>
      </c>
      <c r="D17" s="494" t="s">
        <v>4060</v>
      </c>
      <c r="E17" s="495" t="str">
        <f>VLOOKUP(MUEBLES2[[#This Row],[No..]],EDIFICIOS[],2,FALSE)</f>
        <v>PALACIO MUNICIPAL</v>
      </c>
      <c r="F17" s="495" t="str">
        <f>VLOOKUP(MUEBLES2[[#This Row],[No..]],EDIFICIOS[],3,FALSE)</f>
        <v>PALACIO MUNICIPAL, S/N, COLONIA CENTRO</v>
      </c>
      <c r="G17" s="496" t="s">
        <v>4063</v>
      </c>
      <c r="H17" s="494" t="str">
        <f>VLOOKUP(MUEBLES2[[#This Row],[No. Area ]],AREAS[],2,FALSE)</f>
        <v xml:space="preserve">H ASAMBLEA </v>
      </c>
      <c r="I17" s="496" t="str">
        <f>VLOOKUP(MUEBLES2[[#This Row],[No. Area ]],AREAS[],5,FALSE)</f>
        <v>LIC. BLANCA GARCÍA LÓPEZ</v>
      </c>
      <c r="J17" s="496"/>
      <c r="K17" s="494" t="e">
        <f>VLOOKUP(MUEBLES2[[#This Row],[Núm. De nomina]],PERSONAL[],2,FALSE)</f>
        <v>#N/A</v>
      </c>
      <c r="L17" s="496" t="e">
        <f>VLOOKUP(MUEBLES2[[#This Row],[Núm. De nomina]],PERSONAL[],3,FALSE)</f>
        <v>#N/A</v>
      </c>
      <c r="M17" s="494" t="s">
        <v>4905</v>
      </c>
      <c r="N17" s="529" t="s">
        <v>4695</v>
      </c>
      <c r="O17" s="497" t="str">
        <f>VLOOKUP(MUEBLES2[[#This Row],[No. Del Bien ]],BIENES[],2,FALSE)</f>
        <v xml:space="preserve">SILLA DE ESPERA </v>
      </c>
      <c r="P17" s="499" t="s">
        <v>2310</v>
      </c>
      <c r="Q17" s="529" t="s">
        <v>4951</v>
      </c>
      <c r="R17" s="494" t="s">
        <v>39</v>
      </c>
      <c r="S17" s="494" t="s">
        <v>39</v>
      </c>
      <c r="T17" s="494" t="s">
        <v>39</v>
      </c>
      <c r="U17" s="494" t="s">
        <v>40</v>
      </c>
      <c r="V17" s="525">
        <v>42618</v>
      </c>
      <c r="W17" s="528">
        <v>105</v>
      </c>
      <c r="X17" s="528">
        <v>0</v>
      </c>
      <c r="Y17" s="528">
        <v>105</v>
      </c>
      <c r="Z17" s="510" t="s">
        <v>26</v>
      </c>
      <c r="AA17" s="546"/>
      <c r="AB17" s="493"/>
      <c r="AC17" s="600"/>
    </row>
    <row r="18" spans="1:332" s="9" customFormat="1" ht="126" x14ac:dyDescent="0.25">
      <c r="A18" s="662" t="str">
        <f>CONCATENATE(MUEBLES2[[#This Row],[No..]],"-",MUEBLES2[[#This Row],[No. Area ]],"-",MUEBLES2[[#This Row],[No. Del Bien ]],"-",MUEBLES2[[#This Row],[No. Consecutivo del Bien ]],"-",MUEBLES2[[#This Row],[No. de inventario]])</f>
        <v>01-05-272-005-0013</v>
      </c>
      <c r="B18" s="495"/>
      <c r="C18" s="495" t="s">
        <v>6756</v>
      </c>
      <c r="D18" s="494" t="s">
        <v>4060</v>
      </c>
      <c r="E18" s="495" t="str">
        <f>VLOOKUP(MUEBLES2[[#This Row],[No..]],EDIFICIOS[],2,FALSE)</f>
        <v>PALACIO MUNICIPAL</v>
      </c>
      <c r="F18" s="495" t="str">
        <f>VLOOKUP(MUEBLES2[[#This Row],[No..]],EDIFICIOS[],3,FALSE)</f>
        <v>PALACIO MUNICIPAL, S/N, COLONIA CENTRO</v>
      </c>
      <c r="G18" s="496" t="s">
        <v>4063</v>
      </c>
      <c r="H18" s="494" t="str">
        <f>VLOOKUP(MUEBLES2[[#This Row],[No. Area ]],AREAS[],2,FALSE)</f>
        <v xml:space="preserve">H ASAMBLEA </v>
      </c>
      <c r="I18" s="496" t="str">
        <f>VLOOKUP(MUEBLES2[[#This Row],[No. Area ]],AREAS[],5,FALSE)</f>
        <v>LIC. BLANCA GARCÍA LÓPEZ</v>
      </c>
      <c r="J18" s="496"/>
      <c r="K18" s="494" t="e">
        <f>VLOOKUP(MUEBLES2[[#This Row],[Núm. De nomina]],PERSONAL[],2,FALSE)</f>
        <v>#N/A</v>
      </c>
      <c r="L18" s="496" t="e">
        <f>VLOOKUP(MUEBLES2[[#This Row],[Núm. De nomina]],PERSONAL[],3,FALSE)</f>
        <v>#N/A</v>
      </c>
      <c r="M18" s="494" t="s">
        <v>4905</v>
      </c>
      <c r="N18" s="529" t="s">
        <v>4696</v>
      </c>
      <c r="O18" s="497" t="str">
        <f>VLOOKUP(MUEBLES2[[#This Row],[No. Del Bien ]],BIENES[],2,FALSE)</f>
        <v xml:space="preserve">SILLA DE ESPERA </v>
      </c>
      <c r="P18" s="499" t="s">
        <v>2310</v>
      </c>
      <c r="Q18" s="529" t="s">
        <v>4957</v>
      </c>
      <c r="R18" s="494" t="s">
        <v>39</v>
      </c>
      <c r="S18" s="494" t="s">
        <v>39</v>
      </c>
      <c r="T18" s="494" t="s">
        <v>39</v>
      </c>
      <c r="U18" s="494" t="s">
        <v>40</v>
      </c>
      <c r="V18" s="525">
        <v>42618</v>
      </c>
      <c r="W18" s="528">
        <v>105</v>
      </c>
      <c r="X18" s="528">
        <v>0</v>
      </c>
      <c r="Y18" s="528">
        <v>105</v>
      </c>
      <c r="Z18" s="510" t="s">
        <v>26</v>
      </c>
      <c r="AA18" s="546"/>
      <c r="AB18" s="493"/>
      <c r="AC18" s="600"/>
    </row>
    <row r="19" spans="1:332" s="9" customFormat="1" ht="126" x14ac:dyDescent="0.25">
      <c r="A19" s="662" t="str">
        <f>CONCATENATE(MUEBLES2[[#This Row],[No..]],"-",MUEBLES2[[#This Row],[No. Area ]],"-",MUEBLES2[[#This Row],[No. Del Bien ]],"-",MUEBLES2[[#This Row],[No. Consecutivo del Bien ]],"-",MUEBLES2[[#This Row],[No. de inventario]])</f>
        <v>01-05-272-006-0014</v>
      </c>
      <c r="B19" s="495"/>
      <c r="C19" s="495" t="s">
        <v>6757</v>
      </c>
      <c r="D19" s="494" t="s">
        <v>4060</v>
      </c>
      <c r="E19" s="495" t="str">
        <f>VLOOKUP(MUEBLES2[[#This Row],[No..]],EDIFICIOS[],2,FALSE)</f>
        <v>PALACIO MUNICIPAL</v>
      </c>
      <c r="F19" s="495" t="str">
        <f>VLOOKUP(MUEBLES2[[#This Row],[No..]],EDIFICIOS[],3,FALSE)</f>
        <v>PALACIO MUNICIPAL, S/N, COLONIA CENTRO</v>
      </c>
      <c r="G19" s="496" t="s">
        <v>4063</v>
      </c>
      <c r="H19" s="494" t="str">
        <f>VLOOKUP(MUEBLES2[[#This Row],[No. Area ]],AREAS[],2,FALSE)</f>
        <v xml:space="preserve">H ASAMBLEA </v>
      </c>
      <c r="I19" s="496" t="str">
        <f>VLOOKUP(MUEBLES2[[#This Row],[No. Area ]],AREAS[],5,FALSE)</f>
        <v>LIC. BLANCA GARCÍA LÓPEZ</v>
      </c>
      <c r="J19" s="496"/>
      <c r="K19" s="494" t="e">
        <f>VLOOKUP(MUEBLES2[[#This Row],[Núm. De nomina]],PERSONAL[],2,FALSE)</f>
        <v>#N/A</v>
      </c>
      <c r="L19" s="496" t="e">
        <f>VLOOKUP(MUEBLES2[[#This Row],[Núm. De nomina]],PERSONAL[],3,FALSE)</f>
        <v>#N/A</v>
      </c>
      <c r="M19" s="494" t="s">
        <v>4905</v>
      </c>
      <c r="N19" s="529" t="s">
        <v>4697</v>
      </c>
      <c r="O19" s="497" t="str">
        <f>VLOOKUP(MUEBLES2[[#This Row],[No. Del Bien ]],BIENES[],2,FALSE)</f>
        <v xml:space="preserve">SILLA DE ESPERA </v>
      </c>
      <c r="P19" s="499" t="s">
        <v>2310</v>
      </c>
      <c r="Q19" s="529" t="s">
        <v>4958</v>
      </c>
      <c r="R19" s="494" t="s">
        <v>39</v>
      </c>
      <c r="S19" s="494" t="s">
        <v>39</v>
      </c>
      <c r="T19" s="494" t="s">
        <v>39</v>
      </c>
      <c r="U19" s="494" t="s">
        <v>40</v>
      </c>
      <c r="V19" s="525">
        <v>42618</v>
      </c>
      <c r="W19" s="528">
        <v>105</v>
      </c>
      <c r="X19" s="528">
        <v>0</v>
      </c>
      <c r="Y19" s="528">
        <v>105</v>
      </c>
      <c r="Z19" s="510" t="s">
        <v>26</v>
      </c>
      <c r="AA19" s="546"/>
      <c r="AB19" s="493"/>
      <c r="AC19" s="600"/>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row>
    <row r="20" spans="1:332" s="15" customFormat="1" ht="126" x14ac:dyDescent="0.25">
      <c r="A20" s="662" t="str">
        <f>CONCATENATE(MUEBLES2[[#This Row],[No..]],"-",MUEBLES2[[#This Row],[No. Area ]],"-",MUEBLES2[[#This Row],[No. Del Bien ]],"-",MUEBLES2[[#This Row],[No. Consecutivo del Bien ]],"-",MUEBLES2[[#This Row],[No. de inventario]])</f>
        <v>01-05-272-007-0015</v>
      </c>
      <c r="B20" s="495"/>
      <c r="C20" s="495" t="s">
        <v>6758</v>
      </c>
      <c r="D20" s="494" t="s">
        <v>4060</v>
      </c>
      <c r="E20" s="495" t="str">
        <f>VLOOKUP(MUEBLES2[[#This Row],[No..]],EDIFICIOS[],2,FALSE)</f>
        <v>PALACIO MUNICIPAL</v>
      </c>
      <c r="F20" s="495" t="str">
        <f>VLOOKUP(MUEBLES2[[#This Row],[No..]],EDIFICIOS[],3,FALSE)</f>
        <v>PALACIO MUNICIPAL, S/N, COLONIA CENTRO</v>
      </c>
      <c r="G20" s="496" t="s">
        <v>4063</v>
      </c>
      <c r="H20" s="494" t="str">
        <f>VLOOKUP(MUEBLES2[[#This Row],[No. Area ]],AREAS[],2,FALSE)</f>
        <v xml:space="preserve">H ASAMBLEA </v>
      </c>
      <c r="I20" s="496" t="str">
        <f>VLOOKUP(MUEBLES2[[#This Row],[No. Area ]],AREAS[],5,FALSE)</f>
        <v>LIC. BLANCA GARCÍA LÓPEZ</v>
      </c>
      <c r="J20" s="496"/>
      <c r="K20" s="494" t="e">
        <f>VLOOKUP(MUEBLES2[[#This Row],[Núm. De nomina]],PERSONAL[],2,FALSE)</f>
        <v>#N/A</v>
      </c>
      <c r="L20" s="496" t="e">
        <f>VLOOKUP(MUEBLES2[[#This Row],[Núm. De nomina]],PERSONAL[],3,FALSE)</f>
        <v>#N/A</v>
      </c>
      <c r="M20" s="494" t="s">
        <v>4905</v>
      </c>
      <c r="N20" s="496" t="s">
        <v>4698</v>
      </c>
      <c r="O20" s="497" t="str">
        <f>VLOOKUP(MUEBLES2[[#This Row],[No. Del Bien ]],BIENES[],2,FALSE)</f>
        <v xml:space="preserve">SILLA DE ESPERA </v>
      </c>
      <c r="P20" s="499" t="s">
        <v>2317</v>
      </c>
      <c r="Q20" s="529" t="s">
        <v>4959</v>
      </c>
      <c r="R20" s="494" t="s">
        <v>39</v>
      </c>
      <c r="S20" s="494" t="s">
        <v>39</v>
      </c>
      <c r="T20" s="494" t="s">
        <v>39</v>
      </c>
      <c r="U20" s="494" t="s">
        <v>40</v>
      </c>
      <c r="V20" s="525">
        <v>42618</v>
      </c>
      <c r="W20" s="528">
        <v>105</v>
      </c>
      <c r="X20" s="528">
        <v>0</v>
      </c>
      <c r="Y20" s="528">
        <v>105</v>
      </c>
      <c r="Z20" s="510" t="s">
        <v>26</v>
      </c>
      <c r="AA20" s="546"/>
      <c r="AB20" s="493"/>
      <c r="AC20" s="600"/>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row>
    <row r="21" spans="1:332" s="9" customFormat="1" ht="110.25" x14ac:dyDescent="0.25">
      <c r="A21" s="662" t="str">
        <f>CONCATENATE(MUEBLES2[[#This Row],[No..]],"-",MUEBLES2[[#This Row],[No. Area ]],"-",MUEBLES2[[#This Row],[No. Del Bien ]],"-",MUEBLES2[[#This Row],[No. Consecutivo del Bien ]],"-",MUEBLES2[[#This Row],[No. de inventario]])</f>
        <v>01-05-272-008-0016</v>
      </c>
      <c r="B21" s="495"/>
      <c r="C21" s="495" t="s">
        <v>6759</v>
      </c>
      <c r="D21" s="494" t="s">
        <v>4060</v>
      </c>
      <c r="E21" s="495" t="str">
        <f>VLOOKUP(MUEBLES2[[#This Row],[No..]],EDIFICIOS[],2,FALSE)</f>
        <v>PALACIO MUNICIPAL</v>
      </c>
      <c r="F21" s="495" t="str">
        <f>VLOOKUP(MUEBLES2[[#This Row],[No..]],EDIFICIOS[],3,FALSE)</f>
        <v>PALACIO MUNICIPAL, S/N, COLONIA CENTRO</v>
      </c>
      <c r="G21" s="496" t="s">
        <v>4063</v>
      </c>
      <c r="H21" s="494" t="str">
        <f>VLOOKUP(MUEBLES2[[#This Row],[No. Area ]],AREAS[],2,FALSE)</f>
        <v xml:space="preserve">H ASAMBLEA </v>
      </c>
      <c r="I21" s="496" t="str">
        <f>VLOOKUP(MUEBLES2[[#This Row],[No. Area ]],AREAS[],5,FALSE)</f>
        <v>LIC. BLANCA GARCÍA LÓPEZ</v>
      </c>
      <c r="J21" s="496"/>
      <c r="K21" s="494" t="e">
        <f>VLOOKUP(MUEBLES2[[#This Row],[Núm. De nomina]],PERSONAL[],2,FALSE)</f>
        <v>#N/A</v>
      </c>
      <c r="L21" s="496" t="e">
        <f>VLOOKUP(MUEBLES2[[#This Row],[Núm. De nomina]],PERSONAL[],3,FALSE)</f>
        <v>#N/A</v>
      </c>
      <c r="M21" s="494" t="s">
        <v>4905</v>
      </c>
      <c r="N21" s="496" t="s">
        <v>4699</v>
      </c>
      <c r="O21" s="497" t="str">
        <f>VLOOKUP(MUEBLES2[[#This Row],[No. Del Bien ]],BIENES[],2,FALSE)</f>
        <v xml:space="preserve">SILLA DE ESPERA </v>
      </c>
      <c r="P21" s="499" t="s">
        <v>3592</v>
      </c>
      <c r="Q21" s="529" t="s">
        <v>4960</v>
      </c>
      <c r="R21" s="494" t="s">
        <v>39</v>
      </c>
      <c r="S21" s="494" t="s">
        <v>39</v>
      </c>
      <c r="T21" s="494" t="s">
        <v>39</v>
      </c>
      <c r="U21" s="494" t="s">
        <v>40</v>
      </c>
      <c r="V21" s="525">
        <v>42618</v>
      </c>
      <c r="W21" s="528">
        <v>105</v>
      </c>
      <c r="X21" s="528">
        <v>0</v>
      </c>
      <c r="Y21" s="528">
        <v>105</v>
      </c>
      <c r="Z21" s="510" t="s">
        <v>26</v>
      </c>
      <c r="AA21" s="546"/>
      <c r="AB21" s="493"/>
      <c r="AC21" s="600"/>
    </row>
    <row r="22" spans="1:332" s="9" customFormat="1" ht="110.25" x14ac:dyDescent="0.25">
      <c r="A22" s="662" t="str">
        <f>CONCATENATE(MUEBLES2[[#This Row],[No..]],"-",MUEBLES2[[#This Row],[No. Area ]],"-",MUEBLES2[[#This Row],[No. Del Bien ]],"-",MUEBLES2[[#This Row],[No. Consecutivo del Bien ]],"-",MUEBLES2[[#This Row],[No. de inventario]])</f>
        <v>01-05-272-009-0017</v>
      </c>
      <c r="B22" s="495"/>
      <c r="C22" s="495" t="s">
        <v>6759</v>
      </c>
      <c r="D22" s="494" t="s">
        <v>4060</v>
      </c>
      <c r="E22" s="495" t="str">
        <f>VLOOKUP(MUEBLES2[[#This Row],[No..]],EDIFICIOS[],2,FALSE)</f>
        <v>PALACIO MUNICIPAL</v>
      </c>
      <c r="F22" s="495" t="str">
        <f>VLOOKUP(MUEBLES2[[#This Row],[No..]],EDIFICIOS[],3,FALSE)</f>
        <v>PALACIO MUNICIPAL, S/N, COLONIA CENTRO</v>
      </c>
      <c r="G22" s="496" t="s">
        <v>4063</v>
      </c>
      <c r="H22" s="494" t="str">
        <f>VLOOKUP(MUEBLES2[[#This Row],[No. Area ]],AREAS[],2,FALSE)</f>
        <v xml:space="preserve">H ASAMBLEA </v>
      </c>
      <c r="I22" s="496" t="str">
        <f>VLOOKUP(MUEBLES2[[#This Row],[No. Area ]],AREAS[],5,FALSE)</f>
        <v>LIC. BLANCA GARCÍA LÓPEZ</v>
      </c>
      <c r="J22" s="496"/>
      <c r="K22" s="494" t="e">
        <f>VLOOKUP(MUEBLES2[[#This Row],[Núm. De nomina]],PERSONAL[],2,FALSE)</f>
        <v>#N/A</v>
      </c>
      <c r="L22" s="496" t="e">
        <f>VLOOKUP(MUEBLES2[[#This Row],[Núm. De nomina]],PERSONAL[],3,FALSE)</f>
        <v>#N/A</v>
      </c>
      <c r="M22" s="494" t="s">
        <v>4905</v>
      </c>
      <c r="N22" s="529" t="s">
        <v>4700</v>
      </c>
      <c r="O22" s="497" t="str">
        <f>VLOOKUP(MUEBLES2[[#This Row],[No. Del Bien ]],BIENES[],2,FALSE)</f>
        <v xml:space="preserve">SILLA DE ESPERA </v>
      </c>
      <c r="P22" s="499" t="s">
        <v>3592</v>
      </c>
      <c r="Q22" s="529" t="s">
        <v>4961</v>
      </c>
      <c r="R22" s="494" t="s">
        <v>39</v>
      </c>
      <c r="S22" s="494" t="s">
        <v>39</v>
      </c>
      <c r="T22" s="494" t="s">
        <v>39</v>
      </c>
      <c r="U22" s="494" t="s">
        <v>40</v>
      </c>
      <c r="V22" s="525">
        <v>42618</v>
      </c>
      <c r="W22" s="528">
        <v>105</v>
      </c>
      <c r="X22" s="528">
        <v>0</v>
      </c>
      <c r="Y22" s="528">
        <v>105</v>
      </c>
      <c r="Z22" s="510" t="s">
        <v>26</v>
      </c>
      <c r="AA22" s="546"/>
      <c r="AB22" s="493"/>
      <c r="AC22" s="600"/>
    </row>
    <row r="23" spans="1:332" s="9" customFormat="1" ht="110.25" x14ac:dyDescent="0.25">
      <c r="A23" s="662" t="str">
        <f>CONCATENATE(MUEBLES2[[#This Row],[No..]],"-",MUEBLES2[[#This Row],[No. Area ]],"-",MUEBLES2[[#This Row],[No. Del Bien ]],"-",MUEBLES2[[#This Row],[No. Consecutivo del Bien ]],"-",MUEBLES2[[#This Row],[No. de inventario]])</f>
        <v>01-05-272-010-0018</v>
      </c>
      <c r="B23" s="495"/>
      <c r="C23" s="495" t="s">
        <v>6760</v>
      </c>
      <c r="D23" s="494" t="s">
        <v>4060</v>
      </c>
      <c r="E23" s="495" t="str">
        <f>VLOOKUP(MUEBLES2[[#This Row],[No..]],EDIFICIOS[],2,FALSE)</f>
        <v>PALACIO MUNICIPAL</v>
      </c>
      <c r="F23" s="495" t="str">
        <f>VLOOKUP(MUEBLES2[[#This Row],[No..]],EDIFICIOS[],3,FALSE)</f>
        <v>PALACIO MUNICIPAL, S/N, COLONIA CENTRO</v>
      </c>
      <c r="G23" s="496" t="s">
        <v>4063</v>
      </c>
      <c r="H23" s="494" t="str">
        <f>VLOOKUP(MUEBLES2[[#This Row],[No. Area ]],AREAS[],2,FALSE)</f>
        <v xml:space="preserve">H ASAMBLEA </v>
      </c>
      <c r="I23" s="496" t="str">
        <f>VLOOKUP(MUEBLES2[[#This Row],[No. Area ]],AREAS[],5,FALSE)</f>
        <v>LIC. BLANCA GARCÍA LÓPEZ</v>
      </c>
      <c r="J23" s="496"/>
      <c r="K23" s="494" t="e">
        <f>VLOOKUP(MUEBLES2[[#This Row],[Núm. De nomina]],PERSONAL[],2,FALSE)</f>
        <v>#N/A</v>
      </c>
      <c r="L23" s="496" t="e">
        <f>VLOOKUP(MUEBLES2[[#This Row],[Núm. De nomina]],PERSONAL[],3,FALSE)</f>
        <v>#N/A</v>
      </c>
      <c r="M23" s="494" t="s">
        <v>4905</v>
      </c>
      <c r="N23" s="529" t="s">
        <v>4701</v>
      </c>
      <c r="O23" s="497" t="str">
        <f>VLOOKUP(MUEBLES2[[#This Row],[No. Del Bien ]],BIENES[],2,FALSE)</f>
        <v xml:space="preserve">SILLA DE ESPERA </v>
      </c>
      <c r="P23" s="499" t="s">
        <v>3592</v>
      </c>
      <c r="Q23" s="529" t="s">
        <v>4962</v>
      </c>
      <c r="R23" s="494" t="s">
        <v>39</v>
      </c>
      <c r="S23" s="494" t="s">
        <v>39</v>
      </c>
      <c r="T23" s="494" t="s">
        <v>39</v>
      </c>
      <c r="U23" s="494" t="s">
        <v>40</v>
      </c>
      <c r="V23" s="525">
        <v>42618</v>
      </c>
      <c r="W23" s="528">
        <v>105</v>
      </c>
      <c r="X23" s="528">
        <v>0</v>
      </c>
      <c r="Y23" s="528">
        <v>105</v>
      </c>
      <c r="Z23" s="510" t="s">
        <v>26</v>
      </c>
      <c r="AA23" s="546"/>
      <c r="AB23" s="493"/>
      <c r="AC23" s="600"/>
    </row>
    <row r="24" spans="1:332" s="9" customFormat="1" ht="110.25" x14ac:dyDescent="0.25">
      <c r="A24" s="662" t="str">
        <f>CONCATENATE(MUEBLES2[[#This Row],[No..]],"-",MUEBLES2[[#This Row],[No. Area ]],"-",MUEBLES2[[#This Row],[No. Del Bien ]],"-",MUEBLES2[[#This Row],[No. Consecutivo del Bien ]],"-",MUEBLES2[[#This Row],[No. de inventario]])</f>
        <v>01-05-272-011-0019</v>
      </c>
      <c r="B24" s="495"/>
      <c r="C24" s="495" t="s">
        <v>6761</v>
      </c>
      <c r="D24" s="494" t="s">
        <v>4060</v>
      </c>
      <c r="E24" s="495" t="str">
        <f>VLOOKUP(MUEBLES2[[#This Row],[No..]],EDIFICIOS[],2,FALSE)</f>
        <v>PALACIO MUNICIPAL</v>
      </c>
      <c r="F24" s="495" t="str">
        <f>VLOOKUP(MUEBLES2[[#This Row],[No..]],EDIFICIOS[],3,FALSE)</f>
        <v>PALACIO MUNICIPAL, S/N, COLONIA CENTRO</v>
      </c>
      <c r="G24" s="496" t="s">
        <v>4063</v>
      </c>
      <c r="H24" s="494" t="str">
        <f>VLOOKUP(MUEBLES2[[#This Row],[No. Area ]],AREAS[],2,FALSE)</f>
        <v xml:space="preserve">H ASAMBLEA </v>
      </c>
      <c r="I24" s="496" t="str">
        <f>VLOOKUP(MUEBLES2[[#This Row],[No. Area ]],AREAS[],5,FALSE)</f>
        <v>LIC. BLANCA GARCÍA LÓPEZ</v>
      </c>
      <c r="J24" s="496"/>
      <c r="K24" s="494" t="e">
        <f>VLOOKUP(MUEBLES2[[#This Row],[Núm. De nomina]],PERSONAL[],2,FALSE)</f>
        <v>#N/A</v>
      </c>
      <c r="L24" s="496" t="e">
        <f>VLOOKUP(MUEBLES2[[#This Row],[Núm. De nomina]],PERSONAL[],3,FALSE)</f>
        <v>#N/A</v>
      </c>
      <c r="M24" s="494" t="s">
        <v>4905</v>
      </c>
      <c r="N24" s="529" t="s">
        <v>4702</v>
      </c>
      <c r="O24" s="497" t="str">
        <f>VLOOKUP(MUEBLES2[[#This Row],[No. Del Bien ]],BIENES[],2,FALSE)</f>
        <v xml:space="preserve">SILLA DE ESPERA </v>
      </c>
      <c r="P24" s="499" t="s">
        <v>3592</v>
      </c>
      <c r="Q24" s="529" t="s">
        <v>4963</v>
      </c>
      <c r="R24" s="494" t="s">
        <v>39</v>
      </c>
      <c r="S24" s="494" t="s">
        <v>39</v>
      </c>
      <c r="T24" s="494" t="s">
        <v>39</v>
      </c>
      <c r="U24" s="494" t="s">
        <v>40</v>
      </c>
      <c r="V24" s="525">
        <v>42618</v>
      </c>
      <c r="W24" s="528">
        <v>105</v>
      </c>
      <c r="X24" s="528">
        <v>0</v>
      </c>
      <c r="Y24" s="528">
        <v>105</v>
      </c>
      <c r="Z24" s="510" t="s">
        <v>26</v>
      </c>
      <c r="AA24" s="546"/>
      <c r="AB24" s="493"/>
      <c r="AC24" s="600"/>
    </row>
    <row r="25" spans="1:332" s="9" customFormat="1" ht="110.25" x14ac:dyDescent="0.25">
      <c r="A25" s="662" t="str">
        <f>CONCATENATE(MUEBLES2[[#This Row],[No..]],"-",MUEBLES2[[#This Row],[No. Area ]],"-",MUEBLES2[[#This Row],[No. Del Bien ]],"-",MUEBLES2[[#This Row],[No. Consecutivo del Bien ]],"-",MUEBLES2[[#This Row],[No. de inventario]])</f>
        <v>01-05-272-012-0020</v>
      </c>
      <c r="B25" s="495"/>
      <c r="C25" s="495" t="s">
        <v>6762</v>
      </c>
      <c r="D25" s="494" t="s">
        <v>4060</v>
      </c>
      <c r="E25" s="495" t="str">
        <f>VLOOKUP(MUEBLES2[[#This Row],[No..]],EDIFICIOS[],2,FALSE)</f>
        <v>PALACIO MUNICIPAL</v>
      </c>
      <c r="F25" s="495" t="str">
        <f>VLOOKUP(MUEBLES2[[#This Row],[No..]],EDIFICIOS[],3,FALSE)</f>
        <v>PALACIO MUNICIPAL, S/N, COLONIA CENTRO</v>
      </c>
      <c r="G25" s="496" t="s">
        <v>4063</v>
      </c>
      <c r="H25" s="494" t="str">
        <f>VLOOKUP(MUEBLES2[[#This Row],[No. Area ]],AREAS[],2,FALSE)</f>
        <v xml:space="preserve">H ASAMBLEA </v>
      </c>
      <c r="I25" s="496" t="str">
        <f>VLOOKUP(MUEBLES2[[#This Row],[No. Area ]],AREAS[],5,FALSE)</f>
        <v>LIC. BLANCA GARCÍA LÓPEZ</v>
      </c>
      <c r="J25" s="496"/>
      <c r="K25" s="494" t="e">
        <f>VLOOKUP(MUEBLES2[[#This Row],[Núm. De nomina]],PERSONAL[],2,FALSE)</f>
        <v>#N/A</v>
      </c>
      <c r="L25" s="496" t="e">
        <f>VLOOKUP(MUEBLES2[[#This Row],[Núm. De nomina]],PERSONAL[],3,FALSE)</f>
        <v>#N/A</v>
      </c>
      <c r="M25" s="494" t="s">
        <v>4905</v>
      </c>
      <c r="N25" s="529" t="s">
        <v>4703</v>
      </c>
      <c r="O25" s="497" t="str">
        <f>VLOOKUP(MUEBLES2[[#This Row],[No. Del Bien ]],BIENES[],2,FALSE)</f>
        <v xml:space="preserve">SILLA DE ESPERA </v>
      </c>
      <c r="P25" s="499" t="s">
        <v>3592</v>
      </c>
      <c r="Q25" s="529" t="s">
        <v>4964</v>
      </c>
      <c r="R25" s="494" t="s">
        <v>39</v>
      </c>
      <c r="S25" s="494" t="s">
        <v>39</v>
      </c>
      <c r="T25" s="494" t="s">
        <v>39</v>
      </c>
      <c r="U25" s="494" t="s">
        <v>40</v>
      </c>
      <c r="V25" s="525">
        <v>42618</v>
      </c>
      <c r="W25" s="528">
        <v>105</v>
      </c>
      <c r="X25" s="528">
        <v>0</v>
      </c>
      <c r="Y25" s="528">
        <v>105</v>
      </c>
      <c r="Z25" s="510" t="s">
        <v>26</v>
      </c>
      <c r="AA25" s="546"/>
      <c r="AB25" s="493"/>
      <c r="AC25" s="600"/>
    </row>
    <row r="26" spans="1:332" s="9" customFormat="1" ht="141.75" x14ac:dyDescent="0.25">
      <c r="A26" s="662" t="str">
        <f>CONCATENATE(MUEBLES2[[#This Row],[No..]],"-",MUEBLES2[[#This Row],[No. Area ]],"-",MUEBLES2[[#This Row],[No. Del Bien ]],"-",MUEBLES2[[#This Row],[No. Consecutivo del Bien ]],"-",MUEBLES2[[#This Row],[No. de inventario]])</f>
        <v>01-01-292-001-0021</v>
      </c>
      <c r="B26" s="495"/>
      <c r="C26" s="495" t="s">
        <v>6763</v>
      </c>
      <c r="D26" s="494" t="s">
        <v>4060</v>
      </c>
      <c r="E26" s="495" t="str">
        <f>VLOOKUP(MUEBLES2[[#This Row],[No..]],EDIFICIOS[],2,FALSE)</f>
        <v>PALACIO MUNICIPAL</v>
      </c>
      <c r="F26" s="495" t="str">
        <f>VLOOKUP(MUEBLES2[[#This Row],[No..]],EDIFICIOS[],3,FALSE)</f>
        <v>PALACIO MUNICIPAL, S/N, COLONIA CENTRO</v>
      </c>
      <c r="G26" s="496" t="s">
        <v>4060</v>
      </c>
      <c r="H26" s="494" t="str">
        <f>VLOOKUP(MUEBLES2[[#This Row],[No. Area ]],AREAS[],2,FALSE)</f>
        <v xml:space="preserve">DESPACHO DE LA PRESIDENCIA </v>
      </c>
      <c r="I26" s="496" t="str">
        <f>VLOOKUP(MUEBLES2[[#This Row],[No. Area ]],AREAS[],5,FALSE)</f>
        <v>C. EDIGAR MONTER ÁNGELES</v>
      </c>
      <c r="J26" s="496"/>
      <c r="K26" s="494" t="e">
        <f>VLOOKUP(MUEBLES2[[#This Row],[Núm. De nomina]],PERSONAL[],2,FALSE)</f>
        <v>#N/A</v>
      </c>
      <c r="L26" s="496" t="e">
        <f>VLOOKUP(MUEBLES2[[#This Row],[Núm. De nomina]],PERSONAL[],3,FALSE)</f>
        <v>#N/A</v>
      </c>
      <c r="M26" s="494" t="s">
        <v>4925</v>
      </c>
      <c r="N26" s="529" t="s">
        <v>4692</v>
      </c>
      <c r="O26" s="497" t="str">
        <f>VLOOKUP(MUEBLES2[[#This Row],[No. Del Bien ]],BIENES[],2,FALSE)</f>
        <v>TELEFONO</v>
      </c>
      <c r="P26" s="499" t="s">
        <v>3581</v>
      </c>
      <c r="Q26" s="529" t="s">
        <v>4965</v>
      </c>
      <c r="R26" s="494" t="s">
        <v>57</v>
      </c>
      <c r="S26" s="494" t="s">
        <v>3579</v>
      </c>
      <c r="T26" s="494" t="s">
        <v>3580</v>
      </c>
      <c r="U26" s="494" t="s">
        <v>40</v>
      </c>
      <c r="V26" s="525">
        <v>42618</v>
      </c>
      <c r="W26" s="528">
        <v>246.43</v>
      </c>
      <c r="X26" s="528">
        <v>0</v>
      </c>
      <c r="Y26" s="528">
        <v>246.43</v>
      </c>
      <c r="Z26" s="510" t="s">
        <v>26</v>
      </c>
      <c r="AA26" s="546"/>
      <c r="AB26" s="493"/>
      <c r="AC26" s="600" t="s">
        <v>2326</v>
      </c>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row>
    <row r="27" spans="1:332" s="9" customFormat="1" ht="141.75" x14ac:dyDescent="0.25">
      <c r="A27" s="662" t="str">
        <f>CONCATENATE(MUEBLES2[[#This Row],[No..]],"-",MUEBLES2[[#This Row],[No. Area ]],"-",MUEBLES2[[#This Row],[No. Del Bien ]],"-",MUEBLES2[[#This Row],[No. Consecutivo del Bien ]],"-",MUEBLES2[[#This Row],[No. de inventario]])</f>
        <v>01-01-013-001-0022</v>
      </c>
      <c r="B27" s="495"/>
      <c r="C27" s="495" t="s">
        <v>6764</v>
      </c>
      <c r="D27" s="494" t="s">
        <v>4060</v>
      </c>
      <c r="E27" s="495" t="str">
        <f>VLOOKUP(MUEBLES2[[#This Row],[No..]],EDIFICIOS[],2,FALSE)</f>
        <v>PALACIO MUNICIPAL</v>
      </c>
      <c r="F27" s="495" t="str">
        <f>VLOOKUP(MUEBLES2[[#This Row],[No..]],EDIFICIOS[],3,FALSE)</f>
        <v>PALACIO MUNICIPAL, S/N, COLONIA CENTRO</v>
      </c>
      <c r="G27" s="496" t="s">
        <v>4060</v>
      </c>
      <c r="H27" s="494" t="str">
        <f>VLOOKUP(MUEBLES2[[#This Row],[No. Area ]],AREAS[],2,FALSE)</f>
        <v xml:space="preserve">DESPACHO DE LA PRESIDENCIA </v>
      </c>
      <c r="I27" s="496" t="str">
        <f>VLOOKUP(MUEBLES2[[#This Row],[No. Area ]],AREAS[],5,FALSE)</f>
        <v>C. EDIGAR MONTER ÁNGELES</v>
      </c>
      <c r="J27" s="496"/>
      <c r="K27" s="494" t="e">
        <f>VLOOKUP(MUEBLES2[[#This Row],[Núm. De nomina]],PERSONAL[],2,FALSE)</f>
        <v>#N/A</v>
      </c>
      <c r="L27" s="496" t="e">
        <f>VLOOKUP(MUEBLES2[[#This Row],[Núm. De nomina]],PERSONAL[],3,FALSE)</f>
        <v>#N/A</v>
      </c>
      <c r="M27" s="494" t="s">
        <v>4704</v>
      </c>
      <c r="N27" s="529" t="s">
        <v>4692</v>
      </c>
      <c r="O27" s="497" t="str">
        <f>VLOOKUP(MUEBLES2[[#This Row],[No. Del Bien ]],BIENES[],2,FALSE)</f>
        <v xml:space="preserve">ARCHIVERO </v>
      </c>
      <c r="P27" s="499" t="s">
        <v>3585</v>
      </c>
      <c r="Q27" s="529" t="s">
        <v>4966</v>
      </c>
      <c r="R27" s="494" t="s">
        <v>2328</v>
      </c>
      <c r="S27" s="494" t="s">
        <v>39</v>
      </c>
      <c r="T27" s="494" t="s">
        <v>39</v>
      </c>
      <c r="U27" s="494" t="s">
        <v>40</v>
      </c>
      <c r="V27" s="525">
        <v>38919</v>
      </c>
      <c r="W27" s="528">
        <v>2049</v>
      </c>
      <c r="X27" s="528">
        <v>0</v>
      </c>
      <c r="Y27" s="528">
        <v>2049</v>
      </c>
      <c r="Z27" s="510" t="s">
        <v>26</v>
      </c>
      <c r="AA27" s="546"/>
      <c r="AB27" s="493"/>
      <c r="AC27" s="600" t="s">
        <v>2329</v>
      </c>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row>
    <row r="28" spans="1:332" s="15" customFormat="1" ht="157.5" x14ac:dyDescent="0.25">
      <c r="A28" s="662" t="str">
        <f>CONCATENATE(MUEBLES2[[#This Row],[No..]],"-",MUEBLES2[[#This Row],[No. Area ]],"-",MUEBLES2[[#This Row],[No. Del Bien ]],"-",MUEBLES2[[#This Row],[No. Consecutivo del Bien ]],"-",MUEBLES2[[#This Row],[No. de inventario]])</f>
        <v>01-10-115-001-0023</v>
      </c>
      <c r="B28" s="495"/>
      <c r="C28" s="495" t="s">
        <v>6765</v>
      </c>
      <c r="D28" s="494" t="s">
        <v>4060</v>
      </c>
      <c r="E28" s="495" t="str">
        <f>VLOOKUP(MUEBLES2[[#This Row],[No..]],EDIFICIOS[],2,FALSE)</f>
        <v>PALACIO MUNICIPAL</v>
      </c>
      <c r="F28" s="495" t="str">
        <f>VLOOKUP(MUEBLES2[[#This Row],[No..]],EDIFICIOS[],3,FALSE)</f>
        <v>PALACIO MUNICIPAL, S/N, COLONIA CENTRO</v>
      </c>
      <c r="G28" s="496" t="s">
        <v>4255</v>
      </c>
      <c r="H28" s="494" t="str">
        <f>VLOOKUP(MUEBLES2[[#This Row],[No. Area ]],AREAS[],2,FALSE)</f>
        <v>CONCILIACIÓN MUNICIPAL</v>
      </c>
      <c r="I28" s="496" t="str">
        <f>VLOOKUP(MUEBLES2[[#This Row],[No. Area ]],AREAS[],5,FALSE)</f>
        <v>LIC. MARTHA GARAY PÉREZ</v>
      </c>
      <c r="J28" s="496"/>
      <c r="K28" s="494" t="e">
        <f>VLOOKUP(MUEBLES2[[#This Row],[Núm. De nomina]],PERSONAL[],2,FALSE)</f>
        <v>#N/A</v>
      </c>
      <c r="L28" s="496" t="e">
        <f>VLOOKUP(MUEBLES2[[#This Row],[Núm. De nomina]],PERSONAL[],3,FALSE)</f>
        <v>#N/A</v>
      </c>
      <c r="M28" s="494" t="s">
        <v>4379</v>
      </c>
      <c r="N28" s="529" t="s">
        <v>4692</v>
      </c>
      <c r="O28" s="497" t="str">
        <f>VLOOKUP(MUEBLES2[[#This Row],[No. Del Bien ]],BIENES[],2,FALSE)</f>
        <v xml:space="preserve">ESCRITORIO </v>
      </c>
      <c r="P28" s="499" t="s">
        <v>3586</v>
      </c>
      <c r="Q28" s="529" t="s">
        <v>4967</v>
      </c>
      <c r="R28" s="494" t="s">
        <v>2328</v>
      </c>
      <c r="S28" s="494" t="s">
        <v>39</v>
      </c>
      <c r="T28" s="494" t="s">
        <v>39</v>
      </c>
      <c r="U28" s="494" t="s">
        <v>40</v>
      </c>
      <c r="V28" s="525">
        <v>38919</v>
      </c>
      <c r="W28" s="528">
        <v>4399</v>
      </c>
      <c r="X28" s="528">
        <v>0</v>
      </c>
      <c r="Y28" s="528">
        <v>4399</v>
      </c>
      <c r="Z28" s="510" t="s">
        <v>26</v>
      </c>
      <c r="AA28" s="546"/>
      <c r="AB28" s="493"/>
      <c r="AC28" s="600" t="s">
        <v>564</v>
      </c>
    </row>
    <row r="29" spans="1:332" s="15" customFormat="1" ht="126" x14ac:dyDescent="0.25">
      <c r="A29" s="662" t="str">
        <f>CONCATENATE(MUEBLES2[[#This Row],[No..]],"-",MUEBLES2[[#This Row],[No. Area ]],"-",MUEBLES2[[#This Row],[No. Del Bien ]],"-",MUEBLES2[[#This Row],[No. Consecutivo del Bien ]],"-",MUEBLES2[[#This Row],[No. de inventario]])</f>
        <v>01-01-176-001-0024</v>
      </c>
      <c r="B29" s="495"/>
      <c r="C29" s="495" t="s">
        <v>6766</v>
      </c>
      <c r="D29" s="494" t="s">
        <v>4060</v>
      </c>
      <c r="E29" s="495" t="str">
        <f>VLOOKUP(MUEBLES2[[#This Row],[No..]],EDIFICIOS[],2,FALSE)</f>
        <v>PALACIO MUNICIPAL</v>
      </c>
      <c r="F29" s="495" t="str">
        <f>VLOOKUP(MUEBLES2[[#This Row],[No..]],EDIFICIOS[],3,FALSE)</f>
        <v>PALACIO MUNICIPAL, S/N, COLONIA CENTRO</v>
      </c>
      <c r="G29" s="496" t="s">
        <v>4060</v>
      </c>
      <c r="H29" s="494" t="str">
        <f>VLOOKUP(MUEBLES2[[#This Row],[No. Area ]],AREAS[],2,FALSE)</f>
        <v xml:space="preserve">DESPACHO DE LA PRESIDENCIA </v>
      </c>
      <c r="I29" s="496" t="str">
        <f>VLOOKUP(MUEBLES2[[#This Row],[No. Area ]],AREAS[],5,FALSE)</f>
        <v>C. EDIGAR MONTER ÁNGELES</v>
      </c>
      <c r="J29" s="496">
        <v>172</v>
      </c>
      <c r="K29" s="494" t="str">
        <f>VLOOKUP(MUEBLES2[[#This Row],[Núm. De nomina]],PERSONAL[],2,FALSE)</f>
        <v>LIC. CLAUDIA REYES NEGRÓN</v>
      </c>
      <c r="L29" s="496" t="str">
        <f>VLOOKUP(MUEBLES2[[#This Row],[Núm. De nomina]],PERSONAL[],3,FALSE)</f>
        <v>SECRETARIA PARTICULAR</v>
      </c>
      <c r="M29" s="494" t="s">
        <v>4803</v>
      </c>
      <c r="N29" s="529" t="s">
        <v>4692</v>
      </c>
      <c r="O29" s="497" t="str">
        <f>VLOOKUP(MUEBLES2[[#This Row],[No. Del Bien ]],BIENES[],2,FALSE)</f>
        <v xml:space="preserve">LIBRERO </v>
      </c>
      <c r="P29" s="499" t="s">
        <v>3584</v>
      </c>
      <c r="Q29" s="529" t="s">
        <v>4968</v>
      </c>
      <c r="R29" s="494" t="s">
        <v>2328</v>
      </c>
      <c r="S29" s="494" t="s">
        <v>39</v>
      </c>
      <c r="T29" s="494" t="s">
        <v>39</v>
      </c>
      <c r="U29" s="494" t="s">
        <v>40</v>
      </c>
      <c r="V29" s="525">
        <v>38919</v>
      </c>
      <c r="W29" s="528">
        <v>1699</v>
      </c>
      <c r="X29" s="528">
        <v>0</v>
      </c>
      <c r="Y29" s="528">
        <v>1699</v>
      </c>
      <c r="Z29" s="510" t="s">
        <v>26</v>
      </c>
      <c r="AA29" s="546"/>
      <c r="AB29" s="493"/>
      <c r="AC29" s="600"/>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row>
    <row r="30" spans="1:332" s="15" customFormat="1" ht="126" x14ac:dyDescent="0.25">
      <c r="A30" s="662" t="str">
        <f>CONCATENATE(MUEBLES2[[#This Row],[No..]],"-",MUEBLES2[[#This Row],[No. Area ]],"-",MUEBLES2[[#This Row],[No. Del Bien ]],"-",MUEBLES2[[#This Row],[No. Consecutivo del Bien ]],"-",MUEBLES2[[#This Row],[No. de inventario]])</f>
        <v>02-42-115-002-0025</v>
      </c>
      <c r="B30" s="495"/>
      <c r="C30" s="495" t="s">
        <v>6122</v>
      </c>
      <c r="D30" s="494" t="s">
        <v>4061</v>
      </c>
      <c r="E30" s="495" t="str">
        <f>VLOOKUP(MUEBLES2[[#This Row],[No..]],EDIFICIOS[],2,FALSE)</f>
        <v>CENTRO CULTURAL</v>
      </c>
      <c r="F30" s="495" t="str">
        <f>VLOOKUP(MUEBLES2[[#This Row],[No..]],EDIFICIOS[],3,FALSE)</f>
        <v xml:space="preserve">AV. REFORMA S/N, SECCIÓN SUR, 1RA MANZANA, SANTIAGO DE ANAYA, HIDALGO </v>
      </c>
      <c r="G30" s="496" t="s">
        <v>4287</v>
      </c>
      <c r="H30" s="494" t="str">
        <f>VLOOKUP(MUEBLES2[[#This Row],[No. Area ]],AREAS[],2,FALSE)</f>
        <v>BIBLIOTECA SANTIAGO DE ANAYA</v>
      </c>
      <c r="I30" s="496" t="str">
        <f>VLOOKUP(MUEBLES2[[#This Row],[No. Area ]],AREAS[],5,FALSE)</f>
        <v>C. MARGARITA SÁNCHEZ MONROY</v>
      </c>
      <c r="J30" s="496">
        <v>389</v>
      </c>
      <c r="K30" s="494" t="str">
        <f>VLOOKUP(MUEBLES2[[#This Row],[Núm. De nomina]],PERSONAL[],2,FALSE)</f>
        <v>C. MARGARITA SÁNCHEZ MONROY</v>
      </c>
      <c r="L30" s="496" t="str">
        <f>VLOOKUP(MUEBLES2[[#This Row],[Núm. De nomina]],PERSONAL[],3,FALSE)</f>
        <v>BIBLIOTECARIA</v>
      </c>
      <c r="M30" s="494" t="s">
        <v>4379</v>
      </c>
      <c r="N30" s="529" t="s">
        <v>4693</v>
      </c>
      <c r="O30" s="497" t="str">
        <f>VLOOKUP(MUEBLES2[[#This Row],[No. Del Bien ]],BIENES[],2,FALSE)</f>
        <v xml:space="preserve">ESCRITORIO </v>
      </c>
      <c r="P30" s="499" t="s">
        <v>2335</v>
      </c>
      <c r="Q30" s="529" t="s">
        <v>4969</v>
      </c>
      <c r="R30" s="494" t="s">
        <v>39</v>
      </c>
      <c r="S30" s="494" t="s">
        <v>39</v>
      </c>
      <c r="T30" s="494" t="s">
        <v>39</v>
      </c>
      <c r="U30" s="494" t="s">
        <v>40</v>
      </c>
      <c r="V30" s="525">
        <v>42618</v>
      </c>
      <c r="W30" s="528">
        <v>0</v>
      </c>
      <c r="X30" s="528">
        <v>0</v>
      </c>
      <c r="Y30" s="528">
        <v>0</v>
      </c>
      <c r="Z30" s="510" t="s">
        <v>26</v>
      </c>
      <c r="AA30" s="546"/>
      <c r="AB30" s="493"/>
      <c r="AC30" s="600"/>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row>
    <row r="31" spans="1:332" s="15" customFormat="1" ht="126" x14ac:dyDescent="0.25">
      <c r="A31" s="662" t="str">
        <f>CONCATENATE(MUEBLES2[[#This Row],[No..]],"-",MUEBLES2[[#This Row],[No. Area ]],"-",MUEBLES2[[#This Row],[No. Del Bien ]],"-",MUEBLES2[[#This Row],[No. Consecutivo del Bien ]],"-",MUEBLES2[[#This Row],[No. de inventario]])</f>
        <v>02-42-013-002-0026</v>
      </c>
      <c r="B31" s="495"/>
      <c r="C31" s="495" t="s">
        <v>6122</v>
      </c>
      <c r="D31" s="494" t="s">
        <v>4061</v>
      </c>
      <c r="E31" s="495" t="str">
        <f>VLOOKUP(MUEBLES2[[#This Row],[No..]],EDIFICIOS[],2,FALSE)</f>
        <v>CENTRO CULTURAL</v>
      </c>
      <c r="F31" s="495" t="str">
        <f>VLOOKUP(MUEBLES2[[#This Row],[No..]],EDIFICIOS[],3,FALSE)</f>
        <v xml:space="preserve">AV. REFORMA S/N, SECCIÓN SUR, 1RA MANZANA, SANTIAGO DE ANAYA, HIDALGO </v>
      </c>
      <c r="G31" s="496" t="s">
        <v>4287</v>
      </c>
      <c r="H31" s="494" t="str">
        <f>VLOOKUP(MUEBLES2[[#This Row],[No. Area ]],AREAS[],2,FALSE)</f>
        <v>BIBLIOTECA SANTIAGO DE ANAYA</v>
      </c>
      <c r="I31" s="496" t="str">
        <f>VLOOKUP(MUEBLES2[[#This Row],[No. Area ]],AREAS[],5,FALSE)</f>
        <v>C. MARGARITA SÁNCHEZ MONROY</v>
      </c>
      <c r="J31" s="496">
        <v>389</v>
      </c>
      <c r="K31" s="494" t="str">
        <f>VLOOKUP(MUEBLES2[[#This Row],[Núm. De nomina]],PERSONAL[],2,FALSE)</f>
        <v>C. MARGARITA SÁNCHEZ MONROY</v>
      </c>
      <c r="L31" s="496" t="str">
        <f>VLOOKUP(MUEBLES2[[#This Row],[Núm. De nomina]],PERSONAL[],3,FALSE)</f>
        <v>BIBLIOTECARIA</v>
      </c>
      <c r="M31" s="494" t="s">
        <v>4704</v>
      </c>
      <c r="N31" s="529" t="s">
        <v>4693</v>
      </c>
      <c r="O31" s="497" t="str">
        <f>VLOOKUP(MUEBLES2[[#This Row],[No. Del Bien ]],BIENES[],2,FALSE)</f>
        <v xml:space="preserve">ARCHIVERO </v>
      </c>
      <c r="P31" s="499" t="s">
        <v>2337</v>
      </c>
      <c r="Q31" s="529" t="s">
        <v>4970</v>
      </c>
      <c r="R31" s="494" t="s">
        <v>39</v>
      </c>
      <c r="S31" s="494" t="s">
        <v>39</v>
      </c>
      <c r="T31" s="494" t="s">
        <v>39</v>
      </c>
      <c r="U31" s="494" t="s">
        <v>40</v>
      </c>
      <c r="V31" s="525">
        <v>42618</v>
      </c>
      <c r="W31" s="528">
        <v>0</v>
      </c>
      <c r="X31" s="528">
        <v>0</v>
      </c>
      <c r="Y31" s="528">
        <v>0</v>
      </c>
      <c r="Z31" s="510" t="s">
        <v>26</v>
      </c>
      <c r="AA31" s="546"/>
      <c r="AB31" s="493"/>
      <c r="AC31" s="600"/>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row>
    <row r="32" spans="1:332" s="9" customFormat="1" ht="126" x14ac:dyDescent="0.25">
      <c r="A32" s="662" t="str">
        <f>CONCATENATE(MUEBLES2[[#This Row],[No..]],"-",MUEBLES2[[#This Row],[No. Area ]],"-",MUEBLES2[[#This Row],[No. Del Bien ]],"-",MUEBLES2[[#This Row],[No. Consecutivo del Bien ]],"-",MUEBLES2[[#This Row],[No. de inventario]])</f>
        <v>02-42-151-001-0027</v>
      </c>
      <c r="B32" s="495"/>
      <c r="C32" s="495" t="s">
        <v>6122</v>
      </c>
      <c r="D32" s="494" t="s">
        <v>4061</v>
      </c>
      <c r="E32" s="495" t="str">
        <f>VLOOKUP(MUEBLES2[[#This Row],[No..]],EDIFICIOS[],2,FALSE)</f>
        <v>CENTRO CULTURAL</v>
      </c>
      <c r="F32" s="495" t="str">
        <f>VLOOKUP(MUEBLES2[[#This Row],[No..]],EDIFICIOS[],3,FALSE)</f>
        <v xml:space="preserve">AV. REFORMA S/N, SECCIÓN SUR, 1RA MANZANA, SANTIAGO DE ANAYA, HIDALGO </v>
      </c>
      <c r="G32" s="496" t="s">
        <v>4287</v>
      </c>
      <c r="H32" s="494" t="str">
        <f>VLOOKUP(MUEBLES2[[#This Row],[No. Area ]],AREAS[],2,FALSE)</f>
        <v>BIBLIOTECA SANTIAGO DE ANAYA</v>
      </c>
      <c r="I32" s="496" t="str">
        <f>VLOOKUP(MUEBLES2[[#This Row],[No. Area ]],AREAS[],5,FALSE)</f>
        <v>C. MARGARITA SÁNCHEZ MONROY</v>
      </c>
      <c r="J32" s="496">
        <v>389</v>
      </c>
      <c r="K32" s="494" t="str">
        <f>VLOOKUP(MUEBLES2[[#This Row],[Núm. De nomina]],PERSONAL[],2,FALSE)</f>
        <v>C. MARGARITA SÁNCHEZ MONROY</v>
      </c>
      <c r="L32" s="496" t="str">
        <f>VLOOKUP(MUEBLES2[[#This Row],[Núm. De nomina]],PERSONAL[],3,FALSE)</f>
        <v>BIBLIOTECARIA</v>
      </c>
      <c r="M32" s="494" t="s">
        <v>4404</v>
      </c>
      <c r="N32" s="529" t="s">
        <v>4692</v>
      </c>
      <c r="O32" s="497" t="str">
        <f>VLOOKUP(MUEBLES2[[#This Row],[No. Del Bien ]],BIENES[],2,FALSE)</f>
        <v xml:space="preserve">IMPRESORA </v>
      </c>
      <c r="P32" s="499" t="s">
        <v>2339</v>
      </c>
      <c r="Q32" s="529" t="s">
        <v>4971</v>
      </c>
      <c r="R32" s="494" t="s">
        <v>114</v>
      </c>
      <c r="S32" s="494" t="s">
        <v>2340</v>
      </c>
      <c r="T32" s="494" t="s">
        <v>39</v>
      </c>
      <c r="U32" s="494" t="s">
        <v>40</v>
      </c>
      <c r="V32" s="525">
        <v>40791</v>
      </c>
      <c r="W32" s="528">
        <v>0</v>
      </c>
      <c r="X32" s="528">
        <v>0</v>
      </c>
      <c r="Y32" s="528">
        <v>0</v>
      </c>
      <c r="Z32" s="510" t="s">
        <v>26</v>
      </c>
      <c r="AA32" s="546"/>
      <c r="AB32" s="493"/>
      <c r="AC32" s="600"/>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row>
    <row r="33" spans="1:332" s="9" customFormat="1" ht="126" x14ac:dyDescent="0.25">
      <c r="A33" s="662" t="str">
        <f>CONCATENATE(MUEBLES2[[#This Row],[No..]],"-",MUEBLES2[[#This Row],[No. Area ]],"-",MUEBLES2[[#This Row],[No. Del Bien ]],"-",MUEBLES2[[#This Row],[No. Consecutivo del Bien ]],"-",MUEBLES2[[#This Row],[No. de inventario]])</f>
        <v>02-42-294-001-0028</v>
      </c>
      <c r="B33" s="495"/>
      <c r="C33" s="495" t="s">
        <v>6122</v>
      </c>
      <c r="D33" s="494" t="s">
        <v>4061</v>
      </c>
      <c r="E33" s="495" t="str">
        <f>VLOOKUP(MUEBLES2[[#This Row],[No..]],EDIFICIOS[],2,FALSE)</f>
        <v>CENTRO CULTURAL</v>
      </c>
      <c r="F33" s="495" t="str">
        <f>VLOOKUP(MUEBLES2[[#This Row],[No..]],EDIFICIOS[],3,FALSE)</f>
        <v xml:space="preserve">AV. REFORMA S/N, SECCIÓN SUR, 1RA MANZANA, SANTIAGO DE ANAYA, HIDALGO </v>
      </c>
      <c r="G33" s="496" t="s">
        <v>4287</v>
      </c>
      <c r="H33" s="494" t="str">
        <f>VLOOKUP(MUEBLES2[[#This Row],[No. Area ]],AREAS[],2,FALSE)</f>
        <v>BIBLIOTECA SANTIAGO DE ANAYA</v>
      </c>
      <c r="I33" s="496" t="str">
        <f>VLOOKUP(MUEBLES2[[#This Row],[No. Area ]],AREAS[],5,FALSE)</f>
        <v>C. MARGARITA SÁNCHEZ MONROY</v>
      </c>
      <c r="J33" s="496">
        <v>389</v>
      </c>
      <c r="K33" s="494" t="str">
        <f>VLOOKUP(MUEBLES2[[#This Row],[Núm. De nomina]],PERSONAL[],2,FALSE)</f>
        <v>C. MARGARITA SÁNCHEZ MONROY</v>
      </c>
      <c r="L33" s="523" t="str">
        <f>VLOOKUP(MUEBLES2[[#This Row],[Núm. De nomina]],PERSONAL[],3,FALSE)</f>
        <v>BIBLIOTECARIA</v>
      </c>
      <c r="M33" s="494" t="s">
        <v>4927</v>
      </c>
      <c r="N33" s="529" t="s">
        <v>4692</v>
      </c>
      <c r="O33" s="497" t="str">
        <f>VLOOKUP(MUEBLES2[[#This Row],[No. Del Bien ]],BIENES[],2,FALSE)</f>
        <v>TELEVISOR DE 20"</v>
      </c>
      <c r="P33" s="499" t="s">
        <v>2342</v>
      </c>
      <c r="Q33" s="529" t="s">
        <v>4972</v>
      </c>
      <c r="R33" s="494" t="s">
        <v>57</v>
      </c>
      <c r="S33" s="494" t="s">
        <v>2343</v>
      </c>
      <c r="T33" s="494" t="s">
        <v>2344</v>
      </c>
      <c r="U33" s="494" t="s">
        <v>40</v>
      </c>
      <c r="V33" s="525">
        <v>42618</v>
      </c>
      <c r="W33" s="528">
        <v>1262.01</v>
      </c>
      <c r="X33" s="528">
        <v>1261.01</v>
      </c>
      <c r="Y33" s="528">
        <v>1</v>
      </c>
      <c r="Z33" s="510" t="s">
        <v>26</v>
      </c>
      <c r="AA33" s="546" t="s">
        <v>2345</v>
      </c>
      <c r="AB33" s="493"/>
      <c r="AC33" s="600" t="s">
        <v>2345</v>
      </c>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c r="IX33" s="15"/>
      <c r="IY33" s="15"/>
      <c r="IZ33" s="15"/>
      <c r="JA33" s="15"/>
      <c r="JB33" s="15"/>
      <c r="JC33" s="15"/>
      <c r="JD33" s="15"/>
      <c r="JE33" s="15"/>
      <c r="JF33" s="15"/>
      <c r="JG33" s="15"/>
      <c r="JH33" s="15"/>
      <c r="JI33" s="15"/>
      <c r="JJ33" s="15"/>
      <c r="JK33" s="15"/>
      <c r="JL33" s="15"/>
      <c r="JM33" s="15"/>
      <c r="JN33" s="15"/>
      <c r="JO33" s="15"/>
      <c r="JP33" s="15"/>
      <c r="JQ33" s="15"/>
      <c r="JR33" s="15"/>
      <c r="JS33" s="15"/>
      <c r="JT33" s="15"/>
      <c r="JU33" s="15"/>
      <c r="JV33" s="15"/>
      <c r="JW33" s="15"/>
      <c r="JX33" s="15"/>
      <c r="JY33" s="15"/>
      <c r="JZ33" s="15"/>
      <c r="KA33" s="15"/>
      <c r="KB33" s="15"/>
      <c r="KC33" s="15"/>
      <c r="KD33" s="15"/>
      <c r="KE33" s="15"/>
      <c r="KF33" s="15"/>
      <c r="KG33" s="15"/>
      <c r="KH33" s="15"/>
      <c r="KI33" s="15"/>
      <c r="KJ33" s="15"/>
      <c r="KK33" s="15"/>
      <c r="KL33" s="15"/>
      <c r="KM33" s="15"/>
      <c r="KN33" s="15"/>
      <c r="KO33" s="15"/>
      <c r="KP33" s="15"/>
      <c r="KQ33" s="15"/>
      <c r="KR33" s="15"/>
      <c r="KS33" s="15"/>
      <c r="KT33" s="15"/>
      <c r="KU33" s="15"/>
      <c r="KV33" s="15"/>
      <c r="KW33" s="15"/>
      <c r="KX33" s="15"/>
      <c r="KY33" s="15"/>
      <c r="KZ33" s="15"/>
      <c r="LA33" s="15"/>
      <c r="LB33" s="15"/>
      <c r="LC33" s="15"/>
      <c r="LD33" s="15"/>
      <c r="LE33" s="15"/>
      <c r="LF33" s="15"/>
      <c r="LG33" s="15"/>
      <c r="LH33" s="15"/>
      <c r="LI33" s="15"/>
      <c r="LJ33" s="15"/>
      <c r="LK33" s="15"/>
      <c r="LL33" s="15"/>
      <c r="LM33" s="15"/>
      <c r="LN33" s="15"/>
      <c r="LO33" s="15"/>
      <c r="LP33" s="15"/>
      <c r="LQ33" s="15"/>
      <c r="LR33" s="15"/>
      <c r="LS33" s="15"/>
      <c r="LT33" s="15"/>
    </row>
    <row r="34" spans="1:332" s="9" customFormat="1" ht="94.5" x14ac:dyDescent="0.25">
      <c r="A34" s="662" t="str">
        <f>CONCATENATE(MUEBLES2[[#This Row],[No..]],"-",MUEBLES2[[#This Row],[No. Area ]],"-",MUEBLES2[[#This Row],[No. Del Bien ]],"-",MUEBLES2[[#This Row],[No. Consecutivo del Bien ]],"-",MUEBLES2[[#This Row],[No. de inventario]])</f>
        <v>03-43-315-001-0029</v>
      </c>
      <c r="B34" s="495"/>
      <c r="C34" s="495" t="s">
        <v>6767</v>
      </c>
      <c r="D34" s="494" t="s">
        <v>4062</v>
      </c>
      <c r="E34" s="495" t="str">
        <f>VLOOKUP(MUEBLES2[[#This Row],[No..]],EDIFICIOS[],2,FALSE)</f>
        <v xml:space="preserve">BIBLIOTECA YOLOTEPEC </v>
      </c>
      <c r="F34" s="495" t="str">
        <f>VLOOKUP(MUEBLES2[[#This Row],[No..]],EDIFICIOS[],3,FALSE)</f>
        <v xml:space="preserve">CALLE CONSTITUCIÓN, MANZANA DECA 1, LOCALIDAD DE YOLOTEPEC </v>
      </c>
      <c r="G34" s="496" t="s">
        <v>4288</v>
      </c>
      <c r="H34" s="494" t="str">
        <f>VLOOKUP(MUEBLES2[[#This Row],[No. Area ]],AREAS[],2,FALSE)</f>
        <v>BIBLIOTECA YOLOTEPEC</v>
      </c>
      <c r="I34" s="496" t="str">
        <f>VLOOKUP(MUEBLES2[[#This Row],[No. Area ]],AREAS[],5,FALSE)</f>
        <v>C. DIANA LAURA TORRES HERNÁNDEZ</v>
      </c>
      <c r="J34" s="496">
        <v>395</v>
      </c>
      <c r="K34" s="494" t="str">
        <f>VLOOKUP(MUEBLES2[[#This Row],[Núm. De nomina]],PERSONAL[],2,FALSE)</f>
        <v>C. DIANA LAURA TORRES HERNÁNDEZ</v>
      </c>
      <c r="L34" s="496" t="str">
        <f>VLOOKUP(MUEBLES2[[#This Row],[Núm. De nomina]],PERSONAL[],3,FALSE)</f>
        <v>BIBLIOTECARIA</v>
      </c>
      <c r="M34" s="494" t="s">
        <v>4948</v>
      </c>
      <c r="N34" s="529" t="s">
        <v>4692</v>
      </c>
      <c r="O34" s="497" t="str">
        <f>VLOOKUP(MUEBLES2[[#This Row],[No. Del Bien ]],BIENES[],2,FALSE)</f>
        <v xml:space="preserve">VIDEO PROYECTOR </v>
      </c>
      <c r="P34" s="499" t="s">
        <v>2347</v>
      </c>
      <c r="Q34" s="529" t="s">
        <v>4973</v>
      </c>
      <c r="R34" s="494" t="s">
        <v>2348</v>
      </c>
      <c r="S34" s="494" t="s">
        <v>2349</v>
      </c>
      <c r="T34" s="494" t="s">
        <v>2350</v>
      </c>
      <c r="U34" s="494" t="s">
        <v>40</v>
      </c>
      <c r="V34" s="525">
        <v>42618</v>
      </c>
      <c r="W34" s="528"/>
      <c r="X34" s="528"/>
      <c r="Y34" s="528"/>
      <c r="Z34" s="510" t="s">
        <v>26</v>
      </c>
      <c r="AA34" s="546"/>
      <c r="AB34" s="493"/>
      <c r="AC34" s="600"/>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c r="IX34" s="15"/>
      <c r="IY34" s="15"/>
      <c r="IZ34" s="15"/>
      <c r="JA34" s="15"/>
      <c r="JB34" s="15"/>
      <c r="JC34" s="15"/>
      <c r="JD34" s="15"/>
      <c r="JE34" s="15"/>
      <c r="JF34" s="15"/>
      <c r="JG34" s="15"/>
      <c r="JH34" s="15"/>
      <c r="JI34" s="15"/>
      <c r="JJ34" s="15"/>
      <c r="JK34" s="15"/>
      <c r="JL34" s="15"/>
      <c r="JM34" s="15"/>
      <c r="JN34" s="15"/>
      <c r="JO34" s="15"/>
      <c r="JP34" s="15"/>
      <c r="JQ34" s="15"/>
      <c r="JR34" s="15"/>
      <c r="JS34" s="15"/>
      <c r="JT34" s="15"/>
      <c r="JU34" s="15"/>
      <c r="JV34" s="15"/>
      <c r="JW34" s="15"/>
      <c r="JX34" s="15"/>
      <c r="JY34" s="15"/>
      <c r="JZ34" s="15"/>
      <c r="KA34" s="15"/>
      <c r="KB34" s="15"/>
      <c r="KC34" s="15"/>
      <c r="KD34" s="15"/>
      <c r="KE34" s="15"/>
      <c r="KF34" s="15"/>
      <c r="KG34" s="15"/>
      <c r="KH34" s="15"/>
      <c r="KI34" s="15"/>
      <c r="KJ34" s="15"/>
      <c r="KK34" s="15"/>
      <c r="KL34" s="15"/>
      <c r="KM34" s="15"/>
      <c r="KN34" s="15"/>
      <c r="KO34" s="15"/>
      <c r="KP34" s="15"/>
      <c r="KQ34" s="15"/>
      <c r="KR34" s="15"/>
      <c r="KS34" s="15"/>
      <c r="KT34" s="15"/>
      <c r="KU34" s="15"/>
      <c r="KV34" s="15"/>
      <c r="KW34" s="15"/>
      <c r="KX34" s="15"/>
      <c r="KY34" s="15"/>
      <c r="KZ34" s="15"/>
      <c r="LA34" s="15"/>
      <c r="LB34" s="15"/>
      <c r="LC34" s="15"/>
      <c r="LD34" s="15"/>
      <c r="LE34" s="15"/>
      <c r="LF34" s="15"/>
      <c r="LG34" s="15"/>
      <c r="LH34" s="15"/>
      <c r="LI34" s="15"/>
      <c r="LJ34" s="15"/>
      <c r="LK34" s="15"/>
      <c r="LL34" s="15"/>
      <c r="LM34" s="15"/>
      <c r="LN34" s="15"/>
      <c r="LO34" s="15"/>
      <c r="LP34" s="15"/>
      <c r="LQ34" s="15"/>
      <c r="LR34" s="15"/>
      <c r="LS34" s="15"/>
      <c r="LT34" s="15"/>
    </row>
    <row r="35" spans="1:332" s="9" customFormat="1" ht="94.5" x14ac:dyDescent="0.25">
      <c r="A35" s="662" t="str">
        <f>CONCATENATE(MUEBLES2[[#This Row],[No..]],"-",MUEBLES2[[#This Row],[No. Area ]],"-",MUEBLES2[[#This Row],[No. Del Bien ]],"-",MUEBLES2[[#This Row],[No. Consecutivo del Bien ]],"-",MUEBLES2[[#This Row],[No. de inventario]])</f>
        <v>03-43-187-001-0030</v>
      </c>
      <c r="B35" s="495"/>
      <c r="C35" s="495" t="s">
        <v>6768</v>
      </c>
      <c r="D35" s="494" t="s">
        <v>4062</v>
      </c>
      <c r="E35" s="495" t="str">
        <f>VLOOKUP(MUEBLES2[[#This Row],[No..]],EDIFICIOS[],2,FALSE)</f>
        <v xml:space="preserve">BIBLIOTECA YOLOTEPEC </v>
      </c>
      <c r="F35" s="495" t="str">
        <f>VLOOKUP(MUEBLES2[[#This Row],[No..]],EDIFICIOS[],3,FALSE)</f>
        <v xml:space="preserve">CALLE CONSTITUCIÓN, MANZANA DECA 1, LOCALIDAD DE YOLOTEPEC </v>
      </c>
      <c r="G35" s="496" t="s">
        <v>4288</v>
      </c>
      <c r="H35" s="494" t="str">
        <f>VLOOKUP(MUEBLES2[[#This Row],[No. Area ]],AREAS[],2,FALSE)</f>
        <v>BIBLIOTECA YOLOTEPEC</v>
      </c>
      <c r="I35" s="496" t="str">
        <f>VLOOKUP(MUEBLES2[[#This Row],[No. Area ]],AREAS[],5,FALSE)</f>
        <v>C. DIANA LAURA TORRES HERNÁNDEZ</v>
      </c>
      <c r="J35" s="496">
        <v>395</v>
      </c>
      <c r="K35" s="494" t="str">
        <f>VLOOKUP(MUEBLES2[[#This Row],[Núm. De nomina]],PERSONAL[],2,FALSE)</f>
        <v>C. DIANA LAURA TORRES HERNÁNDEZ</v>
      </c>
      <c r="L35" s="496" t="str">
        <f>VLOOKUP(MUEBLES2[[#This Row],[Núm. De nomina]],PERSONAL[],3,FALSE)</f>
        <v>BIBLIOTECARIA</v>
      </c>
      <c r="M35" s="494" t="s">
        <v>4814</v>
      </c>
      <c r="N35" s="529" t="s">
        <v>4692</v>
      </c>
      <c r="O35" s="497" t="str">
        <f>VLOOKUP(MUEBLES2[[#This Row],[No. Del Bien ]],BIENES[],2,FALSE)</f>
        <v>MAQUINA DE ESCRIBIR</v>
      </c>
      <c r="P35" s="499" t="s">
        <v>2352</v>
      </c>
      <c r="Q35" s="529" t="s">
        <v>4974</v>
      </c>
      <c r="R35" s="494" t="s">
        <v>2353</v>
      </c>
      <c r="S35" s="494" t="s">
        <v>39</v>
      </c>
      <c r="T35" s="494" t="s">
        <v>39</v>
      </c>
      <c r="U35" s="494" t="s">
        <v>40</v>
      </c>
      <c r="V35" s="525">
        <v>42618</v>
      </c>
      <c r="W35" s="528">
        <v>1</v>
      </c>
      <c r="X35" s="528">
        <v>0</v>
      </c>
      <c r="Y35" s="528">
        <v>1</v>
      </c>
      <c r="Z35" s="510" t="s">
        <v>41</v>
      </c>
      <c r="AA35" s="546"/>
      <c r="AB35" s="493"/>
      <c r="AC35" s="600"/>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row>
    <row r="36" spans="1:332" s="9" customFormat="1" ht="157.5" x14ac:dyDescent="0.25">
      <c r="A36" s="662" t="str">
        <f>CONCATENATE(MUEBLES2[[#This Row],[No..]],"-",MUEBLES2[[#This Row],[No. Area ]],"-",MUEBLES2[[#This Row],[No. Del Bien ]],"-",MUEBLES2[[#This Row],[No. Consecutivo del Bien ]],"-",MUEBLES2[[#This Row],[No. de inventario]])</f>
        <v>01-24-271-002-0031</v>
      </c>
      <c r="B36" s="495"/>
      <c r="C36" s="495" t="s">
        <v>6769</v>
      </c>
      <c r="D36" s="494" t="s">
        <v>4060</v>
      </c>
      <c r="E36" s="495" t="str">
        <f>VLOOKUP(MUEBLES2[[#This Row],[No..]],EDIFICIOS[],2,FALSE)</f>
        <v>PALACIO MUNICIPAL</v>
      </c>
      <c r="F36" s="495" t="str">
        <f>VLOOKUP(MUEBLES2[[#This Row],[No..]],EDIFICIOS[],3,FALSE)</f>
        <v>PALACIO MUNICIPAL, S/N, COLONIA CENTRO</v>
      </c>
      <c r="G36" s="496" t="s">
        <v>4269</v>
      </c>
      <c r="H36" s="494" t="str">
        <f>VLOOKUP(MUEBLES2[[#This Row],[No. Area ]],AREAS[],2,FALSE)</f>
        <v>TESORERÍA MUNICIPAL</v>
      </c>
      <c r="I36" s="496" t="str">
        <f>VLOOKUP(MUEBLES2[[#This Row],[No. Area ]],AREAS[],5,FALSE)</f>
        <v>C. P. NOHEMI VIRIDIANA CORTEZ MONTER</v>
      </c>
      <c r="J36" s="496">
        <v>186</v>
      </c>
      <c r="K36" s="494" t="str">
        <f>VLOOKUP(MUEBLES2[[#This Row],[Núm. De nomina]],PERSONAL[],2,FALSE)</f>
        <v>C. LEYDI JOANA PEÑA MARTÍNEZ</v>
      </c>
      <c r="L36" s="496" t="str">
        <f>VLOOKUP(MUEBLES2[[#This Row],[Núm. De nomina]],PERSONAL[],3,FALSE)</f>
        <v>AUXILIAR CONTABLE</v>
      </c>
      <c r="M36" s="494" t="s">
        <v>4904</v>
      </c>
      <c r="N36" s="529" t="s">
        <v>4693</v>
      </c>
      <c r="O36" s="497" t="str">
        <f>VLOOKUP(MUEBLES2[[#This Row],[No. Del Bien ]],BIENES[],2,FALSE)</f>
        <v xml:space="preserve">SILLA AJUSTABLE </v>
      </c>
      <c r="P36" s="499" t="s">
        <v>2355</v>
      </c>
      <c r="Q36" s="529" t="s">
        <v>4975</v>
      </c>
      <c r="R36" s="494" t="s">
        <v>107</v>
      </c>
      <c r="S36" s="494" t="s">
        <v>39</v>
      </c>
      <c r="T36" s="494" t="s">
        <v>39</v>
      </c>
      <c r="U36" s="494" t="s">
        <v>40</v>
      </c>
      <c r="V36" s="525">
        <v>42618</v>
      </c>
      <c r="W36" s="528">
        <v>0</v>
      </c>
      <c r="X36" s="528">
        <v>0</v>
      </c>
      <c r="Y36" s="528">
        <v>0</v>
      </c>
      <c r="Z36" s="510" t="s">
        <v>26</v>
      </c>
      <c r="AA36" s="546"/>
      <c r="AB36" s="493"/>
      <c r="AC36" s="600"/>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row>
    <row r="37" spans="1:332" s="9" customFormat="1" ht="94.5" x14ac:dyDescent="0.25">
      <c r="A37" s="662" t="str">
        <f>CONCATENATE(MUEBLES2[[#This Row],[No..]],"-",MUEBLES2[[#This Row],[No. Area ]],"-",MUEBLES2[[#This Row],[No. Del Bien ]],"-",MUEBLES2[[#This Row],[No. Consecutivo del Bien ]],"-",MUEBLES2[[#This Row],[No. de inventario]])</f>
        <v>01-24-192-001-0032</v>
      </c>
      <c r="B37" s="495"/>
      <c r="C37" s="495" t="s">
        <v>6770</v>
      </c>
      <c r="D37" s="494" t="s">
        <v>4060</v>
      </c>
      <c r="E37" s="495" t="str">
        <f>VLOOKUP(MUEBLES2[[#This Row],[No..]],EDIFICIOS[],2,FALSE)</f>
        <v>PALACIO MUNICIPAL</v>
      </c>
      <c r="F37" s="495" t="str">
        <f>VLOOKUP(MUEBLES2[[#This Row],[No..]],EDIFICIOS[],3,FALSE)</f>
        <v>PALACIO MUNICIPAL, S/N, COLONIA CENTRO</v>
      </c>
      <c r="G37" s="496" t="s">
        <v>4269</v>
      </c>
      <c r="H37" s="494" t="str">
        <f>VLOOKUP(MUEBLES2[[#This Row],[No. Area ]],AREAS[],2,FALSE)</f>
        <v>TESORERÍA MUNICIPAL</v>
      </c>
      <c r="I37" s="496" t="str">
        <f>VLOOKUP(MUEBLES2[[#This Row],[No. Area ]],AREAS[],5,FALSE)</f>
        <v>C. P. NOHEMI VIRIDIANA CORTEZ MONTER</v>
      </c>
      <c r="J37" s="496">
        <v>186</v>
      </c>
      <c r="K37" s="494" t="str">
        <f>VLOOKUP(MUEBLES2[[#This Row],[Núm. De nomina]],PERSONAL[],2,FALSE)</f>
        <v>C. LEYDI JOANA PEÑA MARTÍNEZ</v>
      </c>
      <c r="L37" s="496" t="str">
        <f>VLOOKUP(MUEBLES2[[#This Row],[Núm. De nomina]],PERSONAL[],3,FALSE)</f>
        <v>AUXILIAR CONTABLE</v>
      </c>
      <c r="M37" s="494" t="s">
        <v>4826</v>
      </c>
      <c r="N37" s="529" t="s">
        <v>4692</v>
      </c>
      <c r="O37" s="497" t="str">
        <f>VLOOKUP(MUEBLES2[[#This Row],[No. Del Bien ]],BIENES[],2,FALSE)</f>
        <v xml:space="preserve">MESA </v>
      </c>
      <c r="P37" s="499" t="s">
        <v>2357</v>
      </c>
      <c r="Q37" s="529" t="s">
        <v>4976</v>
      </c>
      <c r="R37" s="494" t="s">
        <v>39</v>
      </c>
      <c r="S37" s="494" t="s">
        <v>39</v>
      </c>
      <c r="T37" s="494" t="s">
        <v>39</v>
      </c>
      <c r="U37" s="494" t="s">
        <v>40</v>
      </c>
      <c r="V37" s="525">
        <v>42618</v>
      </c>
      <c r="W37" s="528">
        <v>940.85</v>
      </c>
      <c r="X37" s="528">
        <v>0</v>
      </c>
      <c r="Y37" s="528">
        <v>940.85</v>
      </c>
      <c r="Z37" s="510" t="s">
        <v>26</v>
      </c>
      <c r="AA37" s="546"/>
      <c r="AB37" s="493"/>
      <c r="AC37" s="600" t="s">
        <v>2358</v>
      </c>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row>
    <row r="38" spans="1:332" s="9" customFormat="1" ht="220.5" x14ac:dyDescent="0.25">
      <c r="A38" s="662" t="str">
        <f>CONCATENATE(MUEBLES2[[#This Row],[No..]],"-",MUEBLES2[[#This Row],[No. Area ]],"-",MUEBLES2[[#This Row],[No. Del Bien ]],"-",MUEBLES2[[#This Row],[No. Consecutivo del Bien ]],"-",MUEBLES2[[#This Row],[No. de inventario]])</f>
        <v>01-24-115-003-0033</v>
      </c>
      <c r="B38" s="495"/>
      <c r="C38" s="495" t="s">
        <v>6771</v>
      </c>
      <c r="D38" s="494" t="s">
        <v>4060</v>
      </c>
      <c r="E38" s="495" t="str">
        <f>VLOOKUP(MUEBLES2[[#This Row],[No..]],EDIFICIOS[],2,FALSE)</f>
        <v>PALACIO MUNICIPAL</v>
      </c>
      <c r="F38" s="495" t="str">
        <f>VLOOKUP(MUEBLES2[[#This Row],[No..]],EDIFICIOS[],3,FALSE)</f>
        <v>PALACIO MUNICIPAL, S/N, COLONIA CENTRO</v>
      </c>
      <c r="G38" s="496" t="s">
        <v>4269</v>
      </c>
      <c r="H38" s="494" t="str">
        <f>VLOOKUP(MUEBLES2[[#This Row],[No. Area ]],AREAS[],2,FALSE)</f>
        <v>TESORERÍA MUNICIPAL</v>
      </c>
      <c r="I38" s="496" t="str">
        <f>VLOOKUP(MUEBLES2[[#This Row],[No. Area ]],AREAS[],5,FALSE)</f>
        <v>C. P. NOHEMI VIRIDIANA CORTEZ MONTER</v>
      </c>
      <c r="J38" s="496">
        <v>186</v>
      </c>
      <c r="K38" s="494" t="str">
        <f>VLOOKUP(MUEBLES2[[#This Row],[Núm. De nomina]],PERSONAL[],2,FALSE)</f>
        <v>C. LEYDI JOANA PEÑA MARTÍNEZ</v>
      </c>
      <c r="L38" s="496" t="str">
        <f>VLOOKUP(MUEBLES2[[#This Row],[Núm. De nomina]],PERSONAL[],3,FALSE)</f>
        <v>AUXILIAR CONTABLE</v>
      </c>
      <c r="M38" s="494" t="s">
        <v>4379</v>
      </c>
      <c r="N38" s="529" t="s">
        <v>4694</v>
      </c>
      <c r="O38" s="497" t="str">
        <f>VLOOKUP(MUEBLES2[[#This Row],[No. Del Bien ]],BIENES[],2,FALSE)</f>
        <v xml:space="preserve">ESCRITORIO </v>
      </c>
      <c r="P38" s="499" t="s">
        <v>2360</v>
      </c>
      <c r="Q38" s="529" t="s">
        <v>4977</v>
      </c>
      <c r="R38" s="494" t="s">
        <v>39</v>
      </c>
      <c r="S38" s="494" t="s">
        <v>2361</v>
      </c>
      <c r="T38" s="494" t="s">
        <v>39</v>
      </c>
      <c r="U38" s="494" t="s">
        <v>40</v>
      </c>
      <c r="V38" s="525">
        <v>39210</v>
      </c>
      <c r="W38" s="528">
        <v>1380</v>
      </c>
      <c r="X38" s="528">
        <v>1379</v>
      </c>
      <c r="Y38" s="528">
        <v>1</v>
      </c>
      <c r="Z38" s="510" t="s">
        <v>26</v>
      </c>
      <c r="AA38" s="546"/>
      <c r="AB38" s="493"/>
      <c r="AC38" s="600" t="s">
        <v>586</v>
      </c>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c r="IX38" s="15"/>
      <c r="IY38" s="15"/>
      <c r="IZ38" s="15"/>
      <c r="JA38" s="15"/>
      <c r="JB38" s="15"/>
      <c r="JC38" s="15"/>
      <c r="JD38" s="15"/>
      <c r="JE38" s="15"/>
      <c r="JF38" s="15"/>
      <c r="JG38" s="15"/>
      <c r="JH38" s="15"/>
      <c r="JI38" s="15"/>
      <c r="JJ38" s="15"/>
      <c r="JK38" s="15"/>
      <c r="JL38" s="15"/>
      <c r="JM38" s="15"/>
      <c r="JN38" s="15"/>
      <c r="JO38" s="15"/>
      <c r="JP38" s="15"/>
      <c r="JQ38" s="15"/>
      <c r="JR38" s="15"/>
      <c r="JS38" s="15"/>
      <c r="JT38" s="15"/>
      <c r="JU38" s="15"/>
      <c r="JV38" s="15"/>
      <c r="JW38" s="15"/>
      <c r="JX38" s="15"/>
      <c r="JY38" s="15"/>
      <c r="JZ38" s="15"/>
      <c r="KA38" s="15"/>
      <c r="KB38" s="15"/>
      <c r="KC38" s="15"/>
      <c r="KD38" s="15"/>
      <c r="KE38" s="15"/>
      <c r="KF38" s="15"/>
      <c r="KG38" s="15"/>
      <c r="KH38" s="15"/>
      <c r="KI38" s="15"/>
      <c r="KJ38" s="15"/>
      <c r="KK38" s="15"/>
      <c r="KL38" s="15"/>
      <c r="KM38" s="15"/>
      <c r="KN38" s="15"/>
      <c r="KO38" s="15"/>
      <c r="KP38" s="15"/>
      <c r="KQ38" s="15"/>
      <c r="KR38" s="15"/>
      <c r="KS38" s="15"/>
      <c r="KT38" s="15"/>
      <c r="KU38" s="15"/>
      <c r="KV38" s="15"/>
      <c r="KW38" s="15"/>
      <c r="KX38" s="15"/>
      <c r="KY38" s="15"/>
      <c r="KZ38" s="15"/>
      <c r="LA38" s="15"/>
      <c r="LB38" s="15"/>
      <c r="LC38" s="15"/>
      <c r="LD38" s="15"/>
      <c r="LE38" s="15"/>
      <c r="LF38" s="15"/>
      <c r="LG38" s="15"/>
      <c r="LH38" s="15"/>
      <c r="LI38" s="15"/>
      <c r="LJ38" s="15"/>
      <c r="LK38" s="15"/>
      <c r="LL38" s="15"/>
      <c r="LM38" s="15"/>
      <c r="LN38" s="15"/>
      <c r="LO38" s="15"/>
      <c r="LP38" s="15"/>
      <c r="LQ38" s="15"/>
      <c r="LR38" s="15"/>
      <c r="LS38" s="15"/>
      <c r="LT38" s="15"/>
    </row>
    <row r="39" spans="1:332" s="9" customFormat="1" ht="94.5" x14ac:dyDescent="0.25">
      <c r="A39" s="662" t="str">
        <f>CONCATENATE(MUEBLES2[[#This Row],[No..]],"-",MUEBLES2[[#This Row],[No. Area ]],"-",MUEBLES2[[#This Row],[No. Del Bien ]],"-",MUEBLES2[[#This Row],[No. Consecutivo del Bien ]],"-",MUEBLES2[[#This Row],[No. de inventario]])</f>
        <v>01-24-013-003-0034</v>
      </c>
      <c r="B39" s="495"/>
      <c r="C39" s="495" t="s">
        <v>6772</v>
      </c>
      <c r="D39" s="494" t="s">
        <v>4060</v>
      </c>
      <c r="E39" s="495" t="str">
        <f>VLOOKUP(MUEBLES2[[#This Row],[No..]],EDIFICIOS[],2,FALSE)</f>
        <v>PALACIO MUNICIPAL</v>
      </c>
      <c r="F39" s="495" t="str">
        <f>VLOOKUP(MUEBLES2[[#This Row],[No..]],EDIFICIOS[],3,FALSE)</f>
        <v>PALACIO MUNICIPAL, S/N, COLONIA CENTRO</v>
      </c>
      <c r="G39" s="496" t="s">
        <v>4269</v>
      </c>
      <c r="H39" s="494" t="str">
        <f>VLOOKUP(MUEBLES2[[#This Row],[No. Area ]],AREAS[],2,FALSE)</f>
        <v>TESORERÍA MUNICIPAL</v>
      </c>
      <c r="I39" s="496" t="str">
        <f>VLOOKUP(MUEBLES2[[#This Row],[No. Area ]],AREAS[],5,FALSE)</f>
        <v>C. P. NOHEMI VIRIDIANA CORTEZ MONTER</v>
      </c>
      <c r="J39" s="496">
        <v>186</v>
      </c>
      <c r="K39" s="494" t="str">
        <f>VLOOKUP(MUEBLES2[[#This Row],[Núm. De nomina]],PERSONAL[],2,FALSE)</f>
        <v>C. LEYDI JOANA PEÑA MARTÍNEZ</v>
      </c>
      <c r="L39" s="496" t="str">
        <f>VLOOKUP(MUEBLES2[[#This Row],[Núm. De nomina]],PERSONAL[],3,FALSE)</f>
        <v>AUXILIAR CONTABLE</v>
      </c>
      <c r="M39" s="494" t="s">
        <v>4704</v>
      </c>
      <c r="N39" s="529" t="s">
        <v>4694</v>
      </c>
      <c r="O39" s="497" t="str">
        <f>VLOOKUP(MUEBLES2[[#This Row],[No. Del Bien ]],BIENES[],2,FALSE)</f>
        <v xml:space="preserve">ARCHIVERO </v>
      </c>
      <c r="P39" s="499" t="s">
        <v>2363</v>
      </c>
      <c r="Q39" s="529" t="s">
        <v>4978</v>
      </c>
      <c r="R39" s="494" t="s">
        <v>2364</v>
      </c>
      <c r="S39" s="494" t="s">
        <v>39</v>
      </c>
      <c r="T39" s="494" t="s">
        <v>39</v>
      </c>
      <c r="U39" s="494" t="s">
        <v>40</v>
      </c>
      <c r="V39" s="525">
        <v>42618</v>
      </c>
      <c r="W39" s="528">
        <v>400</v>
      </c>
      <c r="X39" s="528">
        <v>399</v>
      </c>
      <c r="Y39" s="528">
        <v>1</v>
      </c>
      <c r="Z39" s="510" t="s">
        <v>26</v>
      </c>
      <c r="AA39" s="546"/>
      <c r="AB39" s="493"/>
      <c r="AC39" s="600" t="s">
        <v>564</v>
      </c>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row>
    <row r="40" spans="1:332" s="9" customFormat="1" ht="220.5" x14ac:dyDescent="0.25">
      <c r="A40" s="662" t="str">
        <f>CONCATENATE(MUEBLES2[[#This Row],[No..]],"-",MUEBLES2[[#This Row],[No. Area ]],"-",MUEBLES2[[#This Row],[No. Del Bien ]],"-",MUEBLES2[[#This Row],[No. Consecutivo del Bien ]],"-",MUEBLES2[[#This Row],[No. de inventario]])</f>
        <v>05-48-218-001-0035</v>
      </c>
      <c r="B40" s="495"/>
      <c r="C40" s="495" t="s">
        <v>6773</v>
      </c>
      <c r="D40" s="494" t="s">
        <v>4063</v>
      </c>
      <c r="E40" s="495" t="str">
        <f>VLOOKUP(MUEBLES2[[#This Row],[No..]],EDIFICIOS[],2,FALSE)</f>
        <v>SISTEMA MUNICIPAL DIF</v>
      </c>
      <c r="F40" s="495" t="str">
        <f>VLOOKUP(MUEBLES2[[#This Row],[No..]],EDIFICIOS[],3,FALSE)</f>
        <v>AV. REFORMA S/N, SECCIÓN NORTE, MANZANA 2, SANTIAGO DE ANAYA, HIDALGO</v>
      </c>
      <c r="G40" s="496" t="s">
        <v>4293</v>
      </c>
      <c r="H40" s="494" t="str">
        <f>VLOOKUP(MUEBLES2[[#This Row],[No. Area ]],AREAS[],2,FALSE)</f>
        <v>SISTEMA MUNICIPAL PARA EL DESARROLLO INTEGRAL DE LA FAMILIA</v>
      </c>
      <c r="I40" s="496" t="str">
        <f>VLOOKUP(MUEBLES2[[#This Row],[No. Area ]],AREAS[],5,FALSE)</f>
        <v>C. BELEN GONZÁLEZ BARRERA</v>
      </c>
      <c r="J40" s="496">
        <v>91</v>
      </c>
      <c r="K40" s="494" t="str">
        <f>VLOOKUP(MUEBLES2[[#This Row],[Núm. De nomina]],PERSONAL[],2,FALSE)</f>
        <v>C. YESSICA REYES CRUZ</v>
      </c>
      <c r="L40" s="496" t="str">
        <f>VLOOKUP(MUEBLES2[[#This Row],[Núm. De nomina]],PERSONAL[],3,FALSE)</f>
        <v>CAJERA</v>
      </c>
      <c r="M40" s="494" t="s">
        <v>4851</v>
      </c>
      <c r="N40" s="529" t="s">
        <v>4692</v>
      </c>
      <c r="O40" s="497" t="str">
        <f>VLOOKUP(MUEBLES2[[#This Row],[No. Del Bien ]],BIENES[],2,FALSE)</f>
        <v xml:space="preserve">NO BREAK </v>
      </c>
      <c r="P40" s="499" t="s">
        <v>292</v>
      </c>
      <c r="Q40" s="529" t="s">
        <v>4979</v>
      </c>
      <c r="R40" s="494" t="s">
        <v>2366</v>
      </c>
      <c r="S40" s="494" t="s">
        <v>2367</v>
      </c>
      <c r="T40" s="494">
        <v>221912508018</v>
      </c>
      <c r="U40" s="494"/>
      <c r="V40" s="525"/>
      <c r="W40" s="528"/>
      <c r="X40" s="528"/>
      <c r="Y40" s="528"/>
      <c r="Z40" s="510" t="s">
        <v>33</v>
      </c>
      <c r="AA40" s="546"/>
      <c r="AB40" s="493"/>
      <c r="AC40" s="600"/>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c r="IV40" s="15"/>
      <c r="IW40" s="15"/>
      <c r="IX40" s="15"/>
      <c r="IY40" s="15"/>
      <c r="IZ40" s="15"/>
      <c r="JA40" s="15"/>
      <c r="JB40" s="15"/>
      <c r="JC40" s="15"/>
      <c r="JD40" s="15"/>
      <c r="JE40" s="15"/>
      <c r="JF40" s="15"/>
      <c r="JG40" s="15"/>
      <c r="JH40" s="15"/>
      <c r="JI40" s="15"/>
      <c r="JJ40" s="15"/>
      <c r="JK40" s="15"/>
      <c r="JL40" s="15"/>
      <c r="JM40" s="15"/>
      <c r="JN40" s="15"/>
      <c r="JO40" s="15"/>
      <c r="JP40" s="15"/>
      <c r="JQ40" s="15"/>
      <c r="JR40" s="15"/>
      <c r="JS40" s="15"/>
      <c r="JT40" s="15"/>
      <c r="JU40" s="15"/>
      <c r="JV40" s="15"/>
      <c r="JW40" s="15"/>
      <c r="JX40" s="15"/>
      <c r="JY40" s="15"/>
      <c r="JZ40" s="15"/>
      <c r="KA40" s="15"/>
      <c r="KB40" s="15"/>
      <c r="KC40" s="15"/>
      <c r="KD40" s="15"/>
      <c r="KE40" s="15"/>
      <c r="KF40" s="15"/>
      <c r="KG40" s="15"/>
      <c r="KH40" s="15"/>
      <c r="KI40" s="15"/>
      <c r="KJ40" s="15"/>
      <c r="KK40" s="15"/>
      <c r="KL40" s="15"/>
      <c r="KM40" s="15"/>
      <c r="KN40" s="15"/>
      <c r="KO40" s="15"/>
      <c r="KP40" s="15"/>
      <c r="KQ40" s="15"/>
      <c r="KR40" s="15"/>
      <c r="KS40" s="15"/>
      <c r="KT40" s="15"/>
      <c r="KU40" s="15"/>
      <c r="KV40" s="15"/>
      <c r="KW40" s="15"/>
      <c r="KX40" s="15"/>
      <c r="KY40" s="15"/>
      <c r="KZ40" s="15"/>
      <c r="LA40" s="15"/>
      <c r="LB40" s="15"/>
      <c r="LC40" s="15"/>
      <c r="LD40" s="15"/>
      <c r="LE40" s="15"/>
      <c r="LF40" s="15"/>
      <c r="LG40" s="15"/>
      <c r="LH40" s="15"/>
      <c r="LI40" s="15"/>
      <c r="LJ40" s="15"/>
      <c r="LK40" s="15"/>
      <c r="LL40" s="15"/>
      <c r="LM40" s="15"/>
      <c r="LN40" s="15"/>
      <c r="LO40" s="15"/>
      <c r="LP40" s="15"/>
      <c r="LQ40" s="15"/>
      <c r="LR40" s="15"/>
      <c r="LS40" s="15"/>
      <c r="LT40" s="15"/>
    </row>
    <row r="41" spans="1:332" s="9" customFormat="1" ht="78.75" x14ac:dyDescent="0.25">
      <c r="A41" s="662" t="str">
        <f>CONCATENATE(MUEBLES2[[#This Row],[No..]],"-",MUEBLES2[[#This Row],[No. Area ]],"-",MUEBLES2[[#This Row],[No. Del Bien ]],"-",MUEBLES2[[#This Row],[No. Consecutivo del Bien ]],"-",MUEBLES2[[#This Row],[No. de inventario]])</f>
        <v>01-11-115-004-0036</v>
      </c>
      <c r="B41" s="495"/>
      <c r="C41" s="495" t="s">
        <v>6774</v>
      </c>
      <c r="D41" s="494" t="s">
        <v>4060</v>
      </c>
      <c r="E41" s="495" t="str">
        <f>VLOOKUP(MUEBLES2[[#This Row],[No..]],EDIFICIOS[],2,FALSE)</f>
        <v>PALACIO MUNICIPAL</v>
      </c>
      <c r="F41" s="495" t="str">
        <f>VLOOKUP(MUEBLES2[[#This Row],[No..]],EDIFICIOS[],3,FALSE)</f>
        <v>PALACIO MUNICIPAL, S/N, COLONIA CENTRO</v>
      </c>
      <c r="G41" s="496" t="s">
        <v>4256</v>
      </c>
      <c r="H41" s="494" t="str">
        <f>VLOOKUP(MUEBLES2[[#This Row],[No. Area ]],AREAS[],2,FALSE)</f>
        <v>COMUNICACIÓN SOCIAL</v>
      </c>
      <c r="I41" s="496" t="str">
        <f>VLOOKUP(MUEBLES2[[#This Row],[No. Area ]],AREAS[],5,FALSE)</f>
        <v>LIC. ADRIANA ISLAS GARCÍA</v>
      </c>
      <c r="J41" s="496">
        <v>170</v>
      </c>
      <c r="K41" s="494" t="str">
        <f>VLOOKUP(MUEBLES2[[#This Row],[Núm. De nomina]],PERSONAL[],2,FALSE)</f>
        <v>LIC. ADRIANA ISLAS GARCÍA</v>
      </c>
      <c r="L41" s="496" t="str">
        <f>VLOOKUP(MUEBLES2[[#This Row],[Núm. De nomina]],PERSONAL[],3,FALSE)</f>
        <v xml:space="preserve">TITULAR </v>
      </c>
      <c r="M41" s="494" t="s">
        <v>4379</v>
      </c>
      <c r="N41" s="529" t="s">
        <v>4695</v>
      </c>
      <c r="O41" s="497" t="str">
        <f>VLOOKUP(MUEBLES2[[#This Row],[No. Del Bien ]],BIENES[],2,FALSE)</f>
        <v xml:space="preserve">ESCRITORIO </v>
      </c>
      <c r="P41" s="499" t="s">
        <v>3763</v>
      </c>
      <c r="Q41" s="529" t="s">
        <v>4980</v>
      </c>
      <c r="R41" s="494" t="s">
        <v>39</v>
      </c>
      <c r="S41" s="494" t="s">
        <v>39</v>
      </c>
      <c r="T41" s="494" t="s">
        <v>39</v>
      </c>
      <c r="U41" s="494" t="s">
        <v>40</v>
      </c>
      <c r="V41" s="525">
        <v>42618</v>
      </c>
      <c r="W41" s="528">
        <v>461.38</v>
      </c>
      <c r="X41" s="528">
        <v>460.38</v>
      </c>
      <c r="Y41" s="528">
        <v>1</v>
      </c>
      <c r="Z41" s="510" t="s">
        <v>26</v>
      </c>
      <c r="AA41" s="546"/>
      <c r="AB41" s="493"/>
      <c r="AC41" s="600" t="s">
        <v>2369</v>
      </c>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c r="KN41" s="15"/>
      <c r="KO41" s="15"/>
      <c r="KP41" s="15"/>
      <c r="KQ41" s="15"/>
      <c r="KR41" s="15"/>
      <c r="KS41" s="15"/>
      <c r="KT41" s="15"/>
      <c r="KU41" s="15"/>
      <c r="KV41" s="15"/>
      <c r="KW41" s="15"/>
      <c r="KX41" s="15"/>
      <c r="KY41" s="15"/>
      <c r="KZ41" s="15"/>
      <c r="LA41" s="15"/>
      <c r="LB41" s="15"/>
      <c r="LC41" s="15"/>
      <c r="LD41" s="15"/>
      <c r="LE41" s="15"/>
      <c r="LF41" s="15"/>
      <c r="LG41" s="15"/>
      <c r="LH41" s="15"/>
      <c r="LI41" s="15"/>
      <c r="LJ41" s="15"/>
      <c r="LK41" s="15"/>
      <c r="LL41" s="15"/>
      <c r="LM41" s="15"/>
      <c r="LN41" s="15"/>
      <c r="LO41" s="15"/>
      <c r="LP41" s="15"/>
      <c r="LQ41" s="15"/>
      <c r="LR41" s="15"/>
      <c r="LS41" s="15"/>
      <c r="LT41" s="15"/>
    </row>
    <row r="42" spans="1:332" s="9" customFormat="1" ht="126" x14ac:dyDescent="0.25">
      <c r="A42" s="662" t="str">
        <f>CONCATENATE(MUEBLES2[[#This Row],[No..]],"-",MUEBLES2[[#This Row],[No. Area ]],"-",MUEBLES2[[#This Row],[No. Del Bien ]],"-",MUEBLES2[[#This Row],[No. Consecutivo del Bien ]],"-",MUEBLES2[[#This Row],[No. de inventario]])</f>
        <v>01-11-115-005-0037</v>
      </c>
      <c r="B42" s="495"/>
      <c r="C42" s="495" t="s">
        <v>6775</v>
      </c>
      <c r="D42" s="494" t="s">
        <v>4060</v>
      </c>
      <c r="E42" s="495" t="str">
        <f>VLOOKUP(MUEBLES2[[#This Row],[No..]],EDIFICIOS[],2,FALSE)</f>
        <v>PALACIO MUNICIPAL</v>
      </c>
      <c r="F42" s="495" t="str">
        <f>VLOOKUP(MUEBLES2[[#This Row],[No..]],EDIFICIOS[],3,FALSE)</f>
        <v>PALACIO MUNICIPAL, S/N, COLONIA CENTRO</v>
      </c>
      <c r="G42" s="496" t="s">
        <v>4256</v>
      </c>
      <c r="H42" s="494" t="str">
        <f>VLOOKUP(MUEBLES2[[#This Row],[No. Area ]],AREAS[],2,FALSE)</f>
        <v>COMUNICACIÓN SOCIAL</v>
      </c>
      <c r="I42" s="496" t="str">
        <f>VLOOKUP(MUEBLES2[[#This Row],[No. Area ]],AREAS[],5,FALSE)</f>
        <v>LIC. ADRIANA ISLAS GARCÍA</v>
      </c>
      <c r="J42" s="496">
        <v>170</v>
      </c>
      <c r="K42" s="494" t="str">
        <f>VLOOKUP(MUEBLES2[[#This Row],[Núm. De nomina]],PERSONAL[],2,FALSE)</f>
        <v>LIC. ADRIANA ISLAS GARCÍA</v>
      </c>
      <c r="L42" s="496" t="str">
        <f>VLOOKUP(MUEBLES2[[#This Row],[Núm. De nomina]],PERSONAL[],3,FALSE)</f>
        <v xml:space="preserve">TITULAR </v>
      </c>
      <c r="M42" s="494" t="s">
        <v>4379</v>
      </c>
      <c r="N42" s="529" t="s">
        <v>4696</v>
      </c>
      <c r="O42" s="497" t="str">
        <f>VLOOKUP(MUEBLES2[[#This Row],[No. Del Bien ]],BIENES[],2,FALSE)</f>
        <v xml:space="preserve">ESCRITORIO </v>
      </c>
      <c r="P42" s="499" t="s">
        <v>2371</v>
      </c>
      <c r="Q42" s="529" t="s">
        <v>4981</v>
      </c>
      <c r="R42" s="494" t="s">
        <v>39</v>
      </c>
      <c r="S42" s="494" t="s">
        <v>39</v>
      </c>
      <c r="T42" s="494" t="s">
        <v>39</v>
      </c>
      <c r="U42" s="494" t="s">
        <v>40</v>
      </c>
      <c r="V42" s="525">
        <v>42618</v>
      </c>
      <c r="W42" s="528">
        <v>600</v>
      </c>
      <c r="X42" s="528">
        <v>599</v>
      </c>
      <c r="Y42" s="528">
        <v>1</v>
      </c>
      <c r="Z42" s="510" t="s">
        <v>26</v>
      </c>
      <c r="AA42" s="546"/>
      <c r="AB42" s="493"/>
      <c r="AC42" s="600"/>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c r="IX42" s="15"/>
      <c r="IY42" s="15"/>
      <c r="IZ42" s="15"/>
      <c r="JA42" s="15"/>
      <c r="JB42" s="15"/>
      <c r="JC42" s="15"/>
      <c r="JD42" s="15"/>
      <c r="JE42" s="15"/>
      <c r="JF42" s="15"/>
      <c r="JG42" s="15"/>
      <c r="JH42" s="15"/>
      <c r="JI42" s="15"/>
      <c r="JJ42" s="15"/>
      <c r="JK42" s="15"/>
      <c r="JL42" s="15"/>
      <c r="JM42" s="15"/>
      <c r="JN42" s="15"/>
      <c r="JO42" s="15"/>
      <c r="JP42" s="15"/>
      <c r="JQ42" s="15"/>
      <c r="JR42" s="15"/>
      <c r="JS42" s="15"/>
      <c r="JT42" s="15"/>
      <c r="JU42" s="15"/>
      <c r="JV42" s="15"/>
      <c r="JW42" s="15"/>
      <c r="JX42" s="15"/>
      <c r="JY42" s="15"/>
      <c r="JZ42" s="15"/>
      <c r="KA42" s="15"/>
      <c r="KB42" s="15"/>
      <c r="KC42" s="15"/>
      <c r="KD42" s="15"/>
      <c r="KE42" s="15"/>
      <c r="KF42" s="15"/>
      <c r="KG42" s="15"/>
      <c r="KH42" s="15"/>
      <c r="KI42" s="15"/>
      <c r="KJ42" s="15"/>
      <c r="KK42" s="15"/>
      <c r="KL42" s="15"/>
      <c r="KM42" s="15"/>
      <c r="KN42" s="15"/>
      <c r="KO42" s="15"/>
      <c r="KP42" s="15"/>
      <c r="KQ42" s="15"/>
      <c r="KR42" s="15"/>
      <c r="KS42" s="15"/>
      <c r="KT42" s="15"/>
      <c r="KU42" s="15"/>
      <c r="KV42" s="15"/>
      <c r="KW42" s="15"/>
      <c r="KX42" s="15"/>
      <c r="KY42" s="15"/>
      <c r="KZ42" s="15"/>
      <c r="LA42" s="15"/>
      <c r="LB42" s="15"/>
      <c r="LC42" s="15"/>
      <c r="LD42" s="15"/>
      <c r="LE42" s="15"/>
      <c r="LF42" s="15"/>
      <c r="LG42" s="15"/>
      <c r="LH42" s="15"/>
      <c r="LI42" s="15"/>
      <c r="LJ42" s="15"/>
      <c r="LK42" s="15"/>
      <c r="LL42" s="15"/>
      <c r="LM42" s="15"/>
      <c r="LN42" s="15"/>
      <c r="LO42" s="15"/>
      <c r="LP42" s="15"/>
      <c r="LQ42" s="15"/>
      <c r="LR42" s="15"/>
      <c r="LS42" s="15"/>
      <c r="LT42" s="15"/>
    </row>
    <row r="43" spans="1:332" s="9" customFormat="1" ht="141.75" x14ac:dyDescent="0.25">
      <c r="A43" s="662" t="str">
        <f>CONCATENATE(MUEBLES2[[#This Row],[No..]],"-",MUEBLES2[[#This Row],[No. Area ]],"-",MUEBLES2[[#This Row],[No. Del Bien ]],"-",MUEBLES2[[#This Row],[No. Consecutivo del Bien ]],"-",MUEBLES2[[#This Row],[No. de inventario]])</f>
        <v>01-36-272-013-0038</v>
      </c>
      <c r="B43" s="495"/>
      <c r="C43" s="495" t="s">
        <v>6776</v>
      </c>
      <c r="D43" s="494" t="s">
        <v>4060</v>
      </c>
      <c r="E43" s="495" t="str">
        <f>VLOOKUP(MUEBLES2[[#This Row],[No..]],EDIFICIOS[],2,FALSE)</f>
        <v>PALACIO MUNICIPAL</v>
      </c>
      <c r="F43" s="495" t="str">
        <f>VLOOKUP(MUEBLES2[[#This Row],[No..]],EDIFICIOS[],3,FALSE)</f>
        <v>PALACIO MUNICIPAL, S/N, COLONIA CENTRO</v>
      </c>
      <c r="G43" s="496" t="s">
        <v>4281</v>
      </c>
      <c r="H43" s="494" t="str">
        <f>VLOOKUP(MUEBLES2[[#This Row],[No. Area ]],AREAS[],2,FALSE)</f>
        <v>DESARROLLO AGROPECUARIO Y ECOLOGÍA</v>
      </c>
      <c r="I43" s="496" t="str">
        <f>VLOOKUP(MUEBLES2[[#This Row],[No. Area ]],AREAS[],5,FALSE)</f>
        <v>MVZ. FRANCISCO JAVIER GÓMEZ REYES</v>
      </c>
      <c r="J43" s="496">
        <v>155</v>
      </c>
      <c r="K43" s="494" t="str">
        <f>VLOOKUP(MUEBLES2[[#This Row],[Núm. De nomina]],PERSONAL[],2,FALSE)</f>
        <v>C. MARÍA LUISA PÉREZ LÓPEZ</v>
      </c>
      <c r="L43" s="496" t="str">
        <f>VLOOKUP(MUEBLES2[[#This Row],[Núm. De nomina]],PERSONAL[],3,FALSE)</f>
        <v>SECRETARIA</v>
      </c>
      <c r="M43" s="494" t="s">
        <v>4905</v>
      </c>
      <c r="N43" s="529" t="s">
        <v>4704</v>
      </c>
      <c r="O43" s="497" t="str">
        <f>VLOOKUP(MUEBLES2[[#This Row],[No. Del Bien ]],BIENES[],2,FALSE)</f>
        <v xml:space="preserve">SILLA DE ESPERA </v>
      </c>
      <c r="P43" s="499" t="s">
        <v>2373</v>
      </c>
      <c r="Q43" s="529" t="s">
        <v>4982</v>
      </c>
      <c r="R43" s="494" t="s">
        <v>39</v>
      </c>
      <c r="S43" s="494" t="s">
        <v>39</v>
      </c>
      <c r="T43" s="494" t="s">
        <v>39</v>
      </c>
      <c r="U43" s="494" t="s">
        <v>40</v>
      </c>
      <c r="V43" s="525">
        <v>42618</v>
      </c>
      <c r="W43" s="528">
        <v>105</v>
      </c>
      <c r="X43" s="528">
        <v>104</v>
      </c>
      <c r="Y43" s="528">
        <v>1</v>
      </c>
      <c r="Z43" s="510" t="s">
        <v>26</v>
      </c>
      <c r="AA43" s="546" t="s">
        <v>2374</v>
      </c>
      <c r="AB43" s="493"/>
      <c r="AC43" s="600" t="s">
        <v>2374</v>
      </c>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5"/>
      <c r="IP43" s="15"/>
      <c r="IQ43" s="15"/>
      <c r="IR43" s="15"/>
      <c r="IS43" s="15"/>
      <c r="IT43" s="15"/>
      <c r="IU43" s="15"/>
      <c r="IV43" s="15"/>
      <c r="IW43" s="15"/>
      <c r="IX43" s="15"/>
      <c r="IY43" s="15"/>
      <c r="IZ43" s="15"/>
      <c r="JA43" s="15"/>
      <c r="JB43" s="15"/>
      <c r="JC43" s="15"/>
      <c r="JD43" s="15"/>
      <c r="JE43" s="15"/>
      <c r="JF43" s="15"/>
      <c r="JG43" s="15"/>
      <c r="JH43" s="15"/>
      <c r="JI43" s="15"/>
      <c r="JJ43" s="15"/>
      <c r="JK43" s="15"/>
      <c r="JL43" s="15"/>
      <c r="JM43" s="15"/>
      <c r="JN43" s="15"/>
      <c r="JO43" s="15"/>
      <c r="JP43" s="15"/>
      <c r="JQ43" s="15"/>
      <c r="JR43" s="15"/>
      <c r="JS43" s="15"/>
      <c r="JT43" s="15"/>
      <c r="JU43" s="15"/>
      <c r="JV43" s="15"/>
      <c r="JW43" s="15"/>
      <c r="JX43" s="15"/>
      <c r="JY43" s="15"/>
      <c r="JZ43" s="15"/>
      <c r="KA43" s="15"/>
      <c r="KB43" s="15"/>
      <c r="KC43" s="15"/>
      <c r="KD43" s="15"/>
      <c r="KE43" s="15"/>
      <c r="KF43" s="15"/>
      <c r="KG43" s="15"/>
      <c r="KH43" s="15"/>
      <c r="KI43" s="15"/>
      <c r="KJ43" s="15"/>
      <c r="KK43" s="15"/>
      <c r="KL43" s="15"/>
      <c r="KM43" s="15"/>
      <c r="KN43" s="15"/>
      <c r="KO43" s="15"/>
      <c r="KP43" s="15"/>
      <c r="KQ43" s="15"/>
      <c r="KR43" s="15"/>
      <c r="KS43" s="15"/>
      <c r="KT43" s="15"/>
      <c r="KU43" s="15"/>
      <c r="KV43" s="15"/>
      <c r="KW43" s="15"/>
      <c r="KX43" s="15"/>
      <c r="KY43" s="15"/>
      <c r="KZ43" s="15"/>
      <c r="LA43" s="15"/>
      <c r="LB43" s="15"/>
      <c r="LC43" s="15"/>
      <c r="LD43" s="15"/>
      <c r="LE43" s="15"/>
      <c r="LF43" s="15"/>
      <c r="LG43" s="15"/>
      <c r="LH43" s="15"/>
      <c r="LI43" s="15"/>
      <c r="LJ43" s="15"/>
      <c r="LK43" s="15"/>
      <c r="LL43" s="15"/>
      <c r="LM43" s="15"/>
      <c r="LN43" s="15"/>
      <c r="LO43" s="15"/>
      <c r="LP43" s="15"/>
      <c r="LQ43" s="15"/>
      <c r="LR43" s="15"/>
      <c r="LS43" s="15"/>
      <c r="LT43" s="15"/>
    </row>
    <row r="44" spans="1:332" s="15" customFormat="1" ht="141.75" x14ac:dyDescent="0.25">
      <c r="A44" s="662" t="str">
        <f>CONCATENATE(MUEBLES2[[#This Row],[No..]],"-",MUEBLES2[[#This Row],[No. Area ]],"-",MUEBLES2[[#This Row],[No. Del Bien ]],"-",MUEBLES2[[#This Row],[No. Consecutivo del Bien ]],"-",MUEBLES2[[#This Row],[No. de inventario]])</f>
        <v>01-36-272-014-0039</v>
      </c>
      <c r="B44" s="495"/>
      <c r="C44" s="495" t="s">
        <v>6777</v>
      </c>
      <c r="D44" s="494" t="s">
        <v>4060</v>
      </c>
      <c r="E44" s="495" t="str">
        <f>VLOOKUP(MUEBLES2[[#This Row],[No..]],EDIFICIOS[],2,FALSE)</f>
        <v>PALACIO MUNICIPAL</v>
      </c>
      <c r="F44" s="495" t="str">
        <f>VLOOKUP(MUEBLES2[[#This Row],[No..]],EDIFICIOS[],3,FALSE)</f>
        <v>PALACIO MUNICIPAL, S/N, COLONIA CENTRO</v>
      </c>
      <c r="G44" s="496" t="s">
        <v>4281</v>
      </c>
      <c r="H44" s="494" t="str">
        <f>VLOOKUP(MUEBLES2[[#This Row],[No. Area ]],AREAS[],2,FALSE)</f>
        <v>DESARROLLO AGROPECUARIO Y ECOLOGÍA</v>
      </c>
      <c r="I44" s="496" t="str">
        <f>VLOOKUP(MUEBLES2[[#This Row],[No. Area ]],AREAS[],5,FALSE)</f>
        <v>MVZ. FRANCISCO JAVIER GÓMEZ REYES</v>
      </c>
      <c r="J44" s="496">
        <v>58</v>
      </c>
      <c r="K44" s="494" t="str">
        <f>VLOOKUP(MUEBLES2[[#This Row],[Núm. De nomina]],PERSONAL[],2,FALSE)</f>
        <v>MVZ. FRANCISCO JAVIER GÓMEZ REYES</v>
      </c>
      <c r="L44" s="496" t="str">
        <f>VLOOKUP(MUEBLES2[[#This Row],[Núm. De nomina]],PERSONAL[],3,FALSE)</f>
        <v>AUXILIAR</v>
      </c>
      <c r="M44" s="494" t="s">
        <v>4905</v>
      </c>
      <c r="N44" s="529" t="s">
        <v>4705</v>
      </c>
      <c r="O44" s="497" t="str">
        <f>VLOOKUP(MUEBLES2[[#This Row],[No. Del Bien ]],BIENES[],2,FALSE)</f>
        <v xml:space="preserve">SILLA DE ESPERA </v>
      </c>
      <c r="P44" s="499" t="s">
        <v>2376</v>
      </c>
      <c r="Q44" s="529" t="s">
        <v>4983</v>
      </c>
      <c r="R44" s="494" t="s">
        <v>39</v>
      </c>
      <c r="S44" s="494" t="s">
        <v>39</v>
      </c>
      <c r="T44" s="494" t="s">
        <v>39</v>
      </c>
      <c r="U44" s="494">
        <v>81</v>
      </c>
      <c r="V44" s="525">
        <v>42734</v>
      </c>
      <c r="W44" s="528"/>
      <c r="X44" s="528"/>
      <c r="Y44" s="528"/>
      <c r="Z44" s="510" t="s">
        <v>26</v>
      </c>
      <c r="AA44" s="546"/>
      <c r="AB44" s="493"/>
      <c r="AC44" s="600"/>
    </row>
    <row r="45" spans="1:332" s="15" customFormat="1" ht="173.25" x14ac:dyDescent="0.25">
      <c r="A45" s="662" t="str">
        <f>CONCATENATE(MUEBLES2[[#This Row],[No..]],"-",MUEBLES2[[#This Row],[No. Area ]],"-",MUEBLES2[[#This Row],[No. Del Bien ]],"-",MUEBLES2[[#This Row],[No. Consecutivo del Bien ]],"-",MUEBLES2[[#This Row],[No. de inventario]])</f>
        <v>01-17-013-004-0040</v>
      </c>
      <c r="B45" s="495"/>
      <c r="C45" s="495" t="s">
        <v>6778</v>
      </c>
      <c r="D45" s="494" t="s">
        <v>4060</v>
      </c>
      <c r="E45" s="495" t="str">
        <f>VLOOKUP(MUEBLES2[[#This Row],[No..]],EDIFICIOS[],2,FALSE)</f>
        <v>PALACIO MUNICIPAL</v>
      </c>
      <c r="F45" s="495" t="str">
        <f>VLOOKUP(MUEBLES2[[#This Row],[No..]],EDIFICIOS[],3,FALSE)</f>
        <v>PALACIO MUNICIPAL, S/N, COLONIA CENTRO</v>
      </c>
      <c r="G45" s="496" t="s">
        <v>4262</v>
      </c>
      <c r="H45" s="494" t="str">
        <f>VLOOKUP(MUEBLES2[[#This Row],[No. Area ]],AREAS[],2,FALSE)</f>
        <v xml:space="preserve">SALUD, SANIDAD Y PREVENCIÓN DE ADICCIONES </v>
      </c>
      <c r="I45" s="496" t="str">
        <f>VLOOKUP(MUEBLES2[[#This Row],[No. Area ]],AREAS[],5,FALSE)</f>
        <v>ENF. ZAIDEE HERRERA CAMARGO</v>
      </c>
      <c r="J45" s="496">
        <v>60</v>
      </c>
      <c r="K45" s="494" t="str">
        <f>VLOOKUP(MUEBLES2[[#This Row],[Núm. De nomina]],PERSONAL[],2,FALSE)</f>
        <v>ENF. ZAIDEE HERRERA CAMARGO</v>
      </c>
      <c r="L45" s="496" t="str">
        <f>VLOOKUP(MUEBLES2[[#This Row],[Núm. De nomina]],PERSONAL[],3,FALSE)</f>
        <v xml:space="preserve">TITULAR </v>
      </c>
      <c r="M45" s="494" t="s">
        <v>4704</v>
      </c>
      <c r="N45" s="529" t="s">
        <v>4695</v>
      </c>
      <c r="O45" s="497" t="str">
        <f>VLOOKUP(MUEBLES2[[#This Row],[No. Del Bien ]],BIENES[],2,FALSE)</f>
        <v xml:space="preserve">ARCHIVERO </v>
      </c>
      <c r="P45" s="499" t="s">
        <v>2379</v>
      </c>
      <c r="Q45" s="529" t="s">
        <v>4984</v>
      </c>
      <c r="R45" s="494" t="s">
        <v>2380</v>
      </c>
      <c r="S45" s="494" t="s">
        <v>39</v>
      </c>
      <c r="T45" s="494" t="s">
        <v>39</v>
      </c>
      <c r="U45" s="494" t="s">
        <v>40</v>
      </c>
      <c r="V45" s="525">
        <v>42618</v>
      </c>
      <c r="W45" s="528">
        <v>500</v>
      </c>
      <c r="X45" s="528">
        <v>499</v>
      </c>
      <c r="Y45" s="528">
        <v>1</v>
      </c>
      <c r="Z45" s="510" t="s">
        <v>26</v>
      </c>
      <c r="AA45" s="546" t="s">
        <v>2381</v>
      </c>
      <c r="AB45" s="493"/>
      <c r="AC45" s="600" t="s">
        <v>2381</v>
      </c>
    </row>
    <row r="46" spans="1:332" s="15" customFormat="1" ht="141.75" x14ac:dyDescent="0.25">
      <c r="A46" s="662" t="str">
        <f>CONCATENATE(MUEBLES2[[#This Row],[No..]],"-",MUEBLES2[[#This Row],[No. Area ]],"-",MUEBLES2[[#This Row],[No. Del Bien ]],"-",MUEBLES2[[#This Row],[No. Consecutivo del Bien ]],"-",MUEBLES2[[#This Row],[No. de inventario]])</f>
        <v>01-36-013-005-0041</v>
      </c>
      <c r="B46" s="495"/>
      <c r="C46" s="495" t="s">
        <v>6779</v>
      </c>
      <c r="D46" s="494" t="s">
        <v>4060</v>
      </c>
      <c r="E46" s="495" t="str">
        <f>VLOOKUP(MUEBLES2[[#This Row],[No..]],EDIFICIOS[],2,FALSE)</f>
        <v>PALACIO MUNICIPAL</v>
      </c>
      <c r="F46" s="495" t="str">
        <f>VLOOKUP(MUEBLES2[[#This Row],[No..]],EDIFICIOS[],3,FALSE)</f>
        <v>PALACIO MUNICIPAL, S/N, COLONIA CENTRO</v>
      </c>
      <c r="G46" s="496" t="s">
        <v>4281</v>
      </c>
      <c r="H46" s="494" t="str">
        <f>VLOOKUP(MUEBLES2[[#This Row],[No. Area ]],AREAS[],2,FALSE)</f>
        <v>DESARROLLO AGROPECUARIO Y ECOLOGÍA</v>
      </c>
      <c r="I46" s="496" t="str">
        <f>VLOOKUP(MUEBLES2[[#This Row],[No. Area ]],AREAS[],5,FALSE)</f>
        <v>MVZ. FRANCISCO JAVIER GÓMEZ REYES</v>
      </c>
      <c r="J46" s="496">
        <v>58</v>
      </c>
      <c r="K46" s="494" t="str">
        <f>VLOOKUP(MUEBLES2[[#This Row],[Núm. De nomina]],PERSONAL[],2,FALSE)</f>
        <v>MVZ. FRANCISCO JAVIER GÓMEZ REYES</v>
      </c>
      <c r="L46" s="496" t="str">
        <f>VLOOKUP(MUEBLES2[[#This Row],[Núm. De nomina]],PERSONAL[],3,FALSE)</f>
        <v>AUXILIAR</v>
      </c>
      <c r="M46" s="494" t="s">
        <v>4704</v>
      </c>
      <c r="N46" s="529" t="s">
        <v>4696</v>
      </c>
      <c r="O46" s="497" t="str">
        <f>VLOOKUP(MUEBLES2[[#This Row],[No. Del Bien ]],BIENES[],2,FALSE)</f>
        <v xml:space="preserve">ARCHIVERO </v>
      </c>
      <c r="P46" s="499" t="s">
        <v>3768</v>
      </c>
      <c r="Q46" s="529" t="s">
        <v>4985</v>
      </c>
      <c r="R46" s="494" t="s">
        <v>39</v>
      </c>
      <c r="S46" s="494" t="s">
        <v>39</v>
      </c>
      <c r="T46" s="494" t="s">
        <v>39</v>
      </c>
      <c r="U46" s="494" t="s">
        <v>40</v>
      </c>
      <c r="V46" s="525">
        <v>42618</v>
      </c>
      <c r="W46" s="528">
        <v>200</v>
      </c>
      <c r="X46" s="528">
        <v>199</v>
      </c>
      <c r="Y46" s="528">
        <v>1</v>
      </c>
      <c r="Z46" s="510" t="s">
        <v>26</v>
      </c>
      <c r="AA46" s="546"/>
      <c r="AB46" s="493"/>
      <c r="AC46" s="600"/>
    </row>
    <row r="47" spans="1:332" s="15" customFormat="1" ht="94.5" x14ac:dyDescent="0.25">
      <c r="A47" s="662" t="str">
        <f>CONCATENATE(MUEBLES2[[#This Row],[No..]],"-",MUEBLES2[[#This Row],[No. Area ]],"-",MUEBLES2[[#This Row],[No. Del Bien ]],"-",MUEBLES2[[#This Row],[No. Consecutivo del Bien ]],"-",MUEBLES2[[#This Row],[No. de inventario]])</f>
        <v>01-10-115-006-0042</v>
      </c>
      <c r="B47" s="495"/>
      <c r="C47" s="495" t="s">
        <v>6780</v>
      </c>
      <c r="D47" s="494" t="s">
        <v>4060</v>
      </c>
      <c r="E47" s="495" t="str">
        <f>VLOOKUP(MUEBLES2[[#This Row],[No..]],EDIFICIOS[],2,FALSE)</f>
        <v>PALACIO MUNICIPAL</v>
      </c>
      <c r="F47" s="495" t="str">
        <f>VLOOKUP(MUEBLES2[[#This Row],[No..]],EDIFICIOS[],3,FALSE)</f>
        <v>PALACIO MUNICIPAL, S/N, COLONIA CENTRO</v>
      </c>
      <c r="G47" s="496" t="s">
        <v>4255</v>
      </c>
      <c r="H47" s="494" t="str">
        <f>VLOOKUP(MUEBLES2[[#This Row],[No. Area ]],AREAS[],2,FALSE)</f>
        <v>CONCILIACIÓN MUNICIPAL</v>
      </c>
      <c r="I47" s="496" t="str">
        <f>VLOOKUP(MUEBLES2[[#This Row],[No. Area ]],AREAS[],5,FALSE)</f>
        <v>LIC. MARTHA GARAY PÉREZ</v>
      </c>
      <c r="J47" s="496">
        <v>64</v>
      </c>
      <c r="K47" s="494" t="str">
        <f>VLOOKUP(MUEBLES2[[#This Row],[Núm. De nomina]],PERSONAL[],2,FALSE)</f>
        <v>P. LIC.BRAYAN ALEXIS PÉREZ HERRERA</v>
      </c>
      <c r="L47" s="496" t="str">
        <f>VLOOKUP(MUEBLES2[[#This Row],[Núm. De nomina]],PERSONAL[],3,FALSE)</f>
        <v>AUXILIAR ADMINISTRATIVO</v>
      </c>
      <c r="M47" s="494" t="s">
        <v>4379</v>
      </c>
      <c r="N47" s="529" t="s">
        <v>4697</v>
      </c>
      <c r="O47" s="497" t="str">
        <f>VLOOKUP(MUEBLES2[[#This Row],[No. Del Bien ]],BIENES[],2,FALSE)</f>
        <v xml:space="preserve">ESCRITORIO </v>
      </c>
      <c r="P47" s="499" t="s">
        <v>2384</v>
      </c>
      <c r="Q47" s="529" t="s">
        <v>4986</v>
      </c>
      <c r="R47" s="494" t="s">
        <v>39</v>
      </c>
      <c r="S47" s="494" t="s">
        <v>39</v>
      </c>
      <c r="T47" s="494" t="s">
        <v>39</v>
      </c>
      <c r="U47" s="494" t="s">
        <v>40</v>
      </c>
      <c r="V47" s="525">
        <v>42618</v>
      </c>
      <c r="W47" s="528">
        <v>600</v>
      </c>
      <c r="X47" s="528">
        <v>599</v>
      </c>
      <c r="Y47" s="528">
        <v>1</v>
      </c>
      <c r="Z47" s="510" t="s">
        <v>26</v>
      </c>
      <c r="AA47" s="546"/>
      <c r="AB47" s="493"/>
      <c r="AC47" s="600"/>
    </row>
    <row r="48" spans="1:332" s="9" customFormat="1" ht="78.75" x14ac:dyDescent="0.25">
      <c r="A48" s="662" t="str">
        <f>CONCATENATE(MUEBLES2[[#This Row],[No..]],"-",MUEBLES2[[#This Row],[No. Area ]],"-",MUEBLES2[[#This Row],[No. Del Bien ]],"-",MUEBLES2[[#This Row],[No. Consecutivo del Bien ]],"-",MUEBLES2[[#This Row],[No. de inventario]])</f>
        <v>01-10-115-007-0043</v>
      </c>
      <c r="B48" s="495"/>
      <c r="C48" s="495" t="s">
        <v>6781</v>
      </c>
      <c r="D48" s="494" t="s">
        <v>4060</v>
      </c>
      <c r="E48" s="495" t="str">
        <f>VLOOKUP(MUEBLES2[[#This Row],[No..]],EDIFICIOS[],2,FALSE)</f>
        <v>PALACIO MUNICIPAL</v>
      </c>
      <c r="F48" s="495" t="str">
        <f>VLOOKUP(MUEBLES2[[#This Row],[No..]],EDIFICIOS[],3,FALSE)</f>
        <v>PALACIO MUNICIPAL, S/N, COLONIA CENTRO</v>
      </c>
      <c r="G48" s="496" t="s">
        <v>4255</v>
      </c>
      <c r="H48" s="494" t="str">
        <f>VLOOKUP(MUEBLES2[[#This Row],[No. Area ]],AREAS[],2,FALSE)</f>
        <v>CONCILIACIÓN MUNICIPAL</v>
      </c>
      <c r="I48" s="496" t="str">
        <f>VLOOKUP(MUEBLES2[[#This Row],[No. Area ]],AREAS[],5,FALSE)</f>
        <v>LIC. MARTHA GARAY PÉREZ</v>
      </c>
      <c r="J48" s="496">
        <v>139</v>
      </c>
      <c r="K48" s="494" t="str">
        <f>VLOOKUP(MUEBLES2[[#This Row],[Núm. De nomina]],PERSONAL[],2,FALSE)</f>
        <v>LIC. MARTHA GARAY PÉREZ</v>
      </c>
      <c r="L48" s="496" t="str">
        <f>VLOOKUP(MUEBLES2[[#This Row],[Núm. De nomina]],PERSONAL[],3,FALSE)</f>
        <v xml:space="preserve">TITULAR </v>
      </c>
      <c r="M48" s="494" t="s">
        <v>4379</v>
      </c>
      <c r="N48" s="529" t="s">
        <v>4698</v>
      </c>
      <c r="O48" s="497" t="str">
        <f>VLOOKUP(MUEBLES2[[#This Row],[No. Del Bien ]],BIENES[],2,FALSE)</f>
        <v xml:space="preserve">ESCRITORIO </v>
      </c>
      <c r="P48" s="499" t="s">
        <v>2386</v>
      </c>
      <c r="Q48" s="529" t="s">
        <v>4987</v>
      </c>
      <c r="R48" s="494" t="s">
        <v>39</v>
      </c>
      <c r="S48" s="494" t="s">
        <v>39</v>
      </c>
      <c r="T48" s="494" t="s">
        <v>39</v>
      </c>
      <c r="U48" s="494" t="s">
        <v>40</v>
      </c>
      <c r="V48" s="525">
        <v>42618</v>
      </c>
      <c r="W48" s="528">
        <v>250</v>
      </c>
      <c r="X48" s="528">
        <v>249</v>
      </c>
      <c r="Y48" s="528">
        <v>1</v>
      </c>
      <c r="Z48" s="510" t="s">
        <v>26</v>
      </c>
      <c r="AA48" s="546"/>
      <c r="AB48" s="493"/>
      <c r="AC48" s="600"/>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c r="II48" s="15"/>
      <c r="IJ48" s="15"/>
      <c r="IK48" s="15"/>
      <c r="IL48" s="15"/>
      <c r="IM48" s="15"/>
      <c r="IN48" s="15"/>
      <c r="IO48" s="15"/>
      <c r="IP48" s="15"/>
      <c r="IQ48" s="15"/>
      <c r="IR48" s="15"/>
      <c r="IS48" s="15"/>
      <c r="IT48" s="15"/>
      <c r="IU48" s="15"/>
      <c r="IV48" s="15"/>
      <c r="IW48" s="15"/>
      <c r="IX48" s="15"/>
      <c r="IY48" s="15"/>
      <c r="IZ48" s="15"/>
      <c r="JA48" s="15"/>
      <c r="JB48" s="15"/>
      <c r="JC48" s="15"/>
      <c r="JD48" s="15"/>
      <c r="JE48" s="15"/>
      <c r="JF48" s="15"/>
      <c r="JG48" s="15"/>
      <c r="JH48" s="15"/>
      <c r="JI48" s="15"/>
      <c r="JJ48" s="15"/>
      <c r="JK48" s="15"/>
      <c r="JL48" s="15"/>
      <c r="JM48" s="15"/>
      <c r="JN48" s="15"/>
      <c r="JO48" s="15"/>
      <c r="JP48" s="15"/>
      <c r="JQ48" s="15"/>
      <c r="JR48" s="15"/>
      <c r="JS48" s="15"/>
      <c r="JT48" s="15"/>
      <c r="JU48" s="15"/>
      <c r="JV48" s="15"/>
      <c r="JW48" s="15"/>
      <c r="JX48" s="15"/>
      <c r="JY48" s="15"/>
      <c r="JZ48" s="15"/>
      <c r="KA48" s="15"/>
      <c r="KB48" s="15"/>
      <c r="KC48" s="15"/>
      <c r="KD48" s="15"/>
      <c r="KE48" s="15"/>
      <c r="KF48" s="15"/>
      <c r="KG48" s="15"/>
      <c r="KH48" s="15"/>
      <c r="KI48" s="15"/>
      <c r="KJ48" s="15"/>
      <c r="KK48" s="15"/>
      <c r="KL48" s="15"/>
      <c r="KM48" s="15"/>
      <c r="KN48" s="15"/>
      <c r="KO48" s="15"/>
      <c r="KP48" s="15"/>
      <c r="KQ48" s="15"/>
      <c r="KR48" s="15"/>
      <c r="KS48" s="15"/>
      <c r="KT48" s="15"/>
      <c r="KU48" s="15"/>
      <c r="KV48" s="15"/>
      <c r="KW48" s="15"/>
      <c r="KX48" s="15"/>
      <c r="KY48" s="15"/>
      <c r="KZ48" s="15"/>
      <c r="LA48" s="15"/>
      <c r="LB48" s="15"/>
      <c r="LC48" s="15"/>
      <c r="LD48" s="15"/>
      <c r="LE48" s="15"/>
      <c r="LF48" s="15"/>
      <c r="LG48" s="15"/>
      <c r="LH48" s="15"/>
      <c r="LI48" s="15"/>
      <c r="LJ48" s="15"/>
      <c r="LK48" s="15"/>
      <c r="LL48" s="15"/>
      <c r="LM48" s="15"/>
      <c r="LN48" s="15"/>
      <c r="LO48" s="15"/>
      <c r="LP48" s="15"/>
      <c r="LQ48" s="15"/>
      <c r="LR48" s="15"/>
      <c r="LS48" s="15"/>
      <c r="LT48" s="15"/>
    </row>
    <row r="49" spans="1:332" s="9" customFormat="1" ht="78.75" x14ac:dyDescent="0.25">
      <c r="A49" s="662" t="str">
        <f>CONCATENATE(MUEBLES2[[#This Row],[No..]],"-",MUEBLES2[[#This Row],[No. Area ]],"-",MUEBLES2[[#This Row],[No. Del Bien ]],"-",MUEBLES2[[#This Row],[No. Consecutivo del Bien ]],"-",MUEBLES2[[#This Row],[No. de inventario]])</f>
        <v>01-10-292-002-0044</v>
      </c>
      <c r="B49" s="495"/>
      <c r="C49" s="495" t="s">
        <v>6782</v>
      </c>
      <c r="D49" s="494" t="s">
        <v>4060</v>
      </c>
      <c r="E49" s="495" t="str">
        <f>VLOOKUP(MUEBLES2[[#This Row],[No..]],EDIFICIOS[],2,FALSE)</f>
        <v>PALACIO MUNICIPAL</v>
      </c>
      <c r="F49" s="495" t="str">
        <f>VLOOKUP(MUEBLES2[[#This Row],[No..]],EDIFICIOS[],3,FALSE)</f>
        <v>PALACIO MUNICIPAL, S/N, COLONIA CENTRO</v>
      </c>
      <c r="G49" s="496" t="s">
        <v>4255</v>
      </c>
      <c r="H49" s="494" t="str">
        <f>VLOOKUP(MUEBLES2[[#This Row],[No. Area ]],AREAS[],2,FALSE)</f>
        <v>CONCILIACIÓN MUNICIPAL</v>
      </c>
      <c r="I49" s="496" t="str">
        <f>VLOOKUP(MUEBLES2[[#This Row],[No. Area ]],AREAS[],5,FALSE)</f>
        <v>LIC. MARTHA GARAY PÉREZ</v>
      </c>
      <c r="J49" s="496">
        <v>139</v>
      </c>
      <c r="K49" s="494" t="str">
        <f>VLOOKUP(MUEBLES2[[#This Row],[Núm. De nomina]],PERSONAL[],2,FALSE)</f>
        <v>LIC. MARTHA GARAY PÉREZ</v>
      </c>
      <c r="L49" s="496" t="str">
        <f>VLOOKUP(MUEBLES2[[#This Row],[Núm. De nomina]],PERSONAL[],3,FALSE)</f>
        <v xml:space="preserve">TITULAR </v>
      </c>
      <c r="M49" s="494" t="s">
        <v>4925</v>
      </c>
      <c r="N49" s="529" t="s">
        <v>4693</v>
      </c>
      <c r="O49" s="497" t="str">
        <f>VLOOKUP(MUEBLES2[[#This Row],[No. Del Bien ]],BIENES[],2,FALSE)</f>
        <v>TELEFONO</v>
      </c>
      <c r="P49" s="499" t="s">
        <v>2388</v>
      </c>
      <c r="Q49" s="529" t="s">
        <v>4988</v>
      </c>
      <c r="R49" s="494" t="s">
        <v>57</v>
      </c>
      <c r="S49" s="494" t="s">
        <v>39</v>
      </c>
      <c r="T49" s="494" t="s">
        <v>2389</v>
      </c>
      <c r="U49" s="494" t="s">
        <v>40</v>
      </c>
      <c r="V49" s="525">
        <v>39196</v>
      </c>
      <c r="W49" s="528">
        <v>230</v>
      </c>
      <c r="X49" s="528">
        <v>229</v>
      </c>
      <c r="Y49" s="528">
        <v>1</v>
      </c>
      <c r="Z49" s="510" t="s">
        <v>26</v>
      </c>
      <c r="AA49" s="546"/>
      <c r="AB49" s="493"/>
      <c r="AC49" s="600" t="s">
        <v>2390</v>
      </c>
    </row>
    <row r="50" spans="1:332" s="9" customFormat="1" ht="94.5" x14ac:dyDescent="0.25">
      <c r="A50" s="662" t="str">
        <f>CONCATENATE(MUEBLES2[[#This Row],[No..]],"-",MUEBLES2[[#This Row],[No. Area ]],"-",MUEBLES2[[#This Row],[No. Del Bien ]],"-",MUEBLES2[[#This Row],[No. Consecutivo del Bien ]],"-",MUEBLES2[[#This Row],[No. de inventario]])</f>
        <v>01-10-023-001-0045</v>
      </c>
      <c r="B50" s="495"/>
      <c r="C50" s="495" t="s">
        <v>6783</v>
      </c>
      <c r="D50" s="494" t="s">
        <v>4060</v>
      </c>
      <c r="E50" s="495" t="str">
        <f>VLOOKUP(MUEBLES2[[#This Row],[No..]],EDIFICIOS[],2,FALSE)</f>
        <v>PALACIO MUNICIPAL</v>
      </c>
      <c r="F50" s="495" t="str">
        <f>VLOOKUP(MUEBLES2[[#This Row],[No..]],EDIFICIOS[],3,FALSE)</f>
        <v>PALACIO MUNICIPAL, S/N, COLONIA CENTRO</v>
      </c>
      <c r="G50" s="496" t="s">
        <v>4255</v>
      </c>
      <c r="H50" s="494" t="str">
        <f>VLOOKUP(MUEBLES2[[#This Row],[No. Area ]],AREAS[],2,FALSE)</f>
        <v>CONCILIACIÓN MUNICIPAL</v>
      </c>
      <c r="I50" s="496" t="str">
        <f>VLOOKUP(MUEBLES2[[#This Row],[No. Area ]],AREAS[],5,FALSE)</f>
        <v>LIC. MARTHA GARAY PÉREZ</v>
      </c>
      <c r="J50" s="496">
        <v>139</v>
      </c>
      <c r="K50" s="494" t="str">
        <f>VLOOKUP(MUEBLES2[[#This Row],[Núm. De nomina]],PERSONAL[],2,FALSE)</f>
        <v>LIC. MARTHA GARAY PÉREZ</v>
      </c>
      <c r="L50" s="496" t="str">
        <f>VLOOKUP(MUEBLES2[[#This Row],[Núm. De nomina]],PERSONAL[],3,FALSE)</f>
        <v xml:space="preserve">TITULAR </v>
      </c>
      <c r="M50" s="494" t="s">
        <v>4714</v>
      </c>
      <c r="N50" s="529" t="s">
        <v>4692</v>
      </c>
      <c r="O50" s="497" t="str">
        <f>VLOOKUP(MUEBLES2[[#This Row],[No. Del Bien ]],BIENES[],2,FALSE)</f>
        <v xml:space="preserve">BANCA </v>
      </c>
      <c r="P50" s="499" t="s">
        <v>2392</v>
      </c>
      <c r="Q50" s="529" t="s">
        <v>4989</v>
      </c>
      <c r="R50" s="494" t="s">
        <v>39</v>
      </c>
      <c r="S50" s="494" t="s">
        <v>39</v>
      </c>
      <c r="T50" s="494" t="s">
        <v>39</v>
      </c>
      <c r="U50" s="494">
        <v>9120</v>
      </c>
      <c r="V50" s="525">
        <v>44117</v>
      </c>
      <c r="W50" s="528">
        <v>3730.01</v>
      </c>
      <c r="X50" s="528"/>
      <c r="Y50" s="528"/>
      <c r="Z50" s="510" t="s">
        <v>26</v>
      </c>
      <c r="AA50" s="546"/>
      <c r="AB50" s="493"/>
      <c r="AC50" s="600" t="s">
        <v>2393</v>
      </c>
    </row>
    <row r="51" spans="1:332" s="15" customFormat="1" ht="110.25" x14ac:dyDescent="0.25">
      <c r="A51" s="662" t="str">
        <f>CONCATENATE(MUEBLES2[[#This Row],[No..]],"-",MUEBLES2[[#This Row],[No. Area ]],"-",MUEBLES2[[#This Row],[No. Del Bien ]],"-",MUEBLES2[[#This Row],[No. Consecutivo del Bien ]],"-",MUEBLES2[[#This Row],[No. de inventario]])</f>
        <v>01-10-272-015-0046</v>
      </c>
      <c r="B51" s="495"/>
      <c r="C51" s="495" t="s">
        <v>6784</v>
      </c>
      <c r="D51" s="494" t="s">
        <v>4060</v>
      </c>
      <c r="E51" s="495" t="str">
        <f>VLOOKUP(MUEBLES2[[#This Row],[No..]],EDIFICIOS[],2,FALSE)</f>
        <v>PALACIO MUNICIPAL</v>
      </c>
      <c r="F51" s="495" t="str">
        <f>VLOOKUP(MUEBLES2[[#This Row],[No..]],EDIFICIOS[],3,FALSE)</f>
        <v>PALACIO MUNICIPAL, S/N, COLONIA CENTRO</v>
      </c>
      <c r="G51" s="496" t="s">
        <v>4255</v>
      </c>
      <c r="H51" s="494" t="str">
        <f>VLOOKUP(MUEBLES2[[#This Row],[No. Area ]],AREAS[],2,FALSE)</f>
        <v>CONCILIACIÓN MUNICIPAL</v>
      </c>
      <c r="I51" s="496" t="str">
        <f>VLOOKUP(MUEBLES2[[#This Row],[No. Area ]],AREAS[],5,FALSE)</f>
        <v>LIC. MARTHA GARAY PÉREZ</v>
      </c>
      <c r="J51" s="496">
        <v>139</v>
      </c>
      <c r="K51" s="494" t="str">
        <f>VLOOKUP(MUEBLES2[[#This Row],[Núm. De nomina]],PERSONAL[],2,FALSE)</f>
        <v>LIC. MARTHA GARAY PÉREZ</v>
      </c>
      <c r="L51" s="496" t="str">
        <f>VLOOKUP(MUEBLES2[[#This Row],[Núm. De nomina]],PERSONAL[],3,FALSE)</f>
        <v xml:space="preserve">TITULAR </v>
      </c>
      <c r="M51" s="494" t="s">
        <v>4905</v>
      </c>
      <c r="N51" s="529" t="s">
        <v>4706</v>
      </c>
      <c r="O51" s="497" t="str">
        <f>VLOOKUP(MUEBLES2[[#This Row],[No. Del Bien ]],BIENES[],2,FALSE)</f>
        <v xml:space="preserve">SILLA DE ESPERA </v>
      </c>
      <c r="P51" s="499" t="s">
        <v>2395</v>
      </c>
      <c r="Q51" s="529" t="s">
        <v>4990</v>
      </c>
      <c r="R51" s="494" t="s">
        <v>39</v>
      </c>
      <c r="S51" s="494" t="s">
        <v>39</v>
      </c>
      <c r="T51" s="494" t="s">
        <v>39</v>
      </c>
      <c r="U51" s="494"/>
      <c r="V51" s="525"/>
      <c r="W51" s="528"/>
      <c r="X51" s="528"/>
      <c r="Y51" s="528"/>
      <c r="Z51" s="510" t="s">
        <v>26</v>
      </c>
      <c r="AA51" s="546"/>
      <c r="AB51" s="493"/>
      <c r="AC51" s="600"/>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row>
    <row r="52" spans="1:332" s="15" customFormat="1" ht="110.25" x14ac:dyDescent="0.25">
      <c r="A52" s="662" t="str">
        <f>CONCATENATE(MUEBLES2[[#This Row],[No..]],"-",MUEBLES2[[#This Row],[No. Area ]],"-",MUEBLES2[[#This Row],[No. Del Bien ]],"-",MUEBLES2[[#This Row],[No. Consecutivo del Bien ]],"-",MUEBLES2[[#This Row],[No. de inventario]])</f>
        <v>01-24-272-016-0047</v>
      </c>
      <c r="B52" s="495"/>
      <c r="C52" s="495" t="s">
        <v>6785</v>
      </c>
      <c r="D52" s="494" t="s">
        <v>4060</v>
      </c>
      <c r="E52" s="495" t="str">
        <f>VLOOKUP(MUEBLES2[[#This Row],[No..]],EDIFICIOS[],2,FALSE)</f>
        <v>PALACIO MUNICIPAL</v>
      </c>
      <c r="F52" s="495" t="str">
        <f>VLOOKUP(MUEBLES2[[#This Row],[No..]],EDIFICIOS[],3,FALSE)</f>
        <v>PALACIO MUNICIPAL, S/N, COLONIA CENTRO</v>
      </c>
      <c r="G52" s="496" t="s">
        <v>4269</v>
      </c>
      <c r="H52" s="494" t="str">
        <f>VLOOKUP(MUEBLES2[[#This Row],[No. Area ]],AREAS[],2,FALSE)</f>
        <v>TESORERÍA MUNICIPAL</v>
      </c>
      <c r="I52" s="496" t="str">
        <f>VLOOKUP(MUEBLES2[[#This Row],[No. Area ]],AREAS[],5,FALSE)</f>
        <v>C. P. NOHEMI VIRIDIANA CORTEZ MONTER</v>
      </c>
      <c r="J52" s="496">
        <v>406</v>
      </c>
      <c r="K52" s="494" t="str">
        <f>VLOOKUP(MUEBLES2[[#This Row],[Núm. De nomina]],PERSONAL[],2,FALSE)</f>
        <v>C. GLORIA PÉREZ GARCÍA</v>
      </c>
      <c r="L52" s="496" t="str">
        <f>VLOOKUP(MUEBLES2[[#This Row],[Núm. De nomina]],PERSONAL[],3,FALSE)</f>
        <v>AUXILIAR ADMINISTRATIVO</v>
      </c>
      <c r="M52" s="494" t="s">
        <v>4905</v>
      </c>
      <c r="N52" s="529" t="s">
        <v>4707</v>
      </c>
      <c r="O52" s="497" t="str">
        <f>VLOOKUP(MUEBLES2[[#This Row],[No. Del Bien ]],BIENES[],2,FALSE)</f>
        <v xml:space="preserve">SILLA DE ESPERA </v>
      </c>
      <c r="P52" s="499" t="s">
        <v>2395</v>
      </c>
      <c r="Q52" s="529" t="s">
        <v>4991</v>
      </c>
      <c r="R52" s="494" t="s">
        <v>39</v>
      </c>
      <c r="S52" s="494" t="s">
        <v>39</v>
      </c>
      <c r="T52" s="494" t="s">
        <v>39</v>
      </c>
      <c r="U52" s="494"/>
      <c r="V52" s="525"/>
      <c r="W52" s="528"/>
      <c r="X52" s="528"/>
      <c r="Y52" s="528"/>
      <c r="Z52" s="510" t="s">
        <v>26</v>
      </c>
      <c r="AA52" s="546"/>
      <c r="AB52" s="493"/>
      <c r="AC52" s="600"/>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row>
    <row r="53" spans="1:332" s="15" customFormat="1" ht="110.25" x14ac:dyDescent="0.25">
      <c r="A53" s="662" t="str">
        <f>CONCATENATE(MUEBLES2[[#This Row],[No..]],"-",MUEBLES2[[#This Row],[No. Area ]],"-",MUEBLES2[[#This Row],[No. Del Bien ]],"-",MUEBLES2[[#This Row],[No. Consecutivo del Bien ]],"-",MUEBLES2[[#This Row],[No. de inventario]])</f>
        <v>01-01-272-017-0048</v>
      </c>
      <c r="B53" s="495"/>
      <c r="C53" s="495" t="s">
        <v>6786</v>
      </c>
      <c r="D53" s="494" t="s">
        <v>4060</v>
      </c>
      <c r="E53" s="495" t="str">
        <f>VLOOKUP(MUEBLES2[[#This Row],[No..]],EDIFICIOS[],2,FALSE)</f>
        <v>PALACIO MUNICIPAL</v>
      </c>
      <c r="F53" s="495" t="str">
        <f>VLOOKUP(MUEBLES2[[#This Row],[No..]],EDIFICIOS[],3,FALSE)</f>
        <v>PALACIO MUNICIPAL, S/N, COLONIA CENTRO</v>
      </c>
      <c r="G53" s="496" t="s">
        <v>4060</v>
      </c>
      <c r="H53" s="494" t="str">
        <f>VLOOKUP(MUEBLES2[[#This Row],[No. Area ]],AREAS[],2,FALSE)</f>
        <v xml:space="preserve">DESPACHO DE LA PRESIDENCIA </v>
      </c>
      <c r="I53" s="496" t="str">
        <f>VLOOKUP(MUEBLES2[[#This Row],[No. Area ]],AREAS[],5,FALSE)</f>
        <v>C. EDIGAR MONTER ÁNGELES</v>
      </c>
      <c r="J53" s="496">
        <v>3</v>
      </c>
      <c r="K53" s="494" t="str">
        <f>VLOOKUP(MUEBLES2[[#This Row],[Núm. De nomina]],PERSONAL[],2,FALSE)</f>
        <v>C. EDIGAR MONTER ÁNGELES</v>
      </c>
      <c r="L53" s="496" t="str">
        <f>VLOOKUP(MUEBLES2[[#This Row],[Núm. De nomina]],PERSONAL[],3,FALSE)</f>
        <v>PRESIDENTE MUNICIPAL CONSTITUCIONAL</v>
      </c>
      <c r="M53" s="494" t="s">
        <v>4905</v>
      </c>
      <c r="N53" s="529" t="s">
        <v>4708</v>
      </c>
      <c r="O53" s="497" t="str">
        <f>VLOOKUP(MUEBLES2[[#This Row],[No. Del Bien ]],BIENES[],2,FALSE)</f>
        <v xml:space="preserve">SILLA DE ESPERA </v>
      </c>
      <c r="P53" s="499" t="s">
        <v>2395</v>
      </c>
      <c r="Q53" s="529" t="s">
        <v>4992</v>
      </c>
      <c r="R53" s="494" t="s">
        <v>39</v>
      </c>
      <c r="S53" s="494" t="s">
        <v>39</v>
      </c>
      <c r="T53" s="494" t="s">
        <v>39</v>
      </c>
      <c r="U53" s="494"/>
      <c r="V53" s="525"/>
      <c r="W53" s="528"/>
      <c r="X53" s="528"/>
      <c r="Y53" s="528"/>
      <c r="Z53" s="510" t="s">
        <v>26</v>
      </c>
      <c r="AA53" s="546"/>
      <c r="AB53" s="493"/>
      <c r="AC53" s="600"/>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row>
    <row r="54" spans="1:332" s="15" customFormat="1" ht="110.25" x14ac:dyDescent="0.25">
      <c r="A54" s="662" t="str">
        <f>CONCATENATE(MUEBLES2[[#This Row],[No..]],"-",MUEBLES2[[#This Row],[No. Area ]],"-",MUEBLES2[[#This Row],[No. Del Bien ]],"-",MUEBLES2[[#This Row],[No. Consecutivo del Bien ]],"-",MUEBLES2[[#This Row],[No. de inventario]])</f>
        <v>01-01-272-018-0049</v>
      </c>
      <c r="B54" s="495"/>
      <c r="C54" s="495" t="s">
        <v>6787</v>
      </c>
      <c r="D54" s="494" t="s">
        <v>4060</v>
      </c>
      <c r="E54" s="495" t="str">
        <f>VLOOKUP(MUEBLES2[[#This Row],[No..]],EDIFICIOS[],2,FALSE)</f>
        <v>PALACIO MUNICIPAL</v>
      </c>
      <c r="F54" s="495" t="str">
        <f>VLOOKUP(MUEBLES2[[#This Row],[No..]],EDIFICIOS[],3,FALSE)</f>
        <v>PALACIO MUNICIPAL, S/N, COLONIA CENTRO</v>
      </c>
      <c r="G54" s="496" t="s">
        <v>4060</v>
      </c>
      <c r="H54" s="494" t="str">
        <f>VLOOKUP(MUEBLES2[[#This Row],[No. Area ]],AREAS[],2,FALSE)</f>
        <v xml:space="preserve">DESPACHO DE LA PRESIDENCIA </v>
      </c>
      <c r="I54" s="496" t="str">
        <f>VLOOKUP(MUEBLES2[[#This Row],[No. Area ]],AREAS[],5,FALSE)</f>
        <v>C. EDIGAR MONTER ÁNGELES</v>
      </c>
      <c r="J54" s="496">
        <v>3</v>
      </c>
      <c r="K54" s="494" t="str">
        <f>VLOOKUP(MUEBLES2[[#This Row],[Núm. De nomina]],PERSONAL[],2,FALSE)</f>
        <v>C. EDIGAR MONTER ÁNGELES</v>
      </c>
      <c r="L54" s="496" t="str">
        <f>VLOOKUP(MUEBLES2[[#This Row],[Núm. De nomina]],PERSONAL[],3,FALSE)</f>
        <v>PRESIDENTE MUNICIPAL CONSTITUCIONAL</v>
      </c>
      <c r="M54" s="494" t="s">
        <v>4905</v>
      </c>
      <c r="N54" s="529" t="s">
        <v>4709</v>
      </c>
      <c r="O54" s="497" t="str">
        <f>VLOOKUP(MUEBLES2[[#This Row],[No. Del Bien ]],BIENES[],2,FALSE)</f>
        <v xml:space="preserve">SILLA DE ESPERA </v>
      </c>
      <c r="P54" s="499" t="s">
        <v>2395</v>
      </c>
      <c r="Q54" s="529" t="s">
        <v>4993</v>
      </c>
      <c r="R54" s="494" t="s">
        <v>39</v>
      </c>
      <c r="S54" s="494" t="s">
        <v>39</v>
      </c>
      <c r="T54" s="494" t="s">
        <v>39</v>
      </c>
      <c r="U54" s="494"/>
      <c r="V54" s="525"/>
      <c r="W54" s="528"/>
      <c r="X54" s="528"/>
      <c r="Y54" s="528"/>
      <c r="Z54" s="510" t="s">
        <v>26</v>
      </c>
      <c r="AA54" s="546"/>
      <c r="AB54" s="493"/>
      <c r="AC54" s="600"/>
    </row>
    <row r="55" spans="1:332" s="15" customFormat="1" ht="110.25" x14ac:dyDescent="0.25">
      <c r="A55" s="662" t="str">
        <f>CONCATENATE(MUEBLES2[[#This Row],[No..]],"-",MUEBLES2[[#This Row],[No. Area ]],"-",MUEBLES2[[#This Row],[No. Del Bien ]],"-",MUEBLES2[[#This Row],[No. Consecutivo del Bien ]],"-",MUEBLES2[[#This Row],[No. de inventario]])</f>
        <v>01-01-272-019-0050</v>
      </c>
      <c r="B55" s="495"/>
      <c r="C55" s="495" t="s">
        <v>6788</v>
      </c>
      <c r="D55" s="494" t="s">
        <v>4060</v>
      </c>
      <c r="E55" s="495" t="str">
        <f>VLOOKUP(MUEBLES2[[#This Row],[No..]],EDIFICIOS[],2,FALSE)</f>
        <v>PALACIO MUNICIPAL</v>
      </c>
      <c r="F55" s="495" t="str">
        <f>VLOOKUP(MUEBLES2[[#This Row],[No..]],EDIFICIOS[],3,FALSE)</f>
        <v>PALACIO MUNICIPAL, S/N, COLONIA CENTRO</v>
      </c>
      <c r="G55" s="496" t="s">
        <v>4060</v>
      </c>
      <c r="H55" s="494" t="str">
        <f>VLOOKUP(MUEBLES2[[#This Row],[No. Area ]],AREAS[],2,FALSE)</f>
        <v xml:space="preserve">DESPACHO DE LA PRESIDENCIA </v>
      </c>
      <c r="I55" s="496" t="str">
        <f>VLOOKUP(MUEBLES2[[#This Row],[No. Area ]],AREAS[],5,FALSE)</f>
        <v>C. EDIGAR MONTER ÁNGELES</v>
      </c>
      <c r="J55" s="496">
        <v>3</v>
      </c>
      <c r="K55" s="494" t="str">
        <f>VLOOKUP(MUEBLES2[[#This Row],[Núm. De nomina]],PERSONAL[],2,FALSE)</f>
        <v>C. EDIGAR MONTER ÁNGELES</v>
      </c>
      <c r="L55" s="496" t="str">
        <f>VLOOKUP(MUEBLES2[[#This Row],[Núm. De nomina]],PERSONAL[],3,FALSE)</f>
        <v>PRESIDENTE MUNICIPAL CONSTITUCIONAL</v>
      </c>
      <c r="M55" s="494" t="s">
        <v>4905</v>
      </c>
      <c r="N55" s="529" t="s">
        <v>4710</v>
      </c>
      <c r="O55" s="497" t="str">
        <f>VLOOKUP(MUEBLES2[[#This Row],[No. Del Bien ]],BIENES[],2,FALSE)</f>
        <v xml:space="preserve">SILLA DE ESPERA </v>
      </c>
      <c r="P55" s="499" t="s">
        <v>2395</v>
      </c>
      <c r="Q55" s="529" t="s">
        <v>4994</v>
      </c>
      <c r="R55" s="494" t="s">
        <v>39</v>
      </c>
      <c r="S55" s="494" t="s">
        <v>39</v>
      </c>
      <c r="T55" s="494" t="s">
        <v>39</v>
      </c>
      <c r="U55" s="494"/>
      <c r="V55" s="525"/>
      <c r="W55" s="528"/>
      <c r="X55" s="528"/>
      <c r="Y55" s="528"/>
      <c r="Z55" s="510" t="s">
        <v>26</v>
      </c>
      <c r="AA55" s="546"/>
      <c r="AB55" s="493"/>
      <c r="AC55" s="600"/>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row>
    <row r="56" spans="1:332" s="438" customFormat="1" ht="110.25" x14ac:dyDescent="0.25">
      <c r="A56" s="662" t="str">
        <f>CONCATENATE(MUEBLES2[[#This Row],[No..]],"-",MUEBLES2[[#This Row],[No. Area ]],"-",MUEBLES2[[#This Row],[No. Del Bien ]],"-",MUEBLES2[[#This Row],[No. Consecutivo del Bien ]],"-",MUEBLES2[[#This Row],[No. de inventario]])</f>
        <v>01-06-272-020-0051</v>
      </c>
      <c r="B56" s="495"/>
      <c r="C56" s="495" t="s">
        <v>6789</v>
      </c>
      <c r="D56" s="494" t="s">
        <v>4060</v>
      </c>
      <c r="E56" s="495" t="str">
        <f>VLOOKUP(MUEBLES2[[#This Row],[No..]],EDIFICIOS[],2,FALSE)</f>
        <v>PALACIO MUNICIPAL</v>
      </c>
      <c r="F56" s="495" t="str">
        <f>VLOOKUP(MUEBLES2[[#This Row],[No..]],EDIFICIOS[],3,FALSE)</f>
        <v>PALACIO MUNICIPAL, S/N, COLONIA CENTRO</v>
      </c>
      <c r="G56" s="496" t="s">
        <v>4064</v>
      </c>
      <c r="H56" s="494" t="str">
        <f>VLOOKUP(MUEBLES2[[#This Row],[No. Area ]],AREAS[],2,FALSE)</f>
        <v xml:space="preserve">SECRETARÍA GENERAL MUNICIPAL </v>
      </c>
      <c r="I56" s="496" t="str">
        <f>VLOOKUP(MUEBLES2[[#This Row],[No. Area ]],AREAS[],5,FALSE)</f>
        <v>C. CLEMENTE HERNÁNDEZ ESPINOZA</v>
      </c>
      <c r="J56" s="496">
        <v>113</v>
      </c>
      <c r="K56" s="494" t="str">
        <f>VLOOKUP(MUEBLES2[[#This Row],[Núm. De nomina]],PERSONAL[],2,FALSE)</f>
        <v>C. CLEMENTE HERNÁNDEZ ESPINOZA</v>
      </c>
      <c r="L56" s="496" t="str">
        <f>VLOOKUP(MUEBLES2[[#This Row],[Núm. De nomina]],PERSONAL[],3,FALSE)</f>
        <v>SECRETARIO GENERAL MUNICIPAL</v>
      </c>
      <c r="M56" s="494" t="s">
        <v>4905</v>
      </c>
      <c r="N56" s="529" t="s">
        <v>4711</v>
      </c>
      <c r="O56" s="497" t="str">
        <f>VLOOKUP(MUEBLES2[[#This Row],[No. Del Bien ]],BIENES[],2,FALSE)</f>
        <v xml:space="preserve">SILLA DE ESPERA </v>
      </c>
      <c r="P56" s="499" t="s">
        <v>2395</v>
      </c>
      <c r="Q56" s="529" t="s">
        <v>4995</v>
      </c>
      <c r="R56" s="494" t="s">
        <v>39</v>
      </c>
      <c r="S56" s="494" t="s">
        <v>39</v>
      </c>
      <c r="T56" s="494" t="s">
        <v>39</v>
      </c>
      <c r="U56" s="494"/>
      <c r="V56" s="525"/>
      <c r="W56" s="528"/>
      <c r="X56" s="528"/>
      <c r="Y56" s="528"/>
      <c r="Z56" s="510" t="s">
        <v>26</v>
      </c>
      <c r="AA56" s="546"/>
      <c r="AB56" s="493"/>
      <c r="AC56" s="600"/>
      <c r="AD56" s="437"/>
      <c r="AE56" s="437"/>
      <c r="AF56" s="437"/>
      <c r="AG56" s="437"/>
      <c r="AH56" s="437"/>
      <c r="AI56" s="437"/>
      <c r="AJ56" s="437"/>
      <c r="AK56" s="437"/>
      <c r="AL56" s="437"/>
      <c r="AM56" s="437"/>
      <c r="AN56" s="437"/>
      <c r="AO56" s="437"/>
      <c r="AP56" s="437"/>
      <c r="AQ56" s="437"/>
      <c r="AR56" s="437"/>
      <c r="AS56" s="437"/>
      <c r="AT56" s="437"/>
      <c r="AU56" s="437"/>
      <c r="AV56" s="437"/>
      <c r="AW56" s="437"/>
      <c r="AX56" s="437"/>
      <c r="AY56" s="437"/>
      <c r="AZ56" s="437"/>
      <c r="BA56" s="437"/>
      <c r="BB56" s="437"/>
      <c r="BC56" s="437"/>
      <c r="BD56" s="437"/>
      <c r="BE56" s="437"/>
      <c r="BF56" s="437"/>
      <c r="BG56" s="437"/>
      <c r="BH56" s="437"/>
      <c r="BI56" s="437"/>
      <c r="BJ56" s="437"/>
      <c r="BK56" s="437"/>
      <c r="BL56" s="437"/>
      <c r="BM56" s="437"/>
      <c r="BN56" s="437"/>
      <c r="BO56" s="437"/>
      <c r="BP56" s="437"/>
      <c r="BQ56" s="437"/>
      <c r="BR56" s="437"/>
      <c r="BS56" s="437"/>
      <c r="BT56" s="437"/>
      <c r="BU56" s="437"/>
      <c r="BV56" s="437"/>
      <c r="BW56" s="437"/>
      <c r="BX56" s="437"/>
      <c r="BY56" s="437"/>
      <c r="BZ56" s="437"/>
      <c r="CA56" s="437"/>
      <c r="CB56" s="437"/>
      <c r="CC56" s="437"/>
      <c r="CD56" s="437"/>
      <c r="CE56" s="437"/>
      <c r="CF56" s="437"/>
      <c r="CG56" s="437"/>
      <c r="CH56" s="437"/>
      <c r="CI56" s="437"/>
      <c r="CJ56" s="437"/>
      <c r="CK56" s="437"/>
      <c r="CL56" s="437"/>
      <c r="CM56" s="437"/>
      <c r="CN56" s="437"/>
      <c r="CO56" s="437"/>
      <c r="CP56" s="437"/>
      <c r="CQ56" s="437"/>
      <c r="CR56" s="437"/>
      <c r="CS56" s="437"/>
      <c r="CT56" s="437"/>
      <c r="CU56" s="437"/>
      <c r="CV56" s="437"/>
      <c r="CW56" s="437"/>
      <c r="CX56" s="437"/>
      <c r="CY56" s="437"/>
      <c r="CZ56" s="437"/>
      <c r="DA56" s="437"/>
      <c r="DB56" s="437"/>
      <c r="DC56" s="437"/>
      <c r="DD56" s="437"/>
      <c r="DE56" s="437"/>
      <c r="DF56" s="437"/>
      <c r="DG56" s="437"/>
      <c r="DH56" s="437"/>
      <c r="DI56" s="437"/>
      <c r="DJ56" s="437"/>
      <c r="DK56" s="437"/>
      <c r="DL56" s="437"/>
      <c r="DM56" s="437"/>
      <c r="DN56" s="437"/>
      <c r="DO56" s="437"/>
      <c r="DP56" s="437"/>
      <c r="DQ56" s="437"/>
      <c r="DR56" s="437"/>
      <c r="DS56" s="437"/>
      <c r="DT56" s="437"/>
      <c r="DU56" s="437"/>
      <c r="DV56" s="437"/>
      <c r="DW56" s="437"/>
      <c r="DX56" s="437"/>
      <c r="DY56" s="437"/>
      <c r="DZ56" s="437"/>
      <c r="EA56" s="437"/>
      <c r="EB56" s="437"/>
      <c r="EC56" s="437"/>
      <c r="ED56" s="437"/>
      <c r="EE56" s="437"/>
      <c r="EF56" s="437"/>
      <c r="EG56" s="437"/>
      <c r="EH56" s="437"/>
      <c r="EI56" s="437"/>
      <c r="EJ56" s="437"/>
      <c r="EK56" s="437"/>
      <c r="EL56" s="437"/>
      <c r="EM56" s="437"/>
      <c r="EN56" s="437"/>
      <c r="EO56" s="437"/>
      <c r="EP56" s="437"/>
      <c r="EQ56" s="437"/>
      <c r="ER56" s="437"/>
      <c r="ES56" s="437"/>
      <c r="ET56" s="437"/>
      <c r="EU56" s="437"/>
      <c r="EV56" s="437"/>
      <c r="EW56" s="437"/>
      <c r="EX56" s="437"/>
      <c r="EY56" s="437"/>
      <c r="EZ56" s="437"/>
      <c r="FA56" s="437"/>
      <c r="FB56" s="437"/>
      <c r="FC56" s="437"/>
      <c r="FD56" s="437"/>
      <c r="FE56" s="437"/>
      <c r="FF56" s="437"/>
      <c r="FG56" s="437"/>
      <c r="FH56" s="437"/>
      <c r="FI56" s="437"/>
      <c r="FJ56" s="437"/>
      <c r="FK56" s="437"/>
      <c r="FL56" s="437"/>
      <c r="FM56" s="437"/>
      <c r="FN56" s="437"/>
      <c r="FO56" s="437"/>
      <c r="FP56" s="437"/>
      <c r="FQ56" s="437"/>
      <c r="FR56" s="437"/>
      <c r="FS56" s="437"/>
      <c r="FT56" s="437"/>
      <c r="FU56" s="437"/>
      <c r="FV56" s="437"/>
      <c r="FW56" s="437"/>
      <c r="FX56" s="437"/>
      <c r="FY56" s="437"/>
      <c r="FZ56" s="437"/>
      <c r="GA56" s="437"/>
      <c r="GB56" s="437"/>
      <c r="GC56" s="437"/>
      <c r="GD56" s="437"/>
      <c r="GE56" s="437"/>
      <c r="GF56" s="437"/>
      <c r="GG56" s="437"/>
      <c r="GH56" s="437"/>
      <c r="GI56" s="437"/>
      <c r="GJ56" s="437"/>
      <c r="GK56" s="437"/>
      <c r="GL56" s="437"/>
      <c r="GM56" s="437"/>
      <c r="GN56" s="437"/>
      <c r="GO56" s="437"/>
      <c r="GP56" s="437"/>
      <c r="GQ56" s="437"/>
      <c r="GR56" s="437"/>
      <c r="GS56" s="437"/>
      <c r="GT56" s="437"/>
      <c r="GU56" s="437"/>
      <c r="GV56" s="437"/>
      <c r="GW56" s="437"/>
      <c r="GX56" s="437"/>
      <c r="GY56" s="437"/>
      <c r="GZ56" s="437"/>
      <c r="HA56" s="437"/>
      <c r="HB56" s="437"/>
      <c r="HC56" s="437"/>
      <c r="HD56" s="437"/>
      <c r="HE56" s="437"/>
      <c r="HF56" s="437"/>
      <c r="HG56" s="437"/>
      <c r="HH56" s="437"/>
      <c r="HI56" s="437"/>
      <c r="HJ56" s="437"/>
      <c r="HK56" s="437"/>
      <c r="HL56" s="437"/>
      <c r="HM56" s="437"/>
      <c r="HN56" s="437"/>
      <c r="HO56" s="437"/>
      <c r="HP56" s="437"/>
      <c r="HQ56" s="437"/>
      <c r="HR56" s="437"/>
      <c r="HS56" s="437"/>
      <c r="HT56" s="437"/>
      <c r="HU56" s="437"/>
      <c r="HV56" s="437"/>
      <c r="HW56" s="437"/>
      <c r="HX56" s="437"/>
      <c r="HY56" s="437"/>
      <c r="HZ56" s="437"/>
      <c r="IA56" s="437"/>
      <c r="IB56" s="437"/>
      <c r="IC56" s="437"/>
      <c r="ID56" s="437"/>
      <c r="IE56" s="437"/>
      <c r="IF56" s="437"/>
      <c r="IG56" s="437"/>
      <c r="IH56" s="437"/>
      <c r="II56" s="437"/>
      <c r="IJ56" s="437"/>
      <c r="IK56" s="437"/>
      <c r="IL56" s="437"/>
      <c r="IM56" s="437"/>
      <c r="IN56" s="437"/>
      <c r="IO56" s="437"/>
      <c r="IP56" s="437"/>
      <c r="IQ56" s="437"/>
      <c r="IR56" s="437"/>
      <c r="IS56" s="437"/>
      <c r="IT56" s="437"/>
      <c r="IU56" s="437"/>
      <c r="IV56" s="437"/>
      <c r="IW56" s="437"/>
      <c r="IX56" s="437"/>
      <c r="IY56" s="437"/>
      <c r="IZ56" s="437"/>
      <c r="JA56" s="437"/>
      <c r="JB56" s="437"/>
      <c r="JC56" s="437"/>
      <c r="JD56" s="437"/>
      <c r="JE56" s="437"/>
      <c r="JF56" s="437"/>
      <c r="JG56" s="437"/>
      <c r="JH56" s="437"/>
      <c r="JI56" s="437"/>
      <c r="JJ56" s="437"/>
      <c r="JK56" s="437"/>
      <c r="JL56" s="437"/>
      <c r="JM56" s="437"/>
      <c r="JN56" s="437"/>
      <c r="JO56" s="437"/>
      <c r="JP56" s="437"/>
      <c r="JQ56" s="437"/>
      <c r="JR56" s="437"/>
      <c r="JS56" s="437"/>
      <c r="JT56" s="437"/>
      <c r="JU56" s="437"/>
      <c r="JV56" s="437"/>
      <c r="JW56" s="437"/>
      <c r="JX56" s="437"/>
      <c r="JY56" s="437"/>
      <c r="JZ56" s="437"/>
      <c r="KA56" s="437"/>
      <c r="KB56" s="437"/>
      <c r="KC56" s="437"/>
      <c r="KD56" s="437"/>
      <c r="KE56" s="437"/>
      <c r="KF56" s="437"/>
      <c r="KG56" s="437"/>
      <c r="KH56" s="437"/>
      <c r="KI56" s="437"/>
      <c r="KJ56" s="437"/>
      <c r="KK56" s="437"/>
      <c r="KL56" s="437"/>
      <c r="KM56" s="437"/>
      <c r="KN56" s="437"/>
      <c r="KO56" s="437"/>
      <c r="KP56" s="437"/>
      <c r="KQ56" s="437"/>
      <c r="KR56" s="437"/>
      <c r="KS56" s="437"/>
      <c r="KT56" s="437"/>
      <c r="KU56" s="437"/>
      <c r="KV56" s="437"/>
      <c r="KW56" s="437"/>
      <c r="KX56" s="437"/>
      <c r="KY56" s="437"/>
      <c r="KZ56" s="437"/>
      <c r="LA56" s="437"/>
      <c r="LB56" s="437"/>
      <c r="LC56" s="437"/>
      <c r="LD56" s="437"/>
      <c r="LE56" s="437"/>
      <c r="LF56" s="437"/>
      <c r="LG56" s="437"/>
      <c r="LH56" s="437"/>
      <c r="LI56" s="437"/>
      <c r="LJ56" s="437"/>
      <c r="LK56" s="437"/>
      <c r="LL56" s="437"/>
      <c r="LM56" s="437"/>
      <c r="LN56" s="437"/>
      <c r="LO56" s="437"/>
      <c r="LP56" s="437"/>
      <c r="LQ56" s="437"/>
      <c r="LR56" s="437"/>
      <c r="LS56" s="437"/>
      <c r="LT56" s="437"/>
    </row>
    <row r="57" spans="1:332" s="15" customFormat="1" ht="110.25" x14ac:dyDescent="0.25">
      <c r="A57" s="662" t="str">
        <f>CONCATENATE(MUEBLES2[[#This Row],[No..]],"-",MUEBLES2[[#This Row],[No. Area ]],"-",MUEBLES2[[#This Row],[No. Del Bien ]],"-",MUEBLES2[[#This Row],[No. Consecutivo del Bien ]],"-",MUEBLES2[[#This Row],[No. de inventario]])</f>
        <v>01-12-272-021-0052</v>
      </c>
      <c r="B57" s="495"/>
      <c r="C57" s="495" t="s">
        <v>6790</v>
      </c>
      <c r="D57" s="494" t="s">
        <v>4060</v>
      </c>
      <c r="E57" s="495" t="str">
        <f>VLOOKUP(MUEBLES2[[#This Row],[No..]],EDIFICIOS[],2,FALSE)</f>
        <v>PALACIO MUNICIPAL</v>
      </c>
      <c r="F57" s="495" t="str">
        <f>VLOOKUP(MUEBLES2[[#This Row],[No..]],EDIFICIOS[],3,FALSE)</f>
        <v>PALACIO MUNICIPAL, S/N, COLONIA CENTRO</v>
      </c>
      <c r="G57" s="496" t="s">
        <v>4257</v>
      </c>
      <c r="H57" s="494" t="str">
        <f>VLOOKUP(MUEBLES2[[#This Row],[No. Area ]],AREAS[],2,FALSE)</f>
        <v>ARCHIVO</v>
      </c>
      <c r="I57" s="496" t="str">
        <f>VLOOKUP(MUEBLES2[[#This Row],[No. Area ]],AREAS[],5,FALSE)</f>
        <v>LIC. BLANCA MALDONADO GÓMEZ</v>
      </c>
      <c r="J57" s="496">
        <v>101</v>
      </c>
      <c r="K57" s="494" t="str">
        <f>VLOOKUP(MUEBLES2[[#This Row],[Núm. De nomina]],PERSONAL[],2,FALSE)</f>
        <v>LIC. BLANCA MALDONADO GÓMEZ</v>
      </c>
      <c r="L57" s="496" t="str">
        <f>VLOOKUP(MUEBLES2[[#This Row],[Núm. De nomina]],PERSONAL[],3,FALSE)</f>
        <v>SECRETARIA</v>
      </c>
      <c r="M57" s="494" t="s">
        <v>4905</v>
      </c>
      <c r="N57" s="529" t="s">
        <v>4712</v>
      </c>
      <c r="O57" s="497" t="str">
        <f>VLOOKUP(MUEBLES2[[#This Row],[No. Del Bien ]],BIENES[],2,FALSE)</f>
        <v xml:space="preserve">SILLA DE ESPERA </v>
      </c>
      <c r="P57" s="499" t="s">
        <v>2395</v>
      </c>
      <c r="Q57" s="529" t="s">
        <v>4996</v>
      </c>
      <c r="R57" s="494" t="s">
        <v>39</v>
      </c>
      <c r="S57" s="494" t="s">
        <v>39</v>
      </c>
      <c r="T57" s="494" t="s">
        <v>39</v>
      </c>
      <c r="U57" s="494"/>
      <c r="V57" s="525"/>
      <c r="W57" s="528"/>
      <c r="X57" s="528"/>
      <c r="Y57" s="528"/>
      <c r="Z57" s="510" t="s">
        <v>26</v>
      </c>
      <c r="AA57" s="546"/>
      <c r="AB57" s="493"/>
      <c r="AC57" s="600"/>
    </row>
    <row r="58" spans="1:332" s="15" customFormat="1" ht="110.25" x14ac:dyDescent="0.25">
      <c r="A58" s="662" t="str">
        <f>CONCATENATE(MUEBLES2[[#This Row],[No..]],"-",MUEBLES2[[#This Row],[No. Area ]],"-",MUEBLES2[[#This Row],[No. Del Bien ]],"-",MUEBLES2[[#This Row],[No. Consecutivo del Bien ]],"-",MUEBLES2[[#This Row],[No. de inventario]])</f>
        <v>01-24-272-022-0053</v>
      </c>
      <c r="B58" s="495"/>
      <c r="C58" s="495" t="s">
        <v>6791</v>
      </c>
      <c r="D58" s="494" t="s">
        <v>4060</v>
      </c>
      <c r="E58" s="495" t="str">
        <f>VLOOKUP(MUEBLES2[[#This Row],[No..]],EDIFICIOS[],2,FALSE)</f>
        <v>PALACIO MUNICIPAL</v>
      </c>
      <c r="F58" s="495" t="str">
        <f>VLOOKUP(MUEBLES2[[#This Row],[No..]],EDIFICIOS[],3,FALSE)</f>
        <v>PALACIO MUNICIPAL, S/N, COLONIA CENTRO</v>
      </c>
      <c r="G58" s="496" t="s">
        <v>4269</v>
      </c>
      <c r="H58" s="494" t="str">
        <f>VLOOKUP(MUEBLES2[[#This Row],[No. Area ]],AREAS[],2,FALSE)</f>
        <v>TESORERÍA MUNICIPAL</v>
      </c>
      <c r="I58" s="496" t="str">
        <f>VLOOKUP(MUEBLES2[[#This Row],[No. Area ]],AREAS[],5,FALSE)</f>
        <v>C. P. NOHEMI VIRIDIANA CORTEZ MONTER</v>
      </c>
      <c r="J58" s="496">
        <v>138</v>
      </c>
      <c r="K58" s="494" t="str">
        <f>VLOOKUP(MUEBLES2[[#This Row],[Núm. De nomina]],PERSONAL[],2,FALSE)</f>
        <v>C. P. NOHEMI VIRIDIANA CORTEZ MONTER</v>
      </c>
      <c r="L58" s="496" t="str">
        <f>VLOOKUP(MUEBLES2[[#This Row],[Núm. De nomina]],PERSONAL[],3,FALSE)</f>
        <v>TITULAR</v>
      </c>
      <c r="M58" s="494" t="s">
        <v>4905</v>
      </c>
      <c r="N58" s="529" t="s">
        <v>4713</v>
      </c>
      <c r="O58" s="497" t="str">
        <f>VLOOKUP(MUEBLES2[[#This Row],[No. Del Bien ]],BIENES[],2,FALSE)</f>
        <v xml:space="preserve">SILLA DE ESPERA </v>
      </c>
      <c r="P58" s="499" t="s">
        <v>2395</v>
      </c>
      <c r="Q58" s="529" t="s">
        <v>4997</v>
      </c>
      <c r="R58" s="494" t="s">
        <v>39</v>
      </c>
      <c r="S58" s="494" t="s">
        <v>39</v>
      </c>
      <c r="T58" s="494" t="s">
        <v>39</v>
      </c>
      <c r="U58" s="494"/>
      <c r="V58" s="525"/>
      <c r="W58" s="528"/>
      <c r="X58" s="528"/>
      <c r="Y58" s="528"/>
      <c r="Z58" s="510" t="s">
        <v>26</v>
      </c>
      <c r="AA58" s="546" t="s">
        <v>7829</v>
      </c>
      <c r="AB58" s="493"/>
      <c r="AC58" s="600" t="s">
        <v>7829</v>
      </c>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c r="LR58" s="9"/>
      <c r="LS58" s="9"/>
      <c r="LT58" s="9"/>
    </row>
    <row r="59" spans="1:332" s="15" customFormat="1" ht="110.25" x14ac:dyDescent="0.25">
      <c r="A59" s="662" t="str">
        <f>CONCATENATE(MUEBLES2[[#This Row],[No..]],"-",MUEBLES2[[#This Row],[No. Area ]],"-",MUEBLES2[[#This Row],[No. Del Bien ]],"-",MUEBLES2[[#This Row],[No. Consecutivo del Bien ]],"-",MUEBLES2[[#This Row],[No. de inventario]])</f>
        <v>01-10-272-023-0054</v>
      </c>
      <c r="B59" s="495"/>
      <c r="C59" s="495" t="s">
        <v>6792</v>
      </c>
      <c r="D59" s="494" t="s">
        <v>4060</v>
      </c>
      <c r="E59" s="495" t="str">
        <f>VLOOKUP(MUEBLES2[[#This Row],[No..]],EDIFICIOS[],2,FALSE)</f>
        <v>PALACIO MUNICIPAL</v>
      </c>
      <c r="F59" s="495" t="str">
        <f>VLOOKUP(MUEBLES2[[#This Row],[No..]],EDIFICIOS[],3,FALSE)</f>
        <v>PALACIO MUNICIPAL, S/N, COLONIA CENTRO</v>
      </c>
      <c r="G59" s="496" t="s">
        <v>4255</v>
      </c>
      <c r="H59" s="494" t="str">
        <f>VLOOKUP(MUEBLES2[[#This Row],[No. Area ]],AREAS[],2,FALSE)</f>
        <v>CONCILIACIÓN MUNICIPAL</v>
      </c>
      <c r="I59" s="496" t="str">
        <f>VLOOKUP(MUEBLES2[[#This Row],[No. Area ]],AREAS[],5,FALSE)</f>
        <v>LIC. MARTHA GARAY PÉREZ</v>
      </c>
      <c r="J59" s="496">
        <v>64</v>
      </c>
      <c r="K59" s="494" t="str">
        <f>VLOOKUP(MUEBLES2[[#This Row],[Núm. De nomina]],PERSONAL[],2,FALSE)</f>
        <v>P. LIC.BRAYAN ALEXIS PÉREZ HERRERA</v>
      </c>
      <c r="L59" s="496" t="str">
        <f>VLOOKUP(MUEBLES2[[#This Row],[Núm. De nomina]],PERSONAL[],3,FALSE)</f>
        <v>AUXILIAR ADMINISTRATIVO</v>
      </c>
      <c r="M59" s="494" t="s">
        <v>4905</v>
      </c>
      <c r="N59" s="529" t="s">
        <v>4714</v>
      </c>
      <c r="O59" s="497" t="str">
        <f>VLOOKUP(MUEBLES2[[#This Row],[No. Del Bien ]],BIENES[],2,FALSE)</f>
        <v xml:space="preserve">SILLA DE ESPERA </v>
      </c>
      <c r="P59" s="499" t="s">
        <v>2395</v>
      </c>
      <c r="Q59" s="529" t="s">
        <v>4998</v>
      </c>
      <c r="R59" s="494" t="s">
        <v>39</v>
      </c>
      <c r="S59" s="494" t="s">
        <v>39</v>
      </c>
      <c r="T59" s="494" t="s">
        <v>39</v>
      </c>
      <c r="U59" s="494"/>
      <c r="V59" s="525"/>
      <c r="W59" s="528"/>
      <c r="X59" s="528"/>
      <c r="Y59" s="528"/>
      <c r="Z59" s="510" t="s">
        <v>26</v>
      </c>
      <c r="AA59" s="546"/>
      <c r="AB59" s="493"/>
      <c r="AC59" s="600"/>
    </row>
    <row r="60" spans="1:332" s="15" customFormat="1" ht="94.5" x14ac:dyDescent="0.25">
      <c r="A60" s="662" t="str">
        <f>CONCATENATE(MUEBLES2[[#This Row],[No..]],"-",MUEBLES2[[#This Row],[No. Area ]],"-",MUEBLES2[[#This Row],[No. Del Bien ]],"-",MUEBLES2[[#This Row],[No. Consecutivo del Bien ]],"-",MUEBLES2[[#This Row],[No. de inventario]])</f>
        <v>01-03-272-024-0055</v>
      </c>
      <c r="B60" s="495"/>
      <c r="C60" s="495" t="s">
        <v>6793</v>
      </c>
      <c r="D60" s="494" t="s">
        <v>4060</v>
      </c>
      <c r="E60" s="495" t="str">
        <f>VLOOKUP(MUEBLES2[[#This Row],[No..]],EDIFICIOS[],2,FALSE)</f>
        <v>PALACIO MUNICIPAL</v>
      </c>
      <c r="F60" s="495" t="str">
        <f>VLOOKUP(MUEBLES2[[#This Row],[No..]],EDIFICIOS[],3,FALSE)</f>
        <v>PALACIO MUNICIPAL, S/N, COLONIA CENTRO</v>
      </c>
      <c r="G60" s="496" t="s">
        <v>4062</v>
      </c>
      <c r="H60" s="494" t="str">
        <f>VLOOKUP(MUEBLES2[[#This Row],[No. Area ]],AREAS[],2,FALSE)</f>
        <v xml:space="preserve">UNIDAD DE ASUNTOS JURIDICOS </v>
      </c>
      <c r="I60" s="496" t="str">
        <f>VLOOKUP(MUEBLES2[[#This Row],[No. Area ]],AREAS[],5,FALSE)</f>
        <v>LIC. SERGIO DE LA CRUZ HERNÁNDEZ CRUZ</v>
      </c>
      <c r="J60" s="496">
        <v>68</v>
      </c>
      <c r="K60" s="494" t="str">
        <f>VLOOKUP(MUEBLES2[[#This Row],[Núm. De nomina]],PERSONAL[],2,FALSE)</f>
        <v>LIC. MAYRA DENISSE PEÑA PÉREZ</v>
      </c>
      <c r="L60" s="496" t="str">
        <f>VLOOKUP(MUEBLES2[[#This Row],[Núm. De nomina]],PERSONAL[],3,FALSE)</f>
        <v>AUXILIAR ADMINISTRATIVO</v>
      </c>
      <c r="M60" s="494" t="s">
        <v>4905</v>
      </c>
      <c r="N60" s="529" t="s">
        <v>4715</v>
      </c>
      <c r="O60" s="497" t="str">
        <f>VLOOKUP(MUEBLES2[[#This Row],[No. Del Bien ]],BIENES[],2,FALSE)</f>
        <v xml:space="preserve">SILLA DE ESPERA </v>
      </c>
      <c r="P60" s="499" t="s">
        <v>2405</v>
      </c>
      <c r="Q60" s="529" t="s">
        <v>4999</v>
      </c>
      <c r="R60" s="494" t="s">
        <v>39</v>
      </c>
      <c r="S60" s="494" t="s">
        <v>39</v>
      </c>
      <c r="T60" s="494" t="s">
        <v>39</v>
      </c>
      <c r="U60" s="494"/>
      <c r="V60" s="525"/>
      <c r="W60" s="528"/>
      <c r="X60" s="528"/>
      <c r="Y60" s="528"/>
      <c r="Z60" s="510" t="s">
        <v>26</v>
      </c>
      <c r="AA60" s="546"/>
      <c r="AB60" s="493"/>
      <c r="AC60" s="600"/>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row>
    <row r="61" spans="1:332" s="15" customFormat="1" ht="173.25" x14ac:dyDescent="0.25">
      <c r="A61" s="662" t="str">
        <f>CONCATENATE(MUEBLES2[[#This Row],[No..]],"-",MUEBLES2[[#This Row],[No. Area ]],"-",MUEBLES2[[#This Row],[No. Del Bien ]],"-",MUEBLES2[[#This Row],[No. Consecutivo del Bien ]],"-",MUEBLES2[[#This Row],[No. de inventario]])</f>
        <v>01-58-115-008-0056</v>
      </c>
      <c r="B61" s="495"/>
      <c r="C61" s="495" t="s">
        <v>6794</v>
      </c>
      <c r="D61" s="494" t="s">
        <v>4060</v>
      </c>
      <c r="E61" s="495" t="str">
        <f>VLOOKUP(MUEBLES2[[#This Row],[No..]],EDIFICIOS[],2,FALSE)</f>
        <v>PALACIO MUNICIPAL</v>
      </c>
      <c r="F61" s="495" t="str">
        <f>VLOOKUP(MUEBLES2[[#This Row],[No..]],EDIFICIOS[],3,FALSE)</f>
        <v>PALACIO MUNICIPAL, S/N, COLONIA CENTRO</v>
      </c>
      <c r="G61" s="496" t="s">
        <v>4303</v>
      </c>
      <c r="H61" s="494" t="str">
        <f>VLOOKUP(MUEBLES2[[#This Row],[No. Area ]],AREAS[],2,FALSE)</f>
        <v xml:space="preserve">AUDITORÍA FINANCIERA Y DE OBRA PÚBLICA </v>
      </c>
      <c r="I61" s="496" t="str">
        <f>VLOOKUP(MUEBLES2[[#This Row],[No. Area ]],AREAS[],5,FALSE)</f>
        <v>ARQ. HÉCTOR SÁNCHEZ PÉREZ</v>
      </c>
      <c r="J61" s="496">
        <v>143</v>
      </c>
      <c r="K61" s="494" t="str">
        <f>VLOOKUP(MUEBLES2[[#This Row],[Núm. De nomina]],PERSONAL[],2,FALSE)</f>
        <v>ARQ. HÉCTOR SÁNCHEZ PÉREZ</v>
      </c>
      <c r="L61" s="496" t="str">
        <f>VLOOKUP(MUEBLES2[[#This Row],[Núm. De nomina]],PERSONAL[],3,FALSE)</f>
        <v>AUDITOR</v>
      </c>
      <c r="M61" s="494" t="s">
        <v>4379</v>
      </c>
      <c r="N61" s="529" t="s">
        <v>4699</v>
      </c>
      <c r="O61" s="497" t="str">
        <f>VLOOKUP(MUEBLES2[[#This Row],[No. Del Bien ]],BIENES[],2,FALSE)</f>
        <v xml:space="preserve">ESCRITORIO </v>
      </c>
      <c r="P61" s="499" t="s">
        <v>2407</v>
      </c>
      <c r="Q61" s="529" t="s">
        <v>5000</v>
      </c>
      <c r="R61" s="494" t="s">
        <v>39</v>
      </c>
      <c r="S61" s="494" t="s">
        <v>39</v>
      </c>
      <c r="T61" s="494" t="s">
        <v>39</v>
      </c>
      <c r="U61" s="494" t="s">
        <v>40</v>
      </c>
      <c r="V61" s="525">
        <v>41093</v>
      </c>
      <c r="W61" s="528">
        <v>2958</v>
      </c>
      <c r="X61" s="528">
        <v>0</v>
      </c>
      <c r="Y61" s="528">
        <v>2958</v>
      </c>
      <c r="Z61" s="510" t="s">
        <v>26</v>
      </c>
      <c r="AA61" s="546"/>
      <c r="AB61" s="493"/>
      <c r="AC61" s="600" t="s">
        <v>2408</v>
      </c>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row>
    <row r="62" spans="1:332" s="15" customFormat="1" ht="141.75" x14ac:dyDescent="0.25">
      <c r="A62" s="662" t="str">
        <f>CONCATENATE(MUEBLES2[[#This Row],[No..]],"-",MUEBLES2[[#This Row],[No. Area ]],"-",MUEBLES2[[#This Row],[No. Del Bien ]],"-",MUEBLES2[[#This Row],[No. Consecutivo del Bien ]],"-",MUEBLES2[[#This Row],[No. de inventario]])</f>
        <v>01-57-271-003-0057</v>
      </c>
      <c r="B62" s="495"/>
      <c r="C62" s="495" t="s">
        <v>6795</v>
      </c>
      <c r="D62" s="494" t="s">
        <v>4060</v>
      </c>
      <c r="E62" s="495" t="str">
        <f>VLOOKUP(MUEBLES2[[#This Row],[No..]],EDIFICIOS[],2,FALSE)</f>
        <v>PALACIO MUNICIPAL</v>
      </c>
      <c r="F62" s="495" t="str">
        <f>VLOOKUP(MUEBLES2[[#This Row],[No..]],EDIFICIOS[],3,FALSE)</f>
        <v>PALACIO MUNICIPAL, S/N, COLONIA CENTRO</v>
      </c>
      <c r="G62" s="496" t="s">
        <v>4302</v>
      </c>
      <c r="H62" s="494" t="str">
        <f>VLOOKUP(MUEBLES2[[#This Row],[No. Area ]],AREAS[],2,FALSE)</f>
        <v xml:space="preserve">ÓRGANO INTERNO DE CONTROL </v>
      </c>
      <c r="I62" s="496" t="str">
        <f>VLOOKUP(MUEBLES2[[#This Row],[No. Area ]],AREAS[],5,FALSE)</f>
        <v>LIC. ELSY ODETTE GONZÁLEZ MOLINA</v>
      </c>
      <c r="J62" s="496">
        <v>109</v>
      </c>
      <c r="K62" s="494" t="str">
        <f>VLOOKUP(MUEBLES2[[#This Row],[Núm. De nomina]],PERSONAL[],2,FALSE)</f>
        <v>LIC. ELSY ODETTE GONZÁLEZ MOLINA</v>
      </c>
      <c r="L62" s="496" t="str">
        <f>VLOOKUP(MUEBLES2[[#This Row],[Núm. De nomina]],PERSONAL[],3,FALSE)</f>
        <v>TITULAR</v>
      </c>
      <c r="M62" s="494" t="s">
        <v>4904</v>
      </c>
      <c r="N62" s="529" t="s">
        <v>4694</v>
      </c>
      <c r="O62" s="497" t="str">
        <f>VLOOKUP(MUEBLES2[[#This Row],[No. Del Bien ]],BIENES[],2,FALSE)</f>
        <v xml:space="preserve">SILLA AJUSTABLE </v>
      </c>
      <c r="P62" s="499" t="s">
        <v>2410</v>
      </c>
      <c r="Q62" s="529" t="s">
        <v>5001</v>
      </c>
      <c r="R62" s="494" t="s">
        <v>39</v>
      </c>
      <c r="S62" s="494" t="s">
        <v>39</v>
      </c>
      <c r="T62" s="494" t="s">
        <v>39</v>
      </c>
      <c r="U62" s="494" t="s">
        <v>40</v>
      </c>
      <c r="V62" s="525">
        <v>42618</v>
      </c>
      <c r="W62" s="528">
        <v>517.5</v>
      </c>
      <c r="X62" s="528">
        <v>516.5</v>
      </c>
      <c r="Y62" s="528">
        <v>1</v>
      </c>
      <c r="Z62" s="510" t="s">
        <v>26</v>
      </c>
      <c r="AA62" s="546"/>
      <c r="AB62" s="493"/>
      <c r="AC62" s="600" t="s">
        <v>564</v>
      </c>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row>
    <row r="63" spans="1:332" s="15" customFormat="1" ht="189" x14ac:dyDescent="0.25">
      <c r="A63" s="662" t="str">
        <f>CONCATENATE(MUEBLES2[[#This Row],[No..]],"-",MUEBLES2[[#This Row],[No. Area ]],"-",MUEBLES2[[#This Row],[No. Del Bien ]],"-",MUEBLES2[[#This Row],[No. Consecutivo del Bien ]],"-",MUEBLES2[[#This Row],[No. de inventario]])</f>
        <v>01-59-271-004-0058</v>
      </c>
      <c r="B63" s="495"/>
      <c r="C63" s="495" t="s">
        <v>6796</v>
      </c>
      <c r="D63" s="494" t="s">
        <v>4060</v>
      </c>
      <c r="E63" s="495" t="str">
        <f>VLOOKUP(MUEBLES2[[#This Row],[No..]],EDIFICIOS[],2,FALSE)</f>
        <v>PALACIO MUNICIPAL</v>
      </c>
      <c r="F63" s="495" t="str">
        <f>VLOOKUP(MUEBLES2[[#This Row],[No..]],EDIFICIOS[],3,FALSE)</f>
        <v>PALACIO MUNICIPAL, S/N, COLONIA CENTRO</v>
      </c>
      <c r="G63" s="496" t="s">
        <v>4304</v>
      </c>
      <c r="H63" s="494" t="str">
        <f>VLOOKUP(MUEBLES2[[#This Row],[No. Area ]],AREAS[],2,FALSE)</f>
        <v xml:space="preserve">AUTORIDAD INVESTIGADORA </v>
      </c>
      <c r="I63" s="496" t="str">
        <f>VLOOKUP(MUEBLES2[[#This Row],[No. Area ]],AREAS[],5,FALSE)</f>
        <v>LIC. ANADELIA PEÑA CALLEJAS</v>
      </c>
      <c r="J63" s="496">
        <v>108</v>
      </c>
      <c r="K63" s="494" t="str">
        <f>VLOOKUP(MUEBLES2[[#This Row],[Núm. De nomina]],PERSONAL[],2,FALSE)</f>
        <v>LIC. ANADELIA PEÑA CALLEJAS</v>
      </c>
      <c r="L63" s="496" t="str">
        <f>VLOOKUP(MUEBLES2[[#This Row],[Núm. De nomina]],PERSONAL[],3,FALSE)</f>
        <v>ASESOR JURÍDICO</v>
      </c>
      <c r="M63" s="494" t="s">
        <v>4904</v>
      </c>
      <c r="N63" s="529" t="s">
        <v>4695</v>
      </c>
      <c r="O63" s="497" t="str">
        <f>VLOOKUP(MUEBLES2[[#This Row],[No. Del Bien ]],BIENES[],2,FALSE)</f>
        <v xml:space="preserve">SILLA AJUSTABLE </v>
      </c>
      <c r="P63" s="499" t="s">
        <v>2412</v>
      </c>
      <c r="Q63" s="529" t="s">
        <v>5002</v>
      </c>
      <c r="R63" s="494" t="s">
        <v>434</v>
      </c>
      <c r="S63" s="494" t="s">
        <v>556</v>
      </c>
      <c r="T63" s="494" t="s">
        <v>39</v>
      </c>
      <c r="U63" s="494" t="s">
        <v>2413</v>
      </c>
      <c r="V63" s="525">
        <v>43924</v>
      </c>
      <c r="W63" s="528">
        <v>1738.84</v>
      </c>
      <c r="X63" s="528">
        <v>0</v>
      </c>
      <c r="Y63" s="528">
        <v>0</v>
      </c>
      <c r="Z63" s="510" t="s">
        <v>33</v>
      </c>
      <c r="AA63" s="546"/>
      <c r="AB63" s="493"/>
      <c r="AC63" s="600"/>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row>
    <row r="64" spans="1:332" s="15" customFormat="1" ht="110.25" x14ac:dyDescent="0.25">
      <c r="A64" s="662" t="str">
        <f>CONCATENATE(MUEBLES2[[#This Row],[No..]],"-",MUEBLES2[[#This Row],[No. Area ]],"-",MUEBLES2[[#This Row],[No. Del Bien ]],"-",MUEBLES2[[#This Row],[No. Consecutivo del Bien ]],"-",MUEBLES2[[#This Row],[No. de inventario]])</f>
        <v>01-57-151-002-0059</v>
      </c>
      <c r="B64" s="495"/>
      <c r="C64" s="495" t="s">
        <v>6797</v>
      </c>
      <c r="D64" s="494" t="s">
        <v>4060</v>
      </c>
      <c r="E64" s="495" t="str">
        <f>VLOOKUP(MUEBLES2[[#This Row],[No..]],EDIFICIOS[],2,FALSE)</f>
        <v>PALACIO MUNICIPAL</v>
      </c>
      <c r="F64" s="495" t="str">
        <f>VLOOKUP(MUEBLES2[[#This Row],[No..]],EDIFICIOS[],3,FALSE)</f>
        <v>PALACIO MUNICIPAL, S/N, COLONIA CENTRO</v>
      </c>
      <c r="G64" s="496" t="s">
        <v>4302</v>
      </c>
      <c r="H64" s="494" t="str">
        <f>VLOOKUP(MUEBLES2[[#This Row],[No. Area ]],AREAS[],2,FALSE)</f>
        <v xml:space="preserve">ÓRGANO INTERNO DE CONTROL </v>
      </c>
      <c r="I64" s="496" t="str">
        <f>VLOOKUP(MUEBLES2[[#This Row],[No. Area ]],AREAS[],5,FALSE)</f>
        <v>LIC. ELSY ODETTE GONZÁLEZ MOLINA</v>
      </c>
      <c r="J64" s="496">
        <v>108</v>
      </c>
      <c r="K64" s="494" t="str">
        <f>VLOOKUP(MUEBLES2[[#This Row],[Núm. De nomina]],PERSONAL[],2,FALSE)</f>
        <v>LIC. ANADELIA PEÑA CALLEJAS</v>
      </c>
      <c r="L64" s="496" t="str">
        <f>VLOOKUP(MUEBLES2[[#This Row],[Núm. De nomina]],PERSONAL[],3,FALSE)</f>
        <v>ASESOR JURÍDICO</v>
      </c>
      <c r="M64" s="494" t="s">
        <v>4404</v>
      </c>
      <c r="N64" s="529" t="s">
        <v>4693</v>
      </c>
      <c r="O64" s="497" t="str">
        <f>VLOOKUP(MUEBLES2[[#This Row],[No. Del Bien ]],BIENES[],2,FALSE)</f>
        <v xml:space="preserve">IMPRESORA </v>
      </c>
      <c r="P64" s="499" t="s">
        <v>2415</v>
      </c>
      <c r="Q64" s="529" t="s">
        <v>5003</v>
      </c>
      <c r="R64" s="494" t="s">
        <v>22</v>
      </c>
      <c r="S64" s="494" t="s">
        <v>55</v>
      </c>
      <c r="T64" s="494" t="s">
        <v>2416</v>
      </c>
      <c r="U64" s="494" t="s">
        <v>40</v>
      </c>
      <c r="V64" s="525">
        <v>40647</v>
      </c>
      <c r="W64" s="528">
        <v>2880</v>
      </c>
      <c r="X64" s="528">
        <v>2879</v>
      </c>
      <c r="Y64" s="528">
        <v>1</v>
      </c>
      <c r="Z64" s="510" t="s">
        <v>26</v>
      </c>
      <c r="AA64" s="546"/>
      <c r="AB64" s="493"/>
      <c r="AC64" s="600"/>
    </row>
    <row r="65" spans="1:332" s="15" customFormat="1" ht="94.5" x14ac:dyDescent="0.25">
      <c r="A65" s="662" t="str">
        <f>CONCATENATE(MUEBLES2[[#This Row],[No..]],"-",MUEBLES2[[#This Row],[No. Area ]],"-",MUEBLES2[[#This Row],[No. Del Bien ]],"-",MUEBLES2[[#This Row],[No. Consecutivo del Bien ]],"-",MUEBLES2[[#This Row],[No. de inventario]])</f>
        <v>01-24-192-002-0060</v>
      </c>
      <c r="B65" s="495"/>
      <c r="C65" s="495" t="s">
        <v>6798</v>
      </c>
      <c r="D65" s="494" t="s">
        <v>4060</v>
      </c>
      <c r="E65" s="495" t="str">
        <f>VLOOKUP(MUEBLES2[[#This Row],[No..]],EDIFICIOS[],2,FALSE)</f>
        <v>PALACIO MUNICIPAL</v>
      </c>
      <c r="F65" s="495" t="str">
        <f>VLOOKUP(MUEBLES2[[#This Row],[No..]],EDIFICIOS[],3,FALSE)</f>
        <v>PALACIO MUNICIPAL, S/N, COLONIA CENTRO</v>
      </c>
      <c r="G65" s="496" t="s">
        <v>4269</v>
      </c>
      <c r="H65" s="494" t="str">
        <f>VLOOKUP(MUEBLES2[[#This Row],[No. Area ]],AREAS[],2,FALSE)</f>
        <v>TESORERÍA MUNICIPAL</v>
      </c>
      <c r="I65" s="496" t="str">
        <f>VLOOKUP(MUEBLES2[[#This Row],[No. Area ]],AREAS[],5,FALSE)</f>
        <v>C. P. NOHEMI VIRIDIANA CORTEZ MONTER</v>
      </c>
      <c r="J65" s="496">
        <v>159</v>
      </c>
      <c r="K65" s="494" t="str">
        <f>VLOOKUP(MUEBLES2[[#This Row],[Núm. De nomina]],PERSONAL[],2,FALSE)</f>
        <v>LIC. ING. FINANC. HEIDI NUBIA PEÑA MARTÍNEZ</v>
      </c>
      <c r="L65" s="496" t="str">
        <f>VLOOKUP(MUEBLES2[[#This Row],[Núm. De nomina]],PERSONAL[],3,FALSE)</f>
        <v>COORDINADORA DE CONTABILIDAD Y PRESUPUESTO</v>
      </c>
      <c r="M65" s="494" t="s">
        <v>4826</v>
      </c>
      <c r="N65" s="529" t="s">
        <v>4693</v>
      </c>
      <c r="O65" s="497" t="str">
        <f>VLOOKUP(MUEBLES2[[#This Row],[No. Del Bien ]],BIENES[],2,FALSE)</f>
        <v xml:space="preserve">MESA </v>
      </c>
      <c r="P65" s="499" t="s">
        <v>2418</v>
      </c>
      <c r="Q65" s="529" t="s">
        <v>5004</v>
      </c>
      <c r="R65" s="494" t="s">
        <v>39</v>
      </c>
      <c r="S65" s="494" t="s">
        <v>39</v>
      </c>
      <c r="T65" s="494" t="s">
        <v>39</v>
      </c>
      <c r="U65" s="494" t="s">
        <v>40</v>
      </c>
      <c r="V65" s="525">
        <v>42618</v>
      </c>
      <c r="W65" s="528">
        <v>600</v>
      </c>
      <c r="X65" s="528">
        <v>599</v>
      </c>
      <c r="Y65" s="528">
        <v>1</v>
      </c>
      <c r="Z65" s="510" t="s">
        <v>26</v>
      </c>
      <c r="AA65" s="546"/>
      <c r="AB65" s="493"/>
      <c r="AC65" s="600" t="s">
        <v>2419</v>
      </c>
    </row>
    <row r="66" spans="1:332" s="15" customFormat="1" ht="220.5" x14ac:dyDescent="0.25">
      <c r="A66" s="662" t="str">
        <f>CONCATENATE(MUEBLES2[[#This Row],[No..]],"-",MUEBLES2[[#This Row],[No. Area ]],"-",MUEBLES2[[#This Row],[No. Del Bien ]],"-",MUEBLES2[[#This Row],[No. Consecutivo del Bien ]],"-",MUEBLES2[[#This Row],[No. de inventario]])</f>
        <v>01-57-202-001-0061</v>
      </c>
      <c r="B66" s="495"/>
      <c r="C66" s="495" t="s">
        <v>6799</v>
      </c>
      <c r="D66" s="494" t="s">
        <v>4060</v>
      </c>
      <c r="E66" s="495" t="str">
        <f>VLOOKUP(MUEBLES2[[#This Row],[No..]],EDIFICIOS[],2,FALSE)</f>
        <v>PALACIO MUNICIPAL</v>
      </c>
      <c r="F66" s="495" t="str">
        <f>VLOOKUP(MUEBLES2[[#This Row],[No..]],EDIFICIOS[],3,FALSE)</f>
        <v>PALACIO MUNICIPAL, S/N, COLONIA CENTRO</v>
      </c>
      <c r="G66" s="496" t="s">
        <v>4302</v>
      </c>
      <c r="H66" s="494" t="str">
        <f>VLOOKUP(MUEBLES2[[#This Row],[No. Area ]],AREAS[],2,FALSE)</f>
        <v xml:space="preserve">ÓRGANO INTERNO DE CONTROL </v>
      </c>
      <c r="I66" s="496" t="str">
        <f>VLOOKUP(MUEBLES2[[#This Row],[No. Area ]],AREAS[],5,FALSE)</f>
        <v>LIC. ELSY ODETTE GONZÁLEZ MOLINA</v>
      </c>
      <c r="J66" s="496">
        <v>109</v>
      </c>
      <c r="K66" s="494" t="str">
        <f>VLOOKUP(MUEBLES2[[#This Row],[Núm. De nomina]],PERSONAL[],2,FALSE)</f>
        <v>LIC. ELSY ODETTE GONZÁLEZ MOLINA</v>
      </c>
      <c r="L66" s="496" t="str">
        <f>VLOOKUP(MUEBLES2[[#This Row],[Núm. De nomina]],PERSONAL[],3,FALSE)</f>
        <v>TITULAR</v>
      </c>
      <c r="M66" s="494" t="s">
        <v>4835</v>
      </c>
      <c r="N66" s="529" t="s">
        <v>4692</v>
      </c>
      <c r="O66" s="497" t="str">
        <f>VLOOKUP(MUEBLES2[[#This Row],[No. Del Bien ]],BIENES[],2,FALSE)</f>
        <v>MODULO</v>
      </c>
      <c r="P66" s="499" t="s">
        <v>2421</v>
      </c>
      <c r="Q66" s="529" t="s">
        <v>5005</v>
      </c>
      <c r="R66" s="494" t="s">
        <v>39</v>
      </c>
      <c r="S66" s="494" t="s">
        <v>39</v>
      </c>
      <c r="T66" s="494" t="s">
        <v>39</v>
      </c>
      <c r="U66" s="494" t="s">
        <v>40</v>
      </c>
      <c r="V66" s="525">
        <v>40297</v>
      </c>
      <c r="W66" s="528">
        <v>997.6</v>
      </c>
      <c r="X66" s="528">
        <v>996.6</v>
      </c>
      <c r="Y66" s="528">
        <v>1</v>
      </c>
      <c r="Z66" s="510" t="s">
        <v>26</v>
      </c>
      <c r="AA66" s="546"/>
      <c r="AB66" s="493"/>
      <c r="AC66" s="600"/>
    </row>
    <row r="67" spans="1:332" s="15" customFormat="1" ht="126" x14ac:dyDescent="0.25">
      <c r="A67" s="662" t="str">
        <f>CONCATENATE(MUEBLES2[[#This Row],[No..]],"-",MUEBLES2[[#This Row],[No. Area ]],"-",MUEBLES2[[#This Row],[No. Del Bien ]],"-",MUEBLES2[[#This Row],[No. Consecutivo del Bien ]],"-",MUEBLES2[[#This Row],[No. de inventario]])</f>
        <v>01-57-192-003-0062</v>
      </c>
      <c r="B67" s="495"/>
      <c r="C67" s="495" t="s">
        <v>6800</v>
      </c>
      <c r="D67" s="494" t="s">
        <v>4060</v>
      </c>
      <c r="E67" s="495" t="str">
        <f>VLOOKUP(MUEBLES2[[#This Row],[No..]],EDIFICIOS[],2,FALSE)</f>
        <v>PALACIO MUNICIPAL</v>
      </c>
      <c r="F67" s="495" t="str">
        <f>VLOOKUP(MUEBLES2[[#This Row],[No..]],EDIFICIOS[],3,FALSE)</f>
        <v>PALACIO MUNICIPAL, S/N, COLONIA CENTRO</v>
      </c>
      <c r="G67" s="496" t="s">
        <v>4302</v>
      </c>
      <c r="H67" s="494" t="str">
        <f>VLOOKUP(MUEBLES2[[#This Row],[No. Area ]],AREAS[],2,FALSE)</f>
        <v xml:space="preserve">ÓRGANO INTERNO DE CONTROL </v>
      </c>
      <c r="I67" s="496" t="str">
        <f>VLOOKUP(MUEBLES2[[#This Row],[No. Area ]],AREAS[],5,FALSE)</f>
        <v>LIC. ELSY ODETTE GONZÁLEZ MOLINA</v>
      </c>
      <c r="J67" s="496">
        <v>109</v>
      </c>
      <c r="K67" s="494" t="str">
        <f>VLOOKUP(MUEBLES2[[#This Row],[Núm. De nomina]],PERSONAL[],2,FALSE)</f>
        <v>LIC. ELSY ODETTE GONZÁLEZ MOLINA</v>
      </c>
      <c r="L67" s="496" t="str">
        <f>VLOOKUP(MUEBLES2[[#This Row],[Núm. De nomina]],PERSONAL[],3,FALSE)</f>
        <v>TITULAR</v>
      </c>
      <c r="M67" s="494" t="s">
        <v>4826</v>
      </c>
      <c r="N67" s="529" t="s">
        <v>4694</v>
      </c>
      <c r="O67" s="497" t="str">
        <f>VLOOKUP(MUEBLES2[[#This Row],[No. Del Bien ]],BIENES[],2,FALSE)</f>
        <v xml:space="preserve">MESA </v>
      </c>
      <c r="P67" s="499" t="s">
        <v>2423</v>
      </c>
      <c r="Q67" s="529" t="s">
        <v>5006</v>
      </c>
      <c r="R67" s="494" t="s">
        <v>39</v>
      </c>
      <c r="S67" s="494" t="s">
        <v>39</v>
      </c>
      <c r="T67" s="494" t="s">
        <v>39</v>
      </c>
      <c r="U67" s="494" t="s">
        <v>40</v>
      </c>
      <c r="V67" s="525">
        <v>42618</v>
      </c>
      <c r="W67" s="528">
        <v>360</v>
      </c>
      <c r="X67" s="528">
        <v>359</v>
      </c>
      <c r="Y67" s="528">
        <v>1</v>
      </c>
      <c r="Z67" s="510" t="s">
        <v>26</v>
      </c>
      <c r="AA67" s="546"/>
      <c r="AB67" s="493"/>
      <c r="AC67" s="600" t="s">
        <v>564</v>
      </c>
    </row>
    <row r="68" spans="1:332" s="15" customFormat="1" ht="110.25" x14ac:dyDescent="0.25">
      <c r="A68" s="664" t="str">
        <f>CONCATENATE(MUEBLES2[[#This Row],[No..]],"-",MUEBLES2[[#This Row],[No. Area ]],"-",MUEBLES2[[#This Row],[No. Del Bien ]],"-",MUEBLES2[[#This Row],[No. Consecutivo del Bien ]],"-",MUEBLES2[[#This Row],[No. de inventario]])</f>
        <v>01-57-292-003-0063</v>
      </c>
      <c r="B68" s="495"/>
      <c r="C68" s="495" t="s">
        <v>6801</v>
      </c>
      <c r="D68" s="494" t="s">
        <v>4060</v>
      </c>
      <c r="E68" s="495" t="str">
        <f>VLOOKUP(MUEBLES2[[#This Row],[No..]],EDIFICIOS[],2,FALSE)</f>
        <v>PALACIO MUNICIPAL</v>
      </c>
      <c r="F68" s="495" t="str">
        <f>VLOOKUP(MUEBLES2[[#This Row],[No..]],EDIFICIOS[],3,FALSE)</f>
        <v>PALACIO MUNICIPAL, S/N, COLONIA CENTRO</v>
      </c>
      <c r="G68" s="496" t="s">
        <v>4302</v>
      </c>
      <c r="H68" s="494" t="str">
        <f>VLOOKUP(MUEBLES2[[#This Row],[No. Area ]],AREAS[],2,FALSE)</f>
        <v xml:space="preserve">ÓRGANO INTERNO DE CONTROL </v>
      </c>
      <c r="I68" s="496" t="str">
        <f>VLOOKUP(MUEBLES2[[#This Row],[No. Area ]],AREAS[],5,FALSE)</f>
        <v>LIC. ELSY ODETTE GONZÁLEZ MOLINA</v>
      </c>
      <c r="J68" s="496">
        <v>109</v>
      </c>
      <c r="K68" s="494" t="str">
        <f>VLOOKUP(MUEBLES2[[#This Row],[Núm. De nomina]],PERSONAL[],2,FALSE)</f>
        <v>LIC. ELSY ODETTE GONZÁLEZ MOLINA</v>
      </c>
      <c r="L68" s="496" t="str">
        <f>VLOOKUP(MUEBLES2[[#This Row],[Núm. De nomina]],PERSONAL[],3,FALSE)</f>
        <v>TITULAR</v>
      </c>
      <c r="M68" s="494" t="s">
        <v>4925</v>
      </c>
      <c r="N68" s="529" t="s">
        <v>4694</v>
      </c>
      <c r="O68" s="497" t="str">
        <f>VLOOKUP(MUEBLES2[[#This Row],[No. Del Bien ]],BIENES[],2,FALSE)</f>
        <v>TELEFONO</v>
      </c>
      <c r="P68" s="499" t="s">
        <v>2324</v>
      </c>
      <c r="Q68" s="529" t="s">
        <v>5007</v>
      </c>
      <c r="R68" s="494" t="s">
        <v>57</v>
      </c>
      <c r="S68" s="494" t="s">
        <v>2325</v>
      </c>
      <c r="T68" s="494" t="s">
        <v>2425</v>
      </c>
      <c r="U68" s="494" t="s">
        <v>40</v>
      </c>
      <c r="V68" s="525">
        <v>42618</v>
      </c>
      <c r="W68" s="528">
        <v>246.43</v>
      </c>
      <c r="X68" s="528">
        <v>245.43</v>
      </c>
      <c r="Y68" s="528">
        <v>1</v>
      </c>
      <c r="Z68" s="510" t="s">
        <v>6732</v>
      </c>
      <c r="AA68" s="546" t="s">
        <v>7857</v>
      </c>
      <c r="AB68" s="493"/>
      <c r="AC68" s="600" t="s">
        <v>7857</v>
      </c>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9"/>
      <c r="IO68" s="9"/>
      <c r="IP68" s="9"/>
      <c r="IQ68" s="9"/>
      <c r="IR68" s="9"/>
      <c r="IS68" s="9"/>
      <c r="IT68" s="9"/>
      <c r="IU68" s="9"/>
      <c r="IV68" s="9"/>
      <c r="IW68" s="9"/>
      <c r="IX68" s="9"/>
      <c r="IY68" s="9"/>
      <c r="IZ68" s="9"/>
      <c r="JA68" s="9"/>
      <c r="JB68" s="9"/>
      <c r="JC68" s="9"/>
      <c r="JD68" s="9"/>
      <c r="JE68" s="9"/>
      <c r="JF68" s="9"/>
      <c r="JG68" s="9"/>
      <c r="JH68" s="9"/>
      <c r="JI68" s="9"/>
      <c r="JJ68" s="9"/>
      <c r="JK68" s="9"/>
      <c r="JL68" s="9"/>
      <c r="JM68" s="9"/>
      <c r="JN68" s="9"/>
      <c r="JO68" s="9"/>
      <c r="JP68" s="9"/>
      <c r="JQ68" s="9"/>
      <c r="JR68" s="9"/>
      <c r="JS68" s="9"/>
      <c r="JT68" s="9"/>
      <c r="JU68" s="9"/>
      <c r="JV68" s="9"/>
      <c r="JW68" s="9"/>
      <c r="JX68" s="9"/>
      <c r="JY68" s="9"/>
      <c r="JZ68" s="9"/>
      <c r="KA68" s="9"/>
      <c r="KB68" s="9"/>
      <c r="KC68" s="9"/>
      <c r="KD68" s="9"/>
      <c r="KE68" s="9"/>
      <c r="KF68" s="9"/>
      <c r="KG68" s="9"/>
      <c r="KH68" s="9"/>
      <c r="KI68" s="9"/>
      <c r="KJ68" s="9"/>
      <c r="KK68" s="9"/>
      <c r="KL68" s="9"/>
      <c r="KM68" s="9"/>
      <c r="KN68" s="9"/>
      <c r="KO68" s="9"/>
      <c r="KP68" s="9"/>
      <c r="KQ68" s="9"/>
      <c r="KR68" s="9"/>
      <c r="KS68" s="9"/>
      <c r="KT68" s="9"/>
      <c r="KU68" s="9"/>
      <c r="KV68" s="9"/>
      <c r="KW68" s="9"/>
      <c r="KX68" s="9"/>
      <c r="KY68" s="9"/>
      <c r="KZ68" s="9"/>
      <c r="LA68" s="9"/>
      <c r="LB68" s="9"/>
      <c r="LC68" s="9"/>
      <c r="LD68" s="9"/>
      <c r="LE68" s="9"/>
      <c r="LF68" s="9"/>
      <c r="LG68" s="9"/>
      <c r="LH68" s="9"/>
      <c r="LI68" s="9"/>
      <c r="LJ68" s="9"/>
      <c r="LK68" s="9"/>
      <c r="LL68" s="9"/>
      <c r="LM68" s="9"/>
      <c r="LN68" s="9"/>
      <c r="LO68" s="9"/>
      <c r="LP68" s="9"/>
      <c r="LQ68" s="9"/>
      <c r="LR68" s="9"/>
      <c r="LS68" s="9"/>
      <c r="LT68" s="9"/>
    </row>
    <row r="69" spans="1:332" s="15" customFormat="1" ht="189" x14ac:dyDescent="0.25">
      <c r="A69" s="662" t="str">
        <f>CONCATENATE(MUEBLES2[[#This Row],[No..]],"-",MUEBLES2[[#This Row],[No. Area ]],"-",MUEBLES2[[#This Row],[No. Del Bien ]],"-",MUEBLES2[[#This Row],[No. Consecutivo del Bien ]],"-",MUEBLES2[[#This Row],[No. de inventario]])</f>
        <v>01-57-115-009-0064</v>
      </c>
      <c r="B69" s="495"/>
      <c r="C69" s="495" t="s">
        <v>6802</v>
      </c>
      <c r="D69" s="494" t="s">
        <v>4060</v>
      </c>
      <c r="E69" s="495" t="str">
        <f>VLOOKUP(MUEBLES2[[#This Row],[No..]],EDIFICIOS[],2,FALSE)</f>
        <v>PALACIO MUNICIPAL</v>
      </c>
      <c r="F69" s="495" t="str">
        <f>VLOOKUP(MUEBLES2[[#This Row],[No..]],EDIFICIOS[],3,FALSE)</f>
        <v>PALACIO MUNICIPAL, S/N, COLONIA CENTRO</v>
      </c>
      <c r="G69" s="496" t="s">
        <v>4302</v>
      </c>
      <c r="H69" s="494" t="str">
        <f>VLOOKUP(MUEBLES2[[#This Row],[No. Area ]],AREAS[],2,FALSE)</f>
        <v xml:space="preserve">ÓRGANO INTERNO DE CONTROL </v>
      </c>
      <c r="I69" s="496" t="str">
        <f>VLOOKUP(MUEBLES2[[#This Row],[No. Area ]],AREAS[],5,FALSE)</f>
        <v>LIC. ELSY ODETTE GONZÁLEZ MOLINA</v>
      </c>
      <c r="J69" s="496">
        <v>109</v>
      </c>
      <c r="K69" s="494" t="str">
        <f>VLOOKUP(MUEBLES2[[#This Row],[Núm. De nomina]],PERSONAL[],2,FALSE)</f>
        <v>LIC. ELSY ODETTE GONZÁLEZ MOLINA</v>
      </c>
      <c r="L69" s="496" t="str">
        <f>VLOOKUP(MUEBLES2[[#This Row],[Núm. De nomina]],PERSONAL[],3,FALSE)</f>
        <v>TITULAR</v>
      </c>
      <c r="M69" s="494" t="s">
        <v>4379</v>
      </c>
      <c r="N69" s="530" t="s">
        <v>4700</v>
      </c>
      <c r="O69" s="497" t="str">
        <f>VLOOKUP(MUEBLES2[[#This Row],[No. Del Bien ]],BIENES[],2,FALSE)</f>
        <v xml:space="preserve">ESCRITORIO </v>
      </c>
      <c r="P69" s="499" t="s">
        <v>2428</v>
      </c>
      <c r="Q69" s="529" t="s">
        <v>5008</v>
      </c>
      <c r="R69" s="494" t="s">
        <v>39</v>
      </c>
      <c r="S69" s="494" t="s">
        <v>39</v>
      </c>
      <c r="T69" s="494" t="s">
        <v>39</v>
      </c>
      <c r="U69" s="494" t="s">
        <v>40</v>
      </c>
      <c r="V69" s="525">
        <v>40297</v>
      </c>
      <c r="W69" s="528">
        <v>2784</v>
      </c>
      <c r="X69" s="528">
        <v>2783</v>
      </c>
      <c r="Y69" s="528">
        <v>1</v>
      </c>
      <c r="Z69" s="510" t="s">
        <v>26</v>
      </c>
      <c r="AA69" s="546"/>
      <c r="AB69" s="493"/>
      <c r="AC69" s="600"/>
    </row>
    <row r="70" spans="1:332" s="15" customFormat="1" ht="141.75" x14ac:dyDescent="0.25">
      <c r="A70" s="662" t="str">
        <f>CONCATENATE(MUEBLES2[[#This Row],[No..]],"-",MUEBLES2[[#This Row],[No. Area ]],"-",MUEBLES2[[#This Row],[No. Del Bien ]],"-",MUEBLES2[[#This Row],[No. Consecutivo del Bien ]],"-",MUEBLES2[[#This Row],[No. de inventario]])</f>
        <v>01-04-271-005-0065</v>
      </c>
      <c r="B70" s="495"/>
      <c r="C70" s="495" t="s">
        <v>6803</v>
      </c>
      <c r="D70" s="494" t="s">
        <v>4060</v>
      </c>
      <c r="E70" s="495" t="str">
        <f>VLOOKUP(MUEBLES2[[#This Row],[No..]],EDIFICIOS[],2,FALSE)</f>
        <v>PALACIO MUNICIPAL</v>
      </c>
      <c r="F70" s="495" t="str">
        <f>VLOOKUP(MUEBLES2[[#This Row],[No..]],EDIFICIOS[],3,FALSE)</f>
        <v>PALACIO MUNICIPAL, S/N, COLONIA CENTRO</v>
      </c>
      <c r="G70" s="496" t="s">
        <v>2074</v>
      </c>
      <c r="H70" s="494" t="str">
        <f>VLOOKUP(MUEBLES2[[#This Row],[No. Area ]],AREAS[],2,FALSE)</f>
        <v xml:space="preserve">UNIDAD DE TRANSPARENCIA </v>
      </c>
      <c r="I70" s="496" t="str">
        <f>VLOOKUP(MUEBLES2[[#This Row],[No. Area ]],AREAS[],5,FALSE)</f>
        <v>C. DIANA MEJÍA GÓMEZ</v>
      </c>
      <c r="J70" s="496">
        <v>171</v>
      </c>
      <c r="K70" s="494" t="str">
        <f>VLOOKUP(MUEBLES2[[#This Row],[Núm. De nomina]],PERSONAL[],2,FALSE)</f>
        <v>C. DIANA MEJÍA GÓMEZ</v>
      </c>
      <c r="L70" s="496" t="str">
        <f>VLOOKUP(MUEBLES2[[#This Row],[Núm. De nomina]],PERSONAL[],3,FALSE)</f>
        <v xml:space="preserve">TITULAR </v>
      </c>
      <c r="M70" s="494" t="s">
        <v>4904</v>
      </c>
      <c r="N70" s="529" t="s">
        <v>4696</v>
      </c>
      <c r="O70" s="497" t="str">
        <f>VLOOKUP(MUEBLES2[[#This Row],[No. Del Bien ]],BIENES[],2,FALSE)</f>
        <v xml:space="preserve">SILLA AJUSTABLE </v>
      </c>
      <c r="P70" s="499" t="s">
        <v>2410</v>
      </c>
      <c r="Q70" s="529" t="s">
        <v>5009</v>
      </c>
      <c r="R70" s="494" t="s">
        <v>39</v>
      </c>
      <c r="S70" s="494" t="s">
        <v>39</v>
      </c>
      <c r="T70" s="494" t="s">
        <v>39</v>
      </c>
      <c r="U70" s="494" t="s">
        <v>40</v>
      </c>
      <c r="V70" s="525">
        <v>40841</v>
      </c>
      <c r="W70" s="528">
        <v>699</v>
      </c>
      <c r="X70" s="528">
        <v>698</v>
      </c>
      <c r="Y70" s="528">
        <v>1</v>
      </c>
      <c r="Z70" s="510" t="s">
        <v>26</v>
      </c>
      <c r="AA70" s="546"/>
      <c r="AB70" s="493"/>
      <c r="AC70" s="600"/>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c r="IA70" s="9"/>
      <c r="IB70" s="9"/>
      <c r="IC70" s="9"/>
      <c r="ID70" s="9"/>
      <c r="IE70" s="9"/>
      <c r="IF70" s="9"/>
      <c r="IG70" s="9"/>
      <c r="IH70" s="9"/>
      <c r="II70" s="9"/>
      <c r="IJ70" s="9"/>
      <c r="IK70" s="9"/>
      <c r="IL70" s="9"/>
      <c r="IM70" s="9"/>
      <c r="IN70" s="9"/>
      <c r="IO70" s="9"/>
      <c r="IP70" s="9"/>
      <c r="IQ70" s="9"/>
      <c r="IR70" s="9"/>
      <c r="IS70" s="9"/>
      <c r="IT70" s="9"/>
      <c r="IU70" s="9"/>
      <c r="IV70" s="9"/>
      <c r="IW70" s="9"/>
      <c r="IX70" s="9"/>
      <c r="IY70" s="9"/>
      <c r="IZ70" s="9"/>
      <c r="JA70" s="9"/>
      <c r="JB70" s="9"/>
      <c r="JC70" s="9"/>
      <c r="JD70" s="9"/>
      <c r="JE70" s="9"/>
      <c r="JF70" s="9"/>
      <c r="JG70" s="9"/>
      <c r="JH70" s="9"/>
      <c r="JI70" s="9"/>
      <c r="JJ70" s="9"/>
      <c r="JK70" s="9"/>
      <c r="JL70" s="9"/>
      <c r="JM70" s="9"/>
      <c r="JN70" s="9"/>
      <c r="JO70" s="9"/>
      <c r="JP70" s="9"/>
      <c r="JQ70" s="9"/>
      <c r="JR70" s="9"/>
      <c r="JS70" s="9"/>
      <c r="JT70" s="9"/>
      <c r="JU70" s="9"/>
      <c r="JV70" s="9"/>
      <c r="JW70" s="9"/>
      <c r="JX70" s="9"/>
      <c r="JY70" s="9"/>
      <c r="JZ70" s="9"/>
      <c r="KA70" s="9"/>
      <c r="KB70" s="9"/>
      <c r="KC70" s="9"/>
      <c r="KD70" s="9"/>
      <c r="KE70" s="9"/>
      <c r="KF70" s="9"/>
      <c r="KG70" s="9"/>
      <c r="KH70" s="9"/>
      <c r="KI70" s="9"/>
      <c r="KJ70" s="9"/>
      <c r="KK70" s="9"/>
      <c r="KL70" s="9"/>
      <c r="KM70" s="9"/>
      <c r="KN70" s="9"/>
      <c r="KO70" s="9"/>
      <c r="KP70" s="9"/>
      <c r="KQ70" s="9"/>
      <c r="KR70" s="9"/>
      <c r="KS70" s="9"/>
      <c r="KT70" s="9"/>
      <c r="KU70" s="9"/>
      <c r="KV70" s="9"/>
      <c r="KW70" s="9"/>
      <c r="KX70" s="9"/>
      <c r="KY70" s="9"/>
      <c r="KZ70" s="9"/>
      <c r="LA70" s="9"/>
      <c r="LB70" s="9"/>
      <c r="LC70" s="9"/>
      <c r="LD70" s="9"/>
      <c r="LE70" s="9"/>
      <c r="LF70" s="9"/>
      <c r="LG70" s="9"/>
      <c r="LH70" s="9"/>
      <c r="LI70" s="9"/>
      <c r="LJ70" s="9"/>
      <c r="LK70" s="9"/>
      <c r="LL70" s="9"/>
      <c r="LM70" s="9"/>
      <c r="LN70" s="9"/>
      <c r="LO70" s="9"/>
      <c r="LP70" s="9"/>
      <c r="LQ70" s="9"/>
      <c r="LR70" s="9"/>
      <c r="LS70" s="9"/>
      <c r="LT70" s="9"/>
    </row>
    <row r="71" spans="1:332" s="15" customFormat="1" ht="126" x14ac:dyDescent="0.25">
      <c r="A71" s="662" t="str">
        <f>CONCATENATE(MUEBLES2[[#This Row],[No..]],"-",MUEBLES2[[#This Row],[No. Area ]],"-",MUEBLES2[[#This Row],[No. Del Bien ]],"-",MUEBLES2[[#This Row],[No. Consecutivo del Bien ]],"-",MUEBLES2[[#This Row],[No. de inventario]])</f>
        <v>01-58-174-001-0066</v>
      </c>
      <c r="B71" s="495"/>
      <c r="C71" s="495" t="s">
        <v>6804</v>
      </c>
      <c r="D71" s="494" t="s">
        <v>4060</v>
      </c>
      <c r="E71" s="495" t="str">
        <f>VLOOKUP(MUEBLES2[[#This Row],[No..]],EDIFICIOS[],2,FALSE)</f>
        <v>PALACIO MUNICIPAL</v>
      </c>
      <c r="F71" s="495" t="str">
        <f>VLOOKUP(MUEBLES2[[#This Row],[No..]],EDIFICIOS[],3,FALSE)</f>
        <v>PALACIO MUNICIPAL, S/N, COLONIA CENTRO</v>
      </c>
      <c r="G71" s="496" t="s">
        <v>4303</v>
      </c>
      <c r="H71" s="494" t="str">
        <f>VLOOKUP(MUEBLES2[[#This Row],[No. Area ]],AREAS[],2,FALSE)</f>
        <v xml:space="preserve">AUDITORÍA FINANCIERA Y DE OBRA PÚBLICA </v>
      </c>
      <c r="I71" s="496" t="str">
        <f>VLOOKUP(MUEBLES2[[#This Row],[No. Area ]],AREAS[],5,FALSE)</f>
        <v>ARQ. HÉCTOR SÁNCHEZ PÉREZ</v>
      </c>
      <c r="J71" s="496">
        <v>143</v>
      </c>
      <c r="K71" s="494" t="str">
        <f>VLOOKUP(MUEBLES2[[#This Row],[Núm. De nomina]],PERSONAL[],2,FALSE)</f>
        <v>ARQ. HÉCTOR SÁNCHEZ PÉREZ</v>
      </c>
      <c r="L71" s="523" t="str">
        <f>VLOOKUP(MUEBLES2[[#This Row],[Núm. De nomina]],PERSONAL[],3,FALSE)</f>
        <v>AUDITOR</v>
      </c>
      <c r="M71" s="494" t="s">
        <v>4801</v>
      </c>
      <c r="N71" s="530" t="s">
        <v>4692</v>
      </c>
      <c r="O71" s="497" t="str">
        <f>VLOOKUP(MUEBLES2[[#This Row],[No. Del Bien ]],BIENES[],2,FALSE)</f>
        <v>LECTOR GRABADOR DE DVD/CD</v>
      </c>
      <c r="P71" s="499" t="s">
        <v>2431</v>
      </c>
      <c r="Q71" s="529" t="s">
        <v>5010</v>
      </c>
      <c r="R71" s="494" t="s">
        <v>557</v>
      </c>
      <c r="S71" s="494" t="s">
        <v>557</v>
      </c>
      <c r="T71" s="494" t="s">
        <v>557</v>
      </c>
      <c r="U71" s="494" t="s">
        <v>40</v>
      </c>
      <c r="V71" s="525"/>
      <c r="W71" s="528"/>
      <c r="X71" s="528"/>
      <c r="Y71" s="528"/>
      <c r="Z71" s="510" t="s">
        <v>26</v>
      </c>
      <c r="AA71" s="546"/>
      <c r="AB71" s="493"/>
      <c r="AC71" s="600"/>
    </row>
    <row r="72" spans="1:332" s="15" customFormat="1" ht="94.5" x14ac:dyDescent="0.25">
      <c r="A72" s="662" t="str">
        <f>CONCATENATE(MUEBLES2[[#This Row],[No..]],"-",MUEBLES2[[#This Row],[No. Area ]],"-",MUEBLES2[[#This Row],[No. Del Bien ]],"-",MUEBLES2[[#This Row],[No. Consecutivo del Bien ]],"-",MUEBLES2[[#This Row],[No. de inventario]])</f>
        <v>01-03-115-010-0067</v>
      </c>
      <c r="B72" s="495"/>
      <c r="C72" s="495" t="s">
        <v>6805</v>
      </c>
      <c r="D72" s="494" t="s">
        <v>4060</v>
      </c>
      <c r="E72" s="495" t="str">
        <f>VLOOKUP(MUEBLES2[[#This Row],[No..]],EDIFICIOS[],2,FALSE)</f>
        <v>PALACIO MUNICIPAL</v>
      </c>
      <c r="F72" s="495" t="str">
        <f>VLOOKUP(MUEBLES2[[#This Row],[No..]],EDIFICIOS[],3,FALSE)</f>
        <v>PALACIO MUNICIPAL, S/N, COLONIA CENTRO</v>
      </c>
      <c r="G72" s="496" t="s">
        <v>4062</v>
      </c>
      <c r="H72" s="494" t="str">
        <f>VLOOKUP(MUEBLES2[[#This Row],[No. Area ]],AREAS[],2,FALSE)</f>
        <v xml:space="preserve">UNIDAD DE ASUNTOS JURIDICOS </v>
      </c>
      <c r="I72" s="496" t="str">
        <f>VLOOKUP(MUEBLES2[[#This Row],[No. Area ]],AREAS[],5,FALSE)</f>
        <v>LIC. SERGIO DE LA CRUZ HERNÁNDEZ CRUZ</v>
      </c>
      <c r="J72" s="496">
        <v>67</v>
      </c>
      <c r="K72" s="494" t="str">
        <f>VLOOKUP(MUEBLES2[[#This Row],[Núm. De nomina]],PERSONAL[],2,FALSE)</f>
        <v>LIC. SERGIO DE LA CRUZ HERNÁNDEZ CRUZ</v>
      </c>
      <c r="L72" s="523" t="str">
        <f>VLOOKUP(MUEBLES2[[#This Row],[Núm. De nomina]],PERSONAL[],3,FALSE)</f>
        <v xml:space="preserve">TITULAR </v>
      </c>
      <c r="M72" s="494" t="s">
        <v>4379</v>
      </c>
      <c r="N72" s="530" t="s">
        <v>4701</v>
      </c>
      <c r="O72" s="497" t="str">
        <f>VLOOKUP(MUEBLES2[[#This Row],[No. Del Bien ]],BIENES[],2,FALSE)</f>
        <v xml:space="preserve">ESCRITORIO </v>
      </c>
      <c r="P72" s="499" t="s">
        <v>2433</v>
      </c>
      <c r="Q72" s="529" t="s">
        <v>5011</v>
      </c>
      <c r="R72" s="494" t="s">
        <v>39</v>
      </c>
      <c r="S72" s="494" t="s">
        <v>39</v>
      </c>
      <c r="T72" s="494" t="s">
        <v>39</v>
      </c>
      <c r="U72" s="494" t="s">
        <v>40</v>
      </c>
      <c r="V72" s="525">
        <v>42618</v>
      </c>
      <c r="W72" s="528">
        <v>450</v>
      </c>
      <c r="X72" s="528">
        <v>449</v>
      </c>
      <c r="Y72" s="528">
        <v>1</v>
      </c>
      <c r="Z72" s="510" t="s">
        <v>26</v>
      </c>
      <c r="AA72" s="546"/>
      <c r="AB72" s="493"/>
      <c r="AC72" s="600"/>
    </row>
    <row r="73" spans="1:332" s="15" customFormat="1" ht="126" x14ac:dyDescent="0.25">
      <c r="A73" s="662" t="str">
        <f>CONCATENATE(MUEBLES2[[#This Row],[No..]],"-",MUEBLES2[[#This Row],[No. Area ]],"-",MUEBLES2[[#This Row],[No. Del Bien ]],"-",MUEBLES2[[#This Row],[No. Consecutivo del Bien ]],"-",MUEBLES2[[#This Row],[No. de inventario]])</f>
        <v>01-31-013-006-0068</v>
      </c>
      <c r="B73" s="495"/>
      <c r="C73" s="495" t="s">
        <v>6806</v>
      </c>
      <c r="D73" s="494" t="s">
        <v>4060</v>
      </c>
      <c r="E73" s="495" t="str">
        <f>VLOOKUP(MUEBLES2[[#This Row],[No..]],EDIFICIOS[],2,FALSE)</f>
        <v>PALACIO MUNICIPAL</v>
      </c>
      <c r="F73" s="495" t="str">
        <f>VLOOKUP(MUEBLES2[[#This Row],[No..]],EDIFICIOS[],3,FALSE)</f>
        <v>PALACIO MUNICIPAL, S/N, COLONIA CENTRO</v>
      </c>
      <c r="G73" s="496" t="s">
        <v>4276</v>
      </c>
      <c r="H73" s="494" t="str">
        <f>VLOOKUP(MUEBLES2[[#This Row],[No. Area ]],AREAS[],2,FALSE)</f>
        <v>DESARROLLO SOCIAL Y ECONÓMICO</v>
      </c>
      <c r="I73" s="496" t="str">
        <f>VLOOKUP(MUEBLES2[[#This Row],[No. Area ]],AREAS[],5,FALSE)</f>
        <v>C. GILBERTO ÁNGELES CORTÉS</v>
      </c>
      <c r="J73" s="496">
        <v>71</v>
      </c>
      <c r="K73" s="494" t="str">
        <f>VLOOKUP(MUEBLES2[[#This Row],[Núm. De nomina]],PERSONAL[],2,FALSE)</f>
        <v>C. GILBERTO ÁNGELES CORTÉS</v>
      </c>
      <c r="L73" s="523" t="str">
        <f>VLOOKUP(MUEBLES2[[#This Row],[Núm. De nomina]],PERSONAL[],3,FALSE)</f>
        <v xml:space="preserve">TITULAR </v>
      </c>
      <c r="M73" s="494" t="s">
        <v>4704</v>
      </c>
      <c r="N73" s="530" t="s">
        <v>4697</v>
      </c>
      <c r="O73" s="497" t="str">
        <f>VLOOKUP(MUEBLES2[[#This Row],[No. Del Bien ]],BIENES[],2,FALSE)</f>
        <v xml:space="preserve">ARCHIVERO </v>
      </c>
      <c r="P73" s="499" t="s">
        <v>3751</v>
      </c>
      <c r="Q73" s="529" t="s">
        <v>5012</v>
      </c>
      <c r="R73" s="494" t="s">
        <v>557</v>
      </c>
      <c r="S73" s="494" t="s">
        <v>557</v>
      </c>
      <c r="T73" s="494" t="s">
        <v>557</v>
      </c>
      <c r="U73" s="494" t="s">
        <v>40</v>
      </c>
      <c r="V73" s="525"/>
      <c r="W73" s="528"/>
      <c r="X73" s="528"/>
      <c r="Y73" s="528"/>
      <c r="Z73" s="510" t="s">
        <v>26</v>
      </c>
      <c r="AA73" s="546"/>
      <c r="AB73" s="493"/>
      <c r="AC73" s="600"/>
    </row>
    <row r="74" spans="1:332" s="15" customFormat="1" ht="173.25" x14ac:dyDescent="0.25">
      <c r="A74" s="662" t="str">
        <f>CONCATENATE(MUEBLES2[[#This Row],[No..]],"-",MUEBLES2[[#This Row],[No. Area ]],"-",MUEBLES2[[#This Row],[No. Del Bien ]],"-",MUEBLES2[[#This Row],[No. Consecutivo del Bien ]],"-",MUEBLES2[[#This Row],[No. de inventario]])</f>
        <v>01-17-115-011-0069</v>
      </c>
      <c r="B74" s="495"/>
      <c r="C74" s="495" t="s">
        <v>6807</v>
      </c>
      <c r="D74" s="494" t="s">
        <v>4060</v>
      </c>
      <c r="E74" s="495" t="str">
        <f>VLOOKUP(MUEBLES2[[#This Row],[No..]],EDIFICIOS[],2,FALSE)</f>
        <v>PALACIO MUNICIPAL</v>
      </c>
      <c r="F74" s="495" t="str">
        <f>VLOOKUP(MUEBLES2[[#This Row],[No..]],EDIFICIOS[],3,FALSE)</f>
        <v>PALACIO MUNICIPAL, S/N, COLONIA CENTRO</v>
      </c>
      <c r="G74" s="496" t="s">
        <v>4262</v>
      </c>
      <c r="H74" s="494" t="str">
        <f>VLOOKUP(MUEBLES2[[#This Row],[No. Area ]],AREAS[],2,FALSE)</f>
        <v xml:space="preserve">SALUD, SANIDAD Y PREVENCIÓN DE ADICCIONES </v>
      </c>
      <c r="I74" s="496" t="str">
        <f>VLOOKUP(MUEBLES2[[#This Row],[No. Area ]],AREAS[],5,FALSE)</f>
        <v>ENF. ZAIDEE HERRERA CAMARGO</v>
      </c>
      <c r="J74" s="496">
        <v>60</v>
      </c>
      <c r="K74" s="494" t="str">
        <f>VLOOKUP(MUEBLES2[[#This Row],[Núm. De nomina]],PERSONAL[],2,FALSE)</f>
        <v>ENF. ZAIDEE HERRERA CAMARGO</v>
      </c>
      <c r="L74" s="523" t="str">
        <f>VLOOKUP(MUEBLES2[[#This Row],[Núm. De nomina]],PERSONAL[],3,FALSE)</f>
        <v xml:space="preserve">TITULAR </v>
      </c>
      <c r="M74" s="494" t="s">
        <v>4379</v>
      </c>
      <c r="N74" s="530" t="s">
        <v>4702</v>
      </c>
      <c r="O74" s="497" t="str">
        <f>VLOOKUP(MUEBLES2[[#This Row],[No. Del Bien ]],BIENES[],2,FALSE)</f>
        <v xml:space="preserve">ESCRITORIO </v>
      </c>
      <c r="P74" s="499" t="s">
        <v>2436</v>
      </c>
      <c r="Q74" s="529" t="s">
        <v>5013</v>
      </c>
      <c r="R74" s="494" t="s">
        <v>557</v>
      </c>
      <c r="S74" s="494" t="s">
        <v>557</v>
      </c>
      <c r="T74" s="494" t="s">
        <v>557</v>
      </c>
      <c r="U74" s="494" t="s">
        <v>40</v>
      </c>
      <c r="V74" s="525"/>
      <c r="W74" s="528"/>
      <c r="X74" s="528"/>
      <c r="Y74" s="528"/>
      <c r="Z74" s="510" t="s">
        <v>26</v>
      </c>
      <c r="AA74" s="546"/>
      <c r="AB74" s="493"/>
      <c r="AC74" s="600"/>
    </row>
    <row r="75" spans="1:332" s="15" customFormat="1" ht="126" x14ac:dyDescent="0.25">
      <c r="A75" s="662" t="str">
        <f>CONCATENATE(MUEBLES2[[#This Row],[No..]],"-",MUEBLES2[[#This Row],[No. Area ]],"-",MUEBLES2[[#This Row],[No. Del Bien ]],"-",MUEBLES2[[#This Row],[No. Consecutivo del Bien ]],"-",MUEBLES2[[#This Row],[No. de inventario]])</f>
        <v>01-33-272-025-0070</v>
      </c>
      <c r="B75" s="495"/>
      <c r="C75" s="495" t="s">
        <v>6808</v>
      </c>
      <c r="D75" s="494" t="s">
        <v>4060</v>
      </c>
      <c r="E75" s="495" t="str">
        <f>VLOOKUP(MUEBLES2[[#This Row],[No..]],EDIFICIOS[],2,FALSE)</f>
        <v>PALACIO MUNICIPAL</v>
      </c>
      <c r="F75" s="495" t="str">
        <f>VLOOKUP(MUEBLES2[[#This Row],[No..]],EDIFICIOS[],3,FALSE)</f>
        <v>PALACIO MUNICIPAL, S/N, COLONIA CENTRO</v>
      </c>
      <c r="G75" s="496" t="s">
        <v>4278</v>
      </c>
      <c r="H75" s="494" t="str">
        <f>VLOOKUP(MUEBLES2[[#This Row],[No. Area ]],AREAS[],2,FALSE)</f>
        <v xml:space="preserve">ATENCION A PERSONAS MIGRANTES </v>
      </c>
      <c r="I75" s="496" t="str">
        <f>VLOOKUP(MUEBLES2[[#This Row],[No. Area ]],AREAS[],5,FALSE)</f>
        <v>C. EMMA AGUILAR MARTÍNEZ</v>
      </c>
      <c r="J75" s="496">
        <v>94</v>
      </c>
      <c r="K75" s="494" t="str">
        <f>VLOOKUP(MUEBLES2[[#This Row],[Núm. De nomina]],PERSONAL[],2,FALSE)</f>
        <v>C. EMMA AGUILAR MARTÍNEZ</v>
      </c>
      <c r="L75" s="523" t="str">
        <f>VLOOKUP(MUEBLES2[[#This Row],[Núm. De nomina]],PERSONAL[],3,FALSE)</f>
        <v>TITULAR</v>
      </c>
      <c r="M75" s="494" t="s">
        <v>4905</v>
      </c>
      <c r="N75" s="530" t="s">
        <v>4716</v>
      </c>
      <c r="O75" s="497" t="str">
        <f>VLOOKUP(MUEBLES2[[#This Row],[No. Del Bien ]],BIENES[],2,FALSE)</f>
        <v xml:space="preserve">SILLA DE ESPERA </v>
      </c>
      <c r="P75" s="499" t="s">
        <v>2438</v>
      </c>
      <c r="Q75" s="529" t="s">
        <v>5014</v>
      </c>
      <c r="R75" s="494" t="s">
        <v>557</v>
      </c>
      <c r="S75" s="494" t="s">
        <v>557</v>
      </c>
      <c r="T75" s="494" t="s">
        <v>557</v>
      </c>
      <c r="U75" s="494" t="s">
        <v>40</v>
      </c>
      <c r="V75" s="525"/>
      <c r="W75" s="528"/>
      <c r="X75" s="528"/>
      <c r="Y75" s="528"/>
      <c r="Z75" s="510" t="s">
        <v>26</v>
      </c>
      <c r="AA75" s="546"/>
      <c r="AB75" s="493"/>
      <c r="AC75" s="600" t="s">
        <v>560</v>
      </c>
    </row>
    <row r="76" spans="1:332" s="9" customFormat="1" ht="252" x14ac:dyDescent="0.25">
      <c r="A76" s="662" t="str">
        <f>CONCATENATE(MUEBLES2[[#This Row],[No..]],"-",MUEBLES2[[#This Row],[No. Area ]],"-",MUEBLES2[[#This Row],[No. Del Bien ]],"-",MUEBLES2[[#This Row],[No. Consecutivo del Bien ]],"-",MUEBLES2[[#This Row],[No. de inventario]])</f>
        <v>01-34-115-012-0071</v>
      </c>
      <c r="B76" s="495"/>
      <c r="C76" s="495" t="s">
        <v>7926</v>
      </c>
      <c r="D76" s="494" t="s">
        <v>4060</v>
      </c>
      <c r="E76" s="495" t="str">
        <f>VLOOKUP(MUEBLES2[[#This Row],[No..]],EDIFICIOS[],2,FALSE)</f>
        <v>PALACIO MUNICIPAL</v>
      </c>
      <c r="F76" s="495" t="str">
        <f>VLOOKUP(MUEBLES2[[#This Row],[No..]],EDIFICIOS[],3,FALSE)</f>
        <v>PALACIO MUNICIPAL, S/N, COLONIA CENTRO</v>
      </c>
      <c r="G76" s="496" t="s">
        <v>4279</v>
      </c>
      <c r="H76" s="494" t="str">
        <f>VLOOKUP(MUEBLES2[[#This Row],[No. Area ]],AREAS[],2,FALSE)</f>
        <v xml:space="preserve">ENLACE MUNICIPAL PARA LA ATENCION DE LAS PERSONAS ADULTAS MAYORES </v>
      </c>
      <c r="I76" s="496" t="str">
        <f>VLOOKUP(MUEBLES2[[#This Row],[No. Area ]],AREAS[],5,FALSE)</f>
        <v>C. RUBEN MARTÍNEZ ALONSO</v>
      </c>
      <c r="J76" s="496">
        <v>84</v>
      </c>
      <c r="K76" s="494" t="str">
        <f>VLOOKUP(MUEBLES2[[#This Row],[Núm. De nomina]],PERSONAL[],2,FALSE)</f>
        <v>C. ALFREDO ATILANO HERNÁNDEZ</v>
      </c>
      <c r="L76" s="523" t="str">
        <f>VLOOKUP(MUEBLES2[[#This Row],[Núm. De nomina]],PERSONAL[],3,FALSE)</f>
        <v>AUXILIAR</v>
      </c>
      <c r="M76" s="494" t="s">
        <v>4379</v>
      </c>
      <c r="N76" s="531" t="s">
        <v>4703</v>
      </c>
      <c r="O76" s="497" t="str">
        <f>VLOOKUP(MUEBLES2[[#This Row],[No. Del Bien ]],BIENES[],2,FALSE)</f>
        <v xml:space="preserve">ESCRITORIO </v>
      </c>
      <c r="P76" s="499" t="s">
        <v>2440</v>
      </c>
      <c r="Q76" s="529" t="s">
        <v>5015</v>
      </c>
      <c r="R76" s="494" t="s">
        <v>557</v>
      </c>
      <c r="S76" s="494" t="s">
        <v>557</v>
      </c>
      <c r="T76" s="494" t="s">
        <v>557</v>
      </c>
      <c r="U76" s="494" t="s">
        <v>40</v>
      </c>
      <c r="V76" s="525"/>
      <c r="W76" s="528"/>
      <c r="X76" s="528"/>
      <c r="Y76" s="528"/>
      <c r="Z76" s="510" t="s">
        <v>26</v>
      </c>
      <c r="AA76" s="546"/>
      <c r="AB76" s="493"/>
      <c r="AC76" s="600"/>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c r="IX76" s="15"/>
      <c r="IY76" s="15"/>
      <c r="IZ76" s="15"/>
      <c r="JA76" s="15"/>
      <c r="JB76" s="15"/>
      <c r="JC76" s="15"/>
      <c r="JD76" s="15"/>
      <c r="JE76" s="15"/>
      <c r="JF76" s="15"/>
      <c r="JG76" s="15"/>
      <c r="JH76" s="15"/>
      <c r="JI76" s="15"/>
      <c r="JJ76" s="15"/>
      <c r="JK76" s="15"/>
      <c r="JL76" s="15"/>
      <c r="JM76" s="15"/>
      <c r="JN76" s="15"/>
      <c r="JO76" s="15"/>
      <c r="JP76" s="15"/>
      <c r="JQ76" s="15"/>
      <c r="JR76" s="15"/>
      <c r="JS76" s="15"/>
      <c r="JT76" s="15"/>
      <c r="JU76" s="15"/>
      <c r="JV76" s="15"/>
      <c r="JW76" s="15"/>
      <c r="JX76" s="15"/>
      <c r="JY76" s="15"/>
      <c r="JZ76" s="15"/>
      <c r="KA76" s="15"/>
      <c r="KB76" s="15"/>
      <c r="KC76" s="15"/>
      <c r="KD76" s="15"/>
      <c r="KE76" s="15"/>
      <c r="KF76" s="15"/>
      <c r="KG76" s="15"/>
      <c r="KH76" s="15"/>
      <c r="KI76" s="15"/>
      <c r="KJ76" s="15"/>
      <c r="KK76" s="15"/>
      <c r="KL76" s="15"/>
      <c r="KM76" s="15"/>
      <c r="KN76" s="15"/>
      <c r="KO76" s="15"/>
      <c r="KP76" s="15"/>
      <c r="KQ76" s="15"/>
      <c r="KR76" s="15"/>
      <c r="KS76" s="15"/>
      <c r="KT76" s="15"/>
      <c r="KU76" s="15"/>
      <c r="KV76" s="15"/>
      <c r="KW76" s="15"/>
      <c r="KX76" s="15"/>
      <c r="KY76" s="15"/>
      <c r="KZ76" s="15"/>
      <c r="LA76" s="15"/>
      <c r="LB76" s="15"/>
      <c r="LC76" s="15"/>
      <c r="LD76" s="15"/>
      <c r="LE76" s="15"/>
      <c r="LF76" s="15"/>
      <c r="LG76" s="15"/>
      <c r="LH76" s="15"/>
      <c r="LI76" s="15"/>
      <c r="LJ76" s="15"/>
      <c r="LK76" s="15"/>
      <c r="LL76" s="15"/>
      <c r="LM76" s="15"/>
      <c r="LN76" s="15"/>
      <c r="LO76" s="15"/>
      <c r="LP76" s="15"/>
      <c r="LQ76" s="15"/>
      <c r="LR76" s="15"/>
      <c r="LS76" s="15"/>
      <c r="LT76" s="15"/>
    </row>
    <row r="77" spans="1:332" ht="51" customHeight="1" x14ac:dyDescent="0.25">
      <c r="A77" s="662" t="str">
        <f>CONCATENATE(MUEBLES2[[#This Row],[No..]],"-",MUEBLES2[[#This Row],[No. Area ]],"-",MUEBLES2[[#This Row],[No. Del Bien ]],"-",MUEBLES2[[#This Row],[No. Consecutivo del Bien ]],"-",MUEBLES2[[#This Row],[No. de inventario]])</f>
        <v>01-19-272-026-0072</v>
      </c>
      <c r="B77" s="495"/>
      <c r="C77" s="495" t="s">
        <v>6809</v>
      </c>
      <c r="D77" s="494" t="s">
        <v>4060</v>
      </c>
      <c r="E77" s="495" t="str">
        <f>VLOOKUP(MUEBLES2[[#This Row],[No..]],EDIFICIOS[],2,FALSE)</f>
        <v>PALACIO MUNICIPAL</v>
      </c>
      <c r="F77" s="495" t="str">
        <f>VLOOKUP(MUEBLES2[[#This Row],[No..]],EDIFICIOS[],3,FALSE)</f>
        <v>PALACIO MUNICIPAL, S/N, COLONIA CENTRO</v>
      </c>
      <c r="G77" s="496" t="s">
        <v>4264</v>
      </c>
      <c r="H77" s="494" t="str">
        <f>VLOOKUP(MUEBLES2[[#This Row],[No. Area ]],AREAS[],2,FALSE)</f>
        <v xml:space="preserve">SUBDIRECCIÓN TÉCNICA </v>
      </c>
      <c r="I77" s="496" t="str">
        <f>VLOOKUP(MUEBLES2[[#This Row],[No. Area ]],AREAS[],5,FALSE)</f>
        <v>ARQ. JUAN CARLOS CALLEJAS ESPINOZA</v>
      </c>
      <c r="J77" s="496">
        <v>360</v>
      </c>
      <c r="K77" s="494" t="str">
        <f>VLOOKUP(MUEBLES2[[#This Row],[Núm. De nomina]],PERSONAL[],2,FALSE)</f>
        <v>ARQ. JUAN CARLOS CALLEJAS ESPINOZA</v>
      </c>
      <c r="L77" s="523" t="str">
        <f>VLOOKUP(MUEBLES2[[#This Row],[Núm. De nomina]],PERSONAL[],3,FALSE)</f>
        <v>SUBDIRECTOR</v>
      </c>
      <c r="M77" s="494" t="s">
        <v>4905</v>
      </c>
      <c r="N77" s="531" t="s">
        <v>4717</v>
      </c>
      <c r="O77" s="497" t="str">
        <f>VLOOKUP(MUEBLES2[[#This Row],[No. Del Bien ]],BIENES[],2,FALSE)</f>
        <v xml:space="preserve">SILLA DE ESPERA </v>
      </c>
      <c r="P77" s="499" t="s">
        <v>2442</v>
      </c>
      <c r="Q77" s="529" t="s">
        <v>5016</v>
      </c>
      <c r="R77" s="494" t="s">
        <v>557</v>
      </c>
      <c r="S77" s="494" t="s">
        <v>557</v>
      </c>
      <c r="T77" s="494" t="s">
        <v>557</v>
      </c>
      <c r="U77" s="494" t="s">
        <v>40</v>
      </c>
      <c r="V77" s="525"/>
      <c r="W77" s="528"/>
      <c r="X77" s="528"/>
      <c r="Y77" s="528"/>
      <c r="Z77" s="510" t="s">
        <v>26</v>
      </c>
      <c r="AA77" s="546"/>
      <c r="AB77" s="493"/>
      <c r="AC77" s="600"/>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15"/>
      <c r="ET77" s="15"/>
      <c r="EU77" s="15"/>
      <c r="EV77" s="15"/>
      <c r="EW77" s="15"/>
      <c r="EX77" s="15"/>
      <c r="EY77" s="15"/>
      <c r="EZ77" s="15"/>
      <c r="FA77" s="15"/>
      <c r="FB77" s="15"/>
      <c r="FC77" s="15"/>
      <c r="FD77" s="15"/>
      <c r="FE77" s="15"/>
      <c r="FF77" s="15"/>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c r="HY77" s="15"/>
      <c r="HZ77" s="15"/>
      <c r="IA77" s="15"/>
      <c r="IB77" s="15"/>
      <c r="IC77" s="15"/>
      <c r="ID77" s="15"/>
      <c r="IE77" s="15"/>
      <c r="IF77" s="15"/>
      <c r="IG77" s="15"/>
      <c r="IH77" s="15"/>
      <c r="II77" s="15"/>
      <c r="IJ77" s="15"/>
      <c r="IK77" s="15"/>
      <c r="IL77" s="15"/>
      <c r="IM77" s="15"/>
      <c r="IN77" s="15"/>
      <c r="IO77" s="15"/>
      <c r="IP77" s="15"/>
      <c r="IQ77" s="15"/>
      <c r="IR77" s="15"/>
      <c r="IS77" s="15"/>
      <c r="IT77" s="15"/>
      <c r="IU77" s="15"/>
      <c r="IV77" s="15"/>
      <c r="IW77" s="15"/>
      <c r="IX77" s="15"/>
      <c r="IY77" s="15"/>
      <c r="IZ77" s="15"/>
      <c r="JA77" s="15"/>
      <c r="JB77" s="15"/>
      <c r="JC77" s="15"/>
      <c r="JD77" s="15"/>
      <c r="JE77" s="15"/>
      <c r="JF77" s="15"/>
      <c r="JG77" s="15"/>
      <c r="JH77" s="15"/>
      <c r="JI77" s="15"/>
      <c r="JJ77" s="15"/>
      <c r="JK77" s="15"/>
      <c r="JL77" s="15"/>
      <c r="JM77" s="15"/>
      <c r="JN77" s="15"/>
      <c r="JO77" s="15"/>
      <c r="JP77" s="15"/>
      <c r="JQ77" s="15"/>
      <c r="JR77" s="15"/>
      <c r="JS77" s="15"/>
      <c r="JT77" s="15"/>
      <c r="JU77" s="15"/>
      <c r="JV77" s="15"/>
      <c r="JW77" s="15"/>
      <c r="JX77" s="15"/>
      <c r="JY77" s="15"/>
      <c r="JZ77" s="15"/>
      <c r="KA77" s="15"/>
      <c r="KB77" s="15"/>
      <c r="KC77" s="15"/>
      <c r="KD77" s="15"/>
      <c r="KE77" s="15"/>
      <c r="KF77" s="15"/>
      <c r="KG77" s="15"/>
      <c r="KH77" s="15"/>
      <c r="KI77" s="15"/>
      <c r="KJ77" s="15"/>
      <c r="KK77" s="15"/>
      <c r="KL77" s="15"/>
      <c r="KM77" s="15"/>
      <c r="KN77" s="15"/>
      <c r="KO77" s="15"/>
      <c r="KP77" s="15"/>
      <c r="KQ77" s="15"/>
      <c r="KR77" s="15"/>
      <c r="KS77" s="15"/>
      <c r="KT77" s="15"/>
      <c r="KU77" s="15"/>
      <c r="KV77" s="15"/>
      <c r="KW77" s="15"/>
      <c r="KX77" s="15"/>
      <c r="KY77" s="15"/>
      <c r="KZ77" s="15"/>
      <c r="LA77" s="15"/>
      <c r="LB77" s="15"/>
      <c r="LC77" s="15"/>
      <c r="LD77" s="15"/>
      <c r="LE77" s="15"/>
      <c r="LF77" s="15"/>
      <c r="LG77" s="15"/>
      <c r="LH77" s="15"/>
      <c r="LI77" s="15"/>
      <c r="LJ77" s="15"/>
      <c r="LK77" s="15"/>
      <c r="LL77" s="15"/>
      <c r="LM77" s="15"/>
      <c r="LN77" s="15"/>
      <c r="LO77" s="15"/>
      <c r="LP77" s="15"/>
      <c r="LQ77" s="15"/>
      <c r="LR77" s="15"/>
      <c r="LS77" s="15"/>
      <c r="LT77" s="15"/>
    </row>
    <row r="78" spans="1:332" s="9" customFormat="1" ht="110.25" x14ac:dyDescent="0.25">
      <c r="A78" s="662" t="str">
        <f>CONCATENATE(MUEBLES2[[#This Row],[No..]],"-",MUEBLES2[[#This Row],[No. Area ]],"-",MUEBLES2[[#This Row],[No. Del Bien ]],"-",MUEBLES2[[#This Row],[No. Consecutivo del Bien ]],"-",MUEBLES2[[#This Row],[No. de inventario]])</f>
        <v>01-01-275-001-0073</v>
      </c>
      <c r="B78" s="495"/>
      <c r="C78" s="495" t="s">
        <v>6810</v>
      </c>
      <c r="D78" s="494" t="s">
        <v>4060</v>
      </c>
      <c r="E78" s="495" t="str">
        <f>VLOOKUP(MUEBLES2[[#This Row],[No..]],EDIFICIOS[],2,FALSE)</f>
        <v>PALACIO MUNICIPAL</v>
      </c>
      <c r="F78" s="495" t="str">
        <f>VLOOKUP(MUEBLES2[[#This Row],[No..]],EDIFICIOS[],3,FALSE)</f>
        <v>PALACIO MUNICIPAL, S/N, COLONIA CENTRO</v>
      </c>
      <c r="G78" s="496" t="s">
        <v>4060</v>
      </c>
      <c r="H78" s="494" t="str">
        <f>VLOOKUP(MUEBLES2[[#This Row],[No. Area ]],AREAS[],2,FALSE)</f>
        <v xml:space="preserve">DESPACHO DE LA PRESIDENCIA </v>
      </c>
      <c r="I78" s="496" t="str">
        <f>VLOOKUP(MUEBLES2[[#This Row],[No. Area ]],AREAS[],5,FALSE)</f>
        <v>C. EDIGAR MONTER ÁNGELES</v>
      </c>
      <c r="J78" s="496">
        <v>3</v>
      </c>
      <c r="K78" s="494" t="str">
        <f>VLOOKUP(MUEBLES2[[#This Row],[Núm. De nomina]],PERSONAL[],2,FALSE)</f>
        <v>C. EDIGAR MONTER ÁNGELES</v>
      </c>
      <c r="L78" s="523" t="str">
        <f>VLOOKUP(MUEBLES2[[#This Row],[Núm. De nomina]],PERSONAL[],3,FALSE)</f>
        <v>PRESIDENTE MUNICIPAL CONSTITUCIONAL</v>
      </c>
      <c r="M78" s="494" t="s">
        <v>4908</v>
      </c>
      <c r="N78" s="531" t="s">
        <v>4692</v>
      </c>
      <c r="O78" s="497" t="str">
        <f>VLOOKUP(MUEBLES2[[#This Row],[No. Del Bien ]],BIENES[],2,FALSE)</f>
        <v>SILLÓN</v>
      </c>
      <c r="P78" s="499" t="s">
        <v>2444</v>
      </c>
      <c r="Q78" s="529" t="s">
        <v>5017</v>
      </c>
      <c r="R78" s="494" t="s">
        <v>557</v>
      </c>
      <c r="S78" s="494" t="s">
        <v>557</v>
      </c>
      <c r="T78" s="494" t="s">
        <v>557</v>
      </c>
      <c r="U78" s="494" t="s">
        <v>40</v>
      </c>
      <c r="V78" s="525"/>
      <c r="W78" s="528"/>
      <c r="X78" s="528"/>
      <c r="Y78" s="528"/>
      <c r="Z78" s="510" t="s">
        <v>26</v>
      </c>
      <c r="AA78" s="546"/>
      <c r="AB78" s="493"/>
      <c r="AC78" s="600" t="s">
        <v>2445</v>
      </c>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c r="EN78" s="15"/>
      <c r="EO78" s="15"/>
      <c r="EP78" s="15"/>
      <c r="EQ78" s="15"/>
      <c r="ER78" s="15"/>
      <c r="ES78" s="15"/>
      <c r="ET78" s="15"/>
      <c r="EU78" s="15"/>
      <c r="EV78" s="15"/>
      <c r="EW78" s="15"/>
      <c r="EX78" s="15"/>
      <c r="EY78" s="15"/>
      <c r="EZ78" s="15"/>
      <c r="FA78" s="15"/>
      <c r="FB78" s="15"/>
      <c r="FC78" s="15"/>
      <c r="FD78" s="15"/>
      <c r="FE78" s="15"/>
      <c r="FF78" s="15"/>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c r="HY78" s="15"/>
      <c r="HZ78" s="15"/>
      <c r="IA78" s="15"/>
      <c r="IB78" s="15"/>
      <c r="IC78" s="15"/>
      <c r="ID78" s="15"/>
      <c r="IE78" s="15"/>
      <c r="IF78" s="15"/>
      <c r="IG78" s="15"/>
      <c r="IH78" s="15"/>
      <c r="II78" s="15"/>
      <c r="IJ78" s="15"/>
      <c r="IK78" s="15"/>
      <c r="IL78" s="15"/>
      <c r="IM78" s="15"/>
      <c r="IN78" s="15"/>
      <c r="IO78" s="15"/>
      <c r="IP78" s="15"/>
      <c r="IQ78" s="15"/>
      <c r="IR78" s="15"/>
      <c r="IS78" s="15"/>
      <c r="IT78" s="15"/>
      <c r="IU78" s="15"/>
      <c r="IV78" s="15"/>
      <c r="IW78" s="15"/>
      <c r="IX78" s="15"/>
      <c r="IY78" s="15"/>
      <c r="IZ78" s="15"/>
      <c r="JA78" s="15"/>
      <c r="JB78" s="15"/>
      <c r="JC78" s="15"/>
      <c r="JD78" s="15"/>
      <c r="JE78" s="15"/>
      <c r="JF78" s="15"/>
      <c r="JG78" s="15"/>
      <c r="JH78" s="15"/>
      <c r="JI78" s="15"/>
      <c r="JJ78" s="15"/>
      <c r="JK78" s="15"/>
      <c r="JL78" s="15"/>
      <c r="JM78" s="15"/>
      <c r="JN78" s="15"/>
      <c r="JO78" s="15"/>
      <c r="JP78" s="15"/>
      <c r="JQ78" s="15"/>
      <c r="JR78" s="15"/>
      <c r="JS78" s="15"/>
      <c r="JT78" s="15"/>
      <c r="JU78" s="15"/>
      <c r="JV78" s="15"/>
      <c r="JW78" s="15"/>
      <c r="JX78" s="15"/>
      <c r="JY78" s="15"/>
      <c r="JZ78" s="15"/>
      <c r="KA78" s="15"/>
      <c r="KB78" s="15"/>
      <c r="KC78" s="15"/>
      <c r="KD78" s="15"/>
      <c r="KE78" s="15"/>
      <c r="KF78" s="15"/>
      <c r="KG78" s="15"/>
      <c r="KH78" s="15"/>
      <c r="KI78" s="15"/>
      <c r="KJ78" s="15"/>
      <c r="KK78" s="15"/>
      <c r="KL78" s="15"/>
      <c r="KM78" s="15"/>
      <c r="KN78" s="15"/>
      <c r="KO78" s="15"/>
      <c r="KP78" s="15"/>
      <c r="KQ78" s="15"/>
      <c r="KR78" s="15"/>
      <c r="KS78" s="15"/>
      <c r="KT78" s="15"/>
      <c r="KU78" s="15"/>
      <c r="KV78" s="15"/>
      <c r="KW78" s="15"/>
      <c r="KX78" s="15"/>
      <c r="KY78" s="15"/>
      <c r="KZ78" s="15"/>
      <c r="LA78" s="15"/>
      <c r="LB78" s="15"/>
      <c r="LC78" s="15"/>
      <c r="LD78" s="15"/>
      <c r="LE78" s="15"/>
      <c r="LF78" s="15"/>
      <c r="LG78" s="15"/>
      <c r="LH78" s="15"/>
      <c r="LI78" s="15"/>
      <c r="LJ78" s="15"/>
      <c r="LK78" s="15"/>
      <c r="LL78" s="15"/>
      <c r="LM78" s="15"/>
      <c r="LN78" s="15"/>
      <c r="LO78" s="15"/>
      <c r="LP78" s="15"/>
      <c r="LQ78" s="15"/>
      <c r="LR78" s="15"/>
      <c r="LS78" s="15"/>
      <c r="LT78" s="15"/>
    </row>
    <row r="79" spans="1:332" s="9" customFormat="1" ht="126" x14ac:dyDescent="0.25">
      <c r="A79" s="662" t="str">
        <f>CONCATENATE(MUEBLES2[[#This Row],[No..]],"-",MUEBLES2[[#This Row],[No. Area ]],"-",MUEBLES2[[#This Row],[No. Del Bien ]],"-",MUEBLES2[[#This Row],[No. Consecutivo del Bien ]],"-",MUEBLES2[[#This Row],[No. de inventario]])</f>
        <v>01-31-122-001-0074</v>
      </c>
      <c r="B79" s="495"/>
      <c r="C79" s="495" t="s">
        <v>6811</v>
      </c>
      <c r="D79" s="494" t="s">
        <v>4060</v>
      </c>
      <c r="E79" s="495" t="str">
        <f>VLOOKUP(MUEBLES2[[#This Row],[No..]],EDIFICIOS[],2,FALSE)</f>
        <v>PALACIO MUNICIPAL</v>
      </c>
      <c r="F79" s="495" t="str">
        <f>VLOOKUP(MUEBLES2[[#This Row],[No..]],EDIFICIOS[],3,FALSE)</f>
        <v>PALACIO MUNICIPAL, S/N, COLONIA CENTRO</v>
      </c>
      <c r="G79" s="496" t="s">
        <v>4276</v>
      </c>
      <c r="H79" s="494" t="str">
        <f>VLOOKUP(MUEBLES2[[#This Row],[No. Area ]],AREAS[],2,FALSE)</f>
        <v>DESARROLLO SOCIAL Y ECONÓMICO</v>
      </c>
      <c r="I79" s="496" t="str">
        <f>VLOOKUP(MUEBLES2[[#This Row],[No. Area ]],AREAS[],5,FALSE)</f>
        <v>C. GILBERTO ÁNGELES CORTÉS</v>
      </c>
      <c r="J79" s="496">
        <v>71</v>
      </c>
      <c r="K79" s="494" t="str">
        <f>VLOOKUP(MUEBLES2[[#This Row],[Núm. De nomina]],PERSONAL[],2,FALSE)</f>
        <v>C. GILBERTO ÁNGELES CORTÉS</v>
      </c>
      <c r="L79" s="523" t="str">
        <f>VLOOKUP(MUEBLES2[[#This Row],[Núm. De nomina]],PERSONAL[],3,FALSE)</f>
        <v xml:space="preserve">TITULAR </v>
      </c>
      <c r="M79" s="494" t="s">
        <v>4383</v>
      </c>
      <c r="N79" s="531" t="s">
        <v>4692</v>
      </c>
      <c r="O79" s="497" t="str">
        <f>VLOOKUP(MUEBLES2[[#This Row],[No. Del Bien ]],BIENES[],2,FALSE)</f>
        <v>ESTACIÓN EL L</v>
      </c>
      <c r="P79" s="499" t="s">
        <v>2447</v>
      </c>
      <c r="Q79" s="529" t="s">
        <v>5018</v>
      </c>
      <c r="R79" s="494" t="s">
        <v>39</v>
      </c>
      <c r="S79" s="494" t="s">
        <v>39</v>
      </c>
      <c r="T79" s="494" t="s">
        <v>39</v>
      </c>
      <c r="U79" s="494" t="s">
        <v>40</v>
      </c>
      <c r="V79" s="525">
        <v>35608</v>
      </c>
      <c r="W79" s="528">
        <v>3865</v>
      </c>
      <c r="X79" s="528">
        <v>0</v>
      </c>
      <c r="Y79" s="528">
        <v>3865</v>
      </c>
      <c r="Z79" s="510" t="s">
        <v>26</v>
      </c>
      <c r="AA79" s="546"/>
      <c r="AB79" s="493"/>
      <c r="AC79" s="600"/>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c r="GK79" s="15"/>
      <c r="GL79" s="15"/>
      <c r="GM79" s="15"/>
      <c r="GN79" s="15"/>
      <c r="GO79" s="15"/>
      <c r="GP79" s="15"/>
      <c r="GQ79" s="15"/>
      <c r="GR79" s="15"/>
      <c r="GS79" s="15"/>
      <c r="GT79" s="15"/>
      <c r="GU79" s="15"/>
      <c r="GV79" s="15"/>
      <c r="GW79" s="15"/>
      <c r="GX79" s="15"/>
      <c r="GY79" s="15"/>
      <c r="GZ79" s="15"/>
      <c r="HA79" s="15"/>
      <c r="HB79" s="15"/>
      <c r="HC79" s="15"/>
      <c r="HD79" s="15"/>
      <c r="HE79" s="15"/>
      <c r="HF79" s="15"/>
      <c r="HG79" s="15"/>
      <c r="HH79" s="15"/>
      <c r="HI79" s="15"/>
      <c r="HJ79" s="15"/>
      <c r="HK79" s="15"/>
      <c r="HL79" s="15"/>
      <c r="HM79" s="15"/>
      <c r="HN79" s="15"/>
      <c r="HO79" s="15"/>
      <c r="HP79" s="15"/>
      <c r="HQ79" s="15"/>
      <c r="HR79" s="15"/>
      <c r="HS79" s="15"/>
      <c r="HT79" s="15"/>
      <c r="HU79" s="15"/>
      <c r="HV79" s="15"/>
      <c r="HW79" s="15"/>
      <c r="HX79" s="15"/>
      <c r="HY79" s="15"/>
      <c r="HZ79" s="15"/>
      <c r="IA79" s="15"/>
      <c r="IB79" s="15"/>
      <c r="IC79" s="15"/>
      <c r="ID79" s="15"/>
      <c r="IE79" s="15"/>
      <c r="IF79" s="15"/>
      <c r="IG79" s="15"/>
      <c r="IH79" s="15"/>
      <c r="II79" s="15"/>
      <c r="IJ79" s="15"/>
      <c r="IK79" s="15"/>
      <c r="IL79" s="15"/>
      <c r="IM79" s="15"/>
      <c r="IN79" s="15"/>
      <c r="IO79" s="15"/>
      <c r="IP79" s="15"/>
      <c r="IQ79" s="15"/>
      <c r="IR79" s="15"/>
      <c r="IS79" s="15"/>
      <c r="IT79" s="15"/>
      <c r="IU79" s="15"/>
      <c r="IV79" s="15"/>
      <c r="IW79" s="15"/>
      <c r="IX79" s="15"/>
      <c r="IY79" s="15"/>
      <c r="IZ79" s="15"/>
      <c r="JA79" s="15"/>
      <c r="JB79" s="15"/>
      <c r="JC79" s="15"/>
      <c r="JD79" s="15"/>
      <c r="JE79" s="15"/>
      <c r="JF79" s="15"/>
      <c r="JG79" s="15"/>
      <c r="JH79" s="15"/>
      <c r="JI79" s="15"/>
      <c r="JJ79" s="15"/>
      <c r="JK79" s="15"/>
      <c r="JL79" s="15"/>
      <c r="JM79" s="15"/>
      <c r="JN79" s="15"/>
      <c r="JO79" s="15"/>
      <c r="JP79" s="15"/>
      <c r="JQ79" s="15"/>
      <c r="JR79" s="15"/>
      <c r="JS79" s="15"/>
      <c r="JT79" s="15"/>
      <c r="JU79" s="15"/>
      <c r="JV79" s="15"/>
      <c r="JW79" s="15"/>
      <c r="JX79" s="15"/>
      <c r="JY79" s="15"/>
      <c r="JZ79" s="15"/>
      <c r="KA79" s="15"/>
      <c r="KB79" s="15"/>
      <c r="KC79" s="15"/>
      <c r="KD79" s="15"/>
      <c r="KE79" s="15"/>
      <c r="KF79" s="15"/>
      <c r="KG79" s="15"/>
      <c r="KH79" s="15"/>
      <c r="KI79" s="15"/>
      <c r="KJ79" s="15"/>
      <c r="KK79" s="15"/>
      <c r="KL79" s="15"/>
      <c r="KM79" s="15"/>
      <c r="KN79" s="15"/>
      <c r="KO79" s="15"/>
      <c r="KP79" s="15"/>
      <c r="KQ79" s="15"/>
      <c r="KR79" s="15"/>
      <c r="KS79" s="15"/>
      <c r="KT79" s="15"/>
      <c r="KU79" s="15"/>
      <c r="KV79" s="15"/>
      <c r="KW79" s="15"/>
      <c r="KX79" s="15"/>
      <c r="KY79" s="15"/>
      <c r="KZ79" s="15"/>
      <c r="LA79" s="15"/>
      <c r="LB79" s="15"/>
      <c r="LC79" s="15"/>
      <c r="LD79" s="15"/>
      <c r="LE79" s="15"/>
      <c r="LF79" s="15"/>
      <c r="LG79" s="15"/>
      <c r="LH79" s="15"/>
      <c r="LI79" s="15"/>
      <c r="LJ79" s="15"/>
      <c r="LK79" s="15"/>
      <c r="LL79" s="15"/>
      <c r="LM79" s="15"/>
      <c r="LN79" s="15"/>
      <c r="LO79" s="15"/>
      <c r="LP79" s="15"/>
      <c r="LQ79" s="15"/>
      <c r="LR79" s="15"/>
      <c r="LS79" s="15"/>
      <c r="LT79" s="15"/>
    </row>
    <row r="80" spans="1:332" s="9" customFormat="1" ht="126" x14ac:dyDescent="0.25">
      <c r="A80" s="662" t="str">
        <f>CONCATENATE(MUEBLES2[[#This Row],[No..]],"-",MUEBLES2[[#This Row],[No. Area ]],"-",MUEBLES2[[#This Row],[No. Del Bien ]],"-",MUEBLES2[[#This Row],[No. Consecutivo del Bien ]],"-",MUEBLES2[[#This Row],[No. de inventario]])</f>
        <v>01-33-013-007-0075</v>
      </c>
      <c r="B80" s="495"/>
      <c r="C80" s="495" t="s">
        <v>6812</v>
      </c>
      <c r="D80" s="494" t="s">
        <v>4060</v>
      </c>
      <c r="E80" s="495" t="str">
        <f>VLOOKUP(MUEBLES2[[#This Row],[No..]],EDIFICIOS[],2,FALSE)</f>
        <v>PALACIO MUNICIPAL</v>
      </c>
      <c r="F80" s="495" t="str">
        <f>VLOOKUP(MUEBLES2[[#This Row],[No..]],EDIFICIOS[],3,FALSE)</f>
        <v>PALACIO MUNICIPAL, S/N, COLONIA CENTRO</v>
      </c>
      <c r="G80" s="496" t="s">
        <v>4278</v>
      </c>
      <c r="H80" s="494" t="str">
        <f>VLOOKUP(MUEBLES2[[#This Row],[No. Area ]],AREAS[],2,FALSE)</f>
        <v xml:space="preserve">ATENCION A PERSONAS MIGRANTES </v>
      </c>
      <c r="I80" s="496" t="str">
        <f>VLOOKUP(MUEBLES2[[#This Row],[No. Area ]],AREAS[],5,FALSE)</f>
        <v>C. EMMA AGUILAR MARTÍNEZ</v>
      </c>
      <c r="J80" s="496">
        <v>94</v>
      </c>
      <c r="K80" s="494" t="str">
        <f>VLOOKUP(MUEBLES2[[#This Row],[Núm. De nomina]],PERSONAL[],2,FALSE)</f>
        <v>C. EMMA AGUILAR MARTÍNEZ</v>
      </c>
      <c r="L80" s="523" t="str">
        <f>VLOOKUP(MUEBLES2[[#This Row],[Núm. De nomina]],PERSONAL[],3,FALSE)</f>
        <v>TITULAR</v>
      </c>
      <c r="M80" s="494" t="s">
        <v>4704</v>
      </c>
      <c r="N80" s="531" t="s">
        <v>4698</v>
      </c>
      <c r="O80" s="497" t="str">
        <f>VLOOKUP(MUEBLES2[[#This Row],[No. Del Bien ]],BIENES[],2,FALSE)</f>
        <v xml:space="preserve">ARCHIVERO </v>
      </c>
      <c r="P80" s="499" t="s">
        <v>2449</v>
      </c>
      <c r="Q80" s="529" t="s">
        <v>5019</v>
      </c>
      <c r="R80" s="494" t="s">
        <v>39</v>
      </c>
      <c r="S80" s="494" t="s">
        <v>39</v>
      </c>
      <c r="T80" s="494" t="s">
        <v>39</v>
      </c>
      <c r="U80" s="494" t="s">
        <v>40</v>
      </c>
      <c r="V80" s="525">
        <v>39471</v>
      </c>
      <c r="W80" s="528">
        <v>2250</v>
      </c>
      <c r="X80" s="528">
        <v>2249</v>
      </c>
      <c r="Y80" s="528">
        <v>1</v>
      </c>
      <c r="Z80" s="510" t="s">
        <v>26</v>
      </c>
      <c r="AA80" s="546"/>
      <c r="AB80" s="493"/>
      <c r="AC80" s="600" t="s">
        <v>2358</v>
      </c>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c r="DX80" s="15"/>
      <c r="DY80" s="15"/>
      <c r="DZ80" s="15"/>
      <c r="EA80" s="15"/>
      <c r="EB80" s="15"/>
      <c r="EC80" s="15"/>
      <c r="ED80" s="15"/>
      <c r="EE80" s="15"/>
      <c r="EF80" s="15"/>
      <c r="EG80" s="15"/>
      <c r="EH80" s="15"/>
      <c r="EI80" s="15"/>
      <c r="EJ80" s="15"/>
      <c r="EK80" s="15"/>
      <c r="EL80" s="15"/>
      <c r="EM80" s="15"/>
      <c r="EN80" s="15"/>
      <c r="EO80" s="15"/>
      <c r="EP80" s="15"/>
      <c r="EQ80" s="15"/>
      <c r="ER80" s="15"/>
      <c r="ES80" s="15"/>
      <c r="ET80" s="15"/>
      <c r="EU80" s="15"/>
      <c r="EV80" s="15"/>
      <c r="EW80" s="15"/>
      <c r="EX80" s="15"/>
      <c r="EY80" s="15"/>
      <c r="EZ80" s="15"/>
      <c r="FA80" s="15"/>
      <c r="FB80" s="15"/>
      <c r="FC80" s="15"/>
      <c r="FD80" s="15"/>
      <c r="FE80" s="15"/>
      <c r="FF80" s="15"/>
      <c r="FG80" s="15"/>
      <c r="FH80" s="15"/>
      <c r="FI80" s="15"/>
      <c r="FJ80" s="15"/>
      <c r="FK80" s="15"/>
      <c r="FL80" s="15"/>
      <c r="FM80" s="15"/>
      <c r="FN80" s="15"/>
      <c r="FO80" s="15"/>
      <c r="FP80" s="15"/>
      <c r="FQ80" s="15"/>
      <c r="FR80" s="15"/>
      <c r="FS80" s="15"/>
      <c r="FT80" s="15"/>
      <c r="FU80" s="15"/>
      <c r="FV80" s="15"/>
      <c r="FW80" s="15"/>
      <c r="FX80" s="15"/>
      <c r="FY80" s="15"/>
      <c r="FZ80" s="15"/>
      <c r="GA80" s="15"/>
      <c r="GB80" s="15"/>
      <c r="GC80" s="15"/>
      <c r="GD80" s="15"/>
      <c r="GE80" s="15"/>
      <c r="GF80" s="15"/>
      <c r="GG80" s="15"/>
      <c r="GH80" s="15"/>
      <c r="GI80" s="15"/>
      <c r="GJ80" s="15"/>
      <c r="GK80" s="15"/>
      <c r="GL80" s="15"/>
      <c r="GM80" s="15"/>
      <c r="GN80" s="15"/>
      <c r="GO80" s="15"/>
      <c r="GP80" s="15"/>
      <c r="GQ80" s="15"/>
      <c r="GR80" s="15"/>
      <c r="GS80" s="15"/>
      <c r="GT80" s="15"/>
      <c r="GU80" s="15"/>
      <c r="GV80" s="15"/>
      <c r="GW80" s="15"/>
      <c r="GX80" s="15"/>
      <c r="GY80" s="15"/>
      <c r="GZ80" s="15"/>
      <c r="HA80" s="15"/>
      <c r="HB80" s="15"/>
      <c r="HC80" s="15"/>
      <c r="HD80" s="15"/>
      <c r="HE80" s="15"/>
      <c r="HF80" s="15"/>
      <c r="HG80" s="15"/>
      <c r="HH80" s="15"/>
      <c r="HI80" s="15"/>
      <c r="HJ80" s="15"/>
      <c r="HK80" s="15"/>
      <c r="HL80" s="15"/>
      <c r="HM80" s="15"/>
      <c r="HN80" s="15"/>
      <c r="HO80" s="15"/>
      <c r="HP80" s="15"/>
      <c r="HQ80" s="15"/>
      <c r="HR80" s="15"/>
      <c r="HS80" s="15"/>
      <c r="HT80" s="15"/>
      <c r="HU80" s="15"/>
      <c r="HV80" s="15"/>
      <c r="HW80" s="15"/>
      <c r="HX80" s="15"/>
      <c r="HY80" s="15"/>
      <c r="HZ80" s="15"/>
      <c r="IA80" s="15"/>
      <c r="IB80" s="15"/>
      <c r="IC80" s="15"/>
      <c r="ID80" s="15"/>
      <c r="IE80" s="15"/>
      <c r="IF80" s="15"/>
      <c r="IG80" s="15"/>
      <c r="IH80" s="15"/>
      <c r="II80" s="15"/>
      <c r="IJ80" s="15"/>
      <c r="IK80" s="15"/>
      <c r="IL80" s="15"/>
      <c r="IM80" s="15"/>
      <c r="IN80" s="15"/>
      <c r="IO80" s="15"/>
      <c r="IP80" s="15"/>
      <c r="IQ80" s="15"/>
      <c r="IR80" s="15"/>
      <c r="IS80" s="15"/>
      <c r="IT80" s="15"/>
      <c r="IU80" s="15"/>
      <c r="IV80" s="15"/>
      <c r="IW80" s="15"/>
      <c r="IX80" s="15"/>
      <c r="IY80" s="15"/>
      <c r="IZ80" s="15"/>
      <c r="JA80" s="15"/>
      <c r="JB80" s="15"/>
      <c r="JC80" s="15"/>
      <c r="JD80" s="15"/>
      <c r="JE80" s="15"/>
      <c r="JF80" s="15"/>
      <c r="JG80" s="15"/>
      <c r="JH80" s="15"/>
      <c r="JI80" s="15"/>
      <c r="JJ80" s="15"/>
      <c r="JK80" s="15"/>
      <c r="JL80" s="15"/>
      <c r="JM80" s="15"/>
      <c r="JN80" s="15"/>
      <c r="JO80" s="15"/>
      <c r="JP80" s="15"/>
      <c r="JQ80" s="15"/>
      <c r="JR80" s="15"/>
      <c r="JS80" s="15"/>
      <c r="JT80" s="15"/>
      <c r="JU80" s="15"/>
      <c r="JV80" s="15"/>
      <c r="JW80" s="15"/>
      <c r="JX80" s="15"/>
      <c r="JY80" s="15"/>
      <c r="JZ80" s="15"/>
      <c r="KA80" s="15"/>
      <c r="KB80" s="15"/>
      <c r="KC80" s="15"/>
      <c r="KD80" s="15"/>
      <c r="KE80" s="15"/>
      <c r="KF80" s="15"/>
      <c r="KG80" s="15"/>
      <c r="KH80" s="15"/>
      <c r="KI80" s="15"/>
      <c r="KJ80" s="15"/>
      <c r="KK80" s="15"/>
      <c r="KL80" s="15"/>
      <c r="KM80" s="15"/>
      <c r="KN80" s="15"/>
      <c r="KO80" s="15"/>
      <c r="KP80" s="15"/>
      <c r="KQ80" s="15"/>
      <c r="KR80" s="15"/>
      <c r="KS80" s="15"/>
      <c r="KT80" s="15"/>
      <c r="KU80" s="15"/>
      <c r="KV80" s="15"/>
      <c r="KW80" s="15"/>
      <c r="KX80" s="15"/>
      <c r="KY80" s="15"/>
      <c r="KZ80" s="15"/>
      <c r="LA80" s="15"/>
      <c r="LB80" s="15"/>
      <c r="LC80" s="15"/>
      <c r="LD80" s="15"/>
      <c r="LE80" s="15"/>
      <c r="LF80" s="15"/>
      <c r="LG80" s="15"/>
      <c r="LH80" s="15"/>
      <c r="LI80" s="15"/>
      <c r="LJ80" s="15"/>
      <c r="LK80" s="15"/>
      <c r="LL80" s="15"/>
      <c r="LM80" s="15"/>
      <c r="LN80" s="15"/>
      <c r="LO80" s="15"/>
      <c r="LP80" s="15"/>
      <c r="LQ80" s="15"/>
      <c r="LR80" s="15"/>
      <c r="LS80" s="15"/>
      <c r="LT80" s="15"/>
    </row>
    <row r="81" spans="1:332" s="9" customFormat="1" ht="204.75" x14ac:dyDescent="0.25">
      <c r="A81" s="662" t="str">
        <f>CONCATENATE(MUEBLES2[[#This Row],[No..]],"-",MUEBLES2[[#This Row],[No. Area ]],"-",MUEBLES2[[#This Row],[No. Del Bien ]],"-",MUEBLES2[[#This Row],[No. Consecutivo del Bien ]],"-",MUEBLES2[[#This Row],[No. de inventario]])</f>
        <v>01-31-271-006-0076</v>
      </c>
      <c r="B81" s="495"/>
      <c r="C81" s="495" t="s">
        <v>6813</v>
      </c>
      <c r="D81" s="494" t="s">
        <v>4060</v>
      </c>
      <c r="E81" s="495" t="str">
        <f>VLOOKUP(MUEBLES2[[#This Row],[No..]],EDIFICIOS[],2,FALSE)</f>
        <v>PALACIO MUNICIPAL</v>
      </c>
      <c r="F81" s="495" t="str">
        <f>VLOOKUP(MUEBLES2[[#This Row],[No..]],EDIFICIOS[],3,FALSE)</f>
        <v>PALACIO MUNICIPAL, S/N, COLONIA CENTRO</v>
      </c>
      <c r="G81" s="496" t="s">
        <v>4276</v>
      </c>
      <c r="H81" s="494" t="str">
        <f>VLOOKUP(MUEBLES2[[#This Row],[No. Area ]],AREAS[],2,FALSE)</f>
        <v>DESARROLLO SOCIAL Y ECONÓMICO</v>
      </c>
      <c r="I81" s="496" t="str">
        <f>VLOOKUP(MUEBLES2[[#This Row],[No. Area ]],AREAS[],5,FALSE)</f>
        <v>C. GILBERTO ÁNGELES CORTÉS</v>
      </c>
      <c r="J81" s="496">
        <v>189</v>
      </c>
      <c r="K81" s="494" t="str">
        <f>VLOOKUP(MUEBLES2[[#This Row],[Núm. De nomina]],PERSONAL[],2,FALSE)</f>
        <v>C. SILVIA HERNÁNDEZ LÓPEZ</v>
      </c>
      <c r="L81" s="523" t="str">
        <f>VLOOKUP(MUEBLES2[[#This Row],[Núm. De nomina]],PERSONAL[],3,FALSE)</f>
        <v>AUXILIAR ADMINISTRATIVO</v>
      </c>
      <c r="M81" s="494" t="s">
        <v>4904</v>
      </c>
      <c r="N81" s="531" t="s">
        <v>4697</v>
      </c>
      <c r="O81" s="497" t="str">
        <f>VLOOKUP(MUEBLES2[[#This Row],[No. Del Bien ]],BIENES[],2,FALSE)</f>
        <v xml:space="preserve">SILLA AJUSTABLE </v>
      </c>
      <c r="P81" s="499" t="s">
        <v>2451</v>
      </c>
      <c r="Q81" s="529" t="s">
        <v>5020</v>
      </c>
      <c r="R81" s="494" t="s">
        <v>39</v>
      </c>
      <c r="S81" s="494" t="s">
        <v>48</v>
      </c>
      <c r="T81" s="494" t="s">
        <v>39</v>
      </c>
      <c r="U81" s="494" t="s">
        <v>40</v>
      </c>
      <c r="V81" s="525">
        <v>40953</v>
      </c>
      <c r="W81" s="528">
        <v>841</v>
      </c>
      <c r="X81" s="528">
        <v>840</v>
      </c>
      <c r="Y81" s="528">
        <v>1</v>
      </c>
      <c r="Z81" s="510" t="s">
        <v>26</v>
      </c>
      <c r="AA81" s="546"/>
      <c r="AB81" s="493"/>
      <c r="AC81" s="600"/>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c r="EB81" s="15"/>
      <c r="EC81" s="15"/>
      <c r="ED81" s="15"/>
      <c r="EE81" s="15"/>
      <c r="EF81" s="15"/>
      <c r="EG81" s="15"/>
      <c r="EH81" s="15"/>
      <c r="EI81" s="15"/>
      <c r="EJ81" s="15"/>
      <c r="EK81" s="15"/>
      <c r="EL81" s="15"/>
      <c r="EM81" s="15"/>
      <c r="EN81" s="15"/>
      <c r="EO81" s="15"/>
      <c r="EP81" s="15"/>
      <c r="EQ81" s="15"/>
      <c r="ER81" s="15"/>
      <c r="ES81" s="15"/>
      <c r="ET81" s="15"/>
      <c r="EU81" s="15"/>
      <c r="EV81" s="15"/>
      <c r="EW81" s="15"/>
      <c r="EX81" s="15"/>
      <c r="EY81" s="15"/>
      <c r="EZ81" s="15"/>
      <c r="FA81" s="15"/>
      <c r="FB81" s="15"/>
      <c r="FC81" s="15"/>
      <c r="FD81" s="15"/>
      <c r="FE81" s="15"/>
      <c r="FF81" s="15"/>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c r="HY81" s="15"/>
      <c r="HZ81" s="15"/>
      <c r="IA81" s="15"/>
      <c r="IB81" s="15"/>
      <c r="IC81" s="15"/>
      <c r="ID81" s="15"/>
      <c r="IE81" s="15"/>
      <c r="IF81" s="15"/>
      <c r="IG81" s="15"/>
      <c r="IH81" s="15"/>
      <c r="II81" s="15"/>
      <c r="IJ81" s="15"/>
      <c r="IK81" s="15"/>
      <c r="IL81" s="15"/>
      <c r="IM81" s="15"/>
      <c r="IN81" s="15"/>
      <c r="IO81" s="15"/>
      <c r="IP81" s="15"/>
      <c r="IQ81" s="15"/>
      <c r="IR81" s="15"/>
      <c r="IS81" s="15"/>
      <c r="IT81" s="15"/>
      <c r="IU81" s="15"/>
      <c r="IV81" s="15"/>
      <c r="IW81" s="15"/>
      <c r="IX81" s="15"/>
      <c r="IY81" s="15"/>
      <c r="IZ81" s="15"/>
      <c r="JA81" s="15"/>
      <c r="JB81" s="15"/>
      <c r="JC81" s="15"/>
      <c r="JD81" s="15"/>
      <c r="JE81" s="15"/>
      <c r="JF81" s="15"/>
      <c r="JG81" s="15"/>
      <c r="JH81" s="15"/>
      <c r="JI81" s="15"/>
      <c r="JJ81" s="15"/>
      <c r="JK81" s="15"/>
      <c r="JL81" s="15"/>
      <c r="JM81" s="15"/>
      <c r="JN81" s="15"/>
      <c r="JO81" s="15"/>
      <c r="JP81" s="15"/>
      <c r="JQ81" s="15"/>
      <c r="JR81" s="15"/>
      <c r="JS81" s="15"/>
      <c r="JT81" s="15"/>
      <c r="JU81" s="15"/>
      <c r="JV81" s="15"/>
      <c r="JW81" s="15"/>
      <c r="JX81" s="15"/>
      <c r="JY81" s="15"/>
      <c r="JZ81" s="15"/>
      <c r="KA81" s="15"/>
      <c r="KB81" s="15"/>
      <c r="KC81" s="15"/>
      <c r="KD81" s="15"/>
      <c r="KE81" s="15"/>
      <c r="KF81" s="15"/>
      <c r="KG81" s="15"/>
      <c r="KH81" s="15"/>
      <c r="KI81" s="15"/>
      <c r="KJ81" s="15"/>
      <c r="KK81" s="15"/>
      <c r="KL81" s="15"/>
      <c r="KM81" s="15"/>
      <c r="KN81" s="15"/>
      <c r="KO81" s="15"/>
      <c r="KP81" s="15"/>
      <c r="KQ81" s="15"/>
      <c r="KR81" s="15"/>
      <c r="KS81" s="15"/>
      <c r="KT81" s="15"/>
      <c r="KU81" s="15"/>
      <c r="KV81" s="15"/>
      <c r="KW81" s="15"/>
      <c r="KX81" s="15"/>
      <c r="KY81" s="15"/>
      <c r="KZ81" s="15"/>
      <c r="LA81" s="15"/>
      <c r="LB81" s="15"/>
      <c r="LC81" s="15"/>
      <c r="LD81" s="15"/>
      <c r="LE81" s="15"/>
      <c r="LF81" s="15"/>
      <c r="LG81" s="15"/>
      <c r="LH81" s="15"/>
      <c r="LI81" s="15"/>
      <c r="LJ81" s="15"/>
      <c r="LK81" s="15"/>
      <c r="LL81" s="15"/>
      <c r="LM81" s="15"/>
      <c r="LN81" s="15"/>
      <c r="LO81" s="15"/>
      <c r="LP81" s="15"/>
      <c r="LQ81" s="15"/>
      <c r="LR81" s="15"/>
      <c r="LS81" s="15"/>
      <c r="LT81" s="15"/>
    </row>
    <row r="82" spans="1:332" s="9" customFormat="1" ht="204.75" x14ac:dyDescent="0.25">
      <c r="A82" s="662" t="str">
        <f>CONCATENATE(MUEBLES2[[#This Row],[No..]],"-",MUEBLES2[[#This Row],[No. Area ]],"-",MUEBLES2[[#This Row],[No. Del Bien ]],"-",MUEBLES2[[#This Row],[No. Consecutivo del Bien ]],"-",MUEBLES2[[#This Row],[No. de inventario]])</f>
        <v>01-31-115-013-0077</v>
      </c>
      <c r="B82" s="495"/>
      <c r="C82" s="495" t="s">
        <v>6814</v>
      </c>
      <c r="D82" s="494" t="s">
        <v>4060</v>
      </c>
      <c r="E82" s="495" t="str">
        <f>VLOOKUP(MUEBLES2[[#This Row],[No..]],EDIFICIOS[],2,FALSE)</f>
        <v>PALACIO MUNICIPAL</v>
      </c>
      <c r="F82" s="495" t="str">
        <f>VLOOKUP(MUEBLES2[[#This Row],[No..]],EDIFICIOS[],3,FALSE)</f>
        <v>PALACIO MUNICIPAL, S/N, COLONIA CENTRO</v>
      </c>
      <c r="G82" s="496" t="s">
        <v>4276</v>
      </c>
      <c r="H82" s="494" t="str">
        <f>VLOOKUP(MUEBLES2[[#This Row],[No. Area ]],AREAS[],2,FALSE)</f>
        <v>DESARROLLO SOCIAL Y ECONÓMICO</v>
      </c>
      <c r="I82" s="496" t="str">
        <f>VLOOKUP(MUEBLES2[[#This Row],[No. Area ]],AREAS[],5,FALSE)</f>
        <v>C. GILBERTO ÁNGELES CORTÉS</v>
      </c>
      <c r="J82" s="496">
        <v>71</v>
      </c>
      <c r="K82" s="494" t="str">
        <f>VLOOKUP(MUEBLES2[[#This Row],[Núm. De nomina]],PERSONAL[],2,FALSE)</f>
        <v>C. GILBERTO ÁNGELES CORTÉS</v>
      </c>
      <c r="L82" s="523" t="str">
        <f>VLOOKUP(MUEBLES2[[#This Row],[Núm. De nomina]],PERSONAL[],3,FALSE)</f>
        <v xml:space="preserve">TITULAR </v>
      </c>
      <c r="M82" s="494" t="s">
        <v>4379</v>
      </c>
      <c r="N82" s="531" t="s">
        <v>4704</v>
      </c>
      <c r="O82" s="497" t="str">
        <f>VLOOKUP(MUEBLES2[[#This Row],[No. Del Bien ]],BIENES[],2,FALSE)</f>
        <v xml:space="preserve">ESCRITORIO </v>
      </c>
      <c r="P82" s="499" t="s">
        <v>2453</v>
      </c>
      <c r="Q82" s="529" t="s">
        <v>5021</v>
      </c>
      <c r="R82" s="494" t="s">
        <v>39</v>
      </c>
      <c r="S82" s="494" t="s">
        <v>39</v>
      </c>
      <c r="T82" s="494" t="s">
        <v>39</v>
      </c>
      <c r="U82" s="494" t="s">
        <v>40</v>
      </c>
      <c r="V82" s="525">
        <v>40953</v>
      </c>
      <c r="W82" s="528">
        <v>1972</v>
      </c>
      <c r="X82" s="528">
        <v>1971</v>
      </c>
      <c r="Y82" s="528">
        <v>1</v>
      </c>
      <c r="Z82" s="510" t="s">
        <v>26</v>
      </c>
      <c r="AA82" s="546"/>
      <c r="AB82" s="493"/>
      <c r="AC82" s="600"/>
    </row>
    <row r="83" spans="1:332" s="9" customFormat="1" ht="189" x14ac:dyDescent="0.25">
      <c r="A83" s="662" t="str">
        <f>CONCATENATE(MUEBLES2[[#This Row],[No..]],"-",MUEBLES2[[#This Row],[No. Area ]],"-",MUEBLES2[[#This Row],[No. Del Bien ]],"-",MUEBLES2[[#This Row],[No. Consecutivo del Bien ]],"-",MUEBLES2[[#This Row],[No. de inventario]])</f>
        <v>01-32-115-014-0078</v>
      </c>
      <c r="B83" s="495"/>
      <c r="C83" s="495" t="s">
        <v>6815</v>
      </c>
      <c r="D83" s="494" t="s">
        <v>4060</v>
      </c>
      <c r="E83" s="495" t="str">
        <f>VLOOKUP(MUEBLES2[[#This Row],[No..]],EDIFICIOS[],2,FALSE)</f>
        <v>PALACIO MUNICIPAL</v>
      </c>
      <c r="F83" s="495" t="str">
        <f>VLOOKUP(MUEBLES2[[#This Row],[No..]],EDIFICIOS[],3,FALSE)</f>
        <v>PALACIO MUNICIPAL, S/N, COLONIA CENTRO</v>
      </c>
      <c r="G83" s="496" t="s">
        <v>4277</v>
      </c>
      <c r="H83" s="494" t="str">
        <f>VLOOKUP(MUEBLES2[[#This Row],[No. Area ]],AREAS[],2,FALSE)</f>
        <v xml:space="preserve">DESARROLLO ECONÓMICO Y PROYECTOS PRODUCTIVOS </v>
      </c>
      <c r="I83" s="496">
        <f>VLOOKUP(MUEBLES2[[#This Row],[No. Area ]],AREAS[],5,FALSE)</f>
        <v>0</v>
      </c>
      <c r="J83" s="496">
        <v>71</v>
      </c>
      <c r="K83" s="494" t="str">
        <f>VLOOKUP(MUEBLES2[[#This Row],[Núm. De nomina]],PERSONAL[],2,FALSE)</f>
        <v>C. GILBERTO ÁNGELES CORTÉS</v>
      </c>
      <c r="L83" s="523" t="str">
        <f>VLOOKUP(MUEBLES2[[#This Row],[Núm. De nomina]],PERSONAL[],3,FALSE)</f>
        <v xml:space="preserve">TITULAR </v>
      </c>
      <c r="M83" s="494" t="s">
        <v>4379</v>
      </c>
      <c r="N83" s="531" t="s">
        <v>4705</v>
      </c>
      <c r="O83" s="497" t="str">
        <f>VLOOKUP(MUEBLES2[[#This Row],[No. Del Bien ]],BIENES[],2,FALSE)</f>
        <v xml:space="preserve">ESCRITORIO </v>
      </c>
      <c r="P83" s="499" t="s">
        <v>2455</v>
      </c>
      <c r="Q83" s="529" t="s">
        <v>5022</v>
      </c>
      <c r="R83" s="494" t="s">
        <v>557</v>
      </c>
      <c r="S83" s="494" t="s">
        <v>557</v>
      </c>
      <c r="T83" s="494" t="s">
        <v>557</v>
      </c>
      <c r="U83" s="494" t="s">
        <v>40</v>
      </c>
      <c r="V83" s="525"/>
      <c r="W83" s="528"/>
      <c r="X83" s="528"/>
      <c r="Y83" s="528"/>
      <c r="Z83" s="510" t="s">
        <v>26</v>
      </c>
      <c r="AA83" s="546"/>
      <c r="AB83" s="493"/>
      <c r="AC83" s="600" t="s">
        <v>568</v>
      </c>
    </row>
    <row r="84" spans="1:332" s="9" customFormat="1" ht="126" x14ac:dyDescent="0.25">
      <c r="A84" s="662" t="str">
        <f>CONCATENATE(MUEBLES2[[#This Row],[No..]],"-",MUEBLES2[[#This Row],[No. Area ]],"-",MUEBLES2[[#This Row],[No. Del Bien ]],"-",MUEBLES2[[#This Row],[No. Consecutivo del Bien ]],"-",MUEBLES2[[#This Row],[No. de inventario]])</f>
        <v>01-31-115-015-0079</v>
      </c>
      <c r="B84" s="495"/>
      <c r="C84" s="495" t="s">
        <v>6816</v>
      </c>
      <c r="D84" s="494" t="s">
        <v>4060</v>
      </c>
      <c r="E84" s="495" t="str">
        <f>VLOOKUP(MUEBLES2[[#This Row],[No..]],EDIFICIOS[],2,FALSE)</f>
        <v>PALACIO MUNICIPAL</v>
      </c>
      <c r="F84" s="495" t="str">
        <f>VLOOKUP(MUEBLES2[[#This Row],[No..]],EDIFICIOS[],3,FALSE)</f>
        <v>PALACIO MUNICIPAL, S/N, COLONIA CENTRO</v>
      </c>
      <c r="G84" s="496" t="s">
        <v>4276</v>
      </c>
      <c r="H84" s="494" t="str">
        <f>VLOOKUP(MUEBLES2[[#This Row],[No. Area ]],AREAS[],2,FALSE)</f>
        <v>DESARROLLO SOCIAL Y ECONÓMICO</v>
      </c>
      <c r="I84" s="496" t="str">
        <f>VLOOKUP(MUEBLES2[[#This Row],[No. Area ]],AREAS[],5,FALSE)</f>
        <v>C. GILBERTO ÁNGELES CORTÉS</v>
      </c>
      <c r="J84" s="496">
        <v>189</v>
      </c>
      <c r="K84" s="494" t="str">
        <f>VLOOKUP(MUEBLES2[[#This Row],[Núm. De nomina]],PERSONAL[],2,FALSE)</f>
        <v>C. SILVIA HERNÁNDEZ LÓPEZ</v>
      </c>
      <c r="L84" s="523" t="str">
        <f>VLOOKUP(MUEBLES2[[#This Row],[Núm. De nomina]],PERSONAL[],3,FALSE)</f>
        <v>AUXILIAR ADMINISTRATIVO</v>
      </c>
      <c r="M84" s="494" t="s">
        <v>4379</v>
      </c>
      <c r="N84" s="531" t="s">
        <v>4706</v>
      </c>
      <c r="O84" s="497" t="str">
        <f>VLOOKUP(MUEBLES2[[#This Row],[No. Del Bien ]],BIENES[],2,FALSE)</f>
        <v xml:space="preserve">ESCRITORIO </v>
      </c>
      <c r="P84" s="499" t="s">
        <v>2457</v>
      </c>
      <c r="Q84" s="529" t="s">
        <v>5023</v>
      </c>
      <c r="R84" s="494" t="s">
        <v>557</v>
      </c>
      <c r="S84" s="494" t="s">
        <v>557</v>
      </c>
      <c r="T84" s="494" t="s">
        <v>557</v>
      </c>
      <c r="U84" s="494" t="s">
        <v>40</v>
      </c>
      <c r="V84" s="525"/>
      <c r="W84" s="528"/>
      <c r="X84" s="528"/>
      <c r="Y84" s="528"/>
      <c r="Z84" s="510" t="s">
        <v>26</v>
      </c>
      <c r="AA84" s="546"/>
      <c r="AB84" s="493"/>
      <c r="AC84" s="600"/>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c r="EB84" s="15"/>
      <c r="EC84" s="15"/>
      <c r="ED84" s="15"/>
      <c r="EE84" s="15"/>
      <c r="EF84" s="15"/>
      <c r="EG84" s="15"/>
      <c r="EH84" s="15"/>
      <c r="EI84" s="15"/>
      <c r="EJ84" s="15"/>
      <c r="EK84" s="15"/>
      <c r="EL84" s="15"/>
      <c r="EM84" s="15"/>
      <c r="EN84" s="15"/>
      <c r="EO84" s="15"/>
      <c r="EP84" s="15"/>
      <c r="EQ84" s="15"/>
      <c r="ER84" s="15"/>
      <c r="ES84" s="15"/>
      <c r="ET84" s="15"/>
      <c r="EU84" s="15"/>
      <c r="EV84" s="15"/>
      <c r="EW84" s="15"/>
      <c r="EX84" s="15"/>
      <c r="EY84" s="15"/>
      <c r="EZ84" s="15"/>
      <c r="FA84" s="15"/>
      <c r="FB84" s="15"/>
      <c r="FC84" s="15"/>
      <c r="FD84" s="15"/>
      <c r="FE84" s="15"/>
      <c r="FF84" s="15"/>
      <c r="FG84" s="15"/>
      <c r="FH84" s="15"/>
      <c r="FI84" s="15"/>
      <c r="FJ84" s="15"/>
      <c r="FK84" s="15"/>
      <c r="FL84" s="15"/>
      <c r="FM84" s="15"/>
      <c r="FN84" s="15"/>
      <c r="FO84" s="15"/>
      <c r="FP84" s="15"/>
      <c r="FQ84" s="15"/>
      <c r="FR84" s="15"/>
      <c r="FS84" s="15"/>
      <c r="FT84" s="15"/>
      <c r="FU84" s="15"/>
      <c r="FV84" s="15"/>
      <c r="FW84" s="15"/>
      <c r="FX84" s="15"/>
      <c r="FY84" s="15"/>
      <c r="FZ84" s="15"/>
      <c r="GA84" s="15"/>
      <c r="GB84" s="15"/>
      <c r="GC84" s="15"/>
      <c r="GD84" s="15"/>
      <c r="GE84" s="15"/>
      <c r="GF84" s="15"/>
      <c r="GG84" s="15"/>
      <c r="GH84" s="15"/>
      <c r="GI84" s="15"/>
      <c r="GJ84" s="15"/>
      <c r="GK84" s="15"/>
      <c r="GL84" s="15"/>
      <c r="GM84" s="15"/>
      <c r="GN84" s="15"/>
      <c r="GO84" s="15"/>
      <c r="GP84" s="15"/>
      <c r="GQ84" s="15"/>
      <c r="GR84" s="15"/>
      <c r="GS84" s="15"/>
      <c r="GT84" s="15"/>
      <c r="GU84" s="15"/>
      <c r="GV84" s="15"/>
      <c r="GW84" s="15"/>
      <c r="GX84" s="15"/>
      <c r="GY84" s="15"/>
      <c r="GZ84" s="15"/>
      <c r="HA84" s="15"/>
      <c r="HB84" s="15"/>
      <c r="HC84" s="15"/>
      <c r="HD84" s="15"/>
      <c r="HE84" s="15"/>
      <c r="HF84" s="15"/>
      <c r="HG84" s="15"/>
      <c r="HH84" s="15"/>
      <c r="HI84" s="15"/>
      <c r="HJ84" s="15"/>
      <c r="HK84" s="15"/>
      <c r="HL84" s="15"/>
      <c r="HM84" s="15"/>
      <c r="HN84" s="15"/>
      <c r="HO84" s="15"/>
      <c r="HP84" s="15"/>
      <c r="HQ84" s="15"/>
      <c r="HR84" s="15"/>
      <c r="HS84" s="15"/>
      <c r="HT84" s="15"/>
      <c r="HU84" s="15"/>
      <c r="HV84" s="15"/>
      <c r="HW84" s="15"/>
      <c r="HX84" s="15"/>
      <c r="HY84" s="15"/>
      <c r="HZ84" s="15"/>
      <c r="IA84" s="15"/>
      <c r="IB84" s="15"/>
      <c r="IC84" s="15"/>
      <c r="ID84" s="15"/>
      <c r="IE84" s="15"/>
      <c r="IF84" s="15"/>
      <c r="IG84" s="15"/>
      <c r="IH84" s="15"/>
      <c r="II84" s="15"/>
      <c r="IJ84" s="15"/>
      <c r="IK84" s="15"/>
      <c r="IL84" s="15"/>
      <c r="IM84" s="15"/>
      <c r="IN84" s="15"/>
      <c r="IO84" s="15"/>
      <c r="IP84" s="15"/>
      <c r="IQ84" s="15"/>
      <c r="IR84" s="15"/>
      <c r="IS84" s="15"/>
      <c r="IT84" s="15"/>
      <c r="IU84" s="15"/>
      <c r="IV84" s="15"/>
      <c r="IW84" s="15"/>
      <c r="IX84" s="15"/>
      <c r="IY84" s="15"/>
      <c r="IZ84" s="15"/>
      <c r="JA84" s="15"/>
      <c r="JB84" s="15"/>
      <c r="JC84" s="15"/>
      <c r="JD84" s="15"/>
      <c r="JE84" s="15"/>
      <c r="JF84" s="15"/>
      <c r="JG84" s="15"/>
      <c r="JH84" s="15"/>
      <c r="JI84" s="15"/>
      <c r="JJ84" s="15"/>
      <c r="JK84" s="15"/>
      <c r="JL84" s="15"/>
      <c r="JM84" s="15"/>
      <c r="JN84" s="15"/>
      <c r="JO84" s="15"/>
      <c r="JP84" s="15"/>
      <c r="JQ84" s="15"/>
      <c r="JR84" s="15"/>
      <c r="JS84" s="15"/>
      <c r="JT84" s="15"/>
      <c r="JU84" s="15"/>
      <c r="JV84" s="15"/>
      <c r="JW84" s="15"/>
      <c r="JX84" s="15"/>
      <c r="JY84" s="15"/>
      <c r="JZ84" s="15"/>
      <c r="KA84" s="15"/>
      <c r="KB84" s="15"/>
      <c r="KC84" s="15"/>
      <c r="KD84" s="15"/>
      <c r="KE84" s="15"/>
      <c r="KF84" s="15"/>
      <c r="KG84" s="15"/>
      <c r="KH84" s="15"/>
      <c r="KI84" s="15"/>
      <c r="KJ84" s="15"/>
      <c r="KK84" s="15"/>
      <c r="KL84" s="15"/>
      <c r="KM84" s="15"/>
      <c r="KN84" s="15"/>
      <c r="KO84" s="15"/>
      <c r="KP84" s="15"/>
      <c r="KQ84" s="15"/>
      <c r="KR84" s="15"/>
      <c r="KS84" s="15"/>
      <c r="KT84" s="15"/>
      <c r="KU84" s="15"/>
      <c r="KV84" s="15"/>
      <c r="KW84" s="15"/>
      <c r="KX84" s="15"/>
      <c r="KY84" s="15"/>
      <c r="KZ84" s="15"/>
      <c r="LA84" s="15"/>
      <c r="LB84" s="15"/>
      <c r="LC84" s="15"/>
      <c r="LD84" s="15"/>
      <c r="LE84" s="15"/>
      <c r="LF84" s="15"/>
      <c r="LG84" s="15"/>
      <c r="LH84" s="15"/>
      <c r="LI84" s="15"/>
      <c r="LJ84" s="15"/>
      <c r="LK84" s="15"/>
      <c r="LL84" s="15"/>
      <c r="LM84" s="15"/>
      <c r="LN84" s="15"/>
      <c r="LO84" s="15"/>
      <c r="LP84" s="15"/>
      <c r="LQ84" s="15"/>
      <c r="LR84" s="15"/>
      <c r="LS84" s="15"/>
      <c r="LT84" s="15"/>
    </row>
    <row r="85" spans="1:332" s="9" customFormat="1" ht="94.5" x14ac:dyDescent="0.25">
      <c r="A85" s="662" t="str">
        <f>CONCATENATE(MUEBLES2[[#This Row],[No..]],"-",MUEBLES2[[#This Row],[No. Area ]],"-",MUEBLES2[[#This Row],[No. Del Bien ]],"-",MUEBLES2[[#This Row],[No. Consecutivo del Bien ]],"-",MUEBLES2[[#This Row],[No. de inventario]])</f>
        <v>01-15-272-027-0080</v>
      </c>
      <c r="B85" s="495"/>
      <c r="C85" s="495" t="s">
        <v>6817</v>
      </c>
      <c r="D85" s="494" t="s">
        <v>4060</v>
      </c>
      <c r="E85" s="495" t="str">
        <f>VLOOKUP(MUEBLES2[[#This Row],[No..]],EDIFICIOS[],2,FALSE)</f>
        <v>PALACIO MUNICIPAL</v>
      </c>
      <c r="F85" s="495" t="str">
        <f>VLOOKUP(MUEBLES2[[#This Row],[No..]],EDIFICIOS[],3,FALSE)</f>
        <v>PALACIO MUNICIPAL, S/N, COLONIA CENTRO</v>
      </c>
      <c r="G85" s="496" t="s">
        <v>4260</v>
      </c>
      <c r="H85" s="494" t="str">
        <f>VLOOKUP(MUEBLES2[[#This Row],[No. Area ]],AREAS[],2,FALSE)</f>
        <v>RECURSOS HUMANOS</v>
      </c>
      <c r="I85" s="496" t="str">
        <f>VLOOKUP(MUEBLES2[[#This Row],[No. Area ]],AREAS[],5,FALSE)</f>
        <v>LIC. CHRISTEL MORENO MARTÍNEZ</v>
      </c>
      <c r="J85" s="496">
        <v>158</v>
      </c>
      <c r="K85" s="494" t="str">
        <f>VLOOKUP(MUEBLES2[[#This Row],[Núm. De nomina]],PERSONAL[],2,FALSE)</f>
        <v>LIC. CHRISTEL MORENO MARTÍNEZ</v>
      </c>
      <c r="L85" s="523" t="str">
        <f>VLOOKUP(MUEBLES2[[#This Row],[Núm. De nomina]],PERSONAL[],3,FALSE)</f>
        <v>TITULAR</v>
      </c>
      <c r="M85" s="494" t="s">
        <v>4905</v>
      </c>
      <c r="N85" s="531" t="s">
        <v>4718</v>
      </c>
      <c r="O85" s="497" t="str">
        <f>VLOOKUP(MUEBLES2[[#This Row],[No. Del Bien ]],BIENES[],2,FALSE)</f>
        <v xml:space="preserve">SILLA DE ESPERA </v>
      </c>
      <c r="P85" s="499" t="s">
        <v>861</v>
      </c>
      <c r="Q85" s="529" t="s">
        <v>5024</v>
      </c>
      <c r="R85" s="494" t="s">
        <v>557</v>
      </c>
      <c r="S85" s="494" t="s">
        <v>557</v>
      </c>
      <c r="T85" s="494" t="s">
        <v>557</v>
      </c>
      <c r="U85" s="494" t="s">
        <v>40</v>
      </c>
      <c r="V85" s="525"/>
      <c r="W85" s="528"/>
      <c r="X85" s="528"/>
      <c r="Y85" s="528"/>
      <c r="Z85" s="510" t="s">
        <v>26</v>
      </c>
      <c r="AA85" s="546"/>
      <c r="AB85" s="493"/>
      <c r="AC85" s="600" t="s">
        <v>2390</v>
      </c>
    </row>
    <row r="86" spans="1:332" s="9" customFormat="1" ht="252" x14ac:dyDescent="0.25">
      <c r="A86" s="662" t="str">
        <f>CONCATENATE(MUEBLES2[[#This Row],[No..]],"-",MUEBLES2[[#This Row],[No. Area ]],"-",MUEBLES2[[#This Row],[No. Del Bien ]],"-",MUEBLES2[[#This Row],[No. Consecutivo del Bien ]],"-",MUEBLES2[[#This Row],[No. de inventario]])</f>
        <v>01-34-013-008-0081</v>
      </c>
      <c r="B86" s="495"/>
      <c r="C86" s="495" t="s">
        <v>7927</v>
      </c>
      <c r="D86" s="494" t="s">
        <v>4060</v>
      </c>
      <c r="E86" s="495" t="str">
        <f>VLOOKUP(MUEBLES2[[#This Row],[No..]],EDIFICIOS[],2,FALSE)</f>
        <v>PALACIO MUNICIPAL</v>
      </c>
      <c r="F86" s="495" t="str">
        <f>VLOOKUP(MUEBLES2[[#This Row],[No..]],EDIFICIOS[],3,FALSE)</f>
        <v>PALACIO MUNICIPAL, S/N, COLONIA CENTRO</v>
      </c>
      <c r="G86" s="496" t="s">
        <v>4279</v>
      </c>
      <c r="H86" s="494" t="str">
        <f>VLOOKUP(MUEBLES2[[#This Row],[No. Area ]],AREAS[],2,FALSE)</f>
        <v xml:space="preserve">ENLACE MUNICIPAL PARA LA ATENCION DE LAS PERSONAS ADULTAS MAYORES </v>
      </c>
      <c r="I86" s="496" t="str">
        <f>VLOOKUP(MUEBLES2[[#This Row],[No. Area ]],AREAS[],5,FALSE)</f>
        <v>C. RUBEN MARTÍNEZ ALONSO</v>
      </c>
      <c r="J86" s="496">
        <v>93</v>
      </c>
      <c r="K86" s="494" t="str">
        <f>VLOOKUP(MUEBLES2[[#This Row],[Núm. De nomina]],PERSONAL[],2,FALSE)</f>
        <v>C. RUBEN MARTÍNEZ ALONSO</v>
      </c>
      <c r="L86" s="496" t="str">
        <f>VLOOKUP(MUEBLES2[[#This Row],[Núm. De nomina]],PERSONAL[],3,FALSE)</f>
        <v>TITULAR</v>
      </c>
      <c r="M86" s="494" t="s">
        <v>4704</v>
      </c>
      <c r="N86" s="529" t="s">
        <v>4699</v>
      </c>
      <c r="O86" s="497" t="str">
        <f>VLOOKUP(MUEBLES2[[#This Row],[No. Del Bien ]],BIENES[],2,FALSE)</f>
        <v xml:space="preserve">ARCHIVERO </v>
      </c>
      <c r="P86" s="499" t="s">
        <v>2460</v>
      </c>
      <c r="Q86" s="529" t="s">
        <v>5025</v>
      </c>
      <c r="R86" s="494" t="s">
        <v>557</v>
      </c>
      <c r="S86" s="494" t="s">
        <v>557</v>
      </c>
      <c r="T86" s="494" t="s">
        <v>557</v>
      </c>
      <c r="U86" s="494" t="s">
        <v>40</v>
      </c>
      <c r="V86" s="525"/>
      <c r="W86" s="528"/>
      <c r="X86" s="528"/>
      <c r="Y86" s="528"/>
      <c r="Z86" s="510" t="s">
        <v>26</v>
      </c>
      <c r="AA86" s="546"/>
      <c r="AB86" s="493"/>
      <c r="AC86" s="600"/>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c r="IG86" s="15"/>
      <c r="IH86" s="15"/>
      <c r="II86" s="15"/>
      <c r="IJ86" s="15"/>
      <c r="IK86" s="15"/>
      <c r="IL86" s="15"/>
      <c r="IM86" s="15"/>
      <c r="IN86" s="15"/>
      <c r="IO86" s="15"/>
      <c r="IP86" s="15"/>
      <c r="IQ86" s="15"/>
      <c r="IR86" s="15"/>
      <c r="IS86" s="15"/>
      <c r="IT86" s="15"/>
      <c r="IU86" s="15"/>
      <c r="IV86" s="15"/>
      <c r="IW86" s="15"/>
      <c r="IX86" s="15"/>
      <c r="IY86" s="15"/>
      <c r="IZ86" s="15"/>
      <c r="JA86" s="15"/>
      <c r="JB86" s="15"/>
      <c r="JC86" s="15"/>
      <c r="JD86" s="15"/>
      <c r="JE86" s="15"/>
      <c r="JF86" s="15"/>
      <c r="JG86" s="15"/>
      <c r="JH86" s="15"/>
      <c r="JI86" s="15"/>
      <c r="JJ86" s="15"/>
      <c r="JK86" s="15"/>
      <c r="JL86" s="15"/>
      <c r="JM86" s="15"/>
      <c r="JN86" s="15"/>
      <c r="JO86" s="15"/>
      <c r="JP86" s="15"/>
      <c r="JQ86" s="15"/>
      <c r="JR86" s="15"/>
      <c r="JS86" s="15"/>
      <c r="JT86" s="15"/>
      <c r="JU86" s="15"/>
      <c r="JV86" s="15"/>
      <c r="JW86" s="15"/>
      <c r="JX86" s="15"/>
      <c r="JY86" s="15"/>
      <c r="JZ86" s="15"/>
      <c r="KA86" s="15"/>
      <c r="KB86" s="15"/>
      <c r="KC86" s="15"/>
      <c r="KD86" s="15"/>
      <c r="KE86" s="15"/>
      <c r="KF86" s="15"/>
      <c r="KG86" s="15"/>
      <c r="KH86" s="15"/>
      <c r="KI86" s="15"/>
      <c r="KJ86" s="15"/>
      <c r="KK86" s="15"/>
      <c r="KL86" s="15"/>
      <c r="KM86" s="15"/>
      <c r="KN86" s="15"/>
      <c r="KO86" s="15"/>
      <c r="KP86" s="15"/>
      <c r="KQ86" s="15"/>
      <c r="KR86" s="15"/>
      <c r="KS86" s="15"/>
      <c r="KT86" s="15"/>
      <c r="KU86" s="15"/>
      <c r="KV86" s="15"/>
      <c r="KW86" s="15"/>
      <c r="KX86" s="15"/>
      <c r="KY86" s="15"/>
      <c r="KZ86" s="15"/>
      <c r="LA86" s="15"/>
      <c r="LB86" s="15"/>
      <c r="LC86" s="15"/>
      <c r="LD86" s="15"/>
      <c r="LE86" s="15"/>
      <c r="LF86" s="15"/>
      <c r="LG86" s="15"/>
      <c r="LH86" s="15"/>
      <c r="LI86" s="15"/>
      <c r="LJ86" s="15"/>
      <c r="LK86" s="15"/>
      <c r="LL86" s="15"/>
      <c r="LM86" s="15"/>
      <c r="LN86" s="15"/>
      <c r="LO86" s="15"/>
      <c r="LP86" s="15"/>
      <c r="LQ86" s="15"/>
      <c r="LR86" s="15"/>
      <c r="LS86" s="15"/>
      <c r="LT86" s="15"/>
    </row>
    <row r="87" spans="1:332" s="9" customFormat="1" ht="126" x14ac:dyDescent="0.25">
      <c r="A87" s="662" t="str">
        <f>CONCATENATE(MUEBLES2[[#This Row],[No..]],"-",MUEBLES2[[#This Row],[No. Area ]],"-",MUEBLES2[[#This Row],[No. Del Bien ]],"-",MUEBLES2[[#This Row],[No. Consecutivo del Bien ]],"-",MUEBLES2[[#This Row],[No. de inventario]])</f>
        <v>01-31-271-007-0082</v>
      </c>
      <c r="B87" s="495"/>
      <c r="C87" s="495" t="s">
        <v>6818</v>
      </c>
      <c r="D87" s="494" t="s">
        <v>4060</v>
      </c>
      <c r="E87" s="495" t="str">
        <f>VLOOKUP(MUEBLES2[[#This Row],[No..]],EDIFICIOS[],2,FALSE)</f>
        <v>PALACIO MUNICIPAL</v>
      </c>
      <c r="F87" s="495" t="str">
        <f>VLOOKUP(MUEBLES2[[#This Row],[No..]],EDIFICIOS[],3,FALSE)</f>
        <v>PALACIO MUNICIPAL, S/N, COLONIA CENTRO</v>
      </c>
      <c r="G87" s="496" t="s">
        <v>4276</v>
      </c>
      <c r="H87" s="494" t="str">
        <f>VLOOKUP(MUEBLES2[[#This Row],[No. Area ]],AREAS[],2,FALSE)</f>
        <v>DESARROLLO SOCIAL Y ECONÓMICO</v>
      </c>
      <c r="I87" s="496" t="str">
        <f>VLOOKUP(MUEBLES2[[#This Row],[No. Area ]],AREAS[],5,FALSE)</f>
        <v>C. GILBERTO ÁNGELES CORTÉS</v>
      </c>
      <c r="J87" s="496">
        <v>144</v>
      </c>
      <c r="K87" s="494" t="str">
        <f>VLOOKUP(MUEBLES2[[#This Row],[Núm. De nomina]],PERSONAL[],2,FALSE)</f>
        <v>C. JOSÉ ÁNGEL SANTIAGO HERNÁNDEZ</v>
      </c>
      <c r="L87" s="496" t="str">
        <f>VLOOKUP(MUEBLES2[[#This Row],[Núm. De nomina]],PERSONAL[],3,FALSE)</f>
        <v>AUXILIAR "A"</v>
      </c>
      <c r="M87" s="494" t="s">
        <v>4904</v>
      </c>
      <c r="N87" s="529" t="s">
        <v>4698</v>
      </c>
      <c r="O87" s="497" t="str">
        <f>VLOOKUP(MUEBLES2[[#This Row],[No. Del Bien ]],BIENES[],2,FALSE)</f>
        <v xml:space="preserve">SILLA AJUSTABLE </v>
      </c>
      <c r="P87" s="499" t="s">
        <v>2462</v>
      </c>
      <c r="Q87" s="529" t="s">
        <v>5026</v>
      </c>
      <c r="R87" s="494" t="s">
        <v>557</v>
      </c>
      <c r="S87" s="494" t="s">
        <v>557</v>
      </c>
      <c r="T87" s="494" t="s">
        <v>557</v>
      </c>
      <c r="U87" s="494" t="s">
        <v>40</v>
      </c>
      <c r="V87" s="525"/>
      <c r="W87" s="528"/>
      <c r="X87" s="528"/>
      <c r="Y87" s="528"/>
      <c r="Z87" s="510" t="s">
        <v>26</v>
      </c>
      <c r="AA87" s="546"/>
      <c r="AB87" s="493"/>
      <c r="AC87" s="600"/>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c r="DP87" s="15"/>
      <c r="DQ87" s="15"/>
      <c r="DR87" s="15"/>
      <c r="DS87" s="15"/>
      <c r="DT87" s="15"/>
      <c r="DU87" s="15"/>
      <c r="DV87" s="15"/>
      <c r="DW87" s="15"/>
      <c r="DX87" s="15"/>
      <c r="DY87" s="15"/>
      <c r="DZ87" s="15"/>
      <c r="EA87" s="15"/>
      <c r="EB87" s="15"/>
      <c r="EC87" s="15"/>
      <c r="ED87" s="15"/>
      <c r="EE87" s="15"/>
      <c r="EF87" s="15"/>
      <c r="EG87" s="15"/>
      <c r="EH87" s="15"/>
      <c r="EI87" s="15"/>
      <c r="EJ87" s="15"/>
      <c r="EK87" s="1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c r="HY87" s="15"/>
      <c r="HZ87" s="15"/>
      <c r="IA87" s="15"/>
      <c r="IB87" s="15"/>
      <c r="IC87" s="15"/>
      <c r="ID87" s="15"/>
      <c r="IE87" s="15"/>
      <c r="IF87" s="15"/>
      <c r="IG87" s="15"/>
      <c r="IH87" s="15"/>
      <c r="II87" s="15"/>
      <c r="IJ87" s="15"/>
      <c r="IK87" s="15"/>
      <c r="IL87" s="15"/>
      <c r="IM87" s="15"/>
      <c r="IN87" s="15"/>
      <c r="IO87" s="15"/>
      <c r="IP87" s="15"/>
      <c r="IQ87" s="15"/>
      <c r="IR87" s="15"/>
      <c r="IS87" s="15"/>
      <c r="IT87" s="15"/>
      <c r="IU87" s="15"/>
      <c r="IV87" s="15"/>
      <c r="IW87" s="15"/>
      <c r="IX87" s="15"/>
      <c r="IY87" s="15"/>
      <c r="IZ87" s="15"/>
      <c r="JA87" s="15"/>
      <c r="JB87" s="15"/>
      <c r="JC87" s="15"/>
      <c r="JD87" s="15"/>
      <c r="JE87" s="15"/>
      <c r="JF87" s="15"/>
      <c r="JG87" s="15"/>
      <c r="JH87" s="15"/>
      <c r="JI87" s="15"/>
      <c r="JJ87" s="15"/>
      <c r="JK87" s="15"/>
      <c r="JL87" s="15"/>
      <c r="JM87" s="15"/>
      <c r="JN87" s="15"/>
      <c r="JO87" s="15"/>
      <c r="JP87" s="15"/>
      <c r="JQ87" s="15"/>
      <c r="JR87" s="15"/>
      <c r="JS87" s="15"/>
      <c r="JT87" s="15"/>
      <c r="JU87" s="15"/>
      <c r="JV87" s="15"/>
      <c r="JW87" s="15"/>
      <c r="JX87" s="15"/>
      <c r="JY87" s="15"/>
      <c r="JZ87" s="15"/>
      <c r="KA87" s="15"/>
      <c r="KB87" s="15"/>
      <c r="KC87" s="15"/>
      <c r="KD87" s="15"/>
      <c r="KE87" s="15"/>
      <c r="KF87" s="15"/>
      <c r="KG87" s="15"/>
      <c r="KH87" s="15"/>
      <c r="KI87" s="15"/>
      <c r="KJ87" s="15"/>
      <c r="KK87" s="15"/>
      <c r="KL87" s="15"/>
      <c r="KM87" s="15"/>
      <c r="KN87" s="15"/>
      <c r="KO87" s="15"/>
      <c r="KP87" s="15"/>
      <c r="KQ87" s="15"/>
      <c r="KR87" s="15"/>
      <c r="KS87" s="15"/>
      <c r="KT87" s="15"/>
      <c r="KU87" s="15"/>
      <c r="KV87" s="15"/>
      <c r="KW87" s="15"/>
      <c r="KX87" s="15"/>
      <c r="KY87" s="15"/>
      <c r="KZ87" s="15"/>
      <c r="LA87" s="15"/>
      <c r="LB87" s="15"/>
      <c r="LC87" s="15"/>
      <c r="LD87" s="15"/>
      <c r="LE87" s="15"/>
      <c r="LF87" s="15"/>
      <c r="LG87" s="15"/>
      <c r="LH87" s="15"/>
      <c r="LI87" s="15"/>
      <c r="LJ87" s="15"/>
      <c r="LK87" s="15"/>
      <c r="LL87" s="15"/>
      <c r="LM87" s="15"/>
      <c r="LN87" s="15"/>
      <c r="LO87" s="15"/>
      <c r="LP87" s="15"/>
      <c r="LQ87" s="15"/>
      <c r="LR87" s="15"/>
      <c r="LS87" s="15"/>
      <c r="LT87" s="15"/>
    </row>
    <row r="88" spans="1:332" s="9" customFormat="1" ht="126" x14ac:dyDescent="0.25">
      <c r="A88" s="662" t="str">
        <f>CONCATENATE(MUEBLES2[[#This Row],[No..]],"-",MUEBLES2[[#This Row],[No. Area ]],"-",MUEBLES2[[#This Row],[No. Del Bien ]],"-",MUEBLES2[[#This Row],[No. Consecutivo del Bien ]],"-",MUEBLES2[[#This Row],[No. de inventario]])</f>
        <v>01-31-271-008-0083</v>
      </c>
      <c r="B88" s="495"/>
      <c r="C88" s="495" t="s">
        <v>6819</v>
      </c>
      <c r="D88" s="494" t="s">
        <v>4060</v>
      </c>
      <c r="E88" s="495" t="str">
        <f>VLOOKUP(MUEBLES2[[#This Row],[No..]],EDIFICIOS[],2,FALSE)</f>
        <v>PALACIO MUNICIPAL</v>
      </c>
      <c r="F88" s="495" t="str">
        <f>VLOOKUP(MUEBLES2[[#This Row],[No..]],EDIFICIOS[],3,FALSE)</f>
        <v>PALACIO MUNICIPAL, S/N, COLONIA CENTRO</v>
      </c>
      <c r="G88" s="496" t="s">
        <v>4276</v>
      </c>
      <c r="H88" s="494" t="str">
        <f>VLOOKUP(MUEBLES2[[#This Row],[No. Area ]],AREAS[],2,FALSE)</f>
        <v>DESARROLLO SOCIAL Y ECONÓMICO</v>
      </c>
      <c r="I88" s="496" t="str">
        <f>VLOOKUP(MUEBLES2[[#This Row],[No. Area ]],AREAS[],5,FALSE)</f>
        <v>C. GILBERTO ÁNGELES CORTÉS</v>
      </c>
      <c r="J88" s="496">
        <v>71</v>
      </c>
      <c r="K88" s="494" t="str">
        <f>VLOOKUP(MUEBLES2[[#This Row],[Núm. De nomina]],PERSONAL[],2,FALSE)</f>
        <v>C. GILBERTO ÁNGELES CORTÉS</v>
      </c>
      <c r="L88" s="496" t="str">
        <f>VLOOKUP(MUEBLES2[[#This Row],[Núm. De nomina]],PERSONAL[],3,FALSE)</f>
        <v xml:space="preserve">TITULAR </v>
      </c>
      <c r="M88" s="494" t="s">
        <v>4904</v>
      </c>
      <c r="N88" s="529" t="s">
        <v>4699</v>
      </c>
      <c r="O88" s="497" t="str">
        <f>VLOOKUP(MUEBLES2[[#This Row],[No. Del Bien ]],BIENES[],2,FALSE)</f>
        <v xml:space="preserve">SILLA AJUSTABLE </v>
      </c>
      <c r="P88" s="499" t="s">
        <v>2464</v>
      </c>
      <c r="Q88" s="529" t="s">
        <v>5027</v>
      </c>
      <c r="R88" s="494" t="s">
        <v>557</v>
      </c>
      <c r="S88" s="494" t="s">
        <v>557</v>
      </c>
      <c r="T88" s="494" t="s">
        <v>557</v>
      </c>
      <c r="U88" s="494" t="s">
        <v>40</v>
      </c>
      <c r="V88" s="525"/>
      <c r="W88" s="528"/>
      <c r="X88" s="528"/>
      <c r="Y88" s="528"/>
      <c r="Z88" s="510" t="s">
        <v>26</v>
      </c>
      <c r="AA88" s="546"/>
      <c r="AB88" s="493"/>
      <c r="AC88" s="600"/>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c r="DK88" s="15"/>
      <c r="DL88" s="15"/>
      <c r="DM88" s="15"/>
      <c r="DN88" s="15"/>
      <c r="DO88" s="15"/>
      <c r="DP88" s="15"/>
      <c r="DQ88" s="15"/>
      <c r="DR88" s="15"/>
      <c r="DS88" s="15"/>
      <c r="DT88" s="15"/>
      <c r="DU88" s="15"/>
      <c r="DV88" s="15"/>
      <c r="DW88" s="15"/>
      <c r="DX88" s="15"/>
      <c r="DY88" s="15"/>
      <c r="DZ88" s="15"/>
      <c r="EA88" s="15"/>
      <c r="EB88" s="15"/>
      <c r="EC88" s="15"/>
      <c r="ED88" s="15"/>
      <c r="EE88" s="15"/>
      <c r="EF88" s="15"/>
      <c r="EG88" s="15"/>
      <c r="EH88" s="15"/>
      <c r="EI88" s="15"/>
      <c r="EJ88" s="15"/>
      <c r="EK88" s="15"/>
      <c r="EL88" s="15"/>
      <c r="EM88" s="15"/>
      <c r="EN88" s="15"/>
      <c r="EO88" s="15"/>
      <c r="EP88" s="15"/>
      <c r="EQ88" s="15"/>
      <c r="ER88" s="15"/>
      <c r="ES88" s="15"/>
      <c r="ET88" s="15"/>
      <c r="EU88" s="15"/>
      <c r="EV88" s="15"/>
      <c r="EW88" s="15"/>
      <c r="EX88" s="15"/>
      <c r="EY88" s="15"/>
      <c r="EZ88" s="15"/>
      <c r="FA88" s="15"/>
      <c r="FB88" s="15"/>
      <c r="FC88" s="15"/>
      <c r="FD88" s="15"/>
      <c r="FE88" s="15"/>
      <c r="FF88" s="15"/>
      <c r="FG88" s="15"/>
      <c r="FH88" s="15"/>
      <c r="FI88" s="15"/>
      <c r="FJ88" s="15"/>
      <c r="FK88" s="15"/>
      <c r="FL88" s="15"/>
      <c r="FM88" s="15"/>
      <c r="FN88" s="15"/>
      <c r="FO88" s="15"/>
      <c r="FP88" s="15"/>
      <c r="FQ88" s="15"/>
      <c r="FR88" s="15"/>
      <c r="FS88" s="15"/>
      <c r="FT88" s="15"/>
      <c r="FU88" s="15"/>
      <c r="FV88" s="15"/>
      <c r="FW88" s="15"/>
      <c r="FX88" s="15"/>
      <c r="FY88" s="15"/>
      <c r="FZ88" s="15"/>
      <c r="GA88" s="15"/>
      <c r="GB88" s="15"/>
      <c r="GC88" s="15"/>
      <c r="GD88" s="15"/>
      <c r="GE88" s="15"/>
      <c r="GF88" s="15"/>
      <c r="GG88" s="15"/>
      <c r="GH88" s="15"/>
      <c r="GI88" s="15"/>
      <c r="GJ88" s="15"/>
      <c r="GK88" s="15"/>
      <c r="GL88" s="15"/>
      <c r="GM88" s="15"/>
      <c r="GN88" s="15"/>
      <c r="GO88" s="15"/>
      <c r="GP88" s="15"/>
      <c r="GQ88" s="15"/>
      <c r="GR88" s="15"/>
      <c r="GS88" s="15"/>
      <c r="GT88" s="15"/>
      <c r="GU88" s="15"/>
      <c r="GV88" s="15"/>
      <c r="GW88" s="15"/>
      <c r="GX88" s="15"/>
      <c r="GY88" s="15"/>
      <c r="GZ88" s="15"/>
      <c r="HA88" s="15"/>
      <c r="HB88" s="15"/>
      <c r="HC88" s="15"/>
      <c r="HD88" s="15"/>
      <c r="HE88" s="15"/>
      <c r="HF88" s="15"/>
      <c r="HG88" s="15"/>
      <c r="HH88" s="15"/>
      <c r="HI88" s="15"/>
      <c r="HJ88" s="15"/>
      <c r="HK88" s="15"/>
      <c r="HL88" s="15"/>
      <c r="HM88" s="15"/>
      <c r="HN88" s="15"/>
      <c r="HO88" s="15"/>
      <c r="HP88" s="15"/>
      <c r="HQ88" s="15"/>
      <c r="HR88" s="15"/>
      <c r="HS88" s="15"/>
      <c r="HT88" s="15"/>
      <c r="HU88" s="15"/>
      <c r="HV88" s="15"/>
      <c r="HW88" s="15"/>
      <c r="HX88" s="15"/>
      <c r="HY88" s="15"/>
      <c r="HZ88" s="15"/>
      <c r="IA88" s="15"/>
      <c r="IB88" s="15"/>
      <c r="IC88" s="15"/>
      <c r="ID88" s="15"/>
      <c r="IE88" s="15"/>
      <c r="IF88" s="15"/>
      <c r="IG88" s="15"/>
      <c r="IH88" s="15"/>
      <c r="II88" s="15"/>
      <c r="IJ88" s="15"/>
      <c r="IK88" s="15"/>
      <c r="IL88" s="15"/>
      <c r="IM88" s="15"/>
      <c r="IN88" s="15"/>
      <c r="IO88" s="15"/>
      <c r="IP88" s="15"/>
      <c r="IQ88" s="15"/>
      <c r="IR88" s="15"/>
      <c r="IS88" s="15"/>
      <c r="IT88" s="15"/>
      <c r="IU88" s="15"/>
      <c r="IV88" s="15"/>
      <c r="IW88" s="15"/>
      <c r="IX88" s="15"/>
      <c r="IY88" s="15"/>
      <c r="IZ88" s="15"/>
      <c r="JA88" s="15"/>
      <c r="JB88" s="15"/>
      <c r="JC88" s="15"/>
      <c r="JD88" s="15"/>
      <c r="JE88" s="15"/>
      <c r="JF88" s="15"/>
      <c r="JG88" s="15"/>
      <c r="JH88" s="15"/>
      <c r="JI88" s="15"/>
      <c r="JJ88" s="15"/>
      <c r="JK88" s="15"/>
      <c r="JL88" s="15"/>
      <c r="JM88" s="15"/>
      <c r="JN88" s="15"/>
      <c r="JO88" s="15"/>
      <c r="JP88" s="15"/>
      <c r="JQ88" s="15"/>
      <c r="JR88" s="15"/>
      <c r="JS88" s="15"/>
      <c r="JT88" s="15"/>
      <c r="JU88" s="15"/>
      <c r="JV88" s="15"/>
      <c r="JW88" s="15"/>
      <c r="JX88" s="15"/>
      <c r="JY88" s="15"/>
      <c r="JZ88" s="15"/>
      <c r="KA88" s="15"/>
      <c r="KB88" s="15"/>
      <c r="KC88" s="15"/>
      <c r="KD88" s="15"/>
      <c r="KE88" s="15"/>
      <c r="KF88" s="15"/>
      <c r="KG88" s="15"/>
      <c r="KH88" s="15"/>
      <c r="KI88" s="15"/>
      <c r="KJ88" s="15"/>
      <c r="KK88" s="15"/>
      <c r="KL88" s="15"/>
      <c r="KM88" s="15"/>
      <c r="KN88" s="15"/>
      <c r="KO88" s="15"/>
      <c r="KP88" s="15"/>
      <c r="KQ88" s="15"/>
      <c r="KR88" s="15"/>
      <c r="KS88" s="15"/>
      <c r="KT88" s="15"/>
      <c r="KU88" s="15"/>
      <c r="KV88" s="15"/>
      <c r="KW88" s="15"/>
      <c r="KX88" s="15"/>
      <c r="KY88" s="15"/>
      <c r="KZ88" s="15"/>
      <c r="LA88" s="15"/>
      <c r="LB88" s="15"/>
      <c r="LC88" s="15"/>
      <c r="LD88" s="15"/>
      <c r="LE88" s="15"/>
      <c r="LF88" s="15"/>
      <c r="LG88" s="15"/>
      <c r="LH88" s="15"/>
      <c r="LI88" s="15"/>
      <c r="LJ88" s="15"/>
      <c r="LK88" s="15"/>
      <c r="LL88" s="15"/>
      <c r="LM88" s="15"/>
      <c r="LN88" s="15"/>
      <c r="LO88" s="15"/>
      <c r="LP88" s="15"/>
      <c r="LQ88" s="15"/>
      <c r="LR88" s="15"/>
      <c r="LS88" s="15"/>
      <c r="LT88" s="15"/>
    </row>
    <row r="89" spans="1:332" s="15" customFormat="1" ht="110.25" x14ac:dyDescent="0.25">
      <c r="A89" s="662" t="str">
        <f>CONCATENATE(MUEBLES2[[#This Row],[No..]],"-",MUEBLES2[[#This Row],[No. Area ]],"-",MUEBLES2[[#This Row],[No. Del Bien ]],"-",MUEBLES2[[#This Row],[No. Consecutivo del Bien ]],"-",MUEBLES2[[#This Row],[No. de inventario]])</f>
        <v>01-37-272-028-0084</v>
      </c>
      <c r="B89" s="495"/>
      <c r="C89" s="495" t="s">
        <v>6820</v>
      </c>
      <c r="D89" s="494" t="s">
        <v>4060</v>
      </c>
      <c r="E89" s="495" t="str">
        <f>VLOOKUP(MUEBLES2[[#This Row],[No..]],EDIFICIOS[],2,FALSE)</f>
        <v>PALACIO MUNICIPAL</v>
      </c>
      <c r="F89" s="495" t="str">
        <f>VLOOKUP(MUEBLES2[[#This Row],[No..]],EDIFICIOS[],3,FALSE)</f>
        <v>PALACIO MUNICIPAL, S/N, COLONIA CENTRO</v>
      </c>
      <c r="G89" s="496" t="s">
        <v>4282</v>
      </c>
      <c r="H89" s="494" t="str">
        <f>VLOOKUP(MUEBLES2[[#This Row],[No. Area ]],AREAS[],2,FALSE)</f>
        <v>PLANEACIÓN</v>
      </c>
      <c r="I89" s="496" t="str">
        <f>VLOOKUP(MUEBLES2[[#This Row],[No. Area ]],AREAS[],5,FALSE)</f>
        <v xml:space="preserve">ING. ANTONIO GÓMEZ GÓMEZ </v>
      </c>
      <c r="J89" s="496">
        <v>26</v>
      </c>
      <c r="K89" s="494" t="str">
        <f>VLOOKUP(MUEBLES2[[#This Row],[Núm. De nomina]],PERSONAL[],2,FALSE)</f>
        <v xml:space="preserve">ING. ANTONIO GÓMEZ GÓMEZ </v>
      </c>
      <c r="L89" s="496" t="str">
        <f>VLOOKUP(MUEBLES2[[#This Row],[Núm. De nomina]],PERSONAL[],3,FALSE)</f>
        <v xml:space="preserve">TITULAR </v>
      </c>
      <c r="M89" s="494" t="s">
        <v>4905</v>
      </c>
      <c r="N89" s="529" t="s">
        <v>4719</v>
      </c>
      <c r="O89" s="497" t="str">
        <f>VLOOKUP(MUEBLES2[[#This Row],[No. Del Bien ]],BIENES[],2,FALSE)</f>
        <v xml:space="preserve">SILLA DE ESPERA </v>
      </c>
      <c r="P89" s="499" t="s">
        <v>2466</v>
      </c>
      <c r="Q89" s="529" t="s">
        <v>5028</v>
      </c>
      <c r="R89" s="494" t="s">
        <v>557</v>
      </c>
      <c r="S89" s="494" t="s">
        <v>557</v>
      </c>
      <c r="T89" s="494" t="s">
        <v>557</v>
      </c>
      <c r="U89" s="494" t="s">
        <v>40</v>
      </c>
      <c r="V89" s="525"/>
      <c r="W89" s="528"/>
      <c r="X89" s="528"/>
      <c r="Y89" s="528"/>
      <c r="Z89" s="510" t="s">
        <v>26</v>
      </c>
      <c r="AA89" s="546"/>
      <c r="AB89" s="493"/>
      <c r="AC89" s="600"/>
    </row>
    <row r="90" spans="1:332" s="9" customFormat="1" ht="252" x14ac:dyDescent="0.25">
      <c r="A90" s="662" t="str">
        <f>CONCATENATE(MUEBLES2[[#This Row],[No..]],"-",MUEBLES2[[#This Row],[No. Area ]],"-",MUEBLES2[[#This Row],[No. Del Bien ]],"-",MUEBLES2[[#This Row],[No. Consecutivo del Bien ]],"-",MUEBLES2[[#This Row],[No. de inventario]])</f>
        <v>01-34-271-009-0085</v>
      </c>
      <c r="B90" s="495"/>
      <c r="C90" s="495" t="s">
        <v>7928</v>
      </c>
      <c r="D90" s="494" t="s">
        <v>4060</v>
      </c>
      <c r="E90" s="495" t="str">
        <f>VLOOKUP(MUEBLES2[[#This Row],[No..]],EDIFICIOS[],2,FALSE)</f>
        <v>PALACIO MUNICIPAL</v>
      </c>
      <c r="F90" s="495" t="str">
        <f>VLOOKUP(MUEBLES2[[#This Row],[No..]],EDIFICIOS[],3,FALSE)</f>
        <v>PALACIO MUNICIPAL, S/N, COLONIA CENTRO</v>
      </c>
      <c r="G90" s="496" t="s">
        <v>4279</v>
      </c>
      <c r="H90" s="494" t="str">
        <f>VLOOKUP(MUEBLES2[[#This Row],[No. Area ]],AREAS[],2,FALSE)</f>
        <v xml:space="preserve">ENLACE MUNICIPAL PARA LA ATENCION DE LAS PERSONAS ADULTAS MAYORES </v>
      </c>
      <c r="I90" s="496" t="str">
        <f>VLOOKUP(MUEBLES2[[#This Row],[No. Area ]],AREAS[],5,FALSE)</f>
        <v>C. RUBEN MARTÍNEZ ALONSO</v>
      </c>
      <c r="J90" s="496">
        <v>84</v>
      </c>
      <c r="K90" s="494" t="str">
        <f>VLOOKUP(MUEBLES2[[#This Row],[Núm. De nomina]],PERSONAL[],2,FALSE)</f>
        <v>C. ALFREDO ATILANO HERNÁNDEZ</v>
      </c>
      <c r="L90" s="496" t="str">
        <f>VLOOKUP(MUEBLES2[[#This Row],[Núm. De nomina]],PERSONAL[],3,FALSE)</f>
        <v>AUXILIAR</v>
      </c>
      <c r="M90" s="494" t="s">
        <v>4904</v>
      </c>
      <c r="N90" s="529" t="s">
        <v>4700</v>
      </c>
      <c r="O90" s="497" t="str">
        <f>VLOOKUP(MUEBLES2[[#This Row],[No. Del Bien ]],BIENES[],2,FALSE)</f>
        <v xml:space="preserve">SILLA AJUSTABLE </v>
      </c>
      <c r="P90" s="499" t="s">
        <v>178</v>
      </c>
      <c r="Q90" s="529" t="s">
        <v>5029</v>
      </c>
      <c r="R90" s="494" t="s">
        <v>107</v>
      </c>
      <c r="S90" s="494" t="s">
        <v>39</v>
      </c>
      <c r="T90" s="494" t="s">
        <v>39</v>
      </c>
      <c r="U90" s="494" t="s">
        <v>40</v>
      </c>
      <c r="V90" s="525"/>
      <c r="W90" s="528"/>
      <c r="X90" s="528"/>
      <c r="Y90" s="528"/>
      <c r="Z90" s="510" t="s">
        <v>26</v>
      </c>
      <c r="AA90" s="546"/>
      <c r="AB90" s="493"/>
      <c r="AC90" s="600" t="s">
        <v>567</v>
      </c>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c r="DK90" s="15"/>
      <c r="DL90" s="15"/>
      <c r="DM90" s="15"/>
      <c r="DN90" s="15"/>
      <c r="DO90" s="15"/>
      <c r="DP90" s="15"/>
      <c r="DQ90" s="15"/>
      <c r="DR90" s="15"/>
      <c r="DS90" s="15"/>
      <c r="DT90" s="15"/>
      <c r="DU90" s="15"/>
      <c r="DV90" s="15"/>
      <c r="DW90" s="15"/>
      <c r="DX90" s="15"/>
      <c r="DY90" s="15"/>
      <c r="DZ90" s="15"/>
      <c r="EA90" s="15"/>
      <c r="EB90" s="15"/>
      <c r="EC90" s="15"/>
      <c r="ED90" s="15"/>
      <c r="EE90" s="15"/>
      <c r="EF90" s="15"/>
      <c r="EG90" s="15"/>
      <c r="EH90" s="15"/>
      <c r="EI90" s="15"/>
      <c r="EJ90" s="15"/>
      <c r="EK90" s="15"/>
      <c r="EL90" s="15"/>
      <c r="EM90" s="15"/>
      <c r="EN90" s="15"/>
      <c r="EO90" s="15"/>
      <c r="EP90" s="15"/>
      <c r="EQ90" s="15"/>
      <c r="ER90" s="15"/>
      <c r="ES90" s="15"/>
      <c r="ET90" s="15"/>
      <c r="EU90" s="15"/>
      <c r="EV90" s="15"/>
      <c r="EW90" s="15"/>
      <c r="EX90" s="15"/>
      <c r="EY90" s="15"/>
      <c r="EZ90" s="15"/>
      <c r="FA90" s="15"/>
      <c r="FB90" s="15"/>
      <c r="FC90" s="15"/>
      <c r="FD90" s="15"/>
      <c r="FE90" s="15"/>
      <c r="FF90" s="15"/>
      <c r="FG90" s="15"/>
      <c r="FH90" s="15"/>
      <c r="FI90" s="15"/>
      <c r="FJ90" s="15"/>
      <c r="FK90" s="15"/>
      <c r="FL90" s="15"/>
      <c r="FM90" s="15"/>
      <c r="FN90" s="15"/>
      <c r="FO90" s="15"/>
      <c r="FP90" s="15"/>
      <c r="FQ90" s="15"/>
      <c r="FR90" s="15"/>
      <c r="FS90" s="15"/>
      <c r="FT90" s="15"/>
      <c r="FU90" s="15"/>
      <c r="FV90" s="15"/>
      <c r="FW90" s="15"/>
      <c r="FX90" s="15"/>
      <c r="FY90" s="15"/>
      <c r="FZ90" s="15"/>
      <c r="GA90" s="15"/>
      <c r="GB90" s="15"/>
      <c r="GC90" s="15"/>
      <c r="GD90" s="15"/>
      <c r="GE90" s="15"/>
      <c r="GF90" s="15"/>
      <c r="GG90" s="15"/>
      <c r="GH90" s="15"/>
      <c r="GI90" s="15"/>
      <c r="GJ90" s="15"/>
      <c r="GK90" s="15"/>
      <c r="GL90" s="15"/>
      <c r="GM90" s="15"/>
      <c r="GN90" s="15"/>
      <c r="GO90" s="15"/>
      <c r="GP90" s="15"/>
      <c r="GQ90" s="15"/>
      <c r="GR90" s="15"/>
      <c r="GS90" s="15"/>
      <c r="GT90" s="15"/>
      <c r="GU90" s="15"/>
      <c r="GV90" s="15"/>
      <c r="GW90" s="15"/>
      <c r="GX90" s="15"/>
      <c r="GY90" s="15"/>
      <c r="GZ90" s="15"/>
      <c r="HA90" s="15"/>
      <c r="HB90" s="15"/>
      <c r="HC90" s="15"/>
      <c r="HD90" s="15"/>
      <c r="HE90" s="15"/>
      <c r="HF90" s="15"/>
      <c r="HG90" s="15"/>
      <c r="HH90" s="15"/>
      <c r="HI90" s="15"/>
      <c r="HJ90" s="15"/>
      <c r="HK90" s="15"/>
      <c r="HL90" s="15"/>
      <c r="HM90" s="15"/>
      <c r="HN90" s="15"/>
      <c r="HO90" s="15"/>
      <c r="HP90" s="15"/>
      <c r="HQ90" s="15"/>
      <c r="HR90" s="15"/>
      <c r="HS90" s="15"/>
      <c r="HT90" s="15"/>
      <c r="HU90" s="15"/>
      <c r="HV90" s="15"/>
      <c r="HW90" s="15"/>
      <c r="HX90" s="15"/>
      <c r="HY90" s="15"/>
      <c r="HZ90" s="15"/>
      <c r="IA90" s="15"/>
      <c r="IB90" s="15"/>
      <c r="IC90" s="15"/>
      <c r="ID90" s="15"/>
      <c r="IE90" s="15"/>
      <c r="IF90" s="15"/>
      <c r="IG90" s="15"/>
      <c r="IH90" s="15"/>
      <c r="II90" s="15"/>
      <c r="IJ90" s="15"/>
      <c r="IK90" s="15"/>
      <c r="IL90" s="15"/>
      <c r="IM90" s="15"/>
      <c r="IN90" s="15"/>
      <c r="IO90" s="15"/>
      <c r="IP90" s="15"/>
      <c r="IQ90" s="15"/>
      <c r="IR90" s="15"/>
      <c r="IS90" s="15"/>
      <c r="IT90" s="15"/>
      <c r="IU90" s="15"/>
      <c r="IV90" s="15"/>
      <c r="IW90" s="15"/>
      <c r="IX90" s="15"/>
      <c r="IY90" s="15"/>
      <c r="IZ90" s="15"/>
      <c r="JA90" s="15"/>
      <c r="JB90" s="15"/>
      <c r="JC90" s="15"/>
      <c r="JD90" s="15"/>
      <c r="JE90" s="15"/>
      <c r="JF90" s="15"/>
      <c r="JG90" s="15"/>
      <c r="JH90" s="15"/>
      <c r="JI90" s="15"/>
      <c r="JJ90" s="15"/>
      <c r="JK90" s="15"/>
      <c r="JL90" s="15"/>
      <c r="JM90" s="15"/>
      <c r="JN90" s="15"/>
      <c r="JO90" s="15"/>
      <c r="JP90" s="15"/>
      <c r="JQ90" s="15"/>
      <c r="JR90" s="15"/>
      <c r="JS90" s="15"/>
      <c r="JT90" s="15"/>
      <c r="JU90" s="15"/>
      <c r="JV90" s="15"/>
      <c r="JW90" s="15"/>
      <c r="JX90" s="15"/>
      <c r="JY90" s="15"/>
      <c r="JZ90" s="15"/>
      <c r="KA90" s="15"/>
      <c r="KB90" s="15"/>
      <c r="KC90" s="15"/>
      <c r="KD90" s="15"/>
      <c r="KE90" s="15"/>
      <c r="KF90" s="15"/>
      <c r="KG90" s="15"/>
      <c r="KH90" s="15"/>
      <c r="KI90" s="15"/>
      <c r="KJ90" s="15"/>
      <c r="KK90" s="15"/>
      <c r="KL90" s="15"/>
      <c r="KM90" s="15"/>
      <c r="KN90" s="15"/>
      <c r="KO90" s="15"/>
      <c r="KP90" s="15"/>
      <c r="KQ90" s="15"/>
      <c r="KR90" s="15"/>
      <c r="KS90" s="15"/>
      <c r="KT90" s="15"/>
      <c r="KU90" s="15"/>
      <c r="KV90" s="15"/>
      <c r="KW90" s="15"/>
      <c r="KX90" s="15"/>
      <c r="KY90" s="15"/>
      <c r="KZ90" s="15"/>
      <c r="LA90" s="15"/>
      <c r="LB90" s="15"/>
      <c r="LC90" s="15"/>
      <c r="LD90" s="15"/>
      <c r="LE90" s="15"/>
      <c r="LF90" s="15"/>
      <c r="LG90" s="15"/>
      <c r="LH90" s="15"/>
      <c r="LI90" s="15"/>
      <c r="LJ90" s="15"/>
      <c r="LK90" s="15"/>
      <c r="LL90" s="15"/>
      <c r="LM90" s="15"/>
      <c r="LN90" s="15"/>
      <c r="LO90" s="15"/>
      <c r="LP90" s="15"/>
      <c r="LQ90" s="15"/>
      <c r="LR90" s="15"/>
      <c r="LS90" s="15"/>
      <c r="LT90" s="15"/>
    </row>
    <row r="91" spans="1:332" s="9" customFormat="1" ht="252" x14ac:dyDescent="0.25">
      <c r="A91" s="662" t="str">
        <f>CONCATENATE(MUEBLES2[[#This Row],[No..]],"-",MUEBLES2[[#This Row],[No. Area ]],"-",MUEBLES2[[#This Row],[No. Del Bien ]],"-",MUEBLES2[[#This Row],[No. Consecutivo del Bien ]],"-",MUEBLES2[[#This Row],[No. de inventario]])</f>
        <v>01-34-218-002-0086</v>
      </c>
      <c r="B91" s="495"/>
      <c r="C91" s="495" t="s">
        <v>7929</v>
      </c>
      <c r="D91" s="494" t="s">
        <v>4060</v>
      </c>
      <c r="E91" s="495" t="str">
        <f>VLOOKUP(MUEBLES2[[#This Row],[No..]],EDIFICIOS[],2,FALSE)</f>
        <v>PALACIO MUNICIPAL</v>
      </c>
      <c r="F91" s="495" t="str">
        <f>VLOOKUP(MUEBLES2[[#This Row],[No..]],EDIFICIOS[],3,FALSE)</f>
        <v>PALACIO MUNICIPAL, S/N, COLONIA CENTRO</v>
      </c>
      <c r="G91" s="496" t="s">
        <v>4279</v>
      </c>
      <c r="H91" s="494" t="str">
        <f>VLOOKUP(MUEBLES2[[#This Row],[No. Area ]],AREAS[],2,FALSE)</f>
        <v xml:space="preserve">ENLACE MUNICIPAL PARA LA ATENCION DE LAS PERSONAS ADULTAS MAYORES </v>
      </c>
      <c r="I91" s="496" t="str">
        <f>VLOOKUP(MUEBLES2[[#This Row],[No. Area ]],AREAS[],5,FALSE)</f>
        <v>C. RUBEN MARTÍNEZ ALONSO</v>
      </c>
      <c r="J91" s="496">
        <v>93</v>
      </c>
      <c r="K91" s="494" t="str">
        <f>VLOOKUP(MUEBLES2[[#This Row],[Núm. De nomina]],PERSONAL[],2,FALSE)</f>
        <v>C. RUBEN MARTÍNEZ ALONSO</v>
      </c>
      <c r="L91" s="496" t="str">
        <f>VLOOKUP(MUEBLES2[[#This Row],[Núm. De nomina]],PERSONAL[],3,FALSE)</f>
        <v>TITULAR</v>
      </c>
      <c r="M91" s="494" t="s">
        <v>4851</v>
      </c>
      <c r="N91" s="529" t="s">
        <v>4693</v>
      </c>
      <c r="O91" s="497" t="str">
        <f>VLOOKUP(MUEBLES2[[#This Row],[No. Del Bien ]],BIENES[],2,FALSE)</f>
        <v xml:space="preserve">NO BREAK </v>
      </c>
      <c r="P91" s="499" t="s">
        <v>3752</v>
      </c>
      <c r="Q91" s="529" t="s">
        <v>5030</v>
      </c>
      <c r="R91" s="494" t="s">
        <v>2470</v>
      </c>
      <c r="S91" s="494" t="s">
        <v>39</v>
      </c>
      <c r="T91" s="494" t="s">
        <v>39</v>
      </c>
      <c r="U91" s="494" t="s">
        <v>40</v>
      </c>
      <c r="V91" s="525"/>
      <c r="W91" s="528"/>
      <c r="X91" s="528"/>
      <c r="Y91" s="528"/>
      <c r="Z91" s="510" t="s">
        <v>26</v>
      </c>
      <c r="AA91" s="546"/>
      <c r="AB91" s="493"/>
      <c r="AC91" s="600"/>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c r="DP91" s="15"/>
      <c r="DQ91" s="15"/>
      <c r="DR91" s="15"/>
      <c r="DS91" s="15"/>
      <c r="DT91" s="15"/>
      <c r="DU91" s="15"/>
      <c r="DV91" s="15"/>
      <c r="DW91" s="15"/>
      <c r="DX91" s="15"/>
      <c r="DY91" s="15"/>
      <c r="DZ91" s="15"/>
      <c r="EA91" s="15"/>
      <c r="EB91" s="15"/>
      <c r="EC91" s="15"/>
      <c r="ED91" s="15"/>
      <c r="EE91" s="15"/>
      <c r="EF91" s="15"/>
      <c r="EG91" s="15"/>
      <c r="EH91" s="15"/>
      <c r="EI91" s="15"/>
      <c r="EJ91" s="15"/>
      <c r="EK91" s="15"/>
      <c r="EL91" s="15"/>
      <c r="EM91" s="15"/>
      <c r="EN91" s="15"/>
      <c r="EO91" s="15"/>
      <c r="EP91" s="15"/>
      <c r="EQ91" s="15"/>
      <c r="ER91" s="15"/>
      <c r="ES91" s="15"/>
      <c r="ET91" s="15"/>
      <c r="EU91" s="15"/>
      <c r="EV91" s="15"/>
      <c r="EW91" s="15"/>
      <c r="EX91" s="15"/>
      <c r="EY91" s="15"/>
      <c r="EZ91" s="15"/>
      <c r="FA91" s="15"/>
      <c r="FB91" s="15"/>
      <c r="FC91" s="15"/>
      <c r="FD91" s="15"/>
      <c r="FE91" s="15"/>
      <c r="FF91" s="15"/>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c r="HY91" s="15"/>
      <c r="HZ91" s="15"/>
      <c r="IA91" s="15"/>
      <c r="IB91" s="15"/>
      <c r="IC91" s="15"/>
      <c r="ID91" s="15"/>
      <c r="IE91" s="15"/>
      <c r="IF91" s="15"/>
      <c r="IG91" s="15"/>
      <c r="IH91" s="15"/>
      <c r="II91" s="15"/>
      <c r="IJ91" s="15"/>
      <c r="IK91" s="15"/>
      <c r="IL91" s="15"/>
      <c r="IM91" s="15"/>
      <c r="IN91" s="15"/>
      <c r="IO91" s="15"/>
      <c r="IP91" s="15"/>
      <c r="IQ91" s="15"/>
      <c r="IR91" s="15"/>
      <c r="IS91" s="15"/>
      <c r="IT91" s="15"/>
      <c r="IU91" s="15"/>
      <c r="IV91" s="15"/>
      <c r="IW91" s="15"/>
      <c r="IX91" s="15"/>
      <c r="IY91" s="15"/>
      <c r="IZ91" s="15"/>
      <c r="JA91" s="15"/>
      <c r="JB91" s="15"/>
      <c r="JC91" s="15"/>
      <c r="JD91" s="15"/>
      <c r="JE91" s="15"/>
      <c r="JF91" s="15"/>
      <c r="JG91" s="15"/>
      <c r="JH91" s="15"/>
      <c r="JI91" s="15"/>
      <c r="JJ91" s="15"/>
      <c r="JK91" s="15"/>
      <c r="JL91" s="15"/>
      <c r="JM91" s="15"/>
      <c r="JN91" s="15"/>
      <c r="JO91" s="15"/>
      <c r="JP91" s="15"/>
      <c r="JQ91" s="15"/>
      <c r="JR91" s="15"/>
      <c r="JS91" s="15"/>
      <c r="JT91" s="15"/>
      <c r="JU91" s="15"/>
      <c r="JV91" s="15"/>
      <c r="JW91" s="15"/>
      <c r="JX91" s="15"/>
      <c r="JY91" s="15"/>
      <c r="JZ91" s="15"/>
      <c r="KA91" s="15"/>
      <c r="KB91" s="15"/>
      <c r="KC91" s="15"/>
      <c r="KD91" s="15"/>
      <c r="KE91" s="15"/>
      <c r="KF91" s="15"/>
      <c r="KG91" s="15"/>
      <c r="KH91" s="15"/>
      <c r="KI91" s="15"/>
      <c r="KJ91" s="15"/>
      <c r="KK91" s="15"/>
      <c r="KL91" s="15"/>
      <c r="KM91" s="15"/>
      <c r="KN91" s="15"/>
      <c r="KO91" s="15"/>
      <c r="KP91" s="15"/>
      <c r="KQ91" s="15"/>
      <c r="KR91" s="15"/>
      <c r="KS91" s="15"/>
      <c r="KT91" s="15"/>
      <c r="KU91" s="15"/>
      <c r="KV91" s="15"/>
      <c r="KW91" s="15"/>
      <c r="KX91" s="15"/>
      <c r="KY91" s="15"/>
      <c r="KZ91" s="15"/>
      <c r="LA91" s="15"/>
      <c r="LB91" s="15"/>
      <c r="LC91" s="15"/>
      <c r="LD91" s="15"/>
      <c r="LE91" s="15"/>
      <c r="LF91" s="15"/>
      <c r="LG91" s="15"/>
      <c r="LH91" s="15"/>
      <c r="LI91" s="15"/>
      <c r="LJ91" s="15"/>
      <c r="LK91" s="15"/>
      <c r="LL91" s="15"/>
      <c r="LM91" s="15"/>
      <c r="LN91" s="15"/>
      <c r="LO91" s="15"/>
      <c r="LP91" s="15"/>
      <c r="LQ91" s="15"/>
      <c r="LR91" s="15"/>
      <c r="LS91" s="15"/>
      <c r="LT91" s="15"/>
    </row>
    <row r="92" spans="1:332" s="9" customFormat="1" ht="189" x14ac:dyDescent="0.25">
      <c r="A92" s="662" t="str">
        <f>CONCATENATE(MUEBLES2[[#This Row],[No..]],"-",MUEBLES2[[#This Row],[No. Area ]],"-",MUEBLES2[[#This Row],[No. Del Bien ]],"-",MUEBLES2[[#This Row],[No. Consecutivo del Bien ]],"-",MUEBLES2[[#This Row],[No. de inventario]])</f>
        <v>01-31-115-016-0087</v>
      </c>
      <c r="B92" s="495"/>
      <c r="C92" s="495" t="s">
        <v>6821</v>
      </c>
      <c r="D92" s="494" t="s">
        <v>4060</v>
      </c>
      <c r="E92" s="495" t="str">
        <f>VLOOKUP(MUEBLES2[[#This Row],[No..]],EDIFICIOS[],2,FALSE)</f>
        <v>PALACIO MUNICIPAL</v>
      </c>
      <c r="F92" s="495" t="str">
        <f>VLOOKUP(MUEBLES2[[#This Row],[No..]],EDIFICIOS[],3,FALSE)</f>
        <v>PALACIO MUNICIPAL, S/N, COLONIA CENTRO</v>
      </c>
      <c r="G92" s="496" t="s">
        <v>4276</v>
      </c>
      <c r="H92" s="494" t="str">
        <f>VLOOKUP(MUEBLES2[[#This Row],[No. Area ]],AREAS[],2,FALSE)</f>
        <v>DESARROLLO SOCIAL Y ECONÓMICO</v>
      </c>
      <c r="I92" s="496" t="str">
        <f>VLOOKUP(MUEBLES2[[#This Row],[No. Area ]],AREAS[],5,FALSE)</f>
        <v>C. GILBERTO ÁNGELES CORTÉS</v>
      </c>
      <c r="J92" s="496">
        <v>144</v>
      </c>
      <c r="K92" s="494" t="str">
        <f>VLOOKUP(MUEBLES2[[#This Row],[Núm. De nomina]],PERSONAL[],2,FALSE)</f>
        <v>C. JOSÉ ÁNGEL SANTIAGO HERNÁNDEZ</v>
      </c>
      <c r="L92" s="496" t="str">
        <f>VLOOKUP(MUEBLES2[[#This Row],[Núm. De nomina]],PERSONAL[],3,FALSE)</f>
        <v>AUXILIAR "A"</v>
      </c>
      <c r="M92" s="494" t="s">
        <v>4379</v>
      </c>
      <c r="N92" s="529" t="s">
        <v>4707</v>
      </c>
      <c r="O92" s="497" t="str">
        <f>VLOOKUP(MUEBLES2[[#This Row],[No. Del Bien ]],BIENES[],2,FALSE)</f>
        <v xml:space="preserve">ESCRITORIO </v>
      </c>
      <c r="P92" s="499" t="s">
        <v>2472</v>
      </c>
      <c r="Q92" s="529" t="s">
        <v>5031</v>
      </c>
      <c r="R92" s="494" t="s">
        <v>39</v>
      </c>
      <c r="S92" s="494" t="s">
        <v>39</v>
      </c>
      <c r="T92" s="494" t="s">
        <v>39</v>
      </c>
      <c r="U92" s="494" t="s">
        <v>40</v>
      </c>
      <c r="V92" s="525">
        <v>40297</v>
      </c>
      <c r="W92" s="528">
        <v>1740</v>
      </c>
      <c r="X92" s="528">
        <v>1739</v>
      </c>
      <c r="Y92" s="528">
        <v>1</v>
      </c>
      <c r="Z92" s="510" t="s">
        <v>26</v>
      </c>
      <c r="AA92" s="546"/>
      <c r="AB92" s="493"/>
      <c r="AC92" s="600"/>
    </row>
    <row r="93" spans="1:332" s="9" customFormat="1" ht="78.75" x14ac:dyDescent="0.25">
      <c r="A93" s="662" t="str">
        <f>CONCATENATE(MUEBLES2[[#This Row],[No..]],"-",MUEBLES2[[#This Row],[No. Area ]],"-",MUEBLES2[[#This Row],[No. Del Bien ]],"-",MUEBLES2[[#This Row],[No. Consecutivo del Bien ]],"-",MUEBLES2[[#This Row],[No. de inventario]])</f>
        <v>01-47-013-009-0088</v>
      </c>
      <c r="B93" s="495"/>
      <c r="C93" s="495" t="s">
        <v>6822</v>
      </c>
      <c r="D93" s="494" t="s">
        <v>4060</v>
      </c>
      <c r="E93" s="495" t="str">
        <f>VLOOKUP(MUEBLES2[[#This Row],[No..]],EDIFICIOS[],2,FALSE)</f>
        <v>PALACIO MUNICIPAL</v>
      </c>
      <c r="F93" s="495" t="str">
        <f>VLOOKUP(MUEBLES2[[#This Row],[No..]],EDIFICIOS[],3,FALSE)</f>
        <v>PALACIO MUNICIPAL, S/N, COLONIA CENTRO</v>
      </c>
      <c r="G93" s="496" t="s">
        <v>4292</v>
      </c>
      <c r="H93" s="494" t="str">
        <f>VLOOKUP(MUEBLES2[[#This Row],[No. Area ]],AREAS[],2,FALSE)</f>
        <v>COMUNIDADES INDIGENAS</v>
      </c>
      <c r="I93" s="496" t="str">
        <f>VLOOKUP(MUEBLES2[[#This Row],[No. Area ]],AREAS[],5,FALSE)</f>
        <v>C. CHRISTIAN RESENDIZ CANO</v>
      </c>
      <c r="J93" s="496">
        <v>14</v>
      </c>
      <c r="K93" s="494" t="str">
        <f>VLOOKUP(MUEBLES2[[#This Row],[Núm. De nomina]],PERSONAL[],2,FALSE)</f>
        <v>C. CHRISTIAN RESENDIZ CANO</v>
      </c>
      <c r="L93" s="496" t="str">
        <f>VLOOKUP(MUEBLES2[[#This Row],[Núm. De nomina]],PERSONAL[],3,FALSE)</f>
        <v>TITULAR</v>
      </c>
      <c r="M93" s="494" t="s">
        <v>4704</v>
      </c>
      <c r="N93" s="529" t="s">
        <v>4700</v>
      </c>
      <c r="O93" s="497" t="str">
        <f>VLOOKUP(MUEBLES2[[#This Row],[No. Del Bien ]],BIENES[],2,FALSE)</f>
        <v xml:space="preserve">ARCHIVERO </v>
      </c>
      <c r="P93" s="499" t="s">
        <v>2474</v>
      </c>
      <c r="Q93" s="529" t="s">
        <v>5032</v>
      </c>
      <c r="R93" s="494" t="s">
        <v>557</v>
      </c>
      <c r="S93" s="494" t="s">
        <v>557</v>
      </c>
      <c r="T93" s="494" t="s">
        <v>557</v>
      </c>
      <c r="U93" s="494" t="s">
        <v>40</v>
      </c>
      <c r="V93" s="525"/>
      <c r="W93" s="528"/>
      <c r="X93" s="528"/>
      <c r="Y93" s="528"/>
      <c r="Z93" s="510" t="s">
        <v>26</v>
      </c>
      <c r="AA93" s="546"/>
      <c r="AB93" s="493"/>
      <c r="AC93" s="600"/>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c r="DP93" s="15"/>
      <c r="DQ93" s="15"/>
      <c r="DR93" s="15"/>
      <c r="DS93" s="15"/>
      <c r="DT93" s="15"/>
      <c r="DU93" s="15"/>
      <c r="DV93" s="15"/>
      <c r="DW93" s="15"/>
      <c r="DX93" s="15"/>
      <c r="DY93" s="15"/>
      <c r="DZ93" s="15"/>
      <c r="EA93" s="15"/>
      <c r="EB93" s="15"/>
      <c r="EC93" s="15"/>
      <c r="ED93" s="15"/>
      <c r="EE93" s="15"/>
      <c r="EF93" s="15"/>
      <c r="EG93" s="15"/>
      <c r="EH93" s="15"/>
      <c r="EI93" s="15"/>
      <c r="EJ93" s="15"/>
      <c r="EK93" s="15"/>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c r="HY93" s="15"/>
      <c r="HZ93" s="15"/>
      <c r="IA93" s="15"/>
      <c r="IB93" s="15"/>
      <c r="IC93" s="15"/>
      <c r="ID93" s="15"/>
      <c r="IE93" s="15"/>
      <c r="IF93" s="15"/>
      <c r="IG93" s="15"/>
      <c r="IH93" s="15"/>
      <c r="II93" s="15"/>
      <c r="IJ93" s="15"/>
      <c r="IK93" s="15"/>
      <c r="IL93" s="15"/>
      <c r="IM93" s="15"/>
      <c r="IN93" s="15"/>
      <c r="IO93" s="15"/>
      <c r="IP93" s="15"/>
      <c r="IQ93" s="15"/>
      <c r="IR93" s="15"/>
      <c r="IS93" s="15"/>
      <c r="IT93" s="15"/>
      <c r="IU93" s="15"/>
      <c r="IV93" s="15"/>
      <c r="IW93" s="15"/>
      <c r="IX93" s="15"/>
      <c r="IY93" s="15"/>
      <c r="IZ93" s="15"/>
      <c r="JA93" s="15"/>
      <c r="JB93" s="15"/>
      <c r="JC93" s="15"/>
      <c r="JD93" s="15"/>
      <c r="JE93" s="15"/>
      <c r="JF93" s="15"/>
      <c r="JG93" s="15"/>
      <c r="JH93" s="15"/>
      <c r="JI93" s="15"/>
      <c r="JJ93" s="15"/>
      <c r="JK93" s="15"/>
      <c r="JL93" s="15"/>
      <c r="JM93" s="15"/>
      <c r="JN93" s="15"/>
      <c r="JO93" s="15"/>
      <c r="JP93" s="15"/>
      <c r="JQ93" s="15"/>
      <c r="JR93" s="15"/>
      <c r="JS93" s="15"/>
      <c r="JT93" s="15"/>
      <c r="JU93" s="15"/>
      <c r="JV93" s="15"/>
      <c r="JW93" s="15"/>
      <c r="JX93" s="15"/>
      <c r="JY93" s="15"/>
      <c r="JZ93" s="15"/>
      <c r="KA93" s="15"/>
      <c r="KB93" s="15"/>
      <c r="KC93" s="15"/>
      <c r="KD93" s="15"/>
      <c r="KE93" s="15"/>
      <c r="KF93" s="15"/>
      <c r="KG93" s="15"/>
      <c r="KH93" s="15"/>
      <c r="KI93" s="15"/>
      <c r="KJ93" s="15"/>
      <c r="KK93" s="15"/>
      <c r="KL93" s="15"/>
      <c r="KM93" s="15"/>
      <c r="KN93" s="15"/>
      <c r="KO93" s="15"/>
      <c r="KP93" s="15"/>
      <c r="KQ93" s="15"/>
      <c r="KR93" s="15"/>
      <c r="KS93" s="15"/>
      <c r="KT93" s="15"/>
      <c r="KU93" s="15"/>
      <c r="KV93" s="15"/>
      <c r="KW93" s="15"/>
      <c r="KX93" s="15"/>
      <c r="KY93" s="15"/>
      <c r="KZ93" s="15"/>
      <c r="LA93" s="15"/>
      <c r="LB93" s="15"/>
      <c r="LC93" s="15"/>
      <c r="LD93" s="15"/>
      <c r="LE93" s="15"/>
      <c r="LF93" s="15"/>
      <c r="LG93" s="15"/>
      <c r="LH93" s="15"/>
      <c r="LI93" s="15"/>
      <c r="LJ93" s="15"/>
      <c r="LK93" s="15"/>
      <c r="LL93" s="15"/>
      <c r="LM93" s="15"/>
      <c r="LN93" s="15"/>
      <c r="LO93" s="15"/>
      <c r="LP93" s="15"/>
      <c r="LQ93" s="15"/>
      <c r="LR93" s="15"/>
      <c r="LS93" s="15"/>
      <c r="LT93" s="15"/>
    </row>
    <row r="94" spans="1:332" s="9" customFormat="1" ht="204.75" x14ac:dyDescent="0.25">
      <c r="A94" s="662" t="str">
        <f>CONCATENATE(MUEBLES2[[#This Row],[No..]],"-",MUEBLES2[[#This Row],[No. Area ]],"-",MUEBLES2[[#This Row],[No. Del Bien ]],"-",MUEBLES2[[#This Row],[No. Consecutivo del Bien ]],"-",MUEBLES2[[#This Row],[No. de inventario]])</f>
        <v>01-32-271-010-0089</v>
      </c>
      <c r="B94" s="495"/>
      <c r="C94" s="495" t="s">
        <v>6823</v>
      </c>
      <c r="D94" s="494" t="s">
        <v>4060</v>
      </c>
      <c r="E94" s="495" t="str">
        <f>VLOOKUP(MUEBLES2[[#This Row],[No..]],EDIFICIOS[],2,FALSE)</f>
        <v>PALACIO MUNICIPAL</v>
      </c>
      <c r="F94" s="495" t="str">
        <f>VLOOKUP(MUEBLES2[[#This Row],[No..]],EDIFICIOS[],3,FALSE)</f>
        <v>PALACIO MUNICIPAL, S/N, COLONIA CENTRO</v>
      </c>
      <c r="G94" s="496" t="s">
        <v>4277</v>
      </c>
      <c r="H94" s="494" t="str">
        <f>VLOOKUP(MUEBLES2[[#This Row],[No. Area ]],AREAS[],2,FALSE)</f>
        <v xml:space="preserve">DESARROLLO ECONÓMICO Y PROYECTOS PRODUCTIVOS </v>
      </c>
      <c r="I94" s="496">
        <f>VLOOKUP(MUEBLES2[[#This Row],[No. Area ]],AREAS[],5,FALSE)</f>
        <v>0</v>
      </c>
      <c r="J94" s="496">
        <v>71</v>
      </c>
      <c r="K94" s="494" t="str">
        <f>VLOOKUP(MUEBLES2[[#This Row],[Núm. De nomina]],PERSONAL[],2,FALSE)</f>
        <v>C. GILBERTO ÁNGELES CORTÉS</v>
      </c>
      <c r="L94" s="496" t="str">
        <f>VLOOKUP(MUEBLES2[[#This Row],[Núm. De nomina]],PERSONAL[],3,FALSE)</f>
        <v xml:space="preserve">TITULAR </v>
      </c>
      <c r="M94" s="494" t="s">
        <v>4904</v>
      </c>
      <c r="N94" s="529" t="s">
        <v>4701</v>
      </c>
      <c r="O94" s="497" t="str">
        <f>VLOOKUP(MUEBLES2[[#This Row],[No. Del Bien ]],BIENES[],2,FALSE)</f>
        <v xml:space="preserve">SILLA AJUSTABLE </v>
      </c>
      <c r="P94" s="499" t="s">
        <v>2476</v>
      </c>
      <c r="Q94" s="529" t="s">
        <v>5033</v>
      </c>
      <c r="R94" s="494" t="s">
        <v>557</v>
      </c>
      <c r="S94" s="494" t="s">
        <v>557</v>
      </c>
      <c r="T94" s="494" t="s">
        <v>557</v>
      </c>
      <c r="U94" s="494" t="s">
        <v>40</v>
      </c>
      <c r="V94" s="525"/>
      <c r="W94" s="528"/>
      <c r="X94" s="528"/>
      <c r="Y94" s="528"/>
      <c r="Z94" s="510" t="s">
        <v>26</v>
      </c>
      <c r="AA94" s="546"/>
      <c r="AB94" s="493"/>
      <c r="AC94" s="600"/>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c r="DP94" s="15"/>
      <c r="DQ94" s="15"/>
      <c r="DR94" s="15"/>
      <c r="DS94" s="15"/>
      <c r="DT94" s="15"/>
      <c r="DU94" s="15"/>
      <c r="DV94" s="15"/>
      <c r="DW94" s="15"/>
      <c r="DX94" s="15"/>
      <c r="DY94" s="15"/>
      <c r="DZ94" s="15"/>
      <c r="EA94" s="15"/>
      <c r="EB94" s="15"/>
      <c r="EC94" s="15"/>
      <c r="ED94" s="15"/>
      <c r="EE94" s="15"/>
      <c r="EF94" s="15"/>
      <c r="EG94" s="15"/>
      <c r="EH94" s="15"/>
      <c r="EI94" s="15"/>
      <c r="EJ94" s="15"/>
      <c r="EK94" s="1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c r="HZ94" s="15"/>
      <c r="IA94" s="15"/>
      <c r="IB94" s="15"/>
      <c r="IC94" s="15"/>
      <c r="ID94" s="15"/>
      <c r="IE94" s="15"/>
      <c r="IF94" s="15"/>
      <c r="IG94" s="15"/>
      <c r="IH94" s="15"/>
      <c r="II94" s="15"/>
      <c r="IJ94" s="15"/>
      <c r="IK94" s="15"/>
      <c r="IL94" s="15"/>
      <c r="IM94" s="15"/>
      <c r="IN94" s="15"/>
      <c r="IO94" s="15"/>
      <c r="IP94" s="15"/>
      <c r="IQ94" s="15"/>
      <c r="IR94" s="15"/>
      <c r="IS94" s="15"/>
      <c r="IT94" s="15"/>
      <c r="IU94" s="15"/>
      <c r="IV94" s="15"/>
      <c r="IW94" s="15"/>
      <c r="IX94" s="15"/>
      <c r="IY94" s="15"/>
      <c r="IZ94" s="15"/>
      <c r="JA94" s="15"/>
      <c r="JB94" s="15"/>
      <c r="JC94" s="15"/>
      <c r="JD94" s="15"/>
      <c r="JE94" s="15"/>
      <c r="JF94" s="15"/>
      <c r="JG94" s="15"/>
      <c r="JH94" s="15"/>
      <c r="JI94" s="15"/>
      <c r="JJ94" s="15"/>
      <c r="JK94" s="15"/>
      <c r="JL94" s="15"/>
      <c r="JM94" s="15"/>
      <c r="JN94" s="15"/>
      <c r="JO94" s="15"/>
      <c r="JP94" s="15"/>
      <c r="JQ94" s="15"/>
      <c r="JR94" s="15"/>
      <c r="JS94" s="15"/>
      <c r="JT94" s="15"/>
      <c r="JU94" s="15"/>
      <c r="JV94" s="15"/>
      <c r="JW94" s="15"/>
      <c r="JX94" s="15"/>
      <c r="JY94" s="15"/>
      <c r="JZ94" s="15"/>
      <c r="KA94" s="15"/>
      <c r="KB94" s="15"/>
      <c r="KC94" s="15"/>
      <c r="KD94" s="15"/>
      <c r="KE94" s="15"/>
      <c r="KF94" s="15"/>
      <c r="KG94" s="15"/>
      <c r="KH94" s="15"/>
      <c r="KI94" s="15"/>
      <c r="KJ94" s="15"/>
      <c r="KK94" s="15"/>
      <c r="KL94" s="15"/>
      <c r="KM94" s="15"/>
      <c r="KN94" s="15"/>
      <c r="KO94" s="15"/>
      <c r="KP94" s="15"/>
      <c r="KQ94" s="15"/>
      <c r="KR94" s="15"/>
      <c r="KS94" s="15"/>
      <c r="KT94" s="15"/>
      <c r="KU94" s="15"/>
      <c r="KV94" s="15"/>
      <c r="KW94" s="15"/>
      <c r="KX94" s="15"/>
      <c r="KY94" s="15"/>
      <c r="KZ94" s="15"/>
      <c r="LA94" s="15"/>
      <c r="LB94" s="15"/>
      <c r="LC94" s="15"/>
      <c r="LD94" s="15"/>
      <c r="LE94" s="15"/>
      <c r="LF94" s="15"/>
      <c r="LG94" s="15"/>
      <c r="LH94" s="15"/>
      <c r="LI94" s="15"/>
      <c r="LJ94" s="15"/>
      <c r="LK94" s="15"/>
      <c r="LL94" s="15"/>
      <c r="LM94" s="15"/>
      <c r="LN94" s="15"/>
      <c r="LO94" s="15"/>
      <c r="LP94" s="15"/>
      <c r="LQ94" s="15"/>
      <c r="LR94" s="15"/>
      <c r="LS94" s="15"/>
      <c r="LT94" s="15"/>
    </row>
    <row r="95" spans="1:332" s="9" customFormat="1" ht="189" x14ac:dyDescent="0.25">
      <c r="A95" s="697" t="str">
        <f>CONCATENATE(MUEBLES2[[#This Row],[No..]],"-",MUEBLES2[[#This Row],[No. Area ]],"-",MUEBLES2[[#This Row],[No. Del Bien ]],"-",MUEBLES2[[#This Row],[No. Consecutivo del Bien ]],"-",MUEBLES2[[#This Row],[No. de inventario]])</f>
        <v>01-18-218-013-0548</v>
      </c>
      <c r="B95" s="495"/>
      <c r="C95" s="495" t="s">
        <v>7271</v>
      </c>
      <c r="D95" s="494" t="s">
        <v>4060</v>
      </c>
      <c r="E95" s="495" t="str">
        <f>VLOOKUP(MUEBLES2[[#This Row],[No..]],EDIFICIOS[],2,FALSE)</f>
        <v>PALACIO MUNICIPAL</v>
      </c>
      <c r="F95" s="495" t="str">
        <f>VLOOKUP(MUEBLES2[[#This Row],[No..]],EDIFICIOS[],3,FALSE)</f>
        <v>PALACIO MUNICIPAL, S/N, COLONIA CENTRO</v>
      </c>
      <c r="G95" s="496" t="s">
        <v>4263</v>
      </c>
      <c r="H95" s="494" t="str">
        <f>VLOOKUP(MUEBLES2[[#This Row],[No. Area ]],AREAS[],2,FALSE)</f>
        <v>OBRAS PÚBLICAS Y ORDENAMIENTO URBANO</v>
      </c>
      <c r="I95" s="496" t="str">
        <f>VLOOKUP(MUEBLES2[[#This Row],[No. Area ]],AREAS[],5,FALSE)</f>
        <v>ING. ZOILA PÉREZ MEJÍA</v>
      </c>
      <c r="J95" s="496">
        <v>164</v>
      </c>
      <c r="K95" s="494" t="str">
        <f>VLOOKUP(MUEBLES2[[#This Row],[Núm. De nomina]],PERSONAL[],2,FALSE)</f>
        <v>ING. ZOILA PÉREZ MEJÍA</v>
      </c>
      <c r="L95" s="496" t="str">
        <f>VLOOKUP(MUEBLES2[[#This Row],[Núm. De nomina]],PERSONAL[],3,FALSE)</f>
        <v>TITULAR</v>
      </c>
      <c r="M95" s="494" t="s">
        <v>4851</v>
      </c>
      <c r="N95" s="530" t="s">
        <v>4704</v>
      </c>
      <c r="O95" s="497" t="str">
        <f>VLOOKUP(MUEBLES2[[#This Row],[No. Del Bien ]],BIENES[],2,FALSE)</f>
        <v xml:space="preserve">NO BREAK </v>
      </c>
      <c r="P95" s="499" t="s">
        <v>1527</v>
      </c>
      <c r="Q95" s="529" t="s">
        <v>5490</v>
      </c>
      <c r="R95" s="494" t="s">
        <v>814</v>
      </c>
      <c r="S95" s="494" t="s">
        <v>815</v>
      </c>
      <c r="T95" s="494">
        <v>222101501832</v>
      </c>
      <c r="U95" s="494"/>
      <c r="V95" s="532">
        <v>44320</v>
      </c>
      <c r="W95" s="528"/>
      <c r="X95" s="528"/>
      <c r="Y95" s="528"/>
      <c r="Z95" s="510" t="s">
        <v>1405</v>
      </c>
      <c r="AA95" s="510" t="s">
        <v>7857</v>
      </c>
      <c r="AB95" s="534">
        <v>1599.9996000000001</v>
      </c>
      <c r="AC95" s="600" t="s">
        <v>7857</v>
      </c>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c r="EB95" s="15"/>
      <c r="EC95" s="15"/>
      <c r="ED95" s="15"/>
      <c r="EE95" s="15"/>
      <c r="EF95" s="15"/>
      <c r="EG95" s="15"/>
      <c r="EH95" s="15"/>
      <c r="EI95" s="15"/>
      <c r="EJ95" s="15"/>
      <c r="EK95" s="15"/>
      <c r="EL95" s="15"/>
      <c r="EM95" s="15"/>
      <c r="EN95" s="15"/>
      <c r="EO95" s="15"/>
      <c r="EP95" s="15"/>
      <c r="EQ95" s="15"/>
      <c r="ER95" s="15"/>
      <c r="ES95" s="15"/>
      <c r="ET95" s="15"/>
      <c r="EU95" s="15"/>
      <c r="EV95" s="15"/>
      <c r="EW95" s="15"/>
      <c r="EX95" s="15"/>
      <c r="EY95" s="15"/>
      <c r="EZ95" s="15"/>
      <c r="FA95" s="15"/>
      <c r="FB95" s="15"/>
      <c r="FC95" s="15"/>
      <c r="FD95" s="15"/>
      <c r="FE95" s="15"/>
      <c r="FF95" s="15"/>
      <c r="FG95" s="15"/>
      <c r="FH95" s="15"/>
      <c r="FI95" s="15"/>
      <c r="FJ95" s="15"/>
      <c r="FK95" s="15"/>
      <c r="FL95" s="15"/>
      <c r="FM95" s="15"/>
      <c r="FN95" s="15"/>
      <c r="FO95" s="15"/>
      <c r="FP95" s="15"/>
      <c r="FQ95" s="15"/>
      <c r="FR95" s="15"/>
      <c r="FS95" s="15"/>
      <c r="FT95" s="15"/>
      <c r="FU95" s="15"/>
      <c r="FV95" s="15"/>
      <c r="FW95" s="15"/>
      <c r="FX95" s="15"/>
      <c r="FY95" s="15"/>
      <c r="FZ95" s="15"/>
      <c r="GA95" s="15"/>
      <c r="GB95" s="15"/>
      <c r="GC95" s="15"/>
      <c r="GD95" s="15"/>
      <c r="GE95" s="15"/>
      <c r="GF95" s="15"/>
      <c r="GG95" s="15"/>
      <c r="GH95" s="15"/>
      <c r="GI95" s="15"/>
      <c r="GJ95" s="15"/>
      <c r="GK95" s="15"/>
      <c r="GL95" s="15"/>
      <c r="GM95" s="15"/>
      <c r="GN95" s="15"/>
      <c r="GO95" s="15"/>
      <c r="GP95" s="15"/>
      <c r="GQ95" s="15"/>
      <c r="GR95" s="15"/>
      <c r="GS95" s="15"/>
      <c r="GT95" s="15"/>
      <c r="GU95" s="15"/>
      <c r="GV95" s="15"/>
      <c r="GW95" s="15"/>
      <c r="GX95" s="15"/>
      <c r="GY95" s="15"/>
      <c r="GZ95" s="15"/>
      <c r="HA95" s="15"/>
      <c r="HB95" s="15"/>
      <c r="HC95" s="15"/>
      <c r="HD95" s="15"/>
      <c r="HE95" s="15"/>
      <c r="HF95" s="15"/>
      <c r="HG95" s="15"/>
      <c r="HH95" s="15"/>
      <c r="HI95" s="15"/>
      <c r="HJ95" s="15"/>
      <c r="HK95" s="15"/>
      <c r="HL95" s="15"/>
      <c r="HM95" s="15"/>
      <c r="HN95" s="15"/>
      <c r="HO95" s="15"/>
      <c r="HP95" s="15"/>
      <c r="HQ95" s="15"/>
      <c r="HR95" s="15"/>
      <c r="HS95" s="15"/>
      <c r="HT95" s="15"/>
      <c r="HU95" s="15"/>
      <c r="HV95" s="15"/>
      <c r="HW95" s="15"/>
      <c r="HX95" s="15"/>
      <c r="HY95" s="15"/>
      <c r="HZ95" s="15"/>
      <c r="IA95" s="15"/>
      <c r="IB95" s="15"/>
      <c r="IC95" s="15"/>
      <c r="ID95" s="15"/>
      <c r="IE95" s="15"/>
      <c r="IF95" s="15"/>
      <c r="IG95" s="15"/>
      <c r="IH95" s="15"/>
      <c r="II95" s="15"/>
      <c r="IJ95" s="15"/>
      <c r="IK95" s="15"/>
      <c r="IL95" s="15"/>
      <c r="IM95" s="15"/>
      <c r="IN95" s="15"/>
      <c r="IO95" s="15"/>
      <c r="IP95" s="15"/>
      <c r="IQ95" s="15"/>
      <c r="IR95" s="15"/>
      <c r="IS95" s="15"/>
      <c r="IT95" s="15"/>
      <c r="IU95" s="15"/>
      <c r="IV95" s="15"/>
      <c r="IW95" s="15"/>
      <c r="IX95" s="15"/>
      <c r="IY95" s="15"/>
      <c r="IZ95" s="15"/>
      <c r="JA95" s="15"/>
      <c r="JB95" s="15"/>
      <c r="JC95" s="15"/>
      <c r="JD95" s="15"/>
      <c r="JE95" s="15"/>
      <c r="JF95" s="15"/>
      <c r="JG95" s="15"/>
      <c r="JH95" s="15"/>
      <c r="JI95" s="15"/>
      <c r="JJ95" s="15"/>
      <c r="JK95" s="15"/>
      <c r="JL95" s="15"/>
      <c r="JM95" s="15"/>
      <c r="JN95" s="15"/>
      <c r="JO95" s="15"/>
      <c r="JP95" s="15"/>
      <c r="JQ95" s="15"/>
      <c r="JR95" s="15"/>
      <c r="JS95" s="15"/>
      <c r="JT95" s="15"/>
      <c r="JU95" s="15"/>
      <c r="JV95" s="15"/>
      <c r="JW95" s="15"/>
      <c r="JX95" s="15"/>
      <c r="JY95" s="15"/>
      <c r="JZ95" s="15"/>
      <c r="KA95" s="15"/>
      <c r="KB95" s="15"/>
      <c r="KC95" s="15"/>
      <c r="KD95" s="15"/>
      <c r="KE95" s="15"/>
      <c r="KF95" s="15"/>
      <c r="KG95" s="15"/>
      <c r="KH95" s="15"/>
      <c r="KI95" s="15"/>
      <c r="KJ95" s="15"/>
      <c r="KK95" s="15"/>
      <c r="KL95" s="15"/>
      <c r="KM95" s="15"/>
      <c r="KN95" s="15"/>
      <c r="KO95" s="15"/>
      <c r="KP95" s="15"/>
      <c r="KQ95" s="15"/>
      <c r="KR95" s="15"/>
      <c r="KS95" s="15"/>
      <c r="KT95" s="15"/>
      <c r="KU95" s="15"/>
      <c r="KV95" s="15"/>
      <c r="KW95" s="15"/>
      <c r="KX95" s="15"/>
      <c r="KY95" s="15"/>
      <c r="KZ95" s="15"/>
      <c r="LA95" s="15"/>
      <c r="LB95" s="15"/>
      <c r="LC95" s="15"/>
      <c r="LD95" s="15"/>
      <c r="LE95" s="15"/>
      <c r="LF95" s="15"/>
      <c r="LG95" s="15"/>
      <c r="LH95" s="15"/>
      <c r="LI95" s="15"/>
      <c r="LJ95" s="15"/>
      <c r="LK95" s="15"/>
      <c r="LL95" s="15"/>
      <c r="LM95" s="15"/>
      <c r="LN95" s="15"/>
      <c r="LO95" s="15"/>
      <c r="LP95" s="15"/>
      <c r="LQ95" s="15"/>
      <c r="LR95" s="15"/>
      <c r="LS95" s="15"/>
      <c r="LT95" s="15"/>
    </row>
    <row r="96" spans="1:332" s="9" customFormat="1" ht="220.5" x14ac:dyDescent="0.25">
      <c r="A96" s="662" t="str">
        <f>CONCATENATE(MUEBLES2[[#This Row],[No..]],"-",MUEBLES2[[#This Row],[No. Area ]],"-",MUEBLES2[[#This Row],[No. Del Bien ]],"-",MUEBLES2[[#This Row],[No. Consecutivo del Bien ]],"-",MUEBLES2[[#This Row],[No. de inventario]])</f>
        <v>01-47-109-001-0090</v>
      </c>
      <c r="B96" s="495"/>
      <c r="C96" s="495" t="s">
        <v>6824</v>
      </c>
      <c r="D96" s="494" t="s">
        <v>4060</v>
      </c>
      <c r="E96" s="495" t="str">
        <f>VLOOKUP(MUEBLES2[[#This Row],[No..]],EDIFICIOS[],2,FALSE)</f>
        <v>PALACIO MUNICIPAL</v>
      </c>
      <c r="F96" s="495" t="str">
        <f>VLOOKUP(MUEBLES2[[#This Row],[No..]],EDIFICIOS[],3,FALSE)</f>
        <v>PALACIO MUNICIPAL, S/N, COLONIA CENTRO</v>
      </c>
      <c r="G96" s="496" t="s">
        <v>4292</v>
      </c>
      <c r="H96" s="494" t="str">
        <f>VLOOKUP(MUEBLES2[[#This Row],[No. Area ]],AREAS[],2,FALSE)</f>
        <v>COMUNIDADES INDIGENAS</v>
      </c>
      <c r="I96" s="496" t="str">
        <f>VLOOKUP(MUEBLES2[[#This Row],[No. Area ]],AREAS[],5,FALSE)</f>
        <v>C. CHRISTIAN RESENDIZ CANO</v>
      </c>
      <c r="J96" s="496">
        <v>14</v>
      </c>
      <c r="K96" s="494" t="str">
        <f>VLOOKUP(MUEBLES2[[#This Row],[Núm. De nomina]],PERSONAL[],2,FALSE)</f>
        <v>C. CHRISTIAN RESENDIZ CANO</v>
      </c>
      <c r="L96" s="496" t="str">
        <f>VLOOKUP(MUEBLES2[[#This Row],[Núm. De nomina]],PERSONAL[],3,FALSE)</f>
        <v>TITULAR</v>
      </c>
      <c r="M96" s="494" t="s">
        <v>4339</v>
      </c>
      <c r="N96" s="529" t="s">
        <v>4692</v>
      </c>
      <c r="O96" s="497" t="str">
        <f>VLOOKUP(MUEBLES2[[#This Row],[No. Del Bien ]],BIENES[],2,FALSE)</f>
        <v xml:space="preserve">EQUIPO DE COMPUTO </v>
      </c>
      <c r="P96" s="499" t="s">
        <v>3753</v>
      </c>
      <c r="Q96" s="529" t="s">
        <v>5034</v>
      </c>
      <c r="R96" s="494" t="s">
        <v>22</v>
      </c>
      <c r="S96" s="494" t="s">
        <v>2478</v>
      </c>
      <c r="T96" s="494" t="s">
        <v>2479</v>
      </c>
      <c r="U96" s="494" t="s">
        <v>40</v>
      </c>
      <c r="V96" s="525">
        <v>42064</v>
      </c>
      <c r="W96" s="528">
        <v>3500</v>
      </c>
      <c r="X96" s="528">
        <v>0</v>
      </c>
      <c r="Y96" s="528">
        <v>3500</v>
      </c>
      <c r="Z96" s="510" t="s">
        <v>26</v>
      </c>
      <c r="AA96" s="546"/>
      <c r="AB96" s="493"/>
      <c r="AC96" s="600"/>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c r="DY96" s="15"/>
      <c r="DZ96" s="15"/>
      <c r="EA96" s="15"/>
      <c r="EB96" s="15"/>
      <c r="EC96" s="15"/>
      <c r="ED96" s="15"/>
      <c r="EE96" s="15"/>
      <c r="EF96" s="15"/>
      <c r="EG96" s="15"/>
      <c r="EH96" s="15"/>
      <c r="EI96" s="15"/>
      <c r="EJ96" s="15"/>
      <c r="EK96" s="15"/>
      <c r="EL96" s="15"/>
      <c r="EM96" s="15"/>
      <c r="EN96" s="15"/>
      <c r="EO96" s="15"/>
      <c r="EP96" s="15"/>
      <c r="EQ96" s="15"/>
      <c r="ER96" s="15"/>
      <c r="ES96" s="15"/>
      <c r="ET96" s="15"/>
      <c r="EU96" s="15"/>
      <c r="EV96" s="15"/>
      <c r="EW96" s="15"/>
      <c r="EX96" s="15"/>
      <c r="EY96" s="15"/>
      <c r="EZ96" s="15"/>
      <c r="FA96" s="15"/>
      <c r="FB96" s="15"/>
      <c r="FC96" s="15"/>
      <c r="FD96" s="15"/>
      <c r="FE96" s="15"/>
      <c r="FF96" s="15"/>
      <c r="FG96" s="15"/>
      <c r="FH96" s="15"/>
      <c r="FI96" s="15"/>
      <c r="FJ96" s="15"/>
      <c r="FK96" s="15"/>
      <c r="FL96" s="15"/>
      <c r="FM96" s="15"/>
      <c r="FN96" s="15"/>
      <c r="FO96" s="15"/>
      <c r="FP96" s="15"/>
      <c r="FQ96" s="15"/>
      <c r="FR96" s="15"/>
      <c r="FS96" s="15"/>
      <c r="FT96" s="15"/>
      <c r="FU96" s="15"/>
      <c r="FV96" s="15"/>
      <c r="FW96" s="15"/>
      <c r="FX96" s="15"/>
      <c r="FY96" s="15"/>
      <c r="FZ96" s="15"/>
      <c r="GA96" s="15"/>
      <c r="GB96" s="15"/>
      <c r="GC96" s="15"/>
      <c r="GD96" s="15"/>
      <c r="GE96" s="15"/>
      <c r="GF96" s="15"/>
      <c r="GG96" s="15"/>
      <c r="GH96" s="15"/>
      <c r="GI96" s="15"/>
      <c r="GJ96" s="15"/>
      <c r="GK96" s="15"/>
      <c r="GL96" s="15"/>
      <c r="GM96" s="15"/>
      <c r="GN96" s="15"/>
      <c r="GO96" s="15"/>
      <c r="GP96" s="15"/>
      <c r="GQ96" s="15"/>
      <c r="GR96" s="15"/>
      <c r="GS96" s="15"/>
      <c r="GT96" s="15"/>
      <c r="GU96" s="15"/>
      <c r="GV96" s="15"/>
      <c r="GW96" s="15"/>
      <c r="GX96" s="15"/>
      <c r="GY96" s="15"/>
      <c r="GZ96" s="15"/>
      <c r="HA96" s="15"/>
      <c r="HB96" s="15"/>
      <c r="HC96" s="15"/>
      <c r="HD96" s="15"/>
      <c r="HE96" s="15"/>
      <c r="HF96" s="15"/>
      <c r="HG96" s="15"/>
      <c r="HH96" s="15"/>
      <c r="HI96" s="15"/>
      <c r="HJ96" s="15"/>
      <c r="HK96" s="15"/>
      <c r="HL96" s="15"/>
      <c r="HM96" s="15"/>
      <c r="HN96" s="15"/>
      <c r="HO96" s="15"/>
      <c r="HP96" s="15"/>
      <c r="HQ96" s="15"/>
      <c r="HR96" s="15"/>
      <c r="HS96" s="15"/>
      <c r="HT96" s="15"/>
      <c r="HU96" s="15"/>
      <c r="HV96" s="15"/>
      <c r="HW96" s="15"/>
      <c r="HX96" s="15"/>
      <c r="HY96" s="15"/>
      <c r="HZ96" s="15"/>
      <c r="IA96" s="15"/>
      <c r="IB96" s="15"/>
      <c r="IC96" s="15"/>
      <c r="ID96" s="15"/>
      <c r="IE96" s="15"/>
      <c r="IF96" s="15"/>
      <c r="IG96" s="15"/>
      <c r="IH96" s="15"/>
      <c r="II96" s="15"/>
      <c r="IJ96" s="15"/>
      <c r="IK96" s="15"/>
      <c r="IL96" s="15"/>
      <c r="IM96" s="15"/>
      <c r="IN96" s="15"/>
      <c r="IO96" s="15"/>
      <c r="IP96" s="15"/>
      <c r="IQ96" s="15"/>
      <c r="IR96" s="15"/>
      <c r="IS96" s="15"/>
      <c r="IT96" s="15"/>
      <c r="IU96" s="15"/>
      <c r="IV96" s="15"/>
      <c r="IW96" s="15"/>
      <c r="IX96" s="15"/>
      <c r="IY96" s="15"/>
      <c r="IZ96" s="15"/>
      <c r="JA96" s="15"/>
      <c r="JB96" s="15"/>
      <c r="JC96" s="15"/>
      <c r="JD96" s="15"/>
      <c r="JE96" s="15"/>
      <c r="JF96" s="15"/>
      <c r="JG96" s="15"/>
      <c r="JH96" s="15"/>
      <c r="JI96" s="15"/>
      <c r="JJ96" s="15"/>
      <c r="JK96" s="15"/>
      <c r="JL96" s="15"/>
      <c r="JM96" s="15"/>
      <c r="JN96" s="15"/>
      <c r="JO96" s="15"/>
      <c r="JP96" s="15"/>
      <c r="JQ96" s="15"/>
      <c r="JR96" s="15"/>
      <c r="JS96" s="15"/>
      <c r="JT96" s="15"/>
      <c r="JU96" s="15"/>
      <c r="JV96" s="15"/>
      <c r="JW96" s="15"/>
      <c r="JX96" s="15"/>
      <c r="JY96" s="15"/>
      <c r="JZ96" s="15"/>
      <c r="KA96" s="15"/>
      <c r="KB96" s="15"/>
      <c r="KC96" s="15"/>
      <c r="KD96" s="15"/>
      <c r="KE96" s="15"/>
      <c r="KF96" s="15"/>
      <c r="KG96" s="15"/>
      <c r="KH96" s="15"/>
      <c r="KI96" s="15"/>
      <c r="KJ96" s="15"/>
      <c r="KK96" s="15"/>
      <c r="KL96" s="15"/>
      <c r="KM96" s="15"/>
      <c r="KN96" s="15"/>
      <c r="KO96" s="15"/>
      <c r="KP96" s="15"/>
      <c r="KQ96" s="15"/>
      <c r="KR96" s="15"/>
      <c r="KS96" s="15"/>
      <c r="KT96" s="15"/>
      <c r="KU96" s="15"/>
      <c r="KV96" s="15"/>
      <c r="KW96" s="15"/>
      <c r="KX96" s="15"/>
      <c r="KY96" s="15"/>
      <c r="KZ96" s="15"/>
      <c r="LA96" s="15"/>
      <c r="LB96" s="15"/>
      <c r="LC96" s="15"/>
      <c r="LD96" s="15"/>
      <c r="LE96" s="15"/>
      <c r="LF96" s="15"/>
      <c r="LG96" s="15"/>
      <c r="LH96" s="15"/>
      <c r="LI96" s="15"/>
      <c r="LJ96" s="15"/>
      <c r="LK96" s="15"/>
      <c r="LL96" s="15"/>
      <c r="LM96" s="15"/>
      <c r="LN96" s="15"/>
      <c r="LO96" s="15"/>
      <c r="LP96" s="15"/>
      <c r="LQ96" s="15"/>
      <c r="LR96" s="15"/>
      <c r="LS96" s="15"/>
      <c r="LT96" s="15"/>
    </row>
    <row r="97" spans="1:332" s="9" customFormat="1" ht="189" x14ac:dyDescent="0.25">
      <c r="A97" s="662" t="str">
        <f>CONCATENATE(MUEBLES2[[#This Row],[No..]],"-",MUEBLES2[[#This Row],[No. Area ]],"-",MUEBLES2[[#This Row],[No. Del Bien ]],"-",MUEBLES2[[#This Row],[No. Consecutivo del Bien ]],"-",MUEBLES2[[#This Row],[No. de inventario]])</f>
        <v>01-32-115-017-0091</v>
      </c>
      <c r="B97" s="495"/>
      <c r="C97" s="495" t="s">
        <v>6825</v>
      </c>
      <c r="D97" s="494" t="s">
        <v>4060</v>
      </c>
      <c r="E97" s="495" t="str">
        <f>VLOOKUP(MUEBLES2[[#This Row],[No..]],EDIFICIOS[],2,FALSE)</f>
        <v>PALACIO MUNICIPAL</v>
      </c>
      <c r="F97" s="495" t="str">
        <f>VLOOKUP(MUEBLES2[[#This Row],[No..]],EDIFICIOS[],3,FALSE)</f>
        <v>PALACIO MUNICIPAL, S/N, COLONIA CENTRO</v>
      </c>
      <c r="G97" s="496" t="s">
        <v>4277</v>
      </c>
      <c r="H97" s="494" t="str">
        <f>VLOOKUP(MUEBLES2[[#This Row],[No. Area ]],AREAS[],2,FALSE)</f>
        <v xml:space="preserve">DESARROLLO ECONÓMICO Y PROYECTOS PRODUCTIVOS </v>
      </c>
      <c r="I97" s="496">
        <f>VLOOKUP(MUEBLES2[[#This Row],[No. Area ]],AREAS[],5,FALSE)</f>
        <v>0</v>
      </c>
      <c r="J97" s="496">
        <v>71</v>
      </c>
      <c r="K97" s="494" t="str">
        <f>VLOOKUP(MUEBLES2[[#This Row],[Núm. De nomina]],PERSONAL[],2,FALSE)</f>
        <v>C. GILBERTO ÁNGELES CORTÉS</v>
      </c>
      <c r="L97" s="523" t="str">
        <f>VLOOKUP(MUEBLES2[[#This Row],[Núm. De nomina]],PERSONAL[],3,FALSE)</f>
        <v xml:space="preserve">TITULAR </v>
      </c>
      <c r="M97" s="494" t="s">
        <v>4379</v>
      </c>
      <c r="N97" s="530" t="s">
        <v>4708</v>
      </c>
      <c r="O97" s="497" t="str">
        <f>VLOOKUP(MUEBLES2[[#This Row],[No. Del Bien ]],BIENES[],2,FALSE)</f>
        <v xml:space="preserve">ESCRITORIO </v>
      </c>
      <c r="P97" s="499" t="s">
        <v>2481</v>
      </c>
      <c r="Q97" s="529" t="s">
        <v>5035</v>
      </c>
      <c r="R97" s="494" t="s">
        <v>39</v>
      </c>
      <c r="S97" s="494" t="s">
        <v>39</v>
      </c>
      <c r="T97" s="494" t="s">
        <v>39</v>
      </c>
      <c r="U97" s="494" t="s">
        <v>40</v>
      </c>
      <c r="V97" s="525">
        <v>36605</v>
      </c>
      <c r="W97" s="528">
        <v>1840</v>
      </c>
      <c r="X97" s="528">
        <v>1839</v>
      </c>
      <c r="Y97" s="528">
        <v>1</v>
      </c>
      <c r="Z97" s="510" t="s">
        <v>26</v>
      </c>
      <c r="AA97" s="546"/>
      <c r="AB97" s="493"/>
      <c r="AC97" s="600"/>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c r="DP97" s="15"/>
      <c r="DQ97" s="15"/>
      <c r="DR97" s="15"/>
      <c r="DS97" s="15"/>
      <c r="DT97" s="15"/>
      <c r="DU97" s="15"/>
      <c r="DV97" s="15"/>
      <c r="DW97" s="15"/>
      <c r="DX97" s="15"/>
      <c r="DY97" s="15"/>
      <c r="DZ97" s="15"/>
      <c r="EA97" s="15"/>
      <c r="EB97" s="15"/>
      <c r="EC97" s="15"/>
      <c r="ED97" s="15"/>
      <c r="EE97" s="15"/>
      <c r="EF97" s="15"/>
      <c r="EG97" s="15"/>
      <c r="EH97" s="15"/>
      <c r="EI97" s="15"/>
      <c r="EJ97" s="15"/>
      <c r="EK97" s="15"/>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c r="HY97" s="15"/>
      <c r="HZ97" s="15"/>
      <c r="IA97" s="15"/>
      <c r="IB97" s="15"/>
      <c r="IC97" s="15"/>
      <c r="ID97" s="15"/>
      <c r="IE97" s="15"/>
      <c r="IF97" s="15"/>
      <c r="IG97" s="15"/>
      <c r="IH97" s="15"/>
      <c r="II97" s="15"/>
      <c r="IJ97" s="15"/>
      <c r="IK97" s="15"/>
      <c r="IL97" s="15"/>
      <c r="IM97" s="15"/>
      <c r="IN97" s="15"/>
      <c r="IO97" s="15"/>
      <c r="IP97" s="15"/>
      <c r="IQ97" s="15"/>
      <c r="IR97" s="15"/>
      <c r="IS97" s="15"/>
      <c r="IT97" s="15"/>
      <c r="IU97" s="15"/>
      <c r="IV97" s="15"/>
      <c r="IW97" s="15"/>
      <c r="IX97" s="15"/>
      <c r="IY97" s="15"/>
      <c r="IZ97" s="15"/>
      <c r="JA97" s="15"/>
      <c r="JB97" s="15"/>
      <c r="JC97" s="15"/>
      <c r="JD97" s="15"/>
      <c r="JE97" s="15"/>
      <c r="JF97" s="15"/>
      <c r="JG97" s="15"/>
      <c r="JH97" s="15"/>
      <c r="JI97" s="15"/>
      <c r="JJ97" s="15"/>
      <c r="JK97" s="15"/>
      <c r="JL97" s="15"/>
      <c r="JM97" s="15"/>
      <c r="JN97" s="15"/>
      <c r="JO97" s="15"/>
      <c r="JP97" s="15"/>
      <c r="JQ97" s="15"/>
      <c r="JR97" s="15"/>
      <c r="JS97" s="15"/>
      <c r="JT97" s="15"/>
      <c r="JU97" s="15"/>
      <c r="JV97" s="15"/>
      <c r="JW97" s="15"/>
      <c r="JX97" s="15"/>
      <c r="JY97" s="15"/>
      <c r="JZ97" s="15"/>
      <c r="KA97" s="15"/>
      <c r="KB97" s="15"/>
      <c r="KC97" s="15"/>
      <c r="KD97" s="15"/>
      <c r="KE97" s="15"/>
      <c r="KF97" s="15"/>
      <c r="KG97" s="15"/>
      <c r="KH97" s="15"/>
      <c r="KI97" s="15"/>
      <c r="KJ97" s="15"/>
      <c r="KK97" s="15"/>
      <c r="KL97" s="15"/>
      <c r="KM97" s="15"/>
      <c r="KN97" s="15"/>
      <c r="KO97" s="15"/>
      <c r="KP97" s="15"/>
      <c r="KQ97" s="15"/>
      <c r="KR97" s="15"/>
      <c r="KS97" s="15"/>
      <c r="KT97" s="15"/>
      <c r="KU97" s="15"/>
      <c r="KV97" s="15"/>
      <c r="KW97" s="15"/>
      <c r="KX97" s="15"/>
      <c r="KY97" s="15"/>
      <c r="KZ97" s="15"/>
      <c r="LA97" s="15"/>
      <c r="LB97" s="15"/>
      <c r="LC97" s="15"/>
      <c r="LD97" s="15"/>
      <c r="LE97" s="15"/>
      <c r="LF97" s="15"/>
      <c r="LG97" s="15"/>
      <c r="LH97" s="15"/>
      <c r="LI97" s="15"/>
      <c r="LJ97" s="15"/>
      <c r="LK97" s="15"/>
      <c r="LL97" s="15"/>
      <c r="LM97" s="15"/>
      <c r="LN97" s="15"/>
      <c r="LO97" s="15"/>
      <c r="LP97" s="15"/>
      <c r="LQ97" s="15"/>
      <c r="LR97" s="15"/>
      <c r="LS97" s="15"/>
      <c r="LT97" s="15"/>
    </row>
    <row r="98" spans="1:332" s="9" customFormat="1" ht="141.75" x14ac:dyDescent="0.25">
      <c r="A98" s="662" t="str">
        <f>CONCATENATE(MUEBLES2[[#This Row],[No..]],"-",MUEBLES2[[#This Row],[No. Area ]],"-",MUEBLES2[[#This Row],[No. Del Bien ]],"-",MUEBLES2[[#This Row],[No. Consecutivo del Bien ]],"-",MUEBLES2[[#This Row],[No. de inventario]])</f>
        <v>01-36-115-018-0092</v>
      </c>
      <c r="B98" s="495"/>
      <c r="C98" s="495" t="s">
        <v>6826</v>
      </c>
      <c r="D98" s="494" t="s">
        <v>4060</v>
      </c>
      <c r="E98" s="495" t="str">
        <f>VLOOKUP(MUEBLES2[[#This Row],[No..]],EDIFICIOS[],2,FALSE)</f>
        <v>PALACIO MUNICIPAL</v>
      </c>
      <c r="F98" s="495" t="str">
        <f>VLOOKUP(MUEBLES2[[#This Row],[No..]],EDIFICIOS[],3,FALSE)</f>
        <v>PALACIO MUNICIPAL, S/N, COLONIA CENTRO</v>
      </c>
      <c r="G98" s="496" t="s">
        <v>4281</v>
      </c>
      <c r="H98" s="494" t="str">
        <f>VLOOKUP(MUEBLES2[[#This Row],[No. Area ]],AREAS[],2,FALSE)</f>
        <v>DESARROLLO AGROPECUARIO Y ECOLOGÍA</v>
      </c>
      <c r="I98" s="496" t="str">
        <f>VLOOKUP(MUEBLES2[[#This Row],[No. Area ]],AREAS[],5,FALSE)</f>
        <v>MVZ. FRANCISCO JAVIER GÓMEZ REYES</v>
      </c>
      <c r="J98" s="496">
        <v>58</v>
      </c>
      <c r="K98" s="494" t="str">
        <f>VLOOKUP(MUEBLES2[[#This Row],[Núm. De nomina]],PERSONAL[],2,FALSE)</f>
        <v>MVZ. FRANCISCO JAVIER GÓMEZ REYES</v>
      </c>
      <c r="L98" s="496" t="str">
        <f>VLOOKUP(MUEBLES2[[#This Row],[Núm. De nomina]],PERSONAL[],3,FALSE)</f>
        <v>AUXILIAR</v>
      </c>
      <c r="M98" s="494" t="s">
        <v>4379</v>
      </c>
      <c r="N98" s="530" t="s">
        <v>4709</v>
      </c>
      <c r="O98" s="497" t="str">
        <f>VLOOKUP(MUEBLES2[[#This Row],[No. Del Bien ]],BIENES[],2,FALSE)</f>
        <v xml:space="preserve">ESCRITORIO </v>
      </c>
      <c r="P98" s="499" t="s">
        <v>3769</v>
      </c>
      <c r="Q98" s="529" t="s">
        <v>5036</v>
      </c>
      <c r="R98" s="494" t="s">
        <v>557</v>
      </c>
      <c r="S98" s="494" t="s">
        <v>557</v>
      </c>
      <c r="T98" s="494" t="s">
        <v>557</v>
      </c>
      <c r="U98" s="494" t="s">
        <v>40</v>
      </c>
      <c r="V98" s="525"/>
      <c r="W98" s="528"/>
      <c r="X98" s="528"/>
      <c r="Y98" s="528"/>
      <c r="Z98" s="510" t="s">
        <v>26</v>
      </c>
      <c r="AA98" s="546"/>
      <c r="AB98" s="493"/>
      <c r="AC98" s="600"/>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c r="DP98" s="15"/>
      <c r="DQ98" s="15"/>
      <c r="DR98" s="15"/>
      <c r="DS98" s="15"/>
      <c r="DT98" s="15"/>
      <c r="DU98" s="15"/>
      <c r="DV98" s="15"/>
      <c r="DW98" s="15"/>
      <c r="DX98" s="15"/>
      <c r="DY98" s="15"/>
      <c r="DZ98" s="15"/>
      <c r="EA98" s="15"/>
      <c r="EB98" s="15"/>
      <c r="EC98" s="15"/>
      <c r="ED98" s="15"/>
      <c r="EE98" s="15"/>
      <c r="EF98" s="15"/>
      <c r="EG98" s="15"/>
      <c r="EH98" s="15"/>
      <c r="EI98" s="15"/>
      <c r="EJ98" s="15"/>
      <c r="EK98" s="1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c r="HY98" s="15"/>
      <c r="HZ98" s="15"/>
      <c r="IA98" s="15"/>
      <c r="IB98" s="15"/>
      <c r="IC98" s="15"/>
      <c r="ID98" s="15"/>
      <c r="IE98" s="15"/>
      <c r="IF98" s="15"/>
      <c r="IG98" s="15"/>
      <c r="IH98" s="15"/>
      <c r="II98" s="15"/>
      <c r="IJ98" s="15"/>
      <c r="IK98" s="15"/>
      <c r="IL98" s="15"/>
      <c r="IM98" s="15"/>
      <c r="IN98" s="15"/>
      <c r="IO98" s="15"/>
      <c r="IP98" s="15"/>
      <c r="IQ98" s="15"/>
      <c r="IR98" s="15"/>
      <c r="IS98" s="15"/>
      <c r="IT98" s="15"/>
      <c r="IU98" s="15"/>
      <c r="IV98" s="15"/>
      <c r="IW98" s="15"/>
      <c r="IX98" s="15"/>
      <c r="IY98" s="15"/>
      <c r="IZ98" s="15"/>
      <c r="JA98" s="15"/>
      <c r="JB98" s="15"/>
      <c r="JC98" s="15"/>
      <c r="JD98" s="15"/>
      <c r="JE98" s="15"/>
      <c r="JF98" s="15"/>
      <c r="JG98" s="15"/>
      <c r="JH98" s="15"/>
      <c r="JI98" s="15"/>
      <c r="JJ98" s="15"/>
      <c r="JK98" s="15"/>
      <c r="JL98" s="15"/>
      <c r="JM98" s="15"/>
      <c r="JN98" s="15"/>
      <c r="JO98" s="15"/>
      <c r="JP98" s="15"/>
      <c r="JQ98" s="15"/>
      <c r="JR98" s="15"/>
      <c r="JS98" s="15"/>
      <c r="JT98" s="15"/>
      <c r="JU98" s="15"/>
      <c r="JV98" s="15"/>
      <c r="JW98" s="15"/>
      <c r="JX98" s="15"/>
      <c r="JY98" s="15"/>
      <c r="JZ98" s="15"/>
      <c r="KA98" s="15"/>
      <c r="KB98" s="15"/>
      <c r="KC98" s="15"/>
      <c r="KD98" s="15"/>
      <c r="KE98" s="15"/>
      <c r="KF98" s="15"/>
      <c r="KG98" s="15"/>
      <c r="KH98" s="15"/>
      <c r="KI98" s="15"/>
      <c r="KJ98" s="15"/>
      <c r="KK98" s="15"/>
      <c r="KL98" s="15"/>
      <c r="KM98" s="15"/>
      <c r="KN98" s="15"/>
      <c r="KO98" s="15"/>
      <c r="KP98" s="15"/>
      <c r="KQ98" s="15"/>
      <c r="KR98" s="15"/>
      <c r="KS98" s="15"/>
      <c r="KT98" s="15"/>
      <c r="KU98" s="15"/>
      <c r="KV98" s="15"/>
      <c r="KW98" s="15"/>
      <c r="KX98" s="15"/>
      <c r="KY98" s="15"/>
      <c r="KZ98" s="15"/>
      <c r="LA98" s="15"/>
      <c r="LB98" s="15"/>
      <c r="LC98" s="15"/>
      <c r="LD98" s="15"/>
      <c r="LE98" s="15"/>
      <c r="LF98" s="15"/>
      <c r="LG98" s="15"/>
      <c r="LH98" s="15"/>
      <c r="LI98" s="15"/>
      <c r="LJ98" s="15"/>
      <c r="LK98" s="15"/>
      <c r="LL98" s="15"/>
      <c r="LM98" s="15"/>
      <c r="LN98" s="15"/>
      <c r="LO98" s="15"/>
      <c r="LP98" s="15"/>
      <c r="LQ98" s="15"/>
      <c r="LR98" s="15"/>
      <c r="LS98" s="15"/>
      <c r="LT98" s="15"/>
    </row>
    <row r="99" spans="1:332" s="9" customFormat="1" ht="204.75" x14ac:dyDescent="0.25">
      <c r="A99" s="662" t="str">
        <f>CONCATENATE(MUEBLES2[[#This Row],[No..]],"-",MUEBLES2[[#This Row],[No. Area ]],"-",MUEBLES2[[#This Row],[No. Del Bien ]],"-",MUEBLES2[[#This Row],[No. Consecutivo del Bien ]],"-",MUEBLES2[[#This Row],[No. de inventario]])</f>
        <v>01-36-271-011-0093</v>
      </c>
      <c r="B99" s="495"/>
      <c r="C99" s="495" t="s">
        <v>6827</v>
      </c>
      <c r="D99" s="494" t="s">
        <v>4060</v>
      </c>
      <c r="E99" s="495" t="str">
        <f>VLOOKUP(MUEBLES2[[#This Row],[No..]],EDIFICIOS[],2,FALSE)</f>
        <v>PALACIO MUNICIPAL</v>
      </c>
      <c r="F99" s="495" t="str">
        <f>VLOOKUP(MUEBLES2[[#This Row],[No..]],EDIFICIOS[],3,FALSE)</f>
        <v>PALACIO MUNICIPAL, S/N, COLONIA CENTRO</v>
      </c>
      <c r="G99" s="496" t="s">
        <v>4281</v>
      </c>
      <c r="H99" s="494" t="str">
        <f>VLOOKUP(MUEBLES2[[#This Row],[No. Area ]],AREAS[],2,FALSE)</f>
        <v>DESARROLLO AGROPECUARIO Y ECOLOGÍA</v>
      </c>
      <c r="I99" s="496" t="str">
        <f>VLOOKUP(MUEBLES2[[#This Row],[No. Area ]],AREAS[],5,FALSE)</f>
        <v>MVZ. FRANCISCO JAVIER GÓMEZ REYES</v>
      </c>
      <c r="J99" s="496">
        <v>58</v>
      </c>
      <c r="K99" s="494" t="str">
        <f>VLOOKUP(MUEBLES2[[#This Row],[Núm. De nomina]],PERSONAL[],2,FALSE)</f>
        <v>MVZ. FRANCISCO JAVIER GÓMEZ REYES</v>
      </c>
      <c r="L99" s="496" t="str">
        <f>VLOOKUP(MUEBLES2[[#This Row],[Núm. De nomina]],PERSONAL[],3,FALSE)</f>
        <v>AUXILIAR</v>
      </c>
      <c r="M99" s="494" t="s">
        <v>4904</v>
      </c>
      <c r="N99" s="530" t="s">
        <v>4702</v>
      </c>
      <c r="O99" s="497" t="str">
        <f>VLOOKUP(MUEBLES2[[#This Row],[No. Del Bien ]],BIENES[],2,FALSE)</f>
        <v xml:space="preserve">SILLA AJUSTABLE </v>
      </c>
      <c r="P99" s="499" t="s">
        <v>2476</v>
      </c>
      <c r="Q99" s="529" t="s">
        <v>5037</v>
      </c>
      <c r="R99" s="494" t="s">
        <v>557</v>
      </c>
      <c r="S99" s="494" t="s">
        <v>557</v>
      </c>
      <c r="T99" s="494" t="s">
        <v>557</v>
      </c>
      <c r="U99" s="494" t="s">
        <v>40</v>
      </c>
      <c r="V99" s="525"/>
      <c r="W99" s="528"/>
      <c r="X99" s="528"/>
      <c r="Y99" s="528"/>
      <c r="Z99" s="510" t="s">
        <v>26</v>
      </c>
      <c r="AA99" s="546"/>
      <c r="AB99" s="493"/>
      <c r="AC99" s="600"/>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c r="DL99" s="15"/>
      <c r="DM99" s="15"/>
      <c r="DN99" s="15"/>
      <c r="DO99" s="15"/>
      <c r="DP99" s="15"/>
      <c r="DQ99" s="15"/>
      <c r="DR99" s="15"/>
      <c r="DS99" s="15"/>
      <c r="DT99" s="15"/>
      <c r="DU99" s="15"/>
      <c r="DV99" s="15"/>
      <c r="DW99" s="15"/>
      <c r="DX99" s="15"/>
      <c r="DY99" s="15"/>
      <c r="DZ99" s="15"/>
      <c r="EA99" s="15"/>
      <c r="EB99" s="15"/>
      <c r="EC99" s="15"/>
      <c r="ED99" s="15"/>
      <c r="EE99" s="15"/>
      <c r="EF99" s="15"/>
      <c r="EG99" s="15"/>
      <c r="EH99" s="15"/>
      <c r="EI99" s="15"/>
      <c r="EJ99" s="15"/>
      <c r="EK99" s="15"/>
      <c r="EL99" s="15"/>
      <c r="EM99" s="15"/>
      <c r="EN99" s="15"/>
      <c r="EO99" s="15"/>
      <c r="EP99" s="15"/>
      <c r="EQ99" s="15"/>
      <c r="ER99" s="15"/>
      <c r="ES99" s="15"/>
      <c r="ET99" s="15"/>
      <c r="EU99" s="15"/>
      <c r="EV99" s="15"/>
      <c r="EW99" s="15"/>
      <c r="EX99" s="15"/>
      <c r="EY99" s="15"/>
      <c r="EZ99" s="15"/>
      <c r="FA99" s="15"/>
      <c r="FB99" s="15"/>
      <c r="FC99" s="15"/>
      <c r="FD99" s="15"/>
      <c r="FE99" s="15"/>
      <c r="FF99" s="15"/>
      <c r="FG99" s="15"/>
      <c r="FH99" s="15"/>
      <c r="FI99" s="15"/>
      <c r="FJ99" s="15"/>
      <c r="FK99" s="15"/>
      <c r="FL99" s="15"/>
      <c r="FM99" s="15"/>
      <c r="FN99" s="15"/>
      <c r="FO99" s="15"/>
      <c r="FP99" s="15"/>
      <c r="FQ99" s="15"/>
      <c r="FR99" s="15"/>
      <c r="FS99" s="15"/>
      <c r="FT99" s="15"/>
      <c r="FU99" s="15"/>
      <c r="FV99" s="15"/>
      <c r="FW99" s="15"/>
      <c r="FX99" s="15"/>
      <c r="FY99" s="15"/>
      <c r="FZ99" s="15"/>
      <c r="GA99" s="15"/>
      <c r="GB99" s="15"/>
      <c r="GC99" s="15"/>
      <c r="GD99" s="15"/>
      <c r="GE99" s="15"/>
      <c r="GF99" s="15"/>
      <c r="GG99" s="15"/>
      <c r="GH99" s="15"/>
      <c r="GI99" s="15"/>
      <c r="GJ99" s="15"/>
      <c r="GK99" s="15"/>
      <c r="GL99" s="15"/>
      <c r="GM99" s="15"/>
      <c r="GN99" s="15"/>
      <c r="GO99" s="15"/>
      <c r="GP99" s="15"/>
      <c r="GQ99" s="15"/>
      <c r="GR99" s="15"/>
      <c r="GS99" s="15"/>
      <c r="GT99" s="15"/>
      <c r="GU99" s="15"/>
      <c r="GV99" s="15"/>
      <c r="GW99" s="15"/>
      <c r="GX99" s="15"/>
      <c r="GY99" s="15"/>
      <c r="GZ99" s="15"/>
      <c r="HA99" s="15"/>
      <c r="HB99" s="15"/>
      <c r="HC99" s="15"/>
      <c r="HD99" s="15"/>
      <c r="HE99" s="15"/>
      <c r="HF99" s="15"/>
      <c r="HG99" s="15"/>
      <c r="HH99" s="15"/>
      <c r="HI99" s="15"/>
      <c r="HJ99" s="15"/>
      <c r="HK99" s="15"/>
      <c r="HL99" s="15"/>
      <c r="HM99" s="15"/>
      <c r="HN99" s="15"/>
      <c r="HO99" s="15"/>
      <c r="HP99" s="15"/>
      <c r="HQ99" s="15"/>
      <c r="HR99" s="15"/>
      <c r="HS99" s="15"/>
      <c r="HT99" s="15"/>
      <c r="HU99" s="15"/>
      <c r="HV99" s="15"/>
      <c r="HW99" s="15"/>
      <c r="HX99" s="15"/>
      <c r="HY99" s="15"/>
      <c r="HZ99" s="15"/>
      <c r="IA99" s="15"/>
      <c r="IB99" s="15"/>
      <c r="IC99" s="15"/>
      <c r="ID99" s="15"/>
      <c r="IE99" s="15"/>
      <c r="IF99" s="15"/>
      <c r="IG99" s="15"/>
      <c r="IH99" s="15"/>
      <c r="II99" s="15"/>
      <c r="IJ99" s="15"/>
      <c r="IK99" s="15"/>
      <c r="IL99" s="15"/>
      <c r="IM99" s="15"/>
      <c r="IN99" s="15"/>
      <c r="IO99" s="15"/>
      <c r="IP99" s="15"/>
      <c r="IQ99" s="15"/>
      <c r="IR99" s="15"/>
      <c r="IS99" s="15"/>
      <c r="IT99" s="15"/>
      <c r="IU99" s="15"/>
      <c r="IV99" s="15"/>
      <c r="IW99" s="15"/>
      <c r="IX99" s="15"/>
      <c r="IY99" s="15"/>
      <c r="IZ99" s="15"/>
      <c r="JA99" s="15"/>
      <c r="JB99" s="15"/>
      <c r="JC99" s="15"/>
      <c r="JD99" s="15"/>
      <c r="JE99" s="15"/>
      <c r="JF99" s="15"/>
      <c r="JG99" s="15"/>
      <c r="JH99" s="15"/>
      <c r="JI99" s="15"/>
      <c r="JJ99" s="15"/>
      <c r="JK99" s="15"/>
      <c r="JL99" s="15"/>
      <c r="JM99" s="15"/>
      <c r="JN99" s="15"/>
      <c r="JO99" s="15"/>
      <c r="JP99" s="15"/>
      <c r="JQ99" s="15"/>
      <c r="JR99" s="15"/>
      <c r="JS99" s="15"/>
      <c r="JT99" s="15"/>
      <c r="JU99" s="15"/>
      <c r="JV99" s="15"/>
      <c r="JW99" s="15"/>
      <c r="JX99" s="15"/>
      <c r="JY99" s="15"/>
      <c r="JZ99" s="15"/>
      <c r="KA99" s="15"/>
      <c r="KB99" s="15"/>
      <c r="KC99" s="15"/>
      <c r="KD99" s="15"/>
      <c r="KE99" s="15"/>
      <c r="KF99" s="15"/>
      <c r="KG99" s="15"/>
      <c r="KH99" s="15"/>
      <c r="KI99" s="15"/>
      <c r="KJ99" s="15"/>
      <c r="KK99" s="15"/>
      <c r="KL99" s="15"/>
      <c r="KM99" s="15"/>
      <c r="KN99" s="15"/>
      <c r="KO99" s="15"/>
      <c r="KP99" s="15"/>
      <c r="KQ99" s="15"/>
      <c r="KR99" s="15"/>
      <c r="KS99" s="15"/>
      <c r="KT99" s="15"/>
      <c r="KU99" s="15"/>
      <c r="KV99" s="15"/>
      <c r="KW99" s="15"/>
      <c r="KX99" s="15"/>
      <c r="KY99" s="15"/>
      <c r="KZ99" s="15"/>
      <c r="LA99" s="15"/>
      <c r="LB99" s="15"/>
      <c r="LC99" s="15"/>
      <c r="LD99" s="15"/>
      <c r="LE99" s="15"/>
      <c r="LF99" s="15"/>
      <c r="LG99" s="15"/>
      <c r="LH99" s="15"/>
      <c r="LI99" s="15"/>
      <c r="LJ99" s="15"/>
      <c r="LK99" s="15"/>
      <c r="LL99" s="15"/>
      <c r="LM99" s="15"/>
      <c r="LN99" s="15"/>
      <c r="LO99" s="15"/>
      <c r="LP99" s="15"/>
      <c r="LQ99" s="15"/>
      <c r="LR99" s="15"/>
      <c r="LS99" s="15"/>
      <c r="LT99" s="15"/>
    </row>
    <row r="100" spans="1:332" s="15" customFormat="1" ht="204.75" x14ac:dyDescent="0.25">
      <c r="A100" s="662" t="str">
        <f>CONCATENATE(MUEBLES2[[#This Row],[No..]],"-",MUEBLES2[[#This Row],[No. Area ]],"-",MUEBLES2[[#This Row],[No. Del Bien ]],"-",MUEBLES2[[#This Row],[No. Consecutivo del Bien ]],"-",MUEBLES2[[#This Row],[No. de inventario]])</f>
        <v>01-36-115-019-0094</v>
      </c>
      <c r="B100" s="495"/>
      <c r="C100" s="495" t="s">
        <v>6828</v>
      </c>
      <c r="D100" s="494" t="s">
        <v>4060</v>
      </c>
      <c r="E100" s="495" t="str">
        <f>VLOOKUP(MUEBLES2[[#This Row],[No..]],EDIFICIOS[],2,FALSE)</f>
        <v>PALACIO MUNICIPAL</v>
      </c>
      <c r="F100" s="495" t="str">
        <f>VLOOKUP(MUEBLES2[[#This Row],[No..]],EDIFICIOS[],3,FALSE)</f>
        <v>PALACIO MUNICIPAL, S/N, COLONIA CENTRO</v>
      </c>
      <c r="G100" s="496" t="s">
        <v>4281</v>
      </c>
      <c r="H100" s="494" t="str">
        <f>VLOOKUP(MUEBLES2[[#This Row],[No. Area ]],AREAS[],2,FALSE)</f>
        <v>DESARROLLO AGROPECUARIO Y ECOLOGÍA</v>
      </c>
      <c r="I100" s="496" t="str">
        <f>VLOOKUP(MUEBLES2[[#This Row],[No. Area ]],AREAS[],5,FALSE)</f>
        <v>MVZ. FRANCISCO JAVIER GÓMEZ REYES</v>
      </c>
      <c r="J100" s="496">
        <v>58</v>
      </c>
      <c r="K100" s="494" t="str">
        <f>VLOOKUP(MUEBLES2[[#This Row],[Núm. De nomina]],PERSONAL[],2,FALSE)</f>
        <v>MVZ. FRANCISCO JAVIER GÓMEZ REYES</v>
      </c>
      <c r="L100" s="496" t="str">
        <f>VLOOKUP(MUEBLES2[[#This Row],[Núm. De nomina]],PERSONAL[],3,FALSE)</f>
        <v>AUXILIAR</v>
      </c>
      <c r="M100" s="494" t="s">
        <v>4379</v>
      </c>
      <c r="N100" s="530" t="s">
        <v>4710</v>
      </c>
      <c r="O100" s="497" t="str">
        <f>VLOOKUP(MUEBLES2[[#This Row],[No. Del Bien ]],BIENES[],2,FALSE)</f>
        <v xml:space="preserve">ESCRITORIO </v>
      </c>
      <c r="P100" s="499" t="s">
        <v>2453</v>
      </c>
      <c r="Q100" s="529" t="s">
        <v>5038</v>
      </c>
      <c r="R100" s="494" t="s">
        <v>39</v>
      </c>
      <c r="S100" s="494" t="s">
        <v>39</v>
      </c>
      <c r="T100" s="494" t="s">
        <v>39</v>
      </c>
      <c r="U100" s="494" t="s">
        <v>40</v>
      </c>
      <c r="V100" s="525">
        <v>40953</v>
      </c>
      <c r="W100" s="528">
        <v>1972</v>
      </c>
      <c r="X100" s="528">
        <v>1971</v>
      </c>
      <c r="Y100" s="528">
        <v>1</v>
      </c>
      <c r="Z100" s="510" t="s">
        <v>26</v>
      </c>
      <c r="AA100" s="546"/>
      <c r="AB100" s="493"/>
      <c r="AC100" s="600"/>
    </row>
    <row r="101" spans="1:332" s="15" customFormat="1" ht="236.25" x14ac:dyDescent="0.25">
      <c r="A101" s="662" t="str">
        <f>CONCATENATE(MUEBLES2[[#This Row],[No..]],"-",MUEBLES2[[#This Row],[No. Area ]],"-",MUEBLES2[[#This Row],[No. Del Bien ]],"-",MUEBLES2[[#This Row],[No. Consecutivo del Bien ]],"-",MUEBLES2[[#This Row],[No. de inventario]])</f>
        <v>01-01-271-012-0095</v>
      </c>
      <c r="B101" s="495"/>
      <c r="C101" s="495" t="s">
        <v>6829</v>
      </c>
      <c r="D101" s="494" t="s">
        <v>4060</v>
      </c>
      <c r="E101" s="495" t="str">
        <f>VLOOKUP(MUEBLES2[[#This Row],[No..]],EDIFICIOS[],2,FALSE)</f>
        <v>PALACIO MUNICIPAL</v>
      </c>
      <c r="F101" s="495" t="str">
        <f>VLOOKUP(MUEBLES2[[#This Row],[No..]],EDIFICIOS[],3,FALSE)</f>
        <v>PALACIO MUNICIPAL, S/N, COLONIA CENTRO</v>
      </c>
      <c r="G101" s="496" t="s">
        <v>4060</v>
      </c>
      <c r="H101" s="494" t="str">
        <f>VLOOKUP(MUEBLES2[[#This Row],[No. Area ]],AREAS[],2,FALSE)</f>
        <v xml:space="preserve">DESPACHO DE LA PRESIDENCIA </v>
      </c>
      <c r="I101" s="496" t="str">
        <f>VLOOKUP(MUEBLES2[[#This Row],[No. Area ]],AREAS[],5,FALSE)</f>
        <v>C. EDIGAR MONTER ÁNGELES</v>
      </c>
      <c r="J101" s="496">
        <v>99</v>
      </c>
      <c r="K101" s="494" t="str">
        <f>VLOOKUP(MUEBLES2[[#This Row],[Núm. De nomina]],PERSONAL[],2,FALSE)</f>
        <v>LIC. MARLENE MEJÍA LÓPEZ</v>
      </c>
      <c r="L101" s="496" t="str">
        <f>VLOOKUP(MUEBLES2[[#This Row],[Núm. De nomina]],PERSONAL[],3,FALSE)</f>
        <v>AUXILIAR ADMINISTRATIVO</v>
      </c>
      <c r="M101" s="494" t="s">
        <v>4904</v>
      </c>
      <c r="N101" s="529" t="s">
        <v>4703</v>
      </c>
      <c r="O101" s="497" t="str">
        <f>VLOOKUP(MUEBLES2[[#This Row],[No. Del Bien ]],BIENES[],2,FALSE)</f>
        <v xml:space="preserve">SILLA AJUSTABLE </v>
      </c>
      <c r="P101" s="499" t="s">
        <v>3582</v>
      </c>
      <c r="Q101" s="529" t="s">
        <v>5039</v>
      </c>
      <c r="R101" s="494" t="s">
        <v>434</v>
      </c>
      <c r="S101" s="494" t="s">
        <v>556</v>
      </c>
      <c r="T101" s="494" t="s">
        <v>39</v>
      </c>
      <c r="U101" s="494" t="s">
        <v>2413</v>
      </c>
      <c r="V101" s="525">
        <v>43924</v>
      </c>
      <c r="W101" s="528">
        <v>1738.84</v>
      </c>
      <c r="X101" s="528">
        <v>0</v>
      </c>
      <c r="Y101" s="528">
        <v>0</v>
      </c>
      <c r="Z101" s="510" t="s">
        <v>33</v>
      </c>
      <c r="AA101" s="546"/>
      <c r="AB101" s="493"/>
      <c r="AC101" s="600" t="s">
        <v>2486</v>
      </c>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c r="KN101" s="9"/>
      <c r="KO101" s="9"/>
      <c r="KP101" s="9"/>
      <c r="KQ101" s="9"/>
      <c r="KR101" s="9"/>
      <c r="KS101" s="9"/>
      <c r="KT101" s="9"/>
      <c r="KU101" s="9"/>
      <c r="KV101" s="9"/>
      <c r="KW101" s="9"/>
      <c r="KX101" s="9"/>
      <c r="KY101" s="9"/>
      <c r="KZ101" s="9"/>
      <c r="LA101" s="9"/>
      <c r="LB101" s="9"/>
      <c r="LC101" s="9"/>
      <c r="LD101" s="9"/>
      <c r="LE101" s="9"/>
      <c r="LF101" s="9"/>
      <c r="LG101" s="9"/>
      <c r="LH101" s="9"/>
      <c r="LI101" s="9"/>
      <c r="LJ101" s="9"/>
      <c r="LK101" s="9"/>
      <c r="LL101" s="9"/>
      <c r="LM101" s="9"/>
      <c r="LN101" s="9"/>
      <c r="LO101" s="9"/>
      <c r="LP101" s="9"/>
      <c r="LQ101" s="9"/>
      <c r="LR101" s="9"/>
      <c r="LS101" s="9"/>
      <c r="LT101" s="9"/>
    </row>
    <row r="102" spans="1:332" s="15" customFormat="1" ht="126" x14ac:dyDescent="0.25">
      <c r="A102" s="662" t="str">
        <f>CONCATENATE(MUEBLES2[[#This Row],[No..]],"-",MUEBLES2[[#This Row],[No. Area ]],"-",MUEBLES2[[#This Row],[No. Del Bien ]],"-",MUEBLES2[[#This Row],[No. Consecutivo del Bien ]],"-",MUEBLES2[[#This Row],[No. de inventario]])</f>
        <v>01-31-292-004-0096</v>
      </c>
      <c r="B102" s="495"/>
      <c r="C102" s="495" t="s">
        <v>6830</v>
      </c>
      <c r="D102" s="494" t="s">
        <v>4060</v>
      </c>
      <c r="E102" s="495" t="str">
        <f>VLOOKUP(MUEBLES2[[#This Row],[No..]],EDIFICIOS[],2,FALSE)</f>
        <v>PALACIO MUNICIPAL</v>
      </c>
      <c r="F102" s="495" t="str">
        <f>VLOOKUP(MUEBLES2[[#This Row],[No..]],EDIFICIOS[],3,FALSE)</f>
        <v>PALACIO MUNICIPAL, S/N, COLONIA CENTRO</v>
      </c>
      <c r="G102" s="496" t="s">
        <v>4276</v>
      </c>
      <c r="H102" s="494" t="str">
        <f>VLOOKUP(MUEBLES2[[#This Row],[No. Area ]],AREAS[],2,FALSE)</f>
        <v>DESARROLLO SOCIAL Y ECONÓMICO</v>
      </c>
      <c r="I102" s="496" t="str">
        <f>VLOOKUP(MUEBLES2[[#This Row],[No. Area ]],AREAS[],5,FALSE)</f>
        <v>C. GILBERTO ÁNGELES CORTÉS</v>
      </c>
      <c r="J102" s="496">
        <v>71</v>
      </c>
      <c r="K102" s="494" t="str">
        <f>VLOOKUP(MUEBLES2[[#This Row],[Núm. De nomina]],PERSONAL[],2,FALSE)</f>
        <v>C. GILBERTO ÁNGELES CORTÉS</v>
      </c>
      <c r="L102" s="496" t="str">
        <f>VLOOKUP(MUEBLES2[[#This Row],[Núm. De nomina]],PERSONAL[],3,FALSE)</f>
        <v xml:space="preserve">TITULAR </v>
      </c>
      <c r="M102" s="494" t="s">
        <v>4925</v>
      </c>
      <c r="N102" s="529" t="s">
        <v>4695</v>
      </c>
      <c r="O102" s="497" t="str">
        <f>VLOOKUP(MUEBLES2[[#This Row],[No. Del Bien ]],BIENES[],2,FALSE)</f>
        <v>TELEFONO</v>
      </c>
      <c r="P102" s="499" t="s">
        <v>2324</v>
      </c>
      <c r="Q102" s="529" t="s">
        <v>5040</v>
      </c>
      <c r="R102" s="494" t="s">
        <v>57</v>
      </c>
      <c r="S102" s="494" t="s">
        <v>140</v>
      </c>
      <c r="T102" s="494" t="s">
        <v>2488</v>
      </c>
      <c r="U102" s="494" t="s">
        <v>40</v>
      </c>
      <c r="V102" s="525">
        <v>42618</v>
      </c>
      <c r="W102" s="528">
        <v>246.43</v>
      </c>
      <c r="X102" s="528">
        <v>245.43</v>
      </c>
      <c r="Y102" s="528">
        <v>1</v>
      </c>
      <c r="Z102" s="510" t="s">
        <v>26</v>
      </c>
      <c r="AA102" s="546"/>
      <c r="AB102" s="493"/>
      <c r="AC102" s="600"/>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c r="KN102" s="9"/>
      <c r="KO102" s="9"/>
      <c r="KP102" s="9"/>
      <c r="KQ102" s="9"/>
      <c r="KR102" s="9"/>
      <c r="KS102" s="9"/>
      <c r="KT102" s="9"/>
      <c r="KU102" s="9"/>
      <c r="KV102" s="9"/>
      <c r="KW102" s="9"/>
      <c r="KX102" s="9"/>
      <c r="KY102" s="9"/>
      <c r="KZ102" s="9"/>
      <c r="LA102" s="9"/>
      <c r="LB102" s="9"/>
      <c r="LC102" s="9"/>
      <c r="LD102" s="9"/>
      <c r="LE102" s="9"/>
      <c r="LF102" s="9"/>
      <c r="LG102" s="9"/>
      <c r="LH102" s="9"/>
      <c r="LI102" s="9"/>
      <c r="LJ102" s="9"/>
      <c r="LK102" s="9"/>
      <c r="LL102" s="9"/>
      <c r="LM102" s="9"/>
      <c r="LN102" s="9"/>
      <c r="LO102" s="9"/>
      <c r="LP102" s="9"/>
      <c r="LQ102" s="9"/>
      <c r="LR102" s="9"/>
      <c r="LS102" s="9"/>
      <c r="LT102" s="9"/>
    </row>
    <row r="103" spans="1:332" s="15" customFormat="1" ht="63" x14ac:dyDescent="0.25">
      <c r="A103" s="662" t="str">
        <f>CONCATENATE(MUEBLES2[[#This Row],[No..]],"-",MUEBLES2[[#This Row],[No. Area ]],"-",MUEBLES2[[#This Row],[No. Del Bien ]],"-",MUEBLES2[[#This Row],[No. Consecutivo del Bien ]],"-",MUEBLES2[[#This Row],[No. de inventario]])</f>
        <v>01-05-013-010-0097</v>
      </c>
      <c r="B103" s="495"/>
      <c r="C103" s="495" t="s">
        <v>6831</v>
      </c>
      <c r="D103" s="494" t="s">
        <v>4060</v>
      </c>
      <c r="E103" s="495" t="str">
        <f>VLOOKUP(MUEBLES2[[#This Row],[No..]],EDIFICIOS[],2,FALSE)</f>
        <v>PALACIO MUNICIPAL</v>
      </c>
      <c r="F103" s="495" t="str">
        <f>VLOOKUP(MUEBLES2[[#This Row],[No..]],EDIFICIOS[],3,FALSE)</f>
        <v>PALACIO MUNICIPAL, S/N, COLONIA CENTRO</v>
      </c>
      <c r="G103" s="496" t="s">
        <v>4063</v>
      </c>
      <c r="H103" s="494" t="str">
        <f>VLOOKUP(MUEBLES2[[#This Row],[No. Area ]],AREAS[],2,FALSE)</f>
        <v xml:space="preserve">H ASAMBLEA </v>
      </c>
      <c r="I103" s="496" t="str">
        <f>VLOOKUP(MUEBLES2[[#This Row],[No. Area ]],AREAS[],5,FALSE)</f>
        <v>LIC. BLANCA GARCÍA LÓPEZ</v>
      </c>
      <c r="J103" s="496">
        <v>85</v>
      </c>
      <c r="K103" s="494" t="str">
        <f>VLOOKUP(MUEBLES2[[#This Row],[Núm. De nomina]],PERSONAL[],2,FALSE)</f>
        <v>LIC. ITZEL GONZÁLEZ PÉREZ</v>
      </c>
      <c r="L103" s="496" t="str">
        <f>VLOOKUP(MUEBLES2[[#This Row],[Núm. De nomina]],PERSONAL[],3,FALSE)</f>
        <v>SINDICO PROCURADOR</v>
      </c>
      <c r="M103" s="494" t="s">
        <v>4704</v>
      </c>
      <c r="N103" s="529" t="s">
        <v>4701</v>
      </c>
      <c r="O103" s="497" t="str">
        <f>VLOOKUP(MUEBLES2[[#This Row],[No. Del Bien ]],BIENES[],2,FALSE)</f>
        <v xml:space="preserve">ARCHIVERO </v>
      </c>
      <c r="P103" s="499" t="s">
        <v>2490</v>
      </c>
      <c r="Q103" s="529" t="s">
        <v>5041</v>
      </c>
      <c r="R103" s="494" t="s">
        <v>39</v>
      </c>
      <c r="S103" s="494" t="s">
        <v>39</v>
      </c>
      <c r="T103" s="494" t="s">
        <v>39</v>
      </c>
      <c r="U103" s="494" t="s">
        <v>40</v>
      </c>
      <c r="V103" s="525">
        <v>42618</v>
      </c>
      <c r="W103" s="528">
        <v>568.89</v>
      </c>
      <c r="X103" s="528">
        <v>567.89</v>
      </c>
      <c r="Y103" s="528">
        <v>1</v>
      </c>
      <c r="Z103" s="510" t="s">
        <v>26</v>
      </c>
      <c r="AA103" s="546"/>
      <c r="AB103" s="493"/>
      <c r="AC103" s="600"/>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c r="IA103" s="9"/>
      <c r="IB103" s="9"/>
      <c r="IC103" s="9"/>
      <c r="ID103" s="9"/>
      <c r="IE103" s="9"/>
      <c r="IF103" s="9"/>
      <c r="IG103" s="9"/>
      <c r="IH103" s="9"/>
      <c r="II103" s="9"/>
      <c r="IJ103" s="9"/>
      <c r="IK103" s="9"/>
      <c r="IL103" s="9"/>
      <c r="IM103" s="9"/>
      <c r="IN103" s="9"/>
      <c r="IO103" s="9"/>
      <c r="IP103" s="9"/>
      <c r="IQ103" s="9"/>
      <c r="IR103" s="9"/>
      <c r="IS103" s="9"/>
      <c r="IT103" s="9"/>
      <c r="IU103" s="9"/>
      <c r="IV103" s="9"/>
      <c r="IW103" s="9"/>
      <c r="IX103" s="9"/>
      <c r="IY103" s="9"/>
      <c r="IZ103" s="9"/>
      <c r="JA103" s="9"/>
      <c r="JB103" s="9"/>
      <c r="JC103" s="9"/>
      <c r="JD103" s="9"/>
      <c r="JE103" s="9"/>
      <c r="JF103" s="9"/>
      <c r="JG103" s="9"/>
      <c r="JH103" s="9"/>
      <c r="JI103" s="9"/>
      <c r="JJ103" s="9"/>
      <c r="JK103" s="9"/>
      <c r="JL103" s="9"/>
      <c r="JM103" s="9"/>
      <c r="JN103" s="9"/>
      <c r="JO103" s="9"/>
      <c r="JP103" s="9"/>
      <c r="JQ103" s="9"/>
      <c r="JR103" s="9"/>
      <c r="JS103" s="9"/>
      <c r="JT103" s="9"/>
      <c r="JU103" s="9"/>
      <c r="JV103" s="9"/>
      <c r="JW103" s="9"/>
      <c r="JX103" s="9"/>
      <c r="JY103" s="9"/>
      <c r="JZ103" s="9"/>
      <c r="KA103" s="9"/>
      <c r="KB103" s="9"/>
      <c r="KC103" s="9"/>
      <c r="KD103" s="9"/>
      <c r="KE103" s="9"/>
      <c r="KF103" s="9"/>
      <c r="KG103" s="9"/>
      <c r="KH103" s="9"/>
      <c r="KI103" s="9"/>
      <c r="KJ103" s="9"/>
      <c r="KK103" s="9"/>
      <c r="KL103" s="9"/>
      <c r="KM103" s="9"/>
      <c r="KN103" s="9"/>
      <c r="KO103" s="9"/>
      <c r="KP103" s="9"/>
      <c r="KQ103" s="9"/>
      <c r="KR103" s="9"/>
      <c r="KS103" s="9"/>
      <c r="KT103" s="9"/>
      <c r="KU103" s="9"/>
      <c r="KV103" s="9"/>
      <c r="KW103" s="9"/>
      <c r="KX103" s="9"/>
      <c r="KY103" s="9"/>
      <c r="KZ103" s="9"/>
      <c r="LA103" s="9"/>
      <c r="LB103" s="9"/>
      <c r="LC103" s="9"/>
      <c r="LD103" s="9"/>
      <c r="LE103" s="9"/>
      <c r="LF103" s="9"/>
      <c r="LG103" s="9"/>
      <c r="LH103" s="9"/>
      <c r="LI103" s="9"/>
      <c r="LJ103" s="9"/>
      <c r="LK103" s="9"/>
      <c r="LL103" s="9"/>
      <c r="LM103" s="9"/>
      <c r="LN103" s="9"/>
      <c r="LO103" s="9"/>
      <c r="LP103" s="9"/>
      <c r="LQ103" s="9"/>
      <c r="LR103" s="9"/>
      <c r="LS103" s="9"/>
      <c r="LT103" s="9"/>
    </row>
    <row r="104" spans="1:332" s="15" customFormat="1" ht="252" x14ac:dyDescent="0.25">
      <c r="A104" s="662" t="str">
        <f>CONCATENATE(MUEBLES2[[#This Row],[No..]],"-",MUEBLES2[[#This Row],[No. Area ]],"-",MUEBLES2[[#This Row],[No. Del Bien ]],"-",MUEBLES2[[#This Row],[No. Consecutivo del Bien ]],"-",MUEBLES2[[#This Row],[No. de inventario]])</f>
        <v>01-34-192-004-0098</v>
      </c>
      <c r="B104" s="495"/>
      <c r="C104" s="495" t="s">
        <v>7930</v>
      </c>
      <c r="D104" s="494" t="s">
        <v>4060</v>
      </c>
      <c r="E104" s="495" t="str">
        <f>VLOOKUP(MUEBLES2[[#This Row],[No..]],EDIFICIOS[],2,FALSE)</f>
        <v>PALACIO MUNICIPAL</v>
      </c>
      <c r="F104" s="495" t="str">
        <f>VLOOKUP(MUEBLES2[[#This Row],[No..]],EDIFICIOS[],3,FALSE)</f>
        <v>PALACIO MUNICIPAL, S/N, COLONIA CENTRO</v>
      </c>
      <c r="G104" s="496" t="s">
        <v>4279</v>
      </c>
      <c r="H104" s="494" t="str">
        <f>VLOOKUP(MUEBLES2[[#This Row],[No. Area ]],AREAS[],2,FALSE)</f>
        <v xml:space="preserve">ENLACE MUNICIPAL PARA LA ATENCION DE LAS PERSONAS ADULTAS MAYORES </v>
      </c>
      <c r="I104" s="496" t="str">
        <f>VLOOKUP(MUEBLES2[[#This Row],[No. Area ]],AREAS[],5,FALSE)</f>
        <v>C. RUBEN MARTÍNEZ ALONSO</v>
      </c>
      <c r="J104" s="496">
        <v>93</v>
      </c>
      <c r="K104" s="494" t="str">
        <f>VLOOKUP(MUEBLES2[[#This Row],[Núm. De nomina]],PERSONAL[],2,FALSE)</f>
        <v>C. RUBEN MARTÍNEZ ALONSO</v>
      </c>
      <c r="L104" s="496" t="str">
        <f>VLOOKUP(MUEBLES2[[#This Row],[Núm. De nomina]],PERSONAL[],3,FALSE)</f>
        <v>TITULAR</v>
      </c>
      <c r="M104" s="494" t="s">
        <v>4826</v>
      </c>
      <c r="N104" s="529" t="s">
        <v>4695</v>
      </c>
      <c r="O104" s="497" t="str">
        <f>VLOOKUP(MUEBLES2[[#This Row],[No. Del Bien ]],BIENES[],2,FALSE)</f>
        <v xml:space="preserve">MESA </v>
      </c>
      <c r="P104" s="499" t="s">
        <v>2492</v>
      </c>
      <c r="Q104" s="529" t="s">
        <v>5042</v>
      </c>
      <c r="R104" s="494" t="s">
        <v>39</v>
      </c>
      <c r="S104" s="494" t="s">
        <v>39</v>
      </c>
      <c r="T104" s="494" t="s">
        <v>39</v>
      </c>
      <c r="U104" s="494" t="s">
        <v>40</v>
      </c>
      <c r="V104" s="525">
        <v>42618</v>
      </c>
      <c r="W104" s="528">
        <v>300</v>
      </c>
      <c r="X104" s="528">
        <v>299</v>
      </c>
      <c r="Y104" s="528">
        <v>1</v>
      </c>
      <c r="Z104" s="510" t="s">
        <v>26</v>
      </c>
      <c r="AA104" s="546"/>
      <c r="AB104" s="493"/>
      <c r="AC104" s="600"/>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9"/>
      <c r="HU104" s="9"/>
      <c r="HV104" s="9"/>
      <c r="HW104" s="9"/>
      <c r="HX104" s="9"/>
      <c r="HY104" s="9"/>
      <c r="HZ104" s="9"/>
      <c r="IA104" s="9"/>
      <c r="IB104" s="9"/>
      <c r="IC104" s="9"/>
      <c r="ID104" s="9"/>
      <c r="IE104" s="9"/>
      <c r="IF104" s="9"/>
      <c r="IG104" s="9"/>
      <c r="IH104" s="9"/>
      <c r="II104" s="9"/>
      <c r="IJ104" s="9"/>
      <c r="IK104" s="9"/>
      <c r="IL104" s="9"/>
      <c r="IM104" s="9"/>
      <c r="IN104" s="9"/>
      <c r="IO104" s="9"/>
      <c r="IP104" s="9"/>
      <c r="IQ104" s="9"/>
      <c r="IR104" s="9"/>
      <c r="IS104" s="9"/>
      <c r="IT104" s="9"/>
      <c r="IU104" s="9"/>
      <c r="IV104" s="9"/>
      <c r="IW104" s="9"/>
      <c r="IX104" s="9"/>
      <c r="IY104" s="9"/>
      <c r="IZ104" s="9"/>
      <c r="JA104" s="9"/>
      <c r="JB104" s="9"/>
      <c r="JC104" s="9"/>
      <c r="JD104" s="9"/>
      <c r="JE104" s="9"/>
      <c r="JF104" s="9"/>
      <c r="JG104" s="9"/>
      <c r="JH104" s="9"/>
      <c r="JI104" s="9"/>
      <c r="JJ104" s="9"/>
      <c r="JK104" s="9"/>
      <c r="JL104" s="9"/>
      <c r="JM104" s="9"/>
      <c r="JN104" s="9"/>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c r="KN104" s="9"/>
      <c r="KO104" s="9"/>
      <c r="KP104" s="9"/>
      <c r="KQ104" s="9"/>
      <c r="KR104" s="9"/>
      <c r="KS104" s="9"/>
      <c r="KT104" s="9"/>
      <c r="KU104" s="9"/>
      <c r="KV104" s="9"/>
      <c r="KW104" s="9"/>
      <c r="KX104" s="9"/>
      <c r="KY104" s="9"/>
      <c r="KZ104" s="9"/>
      <c r="LA104" s="9"/>
      <c r="LB104" s="9"/>
      <c r="LC104" s="9"/>
      <c r="LD104" s="9"/>
      <c r="LE104" s="9"/>
      <c r="LF104" s="9"/>
      <c r="LG104" s="9"/>
      <c r="LH104" s="9"/>
      <c r="LI104" s="9"/>
      <c r="LJ104" s="9"/>
      <c r="LK104" s="9"/>
      <c r="LL104" s="9"/>
      <c r="LM104" s="9"/>
      <c r="LN104" s="9"/>
      <c r="LO104" s="9"/>
      <c r="LP104" s="9"/>
      <c r="LQ104" s="9"/>
      <c r="LR104" s="9"/>
      <c r="LS104" s="9"/>
      <c r="LT104" s="9"/>
    </row>
    <row r="105" spans="1:332" s="15" customFormat="1" ht="94.5" x14ac:dyDescent="0.25">
      <c r="A105" s="662" t="str">
        <f>CONCATENATE(MUEBLES2[[#This Row],[No..]],"-",MUEBLES2[[#This Row],[No. Area ]],"-",MUEBLES2[[#This Row],[No. Del Bien ]],"-",MUEBLES2[[#This Row],[No. Consecutivo del Bien ]],"-",MUEBLES2[[#This Row],[No. de inventario]])</f>
        <v>01-01-216-001-0099</v>
      </c>
      <c r="B105" s="495"/>
      <c r="C105" s="495" t="s">
        <v>6832</v>
      </c>
      <c r="D105" s="494" t="s">
        <v>4060</v>
      </c>
      <c r="E105" s="495" t="str">
        <f>VLOOKUP(MUEBLES2[[#This Row],[No..]],EDIFICIOS[],2,FALSE)</f>
        <v>PALACIO MUNICIPAL</v>
      </c>
      <c r="F105" s="495" t="str">
        <f>VLOOKUP(MUEBLES2[[#This Row],[No..]],EDIFICIOS[],3,FALSE)</f>
        <v>PALACIO MUNICIPAL, S/N, COLONIA CENTRO</v>
      </c>
      <c r="G105" s="496" t="s">
        <v>4060</v>
      </c>
      <c r="H105" s="494" t="str">
        <f>VLOOKUP(MUEBLES2[[#This Row],[No. Area ]],AREAS[],2,FALSE)</f>
        <v xml:space="preserve">DESPACHO DE LA PRESIDENCIA </v>
      </c>
      <c r="I105" s="496" t="str">
        <f>VLOOKUP(MUEBLES2[[#This Row],[No. Area ]],AREAS[],5,FALSE)</f>
        <v>C. EDIGAR MONTER ÁNGELES</v>
      </c>
      <c r="J105" s="496">
        <v>3</v>
      </c>
      <c r="K105" s="494" t="str">
        <f>VLOOKUP(MUEBLES2[[#This Row],[Núm. De nomina]],PERSONAL[],2,FALSE)</f>
        <v>C. EDIGAR MONTER ÁNGELES</v>
      </c>
      <c r="L105" s="496" t="str">
        <f>VLOOKUP(MUEBLES2[[#This Row],[Núm. De nomina]],PERSONAL[],3,FALSE)</f>
        <v>PRESIDENTE MUNICIPAL CONSTITUCIONAL</v>
      </c>
      <c r="M105" s="494" t="s">
        <v>4849</v>
      </c>
      <c r="N105" s="529" t="s">
        <v>4692</v>
      </c>
      <c r="O105" s="497" t="str">
        <f>VLOOKUP(MUEBLES2[[#This Row],[No. Del Bien ]],BIENES[],2,FALSE)</f>
        <v>NICHO DE MADERA</v>
      </c>
      <c r="P105" s="499" t="s">
        <v>2494</v>
      </c>
      <c r="Q105" s="529" t="s">
        <v>5043</v>
      </c>
      <c r="R105" s="494" t="s">
        <v>39</v>
      </c>
      <c r="S105" s="494" t="s">
        <v>39</v>
      </c>
      <c r="T105" s="494" t="s">
        <v>39</v>
      </c>
      <c r="U105" s="494" t="s">
        <v>40</v>
      </c>
      <c r="V105" s="525">
        <v>42618</v>
      </c>
      <c r="W105" s="528">
        <v>450</v>
      </c>
      <c r="X105" s="528">
        <v>449</v>
      </c>
      <c r="Y105" s="528">
        <v>1</v>
      </c>
      <c r="Z105" s="510" t="s">
        <v>26</v>
      </c>
      <c r="AA105" s="546"/>
      <c r="AB105" s="493"/>
      <c r="AC105" s="600"/>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c r="IT105" s="9"/>
      <c r="IU105" s="9"/>
      <c r="IV105" s="9"/>
      <c r="IW105" s="9"/>
      <c r="IX105" s="9"/>
      <c r="IY105" s="9"/>
      <c r="IZ105" s="9"/>
      <c r="JA105" s="9"/>
      <c r="JB105" s="9"/>
      <c r="JC105" s="9"/>
      <c r="JD105" s="9"/>
      <c r="JE105" s="9"/>
      <c r="JF105" s="9"/>
      <c r="JG105" s="9"/>
      <c r="JH105" s="9"/>
      <c r="JI105" s="9"/>
      <c r="JJ105" s="9"/>
      <c r="JK105" s="9"/>
      <c r="JL105" s="9"/>
      <c r="JM105" s="9"/>
      <c r="JN105" s="9"/>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c r="KN105" s="9"/>
      <c r="KO105" s="9"/>
      <c r="KP105" s="9"/>
      <c r="KQ105" s="9"/>
      <c r="KR105" s="9"/>
      <c r="KS105" s="9"/>
      <c r="KT105" s="9"/>
      <c r="KU105" s="9"/>
      <c r="KV105" s="9"/>
      <c r="KW105" s="9"/>
      <c r="KX105" s="9"/>
      <c r="KY105" s="9"/>
      <c r="KZ105" s="9"/>
      <c r="LA105" s="9"/>
      <c r="LB105" s="9"/>
      <c r="LC105" s="9"/>
      <c r="LD105" s="9"/>
      <c r="LE105" s="9"/>
      <c r="LF105" s="9"/>
      <c r="LG105" s="9"/>
      <c r="LH105" s="9"/>
      <c r="LI105" s="9"/>
      <c r="LJ105" s="9"/>
      <c r="LK105" s="9"/>
      <c r="LL105" s="9"/>
      <c r="LM105" s="9"/>
      <c r="LN105" s="9"/>
      <c r="LO105" s="9"/>
      <c r="LP105" s="9"/>
      <c r="LQ105" s="9"/>
      <c r="LR105" s="9"/>
      <c r="LS105" s="9"/>
      <c r="LT105" s="9"/>
    </row>
    <row r="106" spans="1:332" s="15" customFormat="1" ht="94.5" x14ac:dyDescent="0.25">
      <c r="A106" s="662" t="str">
        <f>CONCATENATE(MUEBLES2[[#This Row],[No..]],"-",MUEBLES2[[#This Row],[No. Area ]],"-",MUEBLES2[[#This Row],[No. Del Bien ]],"-",MUEBLES2[[#This Row],[No. Consecutivo del Bien ]],"-",MUEBLES2[[#This Row],[No. de inventario]])</f>
        <v>01-14-244-001-0100</v>
      </c>
      <c r="B106" s="495"/>
      <c r="C106" s="495" t="s">
        <v>6833</v>
      </c>
      <c r="D106" s="494" t="s">
        <v>4060</v>
      </c>
      <c r="E106" s="495" t="str">
        <f>VLOOKUP(MUEBLES2[[#This Row],[No..]],EDIFICIOS[],2,FALSE)</f>
        <v>PALACIO MUNICIPAL</v>
      </c>
      <c r="F106" s="495" t="str">
        <f>VLOOKUP(MUEBLES2[[#This Row],[No..]],EDIFICIOS[],3,FALSE)</f>
        <v>PALACIO MUNICIPAL, S/N, COLONIA CENTRO</v>
      </c>
      <c r="G106" s="496" t="s">
        <v>4259</v>
      </c>
      <c r="H106" s="494" t="str">
        <f>VLOOKUP(MUEBLES2[[#This Row],[No. Area ]],AREAS[],2,FALSE)</f>
        <v>ADMINISTRACIÓN MUNICIPAL</v>
      </c>
      <c r="I106" s="496" t="str">
        <f>VLOOKUP(MUEBLES2[[#This Row],[No. Area ]],AREAS[],5,FALSE)</f>
        <v>C. DAVID PÉREZ ALONSO</v>
      </c>
      <c r="J106" s="496">
        <v>151</v>
      </c>
      <c r="K106" s="494" t="str">
        <f>VLOOKUP(MUEBLES2[[#This Row],[Núm. De nomina]],PERSONAL[],2,FALSE)</f>
        <v>C. DAVID PÉREZ ALONSO</v>
      </c>
      <c r="L106" s="496" t="str">
        <f>VLOOKUP(MUEBLES2[[#This Row],[Núm. De nomina]],PERSONAL[],3,FALSE)</f>
        <v xml:space="preserve">TITULAR </v>
      </c>
      <c r="M106" s="494" t="s">
        <v>4877</v>
      </c>
      <c r="N106" s="529" t="s">
        <v>4692</v>
      </c>
      <c r="O106" s="497" t="str">
        <f>VLOOKUP(MUEBLES2[[#This Row],[No. Del Bien ]],BIENES[],2,FALSE)</f>
        <v>PÓDIUM DE MADERA</v>
      </c>
      <c r="P106" s="499" t="s">
        <v>2496</v>
      </c>
      <c r="Q106" s="529" t="s">
        <v>5044</v>
      </c>
      <c r="R106" s="494" t="s">
        <v>39</v>
      </c>
      <c r="S106" s="494" t="s">
        <v>39</v>
      </c>
      <c r="T106" s="494" t="s">
        <v>39</v>
      </c>
      <c r="U106" s="494"/>
      <c r="V106" s="525"/>
      <c r="W106" s="528"/>
      <c r="X106" s="528"/>
      <c r="Y106" s="528"/>
      <c r="Z106" s="510" t="s">
        <v>26</v>
      </c>
      <c r="AA106" s="546"/>
      <c r="AB106" s="493"/>
      <c r="AC106" s="600"/>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c r="IX106" s="9"/>
      <c r="IY106" s="9"/>
      <c r="IZ106" s="9"/>
      <c r="JA106" s="9"/>
      <c r="JB106" s="9"/>
      <c r="JC106" s="9"/>
      <c r="JD106" s="9"/>
      <c r="JE106" s="9"/>
      <c r="JF106" s="9"/>
      <c r="JG106" s="9"/>
      <c r="JH106" s="9"/>
      <c r="JI106" s="9"/>
      <c r="JJ106" s="9"/>
      <c r="JK106" s="9"/>
      <c r="JL106" s="9"/>
      <c r="JM106" s="9"/>
      <c r="JN106" s="9"/>
      <c r="JO106" s="9"/>
      <c r="JP106" s="9"/>
      <c r="JQ106" s="9"/>
      <c r="JR106" s="9"/>
      <c r="JS106" s="9"/>
      <c r="JT106" s="9"/>
      <c r="JU106" s="9"/>
      <c r="JV106" s="9"/>
      <c r="JW106" s="9"/>
      <c r="JX106" s="9"/>
      <c r="JY106" s="9"/>
      <c r="JZ106" s="9"/>
      <c r="KA106" s="9"/>
      <c r="KB106" s="9"/>
      <c r="KC106" s="9"/>
      <c r="KD106" s="9"/>
      <c r="KE106" s="9"/>
      <c r="KF106" s="9"/>
      <c r="KG106" s="9"/>
      <c r="KH106" s="9"/>
      <c r="KI106" s="9"/>
      <c r="KJ106" s="9"/>
      <c r="KK106" s="9"/>
      <c r="KL106" s="9"/>
      <c r="KM106" s="9"/>
      <c r="KN106" s="9"/>
      <c r="KO106" s="9"/>
      <c r="KP106" s="9"/>
      <c r="KQ106" s="9"/>
      <c r="KR106" s="9"/>
      <c r="KS106" s="9"/>
      <c r="KT106" s="9"/>
      <c r="KU106" s="9"/>
      <c r="KV106" s="9"/>
      <c r="KW106" s="9"/>
      <c r="KX106" s="9"/>
      <c r="KY106" s="9"/>
      <c r="KZ106" s="9"/>
      <c r="LA106" s="9"/>
      <c r="LB106" s="9"/>
      <c r="LC106" s="9"/>
      <c r="LD106" s="9"/>
      <c r="LE106" s="9"/>
      <c r="LF106" s="9"/>
      <c r="LG106" s="9"/>
      <c r="LH106" s="9"/>
      <c r="LI106" s="9"/>
      <c r="LJ106" s="9"/>
      <c r="LK106" s="9"/>
      <c r="LL106" s="9"/>
      <c r="LM106" s="9"/>
      <c r="LN106" s="9"/>
      <c r="LO106" s="9"/>
      <c r="LP106" s="9"/>
      <c r="LQ106" s="9"/>
      <c r="LR106" s="9"/>
      <c r="LS106" s="9"/>
      <c r="LT106" s="9"/>
    </row>
    <row r="107" spans="1:332" s="15" customFormat="1" ht="252" x14ac:dyDescent="0.25">
      <c r="A107" s="662" t="str">
        <f>CONCATENATE(MUEBLES2[[#This Row],[No..]],"-",MUEBLES2[[#This Row],[No. Area ]],"-",MUEBLES2[[#This Row],[No. Del Bien ]],"-",MUEBLES2[[#This Row],[No. Consecutivo del Bien ]],"-",MUEBLES2[[#This Row],[No. de inventario]])</f>
        <v>01-34-272-029-0101</v>
      </c>
      <c r="B107" s="495"/>
      <c r="C107" s="495" t="s">
        <v>7931</v>
      </c>
      <c r="D107" s="494" t="s">
        <v>4060</v>
      </c>
      <c r="E107" s="495" t="str">
        <f>VLOOKUP(MUEBLES2[[#This Row],[No..]],EDIFICIOS[],2,FALSE)</f>
        <v>PALACIO MUNICIPAL</v>
      </c>
      <c r="F107" s="495" t="str">
        <f>VLOOKUP(MUEBLES2[[#This Row],[No..]],EDIFICIOS[],3,FALSE)</f>
        <v>PALACIO MUNICIPAL, S/N, COLONIA CENTRO</v>
      </c>
      <c r="G107" s="496" t="s">
        <v>4279</v>
      </c>
      <c r="H107" s="494" t="str">
        <f>VLOOKUP(MUEBLES2[[#This Row],[No. Area ]],AREAS[],2,FALSE)</f>
        <v xml:space="preserve">ENLACE MUNICIPAL PARA LA ATENCION DE LAS PERSONAS ADULTAS MAYORES </v>
      </c>
      <c r="I107" s="496" t="str">
        <f>VLOOKUP(MUEBLES2[[#This Row],[No. Area ]],AREAS[],5,FALSE)</f>
        <v>C. RUBEN MARTÍNEZ ALONSO</v>
      </c>
      <c r="J107" s="496">
        <v>93</v>
      </c>
      <c r="K107" s="494" t="str">
        <f>VLOOKUP(MUEBLES2[[#This Row],[Núm. De nomina]],PERSONAL[],2,FALSE)</f>
        <v>C. RUBEN MARTÍNEZ ALONSO</v>
      </c>
      <c r="L107" s="496" t="str">
        <f>VLOOKUP(MUEBLES2[[#This Row],[Núm. De nomina]],PERSONAL[],3,FALSE)</f>
        <v>TITULAR</v>
      </c>
      <c r="M107" s="494" t="s">
        <v>4905</v>
      </c>
      <c r="N107" s="529" t="s">
        <v>4720</v>
      </c>
      <c r="O107" s="497" t="str">
        <f>VLOOKUP(MUEBLES2[[#This Row],[No. Del Bien ]],BIENES[],2,FALSE)</f>
        <v xml:space="preserve">SILLA DE ESPERA </v>
      </c>
      <c r="P107" s="499" t="s">
        <v>2498</v>
      </c>
      <c r="Q107" s="529" t="s">
        <v>4824</v>
      </c>
      <c r="R107" s="494" t="s">
        <v>39</v>
      </c>
      <c r="S107" s="494" t="s">
        <v>39</v>
      </c>
      <c r="T107" s="494" t="s">
        <v>39</v>
      </c>
      <c r="U107" s="494"/>
      <c r="V107" s="525"/>
      <c r="W107" s="528"/>
      <c r="X107" s="528"/>
      <c r="Y107" s="528"/>
      <c r="Z107" s="510" t="s">
        <v>26</v>
      </c>
      <c r="AA107" s="546"/>
      <c r="AB107" s="493"/>
      <c r="AC107" s="600"/>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9"/>
      <c r="HI107" s="9"/>
      <c r="HJ107" s="9"/>
      <c r="HK107" s="9"/>
      <c r="HL107" s="9"/>
      <c r="HM107" s="9"/>
      <c r="HN107" s="9"/>
      <c r="HO107" s="9"/>
      <c r="HP107" s="9"/>
      <c r="HQ107" s="9"/>
      <c r="HR107" s="9"/>
      <c r="HS107" s="9"/>
      <c r="HT107" s="9"/>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c r="IT107" s="9"/>
      <c r="IU107" s="9"/>
      <c r="IV107" s="9"/>
      <c r="IW107" s="9"/>
      <c r="IX107" s="9"/>
      <c r="IY107" s="9"/>
      <c r="IZ107" s="9"/>
      <c r="JA107" s="9"/>
      <c r="JB107" s="9"/>
      <c r="JC107" s="9"/>
      <c r="JD107" s="9"/>
      <c r="JE107" s="9"/>
      <c r="JF107" s="9"/>
      <c r="JG107" s="9"/>
      <c r="JH107" s="9"/>
      <c r="JI107" s="9"/>
      <c r="JJ107" s="9"/>
      <c r="JK107" s="9"/>
      <c r="JL107" s="9"/>
      <c r="JM107" s="9"/>
      <c r="JN107" s="9"/>
      <c r="JO107" s="9"/>
      <c r="JP107" s="9"/>
      <c r="JQ107" s="9"/>
      <c r="JR107" s="9"/>
      <c r="JS107" s="9"/>
      <c r="JT107" s="9"/>
      <c r="JU107" s="9"/>
      <c r="JV107" s="9"/>
      <c r="JW107" s="9"/>
      <c r="JX107" s="9"/>
      <c r="JY107" s="9"/>
      <c r="JZ107" s="9"/>
      <c r="KA107" s="9"/>
      <c r="KB107" s="9"/>
      <c r="KC107" s="9"/>
      <c r="KD107" s="9"/>
      <c r="KE107" s="9"/>
      <c r="KF107" s="9"/>
      <c r="KG107" s="9"/>
      <c r="KH107" s="9"/>
      <c r="KI107" s="9"/>
      <c r="KJ107" s="9"/>
      <c r="KK107" s="9"/>
      <c r="KL107" s="9"/>
      <c r="KM107" s="9"/>
      <c r="KN107" s="9"/>
      <c r="KO107" s="9"/>
      <c r="KP107" s="9"/>
      <c r="KQ107" s="9"/>
      <c r="KR107" s="9"/>
      <c r="KS107" s="9"/>
      <c r="KT107" s="9"/>
      <c r="KU107" s="9"/>
      <c r="KV107" s="9"/>
      <c r="KW107" s="9"/>
      <c r="KX107" s="9"/>
      <c r="KY107" s="9"/>
      <c r="KZ107" s="9"/>
      <c r="LA107" s="9"/>
      <c r="LB107" s="9"/>
      <c r="LC107" s="9"/>
      <c r="LD107" s="9"/>
      <c r="LE107" s="9"/>
      <c r="LF107" s="9"/>
      <c r="LG107" s="9"/>
      <c r="LH107" s="9"/>
      <c r="LI107" s="9"/>
      <c r="LJ107" s="9"/>
      <c r="LK107" s="9"/>
      <c r="LL107" s="9"/>
      <c r="LM107" s="9"/>
      <c r="LN107" s="9"/>
      <c r="LO107" s="9"/>
      <c r="LP107" s="9"/>
      <c r="LQ107" s="9"/>
      <c r="LR107" s="9"/>
      <c r="LS107" s="9"/>
      <c r="LT107" s="9"/>
    </row>
    <row r="108" spans="1:332" s="15" customFormat="1" ht="252" x14ac:dyDescent="0.25">
      <c r="A108" s="662" t="str">
        <f>CONCATENATE(MUEBLES2[[#This Row],[No..]],"-",MUEBLES2[[#This Row],[No. Area ]],"-",MUEBLES2[[#This Row],[No. Del Bien ]],"-",MUEBLES2[[#This Row],[No. Consecutivo del Bien ]],"-",MUEBLES2[[#This Row],[No. de inventario]])</f>
        <v>01-34-272-030-0102</v>
      </c>
      <c r="B108" s="495"/>
      <c r="C108" s="495" t="s">
        <v>7932</v>
      </c>
      <c r="D108" s="494" t="s">
        <v>4060</v>
      </c>
      <c r="E108" s="495" t="str">
        <f>VLOOKUP(MUEBLES2[[#This Row],[No..]],EDIFICIOS[],2,FALSE)</f>
        <v>PALACIO MUNICIPAL</v>
      </c>
      <c r="F108" s="495" t="str">
        <f>VLOOKUP(MUEBLES2[[#This Row],[No..]],EDIFICIOS[],3,FALSE)</f>
        <v>PALACIO MUNICIPAL, S/N, COLONIA CENTRO</v>
      </c>
      <c r="G108" s="496" t="s">
        <v>4279</v>
      </c>
      <c r="H108" s="494" t="str">
        <f>VLOOKUP(MUEBLES2[[#This Row],[No. Area ]],AREAS[],2,FALSE)</f>
        <v xml:space="preserve">ENLACE MUNICIPAL PARA LA ATENCION DE LAS PERSONAS ADULTAS MAYORES </v>
      </c>
      <c r="I108" s="496" t="str">
        <f>VLOOKUP(MUEBLES2[[#This Row],[No. Area ]],AREAS[],5,FALSE)</f>
        <v>C. RUBEN MARTÍNEZ ALONSO</v>
      </c>
      <c r="J108" s="496">
        <v>93</v>
      </c>
      <c r="K108" s="494" t="str">
        <f>VLOOKUP(MUEBLES2[[#This Row],[Núm. De nomina]],PERSONAL[],2,FALSE)</f>
        <v>C. RUBEN MARTÍNEZ ALONSO</v>
      </c>
      <c r="L108" s="496" t="str">
        <f>VLOOKUP(MUEBLES2[[#This Row],[Núm. De nomina]],PERSONAL[],3,FALSE)</f>
        <v>TITULAR</v>
      </c>
      <c r="M108" s="494" t="s">
        <v>4905</v>
      </c>
      <c r="N108" s="529" t="s">
        <v>4721</v>
      </c>
      <c r="O108" s="497" t="str">
        <f>VLOOKUP(MUEBLES2[[#This Row],[No. Del Bien ]],BIENES[],2,FALSE)</f>
        <v xml:space="preserve">SILLA DE ESPERA </v>
      </c>
      <c r="P108" s="499" t="s">
        <v>2498</v>
      </c>
      <c r="Q108" s="529" t="s">
        <v>5045</v>
      </c>
      <c r="R108" s="494" t="s">
        <v>39</v>
      </c>
      <c r="S108" s="494" t="s">
        <v>39</v>
      </c>
      <c r="T108" s="494" t="s">
        <v>39</v>
      </c>
      <c r="U108" s="494"/>
      <c r="V108" s="525"/>
      <c r="W108" s="528"/>
      <c r="X108" s="528"/>
      <c r="Y108" s="528"/>
      <c r="Z108" s="510" t="s">
        <v>26</v>
      </c>
      <c r="AA108" s="546"/>
      <c r="AB108" s="493"/>
      <c r="AC108" s="600"/>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9"/>
      <c r="HN108" s="9"/>
      <c r="HO108" s="9"/>
      <c r="HP108" s="9"/>
      <c r="HQ108" s="9"/>
      <c r="HR108" s="9"/>
      <c r="HS108" s="9"/>
      <c r="HT108" s="9"/>
      <c r="HU108" s="9"/>
      <c r="HV108" s="9"/>
      <c r="HW108" s="9"/>
      <c r="HX108" s="9"/>
      <c r="HY108" s="9"/>
      <c r="HZ108" s="9"/>
      <c r="IA108" s="9"/>
      <c r="IB108" s="9"/>
      <c r="IC108" s="9"/>
      <c r="ID108" s="9"/>
      <c r="IE108" s="9"/>
      <c r="IF108" s="9"/>
      <c r="IG108" s="9"/>
      <c r="IH108" s="9"/>
      <c r="II108" s="9"/>
      <c r="IJ108" s="9"/>
      <c r="IK108" s="9"/>
      <c r="IL108" s="9"/>
      <c r="IM108" s="9"/>
      <c r="IN108" s="9"/>
      <c r="IO108" s="9"/>
      <c r="IP108" s="9"/>
      <c r="IQ108" s="9"/>
      <c r="IR108" s="9"/>
      <c r="IS108" s="9"/>
      <c r="IT108" s="9"/>
      <c r="IU108" s="9"/>
      <c r="IV108" s="9"/>
      <c r="IW108" s="9"/>
      <c r="IX108" s="9"/>
      <c r="IY108" s="9"/>
      <c r="IZ108" s="9"/>
      <c r="JA108" s="9"/>
      <c r="JB108" s="9"/>
      <c r="JC108" s="9"/>
      <c r="JD108" s="9"/>
      <c r="JE108" s="9"/>
      <c r="JF108" s="9"/>
      <c r="JG108" s="9"/>
      <c r="JH108" s="9"/>
      <c r="JI108" s="9"/>
      <c r="JJ108" s="9"/>
      <c r="JK108" s="9"/>
      <c r="JL108" s="9"/>
      <c r="JM108" s="9"/>
      <c r="JN108" s="9"/>
      <c r="JO108" s="9"/>
      <c r="JP108" s="9"/>
      <c r="JQ108" s="9"/>
      <c r="JR108" s="9"/>
      <c r="JS108" s="9"/>
      <c r="JT108" s="9"/>
      <c r="JU108" s="9"/>
      <c r="JV108" s="9"/>
      <c r="JW108" s="9"/>
      <c r="JX108" s="9"/>
      <c r="JY108" s="9"/>
      <c r="JZ108" s="9"/>
      <c r="KA108" s="9"/>
      <c r="KB108" s="9"/>
      <c r="KC108" s="9"/>
      <c r="KD108" s="9"/>
      <c r="KE108" s="9"/>
      <c r="KF108" s="9"/>
      <c r="KG108" s="9"/>
      <c r="KH108" s="9"/>
      <c r="KI108" s="9"/>
      <c r="KJ108" s="9"/>
      <c r="KK108" s="9"/>
      <c r="KL108" s="9"/>
      <c r="KM108" s="9"/>
      <c r="KN108" s="9"/>
      <c r="KO108" s="9"/>
      <c r="KP108" s="9"/>
      <c r="KQ108" s="9"/>
      <c r="KR108" s="9"/>
      <c r="KS108" s="9"/>
      <c r="KT108" s="9"/>
      <c r="KU108" s="9"/>
      <c r="KV108" s="9"/>
      <c r="KW108" s="9"/>
      <c r="KX108" s="9"/>
      <c r="KY108" s="9"/>
      <c r="KZ108" s="9"/>
      <c r="LA108" s="9"/>
      <c r="LB108" s="9"/>
      <c r="LC108" s="9"/>
      <c r="LD108" s="9"/>
      <c r="LE108" s="9"/>
      <c r="LF108" s="9"/>
      <c r="LG108" s="9"/>
      <c r="LH108" s="9"/>
      <c r="LI108" s="9"/>
      <c r="LJ108" s="9"/>
      <c r="LK108" s="9"/>
      <c r="LL108" s="9"/>
      <c r="LM108" s="9"/>
      <c r="LN108" s="9"/>
      <c r="LO108" s="9"/>
      <c r="LP108" s="9"/>
      <c r="LQ108" s="9"/>
      <c r="LR108" s="9"/>
      <c r="LS108" s="9"/>
      <c r="LT108" s="9"/>
    </row>
    <row r="109" spans="1:332" s="15" customFormat="1" ht="110.25" x14ac:dyDescent="0.25">
      <c r="A109" s="664" t="str">
        <f>CONCATENATE(MUEBLES2[[#This Row],[No..]],"-",MUEBLES2[[#This Row],[No. Area ]],"-",MUEBLES2[[#This Row],[No. Del Bien ]],"-",MUEBLES2[[#This Row],[No. Consecutivo del Bien ]],"-",MUEBLES2[[#This Row],[No. de inventario]])</f>
        <v>01-06-275-002-0103</v>
      </c>
      <c r="B109" s="495"/>
      <c r="C109" s="495" t="s">
        <v>6834</v>
      </c>
      <c r="D109" s="494" t="s">
        <v>4060</v>
      </c>
      <c r="E109" s="495" t="str">
        <f>VLOOKUP(MUEBLES2[[#This Row],[No..]],EDIFICIOS[],2,FALSE)</f>
        <v>PALACIO MUNICIPAL</v>
      </c>
      <c r="F109" s="495" t="str">
        <f>VLOOKUP(MUEBLES2[[#This Row],[No..]],EDIFICIOS[],3,FALSE)</f>
        <v>PALACIO MUNICIPAL, S/N, COLONIA CENTRO</v>
      </c>
      <c r="G109" s="496" t="s">
        <v>4064</v>
      </c>
      <c r="H109" s="494" t="str">
        <f>VLOOKUP(MUEBLES2[[#This Row],[No. Area ]],AREAS[],2,FALSE)</f>
        <v xml:space="preserve">SECRETARÍA GENERAL MUNICIPAL </v>
      </c>
      <c r="I109" s="496" t="str">
        <f>VLOOKUP(MUEBLES2[[#This Row],[No. Area ]],AREAS[],5,FALSE)</f>
        <v>C. CLEMENTE HERNÁNDEZ ESPINOZA</v>
      </c>
      <c r="J109" s="496">
        <v>113</v>
      </c>
      <c r="K109" s="494" t="str">
        <f>VLOOKUP(MUEBLES2[[#This Row],[Núm. De nomina]],PERSONAL[],2,FALSE)</f>
        <v>C. CLEMENTE HERNÁNDEZ ESPINOZA</v>
      </c>
      <c r="L109" s="496" t="str">
        <f>VLOOKUP(MUEBLES2[[#This Row],[Núm. De nomina]],PERSONAL[],3,FALSE)</f>
        <v>SECRETARIO GENERAL MUNICIPAL</v>
      </c>
      <c r="M109" s="494" t="s">
        <v>4908</v>
      </c>
      <c r="N109" s="529" t="s">
        <v>4693</v>
      </c>
      <c r="O109" s="497" t="str">
        <f>VLOOKUP(MUEBLES2[[#This Row],[No. Del Bien ]],BIENES[],2,FALSE)</f>
        <v>SILLÓN</v>
      </c>
      <c r="P109" s="499" t="s">
        <v>2501</v>
      </c>
      <c r="Q109" s="529" t="s">
        <v>5046</v>
      </c>
      <c r="R109" s="494" t="s">
        <v>39</v>
      </c>
      <c r="S109" s="494" t="s">
        <v>39</v>
      </c>
      <c r="T109" s="494" t="s">
        <v>39</v>
      </c>
      <c r="U109" s="494"/>
      <c r="V109" s="525"/>
      <c r="W109" s="528"/>
      <c r="X109" s="528"/>
      <c r="Y109" s="528"/>
      <c r="Z109" s="510" t="s">
        <v>26</v>
      </c>
      <c r="AA109" s="546" t="s">
        <v>7918</v>
      </c>
      <c r="AB109" s="493"/>
      <c r="AC109" s="600" t="s">
        <v>7918</v>
      </c>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c r="GB109" s="9"/>
      <c r="GC109" s="9"/>
      <c r="GD109" s="9"/>
      <c r="GE109" s="9"/>
      <c r="GF109" s="9"/>
      <c r="GG109" s="9"/>
      <c r="GH109" s="9"/>
      <c r="GI109" s="9"/>
      <c r="GJ109" s="9"/>
      <c r="GK109" s="9"/>
      <c r="GL109" s="9"/>
      <c r="GM109" s="9"/>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9"/>
      <c r="HN109" s="9"/>
      <c r="HO109" s="9"/>
      <c r="HP109" s="9"/>
      <c r="HQ109" s="9"/>
      <c r="HR109" s="9"/>
      <c r="HS109" s="9"/>
      <c r="HT109" s="9"/>
      <c r="HU109" s="9"/>
      <c r="HV109" s="9"/>
      <c r="HW109" s="9"/>
      <c r="HX109" s="9"/>
      <c r="HY109" s="9"/>
      <c r="HZ109" s="9"/>
      <c r="IA109" s="9"/>
      <c r="IB109" s="9"/>
      <c r="IC109" s="9"/>
      <c r="ID109" s="9"/>
      <c r="IE109" s="9"/>
      <c r="IF109" s="9"/>
      <c r="IG109" s="9"/>
      <c r="IH109" s="9"/>
      <c r="II109" s="9"/>
      <c r="IJ109" s="9"/>
      <c r="IK109" s="9"/>
      <c r="IL109" s="9"/>
      <c r="IM109" s="9"/>
      <c r="IN109" s="9"/>
      <c r="IO109" s="9"/>
      <c r="IP109" s="9"/>
      <c r="IQ109" s="9"/>
      <c r="IR109" s="9"/>
      <c r="IS109" s="9"/>
      <c r="IT109" s="9"/>
      <c r="IU109" s="9"/>
      <c r="IV109" s="9"/>
      <c r="IW109" s="9"/>
      <c r="IX109" s="9"/>
      <c r="IY109" s="9"/>
      <c r="IZ109" s="9"/>
      <c r="JA109" s="9"/>
      <c r="JB109" s="9"/>
      <c r="JC109" s="9"/>
      <c r="JD109" s="9"/>
      <c r="JE109" s="9"/>
      <c r="JF109" s="9"/>
      <c r="JG109" s="9"/>
      <c r="JH109" s="9"/>
      <c r="JI109" s="9"/>
      <c r="JJ109" s="9"/>
      <c r="JK109" s="9"/>
      <c r="JL109" s="9"/>
      <c r="JM109" s="9"/>
      <c r="JN109" s="9"/>
      <c r="JO109" s="9"/>
      <c r="JP109" s="9"/>
      <c r="JQ109" s="9"/>
      <c r="JR109" s="9"/>
      <c r="JS109" s="9"/>
      <c r="JT109" s="9"/>
      <c r="JU109" s="9"/>
      <c r="JV109" s="9"/>
      <c r="JW109" s="9"/>
      <c r="JX109" s="9"/>
      <c r="JY109" s="9"/>
      <c r="JZ109" s="9"/>
      <c r="KA109" s="9"/>
      <c r="KB109" s="9"/>
      <c r="KC109" s="9"/>
      <c r="KD109" s="9"/>
      <c r="KE109" s="9"/>
      <c r="KF109" s="9"/>
      <c r="KG109" s="9"/>
      <c r="KH109" s="9"/>
      <c r="KI109" s="9"/>
      <c r="KJ109" s="9"/>
      <c r="KK109" s="9"/>
      <c r="KL109" s="9"/>
      <c r="KM109" s="9"/>
      <c r="KN109" s="9"/>
      <c r="KO109" s="9"/>
      <c r="KP109" s="9"/>
      <c r="KQ109" s="9"/>
      <c r="KR109" s="9"/>
      <c r="KS109" s="9"/>
      <c r="KT109" s="9"/>
      <c r="KU109" s="9"/>
      <c r="KV109" s="9"/>
      <c r="KW109" s="9"/>
      <c r="KX109" s="9"/>
      <c r="KY109" s="9"/>
      <c r="KZ109" s="9"/>
      <c r="LA109" s="9"/>
      <c r="LB109" s="9"/>
      <c r="LC109" s="9"/>
      <c r="LD109" s="9"/>
      <c r="LE109" s="9"/>
      <c r="LF109" s="9"/>
      <c r="LG109" s="9"/>
      <c r="LH109" s="9"/>
      <c r="LI109" s="9"/>
      <c r="LJ109" s="9"/>
      <c r="LK109" s="9"/>
      <c r="LL109" s="9"/>
      <c r="LM109" s="9"/>
      <c r="LN109" s="9"/>
      <c r="LO109" s="9"/>
      <c r="LP109" s="9"/>
      <c r="LQ109" s="9"/>
      <c r="LR109" s="9"/>
      <c r="LS109" s="9"/>
      <c r="LT109" s="9"/>
    </row>
    <row r="110" spans="1:332" s="15" customFormat="1" ht="126" x14ac:dyDescent="0.25">
      <c r="A110" s="662" t="str">
        <f>CONCATENATE(MUEBLES2[[#This Row],[No..]],"-",MUEBLES2[[#This Row],[No. Area ]],"-",MUEBLES2[[#This Row],[No. Del Bien ]],"-",MUEBLES2[[#This Row],[No. Consecutivo del Bien ]],"-",MUEBLES2[[#This Row],[No. de inventario]])</f>
        <v>01-01-268-001-0104</v>
      </c>
      <c r="B110" s="495"/>
      <c r="C110" s="495" t="s">
        <v>6835</v>
      </c>
      <c r="D110" s="494" t="s">
        <v>4060</v>
      </c>
      <c r="E110" s="495" t="str">
        <f>VLOOKUP(MUEBLES2[[#This Row],[No..]],EDIFICIOS[],2,FALSE)</f>
        <v>PALACIO MUNICIPAL</v>
      </c>
      <c r="F110" s="495" t="str">
        <f>VLOOKUP(MUEBLES2[[#This Row],[No..]],EDIFICIOS[],3,FALSE)</f>
        <v>PALACIO MUNICIPAL, S/N, COLONIA CENTRO</v>
      </c>
      <c r="G110" s="496" t="s">
        <v>4060</v>
      </c>
      <c r="H110" s="494" t="str">
        <f>VLOOKUP(MUEBLES2[[#This Row],[No. Area ]],AREAS[],2,FALSE)</f>
        <v xml:space="preserve">DESPACHO DE LA PRESIDENCIA </v>
      </c>
      <c r="I110" s="496" t="str">
        <f>VLOOKUP(MUEBLES2[[#This Row],[No. Area ]],AREAS[],5,FALSE)</f>
        <v>C. EDIGAR MONTER ÁNGELES</v>
      </c>
      <c r="J110" s="496">
        <v>3</v>
      </c>
      <c r="K110" s="494" t="str">
        <f>VLOOKUP(MUEBLES2[[#This Row],[Núm. De nomina]],PERSONAL[],2,FALSE)</f>
        <v>C. EDIGAR MONTER ÁNGELES</v>
      </c>
      <c r="L110" s="496" t="str">
        <f>VLOOKUP(MUEBLES2[[#This Row],[Núm. De nomina]],PERSONAL[],3,FALSE)</f>
        <v>PRESIDENTE MUNICIPAL CONSTITUCIONAL</v>
      </c>
      <c r="M110" s="494" t="s">
        <v>4901</v>
      </c>
      <c r="N110" s="529" t="s">
        <v>4692</v>
      </c>
      <c r="O110" s="497" t="str">
        <f>VLOOKUP(MUEBLES2[[#This Row],[No. Del Bien ]],BIENES[],2,FALSE)</f>
        <v xml:space="preserve">SALA PARA OFICINA </v>
      </c>
      <c r="P110" s="499" t="s">
        <v>3583</v>
      </c>
      <c r="Q110" s="529" t="s">
        <v>5047</v>
      </c>
      <c r="R110" s="494" t="s">
        <v>39</v>
      </c>
      <c r="S110" s="494" t="s">
        <v>39</v>
      </c>
      <c r="T110" s="494" t="s">
        <v>39</v>
      </c>
      <c r="U110" s="494"/>
      <c r="V110" s="525"/>
      <c r="W110" s="528"/>
      <c r="X110" s="528"/>
      <c r="Y110" s="528"/>
      <c r="Z110" s="510" t="s">
        <v>26</v>
      </c>
      <c r="AA110" s="546"/>
      <c r="AB110" s="493"/>
      <c r="AC110" s="600"/>
    </row>
    <row r="111" spans="1:332" s="15" customFormat="1" ht="141.75" x14ac:dyDescent="0.25">
      <c r="A111" s="662" t="str">
        <f>CONCATENATE(MUEBLES2[[#This Row],[No..]],"-",MUEBLES2[[#This Row],[No. Area ]],"-",MUEBLES2[[#This Row],[No. Del Bien ]],"-",MUEBLES2[[#This Row],[No. Consecutivo del Bien ]],"-",MUEBLES2[[#This Row],[No. de inventario]])</f>
        <v>02-40-271-013-0105</v>
      </c>
      <c r="B111" s="495"/>
      <c r="C111" s="495" t="s">
        <v>6836</v>
      </c>
      <c r="D111" s="494" t="s">
        <v>4061</v>
      </c>
      <c r="E111" s="495" t="str">
        <f>VLOOKUP(MUEBLES2[[#This Row],[No..]],EDIFICIOS[],2,FALSE)</f>
        <v>CENTRO CULTURAL</v>
      </c>
      <c r="F111" s="495" t="str">
        <f>VLOOKUP(MUEBLES2[[#This Row],[No..]],EDIFICIOS[],3,FALSE)</f>
        <v xml:space="preserve">AV. REFORMA S/N, SECCIÓN SUR, 1RA MANZANA, SANTIAGO DE ANAYA, HIDALGO </v>
      </c>
      <c r="G111" s="496" t="s">
        <v>4285</v>
      </c>
      <c r="H111" s="494" t="str">
        <f>VLOOKUP(MUEBLES2[[#This Row],[No. Area ]],AREAS[],2,FALSE)</f>
        <v>DESARROLLO TURISTICO</v>
      </c>
      <c r="I111" s="496" t="str">
        <f>VLOOKUP(MUEBLES2[[#This Row],[No. Area ]],AREAS[],5,FALSE)</f>
        <v>P. DE ING. EN G. E. DIANA GUADALUPE GACHUZ MEJÍA</v>
      </c>
      <c r="J111" s="496">
        <v>195</v>
      </c>
      <c r="K111" s="494" t="str">
        <f>VLOOKUP(MUEBLES2[[#This Row],[Núm. De nomina]],PERSONAL[],2,FALSE)</f>
        <v>P. DE ING. EN G. E. DIANA GUADALUPE GACHUZ MEJÍA</v>
      </c>
      <c r="L111" s="496" t="str">
        <f>VLOOKUP(MUEBLES2[[#This Row],[Núm. De nomina]],PERSONAL[],3,FALSE)</f>
        <v xml:space="preserve">TITULAR </v>
      </c>
      <c r="M111" s="494" t="s">
        <v>4904</v>
      </c>
      <c r="N111" s="529" t="s">
        <v>4704</v>
      </c>
      <c r="O111" s="497" t="str">
        <f>VLOOKUP(MUEBLES2[[#This Row],[No. Del Bien ]],BIENES[],2,FALSE)</f>
        <v xml:space="preserve">SILLA AJUSTABLE </v>
      </c>
      <c r="P111" s="499" t="s">
        <v>178</v>
      </c>
      <c r="Q111" s="529" t="s">
        <v>5048</v>
      </c>
      <c r="R111" s="494" t="s">
        <v>107</v>
      </c>
      <c r="S111" s="494" t="s">
        <v>39</v>
      </c>
      <c r="T111" s="494" t="s">
        <v>39</v>
      </c>
      <c r="U111" s="494" t="s">
        <v>40</v>
      </c>
      <c r="V111" s="525"/>
      <c r="W111" s="528"/>
      <c r="X111" s="528"/>
      <c r="Y111" s="528"/>
      <c r="Z111" s="510" t="s">
        <v>26</v>
      </c>
      <c r="AA111" s="546"/>
      <c r="AB111" s="493"/>
      <c r="AC111" s="600"/>
    </row>
    <row r="112" spans="1:332" s="15" customFormat="1" ht="252" x14ac:dyDescent="0.25">
      <c r="A112" s="662" t="str">
        <f>CONCATENATE(MUEBLES2[[#This Row],[No..]],"-",MUEBLES2[[#This Row],[No. Area ]],"-",MUEBLES2[[#This Row],[No. Del Bien ]],"-",MUEBLES2[[#This Row],[No. Consecutivo del Bien ]],"-",MUEBLES2[[#This Row],[No. de inventario]])</f>
        <v>02-38-115-020-0106</v>
      </c>
      <c r="B112" s="495"/>
      <c r="C112" s="495" t="s">
        <v>6837</v>
      </c>
      <c r="D112" s="494" t="s">
        <v>4061</v>
      </c>
      <c r="E112" s="495" t="str">
        <f>VLOOKUP(MUEBLES2[[#This Row],[No..]],EDIFICIOS[],2,FALSE)</f>
        <v>CENTRO CULTURAL</v>
      </c>
      <c r="F112" s="495" t="str">
        <f>VLOOKUP(MUEBLES2[[#This Row],[No..]],EDIFICIOS[],3,FALSE)</f>
        <v xml:space="preserve">AV. REFORMA S/N, SECCIÓN SUR, 1RA MANZANA, SANTIAGO DE ANAYA, HIDALGO </v>
      </c>
      <c r="G112" s="496" t="s">
        <v>4283</v>
      </c>
      <c r="H112" s="494" t="str">
        <f>VLOOKUP(MUEBLES2[[#This Row],[No. Area ]],AREAS[],2,FALSE)</f>
        <v xml:space="preserve">EDUCACIÓN, CULTURA, DEPORTE Y TURISMO </v>
      </c>
      <c r="I112" s="496" t="str">
        <f>VLOOKUP(MUEBLES2[[#This Row],[No. Area ]],AREAS[],5,FALSE)</f>
        <v>LIC. MARÍA DEL CARMEN AGUILAR CAMACHO</v>
      </c>
      <c r="J112" s="496">
        <v>146</v>
      </c>
      <c r="K112" s="494" t="str">
        <f>VLOOKUP(MUEBLES2[[#This Row],[Núm. De nomina]],PERSONAL[],2,FALSE)</f>
        <v>TEC. ROSALBA CORTES MORONES</v>
      </c>
      <c r="L112" s="496" t="str">
        <f>VLOOKUP(MUEBLES2[[#This Row],[Núm. De nomina]],PERSONAL[],3,FALSE)</f>
        <v xml:space="preserve">AUXILIAR ADMINISTRATIVO </v>
      </c>
      <c r="M112" s="494" t="s">
        <v>4379</v>
      </c>
      <c r="N112" s="529" t="s">
        <v>4711</v>
      </c>
      <c r="O112" s="497" t="str">
        <f>VLOOKUP(MUEBLES2[[#This Row],[No. Del Bien ]],BIENES[],2,FALSE)</f>
        <v xml:space="preserve">ESCRITORIO </v>
      </c>
      <c r="P112" s="499" t="s">
        <v>2505</v>
      </c>
      <c r="Q112" s="529" t="s">
        <v>5049</v>
      </c>
      <c r="R112" s="494" t="s">
        <v>39</v>
      </c>
      <c r="S112" s="494" t="s">
        <v>39</v>
      </c>
      <c r="T112" s="494" t="s">
        <v>39</v>
      </c>
      <c r="U112" s="494" t="s">
        <v>40</v>
      </c>
      <c r="V112" s="525">
        <v>39443</v>
      </c>
      <c r="W112" s="528">
        <v>3000</v>
      </c>
      <c r="X112" s="528">
        <v>0</v>
      </c>
      <c r="Y112" s="528">
        <v>3000</v>
      </c>
      <c r="Z112" s="510" t="s">
        <v>26</v>
      </c>
      <c r="AA112" s="546"/>
      <c r="AB112" s="493"/>
      <c r="AC112" s="600"/>
    </row>
    <row r="113" spans="1:332" s="15" customFormat="1" ht="141.75" x14ac:dyDescent="0.25">
      <c r="A113" s="662" t="str">
        <f>CONCATENATE(MUEBLES2[[#This Row],[No..]],"-",MUEBLES2[[#This Row],[No. Area ]],"-",MUEBLES2[[#This Row],[No. Del Bien ]],"-",MUEBLES2[[#This Row],[No. Consecutivo del Bien ]],"-",MUEBLES2[[#This Row],[No. de inventario]])</f>
        <v>02-38-176-002-0107</v>
      </c>
      <c r="B113" s="495"/>
      <c r="C113" s="495" t="s">
        <v>6838</v>
      </c>
      <c r="D113" s="494" t="s">
        <v>4061</v>
      </c>
      <c r="E113" s="495" t="str">
        <f>VLOOKUP(MUEBLES2[[#This Row],[No..]],EDIFICIOS[],2,FALSE)</f>
        <v>CENTRO CULTURAL</v>
      </c>
      <c r="F113" s="495" t="str">
        <f>VLOOKUP(MUEBLES2[[#This Row],[No..]],EDIFICIOS[],3,FALSE)</f>
        <v xml:space="preserve">AV. REFORMA S/N, SECCIÓN SUR, 1RA MANZANA, SANTIAGO DE ANAYA, HIDALGO </v>
      </c>
      <c r="G113" s="496" t="s">
        <v>4283</v>
      </c>
      <c r="H113" s="494" t="str">
        <f>VLOOKUP(MUEBLES2[[#This Row],[No. Area ]],AREAS[],2,FALSE)</f>
        <v xml:space="preserve">EDUCACIÓN, CULTURA, DEPORTE Y TURISMO </v>
      </c>
      <c r="I113" s="496" t="str">
        <f>VLOOKUP(MUEBLES2[[#This Row],[No. Area ]],AREAS[],5,FALSE)</f>
        <v>LIC. MARÍA DEL CARMEN AGUILAR CAMACHO</v>
      </c>
      <c r="J113" s="496">
        <v>146</v>
      </c>
      <c r="K113" s="494" t="str">
        <f>VLOOKUP(MUEBLES2[[#This Row],[Núm. De nomina]],PERSONAL[],2,FALSE)</f>
        <v>TEC. ROSALBA CORTES MORONES</v>
      </c>
      <c r="L113" s="496" t="str">
        <f>VLOOKUP(MUEBLES2[[#This Row],[Núm. De nomina]],PERSONAL[],3,FALSE)</f>
        <v xml:space="preserve">AUXILIAR ADMINISTRATIVO </v>
      </c>
      <c r="M113" s="494" t="s">
        <v>4803</v>
      </c>
      <c r="N113" s="529" t="s">
        <v>4693</v>
      </c>
      <c r="O113" s="497" t="str">
        <f>VLOOKUP(MUEBLES2[[#This Row],[No. Del Bien ]],BIENES[],2,FALSE)</f>
        <v xml:space="preserve">LIBRERO </v>
      </c>
      <c r="P113" s="499" t="s">
        <v>2507</v>
      </c>
      <c r="Q113" s="529" t="s">
        <v>5050</v>
      </c>
      <c r="R113" s="494" t="s">
        <v>39</v>
      </c>
      <c r="S113" s="494" t="s">
        <v>39</v>
      </c>
      <c r="T113" s="494" t="s">
        <v>39</v>
      </c>
      <c r="U113" s="494" t="s">
        <v>40</v>
      </c>
      <c r="V113" s="525">
        <v>39443</v>
      </c>
      <c r="W113" s="528">
        <v>3000</v>
      </c>
      <c r="X113" s="528">
        <v>0</v>
      </c>
      <c r="Y113" s="528">
        <v>3000</v>
      </c>
      <c r="Z113" s="510" t="s">
        <v>26</v>
      </c>
      <c r="AA113" s="546"/>
      <c r="AB113" s="493"/>
      <c r="AC113" s="600"/>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c r="GB113" s="9"/>
      <c r="GC113" s="9"/>
      <c r="GD113" s="9"/>
      <c r="GE113" s="9"/>
      <c r="GF113" s="9"/>
      <c r="GG113" s="9"/>
      <c r="GH113" s="9"/>
      <c r="GI113" s="9"/>
      <c r="GJ113" s="9"/>
      <c r="GK113" s="9"/>
      <c r="GL113" s="9"/>
      <c r="GM113" s="9"/>
      <c r="GN113" s="9"/>
      <c r="GO113" s="9"/>
      <c r="GP113" s="9"/>
      <c r="GQ113" s="9"/>
      <c r="GR113" s="9"/>
      <c r="GS113" s="9"/>
      <c r="GT113" s="9"/>
      <c r="GU113" s="9"/>
      <c r="GV113" s="9"/>
      <c r="GW113" s="9"/>
      <c r="GX113" s="9"/>
      <c r="GY113" s="9"/>
      <c r="GZ113" s="9"/>
      <c r="HA113" s="9"/>
      <c r="HB113" s="9"/>
      <c r="HC113" s="9"/>
      <c r="HD113" s="9"/>
      <c r="HE113" s="9"/>
      <c r="HF113" s="9"/>
      <c r="HG113" s="9"/>
      <c r="HH113" s="9"/>
      <c r="HI113" s="9"/>
      <c r="HJ113" s="9"/>
      <c r="HK113" s="9"/>
      <c r="HL113" s="9"/>
      <c r="HM113" s="9"/>
      <c r="HN113" s="9"/>
      <c r="HO113" s="9"/>
      <c r="HP113" s="9"/>
      <c r="HQ113" s="9"/>
      <c r="HR113" s="9"/>
      <c r="HS113" s="9"/>
      <c r="HT113" s="9"/>
      <c r="HU113" s="9"/>
      <c r="HV113" s="9"/>
      <c r="HW113" s="9"/>
      <c r="HX113" s="9"/>
      <c r="HY113" s="9"/>
      <c r="HZ113" s="9"/>
      <c r="IA113" s="9"/>
      <c r="IB113" s="9"/>
      <c r="IC113" s="9"/>
      <c r="ID113" s="9"/>
      <c r="IE113" s="9"/>
      <c r="IF113" s="9"/>
      <c r="IG113" s="9"/>
      <c r="IH113" s="9"/>
      <c r="II113" s="9"/>
      <c r="IJ113" s="9"/>
      <c r="IK113" s="9"/>
      <c r="IL113" s="9"/>
      <c r="IM113" s="9"/>
      <c r="IN113" s="9"/>
      <c r="IO113" s="9"/>
      <c r="IP113" s="9"/>
      <c r="IQ113" s="9"/>
      <c r="IR113" s="9"/>
      <c r="IS113" s="9"/>
      <c r="IT113" s="9"/>
      <c r="IU113" s="9"/>
      <c r="IV113" s="9"/>
      <c r="IW113" s="9"/>
      <c r="IX113" s="9"/>
      <c r="IY113" s="9"/>
      <c r="IZ113" s="9"/>
      <c r="JA113" s="9"/>
      <c r="JB113" s="9"/>
      <c r="JC113" s="9"/>
      <c r="JD113" s="9"/>
      <c r="JE113" s="9"/>
      <c r="JF113" s="9"/>
      <c r="JG113" s="9"/>
      <c r="JH113" s="9"/>
      <c r="JI113" s="9"/>
      <c r="JJ113" s="9"/>
      <c r="JK113" s="9"/>
      <c r="JL113" s="9"/>
      <c r="JM113" s="9"/>
      <c r="JN113" s="9"/>
      <c r="JO113" s="9"/>
      <c r="JP113" s="9"/>
      <c r="JQ113" s="9"/>
      <c r="JR113" s="9"/>
      <c r="JS113" s="9"/>
      <c r="JT113" s="9"/>
      <c r="JU113" s="9"/>
      <c r="JV113" s="9"/>
      <c r="JW113" s="9"/>
      <c r="JX113" s="9"/>
      <c r="JY113" s="9"/>
      <c r="JZ113" s="9"/>
      <c r="KA113" s="9"/>
      <c r="KB113" s="9"/>
      <c r="KC113" s="9"/>
      <c r="KD113" s="9"/>
      <c r="KE113" s="9"/>
      <c r="KF113" s="9"/>
      <c r="KG113" s="9"/>
      <c r="KH113" s="9"/>
      <c r="KI113" s="9"/>
      <c r="KJ113" s="9"/>
      <c r="KK113" s="9"/>
      <c r="KL113" s="9"/>
      <c r="KM113" s="9"/>
      <c r="KN113" s="9"/>
      <c r="KO113" s="9"/>
      <c r="KP113" s="9"/>
      <c r="KQ113" s="9"/>
      <c r="KR113" s="9"/>
      <c r="KS113" s="9"/>
      <c r="KT113" s="9"/>
      <c r="KU113" s="9"/>
      <c r="KV113" s="9"/>
      <c r="KW113" s="9"/>
      <c r="KX113" s="9"/>
      <c r="KY113" s="9"/>
      <c r="KZ113" s="9"/>
      <c r="LA113" s="9"/>
      <c r="LB113" s="9"/>
      <c r="LC113" s="9"/>
      <c r="LD113" s="9"/>
      <c r="LE113" s="9"/>
      <c r="LF113" s="9"/>
      <c r="LG113" s="9"/>
      <c r="LH113" s="9"/>
      <c r="LI113" s="9"/>
      <c r="LJ113" s="9"/>
      <c r="LK113" s="9"/>
      <c r="LL113" s="9"/>
      <c r="LM113" s="9"/>
      <c r="LN113" s="9"/>
      <c r="LO113" s="9"/>
      <c r="LP113" s="9"/>
      <c r="LQ113" s="9"/>
      <c r="LR113" s="9"/>
      <c r="LS113" s="9"/>
      <c r="LT113" s="9"/>
    </row>
    <row r="114" spans="1:332" s="15" customFormat="1" ht="141.75" x14ac:dyDescent="0.25">
      <c r="A114" s="662" t="str">
        <f>CONCATENATE(MUEBLES2[[#This Row],[No..]],"-",MUEBLES2[[#This Row],[No. Area ]],"-",MUEBLES2[[#This Row],[No. Del Bien ]],"-",MUEBLES2[[#This Row],[No. Consecutivo del Bien ]],"-",MUEBLES2[[#This Row],[No. de inventario]])</f>
        <v>02-38-271-014-0108</v>
      </c>
      <c r="B114" s="495"/>
      <c r="C114" s="495" t="s">
        <v>6839</v>
      </c>
      <c r="D114" s="494" t="s">
        <v>4061</v>
      </c>
      <c r="E114" s="495" t="str">
        <f>VLOOKUP(MUEBLES2[[#This Row],[No..]],EDIFICIOS[],2,FALSE)</f>
        <v>CENTRO CULTURAL</v>
      </c>
      <c r="F114" s="495" t="str">
        <f>VLOOKUP(MUEBLES2[[#This Row],[No..]],EDIFICIOS[],3,FALSE)</f>
        <v xml:space="preserve">AV. REFORMA S/N, SECCIÓN SUR, 1RA MANZANA, SANTIAGO DE ANAYA, HIDALGO </v>
      </c>
      <c r="G114" s="496" t="s">
        <v>4283</v>
      </c>
      <c r="H114" s="494" t="str">
        <f>VLOOKUP(MUEBLES2[[#This Row],[No. Area ]],AREAS[],2,FALSE)</f>
        <v xml:space="preserve">EDUCACIÓN, CULTURA, DEPORTE Y TURISMO </v>
      </c>
      <c r="I114" s="496" t="str">
        <f>VLOOKUP(MUEBLES2[[#This Row],[No. Area ]],AREAS[],5,FALSE)</f>
        <v>LIC. MARÍA DEL CARMEN AGUILAR CAMACHO</v>
      </c>
      <c r="J114" s="496">
        <v>146</v>
      </c>
      <c r="K114" s="494" t="str">
        <f>VLOOKUP(MUEBLES2[[#This Row],[Núm. De nomina]],PERSONAL[],2,FALSE)</f>
        <v>TEC. ROSALBA CORTES MORONES</v>
      </c>
      <c r="L114" s="496" t="str">
        <f>VLOOKUP(MUEBLES2[[#This Row],[Núm. De nomina]],PERSONAL[],3,FALSE)</f>
        <v xml:space="preserve">AUXILIAR ADMINISTRATIVO </v>
      </c>
      <c r="M114" s="494" t="s">
        <v>4904</v>
      </c>
      <c r="N114" s="529" t="s">
        <v>4705</v>
      </c>
      <c r="O114" s="497" t="str">
        <f>VLOOKUP(MUEBLES2[[#This Row],[No. Del Bien ]],BIENES[],2,FALSE)</f>
        <v xml:space="preserve">SILLA AJUSTABLE </v>
      </c>
      <c r="P114" s="499" t="s">
        <v>178</v>
      </c>
      <c r="Q114" s="529" t="s">
        <v>4825</v>
      </c>
      <c r="R114" s="494" t="s">
        <v>39</v>
      </c>
      <c r="S114" s="494" t="s">
        <v>39</v>
      </c>
      <c r="T114" s="494" t="s">
        <v>39</v>
      </c>
      <c r="U114" s="494"/>
      <c r="V114" s="525"/>
      <c r="W114" s="528"/>
      <c r="X114" s="528"/>
      <c r="Y114" s="528"/>
      <c r="Z114" s="510" t="s">
        <v>26</v>
      </c>
      <c r="AA114" s="546"/>
      <c r="AB114" s="493"/>
      <c r="AC114" s="600"/>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c r="GB114" s="9"/>
      <c r="GC114" s="9"/>
      <c r="GD114" s="9"/>
      <c r="GE114" s="9"/>
      <c r="GF114" s="9"/>
      <c r="GG114" s="9"/>
      <c r="GH114" s="9"/>
      <c r="GI114" s="9"/>
      <c r="GJ114" s="9"/>
      <c r="GK114" s="9"/>
      <c r="GL114" s="9"/>
      <c r="GM114" s="9"/>
      <c r="GN114" s="9"/>
      <c r="GO114" s="9"/>
      <c r="GP114" s="9"/>
      <c r="GQ114" s="9"/>
      <c r="GR114" s="9"/>
      <c r="GS114" s="9"/>
      <c r="GT114" s="9"/>
      <c r="GU114" s="9"/>
      <c r="GV114" s="9"/>
      <c r="GW114" s="9"/>
      <c r="GX114" s="9"/>
      <c r="GY114" s="9"/>
      <c r="GZ114" s="9"/>
      <c r="HA114" s="9"/>
      <c r="HB114" s="9"/>
      <c r="HC114" s="9"/>
      <c r="HD114" s="9"/>
      <c r="HE114" s="9"/>
      <c r="HF114" s="9"/>
      <c r="HG114" s="9"/>
      <c r="HH114" s="9"/>
      <c r="HI114" s="9"/>
      <c r="HJ114" s="9"/>
      <c r="HK114" s="9"/>
      <c r="HL114" s="9"/>
      <c r="HM114" s="9"/>
      <c r="HN114" s="9"/>
      <c r="HO114" s="9"/>
      <c r="HP114" s="9"/>
      <c r="HQ114" s="9"/>
      <c r="HR114" s="9"/>
      <c r="HS114" s="9"/>
      <c r="HT114" s="9"/>
      <c r="HU114" s="9"/>
      <c r="HV114" s="9"/>
      <c r="HW114" s="9"/>
      <c r="HX114" s="9"/>
      <c r="HY114" s="9"/>
      <c r="HZ114" s="9"/>
      <c r="IA114" s="9"/>
      <c r="IB114" s="9"/>
      <c r="IC114" s="9"/>
      <c r="ID114" s="9"/>
      <c r="IE114" s="9"/>
      <c r="IF114" s="9"/>
      <c r="IG114" s="9"/>
      <c r="IH114" s="9"/>
      <c r="II114" s="9"/>
      <c r="IJ114" s="9"/>
      <c r="IK114" s="9"/>
      <c r="IL114" s="9"/>
      <c r="IM114" s="9"/>
      <c r="IN114" s="9"/>
      <c r="IO114" s="9"/>
      <c r="IP114" s="9"/>
      <c r="IQ114" s="9"/>
      <c r="IR114" s="9"/>
      <c r="IS114" s="9"/>
      <c r="IT114" s="9"/>
      <c r="IU114" s="9"/>
      <c r="IV114" s="9"/>
      <c r="IW114" s="9"/>
      <c r="IX114" s="9"/>
      <c r="IY114" s="9"/>
      <c r="IZ114" s="9"/>
      <c r="JA114" s="9"/>
      <c r="JB114" s="9"/>
      <c r="JC114" s="9"/>
      <c r="JD114" s="9"/>
      <c r="JE114" s="9"/>
      <c r="JF114" s="9"/>
      <c r="JG114" s="9"/>
      <c r="JH114" s="9"/>
      <c r="JI114" s="9"/>
      <c r="JJ114" s="9"/>
      <c r="JK114" s="9"/>
      <c r="JL114" s="9"/>
      <c r="JM114" s="9"/>
      <c r="JN114" s="9"/>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c r="KN114" s="9"/>
      <c r="KO114" s="9"/>
      <c r="KP114" s="9"/>
      <c r="KQ114" s="9"/>
      <c r="KR114" s="9"/>
      <c r="KS114" s="9"/>
      <c r="KT114" s="9"/>
      <c r="KU114" s="9"/>
      <c r="KV114" s="9"/>
      <c r="KW114" s="9"/>
      <c r="KX114" s="9"/>
      <c r="KY114" s="9"/>
      <c r="KZ114" s="9"/>
      <c r="LA114" s="9"/>
      <c r="LB114" s="9"/>
      <c r="LC114" s="9"/>
      <c r="LD114" s="9"/>
      <c r="LE114" s="9"/>
      <c r="LF114" s="9"/>
      <c r="LG114" s="9"/>
      <c r="LH114" s="9"/>
      <c r="LI114" s="9"/>
      <c r="LJ114" s="9"/>
      <c r="LK114" s="9"/>
      <c r="LL114" s="9"/>
      <c r="LM114" s="9"/>
      <c r="LN114" s="9"/>
      <c r="LO114" s="9"/>
      <c r="LP114" s="9"/>
      <c r="LQ114" s="9"/>
      <c r="LR114" s="9"/>
      <c r="LS114" s="9"/>
      <c r="LT114" s="9"/>
    </row>
    <row r="115" spans="1:332" s="15" customFormat="1" ht="141.75" x14ac:dyDescent="0.25">
      <c r="A115" s="662" t="str">
        <f>CONCATENATE(MUEBLES2[[#This Row],[No..]],"-",MUEBLES2[[#This Row],[No. Area ]],"-",MUEBLES2[[#This Row],[No. Del Bien ]],"-",MUEBLES2[[#This Row],[No. Consecutivo del Bien ]],"-",MUEBLES2[[#This Row],[No. de inventario]])</f>
        <v>02-38-272-031-0109</v>
      </c>
      <c r="B115" s="495"/>
      <c r="C115" s="495" t="s">
        <v>6840</v>
      </c>
      <c r="D115" s="494" t="s">
        <v>4061</v>
      </c>
      <c r="E115" s="495" t="str">
        <f>VLOOKUP(MUEBLES2[[#This Row],[No..]],EDIFICIOS[],2,FALSE)</f>
        <v>CENTRO CULTURAL</v>
      </c>
      <c r="F115" s="495" t="str">
        <f>VLOOKUP(MUEBLES2[[#This Row],[No..]],EDIFICIOS[],3,FALSE)</f>
        <v xml:space="preserve">AV. REFORMA S/N, SECCIÓN SUR, 1RA MANZANA, SANTIAGO DE ANAYA, HIDALGO </v>
      </c>
      <c r="G115" s="496" t="s">
        <v>4283</v>
      </c>
      <c r="H115" s="494" t="str">
        <f>VLOOKUP(MUEBLES2[[#This Row],[No. Area ]],AREAS[],2,FALSE)</f>
        <v xml:space="preserve">EDUCACIÓN, CULTURA, DEPORTE Y TURISMO </v>
      </c>
      <c r="I115" s="496" t="str">
        <f>VLOOKUP(MUEBLES2[[#This Row],[No. Area ]],AREAS[],5,FALSE)</f>
        <v>LIC. MARÍA DEL CARMEN AGUILAR CAMACHO</v>
      </c>
      <c r="J115" s="496">
        <v>146</v>
      </c>
      <c r="K115" s="494" t="str">
        <f>VLOOKUP(MUEBLES2[[#This Row],[Núm. De nomina]],PERSONAL[],2,FALSE)</f>
        <v>TEC. ROSALBA CORTES MORONES</v>
      </c>
      <c r="L115" s="496" t="str">
        <f>VLOOKUP(MUEBLES2[[#This Row],[Núm. De nomina]],PERSONAL[],3,FALSE)</f>
        <v xml:space="preserve">AUXILIAR ADMINISTRATIVO </v>
      </c>
      <c r="M115" s="494" t="s">
        <v>4905</v>
      </c>
      <c r="N115" s="529" t="s">
        <v>4722</v>
      </c>
      <c r="O115" s="497" t="str">
        <f>VLOOKUP(MUEBLES2[[#This Row],[No. Del Bien ]],BIENES[],2,FALSE)</f>
        <v xml:space="preserve">SILLA DE ESPERA </v>
      </c>
      <c r="P115" s="499" t="s">
        <v>2395</v>
      </c>
      <c r="Q115" s="529" t="s">
        <v>5051</v>
      </c>
      <c r="R115" s="494" t="s">
        <v>39</v>
      </c>
      <c r="S115" s="494" t="s">
        <v>39</v>
      </c>
      <c r="T115" s="494" t="s">
        <v>39</v>
      </c>
      <c r="U115" s="494"/>
      <c r="V115" s="525"/>
      <c r="W115" s="528"/>
      <c r="X115" s="528"/>
      <c r="Y115" s="528"/>
      <c r="Z115" s="510" t="s">
        <v>26</v>
      </c>
      <c r="AA115" s="546" t="s">
        <v>7827</v>
      </c>
      <c r="AB115" s="493"/>
      <c r="AC115" s="600" t="s">
        <v>7827</v>
      </c>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c r="GU115" s="9"/>
      <c r="GV115" s="9"/>
      <c r="GW115" s="9"/>
      <c r="GX115" s="9"/>
      <c r="GY115" s="9"/>
      <c r="GZ115" s="9"/>
      <c r="HA115" s="9"/>
      <c r="HB115" s="9"/>
      <c r="HC115" s="9"/>
      <c r="HD115" s="9"/>
      <c r="HE115" s="9"/>
      <c r="HF115" s="9"/>
      <c r="HG115" s="9"/>
      <c r="HH115" s="9"/>
      <c r="HI115" s="9"/>
      <c r="HJ115" s="9"/>
      <c r="HK115" s="9"/>
      <c r="HL115" s="9"/>
      <c r="HM115" s="9"/>
      <c r="HN115" s="9"/>
      <c r="HO115" s="9"/>
      <c r="HP115" s="9"/>
      <c r="HQ115" s="9"/>
      <c r="HR115" s="9"/>
      <c r="HS115" s="9"/>
      <c r="HT115" s="9"/>
      <c r="HU115" s="9"/>
      <c r="HV115" s="9"/>
      <c r="HW115" s="9"/>
      <c r="HX115" s="9"/>
      <c r="HY115" s="9"/>
      <c r="HZ115" s="9"/>
      <c r="IA115" s="9"/>
      <c r="IB115" s="9"/>
      <c r="IC115" s="9"/>
      <c r="ID115" s="9"/>
      <c r="IE115" s="9"/>
      <c r="IF115" s="9"/>
      <c r="IG115" s="9"/>
      <c r="IH115" s="9"/>
      <c r="II115" s="9"/>
      <c r="IJ115" s="9"/>
      <c r="IK115" s="9"/>
      <c r="IL115" s="9"/>
      <c r="IM115" s="9"/>
      <c r="IN115" s="9"/>
      <c r="IO115" s="9"/>
      <c r="IP115" s="9"/>
      <c r="IQ115" s="9"/>
      <c r="IR115" s="9"/>
      <c r="IS115" s="9"/>
      <c r="IT115" s="9"/>
      <c r="IU115" s="9"/>
      <c r="IV115" s="9"/>
      <c r="IW115" s="9"/>
      <c r="IX115" s="9"/>
      <c r="IY115" s="9"/>
      <c r="IZ115" s="9"/>
      <c r="JA115" s="9"/>
      <c r="JB115" s="9"/>
      <c r="JC115" s="9"/>
      <c r="JD115" s="9"/>
      <c r="JE115" s="9"/>
      <c r="JF115" s="9"/>
      <c r="JG115" s="9"/>
      <c r="JH115" s="9"/>
      <c r="JI115" s="9"/>
      <c r="JJ115" s="9"/>
      <c r="JK115" s="9"/>
      <c r="JL115" s="9"/>
      <c r="JM115" s="9"/>
      <c r="JN115" s="9"/>
      <c r="JO115" s="9"/>
      <c r="JP115" s="9"/>
      <c r="JQ115" s="9"/>
      <c r="JR115" s="9"/>
      <c r="JS115" s="9"/>
      <c r="JT115" s="9"/>
      <c r="JU115" s="9"/>
      <c r="JV115" s="9"/>
      <c r="JW115" s="9"/>
      <c r="JX115" s="9"/>
      <c r="JY115" s="9"/>
      <c r="JZ115" s="9"/>
      <c r="KA115" s="9"/>
      <c r="KB115" s="9"/>
      <c r="KC115" s="9"/>
      <c r="KD115" s="9"/>
      <c r="KE115" s="9"/>
      <c r="KF115" s="9"/>
      <c r="KG115" s="9"/>
      <c r="KH115" s="9"/>
      <c r="KI115" s="9"/>
      <c r="KJ115" s="9"/>
      <c r="KK115" s="9"/>
      <c r="KL115" s="9"/>
      <c r="KM115" s="9"/>
      <c r="KN115" s="9"/>
      <c r="KO115" s="9"/>
      <c r="KP115" s="9"/>
      <c r="KQ115" s="9"/>
      <c r="KR115" s="9"/>
      <c r="KS115" s="9"/>
      <c r="KT115" s="9"/>
      <c r="KU115" s="9"/>
      <c r="KV115" s="9"/>
      <c r="KW115" s="9"/>
      <c r="KX115" s="9"/>
      <c r="KY115" s="9"/>
      <c r="KZ115" s="9"/>
      <c r="LA115" s="9"/>
      <c r="LB115" s="9"/>
      <c r="LC115" s="9"/>
      <c r="LD115" s="9"/>
      <c r="LE115" s="9"/>
      <c r="LF115" s="9"/>
      <c r="LG115" s="9"/>
      <c r="LH115" s="9"/>
      <c r="LI115" s="9"/>
      <c r="LJ115" s="9"/>
      <c r="LK115" s="9"/>
      <c r="LL115" s="9"/>
      <c r="LM115" s="9"/>
      <c r="LN115" s="9"/>
      <c r="LO115" s="9"/>
      <c r="LP115" s="9"/>
      <c r="LQ115" s="9"/>
      <c r="LR115" s="9"/>
      <c r="LS115" s="9"/>
      <c r="LT115" s="9"/>
    </row>
    <row r="116" spans="1:332" s="15" customFormat="1" ht="94.5" x14ac:dyDescent="0.25">
      <c r="A116" s="662" t="str">
        <f>CONCATENATE(MUEBLES2[[#This Row],[No..]],"-",MUEBLES2[[#This Row],[No. Area ]],"-",MUEBLES2[[#This Row],[No. Del Bien ]],"-",MUEBLES2[[#This Row],[No. Consecutivo del Bien ]],"-",MUEBLES2[[#This Row],[No. de inventario]])</f>
        <v>01-23-203-001-0110</v>
      </c>
      <c r="B116" s="495"/>
      <c r="C116" s="495" t="s">
        <v>6841</v>
      </c>
      <c r="D116" s="494" t="s">
        <v>4060</v>
      </c>
      <c r="E116" s="495" t="str">
        <f>VLOOKUP(MUEBLES2[[#This Row],[No..]],EDIFICIOS[],2,FALSE)</f>
        <v>PALACIO MUNICIPAL</v>
      </c>
      <c r="F116" s="495" t="str">
        <f>VLOOKUP(MUEBLES2[[#This Row],[No..]],EDIFICIOS[],3,FALSE)</f>
        <v>PALACIO MUNICIPAL, S/N, COLONIA CENTRO</v>
      </c>
      <c r="G116" s="496" t="s">
        <v>4268</v>
      </c>
      <c r="H116" s="494" t="str">
        <f>VLOOKUP(MUEBLES2[[#This Row],[No. Area ]],AREAS[],2,FALSE)</f>
        <v>CATASTRO</v>
      </c>
      <c r="I116" s="496" t="str">
        <f>VLOOKUP(MUEBLES2[[#This Row],[No. Area ]],AREAS[],5,FALSE)</f>
        <v>ING. LEONEL GARCÍA CADENA</v>
      </c>
      <c r="J116" s="496">
        <v>38</v>
      </c>
      <c r="K116" s="494" t="str">
        <f>VLOOKUP(MUEBLES2[[#This Row],[Núm. De nomina]],PERSONAL[],2,FALSE)</f>
        <v>ING. LEONEL GARCÍA CADENA</v>
      </c>
      <c r="L116" s="496" t="str">
        <f>VLOOKUP(MUEBLES2[[#This Row],[Núm. De nomina]],PERSONAL[],3,FALSE)</f>
        <v>TITULAR</v>
      </c>
      <c r="M116" s="494" t="s">
        <v>4836</v>
      </c>
      <c r="N116" s="529" t="s">
        <v>4692</v>
      </c>
      <c r="O116" s="497" t="str">
        <f>VLOOKUP(MUEBLES2[[#This Row],[No. Del Bien ]],BIENES[],2,FALSE)</f>
        <v>MODULO DE SILLAS</v>
      </c>
      <c r="P116" s="499" t="s">
        <v>2511</v>
      </c>
      <c r="Q116" s="529" t="s">
        <v>5052</v>
      </c>
      <c r="R116" s="494" t="s">
        <v>39</v>
      </c>
      <c r="S116" s="494" t="s">
        <v>39</v>
      </c>
      <c r="T116" s="494" t="s">
        <v>39</v>
      </c>
      <c r="U116" s="494">
        <v>81</v>
      </c>
      <c r="V116" s="525">
        <v>42734</v>
      </c>
      <c r="W116" s="528">
        <v>550.01</v>
      </c>
      <c r="X116" s="528">
        <v>0</v>
      </c>
      <c r="Y116" s="528">
        <v>1100.02</v>
      </c>
      <c r="Z116" s="510" t="s">
        <v>26</v>
      </c>
      <c r="AA116" s="546"/>
      <c r="AB116" s="493"/>
      <c r="AC116" s="600"/>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c r="GU116" s="9"/>
      <c r="GV116" s="9"/>
      <c r="GW116" s="9"/>
      <c r="GX116" s="9"/>
      <c r="GY116" s="9"/>
      <c r="GZ116" s="9"/>
      <c r="HA116" s="9"/>
      <c r="HB116" s="9"/>
      <c r="HC116" s="9"/>
      <c r="HD116" s="9"/>
      <c r="HE116" s="9"/>
      <c r="HF116" s="9"/>
      <c r="HG116" s="9"/>
      <c r="HH116" s="9"/>
      <c r="HI116" s="9"/>
      <c r="HJ116" s="9"/>
      <c r="HK116" s="9"/>
      <c r="HL116" s="9"/>
      <c r="HM116" s="9"/>
      <c r="HN116" s="9"/>
      <c r="HO116" s="9"/>
      <c r="HP116" s="9"/>
      <c r="HQ116" s="9"/>
      <c r="HR116" s="9"/>
      <c r="HS116" s="9"/>
      <c r="HT116" s="9"/>
      <c r="HU116" s="9"/>
      <c r="HV116" s="9"/>
      <c r="HW116" s="9"/>
      <c r="HX116" s="9"/>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9"/>
      <c r="JP116" s="9"/>
      <c r="JQ116" s="9"/>
      <c r="JR116" s="9"/>
      <c r="JS116" s="9"/>
      <c r="JT116" s="9"/>
      <c r="JU116" s="9"/>
      <c r="JV116" s="9"/>
      <c r="JW116" s="9"/>
      <c r="JX116" s="9"/>
      <c r="JY116" s="9"/>
      <c r="JZ116" s="9"/>
      <c r="KA116" s="9"/>
      <c r="KB116" s="9"/>
      <c r="KC116" s="9"/>
      <c r="KD116" s="9"/>
      <c r="KE116" s="9"/>
      <c r="KF116" s="9"/>
      <c r="KG116" s="9"/>
      <c r="KH116" s="9"/>
      <c r="KI116" s="9"/>
      <c r="KJ116" s="9"/>
      <c r="KK116" s="9"/>
      <c r="KL116" s="9"/>
      <c r="KM116" s="9"/>
      <c r="KN116" s="9"/>
      <c r="KO116" s="9"/>
      <c r="KP116" s="9"/>
      <c r="KQ116" s="9"/>
      <c r="KR116" s="9"/>
      <c r="KS116" s="9"/>
      <c r="KT116" s="9"/>
      <c r="KU116" s="9"/>
      <c r="KV116" s="9"/>
      <c r="KW116" s="9"/>
      <c r="KX116" s="9"/>
      <c r="KY116" s="9"/>
      <c r="KZ116" s="9"/>
      <c r="LA116" s="9"/>
      <c r="LB116" s="9"/>
      <c r="LC116" s="9"/>
      <c r="LD116" s="9"/>
      <c r="LE116" s="9"/>
      <c r="LF116" s="9"/>
      <c r="LG116" s="9"/>
      <c r="LH116" s="9"/>
      <c r="LI116" s="9"/>
      <c r="LJ116" s="9"/>
      <c r="LK116" s="9"/>
      <c r="LL116" s="9"/>
      <c r="LM116" s="9"/>
      <c r="LN116" s="9"/>
      <c r="LO116" s="9"/>
      <c r="LP116" s="9"/>
      <c r="LQ116" s="9"/>
      <c r="LR116" s="9"/>
      <c r="LS116" s="9"/>
      <c r="LT116" s="9"/>
    </row>
    <row r="117" spans="1:332" s="15" customFormat="1" ht="94.5" x14ac:dyDescent="0.25">
      <c r="A117" s="662" t="str">
        <f>CONCATENATE(MUEBLES2[[#This Row],[No..]],"-",MUEBLES2[[#This Row],[No. Area ]],"-",MUEBLES2[[#This Row],[No. Del Bien ]],"-",MUEBLES2[[#This Row],[No. Consecutivo del Bien ]],"-",MUEBLES2[[#This Row],[No. de inventario]])</f>
        <v>01-23-203-002-0111</v>
      </c>
      <c r="B117" s="495"/>
      <c r="C117" s="495" t="s">
        <v>6842</v>
      </c>
      <c r="D117" s="494" t="s">
        <v>4060</v>
      </c>
      <c r="E117" s="495" t="str">
        <f>VLOOKUP(MUEBLES2[[#This Row],[No..]],EDIFICIOS[],2,FALSE)</f>
        <v>PALACIO MUNICIPAL</v>
      </c>
      <c r="F117" s="495" t="str">
        <f>VLOOKUP(MUEBLES2[[#This Row],[No..]],EDIFICIOS[],3,FALSE)</f>
        <v>PALACIO MUNICIPAL, S/N, COLONIA CENTRO</v>
      </c>
      <c r="G117" s="496" t="s">
        <v>4268</v>
      </c>
      <c r="H117" s="494" t="str">
        <f>VLOOKUP(MUEBLES2[[#This Row],[No. Area ]],AREAS[],2,FALSE)</f>
        <v>CATASTRO</v>
      </c>
      <c r="I117" s="496" t="str">
        <f>VLOOKUP(MUEBLES2[[#This Row],[No. Area ]],AREAS[],5,FALSE)</f>
        <v>ING. LEONEL GARCÍA CADENA</v>
      </c>
      <c r="J117" s="496">
        <v>38</v>
      </c>
      <c r="K117" s="494" t="str">
        <f>VLOOKUP(MUEBLES2[[#This Row],[Núm. De nomina]],PERSONAL[],2,FALSE)</f>
        <v>ING. LEONEL GARCÍA CADENA</v>
      </c>
      <c r="L117" s="496" t="str">
        <f>VLOOKUP(MUEBLES2[[#This Row],[Núm. De nomina]],PERSONAL[],3,FALSE)</f>
        <v>TITULAR</v>
      </c>
      <c r="M117" s="494" t="s">
        <v>4836</v>
      </c>
      <c r="N117" s="529" t="s">
        <v>4693</v>
      </c>
      <c r="O117" s="497" t="str">
        <f>VLOOKUP(MUEBLES2[[#This Row],[No. Del Bien ]],BIENES[],2,FALSE)</f>
        <v>MODULO DE SILLAS</v>
      </c>
      <c r="P117" s="499" t="s">
        <v>2511</v>
      </c>
      <c r="Q117" s="529" t="s">
        <v>5053</v>
      </c>
      <c r="R117" s="494" t="s">
        <v>557</v>
      </c>
      <c r="S117" s="494" t="s">
        <v>557</v>
      </c>
      <c r="T117" s="494" t="s">
        <v>557</v>
      </c>
      <c r="U117" s="494" t="s">
        <v>40</v>
      </c>
      <c r="V117" s="525"/>
      <c r="W117" s="528"/>
      <c r="X117" s="528"/>
      <c r="Y117" s="528"/>
      <c r="Z117" s="510" t="s">
        <v>26</v>
      </c>
      <c r="AA117" s="546"/>
      <c r="AB117" s="493"/>
      <c r="AC117" s="600"/>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9"/>
      <c r="HE117" s="9"/>
      <c r="HF117" s="9"/>
      <c r="HG117" s="9"/>
      <c r="HH117" s="9"/>
      <c r="HI117" s="9"/>
      <c r="HJ117" s="9"/>
      <c r="HK117" s="9"/>
      <c r="HL117" s="9"/>
      <c r="HM117" s="9"/>
      <c r="HN117" s="9"/>
      <c r="HO117" s="9"/>
      <c r="HP117" s="9"/>
      <c r="HQ117" s="9"/>
      <c r="HR117" s="9"/>
      <c r="HS117" s="9"/>
      <c r="HT117" s="9"/>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c r="IT117" s="9"/>
      <c r="IU117" s="9"/>
      <c r="IV117" s="9"/>
      <c r="IW117" s="9"/>
      <c r="IX117" s="9"/>
      <c r="IY117" s="9"/>
      <c r="IZ117" s="9"/>
      <c r="JA117" s="9"/>
      <c r="JB117" s="9"/>
      <c r="JC117" s="9"/>
      <c r="JD117" s="9"/>
      <c r="JE117" s="9"/>
      <c r="JF117" s="9"/>
      <c r="JG117" s="9"/>
      <c r="JH117" s="9"/>
      <c r="JI117" s="9"/>
      <c r="JJ117" s="9"/>
      <c r="JK117" s="9"/>
      <c r="JL117" s="9"/>
      <c r="JM117" s="9"/>
      <c r="JN117" s="9"/>
      <c r="JO117" s="9"/>
      <c r="JP117" s="9"/>
      <c r="JQ117" s="9"/>
      <c r="JR117" s="9"/>
      <c r="JS117" s="9"/>
      <c r="JT117" s="9"/>
      <c r="JU117" s="9"/>
      <c r="JV117" s="9"/>
      <c r="JW117" s="9"/>
      <c r="JX117" s="9"/>
      <c r="JY117" s="9"/>
      <c r="JZ117" s="9"/>
      <c r="KA117" s="9"/>
      <c r="KB117" s="9"/>
      <c r="KC117" s="9"/>
      <c r="KD117" s="9"/>
      <c r="KE117" s="9"/>
      <c r="KF117" s="9"/>
      <c r="KG117" s="9"/>
      <c r="KH117" s="9"/>
      <c r="KI117" s="9"/>
      <c r="KJ117" s="9"/>
      <c r="KK117" s="9"/>
      <c r="KL117" s="9"/>
      <c r="KM117" s="9"/>
      <c r="KN117" s="9"/>
      <c r="KO117" s="9"/>
      <c r="KP117" s="9"/>
      <c r="KQ117" s="9"/>
      <c r="KR117" s="9"/>
      <c r="KS117" s="9"/>
      <c r="KT117" s="9"/>
      <c r="KU117" s="9"/>
      <c r="KV117" s="9"/>
      <c r="KW117" s="9"/>
      <c r="KX117" s="9"/>
      <c r="KY117" s="9"/>
      <c r="KZ117" s="9"/>
      <c r="LA117" s="9"/>
      <c r="LB117" s="9"/>
      <c r="LC117" s="9"/>
      <c r="LD117" s="9"/>
      <c r="LE117" s="9"/>
      <c r="LF117" s="9"/>
      <c r="LG117" s="9"/>
      <c r="LH117" s="9"/>
      <c r="LI117" s="9"/>
      <c r="LJ117" s="9"/>
      <c r="LK117" s="9"/>
      <c r="LL117" s="9"/>
      <c r="LM117" s="9"/>
      <c r="LN117" s="9"/>
      <c r="LO117" s="9"/>
      <c r="LP117" s="9"/>
      <c r="LQ117" s="9"/>
      <c r="LR117" s="9"/>
      <c r="LS117" s="9"/>
      <c r="LT117" s="9"/>
    </row>
    <row r="118" spans="1:332" s="15" customFormat="1" ht="189" x14ac:dyDescent="0.25">
      <c r="A118" s="662" t="str">
        <f>CONCATENATE(MUEBLES2[[#This Row],[No..]],"-",MUEBLES2[[#This Row],[No. Area ]],"-",MUEBLES2[[#This Row],[No. Del Bien ]],"-",MUEBLES2[[#This Row],[No. Consecutivo del Bien ]],"-",MUEBLES2[[#This Row],[No. de inventario]])</f>
        <v>01-23-013-011-0112</v>
      </c>
      <c r="B118" s="495"/>
      <c r="C118" s="495" t="s">
        <v>6843</v>
      </c>
      <c r="D118" s="494" t="s">
        <v>4060</v>
      </c>
      <c r="E118" s="495" t="str">
        <f>VLOOKUP(MUEBLES2[[#This Row],[No..]],EDIFICIOS[],2,FALSE)</f>
        <v>PALACIO MUNICIPAL</v>
      </c>
      <c r="F118" s="495" t="str">
        <f>VLOOKUP(MUEBLES2[[#This Row],[No..]],EDIFICIOS[],3,FALSE)</f>
        <v>PALACIO MUNICIPAL, S/N, COLONIA CENTRO</v>
      </c>
      <c r="G118" s="496" t="s">
        <v>4268</v>
      </c>
      <c r="H118" s="494" t="str">
        <f>VLOOKUP(MUEBLES2[[#This Row],[No. Area ]],AREAS[],2,FALSE)</f>
        <v>CATASTRO</v>
      </c>
      <c r="I118" s="496" t="str">
        <f>VLOOKUP(MUEBLES2[[#This Row],[No. Area ]],AREAS[],5,FALSE)</f>
        <v>ING. LEONEL GARCÍA CADENA</v>
      </c>
      <c r="J118" s="496">
        <v>38</v>
      </c>
      <c r="K118" s="494" t="str">
        <f>VLOOKUP(MUEBLES2[[#This Row],[Núm. De nomina]],PERSONAL[],2,FALSE)</f>
        <v>ING. LEONEL GARCÍA CADENA</v>
      </c>
      <c r="L118" s="496" t="str">
        <f>VLOOKUP(MUEBLES2[[#This Row],[Núm. De nomina]],PERSONAL[],3,FALSE)</f>
        <v>TITULAR</v>
      </c>
      <c r="M118" s="494" t="s">
        <v>4704</v>
      </c>
      <c r="N118" s="529" t="s">
        <v>4702</v>
      </c>
      <c r="O118" s="497" t="str">
        <f>VLOOKUP(MUEBLES2[[#This Row],[No. Del Bien ]],BIENES[],2,FALSE)</f>
        <v xml:space="preserve">ARCHIVERO </v>
      </c>
      <c r="P118" s="499" t="s">
        <v>2514</v>
      </c>
      <c r="Q118" s="529" t="s">
        <v>5054</v>
      </c>
      <c r="R118" s="494" t="s">
        <v>39</v>
      </c>
      <c r="S118" s="494" t="s">
        <v>39</v>
      </c>
      <c r="T118" s="494" t="s">
        <v>39</v>
      </c>
      <c r="U118" s="494" t="s">
        <v>40</v>
      </c>
      <c r="V118" s="525">
        <v>40297</v>
      </c>
      <c r="W118" s="528">
        <v>3306</v>
      </c>
      <c r="X118" s="528">
        <v>0</v>
      </c>
      <c r="Y118" s="528">
        <v>3306</v>
      </c>
      <c r="Z118" s="510" t="s">
        <v>26</v>
      </c>
      <c r="AA118" s="546"/>
      <c r="AB118" s="493"/>
      <c r="AC118" s="600"/>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9"/>
      <c r="HE118" s="9"/>
      <c r="HF118" s="9"/>
      <c r="HG118" s="9"/>
      <c r="HH118" s="9"/>
      <c r="HI118" s="9"/>
      <c r="HJ118" s="9"/>
      <c r="HK118" s="9"/>
      <c r="HL118" s="9"/>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c r="KN118" s="9"/>
      <c r="KO118" s="9"/>
      <c r="KP118" s="9"/>
      <c r="KQ118" s="9"/>
      <c r="KR118" s="9"/>
      <c r="KS118" s="9"/>
      <c r="KT118" s="9"/>
      <c r="KU118" s="9"/>
      <c r="KV118" s="9"/>
      <c r="KW118" s="9"/>
      <c r="KX118" s="9"/>
      <c r="KY118" s="9"/>
      <c r="KZ118" s="9"/>
      <c r="LA118" s="9"/>
      <c r="LB118" s="9"/>
      <c r="LC118" s="9"/>
      <c r="LD118" s="9"/>
      <c r="LE118" s="9"/>
      <c r="LF118" s="9"/>
      <c r="LG118" s="9"/>
      <c r="LH118" s="9"/>
      <c r="LI118" s="9"/>
      <c r="LJ118" s="9"/>
      <c r="LK118" s="9"/>
      <c r="LL118" s="9"/>
      <c r="LM118" s="9"/>
      <c r="LN118" s="9"/>
      <c r="LO118" s="9"/>
      <c r="LP118" s="9"/>
      <c r="LQ118" s="9"/>
      <c r="LR118" s="9"/>
      <c r="LS118" s="9"/>
      <c r="LT118" s="9"/>
    </row>
    <row r="119" spans="1:332" s="15" customFormat="1" ht="110.25" x14ac:dyDescent="0.25">
      <c r="A119" s="662" t="str">
        <f>CONCATENATE(MUEBLES2[[#This Row],[No..]],"-",MUEBLES2[[#This Row],[No. Area ]],"-",MUEBLES2[[#This Row],[No. Del Bien ]],"-",MUEBLES2[[#This Row],[No. Consecutivo del Bien ]],"-",MUEBLES2[[#This Row],[No. de inventario]])</f>
        <v>01-23-013-012-0113</v>
      </c>
      <c r="B119" s="495"/>
      <c r="C119" s="495" t="s">
        <v>6844</v>
      </c>
      <c r="D119" s="494" t="s">
        <v>4060</v>
      </c>
      <c r="E119" s="495" t="str">
        <f>VLOOKUP(MUEBLES2[[#This Row],[No..]],EDIFICIOS[],2,FALSE)</f>
        <v>PALACIO MUNICIPAL</v>
      </c>
      <c r="F119" s="495" t="str">
        <f>VLOOKUP(MUEBLES2[[#This Row],[No..]],EDIFICIOS[],3,FALSE)</f>
        <v>PALACIO MUNICIPAL, S/N, COLONIA CENTRO</v>
      </c>
      <c r="G119" s="496" t="s">
        <v>4268</v>
      </c>
      <c r="H119" s="494" t="str">
        <f>VLOOKUP(MUEBLES2[[#This Row],[No. Area ]],AREAS[],2,FALSE)</f>
        <v>CATASTRO</v>
      </c>
      <c r="I119" s="496" t="str">
        <f>VLOOKUP(MUEBLES2[[#This Row],[No. Area ]],AREAS[],5,FALSE)</f>
        <v>ING. LEONEL GARCÍA CADENA</v>
      </c>
      <c r="J119" s="496">
        <v>38</v>
      </c>
      <c r="K119" s="494" t="str">
        <f>VLOOKUP(MUEBLES2[[#This Row],[Núm. De nomina]],PERSONAL[],2,FALSE)</f>
        <v>ING. LEONEL GARCÍA CADENA</v>
      </c>
      <c r="L119" s="496" t="str">
        <f>VLOOKUP(MUEBLES2[[#This Row],[Núm. De nomina]],PERSONAL[],3,FALSE)</f>
        <v>TITULAR</v>
      </c>
      <c r="M119" s="494" t="s">
        <v>4704</v>
      </c>
      <c r="N119" s="529" t="s">
        <v>4703</v>
      </c>
      <c r="O119" s="497" t="str">
        <f>VLOOKUP(MUEBLES2[[#This Row],[No. Del Bien ]],BIENES[],2,FALSE)</f>
        <v xml:space="preserve">ARCHIVERO </v>
      </c>
      <c r="P119" s="499" t="s">
        <v>2516</v>
      </c>
      <c r="Q119" s="529" t="s">
        <v>5055</v>
      </c>
      <c r="R119" s="494" t="s">
        <v>39</v>
      </c>
      <c r="S119" s="494" t="s">
        <v>39</v>
      </c>
      <c r="T119" s="494" t="s">
        <v>39</v>
      </c>
      <c r="U119" s="494" t="s">
        <v>40</v>
      </c>
      <c r="V119" s="525">
        <v>42618</v>
      </c>
      <c r="W119" s="528">
        <v>200</v>
      </c>
      <c r="X119" s="528">
        <v>199</v>
      </c>
      <c r="Y119" s="528">
        <v>1</v>
      </c>
      <c r="Z119" s="510" t="s">
        <v>26</v>
      </c>
      <c r="AA119" s="546"/>
      <c r="AB119" s="493"/>
      <c r="AC119" s="600"/>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9"/>
      <c r="HE119" s="9"/>
      <c r="HF119" s="9"/>
      <c r="HG119" s="9"/>
      <c r="HH119" s="9"/>
      <c r="HI119" s="9"/>
      <c r="HJ119" s="9"/>
      <c r="HK119" s="9"/>
      <c r="HL119" s="9"/>
      <c r="HM119" s="9"/>
      <c r="HN119" s="9"/>
      <c r="HO119" s="9"/>
      <c r="HP119" s="9"/>
      <c r="HQ119" s="9"/>
      <c r="HR119" s="9"/>
      <c r="HS119" s="9"/>
      <c r="HT119" s="9"/>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c r="IT119" s="9"/>
      <c r="IU119" s="9"/>
      <c r="IV119" s="9"/>
      <c r="IW119" s="9"/>
      <c r="IX119" s="9"/>
      <c r="IY119" s="9"/>
      <c r="IZ119" s="9"/>
      <c r="JA119" s="9"/>
      <c r="JB119" s="9"/>
      <c r="JC119" s="9"/>
      <c r="JD119" s="9"/>
      <c r="JE119" s="9"/>
      <c r="JF119" s="9"/>
      <c r="JG119" s="9"/>
      <c r="JH119" s="9"/>
      <c r="JI119" s="9"/>
      <c r="JJ119" s="9"/>
      <c r="JK119" s="9"/>
      <c r="JL119" s="9"/>
      <c r="JM119" s="9"/>
      <c r="JN119" s="9"/>
      <c r="JO119" s="9"/>
      <c r="JP119" s="9"/>
      <c r="JQ119" s="9"/>
      <c r="JR119" s="9"/>
      <c r="JS119" s="9"/>
      <c r="JT119" s="9"/>
      <c r="JU119" s="9"/>
      <c r="JV119" s="9"/>
      <c r="JW119" s="9"/>
      <c r="JX119" s="9"/>
      <c r="JY119" s="9"/>
      <c r="JZ119" s="9"/>
      <c r="KA119" s="9"/>
      <c r="KB119" s="9"/>
      <c r="KC119" s="9"/>
      <c r="KD119" s="9"/>
      <c r="KE119" s="9"/>
      <c r="KF119" s="9"/>
      <c r="KG119" s="9"/>
      <c r="KH119" s="9"/>
      <c r="KI119" s="9"/>
      <c r="KJ119" s="9"/>
      <c r="KK119" s="9"/>
      <c r="KL119" s="9"/>
      <c r="KM119" s="9"/>
      <c r="KN119" s="9"/>
      <c r="KO119" s="9"/>
      <c r="KP119" s="9"/>
      <c r="KQ119" s="9"/>
      <c r="KR119" s="9"/>
      <c r="KS119" s="9"/>
      <c r="KT119" s="9"/>
      <c r="KU119" s="9"/>
      <c r="KV119" s="9"/>
      <c r="KW119" s="9"/>
      <c r="KX119" s="9"/>
      <c r="KY119" s="9"/>
      <c r="KZ119" s="9"/>
      <c r="LA119" s="9"/>
      <c r="LB119" s="9"/>
      <c r="LC119" s="9"/>
      <c r="LD119" s="9"/>
      <c r="LE119" s="9"/>
      <c r="LF119" s="9"/>
      <c r="LG119" s="9"/>
      <c r="LH119" s="9"/>
      <c r="LI119" s="9"/>
      <c r="LJ119" s="9"/>
      <c r="LK119" s="9"/>
      <c r="LL119" s="9"/>
      <c r="LM119" s="9"/>
      <c r="LN119" s="9"/>
      <c r="LO119" s="9"/>
      <c r="LP119" s="9"/>
      <c r="LQ119" s="9"/>
      <c r="LR119" s="9"/>
      <c r="LS119" s="9"/>
      <c r="LT119" s="9"/>
    </row>
    <row r="120" spans="1:332" s="15" customFormat="1" ht="189" x14ac:dyDescent="0.25">
      <c r="A120" s="662" t="str">
        <f>CONCATENATE(MUEBLES2[[#This Row],[No..]],"-",MUEBLES2[[#This Row],[No. Area ]],"-",MUEBLES2[[#This Row],[No. Del Bien ]],"-",MUEBLES2[[#This Row],[No. Consecutivo del Bien ]],"-",MUEBLES2[[#This Row],[No. de inventario]])</f>
        <v>01-23-013-013-0114</v>
      </c>
      <c r="B120" s="495"/>
      <c r="C120" s="495" t="s">
        <v>6845</v>
      </c>
      <c r="D120" s="494" t="s">
        <v>4060</v>
      </c>
      <c r="E120" s="495" t="str">
        <f>VLOOKUP(MUEBLES2[[#This Row],[No..]],EDIFICIOS[],2,FALSE)</f>
        <v>PALACIO MUNICIPAL</v>
      </c>
      <c r="F120" s="495" t="str">
        <f>VLOOKUP(MUEBLES2[[#This Row],[No..]],EDIFICIOS[],3,FALSE)</f>
        <v>PALACIO MUNICIPAL, S/N, COLONIA CENTRO</v>
      </c>
      <c r="G120" s="496" t="s">
        <v>4268</v>
      </c>
      <c r="H120" s="494" t="str">
        <f>VLOOKUP(MUEBLES2[[#This Row],[No. Area ]],AREAS[],2,FALSE)</f>
        <v>CATASTRO</v>
      </c>
      <c r="I120" s="496" t="str">
        <f>VLOOKUP(MUEBLES2[[#This Row],[No. Area ]],AREAS[],5,FALSE)</f>
        <v>ING. LEONEL GARCÍA CADENA</v>
      </c>
      <c r="J120" s="496">
        <v>38</v>
      </c>
      <c r="K120" s="494" t="str">
        <f>VLOOKUP(MUEBLES2[[#This Row],[Núm. De nomina]],PERSONAL[],2,FALSE)</f>
        <v>ING. LEONEL GARCÍA CADENA</v>
      </c>
      <c r="L120" s="496" t="str">
        <f>VLOOKUP(MUEBLES2[[#This Row],[Núm. De nomina]],PERSONAL[],3,FALSE)</f>
        <v>TITULAR</v>
      </c>
      <c r="M120" s="494" t="s">
        <v>4704</v>
      </c>
      <c r="N120" s="529" t="s">
        <v>4704</v>
      </c>
      <c r="O120" s="497" t="str">
        <f>VLOOKUP(MUEBLES2[[#This Row],[No. Del Bien ]],BIENES[],2,FALSE)</f>
        <v xml:space="preserve">ARCHIVERO </v>
      </c>
      <c r="P120" s="499" t="s">
        <v>2518</v>
      </c>
      <c r="Q120" s="529" t="s">
        <v>5056</v>
      </c>
      <c r="R120" s="494" t="s">
        <v>39</v>
      </c>
      <c r="S120" s="494" t="s">
        <v>39</v>
      </c>
      <c r="T120" s="494" t="s">
        <v>39</v>
      </c>
      <c r="U120" s="494" t="s">
        <v>40</v>
      </c>
      <c r="V120" s="525">
        <v>40297</v>
      </c>
      <c r="W120" s="528">
        <v>2842</v>
      </c>
      <c r="X120" s="528">
        <v>2841</v>
      </c>
      <c r="Y120" s="528">
        <v>1</v>
      </c>
      <c r="Z120" s="510" t="s">
        <v>26</v>
      </c>
      <c r="AA120" s="546"/>
      <c r="AB120" s="493"/>
      <c r="AC120" s="600"/>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9"/>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9"/>
      <c r="HE120" s="9"/>
      <c r="HF120" s="9"/>
      <c r="HG120" s="9"/>
      <c r="HH120" s="9"/>
      <c r="HI120" s="9"/>
      <c r="HJ120" s="9"/>
      <c r="HK120" s="9"/>
      <c r="HL120" s="9"/>
      <c r="HM120" s="9"/>
      <c r="HN120" s="9"/>
      <c r="HO120" s="9"/>
      <c r="HP120" s="9"/>
      <c r="HQ120" s="9"/>
      <c r="HR120" s="9"/>
      <c r="HS120" s="9"/>
      <c r="HT120" s="9"/>
      <c r="HU120" s="9"/>
      <c r="HV120" s="9"/>
      <c r="HW120" s="9"/>
      <c r="HX120" s="9"/>
      <c r="HY120" s="9"/>
      <c r="HZ120" s="9"/>
      <c r="IA120" s="9"/>
      <c r="IB120" s="9"/>
      <c r="IC120" s="9"/>
      <c r="ID120" s="9"/>
      <c r="IE120" s="9"/>
      <c r="IF120" s="9"/>
      <c r="IG120" s="9"/>
      <c r="IH120" s="9"/>
      <c r="II120" s="9"/>
      <c r="IJ120" s="9"/>
      <c r="IK120" s="9"/>
      <c r="IL120" s="9"/>
      <c r="IM120" s="9"/>
      <c r="IN120" s="9"/>
      <c r="IO120" s="9"/>
      <c r="IP120" s="9"/>
      <c r="IQ120" s="9"/>
      <c r="IR120" s="9"/>
      <c r="IS120" s="9"/>
      <c r="IT120" s="9"/>
      <c r="IU120" s="9"/>
      <c r="IV120" s="9"/>
      <c r="IW120" s="9"/>
      <c r="IX120" s="9"/>
      <c r="IY120" s="9"/>
      <c r="IZ120" s="9"/>
      <c r="JA120" s="9"/>
      <c r="JB120" s="9"/>
      <c r="JC120" s="9"/>
      <c r="JD120" s="9"/>
      <c r="JE120" s="9"/>
      <c r="JF120" s="9"/>
      <c r="JG120" s="9"/>
      <c r="JH120" s="9"/>
      <c r="JI120" s="9"/>
      <c r="JJ120" s="9"/>
      <c r="JK120" s="9"/>
      <c r="JL120" s="9"/>
      <c r="JM120" s="9"/>
      <c r="JN120" s="9"/>
      <c r="JO120" s="9"/>
      <c r="JP120" s="9"/>
      <c r="JQ120" s="9"/>
      <c r="JR120" s="9"/>
      <c r="JS120" s="9"/>
      <c r="JT120" s="9"/>
      <c r="JU120" s="9"/>
      <c r="JV120" s="9"/>
      <c r="JW120" s="9"/>
      <c r="JX120" s="9"/>
      <c r="JY120" s="9"/>
      <c r="JZ120" s="9"/>
      <c r="KA120" s="9"/>
      <c r="KB120" s="9"/>
      <c r="KC120" s="9"/>
      <c r="KD120" s="9"/>
      <c r="KE120" s="9"/>
      <c r="KF120" s="9"/>
      <c r="KG120" s="9"/>
      <c r="KH120" s="9"/>
      <c r="KI120" s="9"/>
      <c r="KJ120" s="9"/>
      <c r="KK120" s="9"/>
      <c r="KL120" s="9"/>
      <c r="KM120" s="9"/>
      <c r="KN120" s="9"/>
      <c r="KO120" s="9"/>
      <c r="KP120" s="9"/>
      <c r="KQ120" s="9"/>
      <c r="KR120" s="9"/>
      <c r="KS120" s="9"/>
      <c r="KT120" s="9"/>
      <c r="KU120" s="9"/>
      <c r="KV120" s="9"/>
      <c r="KW120" s="9"/>
      <c r="KX120" s="9"/>
      <c r="KY120" s="9"/>
      <c r="KZ120" s="9"/>
      <c r="LA120" s="9"/>
      <c r="LB120" s="9"/>
      <c r="LC120" s="9"/>
      <c r="LD120" s="9"/>
      <c r="LE120" s="9"/>
      <c r="LF120" s="9"/>
      <c r="LG120" s="9"/>
      <c r="LH120" s="9"/>
      <c r="LI120" s="9"/>
      <c r="LJ120" s="9"/>
      <c r="LK120" s="9"/>
      <c r="LL120" s="9"/>
      <c r="LM120" s="9"/>
      <c r="LN120" s="9"/>
      <c r="LO120" s="9"/>
      <c r="LP120" s="9"/>
      <c r="LQ120" s="9"/>
      <c r="LR120" s="9"/>
      <c r="LS120" s="9"/>
      <c r="LT120" s="9"/>
    </row>
    <row r="121" spans="1:332" s="15" customFormat="1" ht="267.75" x14ac:dyDescent="0.25">
      <c r="A121" s="662" t="str">
        <f>CONCATENATE(MUEBLES2[[#This Row],[No..]],"-",MUEBLES2[[#This Row],[No. Area ]],"-",MUEBLES2[[#This Row],[No. Del Bien ]],"-",MUEBLES2[[#This Row],[No. Consecutivo del Bien ]],"-",MUEBLES2[[#This Row],[No. de inventario]])</f>
        <v>01-23-202-002-0115</v>
      </c>
      <c r="B121" s="495"/>
      <c r="C121" s="495" t="s">
        <v>6846</v>
      </c>
      <c r="D121" s="494" t="s">
        <v>4060</v>
      </c>
      <c r="E121" s="495" t="str">
        <f>VLOOKUP(MUEBLES2[[#This Row],[No..]],EDIFICIOS[],2,FALSE)</f>
        <v>PALACIO MUNICIPAL</v>
      </c>
      <c r="F121" s="495" t="str">
        <f>VLOOKUP(MUEBLES2[[#This Row],[No..]],EDIFICIOS[],3,FALSE)</f>
        <v>PALACIO MUNICIPAL, S/N, COLONIA CENTRO</v>
      </c>
      <c r="G121" s="496" t="s">
        <v>4268</v>
      </c>
      <c r="H121" s="494" t="str">
        <f>VLOOKUP(MUEBLES2[[#This Row],[No. Area ]],AREAS[],2,FALSE)</f>
        <v>CATASTRO</v>
      </c>
      <c r="I121" s="496" t="str">
        <f>VLOOKUP(MUEBLES2[[#This Row],[No. Area ]],AREAS[],5,FALSE)</f>
        <v>ING. LEONEL GARCÍA CADENA</v>
      </c>
      <c r="J121" s="496">
        <v>38</v>
      </c>
      <c r="K121" s="494" t="str">
        <f>VLOOKUP(MUEBLES2[[#This Row],[Núm. De nomina]],PERSONAL[],2,FALSE)</f>
        <v>ING. LEONEL GARCÍA CADENA</v>
      </c>
      <c r="L121" s="496" t="str">
        <f>VLOOKUP(MUEBLES2[[#This Row],[Núm. De nomina]],PERSONAL[],3,FALSE)</f>
        <v>TITULAR</v>
      </c>
      <c r="M121" s="494" t="s">
        <v>4835</v>
      </c>
      <c r="N121" s="529" t="s">
        <v>4693</v>
      </c>
      <c r="O121" s="497" t="str">
        <f>VLOOKUP(MUEBLES2[[#This Row],[No. Del Bien ]],BIENES[],2,FALSE)</f>
        <v>MODULO</v>
      </c>
      <c r="P121" s="499" t="s">
        <v>2520</v>
      </c>
      <c r="Q121" s="529" t="s">
        <v>5057</v>
      </c>
      <c r="R121" s="494" t="s">
        <v>39</v>
      </c>
      <c r="S121" s="494" t="s">
        <v>39</v>
      </c>
      <c r="T121" s="494" t="s">
        <v>39</v>
      </c>
      <c r="U121" s="494" t="s">
        <v>40</v>
      </c>
      <c r="V121" s="525">
        <v>40297</v>
      </c>
      <c r="W121" s="528">
        <v>1699.4</v>
      </c>
      <c r="X121" s="528">
        <v>1698.4</v>
      </c>
      <c r="Y121" s="528">
        <v>1</v>
      </c>
      <c r="Z121" s="510" t="s">
        <v>26</v>
      </c>
      <c r="AA121" s="546"/>
      <c r="AB121" s="493"/>
      <c r="AC121" s="600"/>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9"/>
      <c r="HI121" s="9"/>
      <c r="HJ121" s="9"/>
      <c r="HK121" s="9"/>
      <c r="HL121" s="9"/>
      <c r="HM121" s="9"/>
      <c r="HN121" s="9"/>
      <c r="HO121" s="9"/>
      <c r="HP121" s="9"/>
      <c r="HQ121" s="9"/>
      <c r="HR121" s="9"/>
      <c r="HS121" s="9"/>
      <c r="HT121" s="9"/>
      <c r="HU121" s="9"/>
      <c r="HV121" s="9"/>
      <c r="HW121" s="9"/>
      <c r="HX121" s="9"/>
      <c r="HY121" s="9"/>
      <c r="HZ121" s="9"/>
      <c r="IA121" s="9"/>
      <c r="IB121" s="9"/>
      <c r="IC121" s="9"/>
      <c r="ID121" s="9"/>
      <c r="IE121" s="9"/>
      <c r="IF121" s="9"/>
      <c r="IG121" s="9"/>
      <c r="IH121" s="9"/>
      <c r="II121" s="9"/>
      <c r="IJ121" s="9"/>
      <c r="IK121" s="9"/>
      <c r="IL121" s="9"/>
      <c r="IM121" s="9"/>
      <c r="IN121" s="9"/>
      <c r="IO121" s="9"/>
      <c r="IP121" s="9"/>
      <c r="IQ121" s="9"/>
      <c r="IR121" s="9"/>
      <c r="IS121" s="9"/>
      <c r="IT121" s="9"/>
      <c r="IU121" s="9"/>
      <c r="IV121" s="9"/>
      <c r="IW121" s="9"/>
      <c r="IX121" s="9"/>
      <c r="IY121" s="9"/>
      <c r="IZ121" s="9"/>
      <c r="JA121" s="9"/>
      <c r="JB121" s="9"/>
      <c r="JC121" s="9"/>
      <c r="JD121" s="9"/>
      <c r="JE121" s="9"/>
      <c r="JF121" s="9"/>
      <c r="JG121" s="9"/>
      <c r="JH121" s="9"/>
      <c r="JI121" s="9"/>
      <c r="JJ121" s="9"/>
      <c r="JK121" s="9"/>
      <c r="JL121" s="9"/>
      <c r="JM121" s="9"/>
      <c r="JN121" s="9"/>
      <c r="JO121" s="9"/>
      <c r="JP121" s="9"/>
      <c r="JQ121" s="9"/>
      <c r="JR121" s="9"/>
      <c r="JS121" s="9"/>
      <c r="JT121" s="9"/>
      <c r="JU121" s="9"/>
      <c r="JV121" s="9"/>
      <c r="JW121" s="9"/>
      <c r="JX121" s="9"/>
      <c r="JY121" s="9"/>
      <c r="JZ121" s="9"/>
      <c r="KA121" s="9"/>
      <c r="KB121" s="9"/>
      <c r="KC121" s="9"/>
      <c r="KD121" s="9"/>
      <c r="KE121" s="9"/>
      <c r="KF121" s="9"/>
      <c r="KG121" s="9"/>
      <c r="KH121" s="9"/>
      <c r="KI121" s="9"/>
      <c r="KJ121" s="9"/>
      <c r="KK121" s="9"/>
      <c r="KL121" s="9"/>
      <c r="KM121" s="9"/>
      <c r="KN121" s="9"/>
      <c r="KO121" s="9"/>
      <c r="KP121" s="9"/>
      <c r="KQ121" s="9"/>
      <c r="KR121" s="9"/>
      <c r="KS121" s="9"/>
      <c r="KT121" s="9"/>
      <c r="KU121" s="9"/>
      <c r="KV121" s="9"/>
      <c r="KW121" s="9"/>
      <c r="KX121" s="9"/>
      <c r="KY121" s="9"/>
      <c r="KZ121" s="9"/>
      <c r="LA121" s="9"/>
      <c r="LB121" s="9"/>
      <c r="LC121" s="9"/>
      <c r="LD121" s="9"/>
      <c r="LE121" s="9"/>
      <c r="LF121" s="9"/>
      <c r="LG121" s="9"/>
      <c r="LH121" s="9"/>
      <c r="LI121" s="9"/>
      <c r="LJ121" s="9"/>
      <c r="LK121" s="9"/>
      <c r="LL121" s="9"/>
      <c r="LM121" s="9"/>
      <c r="LN121" s="9"/>
      <c r="LO121" s="9"/>
      <c r="LP121" s="9"/>
      <c r="LQ121" s="9"/>
      <c r="LR121" s="9"/>
      <c r="LS121" s="9"/>
      <c r="LT121" s="9"/>
    </row>
    <row r="122" spans="1:332" s="15" customFormat="1" ht="141.75" x14ac:dyDescent="0.25">
      <c r="A122" s="664" t="str">
        <f>CONCATENATE(MUEBLES2[[#This Row],[No..]],"-",MUEBLES2[[#This Row],[No. Area ]],"-",MUEBLES2[[#This Row],[No. Del Bien ]],"-",MUEBLES2[[#This Row],[No. Consecutivo del Bien ]],"-",MUEBLES2[[#This Row],[No. de inventario]])</f>
        <v>01-23-271-015-0116</v>
      </c>
      <c r="B122" s="495"/>
      <c r="C122" s="495" t="s">
        <v>6847</v>
      </c>
      <c r="D122" s="494" t="s">
        <v>4060</v>
      </c>
      <c r="E122" s="495" t="str">
        <f>VLOOKUP(MUEBLES2[[#This Row],[No..]],EDIFICIOS[],2,FALSE)</f>
        <v>PALACIO MUNICIPAL</v>
      </c>
      <c r="F122" s="495" t="str">
        <f>VLOOKUP(MUEBLES2[[#This Row],[No..]],EDIFICIOS[],3,FALSE)</f>
        <v>PALACIO MUNICIPAL, S/N, COLONIA CENTRO</v>
      </c>
      <c r="G122" s="496" t="s">
        <v>4268</v>
      </c>
      <c r="H122" s="494" t="str">
        <f>VLOOKUP(MUEBLES2[[#This Row],[No. Area ]],AREAS[],2,FALSE)</f>
        <v>CATASTRO</v>
      </c>
      <c r="I122" s="496" t="str">
        <f>VLOOKUP(MUEBLES2[[#This Row],[No. Area ]],AREAS[],5,FALSE)</f>
        <v>ING. LEONEL GARCÍA CADENA</v>
      </c>
      <c r="J122" s="496">
        <v>38</v>
      </c>
      <c r="K122" s="494" t="str">
        <f>VLOOKUP(MUEBLES2[[#This Row],[Núm. De nomina]],PERSONAL[],2,FALSE)</f>
        <v>ING. LEONEL GARCÍA CADENA</v>
      </c>
      <c r="L122" s="496" t="str">
        <f>VLOOKUP(MUEBLES2[[#This Row],[Núm. De nomina]],PERSONAL[],3,FALSE)</f>
        <v>TITULAR</v>
      </c>
      <c r="M122" s="494" t="s">
        <v>4904</v>
      </c>
      <c r="N122" s="529" t="s">
        <v>4706</v>
      </c>
      <c r="O122" s="497" t="str">
        <f>VLOOKUP(MUEBLES2[[#This Row],[No. Del Bien ]],BIENES[],2,FALSE)</f>
        <v xml:space="preserve">SILLA AJUSTABLE </v>
      </c>
      <c r="P122" s="499" t="s">
        <v>178</v>
      </c>
      <c r="Q122" s="529" t="s">
        <v>5058</v>
      </c>
      <c r="R122" s="494" t="s">
        <v>107</v>
      </c>
      <c r="S122" s="494" t="s">
        <v>39</v>
      </c>
      <c r="T122" s="494" t="s">
        <v>39</v>
      </c>
      <c r="U122" s="494" t="s">
        <v>40</v>
      </c>
      <c r="V122" s="525">
        <v>40297</v>
      </c>
      <c r="W122" s="528">
        <v>696</v>
      </c>
      <c r="X122" s="528">
        <v>695</v>
      </c>
      <c r="Y122" s="528">
        <v>1</v>
      </c>
      <c r="Z122" s="510" t="s">
        <v>6732</v>
      </c>
      <c r="AA122" s="546" t="s">
        <v>7857</v>
      </c>
      <c r="AB122" s="493"/>
      <c r="AC122" s="600" t="s">
        <v>7857</v>
      </c>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9"/>
      <c r="HI122" s="9"/>
      <c r="HJ122" s="9"/>
      <c r="HK122" s="9"/>
      <c r="HL122" s="9"/>
      <c r="HM122" s="9"/>
      <c r="HN122" s="9"/>
      <c r="HO122" s="9"/>
      <c r="HP122" s="9"/>
      <c r="HQ122" s="9"/>
      <c r="HR122" s="9"/>
      <c r="HS122" s="9"/>
      <c r="HT122" s="9"/>
      <c r="HU122" s="9"/>
      <c r="HV122" s="9"/>
      <c r="HW122" s="9"/>
      <c r="HX122" s="9"/>
      <c r="HY122" s="9"/>
      <c r="HZ122" s="9"/>
      <c r="IA122" s="9"/>
      <c r="IB122" s="9"/>
      <c r="IC122" s="9"/>
      <c r="ID122" s="9"/>
      <c r="IE122" s="9"/>
      <c r="IF122" s="9"/>
      <c r="IG122" s="9"/>
      <c r="IH122" s="9"/>
      <c r="II122" s="9"/>
      <c r="IJ122" s="9"/>
      <c r="IK122" s="9"/>
      <c r="IL122" s="9"/>
      <c r="IM122" s="9"/>
      <c r="IN122" s="9"/>
      <c r="IO122" s="9"/>
      <c r="IP122" s="9"/>
      <c r="IQ122" s="9"/>
      <c r="IR122" s="9"/>
      <c r="IS122" s="9"/>
      <c r="IT122" s="9"/>
      <c r="IU122" s="9"/>
      <c r="IV122" s="9"/>
      <c r="IW122" s="9"/>
      <c r="IX122" s="9"/>
      <c r="IY122" s="9"/>
      <c r="IZ122" s="9"/>
      <c r="JA122" s="9"/>
      <c r="JB122" s="9"/>
      <c r="JC122" s="9"/>
      <c r="JD122" s="9"/>
      <c r="JE122" s="9"/>
      <c r="JF122" s="9"/>
      <c r="JG122" s="9"/>
      <c r="JH122" s="9"/>
      <c r="JI122" s="9"/>
      <c r="JJ122" s="9"/>
      <c r="JK122" s="9"/>
      <c r="JL122" s="9"/>
      <c r="JM122" s="9"/>
      <c r="JN122" s="9"/>
      <c r="JO122" s="9"/>
      <c r="JP122" s="9"/>
      <c r="JQ122" s="9"/>
      <c r="JR122" s="9"/>
      <c r="JS122" s="9"/>
      <c r="JT122" s="9"/>
      <c r="JU122" s="9"/>
      <c r="JV122" s="9"/>
      <c r="JW122" s="9"/>
      <c r="JX122" s="9"/>
      <c r="JY122" s="9"/>
      <c r="JZ122" s="9"/>
      <c r="KA122" s="9"/>
      <c r="KB122" s="9"/>
      <c r="KC122" s="9"/>
      <c r="KD122" s="9"/>
      <c r="KE122" s="9"/>
      <c r="KF122" s="9"/>
      <c r="KG122" s="9"/>
      <c r="KH122" s="9"/>
      <c r="KI122" s="9"/>
      <c r="KJ122" s="9"/>
      <c r="KK122" s="9"/>
      <c r="KL122" s="9"/>
      <c r="KM122" s="9"/>
      <c r="KN122" s="9"/>
      <c r="KO122" s="9"/>
      <c r="KP122" s="9"/>
      <c r="KQ122" s="9"/>
      <c r="KR122" s="9"/>
      <c r="KS122" s="9"/>
      <c r="KT122" s="9"/>
      <c r="KU122" s="9"/>
      <c r="KV122" s="9"/>
      <c r="KW122" s="9"/>
      <c r="KX122" s="9"/>
      <c r="KY122" s="9"/>
      <c r="KZ122" s="9"/>
      <c r="LA122" s="9"/>
      <c r="LB122" s="9"/>
      <c r="LC122" s="9"/>
      <c r="LD122" s="9"/>
      <c r="LE122" s="9"/>
      <c r="LF122" s="9"/>
      <c r="LG122" s="9"/>
      <c r="LH122" s="9"/>
      <c r="LI122" s="9"/>
      <c r="LJ122" s="9"/>
      <c r="LK122" s="9"/>
      <c r="LL122" s="9"/>
      <c r="LM122" s="9"/>
      <c r="LN122" s="9"/>
      <c r="LO122" s="9"/>
      <c r="LP122" s="9"/>
      <c r="LQ122" s="9"/>
      <c r="LR122" s="9"/>
      <c r="LS122" s="9"/>
      <c r="LT122" s="9"/>
    </row>
    <row r="123" spans="1:332" s="15" customFormat="1" ht="204.75" x14ac:dyDescent="0.25">
      <c r="A123" s="662" t="str">
        <f>CONCATENATE(MUEBLES2[[#This Row],[No..]],"-",MUEBLES2[[#This Row],[No. Area ]],"-",MUEBLES2[[#This Row],[No. Del Bien ]],"-",MUEBLES2[[#This Row],[No. Consecutivo del Bien ]],"-",MUEBLES2[[#This Row],[No. de inventario]])</f>
        <v>01-23-276-001-0117</v>
      </c>
      <c r="B123" s="495"/>
      <c r="C123" s="495" t="s">
        <v>6848</v>
      </c>
      <c r="D123" s="494" t="s">
        <v>4060</v>
      </c>
      <c r="E123" s="495" t="str">
        <f>VLOOKUP(MUEBLES2[[#This Row],[No..]],EDIFICIOS[],2,FALSE)</f>
        <v>PALACIO MUNICIPAL</v>
      </c>
      <c r="F123" s="495" t="str">
        <f>VLOOKUP(MUEBLES2[[#This Row],[No..]],EDIFICIOS[],3,FALSE)</f>
        <v>PALACIO MUNICIPAL, S/N, COLONIA CENTRO</v>
      </c>
      <c r="G123" s="496" t="s">
        <v>4268</v>
      </c>
      <c r="H123" s="494" t="str">
        <f>VLOOKUP(MUEBLES2[[#This Row],[No. Area ]],AREAS[],2,FALSE)</f>
        <v>CATASTRO</v>
      </c>
      <c r="I123" s="496" t="str">
        <f>VLOOKUP(MUEBLES2[[#This Row],[No. Area ]],AREAS[],5,FALSE)</f>
        <v>ING. LEONEL GARCÍA CADENA</v>
      </c>
      <c r="J123" s="496">
        <v>44</v>
      </c>
      <c r="K123" s="494" t="str">
        <f>VLOOKUP(MUEBLES2[[#This Row],[Núm. De nomina]],PERSONAL[],2,FALSE)</f>
        <v>C. MAGALY ETHEL HERNÁNDEZ PACHECO</v>
      </c>
      <c r="L123" s="496" t="str">
        <f>VLOOKUP(MUEBLES2[[#This Row],[Núm. De nomina]],PERSONAL[],3,FALSE)</f>
        <v>AUXILIAR ADMINISTRATIVO</v>
      </c>
      <c r="M123" s="494" t="s">
        <v>4909</v>
      </c>
      <c r="N123" s="529" t="s">
        <v>4692</v>
      </c>
      <c r="O123" s="497" t="str">
        <f>VLOOKUP(MUEBLES2[[#This Row],[No. Del Bien ]],BIENES[],2,FALSE)</f>
        <v xml:space="preserve">SILLON EJECUTIVO </v>
      </c>
      <c r="P123" s="499" t="s">
        <v>2523</v>
      </c>
      <c r="Q123" s="529" t="s">
        <v>5059</v>
      </c>
      <c r="R123" s="494" t="s">
        <v>2524</v>
      </c>
      <c r="S123" s="494" t="s">
        <v>39</v>
      </c>
      <c r="T123" s="494" t="s">
        <v>39</v>
      </c>
      <c r="U123" s="494" t="s">
        <v>40</v>
      </c>
      <c r="V123" s="525">
        <v>40297</v>
      </c>
      <c r="W123" s="528">
        <v>1218</v>
      </c>
      <c r="X123" s="528">
        <v>1217</v>
      </c>
      <c r="Y123" s="528">
        <v>1</v>
      </c>
      <c r="Z123" s="510" t="s">
        <v>26</v>
      </c>
      <c r="AA123" s="546"/>
      <c r="AB123" s="493"/>
      <c r="AC123" s="600"/>
    </row>
    <row r="124" spans="1:332" s="15" customFormat="1" ht="141.75" x14ac:dyDescent="0.25">
      <c r="A124" s="662" t="str">
        <f>CONCATENATE(MUEBLES2[[#This Row],[No..]],"-",MUEBLES2[[#This Row],[No. Area ]],"-",MUEBLES2[[#This Row],[No. Del Bien ]],"-",MUEBLES2[[#This Row],[No. Consecutivo del Bien ]],"-",MUEBLES2[[#This Row],[No. de inventario]])</f>
        <v>01-36-271-016-0118</v>
      </c>
      <c r="B124" s="495"/>
      <c r="C124" s="495" t="s">
        <v>6849</v>
      </c>
      <c r="D124" s="494" t="s">
        <v>4060</v>
      </c>
      <c r="E124" s="495" t="str">
        <f>VLOOKUP(MUEBLES2[[#This Row],[No..]],EDIFICIOS[],2,FALSE)</f>
        <v>PALACIO MUNICIPAL</v>
      </c>
      <c r="F124" s="495" t="str">
        <f>VLOOKUP(MUEBLES2[[#This Row],[No..]],EDIFICIOS[],3,FALSE)</f>
        <v>PALACIO MUNICIPAL, S/N, COLONIA CENTRO</v>
      </c>
      <c r="G124" s="496" t="s">
        <v>4281</v>
      </c>
      <c r="H124" s="494" t="str">
        <f>VLOOKUP(MUEBLES2[[#This Row],[No. Area ]],AREAS[],2,FALSE)</f>
        <v>DESARROLLO AGROPECUARIO Y ECOLOGÍA</v>
      </c>
      <c r="I124" s="496" t="str">
        <f>VLOOKUP(MUEBLES2[[#This Row],[No. Area ]],AREAS[],5,FALSE)</f>
        <v>MVZ. FRANCISCO JAVIER GÓMEZ REYES</v>
      </c>
      <c r="J124" s="496">
        <v>102</v>
      </c>
      <c r="K124" s="494" t="str">
        <f>VLOOKUP(MUEBLES2[[#This Row],[Núm. De nomina]],PERSONAL[],2,FALSE)</f>
        <v>C. CIRIA HERNÁNDEZ LÓPEZ</v>
      </c>
      <c r="L124" s="496" t="str">
        <f>VLOOKUP(MUEBLES2[[#This Row],[Núm. De nomina]],PERSONAL[],3,FALSE)</f>
        <v>AUXILIAR "A"</v>
      </c>
      <c r="M124" s="494" t="s">
        <v>4904</v>
      </c>
      <c r="N124" s="529" t="s">
        <v>4707</v>
      </c>
      <c r="O124" s="497" t="str">
        <f>VLOOKUP(MUEBLES2[[#This Row],[No. Del Bien ]],BIENES[],2,FALSE)</f>
        <v xml:space="preserve">SILLA AJUSTABLE </v>
      </c>
      <c r="P124" s="499" t="s">
        <v>2410</v>
      </c>
      <c r="Q124" s="529" t="s">
        <v>5060</v>
      </c>
      <c r="R124" s="494" t="s">
        <v>39</v>
      </c>
      <c r="S124" s="494" t="s">
        <v>39</v>
      </c>
      <c r="T124" s="494" t="s">
        <v>39</v>
      </c>
      <c r="U124" s="494" t="s">
        <v>40</v>
      </c>
      <c r="V124" s="525">
        <v>41093</v>
      </c>
      <c r="W124" s="528">
        <v>841</v>
      </c>
      <c r="X124" s="528">
        <f>W124-Y124</f>
        <v>840</v>
      </c>
      <c r="Y124" s="528">
        <v>1</v>
      </c>
      <c r="Z124" s="510" t="s">
        <v>26</v>
      </c>
      <c r="AA124" s="546"/>
      <c r="AB124" s="493"/>
      <c r="AC124" s="600"/>
    </row>
    <row r="125" spans="1:332" s="15" customFormat="1" ht="110.25" x14ac:dyDescent="0.25">
      <c r="A125" s="662" t="str">
        <f>CONCATENATE(MUEBLES2[[#This Row],[No..]],"-",MUEBLES2[[#This Row],[No. Area ]],"-",MUEBLES2[[#This Row],[No. Del Bien ]],"-",MUEBLES2[[#This Row],[No. Consecutivo del Bien ]],"-",MUEBLES2[[#This Row],[No. de inventario]])</f>
        <v>01-37-272-032-0119</v>
      </c>
      <c r="B125" s="495"/>
      <c r="C125" s="495" t="s">
        <v>6850</v>
      </c>
      <c r="D125" s="494" t="s">
        <v>4060</v>
      </c>
      <c r="E125" s="495" t="str">
        <f>VLOOKUP(MUEBLES2[[#This Row],[No..]],EDIFICIOS[],2,FALSE)</f>
        <v>PALACIO MUNICIPAL</v>
      </c>
      <c r="F125" s="495" t="str">
        <f>VLOOKUP(MUEBLES2[[#This Row],[No..]],EDIFICIOS[],3,FALSE)</f>
        <v>PALACIO MUNICIPAL, S/N, COLONIA CENTRO</v>
      </c>
      <c r="G125" s="506" t="s">
        <v>4282</v>
      </c>
      <c r="H125" s="494" t="str">
        <f>VLOOKUP(MUEBLES2[[#This Row],[No. Area ]],AREAS[],2,FALSE)</f>
        <v>PLANEACIÓN</v>
      </c>
      <c r="I125" s="496" t="str">
        <f>VLOOKUP(MUEBLES2[[#This Row],[No. Area ]],AREAS[],5,FALSE)</f>
        <v xml:space="preserve">ING. ANTONIO GÓMEZ GÓMEZ </v>
      </c>
      <c r="J125" s="496">
        <v>26</v>
      </c>
      <c r="K125" s="496" t="str">
        <f>VLOOKUP(MUEBLES2[[#This Row],[Núm. De nomina]],PERSONAL[],2,FALSE)</f>
        <v xml:space="preserve">ING. ANTONIO GÓMEZ GÓMEZ </v>
      </c>
      <c r="L125" s="494" t="str">
        <f>VLOOKUP(MUEBLES2[[#This Row],[Núm. De nomina]],PERSONAL[],3,FALSE)</f>
        <v xml:space="preserve">TITULAR </v>
      </c>
      <c r="M125" s="494" t="s">
        <v>4905</v>
      </c>
      <c r="N125" s="529" t="s">
        <v>4723</v>
      </c>
      <c r="O125" s="497" t="str">
        <f>VLOOKUP(MUEBLES2[[#This Row],[No. Del Bien ]],BIENES[],2,FALSE)</f>
        <v xml:space="preserve">SILLA DE ESPERA </v>
      </c>
      <c r="P125" s="499" t="s">
        <v>2527</v>
      </c>
      <c r="Q125" s="529" t="s">
        <v>5061</v>
      </c>
      <c r="R125" s="494" t="s">
        <v>39</v>
      </c>
      <c r="S125" s="494" t="s">
        <v>39</v>
      </c>
      <c r="T125" s="494" t="s">
        <v>39</v>
      </c>
      <c r="U125" s="494" t="s">
        <v>40</v>
      </c>
      <c r="V125" s="525">
        <v>42618</v>
      </c>
      <c r="W125" s="528">
        <v>0</v>
      </c>
      <c r="X125" s="528">
        <v>0</v>
      </c>
      <c r="Y125" s="528">
        <v>0</v>
      </c>
      <c r="Z125" s="510" t="s">
        <v>26</v>
      </c>
      <c r="AA125" s="546"/>
      <c r="AB125" s="493"/>
      <c r="AC125" s="600"/>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c r="HE125" s="9"/>
      <c r="HF125" s="9"/>
      <c r="HG125" s="9"/>
      <c r="HH125" s="9"/>
      <c r="HI125" s="9"/>
      <c r="HJ125" s="9"/>
      <c r="HK125" s="9"/>
      <c r="HL125" s="9"/>
      <c r="HM125" s="9"/>
      <c r="HN125" s="9"/>
      <c r="HO125" s="9"/>
      <c r="HP125" s="9"/>
      <c r="HQ125" s="9"/>
      <c r="HR125" s="9"/>
      <c r="HS125" s="9"/>
      <c r="HT125" s="9"/>
      <c r="HU125" s="9"/>
      <c r="HV125" s="9"/>
      <c r="HW125" s="9"/>
      <c r="HX125" s="9"/>
      <c r="HY125" s="9"/>
      <c r="HZ125" s="9"/>
      <c r="IA125" s="9"/>
      <c r="IB125" s="9"/>
      <c r="IC125" s="9"/>
      <c r="ID125" s="9"/>
      <c r="IE125" s="9"/>
      <c r="IF125" s="9"/>
      <c r="IG125" s="9"/>
      <c r="IH125" s="9"/>
      <c r="II125" s="9"/>
      <c r="IJ125" s="9"/>
      <c r="IK125" s="9"/>
      <c r="IL125" s="9"/>
      <c r="IM125" s="9"/>
      <c r="IN125" s="9"/>
      <c r="IO125" s="9"/>
      <c r="IP125" s="9"/>
      <c r="IQ125" s="9"/>
      <c r="IR125" s="9"/>
      <c r="IS125" s="9"/>
      <c r="IT125" s="9"/>
      <c r="IU125" s="9"/>
      <c r="IV125" s="9"/>
      <c r="IW125" s="9"/>
      <c r="IX125" s="9"/>
      <c r="IY125" s="9"/>
      <c r="IZ125" s="9"/>
      <c r="JA125" s="9"/>
      <c r="JB125" s="9"/>
      <c r="JC125" s="9"/>
      <c r="JD125" s="9"/>
      <c r="JE125" s="9"/>
      <c r="JF125" s="9"/>
      <c r="JG125" s="9"/>
      <c r="JH125" s="9"/>
      <c r="JI125" s="9"/>
      <c r="JJ125" s="9"/>
      <c r="JK125" s="9"/>
      <c r="JL125" s="9"/>
      <c r="JM125" s="9"/>
      <c r="JN125" s="9"/>
      <c r="JO125" s="9"/>
      <c r="JP125" s="9"/>
      <c r="JQ125" s="9"/>
      <c r="JR125" s="9"/>
      <c r="JS125" s="9"/>
      <c r="JT125" s="9"/>
      <c r="JU125" s="9"/>
      <c r="JV125" s="9"/>
      <c r="JW125" s="9"/>
      <c r="JX125" s="9"/>
      <c r="JY125" s="9"/>
      <c r="JZ125" s="9"/>
      <c r="KA125" s="9"/>
      <c r="KB125" s="9"/>
      <c r="KC125" s="9"/>
      <c r="KD125" s="9"/>
      <c r="KE125" s="9"/>
      <c r="KF125" s="9"/>
      <c r="KG125" s="9"/>
      <c r="KH125" s="9"/>
      <c r="KI125" s="9"/>
      <c r="KJ125" s="9"/>
      <c r="KK125" s="9"/>
      <c r="KL125" s="9"/>
      <c r="KM125" s="9"/>
      <c r="KN125" s="9"/>
      <c r="KO125" s="9"/>
      <c r="KP125" s="9"/>
      <c r="KQ125" s="9"/>
      <c r="KR125" s="9"/>
      <c r="KS125" s="9"/>
      <c r="KT125" s="9"/>
      <c r="KU125" s="9"/>
      <c r="KV125" s="9"/>
      <c r="KW125" s="9"/>
      <c r="KX125" s="9"/>
      <c r="KY125" s="9"/>
      <c r="KZ125" s="9"/>
      <c r="LA125" s="9"/>
      <c r="LB125" s="9"/>
      <c r="LC125" s="9"/>
      <c r="LD125" s="9"/>
      <c r="LE125" s="9"/>
      <c r="LF125" s="9"/>
      <c r="LG125" s="9"/>
      <c r="LH125" s="9"/>
      <c r="LI125" s="9"/>
      <c r="LJ125" s="9"/>
      <c r="LK125" s="9"/>
      <c r="LL125" s="9"/>
      <c r="LM125" s="9"/>
      <c r="LN125" s="9"/>
      <c r="LO125" s="9"/>
      <c r="LP125" s="9"/>
      <c r="LQ125" s="9"/>
      <c r="LR125" s="9"/>
      <c r="LS125" s="9"/>
      <c r="LT125" s="9"/>
    </row>
    <row r="126" spans="1:332" s="15" customFormat="1" ht="141.75" x14ac:dyDescent="0.25">
      <c r="A126" s="662" t="str">
        <f>CONCATENATE(MUEBLES2[[#This Row],[No..]],"-",MUEBLES2[[#This Row],[No. Area ]],"-",MUEBLES2[[#This Row],[No. Del Bien ]],"-",MUEBLES2[[#This Row],[No. Consecutivo del Bien ]],"-",MUEBLES2[[#This Row],[No. de inventario]])</f>
        <v>01-36-115-021-0120</v>
      </c>
      <c r="B126" s="495"/>
      <c r="C126" s="495" t="s">
        <v>6851</v>
      </c>
      <c r="D126" s="494" t="s">
        <v>4060</v>
      </c>
      <c r="E126" s="495" t="str">
        <f>VLOOKUP(MUEBLES2[[#This Row],[No..]],EDIFICIOS[],2,FALSE)</f>
        <v>PALACIO MUNICIPAL</v>
      </c>
      <c r="F126" s="495" t="str">
        <f>VLOOKUP(MUEBLES2[[#This Row],[No..]],EDIFICIOS[],3,FALSE)</f>
        <v>PALACIO MUNICIPAL, S/N, COLONIA CENTRO</v>
      </c>
      <c r="G126" s="496" t="s">
        <v>4281</v>
      </c>
      <c r="H126" s="494" t="str">
        <f>VLOOKUP(MUEBLES2[[#This Row],[No. Area ]],AREAS[],2,FALSE)</f>
        <v>DESARROLLO AGROPECUARIO Y ECOLOGÍA</v>
      </c>
      <c r="I126" s="496" t="str">
        <f>VLOOKUP(MUEBLES2[[#This Row],[No. Area ]],AREAS[],5,FALSE)</f>
        <v>MVZ. FRANCISCO JAVIER GÓMEZ REYES</v>
      </c>
      <c r="J126" s="496">
        <v>102</v>
      </c>
      <c r="K126" s="494" t="str">
        <f>VLOOKUP(MUEBLES2[[#This Row],[Núm. De nomina]],PERSONAL[],2,FALSE)</f>
        <v>C. CIRIA HERNÁNDEZ LÓPEZ</v>
      </c>
      <c r="L126" s="496" t="str">
        <f>VLOOKUP(MUEBLES2[[#This Row],[Núm. De nomina]],PERSONAL[],3,FALSE)</f>
        <v>AUXILIAR "A"</v>
      </c>
      <c r="M126" s="494" t="s">
        <v>4379</v>
      </c>
      <c r="N126" s="529" t="s">
        <v>4712</v>
      </c>
      <c r="O126" s="497" t="str">
        <f>VLOOKUP(MUEBLES2[[#This Row],[No. Del Bien ]],BIENES[],2,FALSE)</f>
        <v xml:space="preserve">ESCRITORIO </v>
      </c>
      <c r="P126" s="499" t="s">
        <v>2529</v>
      </c>
      <c r="Q126" s="529" t="s">
        <v>5062</v>
      </c>
      <c r="R126" s="494" t="s">
        <v>39</v>
      </c>
      <c r="S126" s="494" t="s">
        <v>39</v>
      </c>
      <c r="T126" s="494" t="s">
        <v>39</v>
      </c>
      <c r="U126" s="494" t="s">
        <v>40</v>
      </c>
      <c r="V126" s="525">
        <v>42618</v>
      </c>
      <c r="W126" s="528">
        <v>1322.5</v>
      </c>
      <c r="X126" s="528">
        <v>1321.5</v>
      </c>
      <c r="Y126" s="528">
        <v>1</v>
      </c>
      <c r="Z126" s="510" t="s">
        <v>26</v>
      </c>
      <c r="AA126" s="546"/>
      <c r="AB126" s="493"/>
      <c r="AC126" s="600"/>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c r="HE126" s="9"/>
      <c r="HF126" s="9"/>
      <c r="HG126" s="9"/>
      <c r="HH126" s="9"/>
      <c r="HI126" s="9"/>
      <c r="HJ126" s="9"/>
      <c r="HK126" s="9"/>
      <c r="HL126" s="9"/>
      <c r="HM126" s="9"/>
      <c r="HN126" s="9"/>
      <c r="HO126" s="9"/>
      <c r="HP126" s="9"/>
      <c r="HQ126" s="9"/>
      <c r="HR126" s="9"/>
      <c r="HS126" s="9"/>
      <c r="HT126" s="9"/>
      <c r="HU126" s="9"/>
      <c r="HV126" s="9"/>
      <c r="HW126" s="9"/>
      <c r="HX126" s="9"/>
      <c r="HY126" s="9"/>
      <c r="HZ126" s="9"/>
      <c r="IA126" s="9"/>
      <c r="IB126" s="9"/>
      <c r="IC126" s="9"/>
      <c r="ID126" s="9"/>
      <c r="IE126" s="9"/>
      <c r="IF126" s="9"/>
      <c r="IG126" s="9"/>
      <c r="IH126" s="9"/>
      <c r="II126" s="9"/>
      <c r="IJ126" s="9"/>
      <c r="IK126" s="9"/>
      <c r="IL126" s="9"/>
      <c r="IM126" s="9"/>
      <c r="IN126" s="9"/>
      <c r="IO126" s="9"/>
      <c r="IP126" s="9"/>
      <c r="IQ126" s="9"/>
      <c r="IR126" s="9"/>
      <c r="IS126" s="9"/>
      <c r="IT126" s="9"/>
      <c r="IU126" s="9"/>
      <c r="IV126" s="9"/>
      <c r="IW126" s="9"/>
      <c r="IX126" s="9"/>
      <c r="IY126" s="9"/>
      <c r="IZ126" s="9"/>
      <c r="JA126" s="9"/>
      <c r="JB126" s="9"/>
      <c r="JC126" s="9"/>
      <c r="JD126" s="9"/>
      <c r="JE126" s="9"/>
      <c r="JF126" s="9"/>
      <c r="JG126" s="9"/>
      <c r="JH126" s="9"/>
      <c r="JI126" s="9"/>
      <c r="JJ126" s="9"/>
      <c r="JK126" s="9"/>
      <c r="JL126" s="9"/>
      <c r="JM126" s="9"/>
      <c r="JN126" s="9"/>
      <c r="JO126" s="9"/>
      <c r="JP126" s="9"/>
      <c r="JQ126" s="9"/>
      <c r="JR126" s="9"/>
      <c r="JS126" s="9"/>
      <c r="JT126" s="9"/>
      <c r="JU126" s="9"/>
      <c r="JV126" s="9"/>
      <c r="JW126" s="9"/>
      <c r="JX126" s="9"/>
      <c r="JY126" s="9"/>
      <c r="JZ126" s="9"/>
      <c r="KA126" s="9"/>
      <c r="KB126" s="9"/>
      <c r="KC126" s="9"/>
      <c r="KD126" s="9"/>
      <c r="KE126" s="9"/>
      <c r="KF126" s="9"/>
      <c r="KG126" s="9"/>
      <c r="KH126" s="9"/>
      <c r="KI126" s="9"/>
      <c r="KJ126" s="9"/>
      <c r="KK126" s="9"/>
      <c r="KL126" s="9"/>
      <c r="KM126" s="9"/>
      <c r="KN126" s="9"/>
      <c r="KO126" s="9"/>
      <c r="KP126" s="9"/>
      <c r="KQ126" s="9"/>
      <c r="KR126" s="9"/>
      <c r="KS126" s="9"/>
      <c r="KT126" s="9"/>
      <c r="KU126" s="9"/>
      <c r="KV126" s="9"/>
      <c r="KW126" s="9"/>
      <c r="KX126" s="9"/>
      <c r="KY126" s="9"/>
      <c r="KZ126" s="9"/>
      <c r="LA126" s="9"/>
      <c r="LB126" s="9"/>
      <c r="LC126" s="9"/>
      <c r="LD126" s="9"/>
      <c r="LE126" s="9"/>
      <c r="LF126" s="9"/>
      <c r="LG126" s="9"/>
      <c r="LH126" s="9"/>
      <c r="LI126" s="9"/>
      <c r="LJ126" s="9"/>
      <c r="LK126" s="9"/>
      <c r="LL126" s="9"/>
      <c r="LM126" s="9"/>
      <c r="LN126" s="9"/>
      <c r="LO126" s="9"/>
      <c r="LP126" s="9"/>
      <c r="LQ126" s="9"/>
      <c r="LR126" s="9"/>
      <c r="LS126" s="9"/>
      <c r="LT126" s="9"/>
    </row>
    <row r="127" spans="1:332" s="15" customFormat="1" ht="157.5" x14ac:dyDescent="0.25">
      <c r="A127" s="662" t="str">
        <f>CONCATENATE(MUEBLES2[[#This Row],[No..]],"-",MUEBLES2[[#This Row],[No. Area ]],"-",MUEBLES2[[#This Row],[No. Del Bien ]],"-",MUEBLES2[[#This Row],[No. Consecutivo del Bien ]],"-",MUEBLES2[[#This Row],[No. de inventario]])</f>
        <v>01-18-115-022-0121</v>
      </c>
      <c r="B127" s="495"/>
      <c r="C127" s="495" t="s">
        <v>6852</v>
      </c>
      <c r="D127" s="494" t="s">
        <v>4060</v>
      </c>
      <c r="E127" s="495" t="str">
        <f>VLOOKUP(MUEBLES2[[#This Row],[No..]],EDIFICIOS[],2,FALSE)</f>
        <v>PALACIO MUNICIPAL</v>
      </c>
      <c r="F127" s="495" t="str">
        <f>VLOOKUP(MUEBLES2[[#This Row],[No..]],EDIFICIOS[],3,FALSE)</f>
        <v>PALACIO MUNICIPAL, S/N, COLONIA CENTRO</v>
      </c>
      <c r="G127" s="496" t="s">
        <v>4263</v>
      </c>
      <c r="H127" s="494" t="str">
        <f>VLOOKUP(MUEBLES2[[#This Row],[No. Area ]],AREAS[],2,FALSE)</f>
        <v>OBRAS PÚBLICAS Y ORDENAMIENTO URBANO</v>
      </c>
      <c r="I127" s="496" t="str">
        <f>VLOOKUP(MUEBLES2[[#This Row],[No. Area ]],AREAS[],5,FALSE)</f>
        <v>ING. ZOILA PÉREZ MEJÍA</v>
      </c>
      <c r="J127" s="496">
        <v>163</v>
      </c>
      <c r="K127" s="494" t="str">
        <f>VLOOKUP(MUEBLES2[[#This Row],[Núm. De nomina]],PERSONAL[],2,FALSE)</f>
        <v>C. VÍCTOR MANUEL RAMÍREZ RAMÍREZ</v>
      </c>
      <c r="L127" s="496" t="str">
        <f>VLOOKUP(MUEBLES2[[#This Row],[Núm. De nomina]],PERSONAL[],3,FALSE)</f>
        <v>RESIDENTE DE OBRA</v>
      </c>
      <c r="M127" s="494" t="s">
        <v>4379</v>
      </c>
      <c r="N127" s="529" t="s">
        <v>4713</v>
      </c>
      <c r="O127" s="497" t="str">
        <f>VLOOKUP(MUEBLES2[[#This Row],[No. Del Bien ]],BIENES[],2,FALSE)</f>
        <v xml:space="preserve">ESCRITORIO </v>
      </c>
      <c r="P127" s="499" t="s">
        <v>2531</v>
      </c>
      <c r="Q127" s="529" t="s">
        <v>5063</v>
      </c>
      <c r="R127" s="494" t="s">
        <v>39</v>
      </c>
      <c r="S127" s="494" t="s">
        <v>39</v>
      </c>
      <c r="T127" s="494" t="s">
        <v>39</v>
      </c>
      <c r="U127" s="494" t="s">
        <v>40</v>
      </c>
      <c r="V127" s="525">
        <v>42618</v>
      </c>
      <c r="W127" s="528">
        <v>300</v>
      </c>
      <c r="X127" s="528">
        <v>299</v>
      </c>
      <c r="Y127" s="528">
        <v>1</v>
      </c>
      <c r="Z127" s="510" t="s">
        <v>26</v>
      </c>
      <c r="AA127" s="546"/>
      <c r="AB127" s="493"/>
      <c r="AC127" s="600"/>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9"/>
      <c r="HG127" s="9"/>
      <c r="HH127" s="9"/>
      <c r="HI127" s="9"/>
      <c r="HJ127" s="9"/>
      <c r="HK127" s="9"/>
      <c r="HL127" s="9"/>
      <c r="HM127" s="9"/>
      <c r="HN127" s="9"/>
      <c r="HO127" s="9"/>
      <c r="HP127" s="9"/>
      <c r="HQ127" s="9"/>
      <c r="HR127" s="9"/>
      <c r="HS127" s="9"/>
      <c r="HT127" s="9"/>
      <c r="HU127" s="9"/>
      <c r="HV127" s="9"/>
      <c r="HW127" s="9"/>
      <c r="HX127" s="9"/>
      <c r="HY127" s="9"/>
      <c r="HZ127" s="9"/>
      <c r="IA127" s="9"/>
      <c r="IB127" s="9"/>
      <c r="IC127" s="9"/>
      <c r="ID127" s="9"/>
      <c r="IE127" s="9"/>
      <c r="IF127" s="9"/>
      <c r="IG127" s="9"/>
      <c r="IH127" s="9"/>
      <c r="II127" s="9"/>
      <c r="IJ127" s="9"/>
      <c r="IK127" s="9"/>
      <c r="IL127" s="9"/>
      <c r="IM127" s="9"/>
      <c r="IN127" s="9"/>
      <c r="IO127" s="9"/>
      <c r="IP127" s="9"/>
      <c r="IQ127" s="9"/>
      <c r="IR127" s="9"/>
      <c r="IS127" s="9"/>
      <c r="IT127" s="9"/>
      <c r="IU127" s="9"/>
      <c r="IV127" s="9"/>
      <c r="IW127" s="9"/>
      <c r="IX127" s="9"/>
      <c r="IY127" s="9"/>
      <c r="IZ127" s="9"/>
      <c r="JA127" s="9"/>
      <c r="JB127" s="9"/>
      <c r="JC127" s="9"/>
      <c r="JD127" s="9"/>
      <c r="JE127" s="9"/>
      <c r="JF127" s="9"/>
      <c r="JG127" s="9"/>
      <c r="JH127" s="9"/>
      <c r="JI127" s="9"/>
      <c r="JJ127" s="9"/>
      <c r="JK127" s="9"/>
      <c r="JL127" s="9"/>
      <c r="JM127" s="9"/>
      <c r="JN127" s="9"/>
      <c r="JO127" s="9"/>
      <c r="JP127" s="9"/>
      <c r="JQ127" s="9"/>
      <c r="JR127" s="9"/>
      <c r="JS127" s="9"/>
      <c r="JT127" s="9"/>
      <c r="JU127" s="9"/>
      <c r="JV127" s="9"/>
      <c r="JW127" s="9"/>
      <c r="JX127" s="9"/>
      <c r="JY127" s="9"/>
      <c r="JZ127" s="9"/>
      <c r="KA127" s="9"/>
      <c r="KB127" s="9"/>
      <c r="KC127" s="9"/>
      <c r="KD127" s="9"/>
      <c r="KE127" s="9"/>
      <c r="KF127" s="9"/>
      <c r="KG127" s="9"/>
      <c r="KH127" s="9"/>
      <c r="KI127" s="9"/>
      <c r="KJ127" s="9"/>
      <c r="KK127" s="9"/>
      <c r="KL127" s="9"/>
      <c r="KM127" s="9"/>
      <c r="KN127" s="9"/>
      <c r="KO127" s="9"/>
      <c r="KP127" s="9"/>
      <c r="KQ127" s="9"/>
      <c r="KR127" s="9"/>
      <c r="KS127" s="9"/>
      <c r="KT127" s="9"/>
      <c r="KU127" s="9"/>
      <c r="KV127" s="9"/>
      <c r="KW127" s="9"/>
      <c r="KX127" s="9"/>
      <c r="KY127" s="9"/>
      <c r="KZ127" s="9"/>
      <c r="LA127" s="9"/>
      <c r="LB127" s="9"/>
      <c r="LC127" s="9"/>
      <c r="LD127" s="9"/>
      <c r="LE127" s="9"/>
      <c r="LF127" s="9"/>
      <c r="LG127" s="9"/>
      <c r="LH127" s="9"/>
      <c r="LI127" s="9"/>
      <c r="LJ127" s="9"/>
      <c r="LK127" s="9"/>
      <c r="LL127" s="9"/>
      <c r="LM127" s="9"/>
      <c r="LN127" s="9"/>
      <c r="LO127" s="9"/>
      <c r="LP127" s="9"/>
      <c r="LQ127" s="9"/>
      <c r="LR127" s="9"/>
      <c r="LS127" s="9"/>
      <c r="LT127" s="9"/>
    </row>
    <row r="128" spans="1:332" s="15" customFormat="1" ht="157.5" x14ac:dyDescent="0.25">
      <c r="A128" s="662" t="str">
        <f>CONCATENATE(MUEBLES2[[#This Row],[No..]],"-",MUEBLES2[[#This Row],[No. Area ]],"-",MUEBLES2[[#This Row],[No. Del Bien ]],"-",MUEBLES2[[#This Row],[No. Consecutivo del Bien ]],"-",MUEBLES2[[#This Row],[No. de inventario]])</f>
        <v>01-18-122-002-0122</v>
      </c>
      <c r="B128" s="495"/>
      <c r="C128" s="495" t="s">
        <v>6853</v>
      </c>
      <c r="D128" s="494" t="s">
        <v>4060</v>
      </c>
      <c r="E128" s="495" t="str">
        <f>VLOOKUP(MUEBLES2[[#This Row],[No..]],EDIFICIOS[],2,FALSE)</f>
        <v>PALACIO MUNICIPAL</v>
      </c>
      <c r="F128" s="495" t="str">
        <f>VLOOKUP(MUEBLES2[[#This Row],[No..]],EDIFICIOS[],3,FALSE)</f>
        <v>PALACIO MUNICIPAL, S/N, COLONIA CENTRO</v>
      </c>
      <c r="G128" s="496" t="s">
        <v>4263</v>
      </c>
      <c r="H128" s="494" t="str">
        <f>VLOOKUP(MUEBLES2[[#This Row],[No. Area ]],AREAS[],2,FALSE)</f>
        <v>OBRAS PÚBLICAS Y ORDENAMIENTO URBANO</v>
      </c>
      <c r="I128" s="496" t="str">
        <f>VLOOKUP(MUEBLES2[[#This Row],[No. Area ]],AREAS[],5,FALSE)</f>
        <v>ING. ZOILA PÉREZ MEJÍA</v>
      </c>
      <c r="J128" s="496">
        <v>164</v>
      </c>
      <c r="K128" s="494" t="str">
        <f>VLOOKUP(MUEBLES2[[#This Row],[Núm. De nomina]],PERSONAL[],2,FALSE)</f>
        <v>ING. ZOILA PÉREZ MEJÍA</v>
      </c>
      <c r="L128" s="496" t="str">
        <f>VLOOKUP(MUEBLES2[[#This Row],[Núm. De nomina]],PERSONAL[],3,FALSE)</f>
        <v>TITULAR</v>
      </c>
      <c r="M128" s="494" t="s">
        <v>4383</v>
      </c>
      <c r="N128" s="529" t="s">
        <v>4693</v>
      </c>
      <c r="O128" s="497" t="str">
        <f>VLOOKUP(MUEBLES2[[#This Row],[No. Del Bien ]],BIENES[],2,FALSE)</f>
        <v>ESTACIÓN EL L</v>
      </c>
      <c r="P128" s="499" t="s">
        <v>2533</v>
      </c>
      <c r="Q128" s="529" t="s">
        <v>5064</v>
      </c>
      <c r="R128" s="494" t="s">
        <v>39</v>
      </c>
      <c r="S128" s="494" t="s">
        <v>39</v>
      </c>
      <c r="T128" s="494" t="s">
        <v>39</v>
      </c>
      <c r="U128" s="494" t="s">
        <v>40</v>
      </c>
      <c r="V128" s="525">
        <v>39443</v>
      </c>
      <c r="W128" s="528">
        <v>4000</v>
      </c>
      <c r="X128" s="528">
        <v>0</v>
      </c>
      <c r="Y128" s="528">
        <v>4000</v>
      </c>
      <c r="Z128" s="510" t="s">
        <v>26</v>
      </c>
      <c r="AA128" s="546"/>
      <c r="AB128" s="493"/>
      <c r="AC128" s="600"/>
    </row>
    <row r="129" spans="1:332" s="15" customFormat="1" ht="110.25" x14ac:dyDescent="0.25">
      <c r="A129" s="662" t="str">
        <f>CONCATENATE(MUEBLES2[[#This Row],[No..]],"-",MUEBLES2[[#This Row],[No. Area ]],"-",MUEBLES2[[#This Row],[No. Del Bien ]],"-",MUEBLES2[[#This Row],[No. Consecutivo del Bien ]],"-",MUEBLES2[[#This Row],[No. de inventario]])</f>
        <v>01-19-013-014-0123</v>
      </c>
      <c r="B129" s="495"/>
      <c r="C129" s="495" t="s">
        <v>6854</v>
      </c>
      <c r="D129" s="494" t="s">
        <v>4060</v>
      </c>
      <c r="E129" s="495" t="str">
        <f>VLOOKUP(MUEBLES2[[#This Row],[No..]],EDIFICIOS[],2,FALSE)</f>
        <v>PALACIO MUNICIPAL</v>
      </c>
      <c r="F129" s="495" t="str">
        <f>VLOOKUP(MUEBLES2[[#This Row],[No..]],EDIFICIOS[],3,FALSE)</f>
        <v>PALACIO MUNICIPAL, S/N, COLONIA CENTRO</v>
      </c>
      <c r="G129" s="496" t="s">
        <v>4264</v>
      </c>
      <c r="H129" s="494" t="str">
        <f>VLOOKUP(MUEBLES2[[#This Row],[No. Area ]],AREAS[],2,FALSE)</f>
        <v xml:space="preserve">SUBDIRECCIÓN TÉCNICA </v>
      </c>
      <c r="I129" s="496" t="str">
        <f>VLOOKUP(MUEBLES2[[#This Row],[No. Area ]],AREAS[],5,FALSE)</f>
        <v>ARQ. JUAN CARLOS CALLEJAS ESPINOZA</v>
      </c>
      <c r="J129" s="496">
        <v>360</v>
      </c>
      <c r="K129" s="494" t="str">
        <f>VLOOKUP(MUEBLES2[[#This Row],[Núm. De nomina]],PERSONAL[],2,FALSE)</f>
        <v>ARQ. JUAN CARLOS CALLEJAS ESPINOZA</v>
      </c>
      <c r="L129" s="496" t="str">
        <f>VLOOKUP(MUEBLES2[[#This Row],[Núm. De nomina]],PERSONAL[],3,FALSE)</f>
        <v>SUBDIRECTOR</v>
      </c>
      <c r="M129" s="494" t="s">
        <v>4704</v>
      </c>
      <c r="N129" s="529" t="s">
        <v>4705</v>
      </c>
      <c r="O129" s="497" t="str">
        <f>VLOOKUP(MUEBLES2[[#This Row],[No. Del Bien ]],BIENES[],2,FALSE)</f>
        <v xml:space="preserve">ARCHIVERO </v>
      </c>
      <c r="P129" s="499" t="s">
        <v>2535</v>
      </c>
      <c r="Q129" s="529" t="s">
        <v>5065</v>
      </c>
      <c r="R129" s="494" t="s">
        <v>39</v>
      </c>
      <c r="S129" s="494" t="s">
        <v>39</v>
      </c>
      <c r="T129" s="494" t="s">
        <v>39</v>
      </c>
      <c r="U129" s="494" t="s">
        <v>40</v>
      </c>
      <c r="V129" s="525">
        <v>42618</v>
      </c>
      <c r="W129" s="528">
        <v>400</v>
      </c>
      <c r="X129" s="528">
        <v>399</v>
      </c>
      <c r="Y129" s="528">
        <v>1</v>
      </c>
      <c r="Z129" s="510" t="s">
        <v>26</v>
      </c>
      <c r="AA129" s="546"/>
      <c r="AB129" s="493"/>
      <c r="AC129" s="600" t="s">
        <v>571</v>
      </c>
    </row>
    <row r="130" spans="1:332" s="15" customFormat="1" ht="157.5" x14ac:dyDescent="0.25">
      <c r="A130" s="662" t="str">
        <f>CONCATENATE(MUEBLES2[[#This Row],[No..]],"-",MUEBLES2[[#This Row],[No. Area ]],"-",MUEBLES2[[#This Row],[No. Del Bien ]],"-",MUEBLES2[[#This Row],[No. Consecutivo del Bien ]],"-",MUEBLES2[[#This Row],[No. de inventario]])</f>
        <v>01-18-013-015-0124</v>
      </c>
      <c r="B130" s="495"/>
      <c r="C130" s="495" t="s">
        <v>6855</v>
      </c>
      <c r="D130" s="494" t="s">
        <v>4060</v>
      </c>
      <c r="E130" s="495" t="str">
        <f>VLOOKUP(MUEBLES2[[#This Row],[No..]],EDIFICIOS[],2,FALSE)</f>
        <v>PALACIO MUNICIPAL</v>
      </c>
      <c r="F130" s="495" t="str">
        <f>VLOOKUP(MUEBLES2[[#This Row],[No..]],EDIFICIOS[],3,FALSE)</f>
        <v>PALACIO MUNICIPAL, S/N, COLONIA CENTRO</v>
      </c>
      <c r="G130" s="506" t="s">
        <v>4263</v>
      </c>
      <c r="H130" s="494" t="str">
        <f>VLOOKUP(MUEBLES2[[#This Row],[No. Area ]],AREAS[],2,FALSE)</f>
        <v>OBRAS PÚBLICAS Y ORDENAMIENTO URBANO</v>
      </c>
      <c r="I130" s="496" t="str">
        <f>VLOOKUP(MUEBLES2[[#This Row],[No. Area ]],AREAS[],5,FALSE)</f>
        <v>ING. ZOILA PÉREZ MEJÍA</v>
      </c>
      <c r="J130" s="496">
        <v>164</v>
      </c>
      <c r="K130" s="496" t="str">
        <f>VLOOKUP(MUEBLES2[[#This Row],[Núm. De nomina]],PERSONAL[],2,FALSE)</f>
        <v>ING. ZOILA PÉREZ MEJÍA</v>
      </c>
      <c r="L130" s="494" t="str">
        <f>VLOOKUP(MUEBLES2[[#This Row],[Núm. De nomina]],PERSONAL[],3,FALSE)</f>
        <v>TITULAR</v>
      </c>
      <c r="M130" s="494" t="s">
        <v>4704</v>
      </c>
      <c r="N130" s="529" t="s">
        <v>4706</v>
      </c>
      <c r="O130" s="497" t="str">
        <f>VLOOKUP(MUEBLES2[[#This Row],[No. Del Bien ]],BIENES[],2,FALSE)</f>
        <v xml:space="preserve">ARCHIVERO </v>
      </c>
      <c r="P130" s="499" t="s">
        <v>2537</v>
      </c>
      <c r="Q130" s="529" t="s">
        <v>5066</v>
      </c>
      <c r="R130" s="494" t="s">
        <v>39</v>
      </c>
      <c r="S130" s="494" t="s">
        <v>39</v>
      </c>
      <c r="T130" s="494" t="s">
        <v>39</v>
      </c>
      <c r="U130" s="494" t="s">
        <v>40</v>
      </c>
      <c r="V130" s="525">
        <v>42618</v>
      </c>
      <c r="W130" s="528">
        <v>1552.5</v>
      </c>
      <c r="X130" s="528">
        <v>1551.5</v>
      </c>
      <c r="Y130" s="528">
        <v>1</v>
      </c>
      <c r="Z130" s="510" t="s">
        <v>26</v>
      </c>
      <c r="AA130" s="546"/>
      <c r="AB130" s="493"/>
      <c r="AC130" s="600"/>
    </row>
    <row r="131" spans="1:332" s="15" customFormat="1" ht="299.25" x14ac:dyDescent="0.25">
      <c r="A131" s="662" t="str">
        <f>CONCATENATE(MUEBLES2[[#This Row],[No..]],"-",MUEBLES2[[#This Row],[No. Area ]],"-",MUEBLES2[[#This Row],[No. Del Bien ]],"-",MUEBLES2[[#This Row],[No. Consecutivo del Bien ]],"-",MUEBLES2[[#This Row],[No. de inventario]])</f>
        <v>01-44-109-002-0125</v>
      </c>
      <c r="B131" s="495"/>
      <c r="C131" s="495" t="s">
        <v>6856</v>
      </c>
      <c r="D131" s="494" t="s">
        <v>4060</v>
      </c>
      <c r="E131" s="495" t="str">
        <f>VLOOKUP(MUEBLES2[[#This Row],[No..]],EDIFICIOS[],2,FALSE)</f>
        <v>PALACIO MUNICIPAL</v>
      </c>
      <c r="F131" s="495" t="str">
        <f>VLOOKUP(MUEBLES2[[#This Row],[No..]],EDIFICIOS[],3,FALSE)</f>
        <v>PALACIO MUNICIPAL, S/N, COLONIA CENTRO</v>
      </c>
      <c r="G131" s="496" t="s">
        <v>4289</v>
      </c>
      <c r="H131" s="494" t="str">
        <f>VLOOKUP(MUEBLES2[[#This Row],[No. Area ]],AREAS[],2,FALSE)</f>
        <v>SEGURIDAD PÚBLICA Y TRÁNSITO MUNICIPAL</v>
      </c>
      <c r="I131" s="496" t="str">
        <f>VLOOKUP(MUEBLES2[[#This Row],[No. Area ]],AREAS[],5,FALSE)</f>
        <v>LIC. MIGUEL ÁNGEL ALDANA  CANO</v>
      </c>
      <c r="J131" s="496" t="s">
        <v>4707</v>
      </c>
      <c r="K131" s="494" t="str">
        <f>VLOOKUP(MUEBLES2[[#This Row],[Núm. De nomina]],PERSONAL[],2,FALSE)</f>
        <v>C. CITLALY ARIADNA LÓPEZ HERNÁNDEZ</v>
      </c>
      <c r="L131" s="496" t="str">
        <f>VLOOKUP(MUEBLES2[[#This Row],[Núm. De nomina]],PERSONAL[],3,FALSE)</f>
        <v>OFICIAL DE SEGURIDAD PÚBLICA</v>
      </c>
      <c r="M131" s="494" t="s">
        <v>4339</v>
      </c>
      <c r="N131" s="529" t="s">
        <v>4693</v>
      </c>
      <c r="O131" s="497" t="str">
        <f>VLOOKUP(MUEBLES2[[#This Row],[No. Del Bien ]],BIENES[],2,FALSE)</f>
        <v xml:space="preserve">EQUIPO DE COMPUTO </v>
      </c>
      <c r="P131" s="499" t="s">
        <v>7834</v>
      </c>
      <c r="Q131" s="529" t="s">
        <v>5067</v>
      </c>
      <c r="R131" s="494" t="s">
        <v>42</v>
      </c>
      <c r="S131" s="494" t="s">
        <v>43</v>
      </c>
      <c r="T131" s="494" t="s">
        <v>2540</v>
      </c>
      <c r="U131" s="494" t="s">
        <v>40</v>
      </c>
      <c r="V131" s="525">
        <v>42618</v>
      </c>
      <c r="W131" s="528"/>
      <c r="X131" s="528"/>
      <c r="Y131" s="528"/>
      <c r="Z131" s="495" t="s">
        <v>1327</v>
      </c>
      <c r="AA131" s="538" t="s">
        <v>6733</v>
      </c>
      <c r="AB131" s="493"/>
      <c r="AC131" s="600" t="s">
        <v>6733</v>
      </c>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9"/>
      <c r="FC131" s="9"/>
      <c r="FD131" s="9"/>
      <c r="FE131" s="9"/>
      <c r="FF131" s="9"/>
      <c r="FG131" s="9"/>
      <c r="FH131" s="9"/>
      <c r="FI131" s="9"/>
      <c r="FJ131" s="9"/>
      <c r="FK131" s="9"/>
      <c r="FL131" s="9"/>
      <c r="FM131" s="9"/>
      <c r="FN131" s="9"/>
      <c r="FO131" s="9"/>
      <c r="FP131" s="9"/>
      <c r="FQ131" s="9"/>
      <c r="FR131" s="9"/>
      <c r="FS131" s="9"/>
      <c r="FT131" s="9"/>
      <c r="FU131" s="9"/>
      <c r="FV131" s="9"/>
      <c r="FW131" s="9"/>
      <c r="FX131" s="9"/>
      <c r="FY131" s="9"/>
      <c r="FZ131" s="9"/>
      <c r="GA131" s="9"/>
      <c r="GB131" s="9"/>
      <c r="GC131" s="9"/>
      <c r="GD131" s="9"/>
      <c r="GE131" s="9"/>
      <c r="GF131" s="9"/>
      <c r="GG131" s="9"/>
      <c r="GH131" s="9"/>
      <c r="GI131" s="9"/>
      <c r="GJ131" s="9"/>
      <c r="GK131" s="9"/>
      <c r="GL131" s="9"/>
      <c r="GM131" s="9"/>
      <c r="GN131" s="9"/>
      <c r="GO131" s="9"/>
      <c r="GP131" s="9"/>
      <c r="GQ131" s="9"/>
      <c r="GR131" s="9"/>
      <c r="GS131" s="9"/>
      <c r="GT131" s="9"/>
      <c r="GU131" s="9"/>
      <c r="GV131" s="9"/>
      <c r="GW131" s="9"/>
      <c r="GX131" s="9"/>
      <c r="GY131" s="9"/>
      <c r="GZ131" s="9"/>
      <c r="HA131" s="9"/>
      <c r="HB131" s="9"/>
      <c r="HC131" s="9"/>
      <c r="HD131" s="9"/>
      <c r="HE131" s="9"/>
      <c r="HF131" s="9"/>
      <c r="HG131" s="9"/>
      <c r="HH131" s="9"/>
      <c r="HI131" s="9"/>
      <c r="HJ131" s="9"/>
      <c r="HK131" s="9"/>
      <c r="HL131" s="9"/>
      <c r="HM131" s="9"/>
      <c r="HN131" s="9"/>
      <c r="HO131" s="9"/>
      <c r="HP131" s="9"/>
      <c r="HQ131" s="9"/>
      <c r="HR131" s="9"/>
      <c r="HS131" s="9"/>
      <c r="HT131" s="9"/>
      <c r="HU131" s="9"/>
      <c r="HV131" s="9"/>
      <c r="HW131" s="9"/>
      <c r="HX131" s="9"/>
      <c r="HY131" s="9"/>
      <c r="HZ131" s="9"/>
      <c r="IA131" s="9"/>
      <c r="IB131" s="9"/>
      <c r="IC131" s="9"/>
      <c r="ID131" s="9"/>
      <c r="IE131" s="9"/>
      <c r="IF131" s="9"/>
      <c r="IG131" s="9"/>
      <c r="IH131" s="9"/>
      <c r="II131" s="9"/>
      <c r="IJ131" s="9"/>
      <c r="IK131" s="9"/>
      <c r="IL131" s="9"/>
      <c r="IM131" s="9"/>
      <c r="IN131" s="9"/>
      <c r="IO131" s="9"/>
      <c r="IP131" s="9"/>
      <c r="IQ131" s="9"/>
      <c r="IR131" s="9"/>
      <c r="IS131" s="9"/>
      <c r="IT131" s="9"/>
      <c r="IU131" s="9"/>
      <c r="IV131" s="9"/>
      <c r="IW131" s="9"/>
      <c r="IX131" s="9"/>
      <c r="IY131" s="9"/>
      <c r="IZ131" s="9"/>
      <c r="JA131" s="9"/>
      <c r="JB131" s="9"/>
      <c r="JC131" s="9"/>
      <c r="JD131" s="9"/>
      <c r="JE131" s="9"/>
      <c r="JF131" s="9"/>
      <c r="JG131" s="9"/>
      <c r="JH131" s="9"/>
      <c r="JI131" s="9"/>
      <c r="JJ131" s="9"/>
      <c r="JK131" s="9"/>
      <c r="JL131" s="9"/>
      <c r="JM131" s="9"/>
      <c r="JN131" s="9"/>
      <c r="JO131" s="9"/>
      <c r="JP131" s="9"/>
      <c r="JQ131" s="9"/>
      <c r="JR131" s="9"/>
      <c r="JS131" s="9"/>
      <c r="JT131" s="9"/>
      <c r="JU131" s="9"/>
      <c r="JV131" s="9"/>
      <c r="JW131" s="9"/>
      <c r="JX131" s="9"/>
      <c r="JY131" s="9"/>
      <c r="JZ131" s="9"/>
      <c r="KA131" s="9"/>
      <c r="KB131" s="9"/>
      <c r="KC131" s="9"/>
      <c r="KD131" s="9"/>
      <c r="KE131" s="9"/>
      <c r="KF131" s="9"/>
      <c r="KG131" s="9"/>
      <c r="KH131" s="9"/>
      <c r="KI131" s="9"/>
      <c r="KJ131" s="9"/>
      <c r="KK131" s="9"/>
      <c r="KL131" s="9"/>
      <c r="KM131" s="9"/>
      <c r="KN131" s="9"/>
      <c r="KO131" s="9"/>
      <c r="KP131" s="9"/>
      <c r="KQ131" s="9"/>
      <c r="KR131" s="9"/>
      <c r="KS131" s="9"/>
      <c r="KT131" s="9"/>
      <c r="KU131" s="9"/>
      <c r="KV131" s="9"/>
      <c r="KW131" s="9"/>
      <c r="KX131" s="9"/>
      <c r="KY131" s="9"/>
      <c r="KZ131" s="9"/>
      <c r="LA131" s="9"/>
      <c r="LB131" s="9"/>
      <c r="LC131" s="9"/>
      <c r="LD131" s="9"/>
      <c r="LE131" s="9"/>
      <c r="LF131" s="9"/>
      <c r="LG131" s="9"/>
      <c r="LH131" s="9"/>
      <c r="LI131" s="9"/>
      <c r="LJ131" s="9"/>
      <c r="LK131" s="9"/>
      <c r="LL131" s="9"/>
      <c r="LM131" s="9"/>
      <c r="LN131" s="9"/>
      <c r="LO131" s="9"/>
      <c r="LP131" s="9"/>
      <c r="LQ131" s="9"/>
      <c r="LR131" s="9"/>
      <c r="LS131" s="9"/>
      <c r="LT131" s="9"/>
    </row>
    <row r="132" spans="1:332" s="15" customFormat="1" ht="94.5" x14ac:dyDescent="0.25">
      <c r="A132" s="664" t="str">
        <f>CONCATENATE(MUEBLES2[[#This Row],[No..]],"-",MUEBLES2[[#This Row],[No. Area ]],"-",MUEBLES2[[#This Row],[No. Del Bien ]],"-",MUEBLES2[[#This Row],[No. Consecutivo del Bien ]],"-",MUEBLES2[[#This Row],[No. de inventario]])</f>
        <v>01-20-218-003-0126</v>
      </c>
      <c r="B132" s="495"/>
      <c r="C132" s="495" t="s">
        <v>6857</v>
      </c>
      <c r="D132" s="494" t="s">
        <v>4060</v>
      </c>
      <c r="E132" s="495" t="str">
        <f>VLOOKUP(MUEBLES2[[#This Row],[No..]],EDIFICIOS[],2,FALSE)</f>
        <v>PALACIO MUNICIPAL</v>
      </c>
      <c r="F132" s="495" t="str">
        <f>VLOOKUP(MUEBLES2[[#This Row],[No..]],EDIFICIOS[],3,FALSE)</f>
        <v>PALACIO MUNICIPAL, S/N, COLONIA CENTRO</v>
      </c>
      <c r="G132" s="496" t="s">
        <v>4265</v>
      </c>
      <c r="H132" s="494" t="str">
        <f>VLOOKUP(MUEBLES2[[#This Row],[No. Area ]],AREAS[],2,FALSE)</f>
        <v>SUBIRECCIÓN ADMINISTRATIVA</v>
      </c>
      <c r="I132" s="496" t="str">
        <f>VLOOKUP(MUEBLES2[[#This Row],[No. Area ]],AREAS[],5,FALSE)</f>
        <v xml:space="preserve">ARQ. LUIS ÁLVARO ÁNGELES PÉREZ </v>
      </c>
      <c r="J132" s="496">
        <v>130</v>
      </c>
      <c r="K132" s="494" t="str">
        <f>VLOOKUP(MUEBLES2[[#This Row],[Núm. De nomina]],PERSONAL[],2,FALSE)</f>
        <v xml:space="preserve">ING. LUIS ÁLVARO ÁNGELES PÉREZ </v>
      </c>
      <c r="L132" s="496" t="str">
        <f>VLOOKUP(MUEBLES2[[#This Row],[Núm. De nomina]],PERSONAL[],3,FALSE)</f>
        <v>SUBDIRECTOR ADMINISTRATIVO</v>
      </c>
      <c r="M132" s="494" t="s">
        <v>4851</v>
      </c>
      <c r="N132" s="529" t="s">
        <v>4694</v>
      </c>
      <c r="O132" s="497" t="str">
        <f>VLOOKUP(MUEBLES2[[#This Row],[No. Del Bien ]],BIENES[],2,FALSE)</f>
        <v xml:space="preserve">NO BREAK </v>
      </c>
      <c r="P132" s="499" t="s">
        <v>2542</v>
      </c>
      <c r="Q132" s="529" t="s">
        <v>5068</v>
      </c>
      <c r="R132" s="494" t="s">
        <v>2543</v>
      </c>
      <c r="S132" s="494" t="s">
        <v>2366</v>
      </c>
      <c r="T132" s="494" t="s">
        <v>2544</v>
      </c>
      <c r="U132" s="494" t="s">
        <v>2545</v>
      </c>
      <c r="V132" s="525">
        <v>44027</v>
      </c>
      <c r="W132" s="528">
        <v>1855.42</v>
      </c>
      <c r="X132" s="528">
        <v>0</v>
      </c>
      <c r="Y132" s="528">
        <v>1855.42</v>
      </c>
      <c r="Z132" s="510" t="s">
        <v>6732</v>
      </c>
      <c r="AA132" s="546" t="s">
        <v>7857</v>
      </c>
      <c r="AB132" s="493"/>
      <c r="AC132" s="600" t="s">
        <v>7857</v>
      </c>
    </row>
    <row r="133" spans="1:332" s="15" customFormat="1" ht="126" x14ac:dyDescent="0.25">
      <c r="A133" s="662" t="str">
        <f>CONCATENATE(MUEBLES2[[#This Row],[No..]],"-",MUEBLES2[[#This Row],[No. Area ]],"-",MUEBLES2[[#This Row],[No. Del Bien ]],"-",MUEBLES2[[#This Row],[No. Consecutivo del Bien ]],"-",MUEBLES2[[#This Row],[No. de inventario]])</f>
        <v>01-19-194-001-0127</v>
      </c>
      <c r="B133" s="495"/>
      <c r="C133" s="495" t="s">
        <v>6858</v>
      </c>
      <c r="D133" s="494" t="s">
        <v>4060</v>
      </c>
      <c r="E133" s="495" t="str">
        <f>VLOOKUP(MUEBLES2[[#This Row],[No..]],EDIFICIOS[],2,FALSE)</f>
        <v>PALACIO MUNICIPAL</v>
      </c>
      <c r="F133" s="495" t="str">
        <f>VLOOKUP(MUEBLES2[[#This Row],[No..]],EDIFICIOS[],3,FALSE)</f>
        <v>PALACIO MUNICIPAL, S/N, COLONIA CENTRO</v>
      </c>
      <c r="G133" s="496" t="s">
        <v>4264</v>
      </c>
      <c r="H133" s="494" t="str">
        <f>VLOOKUP(MUEBLES2[[#This Row],[No. Area ]],AREAS[],2,FALSE)</f>
        <v xml:space="preserve">SUBDIRECCIÓN TÉCNICA </v>
      </c>
      <c r="I133" s="496" t="str">
        <f>VLOOKUP(MUEBLES2[[#This Row],[No. Area ]],AREAS[],5,FALSE)</f>
        <v>ARQ. JUAN CARLOS CALLEJAS ESPINOZA</v>
      </c>
      <c r="J133" s="496">
        <v>360</v>
      </c>
      <c r="K133" s="494" t="str">
        <f>VLOOKUP(MUEBLES2[[#This Row],[Núm. De nomina]],PERSONAL[],2,FALSE)</f>
        <v>ARQ. JUAN CARLOS CALLEJAS ESPINOZA</v>
      </c>
      <c r="L133" s="496" t="str">
        <f>VLOOKUP(MUEBLES2[[#This Row],[Núm. De nomina]],PERSONAL[],3,FALSE)</f>
        <v>SUBDIRECTOR</v>
      </c>
      <c r="M133" s="494" t="s">
        <v>4828</v>
      </c>
      <c r="N133" s="529" t="s">
        <v>4692</v>
      </c>
      <c r="O133" s="497" t="str">
        <f>VLOOKUP(MUEBLES2[[#This Row],[No. Del Bien ]],BIENES[],2,FALSE)</f>
        <v xml:space="preserve">MESA DE JUNTAS </v>
      </c>
      <c r="P133" s="499" t="s">
        <v>2547</v>
      </c>
      <c r="Q133" s="529" t="s">
        <v>5069</v>
      </c>
      <c r="R133" s="494" t="s">
        <v>39</v>
      </c>
      <c r="S133" s="494" t="s">
        <v>39</v>
      </c>
      <c r="T133" s="494" t="s">
        <v>39</v>
      </c>
      <c r="U133" s="494" t="s">
        <v>40</v>
      </c>
      <c r="V133" s="525">
        <v>42797</v>
      </c>
      <c r="W133" s="528">
        <v>0</v>
      </c>
      <c r="X133" s="528">
        <v>0</v>
      </c>
      <c r="Y133" s="528">
        <v>0</v>
      </c>
      <c r="Z133" s="510" t="s">
        <v>26</v>
      </c>
      <c r="AA133" s="546"/>
      <c r="AB133" s="493"/>
      <c r="AC133" s="600"/>
    </row>
    <row r="134" spans="1:332" s="15" customFormat="1" ht="157.5" x14ac:dyDescent="0.25">
      <c r="A134" s="677" t="str">
        <f>CONCATENATE(MUEBLES2[[#This Row],[No..]],"-",MUEBLES2[[#This Row],[No. Area ]],"-",MUEBLES2[[#This Row],[No. Del Bien ]],"-",MUEBLES2[[#This Row],[No. Consecutivo del Bien ]],"-",MUEBLES2[[#This Row],[No. de inventario]])</f>
        <v>01-18-115-023-0128</v>
      </c>
      <c r="B134" s="495"/>
      <c r="C134" s="495" t="s">
        <v>6859</v>
      </c>
      <c r="D134" s="494" t="s">
        <v>4060</v>
      </c>
      <c r="E134" s="495" t="str">
        <f>VLOOKUP(MUEBLES2[[#This Row],[No..]],EDIFICIOS[],2,FALSE)</f>
        <v>PALACIO MUNICIPAL</v>
      </c>
      <c r="F134" s="495" t="str">
        <f>VLOOKUP(MUEBLES2[[#This Row],[No..]],EDIFICIOS[],3,FALSE)</f>
        <v>PALACIO MUNICIPAL, S/N, COLONIA CENTRO</v>
      </c>
      <c r="G134" s="496" t="s">
        <v>4263</v>
      </c>
      <c r="H134" s="494" t="str">
        <f>VLOOKUP(MUEBLES2[[#This Row],[No. Area ]],AREAS[],2,FALSE)</f>
        <v>OBRAS PÚBLICAS Y ORDENAMIENTO URBANO</v>
      </c>
      <c r="I134" s="496" t="str">
        <f>VLOOKUP(MUEBLES2[[#This Row],[No. Area ]],AREAS[],5,FALSE)</f>
        <v>ING. ZOILA PÉREZ MEJÍA</v>
      </c>
      <c r="J134" s="496">
        <v>49</v>
      </c>
      <c r="K134" s="494" t="str">
        <f>VLOOKUP(MUEBLES2[[#This Row],[Núm. De nomina]],PERSONAL[],2,FALSE)</f>
        <v>ING. ISMAEL PÉREZ ONTIVEROS</v>
      </c>
      <c r="L134" s="496" t="str">
        <f>VLOOKUP(MUEBLES2[[#This Row],[Núm. De nomina]],PERSONAL[],3,FALSE)</f>
        <v>PROYECTISTA</v>
      </c>
      <c r="M134" s="494" t="s">
        <v>4379</v>
      </c>
      <c r="N134" s="530" t="s">
        <v>4714</v>
      </c>
      <c r="O134" s="497" t="str">
        <f>VLOOKUP(MUEBLES2[[#This Row],[No. Del Bien ]],BIENES[],2,FALSE)</f>
        <v xml:space="preserve">ESCRITORIO </v>
      </c>
      <c r="P134" s="499" t="s">
        <v>2549</v>
      </c>
      <c r="Q134" s="529" t="s">
        <v>5070</v>
      </c>
      <c r="R134" s="494" t="s">
        <v>39</v>
      </c>
      <c r="S134" s="494" t="s">
        <v>39</v>
      </c>
      <c r="T134" s="494" t="s">
        <v>39</v>
      </c>
      <c r="U134" s="494" t="s">
        <v>40</v>
      </c>
      <c r="V134" s="525">
        <v>36026</v>
      </c>
      <c r="W134" s="528">
        <v>400</v>
      </c>
      <c r="X134" s="528">
        <v>399</v>
      </c>
      <c r="Y134" s="528">
        <v>1</v>
      </c>
      <c r="Z134" s="510" t="s">
        <v>26</v>
      </c>
      <c r="AA134" s="546"/>
      <c r="AB134" s="493"/>
      <c r="AC134" s="600"/>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9"/>
      <c r="EA134" s="9"/>
      <c r="EB134" s="9"/>
      <c r="EC134" s="9"/>
      <c r="ED134" s="9"/>
      <c r="EE134" s="9"/>
      <c r="EF134" s="9"/>
      <c r="EG134" s="9"/>
      <c r="EH134" s="9"/>
      <c r="EI134" s="9"/>
      <c r="EJ134" s="9"/>
      <c r="EK134" s="9"/>
      <c r="EL134" s="9"/>
      <c r="EM134" s="9"/>
      <c r="EN134" s="9"/>
      <c r="EO134" s="9"/>
      <c r="EP134" s="9"/>
      <c r="EQ134" s="9"/>
      <c r="ER134" s="9"/>
      <c r="ES134" s="9"/>
      <c r="ET134" s="9"/>
      <c r="EU134" s="9"/>
      <c r="EV134" s="9"/>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T134" s="9"/>
      <c r="GU134" s="9"/>
      <c r="GV134" s="9"/>
      <c r="GW134" s="9"/>
      <c r="GX134" s="9"/>
      <c r="GY134" s="9"/>
      <c r="GZ134" s="9"/>
      <c r="HA134" s="9"/>
      <c r="HB134" s="9"/>
      <c r="HC134" s="9"/>
      <c r="HD134" s="9"/>
      <c r="HE134" s="9"/>
      <c r="HF134" s="9"/>
      <c r="HG134" s="9"/>
      <c r="HH134" s="9"/>
      <c r="HI134" s="9"/>
      <c r="HJ134" s="9"/>
      <c r="HK134" s="9"/>
      <c r="HL134" s="9"/>
      <c r="HM134" s="9"/>
      <c r="HN134" s="9"/>
      <c r="HO134" s="9"/>
      <c r="HP134" s="9"/>
      <c r="HQ134" s="9"/>
      <c r="HR134" s="9"/>
      <c r="HS134" s="9"/>
      <c r="HT134" s="9"/>
      <c r="HU134" s="9"/>
      <c r="HV134" s="9"/>
      <c r="HW134" s="9"/>
      <c r="HX134" s="9"/>
      <c r="HY134" s="9"/>
      <c r="HZ134" s="9"/>
      <c r="IA134" s="9"/>
      <c r="IB134" s="9"/>
      <c r="IC134" s="9"/>
      <c r="ID134" s="9"/>
      <c r="IE134" s="9"/>
      <c r="IF134" s="9"/>
      <c r="IG134" s="9"/>
      <c r="IH134" s="9"/>
      <c r="II134" s="9"/>
      <c r="IJ134" s="9"/>
      <c r="IK134" s="9"/>
      <c r="IL134" s="9"/>
      <c r="IM134" s="9"/>
      <c r="IN134" s="9"/>
      <c r="IO134" s="9"/>
      <c r="IP134" s="9"/>
      <c r="IQ134" s="9"/>
      <c r="IR134" s="9"/>
      <c r="IS134" s="9"/>
      <c r="IT134" s="9"/>
      <c r="IU134" s="9"/>
      <c r="IV134" s="9"/>
      <c r="IW134" s="9"/>
      <c r="IX134" s="9"/>
      <c r="IY134" s="9"/>
      <c r="IZ134" s="9"/>
      <c r="JA134" s="9"/>
      <c r="JB134" s="9"/>
      <c r="JC134" s="9"/>
      <c r="JD134" s="9"/>
      <c r="JE134" s="9"/>
      <c r="JF134" s="9"/>
      <c r="JG134" s="9"/>
      <c r="JH134" s="9"/>
      <c r="JI134" s="9"/>
      <c r="JJ134" s="9"/>
      <c r="JK134" s="9"/>
      <c r="JL134" s="9"/>
      <c r="JM134" s="9"/>
      <c r="JN134" s="9"/>
      <c r="JO134" s="9"/>
      <c r="JP134" s="9"/>
      <c r="JQ134" s="9"/>
      <c r="JR134" s="9"/>
      <c r="JS134" s="9"/>
      <c r="JT134" s="9"/>
      <c r="JU134" s="9"/>
      <c r="JV134" s="9"/>
      <c r="JW134" s="9"/>
      <c r="JX134" s="9"/>
      <c r="JY134" s="9"/>
      <c r="JZ134" s="9"/>
      <c r="KA134" s="9"/>
      <c r="KB134" s="9"/>
      <c r="KC134" s="9"/>
      <c r="KD134" s="9"/>
      <c r="KE134" s="9"/>
      <c r="KF134" s="9"/>
      <c r="KG134" s="9"/>
      <c r="KH134" s="9"/>
      <c r="KI134" s="9"/>
      <c r="KJ134" s="9"/>
      <c r="KK134" s="9"/>
      <c r="KL134" s="9"/>
      <c r="KM134" s="9"/>
      <c r="KN134" s="9"/>
      <c r="KO134" s="9"/>
      <c r="KP134" s="9"/>
      <c r="KQ134" s="9"/>
      <c r="KR134" s="9"/>
      <c r="KS134" s="9"/>
      <c r="KT134" s="9"/>
      <c r="KU134" s="9"/>
      <c r="KV134" s="9"/>
      <c r="KW134" s="9"/>
      <c r="KX134" s="9"/>
      <c r="KY134" s="9"/>
      <c r="KZ134" s="9"/>
      <c r="LA134" s="9"/>
      <c r="LB134" s="9"/>
      <c r="LC134" s="9"/>
      <c r="LD134" s="9"/>
      <c r="LE134" s="9"/>
      <c r="LF134" s="9"/>
      <c r="LG134" s="9"/>
      <c r="LH134" s="9"/>
      <c r="LI134" s="9"/>
      <c r="LJ134" s="9"/>
      <c r="LK134" s="9"/>
      <c r="LL134" s="9"/>
      <c r="LM134" s="9"/>
      <c r="LN134" s="9"/>
      <c r="LO134" s="9"/>
      <c r="LP134" s="9"/>
      <c r="LQ134" s="9"/>
      <c r="LR134" s="9"/>
      <c r="LS134" s="9"/>
      <c r="LT134" s="9"/>
    </row>
    <row r="135" spans="1:332" s="15" customFormat="1" ht="204.75" x14ac:dyDescent="0.25">
      <c r="A135" s="662" t="str">
        <f>CONCATENATE(MUEBLES2[[#This Row],[No..]],"-",MUEBLES2[[#This Row],[No. Area ]],"-",MUEBLES2[[#This Row],[No. Del Bien ]],"-",MUEBLES2[[#This Row],[No. Consecutivo del Bien ]],"-",MUEBLES2[[#This Row],[No. de inventario]])</f>
        <v>01-18-115-024-0129</v>
      </c>
      <c r="B135" s="495"/>
      <c r="C135" s="495" t="s">
        <v>6860</v>
      </c>
      <c r="D135" s="494" t="s">
        <v>4060</v>
      </c>
      <c r="E135" s="495" t="str">
        <f>VLOOKUP(MUEBLES2[[#This Row],[No..]],EDIFICIOS[],2,FALSE)</f>
        <v>PALACIO MUNICIPAL</v>
      </c>
      <c r="F135" s="495" t="str">
        <f>VLOOKUP(MUEBLES2[[#This Row],[No..]],EDIFICIOS[],3,FALSE)</f>
        <v>PALACIO MUNICIPAL, S/N, COLONIA CENTRO</v>
      </c>
      <c r="G135" s="496" t="s">
        <v>4263</v>
      </c>
      <c r="H135" s="494" t="str">
        <f>VLOOKUP(MUEBLES2[[#This Row],[No. Area ]],AREAS[],2,FALSE)</f>
        <v>OBRAS PÚBLICAS Y ORDENAMIENTO URBANO</v>
      </c>
      <c r="I135" s="496" t="str">
        <f>VLOOKUP(MUEBLES2[[#This Row],[No. Area ]],AREAS[],5,FALSE)</f>
        <v>ING. ZOILA PÉREZ MEJÍA</v>
      </c>
      <c r="J135" s="496">
        <v>40</v>
      </c>
      <c r="K135" s="494" t="str">
        <f>VLOOKUP(MUEBLES2[[#This Row],[Núm. De nomina]],PERSONAL[],2,FALSE)</f>
        <v>ARQ. CESAR JONATAN PÉREZ MENDOZA</v>
      </c>
      <c r="L135" s="496" t="str">
        <f>VLOOKUP(MUEBLES2[[#This Row],[Núm. De nomina]],PERSONAL[],3,FALSE)</f>
        <v>RESIDENTE DE OBRA</v>
      </c>
      <c r="M135" s="494" t="s">
        <v>4379</v>
      </c>
      <c r="N135" s="529" t="s">
        <v>4715</v>
      </c>
      <c r="O135" s="497" t="str">
        <f>VLOOKUP(MUEBLES2[[#This Row],[No. Del Bien ]],BIENES[],2,FALSE)</f>
        <v xml:space="preserve">ESCRITORIO </v>
      </c>
      <c r="P135" s="499" t="s">
        <v>3594</v>
      </c>
      <c r="Q135" s="529" t="s">
        <v>5071</v>
      </c>
      <c r="R135" s="494" t="s">
        <v>39</v>
      </c>
      <c r="S135" s="494" t="s">
        <v>39</v>
      </c>
      <c r="T135" s="494" t="s">
        <v>39</v>
      </c>
      <c r="U135" s="494" t="s">
        <v>40</v>
      </c>
      <c r="V135" s="525">
        <v>40953</v>
      </c>
      <c r="W135" s="528">
        <v>1972</v>
      </c>
      <c r="X135" s="528">
        <v>1971</v>
      </c>
      <c r="Y135" s="528">
        <v>1</v>
      </c>
      <c r="Z135" s="510" t="s">
        <v>26</v>
      </c>
      <c r="AA135" s="546"/>
      <c r="AB135" s="493"/>
      <c r="AC135" s="600"/>
    </row>
    <row r="136" spans="1:332" s="15" customFormat="1" ht="126" x14ac:dyDescent="0.25">
      <c r="A136" s="662" t="str">
        <f>CONCATENATE(MUEBLES2[[#This Row],[No..]],"-",MUEBLES2[[#This Row],[No. Area ]],"-",MUEBLES2[[#This Row],[No. Del Bien ]],"-",MUEBLES2[[#This Row],[No. Consecutivo del Bien ]],"-",MUEBLES2[[#This Row],[No. de inventario]])</f>
        <v>01-14-115-025-0130</v>
      </c>
      <c r="B136" s="495"/>
      <c r="C136" s="495" t="s">
        <v>6861</v>
      </c>
      <c r="D136" s="494" t="s">
        <v>4060</v>
      </c>
      <c r="E136" s="495" t="str">
        <f>VLOOKUP(MUEBLES2[[#This Row],[No..]],EDIFICIOS[],2,FALSE)</f>
        <v>PALACIO MUNICIPAL</v>
      </c>
      <c r="F136" s="495" t="str">
        <f>VLOOKUP(MUEBLES2[[#This Row],[No..]],EDIFICIOS[],3,FALSE)</f>
        <v>PALACIO MUNICIPAL, S/N, COLONIA CENTRO</v>
      </c>
      <c r="G136" s="496" t="s">
        <v>4259</v>
      </c>
      <c r="H136" s="494" t="str">
        <f>VLOOKUP(MUEBLES2[[#This Row],[No. Area ]],AREAS[],2,FALSE)</f>
        <v>ADMINISTRACIÓN MUNICIPAL</v>
      </c>
      <c r="I136" s="496" t="str">
        <f>VLOOKUP(MUEBLES2[[#This Row],[No. Area ]],AREAS[],5,FALSE)</f>
        <v>C. DAVID PÉREZ ALONSO</v>
      </c>
      <c r="J136" s="496">
        <v>122</v>
      </c>
      <c r="K136" s="494" t="str">
        <f>VLOOKUP(MUEBLES2[[#This Row],[Núm. De nomina]],PERSONAL[],2,FALSE)</f>
        <v>ING. CARLOS MEJÍA LEÓN</v>
      </c>
      <c r="L136" s="496" t="str">
        <f>VLOOKUP(MUEBLES2[[#This Row],[Núm. De nomina]],PERSONAL[],3,FALSE)</f>
        <v>AUXILIAR TÉCNICO</v>
      </c>
      <c r="M136" s="494" t="s">
        <v>4379</v>
      </c>
      <c r="N136" s="529" t="s">
        <v>4716</v>
      </c>
      <c r="O136" s="497" t="str">
        <f>VLOOKUP(MUEBLES2[[#This Row],[No. Del Bien ]],BIENES[],2,FALSE)</f>
        <v xml:space="preserve">ESCRITORIO </v>
      </c>
      <c r="P136" s="499" t="s">
        <v>2552</v>
      </c>
      <c r="Q136" s="529" t="s">
        <v>5072</v>
      </c>
      <c r="R136" s="494" t="s">
        <v>39</v>
      </c>
      <c r="S136" s="494" t="s">
        <v>39</v>
      </c>
      <c r="T136" s="494" t="s">
        <v>39</v>
      </c>
      <c r="U136" s="494" t="s">
        <v>40</v>
      </c>
      <c r="V136" s="525">
        <v>41506</v>
      </c>
      <c r="W136" s="528">
        <v>2958</v>
      </c>
      <c r="X136" s="528">
        <v>2957</v>
      </c>
      <c r="Y136" s="528">
        <v>1</v>
      </c>
      <c r="Z136" s="510" t="s">
        <v>26</v>
      </c>
      <c r="AA136" s="546"/>
      <c r="AB136" s="493"/>
      <c r="AC136" s="600"/>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c r="DL136" s="9"/>
      <c r="DM136" s="9"/>
      <c r="DN136" s="9"/>
      <c r="DO136" s="9"/>
      <c r="DP136" s="9"/>
      <c r="DQ136" s="9"/>
      <c r="DR136" s="9"/>
      <c r="DS136" s="9"/>
      <c r="DT136" s="9"/>
      <c r="DU136" s="9"/>
      <c r="DV136" s="9"/>
      <c r="DW136" s="9"/>
      <c r="DX136" s="9"/>
      <c r="DY136" s="9"/>
      <c r="DZ136" s="9"/>
      <c r="EA136" s="9"/>
      <c r="EB136" s="9"/>
      <c r="EC136" s="9"/>
      <c r="ED136" s="9"/>
      <c r="EE136" s="9"/>
      <c r="EF136" s="9"/>
      <c r="EG136" s="9"/>
      <c r="EH136" s="9"/>
      <c r="EI136" s="9"/>
      <c r="EJ136" s="9"/>
      <c r="EK136" s="9"/>
      <c r="EL136" s="9"/>
      <c r="EM136" s="9"/>
      <c r="EN136" s="9"/>
      <c r="EO136" s="9"/>
      <c r="EP136" s="9"/>
      <c r="EQ136" s="9"/>
      <c r="ER136" s="9"/>
      <c r="ES136" s="9"/>
      <c r="ET136" s="9"/>
      <c r="EU136" s="9"/>
      <c r="EV136" s="9"/>
      <c r="EW136" s="9"/>
      <c r="EX136" s="9"/>
      <c r="EY136" s="9"/>
      <c r="EZ136" s="9"/>
      <c r="FA136" s="9"/>
      <c r="FB136" s="9"/>
      <c r="FC136" s="9"/>
      <c r="FD136" s="9"/>
      <c r="FE136" s="9"/>
      <c r="FF136" s="9"/>
      <c r="FG136" s="9"/>
      <c r="FH136" s="9"/>
      <c r="FI136" s="9"/>
      <c r="FJ136" s="9"/>
      <c r="FK136" s="9"/>
      <c r="FL136" s="9"/>
      <c r="FM136" s="9"/>
      <c r="FN136" s="9"/>
      <c r="FO136" s="9"/>
      <c r="FP136" s="9"/>
      <c r="FQ136" s="9"/>
      <c r="FR136" s="9"/>
      <c r="FS136" s="9"/>
      <c r="FT136" s="9"/>
      <c r="FU136" s="9"/>
      <c r="FV136" s="9"/>
      <c r="FW136" s="9"/>
      <c r="FX136" s="9"/>
      <c r="FY136" s="9"/>
      <c r="FZ136" s="9"/>
      <c r="GA136" s="9"/>
      <c r="GB136" s="9"/>
      <c r="GC136" s="9"/>
      <c r="GD136" s="9"/>
      <c r="GE136" s="9"/>
      <c r="GF136" s="9"/>
      <c r="GG136" s="9"/>
      <c r="GH136" s="9"/>
      <c r="GI136" s="9"/>
      <c r="GJ136" s="9"/>
      <c r="GK136" s="9"/>
      <c r="GL136" s="9"/>
      <c r="GM136" s="9"/>
      <c r="GN136" s="9"/>
      <c r="GO136" s="9"/>
      <c r="GP136" s="9"/>
      <c r="GQ136" s="9"/>
      <c r="GR136" s="9"/>
      <c r="GS136" s="9"/>
      <c r="GT136" s="9"/>
      <c r="GU136" s="9"/>
      <c r="GV136" s="9"/>
      <c r="GW136" s="9"/>
      <c r="GX136" s="9"/>
      <c r="GY136" s="9"/>
      <c r="GZ136" s="9"/>
      <c r="HA136" s="9"/>
      <c r="HB136" s="9"/>
      <c r="HC136" s="9"/>
      <c r="HD136" s="9"/>
      <c r="HE136" s="9"/>
      <c r="HF136" s="9"/>
      <c r="HG136" s="9"/>
      <c r="HH136" s="9"/>
      <c r="HI136" s="9"/>
      <c r="HJ136" s="9"/>
      <c r="HK136" s="9"/>
      <c r="HL136" s="9"/>
      <c r="HM136" s="9"/>
      <c r="HN136" s="9"/>
      <c r="HO136" s="9"/>
      <c r="HP136" s="9"/>
      <c r="HQ136" s="9"/>
      <c r="HR136" s="9"/>
      <c r="HS136" s="9"/>
      <c r="HT136" s="9"/>
      <c r="HU136" s="9"/>
      <c r="HV136" s="9"/>
      <c r="HW136" s="9"/>
      <c r="HX136" s="9"/>
      <c r="HY136" s="9"/>
      <c r="HZ136" s="9"/>
      <c r="IA136" s="9"/>
      <c r="IB136" s="9"/>
      <c r="IC136" s="9"/>
      <c r="ID136" s="9"/>
      <c r="IE136" s="9"/>
      <c r="IF136" s="9"/>
      <c r="IG136" s="9"/>
      <c r="IH136" s="9"/>
      <c r="II136" s="9"/>
      <c r="IJ136" s="9"/>
      <c r="IK136" s="9"/>
      <c r="IL136" s="9"/>
      <c r="IM136" s="9"/>
      <c r="IN136" s="9"/>
      <c r="IO136" s="9"/>
      <c r="IP136" s="9"/>
      <c r="IQ136" s="9"/>
      <c r="IR136" s="9"/>
      <c r="IS136" s="9"/>
      <c r="IT136" s="9"/>
      <c r="IU136" s="9"/>
      <c r="IV136" s="9"/>
      <c r="IW136" s="9"/>
      <c r="IX136" s="9"/>
      <c r="IY136" s="9"/>
      <c r="IZ136" s="9"/>
      <c r="JA136" s="9"/>
      <c r="JB136" s="9"/>
      <c r="JC136" s="9"/>
      <c r="JD136" s="9"/>
      <c r="JE136" s="9"/>
      <c r="JF136" s="9"/>
      <c r="JG136" s="9"/>
      <c r="JH136" s="9"/>
      <c r="JI136" s="9"/>
      <c r="JJ136" s="9"/>
      <c r="JK136" s="9"/>
      <c r="JL136" s="9"/>
      <c r="JM136" s="9"/>
      <c r="JN136" s="9"/>
      <c r="JO136" s="9"/>
      <c r="JP136" s="9"/>
      <c r="JQ136" s="9"/>
      <c r="JR136" s="9"/>
      <c r="JS136" s="9"/>
      <c r="JT136" s="9"/>
      <c r="JU136" s="9"/>
      <c r="JV136" s="9"/>
      <c r="JW136" s="9"/>
      <c r="JX136" s="9"/>
      <c r="JY136" s="9"/>
      <c r="JZ136" s="9"/>
      <c r="KA136" s="9"/>
      <c r="KB136" s="9"/>
      <c r="KC136" s="9"/>
      <c r="KD136" s="9"/>
      <c r="KE136" s="9"/>
      <c r="KF136" s="9"/>
      <c r="KG136" s="9"/>
      <c r="KH136" s="9"/>
      <c r="KI136" s="9"/>
      <c r="KJ136" s="9"/>
      <c r="KK136" s="9"/>
      <c r="KL136" s="9"/>
      <c r="KM136" s="9"/>
      <c r="KN136" s="9"/>
      <c r="KO136" s="9"/>
      <c r="KP136" s="9"/>
      <c r="KQ136" s="9"/>
      <c r="KR136" s="9"/>
      <c r="KS136" s="9"/>
      <c r="KT136" s="9"/>
      <c r="KU136" s="9"/>
      <c r="KV136" s="9"/>
      <c r="KW136" s="9"/>
      <c r="KX136" s="9"/>
      <c r="KY136" s="9"/>
      <c r="KZ136" s="9"/>
      <c r="LA136" s="9"/>
      <c r="LB136" s="9"/>
      <c r="LC136" s="9"/>
      <c r="LD136" s="9"/>
      <c r="LE136" s="9"/>
      <c r="LF136" s="9"/>
      <c r="LG136" s="9"/>
      <c r="LH136" s="9"/>
      <c r="LI136" s="9"/>
      <c r="LJ136" s="9"/>
      <c r="LK136" s="9"/>
      <c r="LL136" s="9"/>
      <c r="LM136" s="9"/>
      <c r="LN136" s="9"/>
      <c r="LO136" s="9"/>
      <c r="LP136" s="9"/>
      <c r="LQ136" s="9"/>
      <c r="LR136" s="9"/>
      <c r="LS136" s="9"/>
      <c r="LT136" s="9"/>
    </row>
    <row r="137" spans="1:332" s="15" customFormat="1" ht="204.75" x14ac:dyDescent="0.25">
      <c r="A137" s="662" t="str">
        <f>CONCATENATE(MUEBLES2[[#This Row],[No..]],"-",MUEBLES2[[#This Row],[No. Area ]],"-",MUEBLES2[[#This Row],[No. Del Bien ]],"-",MUEBLES2[[#This Row],[No. Consecutivo del Bien ]],"-",MUEBLES2[[#This Row],[No. de inventario]])</f>
        <v>01-18-276-002-0131</v>
      </c>
      <c r="B137" s="495"/>
      <c r="C137" s="495" t="s">
        <v>6862</v>
      </c>
      <c r="D137" s="494" t="s">
        <v>4060</v>
      </c>
      <c r="E137" s="495" t="str">
        <f>VLOOKUP(MUEBLES2[[#This Row],[No..]],EDIFICIOS[],2,FALSE)</f>
        <v>PALACIO MUNICIPAL</v>
      </c>
      <c r="F137" s="495" t="str">
        <f>VLOOKUP(MUEBLES2[[#This Row],[No..]],EDIFICIOS[],3,FALSE)</f>
        <v>PALACIO MUNICIPAL, S/N, COLONIA CENTRO</v>
      </c>
      <c r="G137" s="496" t="s">
        <v>4263</v>
      </c>
      <c r="H137" s="494" t="str">
        <f>VLOOKUP(MUEBLES2[[#This Row],[No. Area ]],AREAS[],2,FALSE)</f>
        <v>OBRAS PÚBLICAS Y ORDENAMIENTO URBANO</v>
      </c>
      <c r="I137" s="496" t="str">
        <f>VLOOKUP(MUEBLES2[[#This Row],[No. Area ]],AREAS[],5,FALSE)</f>
        <v>ING. ZOILA PÉREZ MEJÍA</v>
      </c>
      <c r="J137" s="496">
        <v>40</v>
      </c>
      <c r="K137" s="494" t="str">
        <f>VLOOKUP(MUEBLES2[[#This Row],[Núm. De nomina]],PERSONAL[],2,FALSE)</f>
        <v>ARQ. CESAR JONATAN PÉREZ MENDOZA</v>
      </c>
      <c r="L137" s="496" t="str">
        <f>VLOOKUP(MUEBLES2[[#This Row],[Núm. De nomina]],PERSONAL[],3,FALSE)</f>
        <v>RESIDENTE DE OBRA</v>
      </c>
      <c r="M137" s="494" t="s">
        <v>4909</v>
      </c>
      <c r="N137" s="529" t="s">
        <v>4693</v>
      </c>
      <c r="O137" s="497" t="str">
        <f>VLOOKUP(MUEBLES2[[#This Row],[No. Del Bien ]],BIENES[],2,FALSE)</f>
        <v xml:space="preserve">SILLON EJECUTIVO </v>
      </c>
      <c r="P137" s="499" t="s">
        <v>2554</v>
      </c>
      <c r="Q137" s="529" t="s">
        <v>5073</v>
      </c>
      <c r="R137" s="494" t="s">
        <v>2524</v>
      </c>
      <c r="S137" s="494" t="s">
        <v>39</v>
      </c>
      <c r="T137" s="494" t="s">
        <v>39</v>
      </c>
      <c r="U137" s="494" t="s">
        <v>40</v>
      </c>
      <c r="V137" s="525">
        <v>40298</v>
      </c>
      <c r="W137" s="528">
        <v>1218</v>
      </c>
      <c r="X137" s="528">
        <v>1217</v>
      </c>
      <c r="Y137" s="528">
        <v>1</v>
      </c>
      <c r="Z137" s="510" t="s">
        <v>26</v>
      </c>
      <c r="AA137" s="546"/>
      <c r="AB137" s="493"/>
      <c r="AC137" s="600"/>
    </row>
    <row r="138" spans="1:332" s="15" customFormat="1" ht="94.5" x14ac:dyDescent="0.25">
      <c r="A138" s="662" t="str">
        <f>CONCATENATE(MUEBLES2[[#This Row],[No..]],"-",MUEBLES2[[#This Row],[No. Area ]],"-",MUEBLES2[[#This Row],[No. Del Bien ]],"-",MUEBLES2[[#This Row],[No. Consecutivo del Bien ]],"-",MUEBLES2[[#This Row],[No. de inventario]])</f>
        <v>01-16-013-016-0132</v>
      </c>
      <c r="B138" s="495"/>
      <c r="C138" s="495" t="s">
        <v>6863</v>
      </c>
      <c r="D138" s="494" t="s">
        <v>4060</v>
      </c>
      <c r="E138" s="495" t="str">
        <f>VLOOKUP(MUEBLES2[[#This Row],[No..]],EDIFICIOS[],2,FALSE)</f>
        <v>PALACIO MUNICIPAL</v>
      </c>
      <c r="F138" s="495" t="str">
        <f>VLOOKUP(MUEBLES2[[#This Row],[No..]],EDIFICIOS[],3,FALSE)</f>
        <v>PALACIO MUNICIPAL, S/N, COLONIA CENTRO</v>
      </c>
      <c r="G138" s="496" t="s">
        <v>4261</v>
      </c>
      <c r="H138" s="494" t="str">
        <f>VLOOKUP(MUEBLES2[[#This Row],[No. Area ]],AREAS[],2,FALSE)</f>
        <v xml:space="preserve">REGLAMENTOS Y ESPECTÁCULOS </v>
      </c>
      <c r="I138" s="496" t="str">
        <f>VLOOKUP(MUEBLES2[[#This Row],[No. Area ]],AREAS[],5,FALSE)</f>
        <v>LIC. ETZAEL MORENO SALVADOR</v>
      </c>
      <c r="J138" s="496">
        <v>41</v>
      </c>
      <c r="K138" s="494" t="str">
        <f>VLOOKUP(MUEBLES2[[#This Row],[Núm. De nomina]],PERSONAL[],2,FALSE)</f>
        <v>LIC. ETZAEL MORENO SALVADOR</v>
      </c>
      <c r="L138" s="496" t="str">
        <f>VLOOKUP(MUEBLES2[[#This Row],[Núm. De nomina]],PERSONAL[],3,FALSE)</f>
        <v xml:space="preserve">TITULAR </v>
      </c>
      <c r="M138" s="494" t="s">
        <v>4704</v>
      </c>
      <c r="N138" s="529" t="s">
        <v>4707</v>
      </c>
      <c r="O138" s="497" t="str">
        <f>VLOOKUP(MUEBLES2[[#This Row],[No. Del Bien ]],BIENES[],2,FALSE)</f>
        <v xml:space="preserve">ARCHIVERO </v>
      </c>
      <c r="P138" s="499" t="s">
        <v>2556</v>
      </c>
      <c r="Q138" s="529" t="s">
        <v>5074</v>
      </c>
      <c r="R138" s="494" t="s">
        <v>39</v>
      </c>
      <c r="S138" s="494" t="s">
        <v>39</v>
      </c>
      <c r="T138" s="494" t="s">
        <v>39</v>
      </c>
      <c r="U138" s="494" t="s">
        <v>40</v>
      </c>
      <c r="V138" s="525">
        <v>42618</v>
      </c>
      <c r="W138" s="528">
        <v>400</v>
      </c>
      <c r="X138" s="528">
        <v>399</v>
      </c>
      <c r="Y138" s="528">
        <v>1</v>
      </c>
      <c r="Z138" s="510" t="s">
        <v>26</v>
      </c>
      <c r="AA138" s="546"/>
      <c r="AB138" s="493"/>
      <c r="AC138" s="600" t="s">
        <v>570</v>
      </c>
    </row>
    <row r="139" spans="1:332" s="15" customFormat="1" ht="94.5" x14ac:dyDescent="0.25">
      <c r="A139" s="662" t="str">
        <f>CONCATENATE(MUEBLES2[[#This Row],[No..]],"-",MUEBLES2[[#This Row],[No. Area ]],"-",MUEBLES2[[#This Row],[No. Del Bien ]],"-",MUEBLES2[[#This Row],[No. Consecutivo del Bien ]],"-",MUEBLES2[[#This Row],[No. de inventario]])</f>
        <v>01-16-115-026-0133</v>
      </c>
      <c r="B139" s="495"/>
      <c r="C139" s="495" t="s">
        <v>6864</v>
      </c>
      <c r="D139" s="494" t="s">
        <v>4060</v>
      </c>
      <c r="E139" s="495" t="str">
        <f>VLOOKUP(MUEBLES2[[#This Row],[No..]],EDIFICIOS[],2,FALSE)</f>
        <v>PALACIO MUNICIPAL</v>
      </c>
      <c r="F139" s="495" t="str">
        <f>VLOOKUP(MUEBLES2[[#This Row],[No..]],EDIFICIOS[],3,FALSE)</f>
        <v>PALACIO MUNICIPAL, S/N, COLONIA CENTRO</v>
      </c>
      <c r="G139" s="496" t="s">
        <v>4261</v>
      </c>
      <c r="H139" s="494" t="str">
        <f>VLOOKUP(MUEBLES2[[#This Row],[No. Area ]],AREAS[],2,FALSE)</f>
        <v xml:space="preserve">REGLAMENTOS Y ESPECTÁCULOS </v>
      </c>
      <c r="I139" s="496" t="str">
        <f>VLOOKUP(MUEBLES2[[#This Row],[No. Area ]],AREAS[],5,FALSE)</f>
        <v>LIC. ETZAEL MORENO SALVADOR</v>
      </c>
      <c r="J139" s="496">
        <v>41</v>
      </c>
      <c r="K139" s="494" t="str">
        <f>VLOOKUP(MUEBLES2[[#This Row],[Núm. De nomina]],PERSONAL[],2,FALSE)</f>
        <v>LIC. ETZAEL MORENO SALVADOR</v>
      </c>
      <c r="L139" s="496" t="str">
        <f>VLOOKUP(MUEBLES2[[#This Row],[Núm. De nomina]],PERSONAL[],3,FALSE)</f>
        <v xml:space="preserve">TITULAR </v>
      </c>
      <c r="M139" s="494" t="s">
        <v>4379</v>
      </c>
      <c r="N139" s="529" t="s">
        <v>4717</v>
      </c>
      <c r="O139" s="497" t="str">
        <f>VLOOKUP(MUEBLES2[[#This Row],[No. Del Bien ]],BIENES[],2,FALSE)</f>
        <v xml:space="preserve">ESCRITORIO </v>
      </c>
      <c r="P139" s="499" t="s">
        <v>2558</v>
      </c>
      <c r="Q139" s="529" t="s">
        <v>5075</v>
      </c>
      <c r="R139" s="494" t="s">
        <v>39</v>
      </c>
      <c r="S139" s="494" t="s">
        <v>39</v>
      </c>
      <c r="T139" s="494" t="s">
        <v>39</v>
      </c>
      <c r="U139" s="494" t="s">
        <v>40</v>
      </c>
      <c r="V139" s="525">
        <v>42618</v>
      </c>
      <c r="W139" s="528">
        <v>926.32</v>
      </c>
      <c r="X139" s="528">
        <v>925.32</v>
      </c>
      <c r="Y139" s="528">
        <v>1</v>
      </c>
      <c r="Z139" s="510" t="s">
        <v>26</v>
      </c>
      <c r="AA139" s="546"/>
      <c r="AB139" s="493"/>
      <c r="AC139" s="600" t="s">
        <v>571</v>
      </c>
    </row>
    <row r="140" spans="1:332" s="15" customFormat="1" ht="220.5" x14ac:dyDescent="0.25">
      <c r="A140" s="662" t="str">
        <f>CONCATENATE(MUEBLES2[[#This Row],[No..]],"-",MUEBLES2[[#This Row],[No. Area ]],"-",MUEBLES2[[#This Row],[No. Del Bien ]],"-",MUEBLES2[[#This Row],[No. Consecutivo del Bien ]],"-",MUEBLES2[[#This Row],[No. de inventario]])</f>
        <v>01-16-276-003-0134</v>
      </c>
      <c r="B140" s="495"/>
      <c r="C140" s="495" t="s">
        <v>6865</v>
      </c>
      <c r="D140" s="494" t="s">
        <v>4060</v>
      </c>
      <c r="E140" s="495" t="str">
        <f>VLOOKUP(MUEBLES2[[#This Row],[No..]],EDIFICIOS[],2,FALSE)</f>
        <v>PALACIO MUNICIPAL</v>
      </c>
      <c r="F140" s="495" t="str">
        <f>VLOOKUP(MUEBLES2[[#This Row],[No..]],EDIFICIOS[],3,FALSE)</f>
        <v>PALACIO MUNICIPAL, S/N, COLONIA CENTRO</v>
      </c>
      <c r="G140" s="496" t="s">
        <v>4261</v>
      </c>
      <c r="H140" s="494" t="str">
        <f>VLOOKUP(MUEBLES2[[#This Row],[No. Area ]],AREAS[],2,FALSE)</f>
        <v xml:space="preserve">REGLAMENTOS Y ESPECTÁCULOS </v>
      </c>
      <c r="I140" s="496" t="str">
        <f>VLOOKUP(MUEBLES2[[#This Row],[No. Area ]],AREAS[],5,FALSE)</f>
        <v>LIC. ETZAEL MORENO SALVADOR</v>
      </c>
      <c r="J140" s="496">
        <v>41</v>
      </c>
      <c r="K140" s="494" t="str">
        <f>VLOOKUP(MUEBLES2[[#This Row],[Núm. De nomina]],PERSONAL[],2,FALSE)</f>
        <v>LIC. ETZAEL MORENO SALVADOR</v>
      </c>
      <c r="L140" s="496" t="str">
        <f>VLOOKUP(MUEBLES2[[#This Row],[Núm. De nomina]],PERSONAL[],3,FALSE)</f>
        <v xml:space="preserve">TITULAR </v>
      </c>
      <c r="M140" s="494" t="s">
        <v>4909</v>
      </c>
      <c r="N140" s="529" t="s">
        <v>4694</v>
      </c>
      <c r="O140" s="497" t="str">
        <f>VLOOKUP(MUEBLES2[[#This Row],[No. Del Bien ]],BIENES[],2,FALSE)</f>
        <v xml:space="preserve">SILLON EJECUTIVO </v>
      </c>
      <c r="P140" s="499" t="s">
        <v>2560</v>
      </c>
      <c r="Q140" s="529" t="s">
        <v>5076</v>
      </c>
      <c r="R140" s="494" t="s">
        <v>39</v>
      </c>
      <c r="S140" s="494" t="s">
        <v>2524</v>
      </c>
      <c r="T140" s="494" t="s">
        <v>39</v>
      </c>
      <c r="U140" s="494" t="s">
        <v>40</v>
      </c>
      <c r="V140" s="525">
        <v>41486</v>
      </c>
      <c r="W140" s="528">
        <v>1334</v>
      </c>
      <c r="X140" s="528">
        <v>1333</v>
      </c>
      <c r="Y140" s="528">
        <v>1</v>
      </c>
      <c r="Z140" s="510" t="s">
        <v>26</v>
      </c>
      <c r="AA140" s="546"/>
      <c r="AB140" s="493"/>
      <c r="AC140" s="600" t="s">
        <v>2561</v>
      </c>
    </row>
    <row r="141" spans="1:332" s="15" customFormat="1" ht="94.5" x14ac:dyDescent="0.25">
      <c r="A141" s="662" t="str">
        <f>CONCATENATE(MUEBLES2[[#This Row],[No..]],"-",MUEBLES2[[#This Row],[No. Area ]],"-",MUEBLES2[[#This Row],[No. Del Bien ]],"-",MUEBLES2[[#This Row],[No. Consecutivo del Bien ]],"-",MUEBLES2[[#This Row],[No. de inventario]])</f>
        <v>01-16-272-033-0135</v>
      </c>
      <c r="B141" s="495"/>
      <c r="C141" s="495" t="s">
        <v>6866</v>
      </c>
      <c r="D141" s="494" t="s">
        <v>4060</v>
      </c>
      <c r="E141" s="495" t="str">
        <f>VLOOKUP(MUEBLES2[[#This Row],[No..]],EDIFICIOS[],2,FALSE)</f>
        <v>PALACIO MUNICIPAL</v>
      </c>
      <c r="F141" s="495" t="str">
        <f>VLOOKUP(MUEBLES2[[#This Row],[No..]],EDIFICIOS[],3,FALSE)</f>
        <v>PALACIO MUNICIPAL, S/N, COLONIA CENTRO</v>
      </c>
      <c r="G141" s="496" t="s">
        <v>4261</v>
      </c>
      <c r="H141" s="494" t="str">
        <f>VLOOKUP(MUEBLES2[[#This Row],[No. Area ]],AREAS[],2,FALSE)</f>
        <v xml:space="preserve">REGLAMENTOS Y ESPECTÁCULOS </v>
      </c>
      <c r="I141" s="496" t="str">
        <f>VLOOKUP(MUEBLES2[[#This Row],[No. Area ]],AREAS[],5,FALSE)</f>
        <v>LIC. ETZAEL MORENO SALVADOR</v>
      </c>
      <c r="J141" s="496">
        <v>41</v>
      </c>
      <c r="K141" s="494" t="str">
        <f>VLOOKUP(MUEBLES2[[#This Row],[Núm. De nomina]],PERSONAL[],2,FALSE)</f>
        <v>LIC. ETZAEL MORENO SALVADOR</v>
      </c>
      <c r="L141" s="496" t="str">
        <f>VLOOKUP(MUEBLES2[[#This Row],[Núm. De nomina]],PERSONAL[],3,FALSE)</f>
        <v xml:space="preserve">TITULAR </v>
      </c>
      <c r="M141" s="494" t="s">
        <v>4905</v>
      </c>
      <c r="N141" s="529" t="s">
        <v>4724</v>
      </c>
      <c r="O141" s="497" t="str">
        <f>VLOOKUP(MUEBLES2[[#This Row],[No. Del Bien ]],BIENES[],2,FALSE)</f>
        <v xml:space="preserve">SILLA DE ESPERA </v>
      </c>
      <c r="P141" s="499" t="s">
        <v>2442</v>
      </c>
      <c r="Q141" s="529" t="s">
        <v>5077</v>
      </c>
      <c r="R141" s="494" t="s">
        <v>39</v>
      </c>
      <c r="S141" s="494" t="s">
        <v>39</v>
      </c>
      <c r="T141" s="494" t="s">
        <v>39</v>
      </c>
      <c r="U141" s="494" t="s">
        <v>40</v>
      </c>
      <c r="V141" s="525"/>
      <c r="W141" s="528"/>
      <c r="X141" s="528"/>
      <c r="Y141" s="528"/>
      <c r="Z141" s="510" t="s">
        <v>26</v>
      </c>
      <c r="AA141" s="546"/>
      <c r="AB141" s="493"/>
      <c r="AC141" s="600" t="s">
        <v>2358</v>
      </c>
    </row>
    <row r="142" spans="1:332" s="15" customFormat="1" ht="94.5" x14ac:dyDescent="0.25">
      <c r="A142" s="662" t="str">
        <f>CONCATENATE(MUEBLES2[[#This Row],[No..]],"-",MUEBLES2[[#This Row],[No. Area ]],"-",MUEBLES2[[#This Row],[No. Del Bien ]],"-",MUEBLES2[[#This Row],[No. Consecutivo del Bien ]],"-",MUEBLES2[[#This Row],[No. de inventario]])</f>
        <v>01-16-272-034-0136</v>
      </c>
      <c r="B142" s="495"/>
      <c r="C142" s="495" t="s">
        <v>6867</v>
      </c>
      <c r="D142" s="494" t="s">
        <v>4060</v>
      </c>
      <c r="E142" s="495" t="str">
        <f>VLOOKUP(MUEBLES2[[#This Row],[No..]],EDIFICIOS[],2,FALSE)</f>
        <v>PALACIO MUNICIPAL</v>
      </c>
      <c r="F142" s="495" t="str">
        <f>VLOOKUP(MUEBLES2[[#This Row],[No..]],EDIFICIOS[],3,FALSE)</f>
        <v>PALACIO MUNICIPAL, S/N, COLONIA CENTRO</v>
      </c>
      <c r="G142" s="496" t="s">
        <v>4261</v>
      </c>
      <c r="H142" s="494" t="str">
        <f>VLOOKUP(MUEBLES2[[#This Row],[No. Area ]],AREAS[],2,FALSE)</f>
        <v xml:space="preserve">REGLAMENTOS Y ESPECTÁCULOS </v>
      </c>
      <c r="I142" s="496" t="str">
        <f>VLOOKUP(MUEBLES2[[#This Row],[No. Area ]],AREAS[],5,FALSE)</f>
        <v>LIC. ETZAEL MORENO SALVADOR</v>
      </c>
      <c r="J142" s="496">
        <v>41</v>
      </c>
      <c r="K142" s="494" t="str">
        <f>VLOOKUP(MUEBLES2[[#This Row],[Núm. De nomina]],PERSONAL[],2,FALSE)</f>
        <v>LIC. ETZAEL MORENO SALVADOR</v>
      </c>
      <c r="L142" s="496" t="str">
        <f>VLOOKUP(MUEBLES2[[#This Row],[Núm. De nomina]],PERSONAL[],3,FALSE)</f>
        <v xml:space="preserve">TITULAR </v>
      </c>
      <c r="M142" s="494" t="s">
        <v>4905</v>
      </c>
      <c r="N142" s="529" t="s">
        <v>4725</v>
      </c>
      <c r="O142" s="497" t="str">
        <f>VLOOKUP(MUEBLES2[[#This Row],[No. Del Bien ]],BIENES[],2,FALSE)</f>
        <v xml:space="preserve">SILLA DE ESPERA </v>
      </c>
      <c r="P142" s="499" t="s">
        <v>2442</v>
      </c>
      <c r="Q142" s="529" t="s">
        <v>5078</v>
      </c>
      <c r="R142" s="494" t="s">
        <v>39</v>
      </c>
      <c r="S142" s="494" t="s">
        <v>39</v>
      </c>
      <c r="T142" s="494" t="s">
        <v>39</v>
      </c>
      <c r="U142" s="494" t="s">
        <v>40</v>
      </c>
      <c r="V142" s="525"/>
      <c r="W142" s="528"/>
      <c r="X142" s="528"/>
      <c r="Y142" s="528"/>
      <c r="Z142" s="510" t="s">
        <v>26</v>
      </c>
      <c r="AA142" s="546"/>
      <c r="AB142" s="493"/>
      <c r="AC142" s="600" t="s">
        <v>2358</v>
      </c>
    </row>
    <row r="143" spans="1:332" s="15" customFormat="1" ht="94.5" x14ac:dyDescent="0.25">
      <c r="A143" s="662" t="str">
        <f>CONCATENATE(MUEBLES2[[#This Row],[No..]],"-",MUEBLES2[[#This Row],[No. Area ]],"-",MUEBLES2[[#This Row],[No. Del Bien ]],"-",MUEBLES2[[#This Row],[No. Consecutivo del Bien ]],"-",MUEBLES2[[#This Row],[No. de inventario]])</f>
        <v>01-16-272-035-0137</v>
      </c>
      <c r="B143" s="495"/>
      <c r="C143" s="495" t="s">
        <v>6868</v>
      </c>
      <c r="D143" s="494" t="s">
        <v>4060</v>
      </c>
      <c r="E143" s="495" t="str">
        <f>VLOOKUP(MUEBLES2[[#This Row],[No..]],EDIFICIOS[],2,FALSE)</f>
        <v>PALACIO MUNICIPAL</v>
      </c>
      <c r="F143" s="495" t="str">
        <f>VLOOKUP(MUEBLES2[[#This Row],[No..]],EDIFICIOS[],3,FALSE)</f>
        <v>PALACIO MUNICIPAL, S/N, COLONIA CENTRO</v>
      </c>
      <c r="G143" s="496" t="s">
        <v>4261</v>
      </c>
      <c r="H143" s="494" t="str">
        <f>VLOOKUP(MUEBLES2[[#This Row],[No. Area ]],AREAS[],2,FALSE)</f>
        <v xml:space="preserve">REGLAMENTOS Y ESPECTÁCULOS </v>
      </c>
      <c r="I143" s="496" t="str">
        <f>VLOOKUP(MUEBLES2[[#This Row],[No. Area ]],AREAS[],5,FALSE)</f>
        <v>LIC. ETZAEL MORENO SALVADOR</v>
      </c>
      <c r="J143" s="496">
        <v>41</v>
      </c>
      <c r="K143" s="494" t="str">
        <f>VLOOKUP(MUEBLES2[[#This Row],[Núm. De nomina]],PERSONAL[],2,FALSE)</f>
        <v>LIC. ETZAEL MORENO SALVADOR</v>
      </c>
      <c r="L143" s="496" t="str">
        <f>VLOOKUP(MUEBLES2[[#This Row],[Núm. De nomina]],PERSONAL[],3,FALSE)</f>
        <v xml:space="preserve">TITULAR </v>
      </c>
      <c r="M143" s="494" t="s">
        <v>4905</v>
      </c>
      <c r="N143" s="529" t="s">
        <v>4726</v>
      </c>
      <c r="O143" s="497" t="str">
        <f>VLOOKUP(MUEBLES2[[#This Row],[No. Del Bien ]],BIENES[],2,FALSE)</f>
        <v xml:space="preserve">SILLA DE ESPERA </v>
      </c>
      <c r="P143" s="499" t="s">
        <v>2442</v>
      </c>
      <c r="Q143" s="529" t="s">
        <v>5079</v>
      </c>
      <c r="R143" s="494" t="s">
        <v>39</v>
      </c>
      <c r="S143" s="494" t="s">
        <v>39</v>
      </c>
      <c r="T143" s="494" t="s">
        <v>39</v>
      </c>
      <c r="U143" s="494" t="s">
        <v>40</v>
      </c>
      <c r="V143" s="525"/>
      <c r="W143" s="528"/>
      <c r="X143" s="528"/>
      <c r="Y143" s="528"/>
      <c r="Z143" s="510" t="s">
        <v>26</v>
      </c>
      <c r="AA143" s="546"/>
      <c r="AB143" s="493"/>
      <c r="AC143" s="600" t="s">
        <v>2358</v>
      </c>
    </row>
    <row r="144" spans="1:332" s="9" customFormat="1" ht="94.5" x14ac:dyDescent="0.25">
      <c r="A144" s="662" t="str">
        <f>CONCATENATE(MUEBLES2[[#This Row],[No..]],"-",MUEBLES2[[#This Row],[No. Area ]],"-",MUEBLES2[[#This Row],[No. Del Bien ]],"-",MUEBLES2[[#This Row],[No. Consecutivo del Bien ]],"-",MUEBLES2[[#This Row],[No. de inventario]])</f>
        <v>01-16-272-036-0138</v>
      </c>
      <c r="B144" s="495"/>
      <c r="C144" s="495" t="s">
        <v>6869</v>
      </c>
      <c r="D144" s="494" t="s">
        <v>4060</v>
      </c>
      <c r="E144" s="495" t="str">
        <f>VLOOKUP(MUEBLES2[[#This Row],[No..]],EDIFICIOS[],2,FALSE)</f>
        <v>PALACIO MUNICIPAL</v>
      </c>
      <c r="F144" s="495" t="str">
        <f>VLOOKUP(MUEBLES2[[#This Row],[No..]],EDIFICIOS[],3,FALSE)</f>
        <v>PALACIO MUNICIPAL, S/N, COLONIA CENTRO</v>
      </c>
      <c r="G144" s="496" t="s">
        <v>4261</v>
      </c>
      <c r="H144" s="494" t="str">
        <f>VLOOKUP(MUEBLES2[[#This Row],[No. Area ]],AREAS[],2,FALSE)</f>
        <v xml:space="preserve">REGLAMENTOS Y ESPECTÁCULOS </v>
      </c>
      <c r="I144" s="496" t="str">
        <f>VLOOKUP(MUEBLES2[[#This Row],[No. Area ]],AREAS[],5,FALSE)</f>
        <v>LIC. ETZAEL MORENO SALVADOR</v>
      </c>
      <c r="J144" s="496">
        <v>41</v>
      </c>
      <c r="K144" s="494" t="str">
        <f>VLOOKUP(MUEBLES2[[#This Row],[Núm. De nomina]],PERSONAL[],2,FALSE)</f>
        <v>LIC. ETZAEL MORENO SALVADOR</v>
      </c>
      <c r="L144" s="496" t="str">
        <f>VLOOKUP(MUEBLES2[[#This Row],[Núm. De nomina]],PERSONAL[],3,FALSE)</f>
        <v xml:space="preserve">TITULAR </v>
      </c>
      <c r="M144" s="494" t="s">
        <v>4905</v>
      </c>
      <c r="N144" s="529" t="s">
        <v>4727</v>
      </c>
      <c r="O144" s="497" t="str">
        <f>VLOOKUP(MUEBLES2[[#This Row],[No. Del Bien ]],BIENES[],2,FALSE)</f>
        <v xml:space="preserve">SILLA DE ESPERA </v>
      </c>
      <c r="P144" s="499" t="s">
        <v>2442</v>
      </c>
      <c r="Q144" s="529" t="s">
        <v>5080</v>
      </c>
      <c r="R144" s="494" t="s">
        <v>39</v>
      </c>
      <c r="S144" s="494" t="s">
        <v>39</v>
      </c>
      <c r="T144" s="494" t="s">
        <v>39</v>
      </c>
      <c r="U144" s="494" t="s">
        <v>40</v>
      </c>
      <c r="V144" s="525"/>
      <c r="W144" s="528"/>
      <c r="X144" s="528"/>
      <c r="Y144" s="528"/>
      <c r="Z144" s="510" t="s">
        <v>26</v>
      </c>
      <c r="AA144" s="546"/>
      <c r="AB144" s="493"/>
      <c r="AC144" s="600" t="s">
        <v>2358</v>
      </c>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c r="DY144" s="15"/>
      <c r="DZ144" s="15"/>
      <c r="EA144" s="15"/>
      <c r="EB144" s="15"/>
      <c r="EC144" s="15"/>
      <c r="ED144" s="15"/>
      <c r="EE144" s="15"/>
      <c r="EF144" s="15"/>
      <c r="EG144" s="15"/>
      <c r="EH144" s="15"/>
      <c r="EI144" s="15"/>
      <c r="EJ144" s="15"/>
      <c r="EK144" s="15"/>
      <c r="EL144" s="15"/>
      <c r="EM144" s="15"/>
      <c r="EN144" s="15"/>
      <c r="EO144" s="15"/>
      <c r="EP144" s="15"/>
      <c r="EQ144" s="15"/>
      <c r="ER144" s="15"/>
      <c r="ES144" s="15"/>
      <c r="ET144" s="15"/>
      <c r="EU144" s="15"/>
      <c r="EV144" s="15"/>
      <c r="EW144" s="15"/>
      <c r="EX144" s="15"/>
      <c r="EY144" s="15"/>
      <c r="EZ144" s="15"/>
      <c r="FA144" s="15"/>
      <c r="FB144" s="15"/>
      <c r="FC144" s="15"/>
      <c r="FD144" s="15"/>
      <c r="FE144" s="15"/>
      <c r="FF144" s="15"/>
      <c r="FG144" s="15"/>
      <c r="FH144" s="15"/>
      <c r="FI144" s="15"/>
      <c r="FJ144" s="15"/>
      <c r="FK144" s="15"/>
      <c r="FL144" s="15"/>
      <c r="FM144" s="15"/>
      <c r="FN144" s="15"/>
      <c r="FO144" s="15"/>
      <c r="FP144" s="15"/>
      <c r="FQ144" s="15"/>
      <c r="FR144" s="15"/>
      <c r="FS144" s="15"/>
      <c r="FT144" s="15"/>
      <c r="FU144" s="15"/>
      <c r="FV144" s="15"/>
      <c r="FW144" s="15"/>
      <c r="FX144" s="15"/>
      <c r="FY144" s="15"/>
      <c r="FZ144" s="15"/>
      <c r="GA144" s="15"/>
      <c r="GB144" s="15"/>
      <c r="GC144" s="15"/>
      <c r="GD144" s="15"/>
      <c r="GE144" s="15"/>
      <c r="GF144" s="15"/>
      <c r="GG144" s="15"/>
      <c r="GH144" s="15"/>
      <c r="GI144" s="15"/>
      <c r="GJ144" s="15"/>
      <c r="GK144" s="15"/>
      <c r="GL144" s="15"/>
      <c r="GM144" s="15"/>
      <c r="GN144" s="15"/>
      <c r="GO144" s="15"/>
      <c r="GP144" s="15"/>
      <c r="GQ144" s="15"/>
      <c r="GR144" s="15"/>
      <c r="GS144" s="15"/>
      <c r="GT144" s="15"/>
      <c r="GU144" s="15"/>
      <c r="GV144" s="15"/>
      <c r="GW144" s="15"/>
      <c r="GX144" s="15"/>
      <c r="GY144" s="15"/>
      <c r="GZ144" s="15"/>
      <c r="HA144" s="15"/>
      <c r="HB144" s="15"/>
      <c r="HC144" s="15"/>
      <c r="HD144" s="15"/>
      <c r="HE144" s="15"/>
      <c r="HF144" s="15"/>
      <c r="HG144" s="15"/>
      <c r="HH144" s="15"/>
      <c r="HI144" s="15"/>
      <c r="HJ144" s="15"/>
      <c r="HK144" s="15"/>
      <c r="HL144" s="15"/>
      <c r="HM144" s="15"/>
      <c r="HN144" s="15"/>
      <c r="HO144" s="15"/>
      <c r="HP144" s="15"/>
      <c r="HQ144" s="15"/>
      <c r="HR144" s="15"/>
      <c r="HS144" s="15"/>
      <c r="HT144" s="15"/>
      <c r="HU144" s="15"/>
      <c r="HV144" s="15"/>
      <c r="HW144" s="15"/>
      <c r="HX144" s="15"/>
      <c r="HY144" s="15"/>
      <c r="HZ144" s="15"/>
      <c r="IA144" s="15"/>
      <c r="IB144" s="15"/>
      <c r="IC144" s="15"/>
      <c r="ID144" s="15"/>
      <c r="IE144" s="15"/>
      <c r="IF144" s="15"/>
      <c r="IG144" s="15"/>
      <c r="IH144" s="15"/>
      <c r="II144" s="15"/>
      <c r="IJ144" s="15"/>
      <c r="IK144" s="15"/>
      <c r="IL144" s="15"/>
      <c r="IM144" s="15"/>
      <c r="IN144" s="15"/>
      <c r="IO144" s="15"/>
      <c r="IP144" s="15"/>
      <c r="IQ144" s="15"/>
      <c r="IR144" s="15"/>
      <c r="IS144" s="15"/>
      <c r="IT144" s="15"/>
      <c r="IU144" s="15"/>
      <c r="IV144" s="15"/>
      <c r="IW144" s="15"/>
      <c r="IX144" s="15"/>
      <c r="IY144" s="15"/>
      <c r="IZ144" s="15"/>
      <c r="JA144" s="15"/>
      <c r="JB144" s="15"/>
      <c r="JC144" s="15"/>
      <c r="JD144" s="15"/>
      <c r="JE144" s="15"/>
      <c r="JF144" s="15"/>
      <c r="JG144" s="15"/>
      <c r="JH144" s="15"/>
      <c r="JI144" s="15"/>
      <c r="JJ144" s="15"/>
      <c r="JK144" s="15"/>
      <c r="JL144" s="15"/>
      <c r="JM144" s="15"/>
      <c r="JN144" s="15"/>
      <c r="JO144" s="15"/>
      <c r="JP144" s="15"/>
      <c r="JQ144" s="15"/>
      <c r="JR144" s="15"/>
      <c r="JS144" s="15"/>
      <c r="JT144" s="15"/>
      <c r="JU144" s="15"/>
      <c r="JV144" s="15"/>
      <c r="JW144" s="15"/>
      <c r="JX144" s="15"/>
      <c r="JY144" s="15"/>
      <c r="JZ144" s="15"/>
      <c r="KA144" s="15"/>
      <c r="KB144" s="15"/>
      <c r="KC144" s="15"/>
      <c r="KD144" s="15"/>
      <c r="KE144" s="15"/>
      <c r="KF144" s="15"/>
      <c r="KG144" s="15"/>
      <c r="KH144" s="15"/>
      <c r="KI144" s="15"/>
      <c r="KJ144" s="15"/>
      <c r="KK144" s="15"/>
      <c r="KL144" s="15"/>
      <c r="KM144" s="15"/>
      <c r="KN144" s="15"/>
      <c r="KO144" s="15"/>
      <c r="KP144" s="15"/>
      <c r="KQ144" s="15"/>
      <c r="KR144" s="15"/>
      <c r="KS144" s="15"/>
      <c r="KT144" s="15"/>
      <c r="KU144" s="15"/>
      <c r="KV144" s="15"/>
      <c r="KW144" s="15"/>
      <c r="KX144" s="15"/>
      <c r="KY144" s="15"/>
      <c r="KZ144" s="15"/>
      <c r="LA144" s="15"/>
      <c r="LB144" s="15"/>
      <c r="LC144" s="15"/>
      <c r="LD144" s="15"/>
      <c r="LE144" s="15"/>
      <c r="LF144" s="15"/>
      <c r="LG144" s="15"/>
      <c r="LH144" s="15"/>
      <c r="LI144" s="15"/>
      <c r="LJ144" s="15"/>
      <c r="LK144" s="15"/>
      <c r="LL144" s="15"/>
      <c r="LM144" s="15"/>
      <c r="LN144" s="15"/>
      <c r="LO144" s="15"/>
      <c r="LP144" s="15"/>
      <c r="LQ144" s="15"/>
      <c r="LR144" s="15"/>
      <c r="LS144" s="15"/>
      <c r="LT144" s="15"/>
    </row>
    <row r="145" spans="1:332" s="9" customFormat="1" ht="94.5" x14ac:dyDescent="0.25">
      <c r="A145" s="662" t="str">
        <f>CONCATENATE(MUEBLES2[[#This Row],[No..]],"-",MUEBLES2[[#This Row],[No. Area ]],"-",MUEBLES2[[#This Row],[No. Del Bien ]],"-",MUEBLES2[[#This Row],[No. Consecutivo del Bien ]],"-",MUEBLES2[[#This Row],[No. de inventario]])</f>
        <v>01-16-115-027-0139</v>
      </c>
      <c r="B145" s="495"/>
      <c r="C145" s="495" t="s">
        <v>6870</v>
      </c>
      <c r="D145" s="494" t="s">
        <v>4060</v>
      </c>
      <c r="E145" s="495" t="str">
        <f>VLOOKUP(MUEBLES2[[#This Row],[No..]],EDIFICIOS[],2,FALSE)</f>
        <v>PALACIO MUNICIPAL</v>
      </c>
      <c r="F145" s="495" t="str">
        <f>VLOOKUP(MUEBLES2[[#This Row],[No..]],EDIFICIOS[],3,FALSE)</f>
        <v>PALACIO MUNICIPAL, S/N, COLONIA CENTRO</v>
      </c>
      <c r="G145" s="496" t="s">
        <v>4261</v>
      </c>
      <c r="H145" s="494" t="str">
        <f>VLOOKUP(MUEBLES2[[#This Row],[No. Area ]],AREAS[],2,FALSE)</f>
        <v xml:space="preserve">REGLAMENTOS Y ESPECTÁCULOS </v>
      </c>
      <c r="I145" s="496" t="str">
        <f>VLOOKUP(MUEBLES2[[#This Row],[No. Area ]],AREAS[],5,FALSE)</f>
        <v>LIC. ETZAEL MORENO SALVADOR</v>
      </c>
      <c r="J145" s="496">
        <v>41</v>
      </c>
      <c r="K145" s="494" t="str">
        <f>VLOOKUP(MUEBLES2[[#This Row],[Núm. De nomina]],PERSONAL[],2,FALSE)</f>
        <v>LIC. ETZAEL MORENO SALVADOR</v>
      </c>
      <c r="L145" s="496" t="str">
        <f>VLOOKUP(MUEBLES2[[#This Row],[Núm. De nomina]],PERSONAL[],3,FALSE)</f>
        <v xml:space="preserve">TITULAR </v>
      </c>
      <c r="M145" s="494" t="s">
        <v>4379</v>
      </c>
      <c r="N145" s="529" t="s">
        <v>4718</v>
      </c>
      <c r="O145" s="497" t="str">
        <f>VLOOKUP(MUEBLES2[[#This Row],[No. Del Bien ]],BIENES[],2,FALSE)</f>
        <v xml:space="preserve">ESCRITORIO </v>
      </c>
      <c r="P145" s="499" t="s">
        <v>2567</v>
      </c>
      <c r="Q145" s="529" t="s">
        <v>5081</v>
      </c>
      <c r="R145" s="494" t="s">
        <v>39</v>
      </c>
      <c r="S145" s="494" t="s">
        <v>39</v>
      </c>
      <c r="T145" s="494" t="s">
        <v>39</v>
      </c>
      <c r="U145" s="494" t="s">
        <v>40</v>
      </c>
      <c r="V145" s="525"/>
      <c r="W145" s="528"/>
      <c r="X145" s="528"/>
      <c r="Y145" s="528"/>
      <c r="Z145" s="510" t="s">
        <v>26</v>
      </c>
      <c r="AA145" s="546"/>
      <c r="AB145" s="493"/>
      <c r="AC145" s="600" t="s">
        <v>2358</v>
      </c>
    </row>
    <row r="146" spans="1:332" s="9" customFormat="1" ht="204.75" x14ac:dyDescent="0.25">
      <c r="A146" s="662" t="str">
        <f>CONCATENATE(MUEBLES2[[#This Row],[No..]],"-",MUEBLES2[[#This Row],[No. Area ]],"-",MUEBLES2[[#This Row],[No. Del Bien ]],"-",MUEBLES2[[#This Row],[No. Consecutivo del Bien ]],"-",MUEBLES2[[#This Row],[No. de inventario]])</f>
        <v>01-44-271-017-0140</v>
      </c>
      <c r="B146" s="495"/>
      <c r="C146" s="495" t="s">
        <v>6871</v>
      </c>
      <c r="D146" s="494" t="s">
        <v>4060</v>
      </c>
      <c r="E146" s="495" t="str">
        <f>VLOOKUP(MUEBLES2[[#This Row],[No..]],EDIFICIOS[],2,FALSE)</f>
        <v>PALACIO MUNICIPAL</v>
      </c>
      <c r="F146" s="495" t="str">
        <f>VLOOKUP(MUEBLES2[[#This Row],[No..]],EDIFICIOS[],3,FALSE)</f>
        <v>PALACIO MUNICIPAL, S/N, COLONIA CENTRO</v>
      </c>
      <c r="G146" s="496" t="s">
        <v>4289</v>
      </c>
      <c r="H146" s="494" t="str">
        <f>VLOOKUP(MUEBLES2[[#This Row],[No. Area ]],AREAS[],2,FALSE)</f>
        <v>SEGURIDAD PÚBLICA Y TRÁNSITO MUNICIPAL</v>
      </c>
      <c r="I146" s="496" t="str">
        <f>VLOOKUP(MUEBLES2[[#This Row],[No. Area ]],AREAS[],5,FALSE)</f>
        <v>LIC. MIGUEL ÁNGEL ALDANA  CANO</v>
      </c>
      <c r="J146" s="496" t="s">
        <v>4060</v>
      </c>
      <c r="K146" s="494" t="str">
        <f>VLOOKUP(MUEBLES2[[#This Row],[Núm. De nomina]],PERSONAL[],2,FALSE)</f>
        <v>LIC. MIGUEL ÁNGEL ALDANA  CANO</v>
      </c>
      <c r="L146" s="496" t="str">
        <f>VLOOKUP(MUEBLES2[[#This Row],[Núm. De nomina]],PERSONAL[],3,FALSE)</f>
        <v xml:space="preserve">TITULAR </v>
      </c>
      <c r="M146" s="494" t="s">
        <v>4904</v>
      </c>
      <c r="N146" s="496" t="s">
        <v>4708</v>
      </c>
      <c r="O146" s="497" t="str">
        <f>VLOOKUP(MUEBLES2[[#This Row],[No. Del Bien ]],BIENES[],2,FALSE)</f>
        <v xml:space="preserve">SILLA AJUSTABLE </v>
      </c>
      <c r="P146" s="499" t="s">
        <v>2569</v>
      </c>
      <c r="Q146" s="529" t="s">
        <v>5082</v>
      </c>
      <c r="R146" s="494" t="s">
        <v>39</v>
      </c>
      <c r="S146" s="494" t="s">
        <v>107</v>
      </c>
      <c r="T146" s="494" t="s">
        <v>39</v>
      </c>
      <c r="U146" s="494" t="s">
        <v>40</v>
      </c>
      <c r="V146" s="525">
        <v>41093</v>
      </c>
      <c r="W146" s="528">
        <v>841</v>
      </c>
      <c r="X146" s="528">
        <v>840</v>
      </c>
      <c r="Y146" s="528">
        <v>1</v>
      </c>
      <c r="Z146" s="495" t="s">
        <v>26</v>
      </c>
      <c r="AA146" s="538"/>
      <c r="AB146" s="493"/>
      <c r="AC146" s="600"/>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c r="DR146" s="15"/>
      <c r="DS146" s="15"/>
      <c r="DT146" s="15"/>
      <c r="DU146" s="15"/>
      <c r="DV146" s="15"/>
      <c r="DW146" s="15"/>
      <c r="DX146" s="15"/>
      <c r="DY146" s="15"/>
      <c r="DZ146" s="15"/>
      <c r="EA146" s="15"/>
      <c r="EB146" s="15"/>
      <c r="EC146" s="15"/>
      <c r="ED146" s="15"/>
      <c r="EE146" s="15"/>
      <c r="EF146" s="15"/>
      <c r="EG146" s="15"/>
      <c r="EH146" s="15"/>
      <c r="EI146" s="15"/>
      <c r="EJ146" s="15"/>
      <c r="EK146" s="15"/>
      <c r="EL146" s="15"/>
      <c r="EM146" s="15"/>
      <c r="EN146" s="15"/>
      <c r="EO146" s="15"/>
      <c r="EP146" s="15"/>
      <c r="EQ146" s="15"/>
      <c r="ER146" s="15"/>
      <c r="ES146" s="15"/>
      <c r="ET146" s="15"/>
      <c r="EU146" s="15"/>
      <c r="EV146" s="15"/>
      <c r="EW146" s="15"/>
      <c r="EX146" s="15"/>
      <c r="EY146" s="15"/>
      <c r="EZ146" s="15"/>
      <c r="FA146" s="15"/>
      <c r="FB146" s="15"/>
      <c r="FC146" s="15"/>
      <c r="FD146" s="15"/>
      <c r="FE146" s="15"/>
      <c r="FF146" s="15"/>
      <c r="FG146" s="15"/>
      <c r="FH146" s="15"/>
      <c r="FI146" s="15"/>
      <c r="FJ146" s="15"/>
      <c r="FK146" s="15"/>
      <c r="FL146" s="15"/>
      <c r="FM146" s="15"/>
      <c r="FN146" s="15"/>
      <c r="FO146" s="15"/>
      <c r="FP146" s="15"/>
      <c r="FQ146" s="15"/>
      <c r="FR146" s="15"/>
      <c r="FS146" s="15"/>
      <c r="FT146" s="15"/>
      <c r="FU146" s="15"/>
      <c r="FV146" s="15"/>
      <c r="FW146" s="15"/>
      <c r="FX146" s="15"/>
      <c r="FY146" s="15"/>
      <c r="FZ146" s="15"/>
      <c r="GA146" s="15"/>
      <c r="GB146" s="15"/>
      <c r="GC146" s="15"/>
      <c r="GD146" s="15"/>
      <c r="GE146" s="15"/>
      <c r="GF146" s="15"/>
      <c r="GG146" s="15"/>
      <c r="GH146" s="15"/>
      <c r="GI146" s="15"/>
      <c r="GJ146" s="15"/>
      <c r="GK146" s="15"/>
      <c r="GL146" s="15"/>
      <c r="GM146" s="15"/>
      <c r="GN146" s="15"/>
      <c r="GO146" s="15"/>
      <c r="GP146" s="15"/>
      <c r="GQ146" s="15"/>
      <c r="GR146" s="15"/>
      <c r="GS146" s="15"/>
      <c r="GT146" s="15"/>
      <c r="GU146" s="15"/>
      <c r="GV146" s="15"/>
      <c r="GW146" s="15"/>
      <c r="GX146" s="15"/>
      <c r="GY146" s="15"/>
      <c r="GZ146" s="15"/>
      <c r="HA146" s="15"/>
      <c r="HB146" s="15"/>
      <c r="HC146" s="15"/>
      <c r="HD146" s="15"/>
      <c r="HE146" s="15"/>
      <c r="HF146" s="15"/>
      <c r="HG146" s="15"/>
      <c r="HH146" s="15"/>
      <c r="HI146" s="15"/>
      <c r="HJ146" s="15"/>
      <c r="HK146" s="15"/>
      <c r="HL146" s="15"/>
      <c r="HM146" s="15"/>
      <c r="HN146" s="15"/>
      <c r="HO146" s="15"/>
      <c r="HP146" s="15"/>
      <c r="HQ146" s="15"/>
      <c r="HR146" s="15"/>
      <c r="HS146" s="15"/>
      <c r="HT146" s="15"/>
      <c r="HU146" s="15"/>
      <c r="HV146" s="15"/>
      <c r="HW146" s="15"/>
      <c r="HX146" s="15"/>
      <c r="HY146" s="15"/>
      <c r="HZ146" s="15"/>
      <c r="IA146" s="15"/>
      <c r="IB146" s="15"/>
      <c r="IC146" s="15"/>
      <c r="ID146" s="15"/>
      <c r="IE146" s="15"/>
      <c r="IF146" s="15"/>
      <c r="IG146" s="15"/>
      <c r="IH146" s="15"/>
      <c r="II146" s="15"/>
      <c r="IJ146" s="15"/>
      <c r="IK146" s="15"/>
      <c r="IL146" s="15"/>
      <c r="IM146" s="15"/>
      <c r="IN146" s="15"/>
      <c r="IO146" s="15"/>
      <c r="IP146" s="15"/>
      <c r="IQ146" s="15"/>
      <c r="IR146" s="15"/>
      <c r="IS146" s="15"/>
      <c r="IT146" s="15"/>
      <c r="IU146" s="15"/>
      <c r="IV146" s="15"/>
      <c r="IW146" s="15"/>
      <c r="IX146" s="15"/>
      <c r="IY146" s="15"/>
      <c r="IZ146" s="15"/>
      <c r="JA146" s="15"/>
      <c r="JB146" s="15"/>
      <c r="JC146" s="15"/>
      <c r="JD146" s="15"/>
      <c r="JE146" s="15"/>
      <c r="JF146" s="15"/>
      <c r="JG146" s="15"/>
      <c r="JH146" s="15"/>
      <c r="JI146" s="15"/>
      <c r="JJ146" s="15"/>
      <c r="JK146" s="15"/>
      <c r="JL146" s="15"/>
      <c r="JM146" s="15"/>
      <c r="JN146" s="15"/>
      <c r="JO146" s="15"/>
      <c r="JP146" s="15"/>
      <c r="JQ146" s="15"/>
      <c r="JR146" s="15"/>
      <c r="JS146" s="15"/>
      <c r="JT146" s="15"/>
      <c r="JU146" s="15"/>
      <c r="JV146" s="15"/>
      <c r="JW146" s="15"/>
      <c r="JX146" s="15"/>
      <c r="JY146" s="15"/>
      <c r="JZ146" s="15"/>
      <c r="KA146" s="15"/>
      <c r="KB146" s="15"/>
      <c r="KC146" s="15"/>
      <c r="KD146" s="15"/>
      <c r="KE146" s="15"/>
      <c r="KF146" s="15"/>
      <c r="KG146" s="15"/>
      <c r="KH146" s="15"/>
      <c r="KI146" s="15"/>
      <c r="KJ146" s="15"/>
      <c r="KK146" s="15"/>
      <c r="KL146" s="15"/>
      <c r="KM146" s="15"/>
      <c r="KN146" s="15"/>
      <c r="KO146" s="15"/>
      <c r="KP146" s="15"/>
      <c r="KQ146" s="15"/>
      <c r="KR146" s="15"/>
      <c r="KS146" s="15"/>
      <c r="KT146" s="15"/>
      <c r="KU146" s="15"/>
      <c r="KV146" s="15"/>
      <c r="KW146" s="15"/>
      <c r="KX146" s="15"/>
      <c r="KY146" s="15"/>
      <c r="KZ146" s="15"/>
      <c r="LA146" s="15"/>
      <c r="LB146" s="15"/>
      <c r="LC146" s="15"/>
      <c r="LD146" s="15"/>
      <c r="LE146" s="15"/>
      <c r="LF146" s="15"/>
      <c r="LG146" s="15"/>
      <c r="LH146" s="15"/>
      <c r="LI146" s="15"/>
      <c r="LJ146" s="15"/>
      <c r="LK146" s="15"/>
      <c r="LL146" s="15"/>
      <c r="LM146" s="15"/>
      <c r="LN146" s="15"/>
      <c r="LO146" s="15"/>
      <c r="LP146" s="15"/>
      <c r="LQ146" s="15"/>
      <c r="LR146" s="15"/>
      <c r="LS146" s="15"/>
      <c r="LT146" s="15"/>
    </row>
    <row r="147" spans="1:332" s="9" customFormat="1" ht="126" x14ac:dyDescent="0.25">
      <c r="A147" s="662" t="str">
        <f>CONCATENATE(MUEBLES2[[#This Row],[No..]],"-",MUEBLES2[[#This Row],[No. Area ]],"-",MUEBLES2[[#This Row],[No. Del Bien ]],"-",MUEBLES2[[#This Row],[No. Consecutivo del Bien ]],"-",MUEBLES2[[#This Row],[No. de inventario]])</f>
        <v>01-44-007-005-0141</v>
      </c>
      <c r="B147" s="495"/>
      <c r="C147" s="495" t="s">
        <v>6872</v>
      </c>
      <c r="D147" s="494" t="s">
        <v>4060</v>
      </c>
      <c r="E147" s="495" t="str">
        <f>VLOOKUP(MUEBLES2[[#This Row],[No..]],EDIFICIOS[],2,FALSE)</f>
        <v>PALACIO MUNICIPAL</v>
      </c>
      <c r="F147" s="495" t="str">
        <f>VLOOKUP(MUEBLES2[[#This Row],[No..]],EDIFICIOS[],3,FALSE)</f>
        <v>PALACIO MUNICIPAL, S/N, COLONIA CENTRO</v>
      </c>
      <c r="G147" s="496" t="s">
        <v>4289</v>
      </c>
      <c r="H147" s="494" t="str">
        <f>VLOOKUP(MUEBLES2[[#This Row],[No. Area ]],AREAS[],2,FALSE)</f>
        <v>SEGURIDAD PÚBLICA Y TRÁNSITO MUNICIPAL</v>
      </c>
      <c r="I147" s="496" t="str">
        <f>VLOOKUP(MUEBLES2[[#This Row],[No. Area ]],AREAS[],5,FALSE)</f>
        <v>LIC. MIGUEL ÁNGEL ALDANA  CANO</v>
      </c>
      <c r="J147" s="496" t="s">
        <v>4060</v>
      </c>
      <c r="K147" s="494" t="str">
        <f>VLOOKUP(MUEBLES2[[#This Row],[Núm. De nomina]],PERSONAL[],2,FALSE)</f>
        <v>LIC. MIGUEL ÁNGEL ALDANA  CANO</v>
      </c>
      <c r="L147" s="496" t="str">
        <f>VLOOKUP(MUEBLES2[[#This Row],[Núm. De nomina]],PERSONAL[],3,FALSE)</f>
        <v xml:space="preserve">TITULAR </v>
      </c>
      <c r="M147" s="494" t="s">
        <v>4698</v>
      </c>
      <c r="N147" s="529" t="s">
        <v>4696</v>
      </c>
      <c r="O147" s="497" t="str">
        <f>VLOOKUP(MUEBLES2[[#This Row],[No. Del Bien ]],BIENES[],2,FALSE)</f>
        <v>ANAQUEL</v>
      </c>
      <c r="P147" s="499" t="s">
        <v>2571</v>
      </c>
      <c r="Q147" s="529" t="s">
        <v>5083</v>
      </c>
      <c r="R147" s="494" t="s">
        <v>557</v>
      </c>
      <c r="S147" s="494" t="s">
        <v>557</v>
      </c>
      <c r="T147" s="494" t="s">
        <v>557</v>
      </c>
      <c r="U147" s="494" t="s">
        <v>865</v>
      </c>
      <c r="V147" s="525"/>
      <c r="W147" s="528"/>
      <c r="X147" s="528"/>
      <c r="Y147" s="528"/>
      <c r="Z147" s="495" t="s">
        <v>26</v>
      </c>
      <c r="AA147" s="538"/>
      <c r="AB147" s="493"/>
      <c r="AC147" s="600" t="s">
        <v>2572</v>
      </c>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c r="DY147" s="15"/>
      <c r="DZ147" s="15"/>
      <c r="EA147" s="15"/>
      <c r="EB147" s="15"/>
      <c r="EC147" s="15"/>
      <c r="ED147" s="15"/>
      <c r="EE147" s="15"/>
      <c r="EF147" s="15"/>
      <c r="EG147" s="15"/>
      <c r="EH147" s="15"/>
      <c r="EI147" s="15"/>
      <c r="EJ147" s="15"/>
      <c r="EK147" s="15"/>
      <c r="EL147" s="15"/>
      <c r="EM147" s="15"/>
      <c r="EN147" s="15"/>
      <c r="EO147" s="15"/>
      <c r="EP147" s="15"/>
      <c r="EQ147" s="15"/>
      <c r="ER147" s="15"/>
      <c r="ES147" s="15"/>
      <c r="ET147" s="15"/>
      <c r="EU147" s="15"/>
      <c r="EV147" s="15"/>
      <c r="EW147" s="15"/>
      <c r="EX147" s="15"/>
      <c r="EY147" s="15"/>
      <c r="EZ147" s="15"/>
      <c r="FA147" s="15"/>
      <c r="FB147" s="15"/>
      <c r="FC147" s="15"/>
      <c r="FD147" s="15"/>
      <c r="FE147" s="15"/>
      <c r="FF147" s="15"/>
      <c r="FG147" s="15"/>
      <c r="FH147" s="15"/>
      <c r="FI147" s="15"/>
      <c r="FJ147" s="15"/>
      <c r="FK147" s="15"/>
      <c r="FL147" s="15"/>
      <c r="FM147" s="15"/>
      <c r="FN147" s="15"/>
      <c r="FO147" s="15"/>
      <c r="FP147" s="15"/>
      <c r="FQ147" s="15"/>
      <c r="FR147" s="15"/>
      <c r="FS147" s="15"/>
      <c r="FT147" s="15"/>
      <c r="FU147" s="15"/>
      <c r="FV147" s="15"/>
      <c r="FW147" s="15"/>
      <c r="FX147" s="15"/>
      <c r="FY147" s="15"/>
      <c r="FZ147" s="15"/>
      <c r="GA147" s="15"/>
      <c r="GB147" s="15"/>
      <c r="GC147" s="15"/>
      <c r="GD147" s="15"/>
      <c r="GE147" s="15"/>
      <c r="GF147" s="15"/>
      <c r="GG147" s="15"/>
      <c r="GH147" s="15"/>
      <c r="GI147" s="15"/>
      <c r="GJ147" s="15"/>
      <c r="GK147" s="15"/>
      <c r="GL147" s="15"/>
      <c r="GM147" s="15"/>
      <c r="GN147" s="15"/>
      <c r="GO147" s="15"/>
      <c r="GP147" s="15"/>
      <c r="GQ147" s="15"/>
      <c r="GR147" s="15"/>
      <c r="GS147" s="15"/>
      <c r="GT147" s="15"/>
      <c r="GU147" s="15"/>
      <c r="GV147" s="15"/>
      <c r="GW147" s="15"/>
      <c r="GX147" s="15"/>
      <c r="GY147" s="15"/>
      <c r="GZ147" s="15"/>
      <c r="HA147" s="15"/>
      <c r="HB147" s="15"/>
      <c r="HC147" s="15"/>
      <c r="HD147" s="15"/>
      <c r="HE147" s="15"/>
      <c r="HF147" s="15"/>
      <c r="HG147" s="15"/>
      <c r="HH147" s="15"/>
      <c r="HI147" s="15"/>
      <c r="HJ147" s="15"/>
      <c r="HK147" s="15"/>
      <c r="HL147" s="15"/>
      <c r="HM147" s="15"/>
      <c r="HN147" s="15"/>
      <c r="HO147" s="15"/>
      <c r="HP147" s="15"/>
      <c r="HQ147" s="15"/>
      <c r="HR147" s="15"/>
      <c r="HS147" s="15"/>
      <c r="HT147" s="15"/>
      <c r="HU147" s="15"/>
      <c r="HV147" s="15"/>
      <c r="HW147" s="15"/>
      <c r="HX147" s="15"/>
      <c r="HY147" s="15"/>
      <c r="HZ147" s="15"/>
      <c r="IA147" s="15"/>
      <c r="IB147" s="15"/>
      <c r="IC147" s="15"/>
      <c r="ID147" s="15"/>
      <c r="IE147" s="15"/>
      <c r="IF147" s="15"/>
      <c r="IG147" s="15"/>
      <c r="IH147" s="15"/>
      <c r="II147" s="15"/>
      <c r="IJ147" s="15"/>
      <c r="IK147" s="15"/>
      <c r="IL147" s="15"/>
      <c r="IM147" s="15"/>
      <c r="IN147" s="15"/>
      <c r="IO147" s="15"/>
      <c r="IP147" s="15"/>
      <c r="IQ147" s="15"/>
      <c r="IR147" s="15"/>
      <c r="IS147" s="15"/>
      <c r="IT147" s="15"/>
      <c r="IU147" s="15"/>
      <c r="IV147" s="15"/>
      <c r="IW147" s="15"/>
      <c r="IX147" s="15"/>
      <c r="IY147" s="15"/>
      <c r="IZ147" s="15"/>
      <c r="JA147" s="15"/>
      <c r="JB147" s="15"/>
      <c r="JC147" s="15"/>
      <c r="JD147" s="15"/>
      <c r="JE147" s="15"/>
      <c r="JF147" s="15"/>
      <c r="JG147" s="15"/>
      <c r="JH147" s="15"/>
      <c r="JI147" s="15"/>
      <c r="JJ147" s="15"/>
      <c r="JK147" s="15"/>
      <c r="JL147" s="15"/>
      <c r="JM147" s="15"/>
      <c r="JN147" s="15"/>
      <c r="JO147" s="15"/>
      <c r="JP147" s="15"/>
      <c r="JQ147" s="15"/>
      <c r="JR147" s="15"/>
      <c r="JS147" s="15"/>
      <c r="JT147" s="15"/>
      <c r="JU147" s="15"/>
      <c r="JV147" s="15"/>
      <c r="JW147" s="15"/>
      <c r="JX147" s="15"/>
      <c r="JY147" s="15"/>
      <c r="JZ147" s="15"/>
      <c r="KA147" s="15"/>
      <c r="KB147" s="15"/>
      <c r="KC147" s="15"/>
      <c r="KD147" s="15"/>
      <c r="KE147" s="15"/>
      <c r="KF147" s="15"/>
      <c r="KG147" s="15"/>
      <c r="KH147" s="15"/>
      <c r="KI147" s="15"/>
      <c r="KJ147" s="15"/>
      <c r="KK147" s="15"/>
      <c r="KL147" s="15"/>
      <c r="KM147" s="15"/>
      <c r="KN147" s="15"/>
      <c r="KO147" s="15"/>
      <c r="KP147" s="15"/>
      <c r="KQ147" s="15"/>
      <c r="KR147" s="15"/>
      <c r="KS147" s="15"/>
      <c r="KT147" s="15"/>
      <c r="KU147" s="15"/>
      <c r="KV147" s="15"/>
      <c r="KW147" s="15"/>
      <c r="KX147" s="15"/>
      <c r="KY147" s="15"/>
      <c r="KZ147" s="15"/>
      <c r="LA147" s="15"/>
      <c r="LB147" s="15"/>
      <c r="LC147" s="15"/>
      <c r="LD147" s="15"/>
      <c r="LE147" s="15"/>
      <c r="LF147" s="15"/>
      <c r="LG147" s="15"/>
      <c r="LH147" s="15"/>
      <c r="LI147" s="15"/>
      <c r="LJ147" s="15"/>
      <c r="LK147" s="15"/>
      <c r="LL147" s="15"/>
      <c r="LM147" s="15"/>
      <c r="LN147" s="15"/>
      <c r="LO147" s="15"/>
      <c r="LP147" s="15"/>
      <c r="LQ147" s="15"/>
      <c r="LR147" s="15"/>
      <c r="LS147" s="15"/>
      <c r="LT147" s="15"/>
    </row>
    <row r="148" spans="1:332" s="9" customFormat="1" ht="126" x14ac:dyDescent="0.25">
      <c r="A148" s="662" t="str">
        <f>CONCATENATE(MUEBLES2[[#This Row],[No..]],"-",MUEBLES2[[#This Row],[No. Area ]],"-",MUEBLES2[[#This Row],[No. Del Bien ]],"-",MUEBLES2[[#This Row],[No. Consecutivo del Bien ]],"-",MUEBLES2[[#This Row],[No. de inventario]])</f>
        <v>01-44-013-017-0142</v>
      </c>
      <c r="B148" s="495"/>
      <c r="C148" s="495" t="s">
        <v>6873</v>
      </c>
      <c r="D148" s="494" t="s">
        <v>4060</v>
      </c>
      <c r="E148" s="495" t="str">
        <f>VLOOKUP(MUEBLES2[[#This Row],[No..]],EDIFICIOS[],2,FALSE)</f>
        <v>PALACIO MUNICIPAL</v>
      </c>
      <c r="F148" s="495" t="str">
        <f>VLOOKUP(MUEBLES2[[#This Row],[No..]],EDIFICIOS[],3,FALSE)</f>
        <v>PALACIO MUNICIPAL, S/N, COLONIA CENTRO</v>
      </c>
      <c r="G148" s="496" t="s">
        <v>4289</v>
      </c>
      <c r="H148" s="494" t="str">
        <f>VLOOKUP(MUEBLES2[[#This Row],[No. Area ]],AREAS[],2,FALSE)</f>
        <v>SEGURIDAD PÚBLICA Y TRÁNSITO MUNICIPAL</v>
      </c>
      <c r="I148" s="496" t="str">
        <f>VLOOKUP(MUEBLES2[[#This Row],[No. Area ]],AREAS[],5,FALSE)</f>
        <v>LIC. MIGUEL ÁNGEL ALDANA  CANO</v>
      </c>
      <c r="J148" s="496" t="s">
        <v>4720</v>
      </c>
      <c r="K148" s="494" t="str">
        <f>VLOOKUP(MUEBLES2[[#This Row],[Núm. De nomina]],PERSONAL[],2,FALSE)</f>
        <v>LIC. SANDRA AZUCENA PÉREZ RAMÍREZ</v>
      </c>
      <c r="L148" s="496" t="str">
        <f>VLOOKUP(MUEBLES2[[#This Row],[Núm. De nomina]],PERSONAL[],3,FALSE)</f>
        <v>AUXILIAR ADMINISTRATIVO</v>
      </c>
      <c r="M148" s="494" t="s">
        <v>4704</v>
      </c>
      <c r="N148" s="529" t="s">
        <v>4708</v>
      </c>
      <c r="O148" s="497" t="str">
        <f>VLOOKUP(MUEBLES2[[#This Row],[No. Del Bien ]],BIENES[],2,FALSE)</f>
        <v xml:space="preserve">ARCHIVERO </v>
      </c>
      <c r="P148" s="499" t="s">
        <v>2574</v>
      </c>
      <c r="Q148" s="529" t="s">
        <v>5084</v>
      </c>
      <c r="R148" s="494" t="s">
        <v>557</v>
      </c>
      <c r="S148" s="494" t="s">
        <v>557</v>
      </c>
      <c r="T148" s="494" t="s">
        <v>557</v>
      </c>
      <c r="U148" s="494" t="s">
        <v>26</v>
      </c>
      <c r="V148" s="535"/>
      <c r="W148" s="536"/>
      <c r="X148" s="537"/>
      <c r="Y148" s="537"/>
      <c r="Z148" s="538"/>
      <c r="AA148" s="538"/>
      <c r="AB148" s="493"/>
      <c r="AC148" s="600"/>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c r="DR148" s="15"/>
      <c r="DS148" s="15"/>
      <c r="DT148" s="15"/>
      <c r="DU148" s="15"/>
      <c r="DV148" s="15"/>
      <c r="DW148" s="15"/>
      <c r="DX148" s="15"/>
      <c r="DY148" s="15"/>
      <c r="DZ148" s="15"/>
      <c r="EA148" s="15"/>
      <c r="EB148" s="15"/>
      <c r="EC148" s="15"/>
      <c r="ED148" s="15"/>
      <c r="EE148" s="15"/>
      <c r="EF148" s="15"/>
      <c r="EG148" s="15"/>
      <c r="EH148" s="15"/>
      <c r="EI148" s="15"/>
      <c r="EJ148" s="15"/>
      <c r="EK148" s="15"/>
      <c r="EL148" s="15"/>
      <c r="EM148" s="15"/>
      <c r="EN148" s="15"/>
      <c r="EO148" s="15"/>
      <c r="EP148" s="15"/>
      <c r="EQ148" s="15"/>
      <c r="ER148" s="15"/>
      <c r="ES148" s="15"/>
      <c r="ET148" s="15"/>
      <c r="EU148" s="15"/>
      <c r="EV148" s="15"/>
      <c r="EW148" s="15"/>
      <c r="EX148" s="15"/>
      <c r="EY148" s="15"/>
      <c r="EZ148" s="15"/>
      <c r="FA148" s="15"/>
      <c r="FB148" s="15"/>
      <c r="FC148" s="15"/>
      <c r="FD148" s="15"/>
      <c r="FE148" s="15"/>
      <c r="FF148" s="15"/>
      <c r="FG148" s="15"/>
      <c r="FH148" s="15"/>
      <c r="FI148" s="15"/>
      <c r="FJ148" s="15"/>
      <c r="FK148" s="15"/>
      <c r="FL148" s="15"/>
      <c r="FM148" s="15"/>
      <c r="FN148" s="15"/>
      <c r="FO148" s="15"/>
      <c r="FP148" s="15"/>
      <c r="FQ148" s="15"/>
      <c r="FR148" s="15"/>
      <c r="FS148" s="15"/>
      <c r="FT148" s="15"/>
      <c r="FU148" s="15"/>
      <c r="FV148" s="15"/>
      <c r="FW148" s="15"/>
      <c r="FX148" s="15"/>
      <c r="FY148" s="15"/>
      <c r="FZ148" s="15"/>
      <c r="GA148" s="15"/>
      <c r="GB148" s="15"/>
      <c r="GC148" s="15"/>
      <c r="GD148" s="15"/>
      <c r="GE148" s="15"/>
      <c r="GF148" s="15"/>
      <c r="GG148" s="15"/>
      <c r="GH148" s="15"/>
      <c r="GI148" s="15"/>
      <c r="GJ148" s="15"/>
      <c r="GK148" s="15"/>
      <c r="GL148" s="15"/>
      <c r="GM148" s="15"/>
      <c r="GN148" s="15"/>
      <c r="GO148" s="15"/>
      <c r="GP148" s="15"/>
      <c r="GQ148" s="15"/>
      <c r="GR148" s="15"/>
      <c r="GS148" s="15"/>
      <c r="GT148" s="15"/>
      <c r="GU148" s="15"/>
      <c r="GV148" s="15"/>
      <c r="GW148" s="15"/>
      <c r="GX148" s="15"/>
      <c r="GY148" s="15"/>
      <c r="GZ148" s="15"/>
      <c r="HA148" s="15"/>
      <c r="HB148" s="15"/>
      <c r="HC148" s="15"/>
      <c r="HD148" s="15"/>
      <c r="HE148" s="15"/>
      <c r="HF148" s="15"/>
      <c r="HG148" s="15"/>
      <c r="HH148" s="15"/>
      <c r="HI148" s="15"/>
      <c r="HJ148" s="15"/>
      <c r="HK148" s="15"/>
      <c r="HL148" s="15"/>
      <c r="HM148" s="15"/>
      <c r="HN148" s="15"/>
      <c r="HO148" s="15"/>
      <c r="HP148" s="15"/>
      <c r="HQ148" s="15"/>
      <c r="HR148" s="15"/>
      <c r="HS148" s="15"/>
      <c r="HT148" s="15"/>
      <c r="HU148" s="15"/>
      <c r="HV148" s="15"/>
      <c r="HW148" s="15"/>
      <c r="HX148" s="15"/>
      <c r="HY148" s="15"/>
      <c r="HZ148" s="15"/>
      <c r="IA148" s="15"/>
      <c r="IB148" s="15"/>
      <c r="IC148" s="15"/>
      <c r="ID148" s="15"/>
      <c r="IE148" s="15"/>
      <c r="IF148" s="15"/>
      <c r="IG148" s="15"/>
      <c r="IH148" s="15"/>
      <c r="II148" s="15"/>
      <c r="IJ148" s="15"/>
      <c r="IK148" s="15"/>
      <c r="IL148" s="15"/>
      <c r="IM148" s="15"/>
      <c r="IN148" s="15"/>
      <c r="IO148" s="15"/>
      <c r="IP148" s="15"/>
      <c r="IQ148" s="15"/>
      <c r="IR148" s="15"/>
      <c r="IS148" s="15"/>
      <c r="IT148" s="15"/>
      <c r="IU148" s="15"/>
      <c r="IV148" s="15"/>
      <c r="IW148" s="15"/>
      <c r="IX148" s="15"/>
      <c r="IY148" s="15"/>
      <c r="IZ148" s="15"/>
      <c r="JA148" s="15"/>
      <c r="JB148" s="15"/>
      <c r="JC148" s="15"/>
      <c r="JD148" s="15"/>
      <c r="JE148" s="15"/>
      <c r="JF148" s="15"/>
      <c r="JG148" s="15"/>
      <c r="JH148" s="15"/>
      <c r="JI148" s="15"/>
      <c r="JJ148" s="15"/>
      <c r="JK148" s="15"/>
      <c r="JL148" s="15"/>
      <c r="JM148" s="15"/>
      <c r="JN148" s="15"/>
      <c r="JO148" s="15"/>
      <c r="JP148" s="15"/>
      <c r="JQ148" s="15"/>
      <c r="JR148" s="15"/>
      <c r="JS148" s="15"/>
      <c r="JT148" s="15"/>
      <c r="JU148" s="15"/>
      <c r="JV148" s="15"/>
      <c r="JW148" s="15"/>
      <c r="JX148" s="15"/>
      <c r="JY148" s="15"/>
      <c r="JZ148" s="15"/>
      <c r="KA148" s="15"/>
      <c r="KB148" s="15"/>
      <c r="KC148" s="15"/>
      <c r="KD148" s="15"/>
      <c r="KE148" s="15"/>
      <c r="KF148" s="15"/>
      <c r="KG148" s="15"/>
      <c r="KH148" s="15"/>
      <c r="KI148" s="15"/>
      <c r="KJ148" s="15"/>
      <c r="KK148" s="15"/>
      <c r="KL148" s="15"/>
      <c r="KM148" s="15"/>
      <c r="KN148" s="15"/>
      <c r="KO148" s="15"/>
      <c r="KP148" s="15"/>
      <c r="KQ148" s="15"/>
      <c r="KR148" s="15"/>
      <c r="KS148" s="15"/>
      <c r="KT148" s="15"/>
      <c r="KU148" s="15"/>
      <c r="KV148" s="15"/>
      <c r="KW148" s="15"/>
      <c r="KX148" s="15"/>
      <c r="KY148" s="15"/>
      <c r="KZ148" s="15"/>
      <c r="LA148" s="15"/>
      <c r="LB148" s="15"/>
      <c r="LC148" s="15"/>
      <c r="LD148" s="15"/>
      <c r="LE148" s="15"/>
      <c r="LF148" s="15"/>
      <c r="LG148" s="15"/>
      <c r="LH148" s="15"/>
      <c r="LI148" s="15"/>
      <c r="LJ148" s="15"/>
      <c r="LK148" s="15"/>
      <c r="LL148" s="15"/>
      <c r="LM148" s="15"/>
      <c r="LN148" s="15"/>
      <c r="LO148" s="15"/>
      <c r="LP148" s="15"/>
      <c r="LQ148" s="15"/>
      <c r="LR148" s="15"/>
      <c r="LS148" s="15"/>
      <c r="LT148" s="15"/>
    </row>
    <row r="149" spans="1:332" s="9" customFormat="1" ht="126" x14ac:dyDescent="0.25">
      <c r="A149" s="662" t="str">
        <f>CONCATENATE(MUEBLES2[[#This Row],[No..]],"-",MUEBLES2[[#This Row],[No. Area ]],"-",MUEBLES2[[#This Row],[No. Del Bien ]],"-",MUEBLES2[[#This Row],[No. Consecutivo del Bien ]],"-",MUEBLES2[[#This Row],[No. de inventario]])</f>
        <v>01-44-271-018-0143</v>
      </c>
      <c r="B149" s="495"/>
      <c r="C149" s="495" t="s">
        <v>6874</v>
      </c>
      <c r="D149" s="494" t="s">
        <v>4060</v>
      </c>
      <c r="E149" s="495" t="str">
        <f>VLOOKUP(MUEBLES2[[#This Row],[No..]],EDIFICIOS[],2,FALSE)</f>
        <v>PALACIO MUNICIPAL</v>
      </c>
      <c r="F149" s="495" t="str">
        <f>VLOOKUP(MUEBLES2[[#This Row],[No..]],EDIFICIOS[],3,FALSE)</f>
        <v>PALACIO MUNICIPAL, S/N, COLONIA CENTRO</v>
      </c>
      <c r="G149" s="496" t="s">
        <v>4289</v>
      </c>
      <c r="H149" s="494" t="str">
        <f>VLOOKUP(MUEBLES2[[#This Row],[No. Area ]],AREAS[],2,FALSE)</f>
        <v>SEGURIDAD PÚBLICA Y TRÁNSITO MUNICIPAL</v>
      </c>
      <c r="I149" s="496" t="str">
        <f>VLOOKUP(MUEBLES2[[#This Row],[No. Area ]],AREAS[],5,FALSE)</f>
        <v>LIC. MIGUEL ÁNGEL ALDANA  CANO</v>
      </c>
      <c r="J149" s="496" t="s">
        <v>4060</v>
      </c>
      <c r="K149" s="494" t="str">
        <f>VLOOKUP(MUEBLES2[[#This Row],[Núm. De nomina]],PERSONAL[],2,FALSE)</f>
        <v>LIC. MIGUEL ÁNGEL ALDANA  CANO</v>
      </c>
      <c r="L149" s="496" t="str">
        <f>VLOOKUP(MUEBLES2[[#This Row],[Núm. De nomina]],PERSONAL[],3,FALSE)</f>
        <v xml:space="preserve">TITULAR </v>
      </c>
      <c r="M149" s="494" t="s">
        <v>4904</v>
      </c>
      <c r="N149" s="529" t="s">
        <v>4709</v>
      </c>
      <c r="O149" s="497" t="str">
        <f>VLOOKUP(MUEBLES2[[#This Row],[No. Del Bien ]],BIENES[],2,FALSE)</f>
        <v xml:space="preserve">SILLA AJUSTABLE </v>
      </c>
      <c r="P149" s="499" t="s">
        <v>2576</v>
      </c>
      <c r="Q149" s="529" t="s">
        <v>5085</v>
      </c>
      <c r="R149" s="494" t="s">
        <v>39</v>
      </c>
      <c r="S149" s="494" t="s">
        <v>39</v>
      </c>
      <c r="T149" s="494" t="s">
        <v>39</v>
      </c>
      <c r="U149" s="494" t="s">
        <v>39</v>
      </c>
      <c r="V149" s="525">
        <v>43268</v>
      </c>
      <c r="W149" s="528">
        <v>2798</v>
      </c>
      <c r="X149" s="528">
        <v>0</v>
      </c>
      <c r="Y149" s="528">
        <v>2798</v>
      </c>
      <c r="Z149" s="495" t="s">
        <v>26</v>
      </c>
      <c r="AA149" s="538"/>
      <c r="AB149" s="493"/>
      <c r="AC149" s="600" t="s">
        <v>2577</v>
      </c>
    </row>
    <row r="150" spans="1:332" s="9" customFormat="1" ht="220.5" x14ac:dyDescent="0.25">
      <c r="A150" s="662" t="str">
        <f>CONCATENATE(MUEBLES2[[#This Row],[No..]],"-",MUEBLES2[[#This Row],[No. Area ]],"-",MUEBLES2[[#This Row],[No. Del Bien ]],"-",MUEBLES2[[#This Row],[No. Consecutivo del Bien ]],"-",MUEBLES2[[#This Row],[No. de inventario]])</f>
        <v>01-44-115-028-0144</v>
      </c>
      <c r="B150" s="495"/>
      <c r="C150" s="495" t="s">
        <v>6875</v>
      </c>
      <c r="D150" s="494" t="s">
        <v>4060</v>
      </c>
      <c r="E150" s="495" t="str">
        <f>VLOOKUP(MUEBLES2[[#This Row],[No..]],EDIFICIOS[],2,FALSE)</f>
        <v>PALACIO MUNICIPAL</v>
      </c>
      <c r="F150" s="495" t="str">
        <f>VLOOKUP(MUEBLES2[[#This Row],[No..]],EDIFICIOS[],3,FALSE)</f>
        <v>PALACIO MUNICIPAL, S/N, COLONIA CENTRO</v>
      </c>
      <c r="G150" s="496" t="s">
        <v>4289</v>
      </c>
      <c r="H150" s="494" t="str">
        <f>VLOOKUP(MUEBLES2[[#This Row],[No. Area ]],AREAS[],2,FALSE)</f>
        <v>SEGURIDAD PÚBLICA Y TRÁNSITO MUNICIPAL</v>
      </c>
      <c r="I150" s="496" t="str">
        <f>VLOOKUP(MUEBLES2[[#This Row],[No. Area ]],AREAS[],5,FALSE)</f>
        <v>LIC. MIGUEL ÁNGEL ALDANA  CANO</v>
      </c>
      <c r="J150" s="496" t="s">
        <v>4060</v>
      </c>
      <c r="K150" s="494" t="str">
        <f>VLOOKUP(MUEBLES2[[#This Row],[Núm. De nomina]],PERSONAL[],2,FALSE)</f>
        <v>LIC. MIGUEL ÁNGEL ALDANA  CANO</v>
      </c>
      <c r="L150" s="496" t="str">
        <f>VLOOKUP(MUEBLES2[[#This Row],[Núm. De nomina]],PERSONAL[],3,FALSE)</f>
        <v xml:space="preserve">TITULAR </v>
      </c>
      <c r="M150" s="494" t="s">
        <v>4379</v>
      </c>
      <c r="N150" s="529" t="s">
        <v>4719</v>
      </c>
      <c r="O150" s="497" t="str">
        <f>VLOOKUP(MUEBLES2[[#This Row],[No. Del Bien ]],BIENES[],2,FALSE)</f>
        <v xml:space="preserve">ESCRITORIO </v>
      </c>
      <c r="P150" s="499" t="s">
        <v>2360</v>
      </c>
      <c r="Q150" s="529" t="s">
        <v>5086</v>
      </c>
      <c r="R150" s="494" t="s">
        <v>39</v>
      </c>
      <c r="S150" s="494" t="s">
        <v>39</v>
      </c>
      <c r="T150" s="494" t="s">
        <v>39</v>
      </c>
      <c r="U150" s="494" t="s">
        <v>40</v>
      </c>
      <c r="V150" s="525">
        <v>39210</v>
      </c>
      <c r="W150" s="528">
        <v>2610</v>
      </c>
      <c r="X150" s="528">
        <v>0</v>
      </c>
      <c r="Y150" s="528">
        <v>2610</v>
      </c>
      <c r="Z150" s="495" t="s">
        <v>26</v>
      </c>
      <c r="AA150" s="538"/>
      <c r="AB150" s="493"/>
      <c r="AC150" s="600" t="s">
        <v>2579</v>
      </c>
    </row>
    <row r="151" spans="1:332" s="9" customFormat="1" ht="126" x14ac:dyDescent="0.25">
      <c r="A151" s="662" t="str">
        <f>CONCATENATE(MUEBLES2[[#This Row],[No..]],"-",MUEBLES2[[#This Row],[No. Area ]],"-",MUEBLES2[[#This Row],[No. Del Bien ]],"-",MUEBLES2[[#This Row],[No. Consecutivo del Bien ]],"-",MUEBLES2[[#This Row],[No. de inventario]])</f>
        <v>01-44-192-005-0145</v>
      </c>
      <c r="B151" s="495"/>
      <c r="C151" s="495" t="s">
        <v>6876</v>
      </c>
      <c r="D151" s="494" t="s">
        <v>4060</v>
      </c>
      <c r="E151" s="495" t="str">
        <f>VLOOKUP(MUEBLES2[[#This Row],[No..]],EDIFICIOS[],2,FALSE)</f>
        <v>PALACIO MUNICIPAL</v>
      </c>
      <c r="F151" s="495" t="str">
        <f>VLOOKUP(MUEBLES2[[#This Row],[No..]],EDIFICIOS[],3,FALSE)</f>
        <v>PALACIO MUNICIPAL, S/N, COLONIA CENTRO</v>
      </c>
      <c r="G151" s="496" t="s">
        <v>4289</v>
      </c>
      <c r="H151" s="494" t="str">
        <f>VLOOKUP(MUEBLES2[[#This Row],[No. Area ]],AREAS[],2,FALSE)</f>
        <v>SEGURIDAD PÚBLICA Y TRÁNSITO MUNICIPAL</v>
      </c>
      <c r="I151" s="496" t="str">
        <f>VLOOKUP(MUEBLES2[[#This Row],[No. Area ]],AREAS[],5,FALSE)</f>
        <v>LIC. MIGUEL ÁNGEL ALDANA  CANO</v>
      </c>
      <c r="J151" s="496" t="s">
        <v>4060</v>
      </c>
      <c r="K151" s="494" t="str">
        <f>VLOOKUP(MUEBLES2[[#This Row],[Núm. De nomina]],PERSONAL[],2,FALSE)</f>
        <v>LIC. MIGUEL ÁNGEL ALDANA  CANO</v>
      </c>
      <c r="L151" s="496" t="str">
        <f>VLOOKUP(MUEBLES2[[#This Row],[Núm. De nomina]],PERSONAL[],3,FALSE)</f>
        <v xml:space="preserve">TITULAR </v>
      </c>
      <c r="M151" s="494" t="s">
        <v>4826</v>
      </c>
      <c r="N151" s="529" t="s">
        <v>4696</v>
      </c>
      <c r="O151" s="497" t="str">
        <f>VLOOKUP(MUEBLES2[[#This Row],[No. Del Bien ]],BIENES[],2,FALSE)</f>
        <v xml:space="preserve">MESA </v>
      </c>
      <c r="P151" s="499" t="s">
        <v>2581</v>
      </c>
      <c r="Q151" s="529" t="s">
        <v>5087</v>
      </c>
      <c r="R151" s="494" t="s">
        <v>39</v>
      </c>
      <c r="S151" s="494" t="s">
        <v>39</v>
      </c>
      <c r="T151" s="494" t="s">
        <v>39</v>
      </c>
      <c r="U151" s="494" t="s">
        <v>40</v>
      </c>
      <c r="V151" s="494" t="s">
        <v>26</v>
      </c>
      <c r="W151" s="528">
        <v>15499</v>
      </c>
      <c r="X151" s="528">
        <v>0</v>
      </c>
      <c r="Y151" s="528">
        <v>15499</v>
      </c>
      <c r="Z151" s="495" t="s">
        <v>33</v>
      </c>
      <c r="AA151" s="538"/>
      <c r="AB151" s="493"/>
      <c r="AC151" s="600"/>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c r="HG151" s="15"/>
      <c r="HH151" s="15"/>
      <c r="HI151" s="15"/>
      <c r="HJ151" s="15"/>
      <c r="HK151" s="15"/>
      <c r="HL151" s="15"/>
      <c r="HM151" s="15"/>
      <c r="HN151" s="15"/>
      <c r="HO151" s="15"/>
      <c r="HP151" s="15"/>
      <c r="HQ151" s="15"/>
      <c r="HR151" s="15"/>
      <c r="HS151" s="15"/>
      <c r="HT151" s="15"/>
      <c r="HU151" s="15"/>
      <c r="HV151" s="15"/>
      <c r="HW151" s="15"/>
      <c r="HX151" s="15"/>
      <c r="HY151" s="15"/>
      <c r="HZ151" s="15"/>
      <c r="IA151" s="15"/>
      <c r="IB151" s="15"/>
      <c r="IC151" s="15"/>
      <c r="ID151" s="15"/>
      <c r="IE151" s="15"/>
      <c r="IF151" s="15"/>
      <c r="IG151" s="15"/>
      <c r="IH151" s="15"/>
      <c r="II151" s="15"/>
      <c r="IJ151" s="15"/>
      <c r="IK151" s="15"/>
      <c r="IL151" s="15"/>
      <c r="IM151" s="15"/>
      <c r="IN151" s="15"/>
      <c r="IO151" s="15"/>
      <c r="IP151" s="15"/>
      <c r="IQ151" s="15"/>
      <c r="IR151" s="15"/>
      <c r="IS151" s="15"/>
      <c r="IT151" s="15"/>
      <c r="IU151" s="15"/>
      <c r="IV151" s="15"/>
      <c r="IW151" s="15"/>
      <c r="IX151" s="15"/>
      <c r="IY151" s="15"/>
      <c r="IZ151" s="15"/>
      <c r="JA151" s="15"/>
      <c r="JB151" s="15"/>
      <c r="JC151" s="15"/>
      <c r="JD151" s="15"/>
      <c r="JE151" s="15"/>
      <c r="JF151" s="15"/>
      <c r="JG151" s="15"/>
      <c r="JH151" s="15"/>
      <c r="JI151" s="15"/>
      <c r="JJ151" s="15"/>
      <c r="JK151" s="15"/>
      <c r="JL151" s="15"/>
      <c r="JM151" s="15"/>
      <c r="JN151" s="15"/>
      <c r="JO151" s="15"/>
      <c r="JP151" s="15"/>
      <c r="JQ151" s="15"/>
      <c r="JR151" s="15"/>
      <c r="JS151" s="15"/>
      <c r="JT151" s="15"/>
      <c r="JU151" s="15"/>
      <c r="JV151" s="15"/>
      <c r="JW151" s="15"/>
      <c r="JX151" s="15"/>
      <c r="JY151" s="15"/>
      <c r="JZ151" s="15"/>
      <c r="KA151" s="15"/>
      <c r="KB151" s="15"/>
      <c r="KC151" s="15"/>
      <c r="KD151" s="15"/>
      <c r="KE151" s="15"/>
      <c r="KF151" s="15"/>
      <c r="KG151" s="15"/>
      <c r="KH151" s="15"/>
      <c r="KI151" s="15"/>
      <c r="KJ151" s="15"/>
      <c r="KK151" s="15"/>
      <c r="KL151" s="15"/>
      <c r="KM151" s="15"/>
      <c r="KN151" s="15"/>
      <c r="KO151" s="15"/>
      <c r="KP151" s="15"/>
      <c r="KQ151" s="15"/>
      <c r="KR151" s="15"/>
      <c r="KS151" s="15"/>
      <c r="KT151" s="15"/>
      <c r="KU151" s="15"/>
      <c r="KV151" s="15"/>
      <c r="KW151" s="15"/>
      <c r="KX151" s="15"/>
      <c r="KY151" s="15"/>
      <c r="KZ151" s="15"/>
      <c r="LA151" s="15"/>
      <c r="LB151" s="15"/>
      <c r="LC151" s="15"/>
      <c r="LD151" s="15"/>
      <c r="LE151" s="15"/>
      <c r="LF151" s="15"/>
      <c r="LG151" s="15"/>
      <c r="LH151" s="15"/>
      <c r="LI151" s="15"/>
      <c r="LJ151" s="15"/>
      <c r="LK151" s="15"/>
      <c r="LL151" s="15"/>
      <c r="LM151" s="15"/>
      <c r="LN151" s="15"/>
      <c r="LO151" s="15"/>
      <c r="LP151" s="15"/>
      <c r="LQ151" s="15"/>
      <c r="LR151" s="15"/>
      <c r="LS151" s="15"/>
      <c r="LT151" s="15"/>
    </row>
    <row r="152" spans="1:332" s="9" customFormat="1" ht="126" x14ac:dyDescent="0.25">
      <c r="A152" s="662" t="str">
        <f>CONCATENATE(MUEBLES2[[#This Row],[No..]],"-",MUEBLES2[[#This Row],[No. Area ]],"-",MUEBLES2[[#This Row],[No. Del Bien ]],"-",MUEBLES2[[#This Row],[No. Consecutivo del Bien ]],"-",MUEBLES2[[#This Row],[No. de inventario]])</f>
        <v>01-44-272-037-0146</v>
      </c>
      <c r="B152" s="495"/>
      <c r="C152" s="495" t="s">
        <v>6877</v>
      </c>
      <c r="D152" s="494" t="s">
        <v>4060</v>
      </c>
      <c r="E152" s="495" t="str">
        <f>VLOOKUP(MUEBLES2[[#This Row],[No..]],EDIFICIOS[],2,FALSE)</f>
        <v>PALACIO MUNICIPAL</v>
      </c>
      <c r="F152" s="495" t="str">
        <f>VLOOKUP(MUEBLES2[[#This Row],[No..]],EDIFICIOS[],3,FALSE)</f>
        <v>PALACIO MUNICIPAL, S/N, COLONIA CENTRO</v>
      </c>
      <c r="G152" s="496" t="s">
        <v>4289</v>
      </c>
      <c r="H152" s="494" t="str">
        <f>VLOOKUP(MUEBLES2[[#This Row],[No. Area ]],AREAS[],2,FALSE)</f>
        <v>SEGURIDAD PÚBLICA Y TRÁNSITO MUNICIPAL</v>
      </c>
      <c r="I152" s="496" t="str">
        <f>VLOOKUP(MUEBLES2[[#This Row],[No. Area ]],AREAS[],5,FALSE)</f>
        <v>LIC. MIGUEL ÁNGEL ALDANA  CANO</v>
      </c>
      <c r="J152" s="496" t="s">
        <v>4060</v>
      </c>
      <c r="K152" s="494" t="str">
        <f>VLOOKUP(MUEBLES2[[#This Row],[Núm. De nomina]],PERSONAL[],2,FALSE)</f>
        <v>LIC. MIGUEL ÁNGEL ALDANA  CANO</v>
      </c>
      <c r="L152" s="496" t="str">
        <f>VLOOKUP(MUEBLES2[[#This Row],[Núm. De nomina]],PERSONAL[],3,FALSE)</f>
        <v xml:space="preserve">TITULAR </v>
      </c>
      <c r="M152" s="494" t="s">
        <v>4905</v>
      </c>
      <c r="N152" s="529" t="s">
        <v>4728</v>
      </c>
      <c r="O152" s="497" t="str">
        <f>VLOOKUP(MUEBLES2[[#This Row],[No. Del Bien ]],BIENES[],2,FALSE)</f>
        <v xml:space="preserve">SILLA DE ESPERA </v>
      </c>
      <c r="P152" s="499" t="s">
        <v>2583</v>
      </c>
      <c r="Q152" s="529" t="s">
        <v>5088</v>
      </c>
      <c r="R152" s="494" t="s">
        <v>39</v>
      </c>
      <c r="S152" s="494" t="s">
        <v>39</v>
      </c>
      <c r="T152" s="494" t="s">
        <v>39</v>
      </c>
      <c r="U152" s="494" t="s">
        <v>39</v>
      </c>
      <c r="V152" s="525"/>
      <c r="W152" s="528"/>
      <c r="X152" s="528"/>
      <c r="Y152" s="528"/>
      <c r="Z152" s="495" t="s">
        <v>26</v>
      </c>
      <c r="AA152" s="538"/>
      <c r="AB152" s="493"/>
      <c r="AC152" s="600"/>
    </row>
    <row r="153" spans="1:332" s="9" customFormat="1" ht="173.25" x14ac:dyDescent="0.25">
      <c r="A153" s="662" t="str">
        <f>CONCATENATE(MUEBLES2[[#This Row],[No..]],"-",MUEBLES2[[#This Row],[No. Area ]],"-",MUEBLES2[[#This Row],[No. Del Bien ]],"-",MUEBLES2[[#This Row],[No. Consecutivo del Bien ]],"-",MUEBLES2[[#This Row],[No. de inventario]])</f>
        <v>01-17-272-038-0147</v>
      </c>
      <c r="B153" s="495"/>
      <c r="C153" s="495" t="s">
        <v>6878</v>
      </c>
      <c r="D153" s="494" t="s">
        <v>4060</v>
      </c>
      <c r="E153" s="495" t="str">
        <f>VLOOKUP(MUEBLES2[[#This Row],[No..]],EDIFICIOS[],2,FALSE)</f>
        <v>PALACIO MUNICIPAL</v>
      </c>
      <c r="F153" s="495" t="str">
        <f>VLOOKUP(MUEBLES2[[#This Row],[No..]],EDIFICIOS[],3,FALSE)</f>
        <v>PALACIO MUNICIPAL, S/N, COLONIA CENTRO</v>
      </c>
      <c r="G153" s="496" t="s">
        <v>4262</v>
      </c>
      <c r="H153" s="494" t="str">
        <f>VLOOKUP(MUEBLES2[[#This Row],[No. Area ]],AREAS[],2,FALSE)</f>
        <v xml:space="preserve">SALUD, SANIDAD Y PREVENCIÓN DE ADICCIONES </v>
      </c>
      <c r="I153" s="496" t="str">
        <f>VLOOKUP(MUEBLES2[[#This Row],[No. Area ]],AREAS[],5,FALSE)</f>
        <v>ENF. ZAIDEE HERRERA CAMARGO</v>
      </c>
      <c r="J153" s="496">
        <v>60</v>
      </c>
      <c r="K153" s="494" t="str">
        <f>VLOOKUP(MUEBLES2[[#This Row],[Núm. De nomina]],PERSONAL[],2,FALSE)</f>
        <v>ENF. ZAIDEE HERRERA CAMARGO</v>
      </c>
      <c r="L153" s="496" t="str">
        <f>VLOOKUP(MUEBLES2[[#This Row],[Núm. De nomina]],PERSONAL[],3,FALSE)</f>
        <v xml:space="preserve">TITULAR </v>
      </c>
      <c r="M153" s="494" t="s">
        <v>4905</v>
      </c>
      <c r="N153" s="530" t="s">
        <v>4729</v>
      </c>
      <c r="O153" s="497" t="str">
        <f>VLOOKUP(MUEBLES2[[#This Row],[No. Del Bien ]],BIENES[],2,FALSE)</f>
        <v xml:space="preserve">SILLA DE ESPERA </v>
      </c>
      <c r="P153" s="499" t="s">
        <v>2585</v>
      </c>
      <c r="Q153" s="529" t="s">
        <v>5089</v>
      </c>
      <c r="R153" s="494" t="s">
        <v>39</v>
      </c>
      <c r="S153" s="494" t="s">
        <v>39</v>
      </c>
      <c r="T153" s="494" t="s">
        <v>39</v>
      </c>
      <c r="U153" s="494" t="s">
        <v>39</v>
      </c>
      <c r="V153" s="494" t="s">
        <v>26</v>
      </c>
      <c r="W153" s="528"/>
      <c r="X153" s="528"/>
      <c r="Y153" s="528"/>
      <c r="Z153" s="510" t="s">
        <v>26</v>
      </c>
      <c r="AA153" s="546"/>
      <c r="AB153" s="493"/>
      <c r="AC153" s="600"/>
    </row>
    <row r="154" spans="1:332" s="9" customFormat="1" ht="126" x14ac:dyDescent="0.25">
      <c r="A154" s="662" t="str">
        <f>CONCATENATE(MUEBLES2[[#This Row],[No..]],"-",MUEBLES2[[#This Row],[No. Area ]],"-",MUEBLES2[[#This Row],[No. Del Bien ]],"-",MUEBLES2[[#This Row],[No. Consecutivo del Bien ]],"-",MUEBLES2[[#This Row],[No. de inventario]])</f>
        <v>01-44-272-039-0148</v>
      </c>
      <c r="B154" s="495"/>
      <c r="C154" s="495" t="s">
        <v>6879</v>
      </c>
      <c r="D154" s="494" t="s">
        <v>4060</v>
      </c>
      <c r="E154" s="495" t="str">
        <f>VLOOKUP(MUEBLES2[[#This Row],[No..]],EDIFICIOS[],2,FALSE)</f>
        <v>PALACIO MUNICIPAL</v>
      </c>
      <c r="F154" s="495" t="str">
        <f>VLOOKUP(MUEBLES2[[#This Row],[No..]],EDIFICIOS[],3,FALSE)</f>
        <v>PALACIO MUNICIPAL, S/N, COLONIA CENTRO</v>
      </c>
      <c r="G154" s="496" t="s">
        <v>4289</v>
      </c>
      <c r="H154" s="494" t="str">
        <f>VLOOKUP(MUEBLES2[[#This Row],[No. Area ]],AREAS[],2,FALSE)</f>
        <v>SEGURIDAD PÚBLICA Y TRÁNSITO MUNICIPAL</v>
      </c>
      <c r="I154" s="496" t="str">
        <f>VLOOKUP(MUEBLES2[[#This Row],[No. Area ]],AREAS[],5,FALSE)</f>
        <v>LIC. MIGUEL ÁNGEL ALDANA  CANO</v>
      </c>
      <c r="J154" s="496" t="s">
        <v>4060</v>
      </c>
      <c r="K154" s="494" t="str">
        <f>VLOOKUP(MUEBLES2[[#This Row],[Núm. De nomina]],PERSONAL[],2,FALSE)</f>
        <v>LIC. MIGUEL ÁNGEL ALDANA  CANO</v>
      </c>
      <c r="L154" s="496" t="str">
        <f>VLOOKUP(MUEBLES2[[#This Row],[Núm. De nomina]],PERSONAL[],3,FALSE)</f>
        <v xml:space="preserve">TITULAR </v>
      </c>
      <c r="M154" s="494" t="s">
        <v>4905</v>
      </c>
      <c r="N154" s="530" t="s">
        <v>4730</v>
      </c>
      <c r="O154" s="497" t="str">
        <f>VLOOKUP(MUEBLES2[[#This Row],[No. Del Bien ]],BIENES[],2,FALSE)</f>
        <v xml:space="preserve">SILLA DE ESPERA </v>
      </c>
      <c r="P154" s="499" t="s">
        <v>2585</v>
      </c>
      <c r="Q154" s="529" t="s">
        <v>5090</v>
      </c>
      <c r="R154" s="494" t="s">
        <v>557</v>
      </c>
      <c r="S154" s="494" t="s">
        <v>557</v>
      </c>
      <c r="T154" s="494" t="s">
        <v>557</v>
      </c>
      <c r="U154" s="494" t="s">
        <v>40</v>
      </c>
      <c r="V154" s="525"/>
      <c r="W154" s="528"/>
      <c r="X154" s="528"/>
      <c r="Y154" s="528"/>
      <c r="Z154" s="495" t="s">
        <v>26</v>
      </c>
      <c r="AA154" s="538"/>
      <c r="AB154" s="493"/>
      <c r="AC154" s="600" t="s">
        <v>2587</v>
      </c>
    </row>
    <row r="155" spans="1:332" s="9" customFormat="1" ht="126" x14ac:dyDescent="0.25">
      <c r="A155" s="662" t="str">
        <f>CONCATENATE(MUEBLES2[[#This Row],[No..]],"-",MUEBLES2[[#This Row],[No. Area ]],"-",MUEBLES2[[#This Row],[No. Del Bien ]],"-",MUEBLES2[[#This Row],[No. Consecutivo del Bien ]],"-",MUEBLES2[[#This Row],[No. de inventario]])</f>
        <v>01-44-299-001-0149</v>
      </c>
      <c r="B155" s="495"/>
      <c r="C155" s="495" t="s">
        <v>6880</v>
      </c>
      <c r="D155" s="494" t="s">
        <v>4060</v>
      </c>
      <c r="E155" s="495" t="str">
        <f>VLOOKUP(MUEBLES2[[#This Row],[No..]],EDIFICIOS[],2,FALSE)</f>
        <v>PALACIO MUNICIPAL</v>
      </c>
      <c r="F155" s="495" t="str">
        <f>VLOOKUP(MUEBLES2[[#This Row],[No..]],EDIFICIOS[],3,FALSE)</f>
        <v>PALACIO MUNICIPAL, S/N, COLONIA CENTRO</v>
      </c>
      <c r="G155" s="496" t="s">
        <v>4289</v>
      </c>
      <c r="H155" s="494" t="str">
        <f>VLOOKUP(MUEBLES2[[#This Row],[No. Area ]],AREAS[],2,FALSE)</f>
        <v>SEGURIDAD PÚBLICA Y TRÁNSITO MUNICIPAL</v>
      </c>
      <c r="I155" s="496" t="str">
        <f>VLOOKUP(MUEBLES2[[#This Row],[No. Area ]],AREAS[],5,FALSE)</f>
        <v>LIC. MIGUEL ÁNGEL ALDANA  CANO</v>
      </c>
      <c r="J155" s="496" t="s">
        <v>4060</v>
      </c>
      <c r="K155" s="494" t="str">
        <f>VLOOKUP(MUEBLES2[[#This Row],[Núm. De nomina]],PERSONAL[],2,FALSE)</f>
        <v>LIC. MIGUEL ÁNGEL ALDANA  CANO</v>
      </c>
      <c r="L155" s="496" t="str">
        <f>VLOOKUP(MUEBLES2[[#This Row],[Núm. De nomina]],PERSONAL[],3,FALSE)</f>
        <v xml:space="preserve">TITULAR </v>
      </c>
      <c r="M155" s="494" t="s">
        <v>4932</v>
      </c>
      <c r="N155" s="530" t="s">
        <v>4692</v>
      </c>
      <c r="O155" s="497" t="str">
        <f>VLOOKUP(MUEBLES2[[#This Row],[No. Del Bien ]],BIENES[],2,FALSE)</f>
        <v>TOLDO</v>
      </c>
      <c r="P155" s="499" t="s">
        <v>2589</v>
      </c>
      <c r="Q155" s="529" t="s">
        <v>5091</v>
      </c>
      <c r="R155" s="494" t="s">
        <v>39</v>
      </c>
      <c r="S155" s="494" t="s">
        <v>39</v>
      </c>
      <c r="T155" s="494" t="s">
        <v>39</v>
      </c>
      <c r="U155" s="494" t="s">
        <v>40</v>
      </c>
      <c r="V155" s="525">
        <v>42618</v>
      </c>
      <c r="W155" s="528">
        <v>2897</v>
      </c>
      <c r="X155" s="528">
        <v>0</v>
      </c>
      <c r="Y155" s="528">
        <v>2897</v>
      </c>
      <c r="Z155" s="495" t="s">
        <v>1327</v>
      </c>
      <c r="AA155" s="538"/>
      <c r="AB155" s="493"/>
      <c r="AC155" s="600" t="s">
        <v>586</v>
      </c>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c r="DY155" s="15"/>
      <c r="DZ155" s="15"/>
      <c r="EA155" s="15"/>
      <c r="EB155" s="15"/>
      <c r="EC155" s="15"/>
      <c r="ED155" s="15"/>
      <c r="EE155" s="15"/>
      <c r="EF155" s="15"/>
      <c r="EG155" s="15"/>
      <c r="EH155" s="15"/>
      <c r="EI155" s="15"/>
      <c r="EJ155" s="15"/>
      <c r="EK155" s="15"/>
      <c r="EL155" s="15"/>
      <c r="EM155" s="15"/>
      <c r="EN155" s="15"/>
      <c r="EO155" s="15"/>
      <c r="EP155" s="15"/>
      <c r="EQ155" s="15"/>
      <c r="ER155" s="15"/>
      <c r="ES155" s="15"/>
      <c r="ET155" s="15"/>
      <c r="EU155" s="15"/>
      <c r="EV155" s="15"/>
      <c r="EW155" s="15"/>
      <c r="EX155" s="15"/>
      <c r="EY155" s="15"/>
      <c r="EZ155" s="15"/>
      <c r="FA155" s="15"/>
      <c r="FB155" s="15"/>
      <c r="FC155" s="15"/>
      <c r="FD155" s="15"/>
      <c r="FE155" s="15"/>
      <c r="FF155" s="15"/>
      <c r="FG155" s="15"/>
      <c r="FH155" s="15"/>
      <c r="FI155" s="15"/>
      <c r="FJ155" s="15"/>
      <c r="FK155" s="15"/>
      <c r="FL155" s="15"/>
      <c r="FM155" s="15"/>
      <c r="FN155" s="15"/>
      <c r="FO155" s="15"/>
      <c r="FP155" s="15"/>
      <c r="FQ155" s="15"/>
      <c r="FR155" s="15"/>
      <c r="FS155" s="15"/>
      <c r="FT155" s="15"/>
      <c r="FU155" s="15"/>
      <c r="FV155" s="15"/>
      <c r="FW155" s="15"/>
      <c r="FX155" s="15"/>
      <c r="FY155" s="15"/>
      <c r="FZ155" s="15"/>
      <c r="GA155" s="15"/>
      <c r="GB155" s="15"/>
      <c r="GC155" s="15"/>
      <c r="GD155" s="15"/>
      <c r="GE155" s="15"/>
      <c r="GF155" s="15"/>
      <c r="GG155" s="15"/>
      <c r="GH155" s="15"/>
      <c r="GI155" s="15"/>
      <c r="GJ155" s="15"/>
      <c r="GK155" s="15"/>
      <c r="GL155" s="15"/>
      <c r="GM155" s="15"/>
      <c r="GN155" s="15"/>
      <c r="GO155" s="15"/>
      <c r="GP155" s="15"/>
      <c r="GQ155" s="15"/>
      <c r="GR155" s="15"/>
      <c r="GS155" s="15"/>
      <c r="GT155" s="15"/>
      <c r="GU155" s="15"/>
      <c r="GV155" s="15"/>
      <c r="GW155" s="15"/>
      <c r="GX155" s="15"/>
      <c r="GY155" s="15"/>
      <c r="GZ155" s="15"/>
      <c r="HA155" s="15"/>
      <c r="HB155" s="15"/>
      <c r="HC155" s="15"/>
      <c r="HD155" s="15"/>
      <c r="HE155" s="15"/>
      <c r="HF155" s="15"/>
      <c r="HG155" s="15"/>
      <c r="HH155" s="15"/>
      <c r="HI155" s="15"/>
      <c r="HJ155" s="15"/>
      <c r="HK155" s="15"/>
      <c r="HL155" s="15"/>
      <c r="HM155" s="15"/>
      <c r="HN155" s="15"/>
      <c r="HO155" s="15"/>
      <c r="HP155" s="15"/>
      <c r="HQ155" s="15"/>
      <c r="HR155" s="15"/>
      <c r="HS155" s="15"/>
      <c r="HT155" s="15"/>
      <c r="HU155" s="15"/>
      <c r="HV155" s="15"/>
      <c r="HW155" s="15"/>
      <c r="HX155" s="15"/>
      <c r="HY155" s="15"/>
      <c r="HZ155" s="15"/>
      <c r="IA155" s="15"/>
      <c r="IB155" s="15"/>
      <c r="IC155" s="15"/>
      <c r="ID155" s="15"/>
      <c r="IE155" s="15"/>
      <c r="IF155" s="15"/>
      <c r="IG155" s="15"/>
      <c r="IH155" s="15"/>
      <c r="II155" s="15"/>
      <c r="IJ155" s="15"/>
      <c r="IK155" s="15"/>
      <c r="IL155" s="15"/>
      <c r="IM155" s="15"/>
      <c r="IN155" s="15"/>
      <c r="IO155" s="15"/>
      <c r="IP155" s="15"/>
      <c r="IQ155" s="15"/>
      <c r="IR155" s="15"/>
      <c r="IS155" s="15"/>
      <c r="IT155" s="15"/>
      <c r="IU155" s="15"/>
      <c r="IV155" s="15"/>
      <c r="IW155" s="15"/>
      <c r="IX155" s="15"/>
      <c r="IY155" s="15"/>
      <c r="IZ155" s="15"/>
      <c r="JA155" s="15"/>
      <c r="JB155" s="15"/>
      <c r="JC155" s="15"/>
      <c r="JD155" s="15"/>
      <c r="JE155" s="15"/>
      <c r="JF155" s="15"/>
      <c r="JG155" s="15"/>
      <c r="JH155" s="15"/>
      <c r="JI155" s="15"/>
      <c r="JJ155" s="15"/>
      <c r="JK155" s="15"/>
      <c r="JL155" s="15"/>
      <c r="JM155" s="15"/>
      <c r="JN155" s="15"/>
      <c r="JO155" s="15"/>
      <c r="JP155" s="15"/>
      <c r="JQ155" s="15"/>
      <c r="JR155" s="15"/>
      <c r="JS155" s="15"/>
      <c r="JT155" s="15"/>
      <c r="JU155" s="15"/>
      <c r="JV155" s="15"/>
      <c r="JW155" s="15"/>
      <c r="JX155" s="15"/>
      <c r="JY155" s="15"/>
      <c r="JZ155" s="15"/>
      <c r="KA155" s="15"/>
      <c r="KB155" s="15"/>
      <c r="KC155" s="15"/>
      <c r="KD155" s="15"/>
      <c r="KE155" s="15"/>
      <c r="KF155" s="15"/>
      <c r="KG155" s="15"/>
      <c r="KH155" s="15"/>
      <c r="KI155" s="15"/>
      <c r="KJ155" s="15"/>
      <c r="KK155" s="15"/>
      <c r="KL155" s="15"/>
      <c r="KM155" s="15"/>
      <c r="KN155" s="15"/>
      <c r="KO155" s="15"/>
      <c r="KP155" s="15"/>
      <c r="KQ155" s="15"/>
      <c r="KR155" s="15"/>
      <c r="KS155" s="15"/>
      <c r="KT155" s="15"/>
      <c r="KU155" s="15"/>
      <c r="KV155" s="15"/>
      <c r="KW155" s="15"/>
      <c r="KX155" s="15"/>
      <c r="KY155" s="15"/>
      <c r="KZ155" s="15"/>
      <c r="LA155" s="15"/>
      <c r="LB155" s="15"/>
      <c r="LC155" s="15"/>
      <c r="LD155" s="15"/>
      <c r="LE155" s="15"/>
      <c r="LF155" s="15"/>
      <c r="LG155" s="15"/>
      <c r="LH155" s="15"/>
      <c r="LI155" s="15"/>
      <c r="LJ155" s="15"/>
      <c r="LK155" s="15"/>
      <c r="LL155" s="15"/>
      <c r="LM155" s="15"/>
      <c r="LN155" s="15"/>
      <c r="LO155" s="15"/>
      <c r="LP155" s="15"/>
      <c r="LQ155" s="15"/>
      <c r="LR155" s="15"/>
      <c r="LS155" s="15"/>
      <c r="LT155" s="15"/>
    </row>
    <row r="156" spans="1:332" s="9" customFormat="1" ht="126" x14ac:dyDescent="0.25">
      <c r="A156" s="662" t="str">
        <f>CONCATENATE(MUEBLES2[[#This Row],[No..]],"-",MUEBLES2[[#This Row],[No. Area ]],"-",MUEBLES2[[#This Row],[No. Del Bien ]],"-",MUEBLES2[[#This Row],[No. Consecutivo del Bien ]],"-",MUEBLES2[[#This Row],[No. de inventario]])</f>
        <v>01-44-260-001-0150</v>
      </c>
      <c r="B156" s="495"/>
      <c r="C156" s="495" t="s">
        <v>6881</v>
      </c>
      <c r="D156" s="494" t="s">
        <v>4060</v>
      </c>
      <c r="E156" s="495" t="str">
        <f>VLOOKUP(MUEBLES2[[#This Row],[No..]],EDIFICIOS[],2,FALSE)</f>
        <v>PALACIO MUNICIPAL</v>
      </c>
      <c r="F156" s="495" t="str">
        <f>VLOOKUP(MUEBLES2[[#This Row],[No..]],EDIFICIOS[],3,FALSE)</f>
        <v>PALACIO MUNICIPAL, S/N, COLONIA CENTRO</v>
      </c>
      <c r="G156" s="496" t="s">
        <v>4289</v>
      </c>
      <c r="H156" s="494" t="str">
        <f>VLOOKUP(MUEBLES2[[#This Row],[No. Area ]],AREAS[],2,FALSE)</f>
        <v>SEGURIDAD PÚBLICA Y TRÁNSITO MUNICIPAL</v>
      </c>
      <c r="I156" s="496" t="str">
        <f>VLOOKUP(MUEBLES2[[#This Row],[No. Area ]],AREAS[],5,FALSE)</f>
        <v>LIC. MIGUEL ÁNGEL ALDANA  CANO</v>
      </c>
      <c r="J156" s="496" t="s">
        <v>4060</v>
      </c>
      <c r="K156" s="494" t="str">
        <f>VLOOKUP(MUEBLES2[[#This Row],[Núm. De nomina]],PERSONAL[],2,FALSE)</f>
        <v>LIC. MIGUEL ÁNGEL ALDANA  CANO</v>
      </c>
      <c r="L156" s="496" t="str">
        <f>VLOOKUP(MUEBLES2[[#This Row],[Núm. De nomina]],PERSONAL[],3,FALSE)</f>
        <v xml:space="preserve">TITULAR </v>
      </c>
      <c r="M156" s="494" t="s">
        <v>4893</v>
      </c>
      <c r="N156" s="530" t="s">
        <v>4692</v>
      </c>
      <c r="O156" s="497" t="str">
        <f>VLOOKUP(MUEBLES2[[#This Row],[No. Del Bien ]],BIENES[],2,FALSE)</f>
        <v xml:space="preserve">RADIOCOMUNICACION BASE </v>
      </c>
      <c r="P156" s="499" t="s">
        <v>2591</v>
      </c>
      <c r="Q156" s="529" t="s">
        <v>5092</v>
      </c>
      <c r="R156" s="494" t="s">
        <v>365</v>
      </c>
      <c r="S156" s="494" t="s">
        <v>2592</v>
      </c>
      <c r="T156" s="494" t="s">
        <v>394</v>
      </c>
      <c r="U156" s="494" t="s">
        <v>40</v>
      </c>
      <c r="V156" s="525">
        <v>42618</v>
      </c>
      <c r="W156" s="528">
        <v>0</v>
      </c>
      <c r="X156" s="528">
        <v>0</v>
      </c>
      <c r="Y156" s="528">
        <v>0</v>
      </c>
      <c r="Z156" s="495" t="s">
        <v>26</v>
      </c>
      <c r="AA156" s="538"/>
      <c r="AB156" s="493"/>
      <c r="AC156" s="600" t="s">
        <v>2593</v>
      </c>
    </row>
    <row r="157" spans="1:332" s="9" customFormat="1" ht="126" x14ac:dyDescent="0.25">
      <c r="A157" s="662" t="str">
        <f>CONCATENATE(MUEBLES2[[#This Row],[No..]],"-",MUEBLES2[[#This Row],[No. Area ]],"-",MUEBLES2[[#This Row],[No. Del Bien ]],"-",MUEBLES2[[#This Row],[No. Consecutivo del Bien ]],"-",MUEBLES2[[#This Row],[No. de inventario]])</f>
        <v>01-44-149-001-0151</v>
      </c>
      <c r="B157" s="495"/>
      <c r="C157" s="495" t="s">
        <v>6882</v>
      </c>
      <c r="D157" s="494" t="s">
        <v>4060</v>
      </c>
      <c r="E157" s="495" t="str">
        <f>VLOOKUP(MUEBLES2[[#This Row],[No..]],EDIFICIOS[],2,FALSE)</f>
        <v>PALACIO MUNICIPAL</v>
      </c>
      <c r="F157" s="495" t="str">
        <f>VLOOKUP(MUEBLES2[[#This Row],[No..]],EDIFICIOS[],3,FALSE)</f>
        <v>PALACIO MUNICIPAL, S/N, COLONIA CENTRO</v>
      </c>
      <c r="G157" s="496" t="s">
        <v>4289</v>
      </c>
      <c r="H157" s="494" t="str">
        <f>VLOOKUP(MUEBLES2[[#This Row],[No. Area ]],AREAS[],2,FALSE)</f>
        <v>SEGURIDAD PÚBLICA Y TRÁNSITO MUNICIPAL</v>
      </c>
      <c r="I157" s="496" t="str">
        <f>VLOOKUP(MUEBLES2[[#This Row],[No. Area ]],AREAS[],5,FALSE)</f>
        <v>LIC. MIGUEL ÁNGEL ALDANA  CANO</v>
      </c>
      <c r="J157" s="496" t="s">
        <v>4060</v>
      </c>
      <c r="K157" s="494" t="str">
        <f>VLOOKUP(MUEBLES2[[#This Row],[Núm. De nomina]],PERSONAL[],2,FALSE)</f>
        <v>LIC. MIGUEL ÁNGEL ALDANA  CANO</v>
      </c>
      <c r="L157" s="496" t="str">
        <f>VLOOKUP(MUEBLES2[[#This Row],[Núm. De nomina]],PERSONAL[],3,FALSE)</f>
        <v xml:space="preserve">TITULAR </v>
      </c>
      <c r="M157" s="494" t="s">
        <v>4402</v>
      </c>
      <c r="N157" s="529" t="s">
        <v>4692</v>
      </c>
      <c r="O157" s="497" t="str">
        <f>VLOOKUP(MUEBLES2[[#This Row],[No. Del Bien ]],BIENES[],2,FALSE)</f>
        <v>HORNO</v>
      </c>
      <c r="P157" s="499" t="s">
        <v>2595</v>
      </c>
      <c r="Q157" s="529" t="s">
        <v>5093</v>
      </c>
      <c r="R157" s="494" t="s">
        <v>2596</v>
      </c>
      <c r="S157" s="494" t="s">
        <v>2597</v>
      </c>
      <c r="T157" s="494" t="s">
        <v>2598</v>
      </c>
      <c r="U157" s="494" t="s">
        <v>1230</v>
      </c>
      <c r="V157" s="525">
        <v>44131</v>
      </c>
      <c r="W157" s="528">
        <v>3362.56</v>
      </c>
      <c r="X157" s="528"/>
      <c r="Y157" s="528"/>
      <c r="Z157" s="495" t="s">
        <v>33</v>
      </c>
      <c r="AA157" s="538"/>
      <c r="AB157" s="493"/>
      <c r="AC157" s="600"/>
    </row>
    <row r="158" spans="1:332" s="9" customFormat="1" ht="157.5" x14ac:dyDescent="0.25">
      <c r="A158" s="662" t="str">
        <f>CONCATENATE(MUEBLES2[[#This Row],[No..]],"-",MUEBLES2[[#This Row],[No. Area ]],"-",MUEBLES2[[#This Row],[No. Del Bien ]],"-",MUEBLES2[[#This Row],[No. Consecutivo del Bien ]],"-",MUEBLES2[[#This Row],[No. de inventario]])</f>
        <v>02-39-196-001-0152</v>
      </c>
      <c r="B158" s="495"/>
      <c r="C158" s="495" t="s">
        <v>6884</v>
      </c>
      <c r="D158" s="494" t="s">
        <v>4061</v>
      </c>
      <c r="E158" s="495" t="str">
        <f>VLOOKUP(MUEBLES2[[#This Row],[No..]],EDIFICIOS[],2,FALSE)</f>
        <v>CENTRO CULTURAL</v>
      </c>
      <c r="F158" s="495" t="str">
        <f>VLOOKUP(MUEBLES2[[#This Row],[No..]],EDIFICIOS[],3,FALSE)</f>
        <v xml:space="preserve">AV. REFORMA S/N, SECCIÓN SUR, 1RA MANZANA, SANTIAGO DE ANAYA, HIDALGO </v>
      </c>
      <c r="G158" s="496" t="s">
        <v>4284</v>
      </c>
      <c r="H158" s="494" t="str">
        <f>VLOOKUP(MUEBLES2[[#This Row],[No. Area ]],AREAS[],2,FALSE)</f>
        <v xml:space="preserve">INSTANCIA MUNICIPAL DE LA JUVENTUD Y EL DEPORTE </v>
      </c>
      <c r="I158" s="496">
        <f>VLOOKUP(MUEBLES2[[#This Row],[No. Area ]],AREAS[],5,FALSE)</f>
        <v>0</v>
      </c>
      <c r="J158" s="496">
        <v>51</v>
      </c>
      <c r="K158" s="494" t="str">
        <f>VLOOKUP(MUEBLES2[[#This Row],[Núm. De nomina]],PERSONAL[],2,FALSE)</f>
        <v>LIC. MARÍA DEL CARMEN AGUILAR CAMACHO</v>
      </c>
      <c r="L158" s="496" t="str">
        <f>VLOOKUP(MUEBLES2[[#This Row],[Núm. De nomina]],PERSONAL[],3,FALSE)</f>
        <v>TITULAR</v>
      </c>
      <c r="M158" s="499" t="s">
        <v>4829</v>
      </c>
      <c r="N158" s="529" t="s">
        <v>4692</v>
      </c>
      <c r="O158" s="497" t="str">
        <f>VLOOKUP(MUEBLES2[[#This Row],[No. Del Bien ]],BIENES[],2,FALSE)</f>
        <v xml:space="preserve">MESA PLEGABLE </v>
      </c>
      <c r="P158" s="499" t="s">
        <v>2600</v>
      </c>
      <c r="Q158" s="529" t="s">
        <v>5094</v>
      </c>
      <c r="R158" s="494" t="s">
        <v>557</v>
      </c>
      <c r="S158" s="494" t="s">
        <v>557</v>
      </c>
      <c r="T158" s="494" t="s">
        <v>557</v>
      </c>
      <c r="U158" s="494" t="s">
        <v>2601</v>
      </c>
      <c r="V158" s="525">
        <v>44048</v>
      </c>
      <c r="W158" s="528">
        <v>4066.96</v>
      </c>
      <c r="X158" s="528">
        <v>0</v>
      </c>
      <c r="Y158" s="528">
        <v>4066.96</v>
      </c>
      <c r="Z158" s="510" t="s">
        <v>33</v>
      </c>
      <c r="AA158" s="546"/>
      <c r="AB158" s="493"/>
      <c r="AC158" s="600"/>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c r="FP158" s="15"/>
      <c r="FQ158" s="15"/>
      <c r="FR158" s="15"/>
      <c r="FS158" s="15"/>
      <c r="FT158" s="15"/>
      <c r="FU158" s="15"/>
      <c r="FV158" s="15"/>
      <c r="FW158" s="15"/>
      <c r="FX158" s="15"/>
      <c r="FY158" s="15"/>
      <c r="FZ158" s="15"/>
      <c r="GA158" s="15"/>
      <c r="GB158" s="15"/>
      <c r="GC158" s="15"/>
      <c r="GD158" s="15"/>
      <c r="GE158" s="15"/>
      <c r="GF158" s="15"/>
      <c r="GG158" s="15"/>
      <c r="GH158" s="15"/>
      <c r="GI158" s="15"/>
      <c r="GJ158" s="15"/>
      <c r="GK158" s="15"/>
      <c r="GL158" s="15"/>
      <c r="GM158" s="15"/>
      <c r="GN158" s="15"/>
      <c r="GO158" s="15"/>
      <c r="GP158" s="15"/>
      <c r="GQ158" s="15"/>
      <c r="GR158" s="15"/>
      <c r="GS158" s="15"/>
      <c r="GT158" s="15"/>
      <c r="GU158" s="15"/>
      <c r="GV158" s="15"/>
      <c r="GW158" s="15"/>
      <c r="GX158" s="15"/>
      <c r="GY158" s="15"/>
      <c r="GZ158" s="15"/>
      <c r="HA158" s="15"/>
      <c r="HB158" s="15"/>
      <c r="HC158" s="15"/>
      <c r="HD158" s="15"/>
      <c r="HE158" s="15"/>
      <c r="HF158" s="15"/>
      <c r="HG158" s="15"/>
      <c r="HH158" s="15"/>
      <c r="HI158" s="15"/>
      <c r="HJ158" s="15"/>
      <c r="HK158" s="15"/>
      <c r="HL158" s="15"/>
      <c r="HM158" s="15"/>
      <c r="HN158" s="15"/>
      <c r="HO158" s="15"/>
      <c r="HP158" s="15"/>
      <c r="HQ158" s="15"/>
      <c r="HR158" s="15"/>
      <c r="HS158" s="15"/>
      <c r="HT158" s="15"/>
      <c r="HU158" s="15"/>
      <c r="HV158" s="15"/>
      <c r="HW158" s="15"/>
      <c r="HX158" s="15"/>
      <c r="HY158" s="15"/>
      <c r="HZ158" s="15"/>
      <c r="IA158" s="15"/>
      <c r="IB158" s="15"/>
      <c r="IC158" s="15"/>
      <c r="ID158" s="15"/>
      <c r="IE158" s="15"/>
      <c r="IF158" s="15"/>
      <c r="IG158" s="15"/>
      <c r="IH158" s="15"/>
      <c r="II158" s="15"/>
      <c r="IJ158" s="15"/>
      <c r="IK158" s="15"/>
      <c r="IL158" s="15"/>
      <c r="IM158" s="15"/>
      <c r="IN158" s="15"/>
      <c r="IO158" s="15"/>
      <c r="IP158" s="15"/>
      <c r="IQ158" s="15"/>
      <c r="IR158" s="15"/>
      <c r="IS158" s="15"/>
      <c r="IT158" s="15"/>
      <c r="IU158" s="15"/>
      <c r="IV158" s="15"/>
      <c r="IW158" s="15"/>
      <c r="IX158" s="15"/>
      <c r="IY158" s="15"/>
      <c r="IZ158" s="15"/>
      <c r="JA158" s="15"/>
      <c r="JB158" s="15"/>
      <c r="JC158" s="15"/>
      <c r="JD158" s="15"/>
      <c r="JE158" s="15"/>
      <c r="JF158" s="15"/>
      <c r="JG158" s="15"/>
      <c r="JH158" s="15"/>
      <c r="JI158" s="15"/>
      <c r="JJ158" s="15"/>
      <c r="JK158" s="15"/>
      <c r="JL158" s="15"/>
      <c r="JM158" s="15"/>
      <c r="JN158" s="15"/>
      <c r="JO158" s="15"/>
      <c r="JP158" s="15"/>
      <c r="JQ158" s="15"/>
      <c r="JR158" s="15"/>
      <c r="JS158" s="15"/>
      <c r="JT158" s="15"/>
      <c r="JU158" s="15"/>
      <c r="JV158" s="15"/>
      <c r="JW158" s="15"/>
      <c r="JX158" s="15"/>
      <c r="JY158" s="15"/>
      <c r="JZ158" s="15"/>
      <c r="KA158" s="15"/>
      <c r="KB158" s="15"/>
      <c r="KC158" s="15"/>
      <c r="KD158" s="15"/>
      <c r="KE158" s="15"/>
      <c r="KF158" s="15"/>
      <c r="KG158" s="15"/>
      <c r="KH158" s="15"/>
      <c r="KI158" s="15"/>
      <c r="KJ158" s="15"/>
      <c r="KK158" s="15"/>
      <c r="KL158" s="15"/>
      <c r="KM158" s="15"/>
      <c r="KN158" s="15"/>
      <c r="KO158" s="15"/>
      <c r="KP158" s="15"/>
      <c r="KQ158" s="15"/>
      <c r="KR158" s="15"/>
      <c r="KS158" s="15"/>
      <c r="KT158" s="15"/>
      <c r="KU158" s="15"/>
      <c r="KV158" s="15"/>
      <c r="KW158" s="15"/>
      <c r="KX158" s="15"/>
      <c r="KY158" s="15"/>
      <c r="KZ158" s="15"/>
      <c r="LA158" s="15"/>
      <c r="LB158" s="15"/>
      <c r="LC158" s="15"/>
      <c r="LD158" s="15"/>
      <c r="LE158" s="15"/>
      <c r="LF158" s="15"/>
      <c r="LG158" s="15"/>
      <c r="LH158" s="15"/>
      <c r="LI158" s="15"/>
      <c r="LJ158" s="15"/>
      <c r="LK158" s="15"/>
      <c r="LL158" s="15"/>
      <c r="LM158" s="15"/>
      <c r="LN158" s="15"/>
      <c r="LO158" s="15"/>
      <c r="LP158" s="15"/>
      <c r="LQ158" s="15"/>
      <c r="LR158" s="15"/>
      <c r="LS158" s="15"/>
      <c r="LT158" s="15"/>
    </row>
    <row r="159" spans="1:332" s="9" customFormat="1" ht="157.5" x14ac:dyDescent="0.25">
      <c r="A159" s="662" t="str">
        <f>CONCATENATE(MUEBLES2[[#This Row],[No..]],"-",MUEBLES2[[#This Row],[No. Area ]],"-",MUEBLES2[[#This Row],[No. Del Bien ]],"-",MUEBLES2[[#This Row],[No. Consecutivo del Bien ]],"-",MUEBLES2[[#This Row],[No. de inventario]])</f>
        <v>02-39-196-002-0153</v>
      </c>
      <c r="B159" s="495"/>
      <c r="C159" s="495" t="s">
        <v>6885</v>
      </c>
      <c r="D159" s="494" t="s">
        <v>4061</v>
      </c>
      <c r="E159" s="495" t="str">
        <f>VLOOKUP(MUEBLES2[[#This Row],[No..]],EDIFICIOS[],2,FALSE)</f>
        <v>CENTRO CULTURAL</v>
      </c>
      <c r="F159" s="495" t="str">
        <f>VLOOKUP(MUEBLES2[[#This Row],[No..]],EDIFICIOS[],3,FALSE)</f>
        <v xml:space="preserve">AV. REFORMA S/N, SECCIÓN SUR, 1RA MANZANA, SANTIAGO DE ANAYA, HIDALGO </v>
      </c>
      <c r="G159" s="496" t="s">
        <v>4284</v>
      </c>
      <c r="H159" s="494" t="str">
        <f>VLOOKUP(MUEBLES2[[#This Row],[No. Area ]],AREAS[],2,FALSE)</f>
        <v xml:space="preserve">INSTANCIA MUNICIPAL DE LA JUVENTUD Y EL DEPORTE </v>
      </c>
      <c r="I159" s="496">
        <f>VLOOKUP(MUEBLES2[[#This Row],[No. Area ]],AREAS[],5,FALSE)</f>
        <v>0</v>
      </c>
      <c r="J159" s="496">
        <v>51</v>
      </c>
      <c r="K159" s="494" t="str">
        <f>VLOOKUP(MUEBLES2[[#This Row],[Núm. De nomina]],PERSONAL[],2,FALSE)</f>
        <v>LIC. MARÍA DEL CARMEN AGUILAR CAMACHO</v>
      </c>
      <c r="L159" s="496" t="str">
        <f>VLOOKUP(MUEBLES2[[#This Row],[Núm. De nomina]],PERSONAL[],3,FALSE)</f>
        <v>TITULAR</v>
      </c>
      <c r="M159" s="499" t="s">
        <v>4829</v>
      </c>
      <c r="N159" s="529" t="s">
        <v>4693</v>
      </c>
      <c r="O159" s="497" t="str">
        <f>VLOOKUP(MUEBLES2[[#This Row],[No. Del Bien ]],BIENES[],2,FALSE)</f>
        <v xml:space="preserve">MESA PLEGABLE </v>
      </c>
      <c r="P159" s="499" t="s">
        <v>2600</v>
      </c>
      <c r="Q159" s="529" t="s">
        <v>5095</v>
      </c>
      <c r="R159" s="494" t="s">
        <v>557</v>
      </c>
      <c r="S159" s="494" t="s">
        <v>557</v>
      </c>
      <c r="T159" s="494" t="s">
        <v>557</v>
      </c>
      <c r="U159" s="494" t="s">
        <v>2601</v>
      </c>
      <c r="V159" s="525">
        <v>44048</v>
      </c>
      <c r="W159" s="528">
        <v>4066.96</v>
      </c>
      <c r="X159" s="528">
        <v>0</v>
      </c>
      <c r="Y159" s="528">
        <v>4066.96</v>
      </c>
      <c r="Z159" s="510" t="s">
        <v>33</v>
      </c>
      <c r="AA159" s="546"/>
      <c r="AB159" s="493"/>
      <c r="AC159" s="600"/>
    </row>
    <row r="160" spans="1:332" s="9" customFormat="1" ht="157.5" x14ac:dyDescent="0.25">
      <c r="A160" s="662" t="str">
        <f>CONCATENATE(MUEBLES2[[#This Row],[No..]],"-",MUEBLES2[[#This Row],[No. Area ]],"-",MUEBLES2[[#This Row],[No. Del Bien ]],"-",MUEBLES2[[#This Row],[No. Consecutivo del Bien ]],"-",MUEBLES2[[#This Row],[No. de inventario]])</f>
        <v>02-39-274-001-0154</v>
      </c>
      <c r="B160" s="495"/>
      <c r="C160" s="495" t="s">
        <v>6886</v>
      </c>
      <c r="D160" s="494" t="s">
        <v>4061</v>
      </c>
      <c r="E160" s="495" t="str">
        <f>VLOOKUP(MUEBLES2[[#This Row],[No..]],EDIFICIOS[],2,FALSE)</f>
        <v>CENTRO CULTURAL</v>
      </c>
      <c r="F160" s="495" t="str">
        <f>VLOOKUP(MUEBLES2[[#This Row],[No..]],EDIFICIOS[],3,FALSE)</f>
        <v xml:space="preserve">AV. REFORMA S/N, SECCIÓN SUR, 1RA MANZANA, SANTIAGO DE ANAYA, HIDALGO </v>
      </c>
      <c r="G160" s="496" t="s">
        <v>4284</v>
      </c>
      <c r="H160" s="494" t="str">
        <f>VLOOKUP(MUEBLES2[[#This Row],[No. Area ]],AREAS[],2,FALSE)</f>
        <v xml:space="preserve">INSTANCIA MUNICIPAL DE LA JUVENTUD Y EL DEPORTE </v>
      </c>
      <c r="I160" s="496">
        <f>VLOOKUP(MUEBLES2[[#This Row],[No. Area ]],AREAS[],5,FALSE)</f>
        <v>0</v>
      </c>
      <c r="J160" s="496">
        <v>51</v>
      </c>
      <c r="K160" s="494" t="str">
        <f>VLOOKUP(MUEBLES2[[#This Row],[Núm. De nomina]],PERSONAL[],2,FALSE)</f>
        <v>LIC. MARÍA DEL CARMEN AGUILAR CAMACHO</v>
      </c>
      <c r="L160" s="496" t="str">
        <f>VLOOKUP(MUEBLES2[[#This Row],[Núm. De nomina]],PERSONAL[],3,FALSE)</f>
        <v>TITULAR</v>
      </c>
      <c r="M160" s="499" t="s">
        <v>4907</v>
      </c>
      <c r="N160" s="529" t="s">
        <v>4692</v>
      </c>
      <c r="O160" s="497" t="str">
        <f>VLOOKUP(MUEBLES2[[#This Row],[No. Del Bien ]],BIENES[],2,FALSE)</f>
        <v xml:space="preserve">SILLA PLEGABLE  </v>
      </c>
      <c r="P160" s="499" t="s">
        <v>2604</v>
      </c>
      <c r="Q160" s="529" t="s">
        <v>5096</v>
      </c>
      <c r="R160" s="494" t="s">
        <v>557</v>
      </c>
      <c r="S160" s="494" t="s">
        <v>557</v>
      </c>
      <c r="T160" s="494" t="s">
        <v>557</v>
      </c>
      <c r="U160" s="494" t="s">
        <v>2601</v>
      </c>
      <c r="V160" s="525">
        <v>44048</v>
      </c>
      <c r="W160" s="528">
        <v>10092</v>
      </c>
      <c r="X160" s="528">
        <v>0</v>
      </c>
      <c r="Y160" s="528">
        <v>10092</v>
      </c>
      <c r="Z160" s="510" t="s">
        <v>33</v>
      </c>
      <c r="AA160" s="546"/>
      <c r="AB160" s="493"/>
      <c r="AC160" s="600"/>
    </row>
    <row r="161" spans="1:332" s="9" customFormat="1" ht="157.5" x14ac:dyDescent="0.25">
      <c r="A161" s="678" t="str">
        <f>CONCATENATE(MUEBLES2[[#This Row],[No..]],"-",MUEBLES2[[#This Row],[No. Area ]],"-",MUEBLES2[[#This Row],[No. Del Bien ]],"-",MUEBLES2[[#This Row],[No. Consecutivo del Bien ]],"-",MUEBLES2[[#This Row],[No. de inventario]])</f>
        <v>02-39-274-002-0155</v>
      </c>
      <c r="B161" s="495"/>
      <c r="C161" s="495" t="s">
        <v>6887</v>
      </c>
      <c r="D161" s="494" t="s">
        <v>4061</v>
      </c>
      <c r="E161" s="495" t="str">
        <f>VLOOKUP(MUEBLES2[[#This Row],[No..]],EDIFICIOS[],2,FALSE)</f>
        <v>CENTRO CULTURAL</v>
      </c>
      <c r="F161" s="495" t="str">
        <f>VLOOKUP(MUEBLES2[[#This Row],[No..]],EDIFICIOS[],3,FALSE)</f>
        <v xml:space="preserve">AV. REFORMA S/N, SECCIÓN SUR, 1RA MANZANA, SANTIAGO DE ANAYA, HIDALGO </v>
      </c>
      <c r="G161" s="496" t="s">
        <v>4284</v>
      </c>
      <c r="H161" s="494" t="str">
        <f>VLOOKUP(MUEBLES2[[#This Row],[No. Area ]],AREAS[],2,FALSE)</f>
        <v xml:space="preserve">INSTANCIA MUNICIPAL DE LA JUVENTUD Y EL DEPORTE </v>
      </c>
      <c r="I161" s="496">
        <f>VLOOKUP(MUEBLES2[[#This Row],[No. Area ]],AREAS[],5,FALSE)</f>
        <v>0</v>
      </c>
      <c r="J161" s="496">
        <v>51</v>
      </c>
      <c r="K161" s="494" t="str">
        <f>VLOOKUP(MUEBLES2[[#This Row],[Núm. De nomina]],PERSONAL[],2,FALSE)</f>
        <v>LIC. MARÍA DEL CARMEN AGUILAR CAMACHO</v>
      </c>
      <c r="L161" s="496" t="str">
        <f>VLOOKUP(MUEBLES2[[#This Row],[Núm. De nomina]],PERSONAL[],3,FALSE)</f>
        <v>TITULAR</v>
      </c>
      <c r="M161" s="499" t="s">
        <v>4907</v>
      </c>
      <c r="N161" s="530" t="s">
        <v>4693</v>
      </c>
      <c r="O161" s="497" t="str">
        <f>VLOOKUP(MUEBLES2[[#This Row],[No. Del Bien ]],BIENES[],2,FALSE)</f>
        <v xml:space="preserve">SILLA PLEGABLE  </v>
      </c>
      <c r="P161" s="499" t="s">
        <v>2604</v>
      </c>
      <c r="Q161" s="529" t="s">
        <v>5097</v>
      </c>
      <c r="R161" s="494" t="s">
        <v>557</v>
      </c>
      <c r="S161" s="494" t="s">
        <v>557</v>
      </c>
      <c r="T161" s="494" t="s">
        <v>557</v>
      </c>
      <c r="U161" s="494" t="s">
        <v>2601</v>
      </c>
      <c r="V161" s="525"/>
      <c r="W161" s="528"/>
      <c r="X161" s="528"/>
      <c r="Y161" s="528"/>
      <c r="Z161" s="510" t="s">
        <v>26</v>
      </c>
      <c r="AA161" s="546"/>
      <c r="AB161" s="493"/>
      <c r="AC161" s="600"/>
    </row>
    <row r="162" spans="1:332" s="9" customFormat="1" ht="157.5" x14ac:dyDescent="0.25">
      <c r="A162" s="677" t="str">
        <f>CONCATENATE(MUEBLES2[[#This Row],[No..]],"-",MUEBLES2[[#This Row],[No. Area ]],"-",MUEBLES2[[#This Row],[No. Del Bien ]],"-",MUEBLES2[[#This Row],[No. Consecutivo del Bien ]],"-",MUEBLES2[[#This Row],[No. de inventario]])</f>
        <v>02-39-274-003-0156</v>
      </c>
      <c r="B162" s="495"/>
      <c r="C162" s="495" t="s">
        <v>6888</v>
      </c>
      <c r="D162" s="494" t="s">
        <v>4061</v>
      </c>
      <c r="E162" s="495" t="str">
        <f>VLOOKUP(MUEBLES2[[#This Row],[No..]],EDIFICIOS[],2,FALSE)</f>
        <v>CENTRO CULTURAL</v>
      </c>
      <c r="F162" s="495" t="str">
        <f>VLOOKUP(MUEBLES2[[#This Row],[No..]],EDIFICIOS[],3,FALSE)</f>
        <v xml:space="preserve">AV. REFORMA S/N, SECCIÓN SUR, 1RA MANZANA, SANTIAGO DE ANAYA, HIDALGO </v>
      </c>
      <c r="G162" s="496" t="s">
        <v>4284</v>
      </c>
      <c r="H162" s="494" t="str">
        <f>VLOOKUP(MUEBLES2[[#This Row],[No. Area ]],AREAS[],2,FALSE)</f>
        <v xml:space="preserve">INSTANCIA MUNICIPAL DE LA JUVENTUD Y EL DEPORTE </v>
      </c>
      <c r="I162" s="496">
        <f>VLOOKUP(MUEBLES2[[#This Row],[No. Area ]],AREAS[],5,FALSE)</f>
        <v>0</v>
      </c>
      <c r="J162" s="496">
        <v>51</v>
      </c>
      <c r="K162" s="494" t="str">
        <f>VLOOKUP(MUEBLES2[[#This Row],[Núm. De nomina]],PERSONAL[],2,FALSE)</f>
        <v>LIC. MARÍA DEL CARMEN AGUILAR CAMACHO</v>
      </c>
      <c r="L162" s="496" t="str">
        <f>VLOOKUP(MUEBLES2[[#This Row],[Núm. De nomina]],PERSONAL[],3,FALSE)</f>
        <v>TITULAR</v>
      </c>
      <c r="M162" s="499" t="s">
        <v>4907</v>
      </c>
      <c r="N162" s="530" t="s">
        <v>4694</v>
      </c>
      <c r="O162" s="497" t="str">
        <f>VLOOKUP(MUEBLES2[[#This Row],[No. Del Bien ]],BIENES[],2,FALSE)</f>
        <v xml:space="preserve">SILLA PLEGABLE  </v>
      </c>
      <c r="P162" s="499" t="s">
        <v>2604</v>
      </c>
      <c r="Q162" s="529" t="s">
        <v>5098</v>
      </c>
      <c r="R162" s="494" t="s">
        <v>557</v>
      </c>
      <c r="S162" s="494" t="s">
        <v>557</v>
      </c>
      <c r="T162" s="494" t="s">
        <v>557</v>
      </c>
      <c r="U162" s="494" t="s">
        <v>2601</v>
      </c>
      <c r="V162" s="525"/>
      <c r="W162" s="528"/>
      <c r="X162" s="528"/>
      <c r="Y162" s="528"/>
      <c r="Z162" s="510" t="s">
        <v>26</v>
      </c>
      <c r="AA162" s="546"/>
      <c r="AB162" s="493"/>
      <c r="AC162" s="600"/>
    </row>
    <row r="163" spans="1:332" s="9" customFormat="1" ht="157.5" x14ac:dyDescent="0.25">
      <c r="A163" s="677" t="str">
        <f>CONCATENATE(MUEBLES2[[#This Row],[No..]],"-",MUEBLES2[[#This Row],[No. Area ]],"-",MUEBLES2[[#This Row],[No. Del Bien ]],"-",MUEBLES2[[#This Row],[No. Consecutivo del Bien ]],"-",MUEBLES2[[#This Row],[No. de inventario]])</f>
        <v>02-39-274-004-0157</v>
      </c>
      <c r="B163" s="495"/>
      <c r="C163" s="495" t="s">
        <v>6889</v>
      </c>
      <c r="D163" s="494" t="s">
        <v>4061</v>
      </c>
      <c r="E163" s="495" t="str">
        <f>VLOOKUP(MUEBLES2[[#This Row],[No..]],EDIFICIOS[],2,FALSE)</f>
        <v>CENTRO CULTURAL</v>
      </c>
      <c r="F163" s="495" t="str">
        <f>VLOOKUP(MUEBLES2[[#This Row],[No..]],EDIFICIOS[],3,FALSE)</f>
        <v xml:space="preserve">AV. REFORMA S/N, SECCIÓN SUR, 1RA MANZANA, SANTIAGO DE ANAYA, HIDALGO </v>
      </c>
      <c r="G163" s="496" t="s">
        <v>4284</v>
      </c>
      <c r="H163" s="494" t="str">
        <f>VLOOKUP(MUEBLES2[[#This Row],[No. Area ]],AREAS[],2,FALSE)</f>
        <v xml:space="preserve">INSTANCIA MUNICIPAL DE LA JUVENTUD Y EL DEPORTE </v>
      </c>
      <c r="I163" s="496">
        <f>VLOOKUP(MUEBLES2[[#This Row],[No. Area ]],AREAS[],5,FALSE)</f>
        <v>0</v>
      </c>
      <c r="J163" s="496">
        <v>51</v>
      </c>
      <c r="K163" s="494" t="str">
        <f>VLOOKUP(MUEBLES2[[#This Row],[Núm. De nomina]],PERSONAL[],2,FALSE)</f>
        <v>LIC. MARÍA DEL CARMEN AGUILAR CAMACHO</v>
      </c>
      <c r="L163" s="496" t="str">
        <f>VLOOKUP(MUEBLES2[[#This Row],[Núm. De nomina]],PERSONAL[],3,FALSE)</f>
        <v>TITULAR</v>
      </c>
      <c r="M163" s="499" t="s">
        <v>4907</v>
      </c>
      <c r="N163" s="530" t="s">
        <v>4695</v>
      </c>
      <c r="O163" s="497" t="str">
        <f>VLOOKUP(MUEBLES2[[#This Row],[No. Del Bien ]],BIENES[],2,FALSE)</f>
        <v xml:space="preserve">SILLA PLEGABLE  </v>
      </c>
      <c r="P163" s="499" t="s">
        <v>2604</v>
      </c>
      <c r="Q163" s="529" t="s">
        <v>5099</v>
      </c>
      <c r="R163" s="494" t="s">
        <v>557</v>
      </c>
      <c r="S163" s="494" t="s">
        <v>557</v>
      </c>
      <c r="T163" s="494" t="s">
        <v>557</v>
      </c>
      <c r="U163" s="494" t="s">
        <v>2601</v>
      </c>
      <c r="V163" s="525"/>
      <c r="W163" s="528"/>
      <c r="X163" s="528"/>
      <c r="Y163" s="528"/>
      <c r="Z163" s="510" t="s">
        <v>26</v>
      </c>
      <c r="AA163" s="546"/>
      <c r="AB163" s="493"/>
      <c r="AC163" s="600"/>
    </row>
    <row r="164" spans="1:332" s="9" customFormat="1" ht="157.5" x14ac:dyDescent="0.25">
      <c r="A164" s="677" t="str">
        <f>CONCATENATE(MUEBLES2[[#This Row],[No..]],"-",MUEBLES2[[#This Row],[No. Area ]],"-",MUEBLES2[[#This Row],[No. Del Bien ]],"-",MUEBLES2[[#This Row],[No. Consecutivo del Bien ]],"-",MUEBLES2[[#This Row],[No. de inventario]])</f>
        <v>02-39-274-005-0158</v>
      </c>
      <c r="B164" s="495"/>
      <c r="C164" s="495" t="s">
        <v>6890</v>
      </c>
      <c r="D164" s="494" t="s">
        <v>4061</v>
      </c>
      <c r="E164" s="495" t="str">
        <f>VLOOKUP(MUEBLES2[[#This Row],[No..]],EDIFICIOS[],2,FALSE)</f>
        <v>CENTRO CULTURAL</v>
      </c>
      <c r="F164" s="495" t="str">
        <f>VLOOKUP(MUEBLES2[[#This Row],[No..]],EDIFICIOS[],3,FALSE)</f>
        <v xml:space="preserve">AV. REFORMA S/N, SECCIÓN SUR, 1RA MANZANA, SANTIAGO DE ANAYA, HIDALGO </v>
      </c>
      <c r="G164" s="496" t="s">
        <v>4284</v>
      </c>
      <c r="H164" s="494" t="str">
        <f>VLOOKUP(MUEBLES2[[#This Row],[No. Area ]],AREAS[],2,FALSE)</f>
        <v xml:space="preserve">INSTANCIA MUNICIPAL DE LA JUVENTUD Y EL DEPORTE </v>
      </c>
      <c r="I164" s="496">
        <f>VLOOKUP(MUEBLES2[[#This Row],[No. Area ]],AREAS[],5,FALSE)</f>
        <v>0</v>
      </c>
      <c r="J164" s="496">
        <v>51</v>
      </c>
      <c r="K164" s="494" t="str">
        <f>VLOOKUP(MUEBLES2[[#This Row],[Núm. De nomina]],PERSONAL[],2,FALSE)</f>
        <v>LIC. MARÍA DEL CARMEN AGUILAR CAMACHO</v>
      </c>
      <c r="L164" s="496" t="str">
        <f>VLOOKUP(MUEBLES2[[#This Row],[Núm. De nomina]],PERSONAL[],3,FALSE)</f>
        <v>TITULAR</v>
      </c>
      <c r="M164" s="499" t="s">
        <v>4907</v>
      </c>
      <c r="N164" s="530" t="s">
        <v>4696</v>
      </c>
      <c r="O164" s="497" t="str">
        <f>VLOOKUP(MUEBLES2[[#This Row],[No. Del Bien ]],BIENES[],2,FALSE)</f>
        <v xml:space="preserve">SILLA PLEGABLE  </v>
      </c>
      <c r="P164" s="499" t="s">
        <v>2604</v>
      </c>
      <c r="Q164" s="529" t="s">
        <v>5100</v>
      </c>
      <c r="R164" s="494" t="s">
        <v>557</v>
      </c>
      <c r="S164" s="494" t="s">
        <v>557</v>
      </c>
      <c r="T164" s="494" t="s">
        <v>557</v>
      </c>
      <c r="U164" s="494" t="s">
        <v>2601</v>
      </c>
      <c r="V164" s="525"/>
      <c r="W164" s="528"/>
      <c r="X164" s="528"/>
      <c r="Y164" s="528"/>
      <c r="Z164" s="510" t="s">
        <v>26</v>
      </c>
      <c r="AA164" s="546"/>
      <c r="AB164" s="493"/>
      <c r="AC164" s="600"/>
    </row>
    <row r="165" spans="1:332" s="9" customFormat="1" ht="157.5" x14ac:dyDescent="0.25">
      <c r="A165" s="698" t="str">
        <f>CONCATENATE(MUEBLES2[[#This Row],[No..]],"-",MUEBLES2[[#This Row],[No. Area ]],"-",MUEBLES2[[#This Row],[No. Del Bien ]],"-",MUEBLES2[[#This Row],[No. Consecutivo del Bien ]],"-",MUEBLES2[[#This Row],[No. de inventario]])</f>
        <v>02-39-274-006-0159</v>
      </c>
      <c r="B165" s="495"/>
      <c r="C165" s="495" t="s">
        <v>6891</v>
      </c>
      <c r="D165" s="494" t="s">
        <v>4061</v>
      </c>
      <c r="E165" s="495" t="str">
        <f>VLOOKUP(MUEBLES2[[#This Row],[No..]],EDIFICIOS[],2,FALSE)</f>
        <v>CENTRO CULTURAL</v>
      </c>
      <c r="F165" s="495" t="str">
        <f>VLOOKUP(MUEBLES2[[#This Row],[No..]],EDIFICIOS[],3,FALSE)</f>
        <v xml:space="preserve">AV. REFORMA S/N, SECCIÓN SUR, 1RA MANZANA, SANTIAGO DE ANAYA, HIDALGO </v>
      </c>
      <c r="G165" s="496" t="s">
        <v>4284</v>
      </c>
      <c r="H165" s="494" t="str">
        <f>VLOOKUP(MUEBLES2[[#This Row],[No. Area ]],AREAS[],2,FALSE)</f>
        <v xml:space="preserve">INSTANCIA MUNICIPAL DE LA JUVENTUD Y EL DEPORTE </v>
      </c>
      <c r="I165" s="496">
        <f>VLOOKUP(MUEBLES2[[#This Row],[No. Area ]],AREAS[],5,FALSE)</f>
        <v>0</v>
      </c>
      <c r="J165" s="496">
        <v>51</v>
      </c>
      <c r="K165" s="494" t="str">
        <f>VLOOKUP(MUEBLES2[[#This Row],[Núm. De nomina]],PERSONAL[],2,FALSE)</f>
        <v>LIC. MARÍA DEL CARMEN AGUILAR CAMACHO</v>
      </c>
      <c r="L165" s="496" t="str">
        <f>VLOOKUP(MUEBLES2[[#This Row],[Núm. De nomina]],PERSONAL[],3,FALSE)</f>
        <v>TITULAR</v>
      </c>
      <c r="M165" s="499" t="s">
        <v>4907</v>
      </c>
      <c r="N165" s="530" t="s">
        <v>4697</v>
      </c>
      <c r="O165" s="497" t="str">
        <f>VLOOKUP(MUEBLES2[[#This Row],[No. Del Bien ]],BIENES[],2,FALSE)</f>
        <v xml:space="preserve">SILLA PLEGABLE  </v>
      </c>
      <c r="P165" s="499" t="s">
        <v>2604</v>
      </c>
      <c r="Q165" s="529" t="s">
        <v>5101</v>
      </c>
      <c r="R165" s="494" t="s">
        <v>557</v>
      </c>
      <c r="S165" s="494" t="s">
        <v>557</v>
      </c>
      <c r="T165" s="494" t="s">
        <v>557</v>
      </c>
      <c r="U165" s="494" t="s">
        <v>2601</v>
      </c>
      <c r="V165" s="525"/>
      <c r="W165" s="528"/>
      <c r="X165" s="528"/>
      <c r="Y165" s="528"/>
      <c r="Z165" s="510" t="s">
        <v>26</v>
      </c>
      <c r="AA165" s="546" t="s">
        <v>7859</v>
      </c>
      <c r="AB165" s="493"/>
      <c r="AC165" s="600" t="s">
        <v>7859</v>
      </c>
    </row>
    <row r="166" spans="1:332" s="9" customFormat="1" ht="157.5" x14ac:dyDescent="0.25">
      <c r="A166" s="698" t="str">
        <f>CONCATENATE(MUEBLES2[[#This Row],[No..]],"-",MUEBLES2[[#This Row],[No. Area ]],"-",MUEBLES2[[#This Row],[No. Del Bien ]],"-",MUEBLES2[[#This Row],[No. Consecutivo del Bien ]],"-",MUEBLES2[[#This Row],[No. de inventario]])</f>
        <v>02-39-274-007-0160</v>
      </c>
      <c r="B166" s="495"/>
      <c r="C166" s="495" t="s">
        <v>6892</v>
      </c>
      <c r="D166" s="494" t="s">
        <v>4061</v>
      </c>
      <c r="E166" s="495" t="str">
        <f>VLOOKUP(MUEBLES2[[#This Row],[No..]],EDIFICIOS[],2,FALSE)</f>
        <v>CENTRO CULTURAL</v>
      </c>
      <c r="F166" s="495" t="str">
        <f>VLOOKUP(MUEBLES2[[#This Row],[No..]],EDIFICIOS[],3,FALSE)</f>
        <v xml:space="preserve">AV. REFORMA S/N, SECCIÓN SUR, 1RA MANZANA, SANTIAGO DE ANAYA, HIDALGO </v>
      </c>
      <c r="G166" s="496" t="s">
        <v>4284</v>
      </c>
      <c r="H166" s="494" t="str">
        <f>VLOOKUP(MUEBLES2[[#This Row],[No. Area ]],AREAS[],2,FALSE)</f>
        <v xml:space="preserve">INSTANCIA MUNICIPAL DE LA JUVENTUD Y EL DEPORTE </v>
      </c>
      <c r="I166" s="496">
        <f>VLOOKUP(MUEBLES2[[#This Row],[No. Area ]],AREAS[],5,FALSE)</f>
        <v>0</v>
      </c>
      <c r="J166" s="496">
        <v>51</v>
      </c>
      <c r="K166" s="494" t="str">
        <f>VLOOKUP(MUEBLES2[[#This Row],[Núm. De nomina]],PERSONAL[],2,FALSE)</f>
        <v>LIC. MARÍA DEL CARMEN AGUILAR CAMACHO</v>
      </c>
      <c r="L166" s="496" t="str">
        <f>VLOOKUP(MUEBLES2[[#This Row],[Núm. De nomina]],PERSONAL[],3,FALSE)</f>
        <v>TITULAR</v>
      </c>
      <c r="M166" s="499" t="s">
        <v>4907</v>
      </c>
      <c r="N166" s="530" t="s">
        <v>4698</v>
      </c>
      <c r="O166" s="497" t="str">
        <f>VLOOKUP(MUEBLES2[[#This Row],[No. Del Bien ]],BIENES[],2,FALSE)</f>
        <v xml:space="preserve">SILLA PLEGABLE  </v>
      </c>
      <c r="P166" s="499" t="s">
        <v>2604</v>
      </c>
      <c r="Q166" s="529" t="s">
        <v>5102</v>
      </c>
      <c r="R166" s="494" t="s">
        <v>557</v>
      </c>
      <c r="S166" s="494" t="s">
        <v>557</v>
      </c>
      <c r="T166" s="494" t="s">
        <v>557</v>
      </c>
      <c r="U166" s="494" t="s">
        <v>2601</v>
      </c>
      <c r="V166" s="525"/>
      <c r="W166" s="528"/>
      <c r="X166" s="528"/>
      <c r="Y166" s="528"/>
      <c r="Z166" s="510" t="s">
        <v>26</v>
      </c>
      <c r="AA166" s="546" t="s">
        <v>7859</v>
      </c>
      <c r="AB166" s="493"/>
      <c r="AC166" s="600" t="s">
        <v>7859</v>
      </c>
    </row>
    <row r="167" spans="1:332" s="9" customFormat="1" ht="157.5" x14ac:dyDescent="0.25">
      <c r="A167" s="698" t="str">
        <f>CONCATENATE(MUEBLES2[[#This Row],[No..]],"-",MUEBLES2[[#This Row],[No. Area ]],"-",MUEBLES2[[#This Row],[No. Del Bien ]],"-",MUEBLES2[[#This Row],[No. Consecutivo del Bien ]],"-",MUEBLES2[[#This Row],[No. de inventario]])</f>
        <v>02-39-274-008-0161</v>
      </c>
      <c r="B167" s="495"/>
      <c r="C167" s="495" t="s">
        <v>6893</v>
      </c>
      <c r="D167" s="494" t="s">
        <v>4061</v>
      </c>
      <c r="E167" s="495" t="str">
        <f>VLOOKUP(MUEBLES2[[#This Row],[No..]],EDIFICIOS[],2,FALSE)</f>
        <v>CENTRO CULTURAL</v>
      </c>
      <c r="F167" s="495" t="str">
        <f>VLOOKUP(MUEBLES2[[#This Row],[No..]],EDIFICIOS[],3,FALSE)</f>
        <v xml:space="preserve">AV. REFORMA S/N, SECCIÓN SUR, 1RA MANZANA, SANTIAGO DE ANAYA, HIDALGO </v>
      </c>
      <c r="G167" s="496" t="s">
        <v>4284</v>
      </c>
      <c r="H167" s="494" t="str">
        <f>VLOOKUP(MUEBLES2[[#This Row],[No. Area ]],AREAS[],2,FALSE)</f>
        <v xml:space="preserve">INSTANCIA MUNICIPAL DE LA JUVENTUD Y EL DEPORTE </v>
      </c>
      <c r="I167" s="496">
        <f>VLOOKUP(MUEBLES2[[#This Row],[No. Area ]],AREAS[],5,FALSE)</f>
        <v>0</v>
      </c>
      <c r="J167" s="496">
        <v>51</v>
      </c>
      <c r="K167" s="494" t="str">
        <f>VLOOKUP(MUEBLES2[[#This Row],[Núm. De nomina]],PERSONAL[],2,FALSE)</f>
        <v>LIC. MARÍA DEL CARMEN AGUILAR CAMACHO</v>
      </c>
      <c r="L167" s="496" t="str">
        <f>VLOOKUP(MUEBLES2[[#This Row],[Núm. De nomina]],PERSONAL[],3,FALSE)</f>
        <v>TITULAR</v>
      </c>
      <c r="M167" s="499" t="s">
        <v>4907</v>
      </c>
      <c r="N167" s="530" t="s">
        <v>4699</v>
      </c>
      <c r="O167" s="497" t="str">
        <f>VLOOKUP(MUEBLES2[[#This Row],[No. Del Bien ]],BIENES[],2,FALSE)</f>
        <v xml:space="preserve">SILLA PLEGABLE  </v>
      </c>
      <c r="P167" s="499" t="s">
        <v>2604</v>
      </c>
      <c r="Q167" s="529" t="s">
        <v>5103</v>
      </c>
      <c r="R167" s="494" t="s">
        <v>557</v>
      </c>
      <c r="S167" s="494" t="s">
        <v>557</v>
      </c>
      <c r="T167" s="494" t="s">
        <v>557</v>
      </c>
      <c r="U167" s="494" t="s">
        <v>2601</v>
      </c>
      <c r="V167" s="525"/>
      <c r="W167" s="528"/>
      <c r="X167" s="528"/>
      <c r="Y167" s="528"/>
      <c r="Z167" s="510" t="s">
        <v>26</v>
      </c>
      <c r="AA167" s="546" t="s">
        <v>7859</v>
      </c>
      <c r="AB167" s="493"/>
      <c r="AC167" s="600" t="s">
        <v>7859</v>
      </c>
    </row>
    <row r="168" spans="1:332" s="9" customFormat="1" ht="157.5" x14ac:dyDescent="0.25">
      <c r="A168" s="698" t="str">
        <f>CONCATENATE(MUEBLES2[[#This Row],[No..]],"-",MUEBLES2[[#This Row],[No. Area ]],"-",MUEBLES2[[#This Row],[No. Del Bien ]],"-",MUEBLES2[[#This Row],[No. Consecutivo del Bien ]],"-",MUEBLES2[[#This Row],[No. de inventario]])</f>
        <v>02-39-274-009-0162</v>
      </c>
      <c r="B168" s="495"/>
      <c r="C168" s="495" t="s">
        <v>6894</v>
      </c>
      <c r="D168" s="494" t="s">
        <v>4061</v>
      </c>
      <c r="E168" s="495" t="str">
        <f>VLOOKUP(MUEBLES2[[#This Row],[No..]],EDIFICIOS[],2,FALSE)</f>
        <v>CENTRO CULTURAL</v>
      </c>
      <c r="F168" s="495" t="str">
        <f>VLOOKUP(MUEBLES2[[#This Row],[No..]],EDIFICIOS[],3,FALSE)</f>
        <v xml:space="preserve">AV. REFORMA S/N, SECCIÓN SUR, 1RA MANZANA, SANTIAGO DE ANAYA, HIDALGO </v>
      </c>
      <c r="G168" s="496" t="s">
        <v>4284</v>
      </c>
      <c r="H168" s="494" t="str">
        <f>VLOOKUP(MUEBLES2[[#This Row],[No. Area ]],AREAS[],2,FALSE)</f>
        <v xml:space="preserve">INSTANCIA MUNICIPAL DE LA JUVENTUD Y EL DEPORTE </v>
      </c>
      <c r="I168" s="496">
        <f>VLOOKUP(MUEBLES2[[#This Row],[No. Area ]],AREAS[],5,FALSE)</f>
        <v>0</v>
      </c>
      <c r="J168" s="496">
        <v>51</v>
      </c>
      <c r="K168" s="494" t="str">
        <f>VLOOKUP(MUEBLES2[[#This Row],[Núm. De nomina]],PERSONAL[],2,FALSE)</f>
        <v>LIC. MARÍA DEL CARMEN AGUILAR CAMACHO</v>
      </c>
      <c r="L168" s="496" t="str">
        <f>VLOOKUP(MUEBLES2[[#This Row],[Núm. De nomina]],PERSONAL[],3,FALSE)</f>
        <v>TITULAR</v>
      </c>
      <c r="M168" s="499" t="s">
        <v>4907</v>
      </c>
      <c r="N168" s="530" t="s">
        <v>4700</v>
      </c>
      <c r="O168" s="497" t="str">
        <f>VLOOKUP(MUEBLES2[[#This Row],[No. Del Bien ]],BIENES[],2,FALSE)</f>
        <v xml:space="preserve">SILLA PLEGABLE  </v>
      </c>
      <c r="P168" s="499" t="s">
        <v>2604</v>
      </c>
      <c r="Q168" s="529" t="s">
        <v>5104</v>
      </c>
      <c r="R168" s="494" t="s">
        <v>557</v>
      </c>
      <c r="S168" s="494" t="s">
        <v>557</v>
      </c>
      <c r="T168" s="494" t="s">
        <v>557</v>
      </c>
      <c r="U168" s="494" t="s">
        <v>2601</v>
      </c>
      <c r="V168" s="525"/>
      <c r="W168" s="528"/>
      <c r="X168" s="528"/>
      <c r="Y168" s="528"/>
      <c r="Z168" s="510" t="s">
        <v>26</v>
      </c>
      <c r="AA168" s="546" t="s">
        <v>7859</v>
      </c>
      <c r="AB168" s="493"/>
      <c r="AC168" s="600" t="s">
        <v>7859</v>
      </c>
    </row>
    <row r="169" spans="1:332" s="9" customFormat="1" ht="157.5" x14ac:dyDescent="0.25">
      <c r="A169" s="698" t="str">
        <f>CONCATENATE(MUEBLES2[[#This Row],[No..]],"-",MUEBLES2[[#This Row],[No. Area ]],"-",MUEBLES2[[#This Row],[No. Del Bien ]],"-",MUEBLES2[[#This Row],[No. Consecutivo del Bien ]],"-",MUEBLES2[[#This Row],[No. de inventario]])</f>
        <v>02-39-274-010-0163</v>
      </c>
      <c r="B169" s="495"/>
      <c r="C169" s="495" t="s">
        <v>6895</v>
      </c>
      <c r="D169" s="494" t="s">
        <v>4061</v>
      </c>
      <c r="E169" s="495" t="str">
        <f>VLOOKUP(MUEBLES2[[#This Row],[No..]],EDIFICIOS[],2,FALSE)</f>
        <v>CENTRO CULTURAL</v>
      </c>
      <c r="F169" s="495" t="str">
        <f>VLOOKUP(MUEBLES2[[#This Row],[No..]],EDIFICIOS[],3,FALSE)</f>
        <v xml:space="preserve">AV. REFORMA S/N, SECCIÓN SUR, 1RA MANZANA, SANTIAGO DE ANAYA, HIDALGO </v>
      </c>
      <c r="G169" s="496" t="s">
        <v>4284</v>
      </c>
      <c r="H169" s="494" t="str">
        <f>VLOOKUP(MUEBLES2[[#This Row],[No. Area ]],AREAS[],2,FALSE)</f>
        <v xml:space="preserve">INSTANCIA MUNICIPAL DE LA JUVENTUD Y EL DEPORTE </v>
      </c>
      <c r="I169" s="496">
        <f>VLOOKUP(MUEBLES2[[#This Row],[No. Area ]],AREAS[],5,FALSE)</f>
        <v>0</v>
      </c>
      <c r="J169" s="496">
        <v>51</v>
      </c>
      <c r="K169" s="494" t="str">
        <f>VLOOKUP(MUEBLES2[[#This Row],[Núm. De nomina]],PERSONAL[],2,FALSE)</f>
        <v>LIC. MARÍA DEL CARMEN AGUILAR CAMACHO</v>
      </c>
      <c r="L169" s="496" t="str">
        <f>VLOOKUP(MUEBLES2[[#This Row],[Núm. De nomina]],PERSONAL[],3,FALSE)</f>
        <v>TITULAR</v>
      </c>
      <c r="M169" s="499" t="s">
        <v>4907</v>
      </c>
      <c r="N169" s="530" t="s">
        <v>4701</v>
      </c>
      <c r="O169" s="497" t="str">
        <f>VLOOKUP(MUEBLES2[[#This Row],[No. Del Bien ]],BIENES[],2,FALSE)</f>
        <v xml:space="preserve">SILLA PLEGABLE  </v>
      </c>
      <c r="P169" s="499" t="s">
        <v>2604</v>
      </c>
      <c r="Q169" s="529" t="s">
        <v>5105</v>
      </c>
      <c r="R169" s="494" t="s">
        <v>557</v>
      </c>
      <c r="S169" s="494" t="s">
        <v>557</v>
      </c>
      <c r="T169" s="494" t="s">
        <v>557</v>
      </c>
      <c r="U169" s="494" t="s">
        <v>2601</v>
      </c>
      <c r="V169" s="525"/>
      <c r="W169" s="528"/>
      <c r="X169" s="528"/>
      <c r="Y169" s="528"/>
      <c r="Z169" s="510" t="s">
        <v>26</v>
      </c>
      <c r="AA169" s="546" t="s">
        <v>7859</v>
      </c>
      <c r="AB169" s="493"/>
      <c r="AC169" s="600" t="s">
        <v>7859</v>
      </c>
    </row>
    <row r="170" spans="1:332" s="9" customFormat="1" ht="157.5" x14ac:dyDescent="0.25">
      <c r="A170" s="668" t="str">
        <f>CONCATENATE(MUEBLES2[[#This Row],[No..]],"-",MUEBLES2[[#This Row],[No. Area ]],"-",MUEBLES2[[#This Row],[No. Del Bien ]],"-",MUEBLES2[[#This Row],[No. Consecutivo del Bien ]],"-",MUEBLES2[[#This Row],[No. de inventario]])</f>
        <v>02-39-274-011-0164</v>
      </c>
      <c r="B170" s="495"/>
      <c r="C170" s="495" t="s">
        <v>6896</v>
      </c>
      <c r="D170" s="494" t="s">
        <v>4061</v>
      </c>
      <c r="E170" s="495" t="str">
        <f>VLOOKUP(MUEBLES2[[#This Row],[No..]],EDIFICIOS[],2,FALSE)</f>
        <v>CENTRO CULTURAL</v>
      </c>
      <c r="F170" s="495" t="str">
        <f>VLOOKUP(MUEBLES2[[#This Row],[No..]],EDIFICIOS[],3,FALSE)</f>
        <v xml:space="preserve">AV. REFORMA S/N, SECCIÓN SUR, 1RA MANZANA, SANTIAGO DE ANAYA, HIDALGO </v>
      </c>
      <c r="G170" s="496" t="s">
        <v>4284</v>
      </c>
      <c r="H170" s="494" t="str">
        <f>VLOOKUP(MUEBLES2[[#This Row],[No. Area ]],AREAS[],2,FALSE)</f>
        <v xml:space="preserve">INSTANCIA MUNICIPAL DE LA JUVENTUD Y EL DEPORTE </v>
      </c>
      <c r="I170" s="496">
        <f>VLOOKUP(MUEBLES2[[#This Row],[No. Area ]],AREAS[],5,FALSE)</f>
        <v>0</v>
      </c>
      <c r="J170" s="496">
        <v>51</v>
      </c>
      <c r="K170" s="494" t="str">
        <f>VLOOKUP(MUEBLES2[[#This Row],[Núm. De nomina]],PERSONAL[],2,FALSE)</f>
        <v>LIC. MARÍA DEL CARMEN AGUILAR CAMACHO</v>
      </c>
      <c r="L170" s="496" t="str">
        <f>VLOOKUP(MUEBLES2[[#This Row],[Núm. De nomina]],PERSONAL[],3,FALSE)</f>
        <v>TITULAR</v>
      </c>
      <c r="M170" s="499" t="s">
        <v>4907</v>
      </c>
      <c r="N170" s="529" t="s">
        <v>4702</v>
      </c>
      <c r="O170" s="497" t="str">
        <f>VLOOKUP(MUEBLES2[[#This Row],[No. Del Bien ]],BIENES[],2,FALSE)</f>
        <v xml:space="preserve">SILLA PLEGABLE  </v>
      </c>
      <c r="P170" s="499" t="s">
        <v>2604</v>
      </c>
      <c r="Q170" s="529" t="s">
        <v>5106</v>
      </c>
      <c r="R170" s="494" t="s">
        <v>557</v>
      </c>
      <c r="S170" s="494" t="s">
        <v>557</v>
      </c>
      <c r="T170" s="494" t="s">
        <v>557</v>
      </c>
      <c r="U170" s="494" t="s">
        <v>2601</v>
      </c>
      <c r="V170" s="525"/>
      <c r="W170" s="528"/>
      <c r="X170" s="528"/>
      <c r="Y170" s="528"/>
      <c r="Z170" s="510" t="s">
        <v>26</v>
      </c>
      <c r="AA170" s="546" t="s">
        <v>7859</v>
      </c>
      <c r="AB170" s="493"/>
      <c r="AC170" s="600" t="s">
        <v>7859</v>
      </c>
    </row>
    <row r="171" spans="1:332" s="9" customFormat="1" ht="157.5" x14ac:dyDescent="0.25">
      <c r="A171" s="668" t="str">
        <f>CONCATENATE(MUEBLES2[[#This Row],[No..]],"-",MUEBLES2[[#This Row],[No. Area ]],"-",MUEBLES2[[#This Row],[No. Del Bien ]],"-",MUEBLES2[[#This Row],[No. Consecutivo del Bien ]],"-",MUEBLES2[[#This Row],[No. de inventario]])</f>
        <v>02-39-274-012-0165</v>
      </c>
      <c r="B171" s="495"/>
      <c r="C171" s="495" t="s">
        <v>6897</v>
      </c>
      <c r="D171" s="494" t="s">
        <v>4061</v>
      </c>
      <c r="E171" s="495" t="str">
        <f>VLOOKUP(MUEBLES2[[#This Row],[No..]],EDIFICIOS[],2,FALSE)</f>
        <v>CENTRO CULTURAL</v>
      </c>
      <c r="F171" s="495" t="str">
        <f>VLOOKUP(MUEBLES2[[#This Row],[No..]],EDIFICIOS[],3,FALSE)</f>
        <v xml:space="preserve">AV. REFORMA S/N, SECCIÓN SUR, 1RA MANZANA, SANTIAGO DE ANAYA, HIDALGO </v>
      </c>
      <c r="G171" s="496" t="s">
        <v>4284</v>
      </c>
      <c r="H171" s="494" t="str">
        <f>VLOOKUP(MUEBLES2[[#This Row],[No. Area ]],AREAS[],2,FALSE)</f>
        <v xml:space="preserve">INSTANCIA MUNICIPAL DE LA JUVENTUD Y EL DEPORTE </v>
      </c>
      <c r="I171" s="496">
        <f>VLOOKUP(MUEBLES2[[#This Row],[No. Area ]],AREAS[],5,FALSE)</f>
        <v>0</v>
      </c>
      <c r="J171" s="496">
        <v>51</v>
      </c>
      <c r="K171" s="494" t="str">
        <f>VLOOKUP(MUEBLES2[[#This Row],[Núm. De nomina]],PERSONAL[],2,FALSE)</f>
        <v>LIC. MARÍA DEL CARMEN AGUILAR CAMACHO</v>
      </c>
      <c r="L171" s="496" t="str">
        <f>VLOOKUP(MUEBLES2[[#This Row],[Núm. De nomina]],PERSONAL[],3,FALSE)</f>
        <v>TITULAR</v>
      </c>
      <c r="M171" s="499" t="s">
        <v>4907</v>
      </c>
      <c r="N171" s="529" t="s">
        <v>4703</v>
      </c>
      <c r="O171" s="497" t="str">
        <f>VLOOKUP(MUEBLES2[[#This Row],[No. Del Bien ]],BIENES[],2,FALSE)</f>
        <v xml:space="preserve">SILLA PLEGABLE  </v>
      </c>
      <c r="P171" s="499" t="s">
        <v>2604</v>
      </c>
      <c r="Q171" s="529" t="s">
        <v>5107</v>
      </c>
      <c r="R171" s="494" t="s">
        <v>557</v>
      </c>
      <c r="S171" s="494" t="s">
        <v>557</v>
      </c>
      <c r="T171" s="494" t="s">
        <v>557</v>
      </c>
      <c r="U171" s="494" t="s">
        <v>2601</v>
      </c>
      <c r="V171" s="525"/>
      <c r="W171" s="528"/>
      <c r="X171" s="528"/>
      <c r="Y171" s="528"/>
      <c r="Z171" s="510" t="s">
        <v>26</v>
      </c>
      <c r="AA171" s="546" t="s">
        <v>7859</v>
      </c>
      <c r="AB171" s="493"/>
      <c r="AC171" s="600" t="s">
        <v>7859</v>
      </c>
    </row>
    <row r="172" spans="1:332" s="9" customFormat="1" ht="157.5" x14ac:dyDescent="0.25">
      <c r="A172" s="668" t="str">
        <f>CONCATENATE(MUEBLES2[[#This Row],[No..]],"-",MUEBLES2[[#This Row],[No. Area ]],"-",MUEBLES2[[#This Row],[No. Del Bien ]],"-",MUEBLES2[[#This Row],[No. Consecutivo del Bien ]],"-",MUEBLES2[[#This Row],[No. de inventario]])</f>
        <v>02-39-274-013-0166</v>
      </c>
      <c r="B172" s="495"/>
      <c r="C172" s="495" t="s">
        <v>6898</v>
      </c>
      <c r="D172" s="494" t="s">
        <v>4061</v>
      </c>
      <c r="E172" s="495" t="str">
        <f>VLOOKUP(MUEBLES2[[#This Row],[No..]],EDIFICIOS[],2,FALSE)</f>
        <v>CENTRO CULTURAL</v>
      </c>
      <c r="F172" s="495" t="str">
        <f>VLOOKUP(MUEBLES2[[#This Row],[No..]],EDIFICIOS[],3,FALSE)</f>
        <v xml:space="preserve">AV. REFORMA S/N, SECCIÓN SUR, 1RA MANZANA, SANTIAGO DE ANAYA, HIDALGO </v>
      </c>
      <c r="G172" s="496" t="s">
        <v>4284</v>
      </c>
      <c r="H172" s="494" t="str">
        <f>VLOOKUP(MUEBLES2[[#This Row],[No. Area ]],AREAS[],2,FALSE)</f>
        <v xml:space="preserve">INSTANCIA MUNICIPAL DE LA JUVENTUD Y EL DEPORTE </v>
      </c>
      <c r="I172" s="496">
        <f>VLOOKUP(MUEBLES2[[#This Row],[No. Area ]],AREAS[],5,FALSE)</f>
        <v>0</v>
      </c>
      <c r="J172" s="496">
        <v>51</v>
      </c>
      <c r="K172" s="494" t="str">
        <f>VLOOKUP(MUEBLES2[[#This Row],[Núm. De nomina]],PERSONAL[],2,FALSE)</f>
        <v>LIC. MARÍA DEL CARMEN AGUILAR CAMACHO</v>
      </c>
      <c r="L172" s="496" t="str">
        <f>VLOOKUP(MUEBLES2[[#This Row],[Núm. De nomina]],PERSONAL[],3,FALSE)</f>
        <v>TITULAR</v>
      </c>
      <c r="M172" s="499" t="s">
        <v>4907</v>
      </c>
      <c r="N172" s="529" t="s">
        <v>4704</v>
      </c>
      <c r="O172" s="497" t="str">
        <f>VLOOKUP(MUEBLES2[[#This Row],[No. Del Bien ]],BIENES[],2,FALSE)</f>
        <v xml:space="preserve">SILLA PLEGABLE  </v>
      </c>
      <c r="P172" s="499" t="s">
        <v>2604</v>
      </c>
      <c r="Q172" s="529" t="s">
        <v>5108</v>
      </c>
      <c r="R172" s="494" t="s">
        <v>557</v>
      </c>
      <c r="S172" s="494" t="s">
        <v>557</v>
      </c>
      <c r="T172" s="494" t="s">
        <v>557</v>
      </c>
      <c r="U172" s="494" t="s">
        <v>2601</v>
      </c>
      <c r="V172" s="525"/>
      <c r="W172" s="528"/>
      <c r="X172" s="528"/>
      <c r="Y172" s="528"/>
      <c r="Z172" s="510" t="s">
        <v>26</v>
      </c>
      <c r="AA172" s="546" t="s">
        <v>7859</v>
      </c>
      <c r="AB172" s="493"/>
      <c r="AC172" s="600" t="s">
        <v>7859</v>
      </c>
    </row>
    <row r="173" spans="1:332" s="15" customFormat="1" ht="157.5" x14ac:dyDescent="0.25">
      <c r="A173" s="668" t="str">
        <f>CONCATENATE(MUEBLES2[[#This Row],[No..]],"-",MUEBLES2[[#This Row],[No. Area ]],"-",MUEBLES2[[#This Row],[No. Del Bien ]],"-",MUEBLES2[[#This Row],[No. Consecutivo del Bien ]],"-",MUEBLES2[[#This Row],[No. de inventario]])</f>
        <v>02-39-274-014-0167</v>
      </c>
      <c r="B173" s="495"/>
      <c r="C173" s="495" t="s">
        <v>6899</v>
      </c>
      <c r="D173" s="494" t="s">
        <v>4061</v>
      </c>
      <c r="E173" s="495" t="str">
        <f>VLOOKUP(MUEBLES2[[#This Row],[No..]],EDIFICIOS[],2,FALSE)</f>
        <v>CENTRO CULTURAL</v>
      </c>
      <c r="F173" s="495" t="str">
        <f>VLOOKUP(MUEBLES2[[#This Row],[No..]],EDIFICIOS[],3,FALSE)</f>
        <v xml:space="preserve">AV. REFORMA S/N, SECCIÓN SUR, 1RA MANZANA, SANTIAGO DE ANAYA, HIDALGO </v>
      </c>
      <c r="G173" s="496" t="s">
        <v>4284</v>
      </c>
      <c r="H173" s="494" t="str">
        <f>VLOOKUP(MUEBLES2[[#This Row],[No. Area ]],AREAS[],2,FALSE)</f>
        <v xml:space="preserve">INSTANCIA MUNICIPAL DE LA JUVENTUD Y EL DEPORTE </v>
      </c>
      <c r="I173" s="496">
        <f>VLOOKUP(MUEBLES2[[#This Row],[No. Area ]],AREAS[],5,FALSE)</f>
        <v>0</v>
      </c>
      <c r="J173" s="496">
        <v>51</v>
      </c>
      <c r="K173" s="494" t="str">
        <f>VLOOKUP(MUEBLES2[[#This Row],[Núm. De nomina]],PERSONAL[],2,FALSE)</f>
        <v>LIC. MARÍA DEL CARMEN AGUILAR CAMACHO</v>
      </c>
      <c r="L173" s="496" t="str">
        <f>VLOOKUP(MUEBLES2[[#This Row],[Núm. De nomina]],PERSONAL[],3,FALSE)</f>
        <v>TITULAR</v>
      </c>
      <c r="M173" s="499" t="s">
        <v>4907</v>
      </c>
      <c r="N173" s="529" t="s">
        <v>4705</v>
      </c>
      <c r="O173" s="497" t="str">
        <f>VLOOKUP(MUEBLES2[[#This Row],[No. Del Bien ]],BIENES[],2,FALSE)</f>
        <v xml:space="preserve">SILLA PLEGABLE  </v>
      </c>
      <c r="P173" s="499" t="s">
        <v>2604</v>
      </c>
      <c r="Q173" s="529" t="s">
        <v>5109</v>
      </c>
      <c r="R173" s="494" t="s">
        <v>557</v>
      </c>
      <c r="S173" s="494" t="s">
        <v>557</v>
      </c>
      <c r="T173" s="494" t="s">
        <v>557</v>
      </c>
      <c r="U173" s="494" t="s">
        <v>2601</v>
      </c>
      <c r="V173" s="525"/>
      <c r="W173" s="528"/>
      <c r="X173" s="528"/>
      <c r="Y173" s="528"/>
      <c r="Z173" s="510" t="s">
        <v>26</v>
      </c>
      <c r="AA173" s="546" t="s">
        <v>7859</v>
      </c>
      <c r="AB173" s="493"/>
      <c r="AC173" s="600" t="s">
        <v>7859</v>
      </c>
    </row>
    <row r="174" spans="1:332" s="9" customFormat="1" ht="157.5" x14ac:dyDescent="0.25">
      <c r="A174" s="668" t="str">
        <f>CONCATENATE(MUEBLES2[[#This Row],[No..]],"-",MUEBLES2[[#This Row],[No. Area ]],"-",MUEBLES2[[#This Row],[No. Del Bien ]],"-",MUEBLES2[[#This Row],[No. Consecutivo del Bien ]],"-",MUEBLES2[[#This Row],[No. de inventario]])</f>
        <v>02-39-274-015-0168</v>
      </c>
      <c r="B174" s="495"/>
      <c r="C174" s="495" t="s">
        <v>6900</v>
      </c>
      <c r="D174" s="494" t="s">
        <v>4061</v>
      </c>
      <c r="E174" s="495" t="str">
        <f>VLOOKUP(MUEBLES2[[#This Row],[No..]],EDIFICIOS[],2,FALSE)</f>
        <v>CENTRO CULTURAL</v>
      </c>
      <c r="F174" s="495" t="str">
        <f>VLOOKUP(MUEBLES2[[#This Row],[No..]],EDIFICIOS[],3,FALSE)</f>
        <v xml:space="preserve">AV. REFORMA S/N, SECCIÓN SUR, 1RA MANZANA, SANTIAGO DE ANAYA, HIDALGO </v>
      </c>
      <c r="G174" s="496" t="s">
        <v>4284</v>
      </c>
      <c r="H174" s="494" t="str">
        <f>VLOOKUP(MUEBLES2[[#This Row],[No. Area ]],AREAS[],2,FALSE)</f>
        <v xml:space="preserve">INSTANCIA MUNICIPAL DE LA JUVENTUD Y EL DEPORTE </v>
      </c>
      <c r="I174" s="496">
        <f>VLOOKUP(MUEBLES2[[#This Row],[No. Area ]],AREAS[],5,FALSE)</f>
        <v>0</v>
      </c>
      <c r="J174" s="496">
        <v>51</v>
      </c>
      <c r="K174" s="494" t="str">
        <f>VLOOKUP(MUEBLES2[[#This Row],[Núm. De nomina]],PERSONAL[],2,FALSE)</f>
        <v>LIC. MARÍA DEL CARMEN AGUILAR CAMACHO</v>
      </c>
      <c r="L174" s="496" t="str">
        <f>VLOOKUP(MUEBLES2[[#This Row],[Núm. De nomina]],PERSONAL[],3,FALSE)</f>
        <v>TITULAR</v>
      </c>
      <c r="M174" s="499" t="s">
        <v>4907</v>
      </c>
      <c r="N174" s="529" t="s">
        <v>4706</v>
      </c>
      <c r="O174" s="497" t="str">
        <f>VLOOKUP(MUEBLES2[[#This Row],[No. Del Bien ]],BIENES[],2,FALSE)</f>
        <v xml:space="preserve">SILLA PLEGABLE  </v>
      </c>
      <c r="P174" s="499" t="s">
        <v>2604</v>
      </c>
      <c r="Q174" s="529" t="s">
        <v>5110</v>
      </c>
      <c r="R174" s="494" t="s">
        <v>557</v>
      </c>
      <c r="S174" s="494" t="s">
        <v>557</v>
      </c>
      <c r="T174" s="494" t="s">
        <v>557</v>
      </c>
      <c r="U174" s="494" t="s">
        <v>2601</v>
      </c>
      <c r="V174" s="525"/>
      <c r="W174" s="528"/>
      <c r="X174" s="528"/>
      <c r="Y174" s="528"/>
      <c r="Z174" s="510" t="s">
        <v>26</v>
      </c>
      <c r="AA174" s="546" t="s">
        <v>7859</v>
      </c>
      <c r="AB174" s="493"/>
      <c r="AC174" s="600" t="s">
        <v>7859</v>
      </c>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c r="DN174" s="15"/>
      <c r="DO174" s="15"/>
      <c r="DP174" s="15"/>
      <c r="DQ174" s="15"/>
      <c r="DR174" s="15"/>
      <c r="DS174" s="15"/>
      <c r="DT174" s="15"/>
      <c r="DU174" s="15"/>
      <c r="DV174" s="15"/>
      <c r="DW174" s="15"/>
      <c r="DX174" s="15"/>
      <c r="DY174" s="15"/>
      <c r="DZ174" s="15"/>
      <c r="EA174" s="15"/>
      <c r="EB174" s="15"/>
      <c r="EC174" s="15"/>
      <c r="ED174" s="15"/>
      <c r="EE174" s="15"/>
      <c r="EF174" s="15"/>
      <c r="EG174" s="15"/>
      <c r="EH174" s="15"/>
      <c r="EI174" s="15"/>
      <c r="EJ174" s="15"/>
      <c r="EK174" s="15"/>
      <c r="EL174" s="15"/>
      <c r="EM174" s="15"/>
      <c r="EN174" s="15"/>
      <c r="EO174" s="15"/>
      <c r="EP174" s="15"/>
      <c r="EQ174" s="15"/>
      <c r="ER174" s="15"/>
      <c r="ES174" s="15"/>
      <c r="ET174" s="15"/>
      <c r="EU174" s="15"/>
      <c r="EV174" s="15"/>
      <c r="EW174" s="15"/>
      <c r="EX174" s="15"/>
      <c r="EY174" s="15"/>
      <c r="EZ174" s="15"/>
      <c r="FA174" s="15"/>
      <c r="FB174" s="15"/>
      <c r="FC174" s="15"/>
      <c r="FD174" s="15"/>
      <c r="FE174" s="15"/>
      <c r="FF174" s="15"/>
      <c r="FG174" s="15"/>
      <c r="FH174" s="15"/>
      <c r="FI174" s="15"/>
      <c r="FJ174" s="15"/>
      <c r="FK174" s="15"/>
      <c r="FL174" s="15"/>
      <c r="FM174" s="15"/>
      <c r="FN174" s="15"/>
      <c r="FO174" s="15"/>
      <c r="FP174" s="15"/>
      <c r="FQ174" s="15"/>
      <c r="FR174" s="15"/>
      <c r="FS174" s="15"/>
      <c r="FT174" s="15"/>
      <c r="FU174" s="15"/>
      <c r="FV174" s="15"/>
      <c r="FW174" s="15"/>
      <c r="FX174" s="15"/>
      <c r="FY174" s="15"/>
      <c r="FZ174" s="15"/>
      <c r="GA174" s="15"/>
      <c r="GB174" s="15"/>
      <c r="GC174" s="15"/>
      <c r="GD174" s="15"/>
      <c r="GE174" s="15"/>
      <c r="GF174" s="15"/>
      <c r="GG174" s="15"/>
      <c r="GH174" s="15"/>
      <c r="GI174" s="15"/>
      <c r="GJ174" s="15"/>
      <c r="GK174" s="15"/>
      <c r="GL174" s="15"/>
      <c r="GM174" s="15"/>
      <c r="GN174" s="15"/>
      <c r="GO174" s="15"/>
      <c r="GP174" s="15"/>
      <c r="GQ174" s="15"/>
      <c r="GR174" s="15"/>
      <c r="GS174" s="15"/>
      <c r="GT174" s="15"/>
      <c r="GU174" s="15"/>
      <c r="GV174" s="15"/>
      <c r="GW174" s="15"/>
      <c r="GX174" s="15"/>
      <c r="GY174" s="15"/>
      <c r="GZ174" s="15"/>
      <c r="HA174" s="15"/>
      <c r="HB174" s="15"/>
      <c r="HC174" s="15"/>
      <c r="HD174" s="15"/>
      <c r="HE174" s="15"/>
      <c r="HF174" s="15"/>
      <c r="HG174" s="15"/>
      <c r="HH174" s="15"/>
      <c r="HI174" s="15"/>
      <c r="HJ174" s="15"/>
      <c r="HK174" s="15"/>
      <c r="HL174" s="15"/>
      <c r="HM174" s="15"/>
      <c r="HN174" s="15"/>
      <c r="HO174" s="15"/>
      <c r="HP174" s="15"/>
      <c r="HQ174" s="15"/>
      <c r="HR174" s="15"/>
      <c r="HS174" s="15"/>
      <c r="HT174" s="15"/>
      <c r="HU174" s="15"/>
      <c r="HV174" s="15"/>
      <c r="HW174" s="15"/>
      <c r="HX174" s="15"/>
      <c r="HY174" s="15"/>
      <c r="HZ174" s="15"/>
      <c r="IA174" s="15"/>
      <c r="IB174" s="15"/>
      <c r="IC174" s="15"/>
      <c r="ID174" s="15"/>
      <c r="IE174" s="15"/>
      <c r="IF174" s="15"/>
      <c r="IG174" s="15"/>
      <c r="IH174" s="15"/>
      <c r="II174" s="15"/>
      <c r="IJ174" s="15"/>
      <c r="IK174" s="15"/>
      <c r="IL174" s="15"/>
      <c r="IM174" s="15"/>
      <c r="IN174" s="15"/>
      <c r="IO174" s="15"/>
      <c r="IP174" s="15"/>
      <c r="IQ174" s="15"/>
      <c r="IR174" s="15"/>
      <c r="IS174" s="15"/>
      <c r="IT174" s="15"/>
      <c r="IU174" s="15"/>
      <c r="IV174" s="15"/>
      <c r="IW174" s="15"/>
      <c r="IX174" s="15"/>
      <c r="IY174" s="15"/>
      <c r="IZ174" s="15"/>
      <c r="JA174" s="15"/>
      <c r="JB174" s="15"/>
      <c r="JC174" s="15"/>
      <c r="JD174" s="15"/>
      <c r="JE174" s="15"/>
      <c r="JF174" s="15"/>
      <c r="JG174" s="15"/>
      <c r="JH174" s="15"/>
      <c r="JI174" s="15"/>
      <c r="JJ174" s="15"/>
      <c r="JK174" s="15"/>
      <c r="JL174" s="15"/>
      <c r="JM174" s="15"/>
      <c r="JN174" s="15"/>
      <c r="JO174" s="15"/>
      <c r="JP174" s="15"/>
      <c r="JQ174" s="15"/>
      <c r="JR174" s="15"/>
      <c r="JS174" s="15"/>
      <c r="JT174" s="15"/>
      <c r="JU174" s="15"/>
      <c r="JV174" s="15"/>
      <c r="JW174" s="15"/>
      <c r="JX174" s="15"/>
      <c r="JY174" s="15"/>
      <c r="JZ174" s="15"/>
      <c r="KA174" s="15"/>
      <c r="KB174" s="15"/>
      <c r="KC174" s="15"/>
      <c r="KD174" s="15"/>
      <c r="KE174" s="15"/>
      <c r="KF174" s="15"/>
      <c r="KG174" s="15"/>
      <c r="KH174" s="15"/>
      <c r="KI174" s="15"/>
      <c r="KJ174" s="15"/>
      <c r="KK174" s="15"/>
      <c r="KL174" s="15"/>
      <c r="KM174" s="15"/>
      <c r="KN174" s="15"/>
      <c r="KO174" s="15"/>
      <c r="KP174" s="15"/>
      <c r="KQ174" s="15"/>
      <c r="KR174" s="15"/>
      <c r="KS174" s="15"/>
      <c r="KT174" s="15"/>
      <c r="KU174" s="15"/>
      <c r="KV174" s="15"/>
      <c r="KW174" s="15"/>
      <c r="KX174" s="15"/>
      <c r="KY174" s="15"/>
      <c r="KZ174" s="15"/>
      <c r="LA174" s="15"/>
      <c r="LB174" s="15"/>
      <c r="LC174" s="15"/>
      <c r="LD174" s="15"/>
      <c r="LE174" s="15"/>
      <c r="LF174" s="15"/>
      <c r="LG174" s="15"/>
      <c r="LH174" s="15"/>
      <c r="LI174" s="15"/>
      <c r="LJ174" s="15"/>
      <c r="LK174" s="15"/>
      <c r="LL174" s="15"/>
      <c r="LM174" s="15"/>
      <c r="LN174" s="15"/>
      <c r="LO174" s="15"/>
      <c r="LP174" s="15"/>
      <c r="LQ174" s="15"/>
      <c r="LR174" s="15"/>
      <c r="LS174" s="15"/>
      <c r="LT174" s="15"/>
    </row>
    <row r="175" spans="1:332" s="15" customFormat="1" ht="157.5" x14ac:dyDescent="0.25">
      <c r="A175" s="668" t="str">
        <f>CONCATENATE(MUEBLES2[[#This Row],[No..]],"-",MUEBLES2[[#This Row],[No. Area ]],"-",MUEBLES2[[#This Row],[No. Del Bien ]],"-",MUEBLES2[[#This Row],[No. Consecutivo del Bien ]],"-",MUEBLES2[[#This Row],[No. de inventario]])</f>
        <v>02-39-274-016-0169</v>
      </c>
      <c r="B175" s="495"/>
      <c r="C175" s="495" t="s">
        <v>7840</v>
      </c>
      <c r="D175" s="494" t="s">
        <v>4061</v>
      </c>
      <c r="E175" s="495" t="str">
        <f>VLOOKUP(MUEBLES2[[#This Row],[No..]],EDIFICIOS[],2,FALSE)</f>
        <v>CENTRO CULTURAL</v>
      </c>
      <c r="F175" s="495" t="str">
        <f>VLOOKUP(MUEBLES2[[#This Row],[No..]],EDIFICIOS[],3,FALSE)</f>
        <v xml:space="preserve">AV. REFORMA S/N, SECCIÓN SUR, 1RA MANZANA, SANTIAGO DE ANAYA, HIDALGO </v>
      </c>
      <c r="G175" s="496" t="s">
        <v>4284</v>
      </c>
      <c r="H175" s="494" t="str">
        <f>VLOOKUP(MUEBLES2[[#This Row],[No. Area ]],AREAS[],2,FALSE)</f>
        <v xml:space="preserve">INSTANCIA MUNICIPAL DE LA JUVENTUD Y EL DEPORTE </v>
      </c>
      <c r="I175" s="496">
        <f>VLOOKUP(MUEBLES2[[#This Row],[No. Area ]],AREAS[],5,FALSE)</f>
        <v>0</v>
      </c>
      <c r="J175" s="496">
        <v>51</v>
      </c>
      <c r="K175" s="494" t="str">
        <f>VLOOKUP(MUEBLES2[[#This Row],[Núm. De nomina]],PERSONAL[],2,FALSE)</f>
        <v>LIC. MARÍA DEL CARMEN AGUILAR CAMACHO</v>
      </c>
      <c r="L175" s="496" t="str">
        <f>VLOOKUP(MUEBLES2[[#This Row],[Núm. De nomina]],PERSONAL[],3,FALSE)</f>
        <v>TITULAR</v>
      </c>
      <c r="M175" s="499" t="s">
        <v>4907</v>
      </c>
      <c r="N175" s="496" t="s">
        <v>4707</v>
      </c>
      <c r="O175" s="497" t="str">
        <f>VLOOKUP(MUEBLES2[[#This Row],[No. Del Bien ]],BIENES[],2,FALSE)</f>
        <v xml:space="preserve">SILLA PLEGABLE  </v>
      </c>
      <c r="P175" s="499" t="s">
        <v>2604</v>
      </c>
      <c r="Q175" s="529" t="s">
        <v>5111</v>
      </c>
      <c r="R175" s="494" t="s">
        <v>557</v>
      </c>
      <c r="S175" s="494" t="s">
        <v>557</v>
      </c>
      <c r="T175" s="494" t="s">
        <v>557</v>
      </c>
      <c r="U175" s="494" t="s">
        <v>2601</v>
      </c>
      <c r="V175" s="525"/>
      <c r="W175" s="528"/>
      <c r="X175" s="528"/>
      <c r="Y175" s="528"/>
      <c r="Z175" s="510" t="s">
        <v>26</v>
      </c>
      <c r="AA175" s="546" t="s">
        <v>7859</v>
      </c>
      <c r="AB175" s="493"/>
      <c r="AC175" s="600" t="s">
        <v>7859</v>
      </c>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c r="EU175" s="9"/>
      <c r="EV175" s="9"/>
      <c r="EW175" s="9"/>
      <c r="EX175" s="9"/>
      <c r="EY175" s="9"/>
      <c r="EZ175" s="9"/>
      <c r="FA175" s="9"/>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9"/>
      <c r="HL175" s="9"/>
      <c r="HM175" s="9"/>
      <c r="HN175" s="9"/>
      <c r="HO175" s="9"/>
      <c r="HP175" s="9"/>
      <c r="HQ175" s="9"/>
      <c r="HR175" s="9"/>
      <c r="HS175" s="9"/>
      <c r="HT175" s="9"/>
      <c r="HU175" s="9"/>
      <c r="HV175" s="9"/>
      <c r="HW175" s="9"/>
      <c r="HX175" s="9"/>
      <c r="HY175" s="9"/>
      <c r="HZ175" s="9"/>
      <c r="IA175" s="9"/>
      <c r="IB175" s="9"/>
      <c r="IC175" s="9"/>
      <c r="ID175" s="9"/>
      <c r="IE175" s="9"/>
      <c r="IF175" s="9"/>
      <c r="IG175" s="9"/>
      <c r="IH175" s="9"/>
      <c r="II175" s="9"/>
      <c r="IJ175" s="9"/>
      <c r="IK175" s="9"/>
      <c r="IL175" s="9"/>
      <c r="IM175" s="9"/>
      <c r="IN175" s="9"/>
      <c r="IO175" s="9"/>
      <c r="IP175" s="9"/>
      <c r="IQ175" s="9"/>
      <c r="IR175" s="9"/>
      <c r="IS175" s="9"/>
      <c r="IT175" s="9"/>
      <c r="IU175" s="9"/>
      <c r="IV175" s="9"/>
      <c r="IW175" s="9"/>
      <c r="IX175" s="9"/>
      <c r="IY175" s="9"/>
      <c r="IZ175" s="9"/>
      <c r="JA175" s="9"/>
      <c r="JB175" s="9"/>
      <c r="JC175" s="9"/>
      <c r="JD175" s="9"/>
      <c r="JE175" s="9"/>
      <c r="JF175" s="9"/>
      <c r="JG175" s="9"/>
      <c r="JH175" s="9"/>
      <c r="JI175" s="9"/>
      <c r="JJ175" s="9"/>
      <c r="JK175" s="9"/>
      <c r="JL175" s="9"/>
      <c r="JM175" s="9"/>
      <c r="JN175" s="9"/>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c r="KN175" s="9"/>
      <c r="KO175" s="9"/>
      <c r="KP175" s="9"/>
      <c r="KQ175" s="9"/>
      <c r="KR175" s="9"/>
      <c r="KS175" s="9"/>
      <c r="KT175" s="9"/>
      <c r="KU175" s="9"/>
      <c r="KV175" s="9"/>
      <c r="KW175" s="9"/>
      <c r="KX175" s="9"/>
      <c r="KY175" s="9"/>
      <c r="KZ175" s="9"/>
      <c r="LA175" s="9"/>
      <c r="LB175" s="9"/>
      <c r="LC175" s="9"/>
      <c r="LD175" s="9"/>
      <c r="LE175" s="9"/>
      <c r="LF175" s="9"/>
      <c r="LG175" s="9"/>
      <c r="LH175" s="9"/>
      <c r="LI175" s="9"/>
      <c r="LJ175" s="9"/>
      <c r="LK175" s="9"/>
      <c r="LL175" s="9"/>
      <c r="LM175" s="9"/>
      <c r="LN175" s="9"/>
      <c r="LO175" s="9"/>
      <c r="LP175" s="9"/>
      <c r="LQ175" s="9"/>
      <c r="LR175" s="9"/>
      <c r="LS175" s="9"/>
      <c r="LT175" s="9"/>
    </row>
    <row r="176" spans="1:332" s="15" customFormat="1" ht="157.5" x14ac:dyDescent="0.25">
      <c r="A176" s="668" t="str">
        <f>CONCATENATE(MUEBLES2[[#This Row],[No..]],"-",MUEBLES2[[#This Row],[No. Area ]],"-",MUEBLES2[[#This Row],[No. Del Bien ]],"-",MUEBLES2[[#This Row],[No. Consecutivo del Bien ]],"-",MUEBLES2[[#This Row],[No. de inventario]])</f>
        <v>02-39-274-017-0170</v>
      </c>
      <c r="B176" s="495"/>
      <c r="C176" s="495" t="s">
        <v>7841</v>
      </c>
      <c r="D176" s="494" t="s">
        <v>4061</v>
      </c>
      <c r="E176" s="495" t="str">
        <f>VLOOKUP(MUEBLES2[[#This Row],[No..]],EDIFICIOS[],2,FALSE)</f>
        <v>CENTRO CULTURAL</v>
      </c>
      <c r="F176" s="495" t="str">
        <f>VLOOKUP(MUEBLES2[[#This Row],[No..]],EDIFICIOS[],3,FALSE)</f>
        <v xml:space="preserve">AV. REFORMA S/N, SECCIÓN SUR, 1RA MANZANA, SANTIAGO DE ANAYA, HIDALGO </v>
      </c>
      <c r="G176" s="496" t="s">
        <v>4284</v>
      </c>
      <c r="H176" s="494" t="str">
        <f>VLOOKUP(MUEBLES2[[#This Row],[No. Area ]],AREAS[],2,FALSE)</f>
        <v xml:space="preserve">INSTANCIA MUNICIPAL DE LA JUVENTUD Y EL DEPORTE </v>
      </c>
      <c r="I176" s="496">
        <f>VLOOKUP(MUEBLES2[[#This Row],[No. Area ]],AREAS[],5,FALSE)</f>
        <v>0</v>
      </c>
      <c r="J176" s="496">
        <v>51</v>
      </c>
      <c r="K176" s="494" t="str">
        <f>VLOOKUP(MUEBLES2[[#This Row],[Núm. De nomina]],PERSONAL[],2,FALSE)</f>
        <v>LIC. MARÍA DEL CARMEN AGUILAR CAMACHO</v>
      </c>
      <c r="L176" s="496" t="str">
        <f>VLOOKUP(MUEBLES2[[#This Row],[Núm. De nomina]],PERSONAL[],3,FALSE)</f>
        <v>TITULAR</v>
      </c>
      <c r="M176" s="499" t="s">
        <v>4907</v>
      </c>
      <c r="N176" s="529" t="s">
        <v>4708</v>
      </c>
      <c r="O176" s="497" t="str">
        <f>VLOOKUP(MUEBLES2[[#This Row],[No. Del Bien ]],BIENES[],2,FALSE)</f>
        <v xml:space="preserve">SILLA PLEGABLE  </v>
      </c>
      <c r="P176" s="499" t="s">
        <v>2604</v>
      </c>
      <c r="Q176" s="529" t="s">
        <v>5112</v>
      </c>
      <c r="R176" s="494" t="s">
        <v>557</v>
      </c>
      <c r="S176" s="494" t="s">
        <v>557</v>
      </c>
      <c r="T176" s="494" t="s">
        <v>557</v>
      </c>
      <c r="U176" s="494" t="s">
        <v>2601</v>
      </c>
      <c r="V176" s="525"/>
      <c r="W176" s="528"/>
      <c r="X176" s="528"/>
      <c r="Y176" s="528"/>
      <c r="Z176" s="510" t="s">
        <v>26</v>
      </c>
      <c r="AA176" s="546" t="s">
        <v>7859</v>
      </c>
      <c r="AB176" s="493"/>
      <c r="AC176" s="600" t="s">
        <v>7859</v>
      </c>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9"/>
      <c r="EX176" s="9"/>
      <c r="EY176" s="9"/>
      <c r="EZ176" s="9"/>
      <c r="FA176" s="9"/>
      <c r="FB176" s="9"/>
      <c r="FC176" s="9"/>
      <c r="FD176" s="9"/>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c r="HE176" s="9"/>
      <c r="HF176" s="9"/>
      <c r="HG176" s="9"/>
      <c r="HH176" s="9"/>
      <c r="HI176" s="9"/>
      <c r="HJ176" s="9"/>
      <c r="HK176" s="9"/>
      <c r="HL176" s="9"/>
      <c r="HM176" s="9"/>
      <c r="HN176" s="9"/>
      <c r="HO176" s="9"/>
      <c r="HP176" s="9"/>
      <c r="HQ176" s="9"/>
      <c r="HR176" s="9"/>
      <c r="HS176" s="9"/>
      <c r="HT176" s="9"/>
      <c r="HU176" s="9"/>
      <c r="HV176" s="9"/>
      <c r="HW176" s="9"/>
      <c r="HX176" s="9"/>
      <c r="HY176" s="9"/>
      <c r="HZ176" s="9"/>
      <c r="IA176" s="9"/>
      <c r="IB176" s="9"/>
      <c r="IC176" s="9"/>
      <c r="ID176" s="9"/>
      <c r="IE176" s="9"/>
      <c r="IF176" s="9"/>
      <c r="IG176" s="9"/>
      <c r="IH176" s="9"/>
      <c r="II176" s="9"/>
      <c r="IJ176" s="9"/>
      <c r="IK176" s="9"/>
      <c r="IL176" s="9"/>
      <c r="IM176" s="9"/>
      <c r="IN176" s="9"/>
      <c r="IO176" s="9"/>
      <c r="IP176" s="9"/>
      <c r="IQ176" s="9"/>
      <c r="IR176" s="9"/>
      <c r="IS176" s="9"/>
      <c r="IT176" s="9"/>
      <c r="IU176" s="9"/>
      <c r="IV176" s="9"/>
      <c r="IW176" s="9"/>
      <c r="IX176" s="9"/>
      <c r="IY176" s="9"/>
      <c r="IZ176" s="9"/>
      <c r="JA176" s="9"/>
      <c r="JB176" s="9"/>
      <c r="JC176" s="9"/>
      <c r="JD176" s="9"/>
      <c r="JE176" s="9"/>
      <c r="JF176" s="9"/>
      <c r="JG176" s="9"/>
      <c r="JH176" s="9"/>
      <c r="JI176" s="9"/>
      <c r="JJ176" s="9"/>
      <c r="JK176" s="9"/>
      <c r="JL176" s="9"/>
      <c r="JM176" s="9"/>
      <c r="JN176" s="9"/>
      <c r="JO176" s="9"/>
      <c r="JP176" s="9"/>
      <c r="JQ176" s="9"/>
      <c r="JR176" s="9"/>
      <c r="JS176" s="9"/>
      <c r="JT176" s="9"/>
      <c r="JU176" s="9"/>
      <c r="JV176" s="9"/>
      <c r="JW176" s="9"/>
      <c r="JX176" s="9"/>
      <c r="JY176" s="9"/>
      <c r="JZ176" s="9"/>
      <c r="KA176" s="9"/>
      <c r="KB176" s="9"/>
      <c r="KC176" s="9"/>
      <c r="KD176" s="9"/>
      <c r="KE176" s="9"/>
      <c r="KF176" s="9"/>
      <c r="KG176" s="9"/>
      <c r="KH176" s="9"/>
      <c r="KI176" s="9"/>
      <c r="KJ176" s="9"/>
      <c r="KK176" s="9"/>
      <c r="KL176" s="9"/>
      <c r="KM176" s="9"/>
      <c r="KN176" s="9"/>
      <c r="KO176" s="9"/>
      <c r="KP176" s="9"/>
      <c r="KQ176" s="9"/>
      <c r="KR176" s="9"/>
      <c r="KS176" s="9"/>
      <c r="KT176" s="9"/>
      <c r="KU176" s="9"/>
      <c r="KV176" s="9"/>
      <c r="KW176" s="9"/>
      <c r="KX176" s="9"/>
      <c r="KY176" s="9"/>
      <c r="KZ176" s="9"/>
      <c r="LA176" s="9"/>
      <c r="LB176" s="9"/>
      <c r="LC176" s="9"/>
      <c r="LD176" s="9"/>
      <c r="LE176" s="9"/>
      <c r="LF176" s="9"/>
      <c r="LG176" s="9"/>
      <c r="LH176" s="9"/>
      <c r="LI176" s="9"/>
      <c r="LJ176" s="9"/>
      <c r="LK176" s="9"/>
      <c r="LL176" s="9"/>
      <c r="LM176" s="9"/>
      <c r="LN176" s="9"/>
      <c r="LO176" s="9"/>
      <c r="LP176" s="9"/>
      <c r="LQ176" s="9"/>
      <c r="LR176" s="9"/>
      <c r="LS176" s="9"/>
      <c r="LT176" s="9"/>
    </row>
    <row r="177" spans="1:332" s="15" customFormat="1" ht="157.5" x14ac:dyDescent="0.25">
      <c r="A177" s="668" t="str">
        <f>CONCATENATE(MUEBLES2[[#This Row],[No..]],"-",MUEBLES2[[#This Row],[No. Area ]],"-",MUEBLES2[[#This Row],[No. Del Bien ]],"-",MUEBLES2[[#This Row],[No. Consecutivo del Bien ]],"-",MUEBLES2[[#This Row],[No. de inventario]])</f>
        <v>02-39-274-018-0171</v>
      </c>
      <c r="B177" s="495"/>
      <c r="C177" s="495" t="s">
        <v>7842</v>
      </c>
      <c r="D177" s="494" t="s">
        <v>4061</v>
      </c>
      <c r="E177" s="495" t="str">
        <f>VLOOKUP(MUEBLES2[[#This Row],[No..]],EDIFICIOS[],2,FALSE)</f>
        <v>CENTRO CULTURAL</v>
      </c>
      <c r="F177" s="495" t="str">
        <f>VLOOKUP(MUEBLES2[[#This Row],[No..]],EDIFICIOS[],3,FALSE)</f>
        <v xml:space="preserve">AV. REFORMA S/N, SECCIÓN SUR, 1RA MANZANA, SANTIAGO DE ANAYA, HIDALGO </v>
      </c>
      <c r="G177" s="496" t="s">
        <v>4284</v>
      </c>
      <c r="H177" s="494" t="str">
        <f>VLOOKUP(MUEBLES2[[#This Row],[No. Area ]],AREAS[],2,FALSE)</f>
        <v xml:space="preserve">INSTANCIA MUNICIPAL DE LA JUVENTUD Y EL DEPORTE </v>
      </c>
      <c r="I177" s="496">
        <f>VLOOKUP(MUEBLES2[[#This Row],[No. Area ]],AREAS[],5,FALSE)</f>
        <v>0</v>
      </c>
      <c r="J177" s="496">
        <v>51</v>
      </c>
      <c r="K177" s="494" t="str">
        <f>VLOOKUP(MUEBLES2[[#This Row],[Núm. De nomina]],PERSONAL[],2,FALSE)</f>
        <v>LIC. MARÍA DEL CARMEN AGUILAR CAMACHO</v>
      </c>
      <c r="L177" s="496" t="str">
        <f>VLOOKUP(MUEBLES2[[#This Row],[Núm. De nomina]],PERSONAL[],3,FALSE)</f>
        <v>TITULAR</v>
      </c>
      <c r="M177" s="499" t="s">
        <v>4907</v>
      </c>
      <c r="N177" s="529" t="s">
        <v>4709</v>
      </c>
      <c r="O177" s="497" t="str">
        <f>VLOOKUP(MUEBLES2[[#This Row],[No. Del Bien ]],BIENES[],2,FALSE)</f>
        <v xml:space="preserve">SILLA PLEGABLE  </v>
      </c>
      <c r="P177" s="499" t="s">
        <v>2604</v>
      </c>
      <c r="Q177" s="529" t="s">
        <v>5113</v>
      </c>
      <c r="R177" s="494" t="s">
        <v>557</v>
      </c>
      <c r="S177" s="494" t="s">
        <v>557</v>
      </c>
      <c r="T177" s="494" t="s">
        <v>557</v>
      </c>
      <c r="U177" s="494" t="s">
        <v>2601</v>
      </c>
      <c r="V177" s="525"/>
      <c r="W177" s="528"/>
      <c r="X177" s="528"/>
      <c r="Y177" s="528"/>
      <c r="Z177" s="510" t="s">
        <v>26</v>
      </c>
      <c r="AA177" s="546" t="s">
        <v>7859</v>
      </c>
      <c r="AB177" s="493"/>
      <c r="AC177" s="600" t="s">
        <v>7859</v>
      </c>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9"/>
      <c r="EU177" s="9"/>
      <c r="EV177" s="9"/>
      <c r="EW177" s="9"/>
      <c r="EX177" s="9"/>
      <c r="EY177" s="9"/>
      <c r="EZ177" s="9"/>
      <c r="FA177" s="9"/>
      <c r="FB177" s="9"/>
      <c r="FC177" s="9"/>
      <c r="FD177" s="9"/>
      <c r="FE177" s="9"/>
      <c r="FF177" s="9"/>
      <c r="FG177" s="9"/>
      <c r="FH177" s="9"/>
      <c r="FI177" s="9"/>
      <c r="FJ177" s="9"/>
      <c r="FK177" s="9"/>
      <c r="FL177" s="9"/>
      <c r="FM177" s="9"/>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9"/>
      <c r="GS177" s="9"/>
      <c r="GT177" s="9"/>
      <c r="GU177" s="9"/>
      <c r="GV177" s="9"/>
      <c r="GW177" s="9"/>
      <c r="GX177" s="9"/>
      <c r="GY177" s="9"/>
      <c r="GZ177" s="9"/>
      <c r="HA177" s="9"/>
      <c r="HB177" s="9"/>
      <c r="HC177" s="9"/>
      <c r="HD177" s="9"/>
      <c r="HE177" s="9"/>
      <c r="HF177" s="9"/>
      <c r="HG177" s="9"/>
      <c r="HH177" s="9"/>
      <c r="HI177" s="9"/>
      <c r="HJ177" s="9"/>
      <c r="HK177" s="9"/>
      <c r="HL177" s="9"/>
      <c r="HM177" s="9"/>
      <c r="HN177" s="9"/>
      <c r="HO177" s="9"/>
      <c r="HP177" s="9"/>
      <c r="HQ177" s="9"/>
      <c r="HR177" s="9"/>
      <c r="HS177" s="9"/>
      <c r="HT177" s="9"/>
      <c r="HU177" s="9"/>
      <c r="HV177" s="9"/>
      <c r="HW177" s="9"/>
      <c r="HX177" s="9"/>
      <c r="HY177" s="9"/>
      <c r="HZ177" s="9"/>
      <c r="IA177" s="9"/>
      <c r="IB177" s="9"/>
      <c r="IC177" s="9"/>
      <c r="ID177" s="9"/>
      <c r="IE177" s="9"/>
      <c r="IF177" s="9"/>
      <c r="IG177" s="9"/>
      <c r="IH177" s="9"/>
      <c r="II177" s="9"/>
      <c r="IJ177" s="9"/>
      <c r="IK177" s="9"/>
      <c r="IL177" s="9"/>
      <c r="IM177" s="9"/>
      <c r="IN177" s="9"/>
      <c r="IO177" s="9"/>
      <c r="IP177" s="9"/>
      <c r="IQ177" s="9"/>
      <c r="IR177" s="9"/>
      <c r="IS177" s="9"/>
      <c r="IT177" s="9"/>
      <c r="IU177" s="9"/>
      <c r="IV177" s="9"/>
      <c r="IW177" s="9"/>
      <c r="IX177" s="9"/>
      <c r="IY177" s="9"/>
      <c r="IZ177" s="9"/>
      <c r="JA177" s="9"/>
      <c r="JB177" s="9"/>
      <c r="JC177" s="9"/>
      <c r="JD177" s="9"/>
      <c r="JE177" s="9"/>
      <c r="JF177" s="9"/>
      <c r="JG177" s="9"/>
      <c r="JH177" s="9"/>
      <c r="JI177" s="9"/>
      <c r="JJ177" s="9"/>
      <c r="JK177" s="9"/>
      <c r="JL177" s="9"/>
      <c r="JM177" s="9"/>
      <c r="JN177" s="9"/>
      <c r="JO177" s="9"/>
      <c r="JP177" s="9"/>
      <c r="JQ177" s="9"/>
      <c r="JR177" s="9"/>
      <c r="JS177" s="9"/>
      <c r="JT177" s="9"/>
      <c r="JU177" s="9"/>
      <c r="JV177" s="9"/>
      <c r="JW177" s="9"/>
      <c r="JX177" s="9"/>
      <c r="JY177" s="9"/>
      <c r="JZ177" s="9"/>
      <c r="KA177" s="9"/>
      <c r="KB177" s="9"/>
      <c r="KC177" s="9"/>
      <c r="KD177" s="9"/>
      <c r="KE177" s="9"/>
      <c r="KF177" s="9"/>
      <c r="KG177" s="9"/>
      <c r="KH177" s="9"/>
      <c r="KI177" s="9"/>
      <c r="KJ177" s="9"/>
      <c r="KK177" s="9"/>
      <c r="KL177" s="9"/>
      <c r="KM177" s="9"/>
      <c r="KN177" s="9"/>
      <c r="KO177" s="9"/>
      <c r="KP177" s="9"/>
      <c r="KQ177" s="9"/>
      <c r="KR177" s="9"/>
      <c r="KS177" s="9"/>
      <c r="KT177" s="9"/>
      <c r="KU177" s="9"/>
      <c r="KV177" s="9"/>
      <c r="KW177" s="9"/>
      <c r="KX177" s="9"/>
      <c r="KY177" s="9"/>
      <c r="KZ177" s="9"/>
      <c r="LA177" s="9"/>
      <c r="LB177" s="9"/>
      <c r="LC177" s="9"/>
      <c r="LD177" s="9"/>
      <c r="LE177" s="9"/>
      <c r="LF177" s="9"/>
      <c r="LG177" s="9"/>
      <c r="LH177" s="9"/>
      <c r="LI177" s="9"/>
      <c r="LJ177" s="9"/>
      <c r="LK177" s="9"/>
      <c r="LL177" s="9"/>
      <c r="LM177" s="9"/>
      <c r="LN177" s="9"/>
      <c r="LO177" s="9"/>
      <c r="LP177" s="9"/>
      <c r="LQ177" s="9"/>
      <c r="LR177" s="9"/>
      <c r="LS177" s="9"/>
      <c r="LT177" s="9"/>
    </row>
    <row r="178" spans="1:332" s="15" customFormat="1" ht="157.5" x14ac:dyDescent="0.25">
      <c r="A178" s="668" t="str">
        <f>CONCATENATE(MUEBLES2[[#This Row],[No..]],"-",MUEBLES2[[#This Row],[No. Area ]],"-",MUEBLES2[[#This Row],[No. Del Bien ]],"-",MUEBLES2[[#This Row],[No. Consecutivo del Bien ]],"-",MUEBLES2[[#This Row],[No. de inventario]])</f>
        <v>02-39-274-019-0172</v>
      </c>
      <c r="B178" s="495"/>
      <c r="C178" s="495" t="s">
        <v>7843</v>
      </c>
      <c r="D178" s="494" t="s">
        <v>4061</v>
      </c>
      <c r="E178" s="495" t="str">
        <f>VLOOKUP(MUEBLES2[[#This Row],[No..]],EDIFICIOS[],2,FALSE)</f>
        <v>CENTRO CULTURAL</v>
      </c>
      <c r="F178" s="495" t="str">
        <f>VLOOKUP(MUEBLES2[[#This Row],[No..]],EDIFICIOS[],3,FALSE)</f>
        <v xml:space="preserve">AV. REFORMA S/N, SECCIÓN SUR, 1RA MANZANA, SANTIAGO DE ANAYA, HIDALGO </v>
      </c>
      <c r="G178" s="496" t="s">
        <v>4284</v>
      </c>
      <c r="H178" s="494" t="str">
        <f>VLOOKUP(MUEBLES2[[#This Row],[No. Area ]],AREAS[],2,FALSE)</f>
        <v xml:space="preserve">INSTANCIA MUNICIPAL DE LA JUVENTUD Y EL DEPORTE </v>
      </c>
      <c r="I178" s="496">
        <f>VLOOKUP(MUEBLES2[[#This Row],[No. Area ]],AREAS[],5,FALSE)</f>
        <v>0</v>
      </c>
      <c r="J178" s="496">
        <v>51</v>
      </c>
      <c r="K178" s="494" t="str">
        <f>VLOOKUP(MUEBLES2[[#This Row],[Núm. De nomina]],PERSONAL[],2,FALSE)</f>
        <v>LIC. MARÍA DEL CARMEN AGUILAR CAMACHO</v>
      </c>
      <c r="L178" s="496" t="str">
        <f>VLOOKUP(MUEBLES2[[#This Row],[Núm. De nomina]],PERSONAL[],3,FALSE)</f>
        <v>TITULAR</v>
      </c>
      <c r="M178" s="499" t="s">
        <v>4907</v>
      </c>
      <c r="N178" s="529" t="s">
        <v>4710</v>
      </c>
      <c r="O178" s="497" t="str">
        <f>VLOOKUP(MUEBLES2[[#This Row],[No. Del Bien ]],BIENES[],2,FALSE)</f>
        <v xml:space="preserve">SILLA PLEGABLE  </v>
      </c>
      <c r="P178" s="499" t="s">
        <v>2604</v>
      </c>
      <c r="Q178" s="529" t="s">
        <v>5114</v>
      </c>
      <c r="R178" s="494" t="s">
        <v>557</v>
      </c>
      <c r="S178" s="494" t="s">
        <v>557</v>
      </c>
      <c r="T178" s="494" t="s">
        <v>557</v>
      </c>
      <c r="U178" s="494" t="s">
        <v>2601</v>
      </c>
      <c r="V178" s="525"/>
      <c r="W178" s="528"/>
      <c r="X178" s="528"/>
      <c r="Y178" s="528"/>
      <c r="Z178" s="510" t="s">
        <v>26</v>
      </c>
      <c r="AA178" s="546" t="s">
        <v>7859</v>
      </c>
      <c r="AB178" s="493"/>
      <c r="AC178" s="600" t="s">
        <v>7859</v>
      </c>
    </row>
    <row r="179" spans="1:332" s="15" customFormat="1" ht="157.5" x14ac:dyDescent="0.25">
      <c r="A179" s="668" t="str">
        <f>CONCATENATE(MUEBLES2[[#This Row],[No..]],"-",MUEBLES2[[#This Row],[No. Area ]],"-",MUEBLES2[[#This Row],[No. Del Bien ]],"-",MUEBLES2[[#This Row],[No. Consecutivo del Bien ]],"-",MUEBLES2[[#This Row],[No. de inventario]])</f>
        <v>02-39-274-020-0173</v>
      </c>
      <c r="B179" s="495"/>
      <c r="C179" s="495" t="s">
        <v>7844</v>
      </c>
      <c r="D179" s="494" t="s">
        <v>4061</v>
      </c>
      <c r="E179" s="495" t="str">
        <f>VLOOKUP(MUEBLES2[[#This Row],[No..]],EDIFICIOS[],2,FALSE)</f>
        <v>CENTRO CULTURAL</v>
      </c>
      <c r="F179" s="495" t="str">
        <f>VLOOKUP(MUEBLES2[[#This Row],[No..]],EDIFICIOS[],3,FALSE)</f>
        <v xml:space="preserve">AV. REFORMA S/N, SECCIÓN SUR, 1RA MANZANA, SANTIAGO DE ANAYA, HIDALGO </v>
      </c>
      <c r="G179" s="496" t="s">
        <v>4284</v>
      </c>
      <c r="H179" s="494" t="str">
        <f>VLOOKUP(MUEBLES2[[#This Row],[No. Area ]],AREAS[],2,FALSE)</f>
        <v xml:space="preserve">INSTANCIA MUNICIPAL DE LA JUVENTUD Y EL DEPORTE </v>
      </c>
      <c r="I179" s="496">
        <f>VLOOKUP(MUEBLES2[[#This Row],[No. Area ]],AREAS[],5,FALSE)</f>
        <v>0</v>
      </c>
      <c r="J179" s="496">
        <v>51</v>
      </c>
      <c r="K179" s="494" t="str">
        <f>VLOOKUP(MUEBLES2[[#This Row],[Núm. De nomina]],PERSONAL[],2,FALSE)</f>
        <v>LIC. MARÍA DEL CARMEN AGUILAR CAMACHO</v>
      </c>
      <c r="L179" s="496" t="str">
        <f>VLOOKUP(MUEBLES2[[#This Row],[Núm. De nomina]],PERSONAL[],3,FALSE)</f>
        <v>TITULAR</v>
      </c>
      <c r="M179" s="499" t="s">
        <v>4907</v>
      </c>
      <c r="N179" s="496" t="s">
        <v>4711</v>
      </c>
      <c r="O179" s="497" t="str">
        <f>VLOOKUP(MUEBLES2[[#This Row],[No. Del Bien ]],BIENES[],2,FALSE)</f>
        <v xml:space="preserve">SILLA PLEGABLE  </v>
      </c>
      <c r="P179" s="499" t="s">
        <v>2604</v>
      </c>
      <c r="Q179" s="529" t="s">
        <v>5115</v>
      </c>
      <c r="R179" s="494" t="s">
        <v>557</v>
      </c>
      <c r="S179" s="494" t="s">
        <v>557</v>
      </c>
      <c r="T179" s="494" t="s">
        <v>557</v>
      </c>
      <c r="U179" s="494" t="s">
        <v>2601</v>
      </c>
      <c r="V179" s="525"/>
      <c r="W179" s="528"/>
      <c r="X179" s="528"/>
      <c r="Y179" s="528"/>
      <c r="Z179" s="510" t="s">
        <v>26</v>
      </c>
      <c r="AA179" s="546" t="s">
        <v>7859</v>
      </c>
      <c r="AB179" s="511"/>
      <c r="AC179" s="600" t="s">
        <v>7859</v>
      </c>
    </row>
    <row r="180" spans="1:332" s="15" customFormat="1" ht="157.5" x14ac:dyDescent="0.25">
      <c r="A180" s="662" t="str">
        <f>CONCATENATE(MUEBLES2[[#This Row],[No..]],"-",MUEBLES2[[#This Row],[No. Area ]],"-",MUEBLES2[[#This Row],[No. Del Bien ]],"-",MUEBLES2[[#This Row],[No. Consecutivo del Bien ]],"-",MUEBLES2[[#This Row],[No. de inventario]])</f>
        <v>02-39-240-001-0174</v>
      </c>
      <c r="B180" s="495"/>
      <c r="C180" s="495" t="s">
        <v>7845</v>
      </c>
      <c r="D180" s="494" t="s">
        <v>4061</v>
      </c>
      <c r="E180" s="495" t="str">
        <f>VLOOKUP(MUEBLES2[[#This Row],[No..]],EDIFICIOS[],2,FALSE)</f>
        <v>CENTRO CULTURAL</v>
      </c>
      <c r="F180" s="495" t="str">
        <f>VLOOKUP(MUEBLES2[[#This Row],[No..]],EDIFICIOS[],3,FALSE)</f>
        <v xml:space="preserve">AV. REFORMA S/N, SECCIÓN SUR, 1RA MANZANA, SANTIAGO DE ANAYA, HIDALGO </v>
      </c>
      <c r="G180" s="496" t="s">
        <v>4284</v>
      </c>
      <c r="H180" s="494" t="str">
        <f>VLOOKUP(MUEBLES2[[#This Row],[No. Area ]],AREAS[],2,FALSE)</f>
        <v xml:space="preserve">INSTANCIA MUNICIPAL DE LA JUVENTUD Y EL DEPORTE </v>
      </c>
      <c r="I180" s="496">
        <f>VLOOKUP(MUEBLES2[[#This Row],[No. Area ]],AREAS[],5,FALSE)</f>
        <v>0</v>
      </c>
      <c r="J180" s="496">
        <v>51</v>
      </c>
      <c r="K180" s="496" t="str">
        <f>VLOOKUP(MUEBLES2[[#This Row],[Núm. De nomina]],PERSONAL[],2,FALSE)</f>
        <v>LIC. MARÍA DEL CARMEN AGUILAR CAMACHO</v>
      </c>
      <c r="L180" s="494" t="str">
        <f>VLOOKUP(MUEBLES2[[#This Row],[Núm. De nomina]],PERSONAL[],3,FALSE)</f>
        <v>TITULAR</v>
      </c>
      <c r="M180" s="499" t="s">
        <v>4873</v>
      </c>
      <c r="N180" s="529" t="s">
        <v>4692</v>
      </c>
      <c r="O180" s="497" t="str">
        <f>VLOOKUP(MUEBLES2[[#This Row],[No. Del Bien ]],BIENES[],2,FALSE)</f>
        <v>PIZARRÓN</v>
      </c>
      <c r="P180" s="499" t="s">
        <v>2626</v>
      </c>
      <c r="Q180" s="529" t="s">
        <v>5116</v>
      </c>
      <c r="R180" s="494" t="s">
        <v>557</v>
      </c>
      <c r="S180" s="494" t="s">
        <v>557</v>
      </c>
      <c r="T180" s="494" t="s">
        <v>557</v>
      </c>
      <c r="U180" s="494" t="s">
        <v>2601</v>
      </c>
      <c r="V180" s="525">
        <v>44048</v>
      </c>
      <c r="W180" s="528">
        <v>3385.87</v>
      </c>
      <c r="X180" s="528">
        <v>0</v>
      </c>
      <c r="Y180" s="528">
        <v>3385.87</v>
      </c>
      <c r="Z180" s="510" t="s">
        <v>33</v>
      </c>
      <c r="AA180" s="546"/>
      <c r="AB180" s="493"/>
      <c r="AC180" s="600"/>
    </row>
    <row r="181" spans="1:332" s="15" customFormat="1" ht="189" x14ac:dyDescent="0.25">
      <c r="A181" s="662" t="str">
        <f>CONCATENATE(MUEBLES2[[#This Row],[No..]],"-",MUEBLES2[[#This Row],[No. Area ]],"-",MUEBLES2[[#This Row],[No. Del Bien ]],"-",MUEBLES2[[#This Row],[No. Consecutivo del Bien ]],"-",MUEBLES2[[#This Row],[No. de inventario]])</f>
        <v>01-09-266-001-0175</v>
      </c>
      <c r="B181" s="495"/>
      <c r="C181" s="495" t="s">
        <v>6901</v>
      </c>
      <c r="D181" s="494" t="s">
        <v>4060</v>
      </c>
      <c r="E181" s="495" t="str">
        <f>VLOOKUP(MUEBLES2[[#This Row],[No..]],EDIFICIOS[],2,FALSE)</f>
        <v>PALACIO MUNICIPAL</v>
      </c>
      <c r="F181" s="495" t="str">
        <f>VLOOKUP(MUEBLES2[[#This Row],[No..]],EDIFICIOS[],3,FALSE)</f>
        <v>PALACIO MUNICIPAL, S/N, COLONIA CENTRO</v>
      </c>
      <c r="G181" s="496" t="s">
        <v>4072</v>
      </c>
      <c r="H181" s="494" t="str">
        <f>VLOOKUP(MUEBLES2[[#This Row],[No. Area ]],AREAS[],2,FALSE)</f>
        <v xml:space="preserve">INSTANCIA MUNICIPAL PARA EL DESARROLLO DE LAS MUJERES </v>
      </c>
      <c r="I181" s="496" t="str">
        <f>VLOOKUP(MUEBLES2[[#This Row],[No. Area ]],AREAS[],5,FALSE)</f>
        <v>C. ELVIA GÓMEZ TINO</v>
      </c>
      <c r="J181" s="496">
        <v>117</v>
      </c>
      <c r="K181" s="494" t="str">
        <f>VLOOKUP(MUEBLES2[[#This Row],[Núm. De nomina]],PERSONAL[],2,FALSE)</f>
        <v>C. ELVIA GÓMEZ TINO</v>
      </c>
      <c r="L181" s="496" t="str">
        <f>VLOOKUP(MUEBLES2[[#This Row],[Núm. De nomina]],PERSONAL[],3,FALSE)</f>
        <v>TITULAR</v>
      </c>
      <c r="M181" s="494" t="s">
        <v>4899</v>
      </c>
      <c r="N181" s="529" t="s">
        <v>4692</v>
      </c>
      <c r="O181" s="497" t="str">
        <f>VLOOKUP(MUEBLES2[[#This Row],[No. Del Bien ]],BIENES[],2,FALSE)</f>
        <v>REPRODUCTOR DVD</v>
      </c>
      <c r="P181" s="499" t="s">
        <v>2628</v>
      </c>
      <c r="Q181" s="529" t="s">
        <v>5117</v>
      </c>
      <c r="R181" s="494" t="s">
        <v>114</v>
      </c>
      <c r="S181" s="494" t="s">
        <v>2629</v>
      </c>
      <c r="T181" s="494" t="s">
        <v>2630</v>
      </c>
      <c r="U181" s="494" t="s">
        <v>40</v>
      </c>
      <c r="V181" s="525"/>
      <c r="W181" s="528"/>
      <c r="X181" s="528"/>
      <c r="Y181" s="528"/>
      <c r="Z181" s="510" t="s">
        <v>26</v>
      </c>
      <c r="AA181" s="546"/>
      <c r="AB181" s="493"/>
      <c r="AC181" s="600"/>
    </row>
    <row r="182" spans="1:332" s="15" customFormat="1" ht="189" x14ac:dyDescent="0.25">
      <c r="A182" s="662" t="str">
        <f>CONCATENATE(MUEBLES2[[#This Row],[No..]],"-",MUEBLES2[[#This Row],[No. Area ]],"-",MUEBLES2[[#This Row],[No. Del Bien ]],"-",MUEBLES2[[#This Row],[No. Consecutivo del Bien ]],"-",MUEBLES2[[#This Row],[No. de inventario]])</f>
        <v>01-09-225-001-0176</v>
      </c>
      <c r="B182" s="495"/>
      <c r="C182" s="495" t="s">
        <v>6902</v>
      </c>
      <c r="D182" s="494" t="s">
        <v>4060</v>
      </c>
      <c r="E182" s="495" t="str">
        <f>VLOOKUP(MUEBLES2[[#This Row],[No..]],EDIFICIOS[],2,FALSE)</f>
        <v>PALACIO MUNICIPAL</v>
      </c>
      <c r="F182" s="495" t="str">
        <f>VLOOKUP(MUEBLES2[[#This Row],[No..]],EDIFICIOS[],3,FALSE)</f>
        <v>PALACIO MUNICIPAL, S/N, COLONIA CENTRO</v>
      </c>
      <c r="G182" s="496" t="s">
        <v>4072</v>
      </c>
      <c r="H182" s="494" t="str">
        <f>VLOOKUP(MUEBLES2[[#This Row],[No. Area ]],AREAS[],2,FALSE)</f>
        <v xml:space="preserve">INSTANCIA MUNICIPAL PARA EL DESARROLLO DE LAS MUJERES </v>
      </c>
      <c r="I182" s="496" t="str">
        <f>VLOOKUP(MUEBLES2[[#This Row],[No. Area ]],AREAS[],5,FALSE)</f>
        <v>C. ELVIA GÓMEZ TINO</v>
      </c>
      <c r="J182" s="496">
        <v>117</v>
      </c>
      <c r="K182" s="494" t="str">
        <f>VLOOKUP(MUEBLES2[[#This Row],[Núm. De nomina]],PERSONAL[],2,FALSE)</f>
        <v>C. ELVIA GÓMEZ TINO</v>
      </c>
      <c r="L182" s="496" t="str">
        <f>VLOOKUP(MUEBLES2[[#This Row],[Núm. De nomina]],PERSONAL[],3,FALSE)</f>
        <v>TITULAR</v>
      </c>
      <c r="M182" s="494" t="s">
        <v>4858</v>
      </c>
      <c r="N182" s="529" t="s">
        <v>4692</v>
      </c>
      <c r="O182" s="497" t="str">
        <f>VLOOKUP(MUEBLES2[[#This Row],[No. Del Bien ]],BIENES[],2,FALSE)</f>
        <v>PANTALLA TV</v>
      </c>
      <c r="P182" s="499" t="s">
        <v>2632</v>
      </c>
      <c r="Q182" s="529" t="s">
        <v>5118</v>
      </c>
      <c r="R182" s="494" t="s">
        <v>114</v>
      </c>
      <c r="S182" s="494" t="s">
        <v>557</v>
      </c>
      <c r="T182" s="494" t="s">
        <v>557</v>
      </c>
      <c r="U182" s="494" t="s">
        <v>40</v>
      </c>
      <c r="V182" s="525"/>
      <c r="W182" s="528"/>
      <c r="X182" s="528"/>
      <c r="Y182" s="528"/>
      <c r="Z182" s="510" t="s">
        <v>26</v>
      </c>
      <c r="AA182" s="546"/>
      <c r="AB182" s="493"/>
      <c r="AC182" s="600" t="s">
        <v>587</v>
      </c>
    </row>
    <row r="183" spans="1:332" s="15" customFormat="1" ht="189" x14ac:dyDescent="0.25">
      <c r="A183" s="662" t="str">
        <f>CONCATENATE(MUEBLES2[[#This Row],[No..]],"-",MUEBLES2[[#This Row],[No. Area ]],"-",MUEBLES2[[#This Row],[No. Del Bien ]],"-",MUEBLES2[[#This Row],[No. Consecutivo del Bien ]],"-",MUEBLES2[[#This Row],[No. de inventario]])</f>
        <v>01-09-048-001-0177</v>
      </c>
      <c r="B183" s="495"/>
      <c r="C183" s="495" t="s">
        <v>6903</v>
      </c>
      <c r="D183" s="494" t="s">
        <v>4060</v>
      </c>
      <c r="E183" s="495" t="str">
        <f>VLOOKUP(MUEBLES2[[#This Row],[No..]],EDIFICIOS[],2,FALSE)</f>
        <v>PALACIO MUNICIPAL</v>
      </c>
      <c r="F183" s="495" t="str">
        <f>VLOOKUP(MUEBLES2[[#This Row],[No..]],EDIFICIOS[],3,FALSE)</f>
        <v>PALACIO MUNICIPAL, S/N, COLONIA CENTRO</v>
      </c>
      <c r="G183" s="496" t="s">
        <v>4072</v>
      </c>
      <c r="H183" s="494" t="str">
        <f>VLOOKUP(MUEBLES2[[#This Row],[No. Area ]],AREAS[],2,FALSE)</f>
        <v xml:space="preserve">INSTANCIA MUNICIPAL PARA EL DESARROLLO DE LAS MUJERES </v>
      </c>
      <c r="I183" s="496" t="str">
        <f>VLOOKUP(MUEBLES2[[#This Row],[No. Area ]],AREAS[],5,FALSE)</f>
        <v>C. ELVIA GÓMEZ TINO</v>
      </c>
      <c r="J183" s="496">
        <v>117</v>
      </c>
      <c r="K183" s="494" t="str">
        <f>VLOOKUP(MUEBLES2[[#This Row],[Núm. De nomina]],PERSONAL[],2,FALSE)</f>
        <v>C. ELVIA GÓMEZ TINO</v>
      </c>
      <c r="L183" s="496" t="str">
        <f>VLOOKUP(MUEBLES2[[#This Row],[Núm. De nomina]],PERSONAL[],3,FALSE)</f>
        <v>TITULAR</v>
      </c>
      <c r="M183" s="494" t="s">
        <v>4739</v>
      </c>
      <c r="N183" s="529" t="s">
        <v>4692</v>
      </c>
      <c r="O183" s="497" t="str">
        <f>VLOOKUP(MUEBLES2[[#This Row],[No. Del Bien ]],BIENES[],2,FALSE)</f>
        <v>CAJONERA</v>
      </c>
      <c r="P183" s="499" t="s">
        <v>3570</v>
      </c>
      <c r="Q183" s="529" t="s">
        <v>5119</v>
      </c>
      <c r="R183" s="494" t="s">
        <v>2634</v>
      </c>
      <c r="S183" s="494" t="s">
        <v>39</v>
      </c>
      <c r="T183" s="494" t="s">
        <v>39</v>
      </c>
      <c r="U183" s="494" t="s">
        <v>40</v>
      </c>
      <c r="V183" s="525"/>
      <c r="W183" s="528"/>
      <c r="X183" s="528"/>
      <c r="Y183" s="528"/>
      <c r="Z183" s="510" t="s">
        <v>26</v>
      </c>
      <c r="AA183" s="546"/>
      <c r="AB183" s="493"/>
      <c r="AC183" s="600"/>
    </row>
    <row r="184" spans="1:332" s="15" customFormat="1" ht="252" x14ac:dyDescent="0.25">
      <c r="A184" s="662" t="str">
        <f>CONCATENATE(MUEBLES2[[#This Row],[No..]],"-",MUEBLES2[[#This Row],[No. Area ]],"-",MUEBLES2[[#This Row],[No. Del Bien ]],"-",MUEBLES2[[#This Row],[No. Consecutivo del Bien ]],"-",MUEBLES2[[#This Row],[No. de inventario]])</f>
        <v>01-09-202-003-0178</v>
      </c>
      <c r="B184" s="495"/>
      <c r="C184" s="495" t="s">
        <v>6904</v>
      </c>
      <c r="D184" s="494" t="s">
        <v>4060</v>
      </c>
      <c r="E184" s="495" t="str">
        <f>VLOOKUP(MUEBLES2[[#This Row],[No..]],EDIFICIOS[],2,FALSE)</f>
        <v>PALACIO MUNICIPAL</v>
      </c>
      <c r="F184" s="495" t="str">
        <f>VLOOKUP(MUEBLES2[[#This Row],[No..]],EDIFICIOS[],3,FALSE)</f>
        <v>PALACIO MUNICIPAL, S/N, COLONIA CENTRO</v>
      </c>
      <c r="G184" s="496" t="s">
        <v>4072</v>
      </c>
      <c r="H184" s="494" t="str">
        <f>VLOOKUP(MUEBLES2[[#This Row],[No. Area ]],AREAS[],2,FALSE)</f>
        <v xml:space="preserve">INSTANCIA MUNICIPAL PARA EL DESARROLLO DE LAS MUJERES </v>
      </c>
      <c r="I184" s="496" t="str">
        <f>VLOOKUP(MUEBLES2[[#This Row],[No. Area ]],AREAS[],5,FALSE)</f>
        <v>C. ELVIA GÓMEZ TINO</v>
      </c>
      <c r="J184" s="496">
        <v>117</v>
      </c>
      <c r="K184" s="494" t="str">
        <f>VLOOKUP(MUEBLES2[[#This Row],[Núm. De nomina]],PERSONAL[],2,FALSE)</f>
        <v>C. ELVIA GÓMEZ TINO</v>
      </c>
      <c r="L184" s="496" t="str">
        <f>VLOOKUP(MUEBLES2[[#This Row],[Núm. De nomina]],PERSONAL[],3,FALSE)</f>
        <v>TITULAR</v>
      </c>
      <c r="M184" s="494" t="s">
        <v>4835</v>
      </c>
      <c r="N184" s="529" t="s">
        <v>4694</v>
      </c>
      <c r="O184" s="497" t="str">
        <f>VLOOKUP(MUEBLES2[[#This Row],[No. Del Bien ]],BIENES[],2,FALSE)</f>
        <v>MODULO</v>
      </c>
      <c r="P184" s="499" t="s">
        <v>2636</v>
      </c>
      <c r="Q184" s="529" t="s">
        <v>5120</v>
      </c>
      <c r="R184" s="494" t="s">
        <v>557</v>
      </c>
      <c r="S184" s="494" t="s">
        <v>557</v>
      </c>
      <c r="T184" s="494" t="s">
        <v>557</v>
      </c>
      <c r="U184" s="494" t="s">
        <v>40</v>
      </c>
      <c r="V184" s="525"/>
      <c r="W184" s="528"/>
      <c r="X184" s="528"/>
      <c r="Y184" s="528"/>
      <c r="Z184" s="510" t="s">
        <v>26</v>
      </c>
      <c r="AA184" s="546"/>
      <c r="AB184" s="493"/>
      <c r="AC184" s="600"/>
    </row>
    <row r="185" spans="1:332" s="15" customFormat="1" ht="189" x14ac:dyDescent="0.25">
      <c r="A185" s="662" t="str">
        <f>CONCATENATE(MUEBLES2[[#This Row],[No..]],"-",MUEBLES2[[#This Row],[No. Area ]],"-",MUEBLES2[[#This Row],[No. Del Bien ]],"-",MUEBLES2[[#This Row],[No. Consecutivo del Bien ]],"-",MUEBLES2[[#This Row],[No. de inventario]])</f>
        <v>01-09-013-018-0179</v>
      </c>
      <c r="B185" s="495"/>
      <c r="C185" s="495" t="s">
        <v>6905</v>
      </c>
      <c r="D185" s="494" t="s">
        <v>4060</v>
      </c>
      <c r="E185" s="495" t="str">
        <f>VLOOKUP(MUEBLES2[[#This Row],[No..]],EDIFICIOS[],2,FALSE)</f>
        <v>PALACIO MUNICIPAL</v>
      </c>
      <c r="F185" s="495" t="str">
        <f>VLOOKUP(MUEBLES2[[#This Row],[No..]],EDIFICIOS[],3,FALSE)</f>
        <v>PALACIO MUNICIPAL, S/N, COLONIA CENTRO</v>
      </c>
      <c r="G185" s="496" t="s">
        <v>4072</v>
      </c>
      <c r="H185" s="494" t="str">
        <f>VLOOKUP(MUEBLES2[[#This Row],[No. Area ]],AREAS[],2,FALSE)</f>
        <v xml:space="preserve">INSTANCIA MUNICIPAL PARA EL DESARROLLO DE LAS MUJERES </v>
      </c>
      <c r="I185" s="496" t="str">
        <f>VLOOKUP(MUEBLES2[[#This Row],[No. Area ]],AREAS[],5,FALSE)</f>
        <v>C. ELVIA GÓMEZ TINO</v>
      </c>
      <c r="J185" s="496">
        <v>117</v>
      </c>
      <c r="K185" s="494" t="str">
        <f>VLOOKUP(MUEBLES2[[#This Row],[Núm. De nomina]],PERSONAL[],2,FALSE)</f>
        <v>C. ELVIA GÓMEZ TINO</v>
      </c>
      <c r="L185" s="496" t="str">
        <f>VLOOKUP(MUEBLES2[[#This Row],[Núm. De nomina]],PERSONAL[],3,FALSE)</f>
        <v>TITULAR</v>
      </c>
      <c r="M185" s="494" t="s">
        <v>4704</v>
      </c>
      <c r="N185" s="529" t="s">
        <v>4709</v>
      </c>
      <c r="O185" s="497" t="str">
        <f>VLOOKUP(MUEBLES2[[#This Row],[No. Del Bien ]],BIENES[],2,FALSE)</f>
        <v xml:space="preserve">ARCHIVERO </v>
      </c>
      <c r="P185" s="499" t="s">
        <v>2638</v>
      </c>
      <c r="Q185" s="529" t="s">
        <v>5121</v>
      </c>
      <c r="R185" s="494" t="s">
        <v>557</v>
      </c>
      <c r="S185" s="494" t="s">
        <v>557</v>
      </c>
      <c r="T185" s="494" t="s">
        <v>557</v>
      </c>
      <c r="U185" s="494" t="s">
        <v>40</v>
      </c>
      <c r="V185" s="525"/>
      <c r="W185" s="528"/>
      <c r="X185" s="528"/>
      <c r="Y185" s="528"/>
      <c r="Z185" s="510" t="s">
        <v>26</v>
      </c>
      <c r="AA185" s="546"/>
      <c r="AB185" s="493"/>
      <c r="AC185" s="600"/>
    </row>
    <row r="186" spans="1:332" s="15" customFormat="1" ht="94.5" x14ac:dyDescent="0.25">
      <c r="A186" s="662" t="str">
        <f>CONCATENATE(MUEBLES2[[#This Row],[No..]],"-",MUEBLES2[[#This Row],[No. Area ]],"-",MUEBLES2[[#This Row],[No. Del Bien ]],"-",MUEBLES2[[#This Row],[No. Consecutivo del Bien ]],"-",MUEBLES2[[#This Row],[No. de inventario]])</f>
        <v>01-14-115-029-0180</v>
      </c>
      <c r="B186" s="497"/>
      <c r="C186" s="495" t="s">
        <v>6906</v>
      </c>
      <c r="D186" s="494" t="s">
        <v>4060</v>
      </c>
      <c r="E186" s="495" t="str">
        <f>VLOOKUP(MUEBLES2[[#This Row],[No..]],EDIFICIOS[],2,FALSE)</f>
        <v>PALACIO MUNICIPAL</v>
      </c>
      <c r="F186" s="495" t="str">
        <f>VLOOKUP(MUEBLES2[[#This Row],[No..]],EDIFICIOS[],3,FALSE)</f>
        <v>PALACIO MUNICIPAL, S/N, COLONIA CENTRO</v>
      </c>
      <c r="G186" s="496" t="s">
        <v>4259</v>
      </c>
      <c r="H186" s="494" t="str">
        <f>VLOOKUP(MUEBLES2[[#This Row],[No. Area ]],AREAS[],2,FALSE)</f>
        <v>ADMINISTRACIÓN MUNICIPAL</v>
      </c>
      <c r="I186" s="496" t="str">
        <f>VLOOKUP(MUEBLES2[[#This Row],[No. Area ]],AREAS[],5,FALSE)</f>
        <v>C. DAVID PÉREZ ALONSO</v>
      </c>
      <c r="J186" s="496">
        <v>151</v>
      </c>
      <c r="K186" s="494" t="str">
        <f>VLOOKUP(MUEBLES2[[#This Row],[Núm. De nomina]],PERSONAL[],2,FALSE)</f>
        <v>C. DAVID PÉREZ ALONSO</v>
      </c>
      <c r="L186" s="496" t="str">
        <f>VLOOKUP(MUEBLES2[[#This Row],[Núm. De nomina]],PERSONAL[],3,FALSE)</f>
        <v xml:space="preserve">TITULAR </v>
      </c>
      <c r="M186" s="494" t="s">
        <v>4379</v>
      </c>
      <c r="N186" s="529" t="s">
        <v>4720</v>
      </c>
      <c r="O186" s="497" t="str">
        <f>VLOOKUP(MUEBLES2[[#This Row],[No. Del Bien ]],BIENES[],2,FALSE)</f>
        <v xml:space="preserve">ESCRITORIO </v>
      </c>
      <c r="P186" s="499" t="s">
        <v>2640</v>
      </c>
      <c r="Q186" s="529" t="s">
        <v>5122</v>
      </c>
      <c r="R186" s="494" t="s">
        <v>557</v>
      </c>
      <c r="S186" s="494" t="s">
        <v>557</v>
      </c>
      <c r="T186" s="494" t="s">
        <v>557</v>
      </c>
      <c r="U186" s="494" t="s">
        <v>40</v>
      </c>
      <c r="V186" s="525"/>
      <c r="W186" s="528"/>
      <c r="X186" s="528"/>
      <c r="Y186" s="528"/>
      <c r="Z186" s="510" t="s">
        <v>26</v>
      </c>
      <c r="AA186" s="546"/>
      <c r="AB186" s="493"/>
      <c r="AC186" s="600"/>
    </row>
    <row r="187" spans="1:332" s="15" customFormat="1" ht="110.25" x14ac:dyDescent="0.25">
      <c r="A187" s="662" t="str">
        <f>CONCATENATE(MUEBLES2[[#This Row],[No..]],"-",MUEBLES2[[#This Row],[No. Area ]],"-",MUEBLES2[[#This Row],[No. Del Bien ]],"-",MUEBLES2[[#This Row],[No. Consecutivo del Bien ]],"-",MUEBLES2[[#This Row],[No. de inventario]])</f>
        <v>01-57-192-006-0181</v>
      </c>
      <c r="B187" s="495"/>
      <c r="C187" s="495" t="s">
        <v>6907</v>
      </c>
      <c r="D187" s="494" t="s">
        <v>4060</v>
      </c>
      <c r="E187" s="495" t="str">
        <f>VLOOKUP(MUEBLES2[[#This Row],[No..]],EDIFICIOS[],2,FALSE)</f>
        <v>PALACIO MUNICIPAL</v>
      </c>
      <c r="F187" s="495" t="str">
        <f>VLOOKUP(MUEBLES2[[#This Row],[No..]],EDIFICIOS[],3,FALSE)</f>
        <v>PALACIO MUNICIPAL, S/N, COLONIA CENTRO</v>
      </c>
      <c r="G187" s="496" t="s">
        <v>4302</v>
      </c>
      <c r="H187" s="494" t="str">
        <f>VLOOKUP(MUEBLES2[[#This Row],[No. Area ]],AREAS[],2,FALSE)</f>
        <v xml:space="preserve">ÓRGANO INTERNO DE CONTROL </v>
      </c>
      <c r="I187" s="496" t="str">
        <f>VLOOKUP(MUEBLES2[[#This Row],[No. Area ]],AREAS[],5,FALSE)</f>
        <v>LIC. ELSY ODETTE GONZÁLEZ MOLINA</v>
      </c>
      <c r="J187" s="496">
        <v>109</v>
      </c>
      <c r="K187" s="494" t="str">
        <f>VLOOKUP(MUEBLES2[[#This Row],[Núm. De nomina]],PERSONAL[],2,FALSE)</f>
        <v>LIC. ELSY ODETTE GONZÁLEZ MOLINA</v>
      </c>
      <c r="L187" s="496" t="str">
        <f>VLOOKUP(MUEBLES2[[#This Row],[Núm. De nomina]],PERSONAL[],3,FALSE)</f>
        <v>TITULAR</v>
      </c>
      <c r="M187" s="494" t="s">
        <v>4826</v>
      </c>
      <c r="N187" s="529" t="s">
        <v>4697</v>
      </c>
      <c r="O187" s="497" t="str">
        <f>VLOOKUP(MUEBLES2[[#This Row],[No. Del Bien ]],BIENES[],2,FALSE)</f>
        <v xml:space="preserve">MESA </v>
      </c>
      <c r="P187" s="499" t="s">
        <v>2642</v>
      </c>
      <c r="Q187" s="529" t="s">
        <v>5123</v>
      </c>
      <c r="R187" s="494" t="s">
        <v>557</v>
      </c>
      <c r="S187" s="494" t="s">
        <v>557</v>
      </c>
      <c r="T187" s="494" t="s">
        <v>557</v>
      </c>
      <c r="U187" s="494" t="s">
        <v>40</v>
      </c>
      <c r="V187" s="525"/>
      <c r="W187" s="528"/>
      <c r="X187" s="528"/>
      <c r="Y187" s="528"/>
      <c r="Z187" s="510" t="s">
        <v>26</v>
      </c>
      <c r="AA187" s="546"/>
      <c r="AB187" s="493"/>
      <c r="AC187" s="600"/>
    </row>
    <row r="188" spans="1:332" s="15" customFormat="1" ht="141.75" x14ac:dyDescent="0.25">
      <c r="A188" s="662" t="str">
        <f>CONCATENATE(MUEBLES2[[#This Row],[No..]],"-",MUEBLES2[[#This Row],[No. Area ]],"-",MUEBLES2[[#This Row],[No. Del Bien ]],"-",MUEBLES2[[#This Row],[No. Consecutivo del Bien ]],"-",MUEBLES2[[#This Row],[No. de inventario]])</f>
        <v>01-15-272-040-0182</v>
      </c>
      <c r="B188" s="495"/>
      <c r="C188" s="495" t="s">
        <v>6908</v>
      </c>
      <c r="D188" s="494" t="s">
        <v>4060</v>
      </c>
      <c r="E188" s="495" t="str">
        <f>VLOOKUP(MUEBLES2[[#This Row],[No..]],EDIFICIOS[],2,FALSE)</f>
        <v>PALACIO MUNICIPAL</v>
      </c>
      <c r="F188" s="495" t="str">
        <f>VLOOKUP(MUEBLES2[[#This Row],[No..]],EDIFICIOS[],3,FALSE)</f>
        <v>PALACIO MUNICIPAL, S/N, COLONIA CENTRO</v>
      </c>
      <c r="G188" s="496" t="s">
        <v>4260</v>
      </c>
      <c r="H188" s="494" t="str">
        <f>VLOOKUP(MUEBLES2[[#This Row],[No. Area ]],AREAS[],2,FALSE)</f>
        <v>RECURSOS HUMANOS</v>
      </c>
      <c r="I188" s="496" t="str">
        <f>VLOOKUP(MUEBLES2[[#This Row],[No. Area ]],AREAS[],5,FALSE)</f>
        <v>LIC. CHRISTEL MORENO MARTÍNEZ</v>
      </c>
      <c r="J188" s="496">
        <v>158</v>
      </c>
      <c r="K188" s="494" t="str">
        <f>VLOOKUP(MUEBLES2[[#This Row],[Núm. De nomina]],PERSONAL[],2,FALSE)</f>
        <v>LIC. CHRISTEL MORENO MARTÍNEZ</v>
      </c>
      <c r="L188" s="496" t="str">
        <f>VLOOKUP(MUEBLES2[[#This Row],[Núm. De nomina]],PERSONAL[],3,FALSE)</f>
        <v>TITULAR</v>
      </c>
      <c r="M188" s="494" t="s">
        <v>4905</v>
      </c>
      <c r="N188" s="529" t="s">
        <v>4731</v>
      </c>
      <c r="O188" s="497" t="str">
        <f>VLOOKUP(MUEBLES2[[#This Row],[No. Del Bien ]],BIENES[],2,FALSE)</f>
        <v xml:space="preserve">SILLA DE ESPERA </v>
      </c>
      <c r="P188" s="499" t="s">
        <v>955</v>
      </c>
      <c r="Q188" s="529" t="s">
        <v>5124</v>
      </c>
      <c r="R188" s="494" t="s">
        <v>557</v>
      </c>
      <c r="S188" s="494" t="s">
        <v>557</v>
      </c>
      <c r="T188" s="494" t="s">
        <v>557</v>
      </c>
      <c r="U188" s="494" t="s">
        <v>40</v>
      </c>
      <c r="V188" s="525"/>
      <c r="W188" s="528"/>
      <c r="X188" s="528"/>
      <c r="Y188" s="528"/>
      <c r="Z188" s="510" t="s">
        <v>26</v>
      </c>
      <c r="AA188" s="546"/>
      <c r="AB188" s="493"/>
      <c r="AC188" s="600"/>
    </row>
    <row r="189" spans="1:332" s="15" customFormat="1" ht="189" x14ac:dyDescent="0.25">
      <c r="A189" s="662" t="str">
        <f>CONCATENATE(MUEBLES2[[#This Row],[No..]],"-",MUEBLES2[[#This Row],[No. Area ]],"-",MUEBLES2[[#This Row],[No. Del Bien ]],"-",MUEBLES2[[#This Row],[No. Consecutivo del Bien ]],"-",MUEBLES2[[#This Row],[No. de inventario]])</f>
        <v>04-46-272-041-0183</v>
      </c>
      <c r="B189" s="495"/>
      <c r="C189" s="495" t="s">
        <v>6909</v>
      </c>
      <c r="D189" s="494" t="s">
        <v>2074</v>
      </c>
      <c r="E189" s="495" t="str">
        <f>VLOOKUP(MUEBLES2[[#This Row],[No..]],EDIFICIOS[],2,FALSE)</f>
        <v xml:space="preserve">PROTECCION CIVIL </v>
      </c>
      <c r="F189" s="495" t="str">
        <f>VLOOKUP(MUEBLES2[[#This Row],[No..]],EDIFICIOS[],3,FALSE)</f>
        <v>AV. REFORMA S/N, SECCIÓN NORTE, MANZANA 2, SANTIAGO DE ANAYA, HIDALGO</v>
      </c>
      <c r="G189" s="496" t="s">
        <v>4291</v>
      </c>
      <c r="H189" s="494" t="str">
        <f>VLOOKUP(MUEBLES2[[#This Row],[No. Area ]],AREAS[],2,FALSE)</f>
        <v>PROTECCIÓN CÍVIL, BOMBEROS Y GESTIÓN DE RIESGOS</v>
      </c>
      <c r="I189" s="496" t="str">
        <f>VLOOKUP(MUEBLES2[[#This Row],[No. Area ]],AREAS[],5,FALSE)</f>
        <v>CMDTE. JOSÉ JUAN GARCÍA CORTES</v>
      </c>
      <c r="J189" s="496" t="s">
        <v>4062</v>
      </c>
      <c r="K189" s="494" t="str">
        <f>VLOOKUP(MUEBLES2[[#This Row],[Núm. De nomina]],PERSONAL[],2,FALSE)</f>
        <v>CMDTE. JOSÉ JUAN GARCÍA CORTES</v>
      </c>
      <c r="L189" s="496" t="str">
        <f>VLOOKUP(MUEBLES2[[#This Row],[Núm. De nomina]],PERSONAL[],3,FALSE)</f>
        <v>TITULAR</v>
      </c>
      <c r="M189" s="494" t="s">
        <v>4905</v>
      </c>
      <c r="N189" s="529" t="s">
        <v>4732</v>
      </c>
      <c r="O189" s="497" t="str">
        <f>VLOOKUP(MUEBLES2[[#This Row],[No. Del Bien ]],BIENES[],2,FALSE)</f>
        <v xml:space="preserve">SILLA DE ESPERA </v>
      </c>
      <c r="P189" s="499" t="s">
        <v>2466</v>
      </c>
      <c r="Q189" s="529" t="s">
        <v>5125</v>
      </c>
      <c r="R189" s="494" t="s">
        <v>557</v>
      </c>
      <c r="S189" s="494" t="s">
        <v>557</v>
      </c>
      <c r="T189" s="494" t="s">
        <v>557</v>
      </c>
      <c r="U189" s="494" t="s">
        <v>40</v>
      </c>
      <c r="V189" s="525"/>
      <c r="W189" s="528"/>
      <c r="X189" s="528"/>
      <c r="Y189" s="528"/>
      <c r="Z189" s="510" t="s">
        <v>26</v>
      </c>
      <c r="AA189" s="546"/>
      <c r="AB189" s="493"/>
      <c r="AC189" s="600"/>
    </row>
    <row r="190" spans="1:332" s="15" customFormat="1" ht="110.25" x14ac:dyDescent="0.25">
      <c r="A190" s="662" t="str">
        <f>CONCATENATE(MUEBLES2[[#This Row],[No..]],"-",MUEBLES2[[#This Row],[No. Area ]],"-",MUEBLES2[[#This Row],[No. Del Bien ]],"-",MUEBLES2[[#This Row],[No. Consecutivo del Bien ]],"-",MUEBLES2[[#This Row],[No. de inventario]])</f>
        <v>01-11-272-042-0184</v>
      </c>
      <c r="B190" s="495"/>
      <c r="C190" s="495" t="s">
        <v>6910</v>
      </c>
      <c r="D190" s="494" t="s">
        <v>4060</v>
      </c>
      <c r="E190" s="495" t="str">
        <f>VLOOKUP(MUEBLES2[[#This Row],[No..]],EDIFICIOS[],2,FALSE)</f>
        <v>PALACIO MUNICIPAL</v>
      </c>
      <c r="F190" s="495" t="str">
        <f>VLOOKUP(MUEBLES2[[#This Row],[No..]],EDIFICIOS[],3,FALSE)</f>
        <v>PALACIO MUNICIPAL, S/N, COLONIA CENTRO</v>
      </c>
      <c r="G190" s="496" t="s">
        <v>4256</v>
      </c>
      <c r="H190" s="494" t="str">
        <f>VLOOKUP(MUEBLES2[[#This Row],[No. Area ]],AREAS[],2,FALSE)</f>
        <v>COMUNICACIÓN SOCIAL</v>
      </c>
      <c r="I190" s="496" t="str">
        <f>VLOOKUP(MUEBLES2[[#This Row],[No. Area ]],AREAS[],5,FALSE)</f>
        <v>LIC. ADRIANA ISLAS GARCÍA</v>
      </c>
      <c r="J190" s="496">
        <v>170</v>
      </c>
      <c r="K190" s="494" t="str">
        <f>VLOOKUP(MUEBLES2[[#This Row],[Núm. De nomina]],PERSONAL[],2,FALSE)</f>
        <v>LIC. ADRIANA ISLAS GARCÍA</v>
      </c>
      <c r="L190" s="496" t="str">
        <f>VLOOKUP(MUEBLES2[[#This Row],[Núm. De nomina]],PERSONAL[],3,FALSE)</f>
        <v xml:space="preserve">TITULAR </v>
      </c>
      <c r="M190" s="494" t="s">
        <v>4905</v>
      </c>
      <c r="N190" s="529" t="s">
        <v>4733</v>
      </c>
      <c r="O190" s="497" t="str">
        <f>VLOOKUP(MUEBLES2[[#This Row],[No. Del Bien ]],BIENES[],2,FALSE)</f>
        <v xml:space="preserve">SILLA DE ESPERA </v>
      </c>
      <c r="P190" s="499" t="s">
        <v>2466</v>
      </c>
      <c r="Q190" s="529" t="s">
        <v>5126</v>
      </c>
      <c r="R190" s="494" t="s">
        <v>557</v>
      </c>
      <c r="S190" s="494" t="s">
        <v>557</v>
      </c>
      <c r="T190" s="494" t="s">
        <v>557</v>
      </c>
      <c r="U190" s="494" t="s">
        <v>40</v>
      </c>
      <c r="V190" s="525"/>
      <c r="W190" s="528"/>
      <c r="X190" s="528"/>
      <c r="Y190" s="528"/>
      <c r="Z190" s="510" t="s">
        <v>26</v>
      </c>
      <c r="AA190" s="546"/>
      <c r="AB190" s="493"/>
      <c r="AC190" s="600"/>
    </row>
    <row r="191" spans="1:332" s="15" customFormat="1" ht="94.5" x14ac:dyDescent="0.25">
      <c r="A191" s="662" t="str">
        <f>CONCATENATE(MUEBLES2[[#This Row],[No..]],"-",MUEBLES2[[#This Row],[No. Area ]],"-",MUEBLES2[[#This Row],[No. Del Bien ]],"-",MUEBLES2[[#This Row],[No. Consecutivo del Bien ]],"-",MUEBLES2[[#This Row],[No. de inventario]])</f>
        <v>01-14-272-043-0185</v>
      </c>
      <c r="B191" s="495"/>
      <c r="C191" s="495" t="s">
        <v>6911</v>
      </c>
      <c r="D191" s="494" t="s">
        <v>4060</v>
      </c>
      <c r="E191" s="495" t="str">
        <f>VLOOKUP(MUEBLES2[[#This Row],[No..]],EDIFICIOS[],2,FALSE)</f>
        <v>PALACIO MUNICIPAL</v>
      </c>
      <c r="F191" s="495" t="str">
        <f>VLOOKUP(MUEBLES2[[#This Row],[No..]],EDIFICIOS[],3,FALSE)</f>
        <v>PALACIO MUNICIPAL, S/N, COLONIA CENTRO</v>
      </c>
      <c r="G191" s="496" t="s">
        <v>4259</v>
      </c>
      <c r="H191" s="494" t="str">
        <f>VLOOKUP(MUEBLES2[[#This Row],[No. Area ]],AREAS[],2,FALSE)</f>
        <v>ADMINISTRACIÓN MUNICIPAL</v>
      </c>
      <c r="I191" s="496" t="str">
        <f>VLOOKUP(MUEBLES2[[#This Row],[No. Area ]],AREAS[],5,FALSE)</f>
        <v>C. DAVID PÉREZ ALONSO</v>
      </c>
      <c r="J191" s="496">
        <v>151</v>
      </c>
      <c r="K191" s="494" t="str">
        <f>VLOOKUP(MUEBLES2[[#This Row],[Núm. De nomina]],PERSONAL[],2,FALSE)</f>
        <v>C. DAVID PÉREZ ALONSO</v>
      </c>
      <c r="L191" s="496" t="str">
        <f>VLOOKUP(MUEBLES2[[#This Row],[Núm. De nomina]],PERSONAL[],3,FALSE)</f>
        <v xml:space="preserve">TITULAR </v>
      </c>
      <c r="M191" s="494" t="s">
        <v>4905</v>
      </c>
      <c r="N191" s="529" t="s">
        <v>4734</v>
      </c>
      <c r="O191" s="497" t="str">
        <f>VLOOKUP(MUEBLES2[[#This Row],[No. Del Bien ]],BIENES[],2,FALSE)</f>
        <v xml:space="preserve">SILLA DE ESPERA </v>
      </c>
      <c r="P191" s="499" t="s">
        <v>2647</v>
      </c>
      <c r="Q191" s="529" t="s">
        <v>5127</v>
      </c>
      <c r="R191" s="494" t="s">
        <v>557</v>
      </c>
      <c r="S191" s="494" t="s">
        <v>557</v>
      </c>
      <c r="T191" s="494" t="s">
        <v>557</v>
      </c>
      <c r="U191" s="494" t="s">
        <v>40</v>
      </c>
      <c r="V191" s="525"/>
      <c r="W191" s="528"/>
      <c r="X191" s="528"/>
      <c r="Y191" s="528"/>
      <c r="Z191" s="510" t="s">
        <v>26</v>
      </c>
      <c r="AA191" s="546"/>
      <c r="AB191" s="493"/>
      <c r="AC191" s="600"/>
    </row>
    <row r="192" spans="1:332" s="15" customFormat="1" ht="94.5" x14ac:dyDescent="0.25">
      <c r="A192" s="664" t="str">
        <f>CONCATENATE(MUEBLES2[[#This Row],[No..]],"-",MUEBLES2[[#This Row],[No. Area ]],"-",MUEBLES2[[#This Row],[No. Del Bien ]],"-",MUEBLES2[[#This Row],[No. Consecutivo del Bien ]],"-",MUEBLES2[[#This Row],[No. de inventario]])</f>
        <v>01-14-113-001-0186</v>
      </c>
      <c r="B192" s="495"/>
      <c r="C192" s="495" t="s">
        <v>6912</v>
      </c>
      <c r="D192" s="494" t="s">
        <v>4060</v>
      </c>
      <c r="E192" s="495" t="str">
        <f>VLOOKUP(MUEBLES2[[#This Row],[No..]],EDIFICIOS[],2,FALSE)</f>
        <v>PALACIO MUNICIPAL</v>
      </c>
      <c r="F192" s="495" t="str">
        <f>VLOOKUP(MUEBLES2[[#This Row],[No..]],EDIFICIOS[],3,FALSE)</f>
        <v>PALACIO MUNICIPAL, S/N, COLONIA CENTRO</v>
      </c>
      <c r="G192" s="496" t="s">
        <v>4259</v>
      </c>
      <c r="H192" s="494" t="str">
        <f>VLOOKUP(MUEBLES2[[#This Row],[No. Area ]],AREAS[],2,FALSE)</f>
        <v>ADMINISTRACIÓN MUNICIPAL</v>
      </c>
      <c r="I192" s="496" t="str">
        <f>VLOOKUP(MUEBLES2[[#This Row],[No. Area ]],AREAS[],5,FALSE)</f>
        <v>C. DAVID PÉREZ ALONSO</v>
      </c>
      <c r="J192" s="496"/>
      <c r="K192" s="494" t="e">
        <f>VLOOKUP(MUEBLES2[[#This Row],[Núm. De nomina]],PERSONAL[],2,FALSE)</f>
        <v>#N/A</v>
      </c>
      <c r="L192" s="496" t="e">
        <f>VLOOKUP(MUEBLES2[[#This Row],[Núm. De nomina]],PERSONAL[],3,FALSE)</f>
        <v>#N/A</v>
      </c>
      <c r="M192" s="494" t="s">
        <v>4310</v>
      </c>
      <c r="N192" s="529" t="s">
        <v>4692</v>
      </c>
      <c r="O192" s="497" t="str">
        <f>VLOOKUP(MUEBLES2[[#This Row],[No. Del Bien ]],BIENES[],2,FALSE)</f>
        <v xml:space="preserve">ESCALERA </v>
      </c>
      <c r="P192" s="499" t="s">
        <v>2649</v>
      </c>
      <c r="Q192" s="529" t="s">
        <v>5128</v>
      </c>
      <c r="R192" s="494" t="s">
        <v>557</v>
      </c>
      <c r="S192" s="494" t="s">
        <v>557</v>
      </c>
      <c r="T192" s="494" t="s">
        <v>557</v>
      </c>
      <c r="U192" s="494" t="s">
        <v>40</v>
      </c>
      <c r="V192" s="525"/>
      <c r="W192" s="528"/>
      <c r="X192" s="528"/>
      <c r="Y192" s="528"/>
      <c r="Z192" s="510" t="s">
        <v>26</v>
      </c>
      <c r="AA192" s="546" t="s">
        <v>7854</v>
      </c>
      <c r="AB192" s="493"/>
      <c r="AC192" s="600" t="s">
        <v>7854</v>
      </c>
    </row>
    <row r="193" spans="1:332" s="15" customFormat="1" ht="94.5" x14ac:dyDescent="0.25">
      <c r="A193" s="662" t="str">
        <f>CONCATENATE(MUEBLES2[[#This Row],[No..]],"-",MUEBLES2[[#This Row],[No. Area ]],"-",MUEBLES2[[#This Row],[No. Del Bien ]],"-",MUEBLES2[[#This Row],[No. Consecutivo del Bien ]],"-",MUEBLES2[[#This Row],[No. de inventario]])</f>
        <v>01-14-113-002-0187</v>
      </c>
      <c r="B193" s="495"/>
      <c r="C193" s="495" t="s">
        <v>6913</v>
      </c>
      <c r="D193" s="494" t="s">
        <v>4060</v>
      </c>
      <c r="E193" s="495" t="str">
        <f>VLOOKUP(MUEBLES2[[#This Row],[No..]],EDIFICIOS[],2,FALSE)</f>
        <v>PALACIO MUNICIPAL</v>
      </c>
      <c r="F193" s="495" t="str">
        <f>VLOOKUP(MUEBLES2[[#This Row],[No..]],EDIFICIOS[],3,FALSE)</f>
        <v>PALACIO MUNICIPAL, S/N, COLONIA CENTRO</v>
      </c>
      <c r="G193" s="496" t="s">
        <v>4259</v>
      </c>
      <c r="H193" s="494" t="str">
        <f>VLOOKUP(MUEBLES2[[#This Row],[No. Area ]],AREAS[],2,FALSE)</f>
        <v>ADMINISTRACIÓN MUNICIPAL</v>
      </c>
      <c r="I193" s="496" t="str">
        <f>VLOOKUP(MUEBLES2[[#This Row],[No. Area ]],AREAS[],5,FALSE)</f>
        <v>C. DAVID PÉREZ ALONSO</v>
      </c>
      <c r="J193" s="496"/>
      <c r="K193" s="494" t="e">
        <f>VLOOKUP(MUEBLES2[[#This Row],[Núm. De nomina]],PERSONAL[],2,FALSE)</f>
        <v>#N/A</v>
      </c>
      <c r="L193" s="496" t="e">
        <f>VLOOKUP(MUEBLES2[[#This Row],[Núm. De nomina]],PERSONAL[],3,FALSE)</f>
        <v>#N/A</v>
      </c>
      <c r="M193" s="494" t="s">
        <v>4310</v>
      </c>
      <c r="N193" s="496" t="s">
        <v>4693</v>
      </c>
      <c r="O193" s="497" t="str">
        <f>VLOOKUP(MUEBLES2[[#This Row],[No. Del Bien ]],BIENES[],2,FALSE)</f>
        <v xml:space="preserve">ESCALERA </v>
      </c>
      <c r="P193" s="499" t="s">
        <v>2651</v>
      </c>
      <c r="Q193" s="529" t="s">
        <v>5129</v>
      </c>
      <c r="R193" s="494" t="s">
        <v>557</v>
      </c>
      <c r="S193" s="494" t="s">
        <v>557</v>
      </c>
      <c r="T193" s="494" t="s">
        <v>557</v>
      </c>
      <c r="U193" s="494" t="s">
        <v>40</v>
      </c>
      <c r="V193" s="525"/>
      <c r="W193" s="528"/>
      <c r="X193" s="528"/>
      <c r="Y193" s="528"/>
      <c r="Z193" s="510" t="s">
        <v>26</v>
      </c>
      <c r="AA193" s="546"/>
      <c r="AB193" s="493"/>
      <c r="AC193" s="600"/>
    </row>
    <row r="194" spans="1:332" s="15" customFormat="1" ht="94.5" x14ac:dyDescent="0.25">
      <c r="A194" s="662" t="str">
        <f>CONCATENATE(MUEBLES2[[#This Row],[No..]],"-",MUEBLES2[[#This Row],[No. Area ]],"-",MUEBLES2[[#This Row],[No. Del Bien ]],"-",MUEBLES2[[#This Row],[No. Consecutivo del Bien ]],"-",MUEBLES2[[#This Row],[No. de inventario]])</f>
        <v>01-14-070-001-0188</v>
      </c>
      <c r="B194" s="495"/>
      <c r="C194" s="495" t="s">
        <v>6914</v>
      </c>
      <c r="D194" s="494" t="s">
        <v>4060</v>
      </c>
      <c r="E194" s="495" t="str">
        <f>VLOOKUP(MUEBLES2[[#This Row],[No..]],EDIFICIOS[],2,FALSE)</f>
        <v>PALACIO MUNICIPAL</v>
      </c>
      <c r="F194" s="495" t="str">
        <f>VLOOKUP(MUEBLES2[[#This Row],[No..]],EDIFICIOS[],3,FALSE)</f>
        <v>PALACIO MUNICIPAL, S/N, COLONIA CENTRO</v>
      </c>
      <c r="G194" s="496" t="s">
        <v>4259</v>
      </c>
      <c r="H194" s="494" t="str">
        <f>VLOOKUP(MUEBLES2[[#This Row],[No. Area ]],AREAS[],2,FALSE)</f>
        <v>ADMINISTRACIÓN MUNICIPAL</v>
      </c>
      <c r="I194" s="496" t="str">
        <f>VLOOKUP(MUEBLES2[[#This Row],[No. Area ]],AREAS[],5,FALSE)</f>
        <v>C. DAVID PÉREZ ALONSO</v>
      </c>
      <c r="J194" s="496"/>
      <c r="K194" s="494" t="e">
        <f>VLOOKUP(MUEBLES2[[#This Row],[Núm. De nomina]],PERSONAL[],2,FALSE)</f>
        <v>#N/A</v>
      </c>
      <c r="L194" s="496" t="e">
        <f>VLOOKUP(MUEBLES2[[#This Row],[Núm. De nomina]],PERSONAL[],3,FALSE)</f>
        <v>#N/A</v>
      </c>
      <c r="M194" s="494" t="s">
        <v>4761</v>
      </c>
      <c r="N194" s="529" t="s">
        <v>4692</v>
      </c>
      <c r="O194" s="497" t="str">
        <f>VLOOKUP(MUEBLES2[[#This Row],[No. Del Bien ]],BIENES[],2,FALSE)</f>
        <v>CINCEL</v>
      </c>
      <c r="P194" s="499" t="s">
        <v>2653</v>
      </c>
      <c r="Q194" s="529" t="s">
        <v>5130</v>
      </c>
      <c r="R194" s="494" t="s">
        <v>557</v>
      </c>
      <c r="S194" s="494" t="s">
        <v>557</v>
      </c>
      <c r="T194" s="494" t="s">
        <v>557</v>
      </c>
      <c r="U194" s="494" t="s">
        <v>40</v>
      </c>
      <c r="V194" s="525"/>
      <c r="W194" s="528"/>
      <c r="X194" s="528"/>
      <c r="Y194" s="528"/>
      <c r="Z194" s="510" t="s">
        <v>26</v>
      </c>
      <c r="AA194" s="546"/>
      <c r="AB194" s="493"/>
      <c r="AC194" s="600"/>
    </row>
    <row r="195" spans="1:332" s="15" customFormat="1" ht="94.5" x14ac:dyDescent="0.25">
      <c r="A195" s="664" t="str">
        <f>CONCATENATE(MUEBLES2[[#This Row],[No..]],"-",MUEBLES2[[#This Row],[No. Area ]],"-",MUEBLES2[[#This Row],[No. Del Bien ]],"-",MUEBLES2[[#This Row],[No. Consecutivo del Bien ]],"-",MUEBLES2[[#This Row],[No. de inventario]])</f>
        <v>01-14-073-001-0189</v>
      </c>
      <c r="B195" s="495"/>
      <c r="C195" s="495" t="s">
        <v>6915</v>
      </c>
      <c r="D195" s="494" t="s">
        <v>4060</v>
      </c>
      <c r="E195" s="495" t="str">
        <f>VLOOKUP(MUEBLES2[[#This Row],[No..]],EDIFICIOS[],2,FALSE)</f>
        <v>PALACIO MUNICIPAL</v>
      </c>
      <c r="F195" s="495" t="str">
        <f>VLOOKUP(MUEBLES2[[#This Row],[No..]],EDIFICIOS[],3,FALSE)</f>
        <v>PALACIO MUNICIPAL, S/N, COLONIA CENTRO</v>
      </c>
      <c r="G195" s="496" t="s">
        <v>4259</v>
      </c>
      <c r="H195" s="494" t="str">
        <f>VLOOKUP(MUEBLES2[[#This Row],[No. Area ]],AREAS[],2,FALSE)</f>
        <v>ADMINISTRACIÓN MUNICIPAL</v>
      </c>
      <c r="I195" s="496" t="str">
        <f>VLOOKUP(MUEBLES2[[#This Row],[No. Area ]],AREAS[],5,FALSE)</f>
        <v>C. DAVID PÉREZ ALONSO</v>
      </c>
      <c r="J195" s="496"/>
      <c r="K195" s="494" t="e">
        <f>VLOOKUP(MUEBLES2[[#This Row],[Núm. De nomina]],PERSONAL[],2,FALSE)</f>
        <v>#N/A</v>
      </c>
      <c r="L195" s="496" t="e">
        <f>VLOOKUP(MUEBLES2[[#This Row],[Núm. De nomina]],PERSONAL[],3,FALSE)</f>
        <v>#N/A</v>
      </c>
      <c r="M195" s="494" t="s">
        <v>4764</v>
      </c>
      <c r="N195" s="529" t="s">
        <v>4692</v>
      </c>
      <c r="O195" s="497" t="str">
        <f>VLOOKUP(MUEBLES2[[#This Row],[No. Del Bien ]],BIENES[],2,FALSE)</f>
        <v>CINTURÓN DE SEGURIDAD</v>
      </c>
      <c r="P195" s="499" t="s">
        <v>2655</v>
      </c>
      <c r="Q195" s="529" t="s">
        <v>5131</v>
      </c>
      <c r="R195" s="494" t="s">
        <v>557</v>
      </c>
      <c r="S195" s="494" t="s">
        <v>557</v>
      </c>
      <c r="T195" s="494" t="s">
        <v>557</v>
      </c>
      <c r="U195" s="494" t="s">
        <v>40</v>
      </c>
      <c r="V195" s="525"/>
      <c r="W195" s="528"/>
      <c r="X195" s="528"/>
      <c r="Y195" s="528"/>
      <c r="Z195" s="510" t="s">
        <v>6732</v>
      </c>
      <c r="AA195" s="546" t="s">
        <v>7858</v>
      </c>
      <c r="AB195" s="493"/>
      <c r="AC195" s="600" t="s">
        <v>7858</v>
      </c>
    </row>
    <row r="196" spans="1:332" s="15" customFormat="1" ht="94.5" x14ac:dyDescent="0.25">
      <c r="A196" s="664" t="str">
        <f>CONCATENATE(MUEBLES2[[#This Row],[No..]],"-",MUEBLES2[[#This Row],[No. Area ]],"-",MUEBLES2[[#This Row],[No. Del Bien ]],"-",MUEBLES2[[#This Row],[No. Consecutivo del Bien ]],"-",MUEBLES2[[#This Row],[No. de inventario]])</f>
        <v>01-14-186-001-0190</v>
      </c>
      <c r="B196" s="495"/>
      <c r="C196" s="495" t="s">
        <v>6916</v>
      </c>
      <c r="D196" s="494" t="s">
        <v>4060</v>
      </c>
      <c r="E196" s="495" t="str">
        <f>VLOOKUP(MUEBLES2[[#This Row],[No..]],EDIFICIOS[],2,FALSE)</f>
        <v>PALACIO MUNICIPAL</v>
      </c>
      <c r="F196" s="495" t="str">
        <f>VLOOKUP(MUEBLES2[[#This Row],[No..]],EDIFICIOS[],3,FALSE)</f>
        <v>PALACIO MUNICIPAL, S/N, COLONIA CENTRO</v>
      </c>
      <c r="G196" s="496" t="s">
        <v>4259</v>
      </c>
      <c r="H196" s="494" t="str">
        <f>VLOOKUP(MUEBLES2[[#This Row],[No. Area ]],AREAS[],2,FALSE)</f>
        <v>ADMINISTRACIÓN MUNICIPAL</v>
      </c>
      <c r="I196" s="496" t="str">
        <f>VLOOKUP(MUEBLES2[[#This Row],[No. Area ]],AREAS[],5,FALSE)</f>
        <v>C. DAVID PÉREZ ALONSO</v>
      </c>
      <c r="J196" s="496"/>
      <c r="K196" s="494" t="e">
        <f>VLOOKUP(MUEBLES2[[#This Row],[Núm. De nomina]],PERSONAL[],2,FALSE)</f>
        <v>#N/A</v>
      </c>
      <c r="L196" s="496" t="e">
        <f>VLOOKUP(MUEBLES2[[#This Row],[Núm. De nomina]],PERSONAL[],3,FALSE)</f>
        <v>#N/A</v>
      </c>
      <c r="M196" s="494" t="s">
        <v>4813</v>
      </c>
      <c r="N196" s="529" t="s">
        <v>4692</v>
      </c>
      <c r="O196" s="497" t="str">
        <f>VLOOKUP(MUEBLES2[[#This Row],[No. Del Bien ]],BIENES[],2,FALSE)</f>
        <v>MANEAS</v>
      </c>
      <c r="P196" s="499" t="s">
        <v>2658</v>
      </c>
      <c r="Q196" s="529" t="s">
        <v>5132</v>
      </c>
      <c r="R196" s="494" t="s">
        <v>557</v>
      </c>
      <c r="S196" s="494" t="s">
        <v>557</v>
      </c>
      <c r="T196" s="494" t="s">
        <v>557</v>
      </c>
      <c r="U196" s="494" t="s">
        <v>40</v>
      </c>
      <c r="V196" s="525"/>
      <c r="W196" s="528"/>
      <c r="X196" s="528"/>
      <c r="Y196" s="528"/>
      <c r="Z196" s="510" t="s">
        <v>1298</v>
      </c>
      <c r="AA196" s="546" t="s">
        <v>7860</v>
      </c>
      <c r="AB196" s="493"/>
      <c r="AC196" s="600" t="s">
        <v>7860</v>
      </c>
    </row>
    <row r="197" spans="1:332" s="15" customFormat="1" ht="94.5" x14ac:dyDescent="0.25">
      <c r="A197" s="662" t="str">
        <f>CONCATENATE(MUEBLES2[[#This Row],[No..]],"-",MUEBLES2[[#This Row],[No. Area ]],"-",MUEBLES2[[#This Row],[No. Del Bien ]],"-",MUEBLES2[[#This Row],[No. Consecutivo del Bien ]],"-",MUEBLES2[[#This Row],[No. de inventario]])</f>
        <v>01-14-014-001-0191</v>
      </c>
      <c r="B197" s="495"/>
      <c r="C197" s="495" t="s">
        <v>6917</v>
      </c>
      <c r="D197" s="494" t="s">
        <v>4060</v>
      </c>
      <c r="E197" s="495" t="str">
        <f>VLOOKUP(MUEBLES2[[#This Row],[No..]],EDIFICIOS[],2,FALSE)</f>
        <v>PALACIO MUNICIPAL</v>
      </c>
      <c r="F197" s="495" t="str">
        <f>VLOOKUP(MUEBLES2[[#This Row],[No..]],EDIFICIOS[],3,FALSE)</f>
        <v>PALACIO MUNICIPAL, S/N, COLONIA CENTRO</v>
      </c>
      <c r="G197" s="496" t="s">
        <v>4259</v>
      </c>
      <c r="H197" s="494" t="str">
        <f>VLOOKUP(MUEBLES2[[#This Row],[No. Area ]],AREAS[],2,FALSE)</f>
        <v>ADMINISTRACIÓN MUNICIPAL</v>
      </c>
      <c r="I197" s="496" t="str">
        <f>VLOOKUP(MUEBLES2[[#This Row],[No. Area ]],AREAS[],5,FALSE)</f>
        <v>C. DAVID PÉREZ ALONSO</v>
      </c>
      <c r="J197" s="496"/>
      <c r="K197" s="494" t="e">
        <f>VLOOKUP(MUEBLES2[[#This Row],[Núm. De nomina]],PERSONAL[],2,FALSE)</f>
        <v>#N/A</v>
      </c>
      <c r="L197" s="496" t="e">
        <f>VLOOKUP(MUEBLES2[[#This Row],[Núm. De nomina]],PERSONAL[],3,FALSE)</f>
        <v>#N/A</v>
      </c>
      <c r="M197" s="494" t="s">
        <v>4705</v>
      </c>
      <c r="N197" s="496" t="s">
        <v>4692</v>
      </c>
      <c r="O197" s="497" t="str">
        <f>VLOOKUP(MUEBLES2[[#This Row],[No. Del Bien ]],BIENES[],2,FALSE)</f>
        <v>ARCO DE SEGUETA</v>
      </c>
      <c r="P197" s="499" t="s">
        <v>2660</v>
      </c>
      <c r="Q197" s="529" t="s">
        <v>5133</v>
      </c>
      <c r="R197" s="494" t="s">
        <v>557</v>
      </c>
      <c r="S197" s="494" t="s">
        <v>557</v>
      </c>
      <c r="T197" s="494" t="s">
        <v>557</v>
      </c>
      <c r="U197" s="494" t="s">
        <v>40</v>
      </c>
      <c r="V197" s="525"/>
      <c r="W197" s="528"/>
      <c r="X197" s="528"/>
      <c r="Y197" s="528"/>
      <c r="Z197" s="510" t="s">
        <v>26</v>
      </c>
      <c r="AA197" s="546"/>
      <c r="AB197" s="493"/>
      <c r="AC197" s="600"/>
    </row>
    <row r="198" spans="1:332" s="15" customFormat="1" ht="94.5" x14ac:dyDescent="0.25">
      <c r="A198" s="664" t="str">
        <f>CONCATENATE(MUEBLES2[[#This Row],[No..]],"-",MUEBLES2[[#This Row],[No. Area ]],"-",MUEBLES2[[#This Row],[No. Del Bien ]],"-",MUEBLES2[[#This Row],[No. Consecutivo del Bien ]],"-",MUEBLES2[[#This Row],[No. de inventario]])</f>
        <v>01-14-235-001-0192</v>
      </c>
      <c r="B198" s="495"/>
      <c r="C198" s="495" t="s">
        <v>6918</v>
      </c>
      <c r="D198" s="494" t="s">
        <v>4060</v>
      </c>
      <c r="E198" s="495" t="str">
        <f>VLOOKUP(MUEBLES2[[#This Row],[No..]],EDIFICIOS[],2,FALSE)</f>
        <v>PALACIO MUNICIPAL</v>
      </c>
      <c r="F198" s="495" t="str">
        <f>VLOOKUP(MUEBLES2[[#This Row],[No..]],EDIFICIOS[],3,FALSE)</f>
        <v>PALACIO MUNICIPAL, S/N, COLONIA CENTRO</v>
      </c>
      <c r="G198" s="496" t="s">
        <v>4259</v>
      </c>
      <c r="H198" s="494" t="str">
        <f>VLOOKUP(MUEBLES2[[#This Row],[No. Area ]],AREAS[],2,FALSE)</f>
        <v>ADMINISTRACIÓN MUNICIPAL</v>
      </c>
      <c r="I198" s="496" t="str">
        <f>VLOOKUP(MUEBLES2[[#This Row],[No. Area ]],AREAS[],5,FALSE)</f>
        <v>C. DAVID PÉREZ ALONSO</v>
      </c>
      <c r="J198" s="496"/>
      <c r="K198" s="494" t="e">
        <f>VLOOKUP(MUEBLES2[[#This Row],[Núm. De nomina]],PERSONAL[],2,FALSE)</f>
        <v>#N/A</v>
      </c>
      <c r="L198" s="496" t="e">
        <f>VLOOKUP(MUEBLES2[[#This Row],[Núm. De nomina]],PERSONAL[],3,FALSE)</f>
        <v>#N/A</v>
      </c>
      <c r="M198" s="494" t="s">
        <v>4868</v>
      </c>
      <c r="N198" s="529" t="s">
        <v>4692</v>
      </c>
      <c r="O198" s="497" t="str">
        <f>VLOOKUP(MUEBLES2[[#This Row],[No. Del Bien ]],BIENES[],2,FALSE)</f>
        <v>PINZAS PARA ELECTRICISTA</v>
      </c>
      <c r="P198" s="499" t="s">
        <v>2662</v>
      </c>
      <c r="Q198" s="529" t="s">
        <v>5134</v>
      </c>
      <c r="R198" s="494" t="s">
        <v>557</v>
      </c>
      <c r="S198" s="494" t="s">
        <v>557</v>
      </c>
      <c r="T198" s="494" t="s">
        <v>557</v>
      </c>
      <c r="U198" s="494" t="s">
        <v>40</v>
      </c>
      <c r="V198" s="525"/>
      <c r="W198" s="528"/>
      <c r="X198" s="528"/>
      <c r="Y198" s="528"/>
      <c r="Z198" s="510" t="s">
        <v>26</v>
      </c>
      <c r="AA198" s="546" t="s">
        <v>7857</v>
      </c>
      <c r="AB198" s="493"/>
      <c r="AC198" s="600" t="s">
        <v>7857</v>
      </c>
    </row>
    <row r="199" spans="1:332" s="15" customFormat="1" ht="94.5" x14ac:dyDescent="0.25">
      <c r="A199" s="662" t="str">
        <f>CONCATENATE(MUEBLES2[[#This Row],[No..]],"-",MUEBLES2[[#This Row],[No. Area ]],"-",MUEBLES2[[#This Row],[No. Del Bien ]],"-",MUEBLES2[[#This Row],[No. Consecutivo del Bien ]],"-",MUEBLES2[[#This Row],[No. de inventario]])</f>
        <v>01-14-288-001-0193</v>
      </c>
      <c r="B199" s="495"/>
      <c r="C199" s="495" t="s">
        <v>6919</v>
      </c>
      <c r="D199" s="494" t="s">
        <v>4060</v>
      </c>
      <c r="E199" s="495" t="str">
        <f>VLOOKUP(MUEBLES2[[#This Row],[No..]],EDIFICIOS[],2,FALSE)</f>
        <v>PALACIO MUNICIPAL</v>
      </c>
      <c r="F199" s="495" t="str">
        <f>VLOOKUP(MUEBLES2[[#This Row],[No..]],EDIFICIOS[],3,FALSE)</f>
        <v>PALACIO MUNICIPAL, S/N, COLONIA CENTRO</v>
      </c>
      <c r="G199" s="496" t="s">
        <v>4259</v>
      </c>
      <c r="H199" s="494" t="str">
        <f>VLOOKUP(MUEBLES2[[#This Row],[No. Area ]],AREAS[],2,FALSE)</f>
        <v>ADMINISTRACIÓN MUNICIPAL</v>
      </c>
      <c r="I199" s="496" t="str">
        <f>VLOOKUP(MUEBLES2[[#This Row],[No. Area ]],AREAS[],5,FALSE)</f>
        <v>C. DAVID PÉREZ ALONSO</v>
      </c>
      <c r="J199" s="496"/>
      <c r="K199" s="494" t="e">
        <f>VLOOKUP(MUEBLES2[[#This Row],[Núm. De nomina]],PERSONAL[],2,FALSE)</f>
        <v>#N/A</v>
      </c>
      <c r="L199" s="496" t="e">
        <f>VLOOKUP(MUEBLES2[[#This Row],[Núm. De nomina]],PERSONAL[],3,FALSE)</f>
        <v>#N/A</v>
      </c>
      <c r="M199" s="494" t="s">
        <v>4921</v>
      </c>
      <c r="N199" s="529" t="s">
        <v>4692</v>
      </c>
      <c r="O199" s="497" t="str">
        <f>VLOOKUP(MUEBLES2[[#This Row],[No. Del Bien ]],BIENES[],2,FALSE)</f>
        <v>TALADRO</v>
      </c>
      <c r="P199" s="499" t="s">
        <v>2664</v>
      </c>
      <c r="Q199" s="529" t="s">
        <v>5135</v>
      </c>
      <c r="R199" s="494" t="s">
        <v>557</v>
      </c>
      <c r="S199" s="494" t="s">
        <v>557</v>
      </c>
      <c r="T199" s="494" t="s">
        <v>557</v>
      </c>
      <c r="U199" s="494" t="s">
        <v>40</v>
      </c>
      <c r="V199" s="525"/>
      <c r="W199" s="528"/>
      <c r="X199" s="528"/>
      <c r="Y199" s="528"/>
      <c r="Z199" s="510" t="s">
        <v>26</v>
      </c>
      <c r="AA199" s="546"/>
      <c r="AB199" s="493"/>
      <c r="AC199" s="600"/>
    </row>
    <row r="200" spans="1:332" s="15" customFormat="1" ht="126" x14ac:dyDescent="0.25">
      <c r="A200" s="662" t="str">
        <f>CONCATENATE(MUEBLES2[[#This Row],[No..]],"-",MUEBLES2[[#This Row],[No. Area ]],"-",MUEBLES2[[#This Row],[No. Del Bien ]],"-",MUEBLES2[[#This Row],[No. Consecutivo del Bien ]],"-",MUEBLES2[[#This Row],[No. de inventario]])</f>
        <v>02-40-115-030-0194</v>
      </c>
      <c r="B200" s="495"/>
      <c r="C200" s="495" t="s">
        <v>6920</v>
      </c>
      <c r="D200" s="494" t="s">
        <v>4061</v>
      </c>
      <c r="E200" s="495" t="str">
        <f>VLOOKUP(MUEBLES2[[#This Row],[No..]],EDIFICIOS[],2,FALSE)</f>
        <v>CENTRO CULTURAL</v>
      </c>
      <c r="F200" s="495" t="str">
        <f>VLOOKUP(MUEBLES2[[#This Row],[No..]],EDIFICIOS[],3,FALSE)</f>
        <v xml:space="preserve">AV. REFORMA S/N, SECCIÓN SUR, 1RA MANZANA, SANTIAGO DE ANAYA, HIDALGO </v>
      </c>
      <c r="G200" s="496" t="s">
        <v>4285</v>
      </c>
      <c r="H200" s="494" t="str">
        <f>VLOOKUP(MUEBLES2[[#This Row],[No. Area ]],AREAS[],2,FALSE)</f>
        <v>DESARROLLO TURISTICO</v>
      </c>
      <c r="I200" s="496" t="str">
        <f>VLOOKUP(MUEBLES2[[#This Row],[No. Area ]],AREAS[],5,FALSE)</f>
        <v>P. DE ING. EN G. E. DIANA GUADALUPE GACHUZ MEJÍA</v>
      </c>
      <c r="J200" s="496">
        <v>195</v>
      </c>
      <c r="K200" s="494" t="str">
        <f>VLOOKUP(MUEBLES2[[#This Row],[Núm. De nomina]],PERSONAL[],2,FALSE)</f>
        <v>P. DE ING. EN G. E. DIANA GUADALUPE GACHUZ MEJÍA</v>
      </c>
      <c r="L200" s="496" t="str">
        <f>VLOOKUP(MUEBLES2[[#This Row],[Núm. De nomina]],PERSONAL[],3,FALSE)</f>
        <v xml:space="preserve">TITULAR </v>
      </c>
      <c r="M200" s="494" t="s">
        <v>4379</v>
      </c>
      <c r="N200" s="529" t="s">
        <v>4721</v>
      </c>
      <c r="O200" s="497" t="str">
        <f>VLOOKUP(MUEBLES2[[#This Row],[No. Del Bien ]],BIENES[],2,FALSE)</f>
        <v xml:space="preserve">ESCRITORIO </v>
      </c>
      <c r="P200" s="499" t="s">
        <v>2666</v>
      </c>
      <c r="Q200" s="529" t="s">
        <v>5136</v>
      </c>
      <c r="R200" s="494" t="s">
        <v>557</v>
      </c>
      <c r="S200" s="494" t="s">
        <v>557</v>
      </c>
      <c r="T200" s="494" t="s">
        <v>557</v>
      </c>
      <c r="U200" s="494" t="s">
        <v>40</v>
      </c>
      <c r="V200" s="525"/>
      <c r="W200" s="528"/>
      <c r="X200" s="528"/>
      <c r="Y200" s="528"/>
      <c r="Z200" s="510" t="s">
        <v>26</v>
      </c>
      <c r="AA200" s="546"/>
      <c r="AB200" s="493"/>
      <c r="AC200" s="600"/>
    </row>
    <row r="201" spans="1:332" s="15" customFormat="1" ht="94.5" x14ac:dyDescent="0.25">
      <c r="A201" s="677" t="str">
        <f>CONCATENATE(MUEBLES2[[#This Row],[No..]],"-",MUEBLES2[[#This Row],[No. Area ]],"-",MUEBLES2[[#This Row],[No. Del Bien ]],"-",MUEBLES2[[#This Row],[No. Consecutivo del Bien ]],"-",MUEBLES2[[#This Row],[No. de inventario]])</f>
        <v>01-10-272-044-0195</v>
      </c>
      <c r="B201" s="495"/>
      <c r="C201" s="495" t="s">
        <v>6921</v>
      </c>
      <c r="D201" s="494" t="s">
        <v>4060</v>
      </c>
      <c r="E201" s="495" t="str">
        <f>VLOOKUP(MUEBLES2[[#This Row],[No..]],EDIFICIOS[],2,FALSE)</f>
        <v>PALACIO MUNICIPAL</v>
      </c>
      <c r="F201" s="495" t="str">
        <f>VLOOKUP(MUEBLES2[[#This Row],[No..]],EDIFICIOS[],3,FALSE)</f>
        <v>PALACIO MUNICIPAL, S/N, COLONIA CENTRO</v>
      </c>
      <c r="G201" s="496" t="s">
        <v>4255</v>
      </c>
      <c r="H201" s="494" t="str">
        <f>VLOOKUP(MUEBLES2[[#This Row],[No. Area ]],AREAS[],2,FALSE)</f>
        <v>CONCILIACIÓN MUNICIPAL</v>
      </c>
      <c r="I201" s="496" t="str">
        <f>VLOOKUP(MUEBLES2[[#This Row],[No. Area ]],AREAS[],5,FALSE)</f>
        <v>LIC. MARTHA GARAY PÉREZ</v>
      </c>
      <c r="J201" s="496">
        <v>64</v>
      </c>
      <c r="K201" s="494" t="str">
        <f>VLOOKUP(MUEBLES2[[#This Row],[Núm. De nomina]],PERSONAL[],2,FALSE)</f>
        <v>P. LIC.BRAYAN ALEXIS PÉREZ HERRERA</v>
      </c>
      <c r="L201" s="496" t="str">
        <f>VLOOKUP(MUEBLES2[[#This Row],[Núm. De nomina]],PERSONAL[],3,FALSE)</f>
        <v>AUXILIAR ADMINISTRATIVO</v>
      </c>
      <c r="M201" s="494" t="s">
        <v>4905</v>
      </c>
      <c r="N201" s="530" t="s">
        <v>4735</v>
      </c>
      <c r="O201" s="497" t="str">
        <f>VLOOKUP(MUEBLES2[[#This Row],[No. Del Bien ]],BIENES[],2,FALSE)</f>
        <v xml:space="preserve">SILLA DE ESPERA </v>
      </c>
      <c r="P201" s="499" t="s">
        <v>2668</v>
      </c>
      <c r="Q201" s="529" t="s">
        <v>5137</v>
      </c>
      <c r="R201" s="494" t="s">
        <v>557</v>
      </c>
      <c r="S201" s="494" t="s">
        <v>557</v>
      </c>
      <c r="T201" s="494" t="s">
        <v>557</v>
      </c>
      <c r="U201" s="494" t="s">
        <v>40</v>
      </c>
      <c r="V201" s="525"/>
      <c r="W201" s="528"/>
      <c r="X201" s="528"/>
      <c r="Y201" s="528"/>
      <c r="Z201" s="510" t="s">
        <v>26</v>
      </c>
      <c r="AA201" s="546"/>
      <c r="AB201" s="493"/>
      <c r="AC201" s="600"/>
    </row>
    <row r="202" spans="1:332" s="15" customFormat="1" ht="126" x14ac:dyDescent="0.25">
      <c r="A202" s="662" t="str">
        <f>CONCATENATE(MUEBLES2[[#This Row],[No..]],"-",MUEBLES2[[#This Row],[No. Area ]],"-",MUEBLES2[[#This Row],[No. Del Bien ]],"-",MUEBLES2[[#This Row],[No. Consecutivo del Bien ]],"-",MUEBLES2[[#This Row],[No. de inventario]])</f>
        <v>02-40-271-019-0196</v>
      </c>
      <c r="B202" s="495"/>
      <c r="C202" s="495" t="s">
        <v>6922</v>
      </c>
      <c r="D202" s="494" t="s">
        <v>4061</v>
      </c>
      <c r="E202" s="495" t="str">
        <f>VLOOKUP(MUEBLES2[[#This Row],[No..]],EDIFICIOS[],2,FALSE)</f>
        <v>CENTRO CULTURAL</v>
      </c>
      <c r="F202" s="495" t="str">
        <f>VLOOKUP(MUEBLES2[[#This Row],[No..]],EDIFICIOS[],3,FALSE)</f>
        <v xml:space="preserve">AV. REFORMA S/N, SECCIÓN SUR, 1RA MANZANA, SANTIAGO DE ANAYA, HIDALGO </v>
      </c>
      <c r="G202" s="496" t="s">
        <v>4285</v>
      </c>
      <c r="H202" s="494" t="str">
        <f>VLOOKUP(MUEBLES2[[#This Row],[No. Area ]],AREAS[],2,FALSE)</f>
        <v>DESARROLLO TURISTICO</v>
      </c>
      <c r="I202" s="496" t="str">
        <f>VLOOKUP(MUEBLES2[[#This Row],[No. Area ]],AREAS[],5,FALSE)</f>
        <v>P. DE ING. EN G. E. DIANA GUADALUPE GACHUZ MEJÍA</v>
      </c>
      <c r="J202" s="496">
        <v>195</v>
      </c>
      <c r="K202" s="494" t="str">
        <f>VLOOKUP(MUEBLES2[[#This Row],[Núm. De nomina]],PERSONAL[],2,FALSE)</f>
        <v>P. DE ING. EN G. E. DIANA GUADALUPE GACHUZ MEJÍA</v>
      </c>
      <c r="L202" s="496" t="str">
        <f>VLOOKUP(MUEBLES2[[#This Row],[Núm. De nomina]],PERSONAL[],3,FALSE)</f>
        <v xml:space="preserve">TITULAR </v>
      </c>
      <c r="M202" s="494" t="s">
        <v>4904</v>
      </c>
      <c r="N202" s="529" t="s">
        <v>4710</v>
      </c>
      <c r="O202" s="497" t="str">
        <f>VLOOKUP(MUEBLES2[[#This Row],[No. Del Bien ]],BIENES[],2,FALSE)</f>
        <v xml:space="preserve">SILLA AJUSTABLE </v>
      </c>
      <c r="P202" s="499" t="s">
        <v>2671</v>
      </c>
      <c r="Q202" s="529" t="s">
        <v>5138</v>
      </c>
      <c r="R202" s="494" t="s">
        <v>557</v>
      </c>
      <c r="S202" s="494" t="s">
        <v>557</v>
      </c>
      <c r="T202" s="494" t="s">
        <v>557</v>
      </c>
      <c r="U202" s="494" t="s">
        <v>40</v>
      </c>
      <c r="V202" s="525"/>
      <c r="W202" s="528"/>
      <c r="X202" s="528"/>
      <c r="Y202" s="528"/>
      <c r="Z202" s="510" t="s">
        <v>26</v>
      </c>
      <c r="AA202" s="546"/>
      <c r="AB202" s="493"/>
      <c r="AC202" s="600"/>
    </row>
    <row r="203" spans="1:332" s="15" customFormat="1" ht="126" x14ac:dyDescent="0.25">
      <c r="A203" s="662" t="str">
        <f>CONCATENATE(MUEBLES2[[#This Row],[No..]],"-",MUEBLES2[[#This Row],[No. Area ]],"-",MUEBLES2[[#This Row],[No. Del Bien ]],"-",MUEBLES2[[#This Row],[No. Consecutivo del Bien ]],"-",MUEBLES2[[#This Row],[No. de inventario]])</f>
        <v>01-44-023-002-0197</v>
      </c>
      <c r="B203" s="495"/>
      <c r="C203" s="495" t="s">
        <v>6923</v>
      </c>
      <c r="D203" s="494" t="s">
        <v>4060</v>
      </c>
      <c r="E203" s="495" t="str">
        <f>VLOOKUP(MUEBLES2[[#This Row],[No..]],EDIFICIOS[],2,FALSE)</f>
        <v>PALACIO MUNICIPAL</v>
      </c>
      <c r="F203" s="495" t="str">
        <f>VLOOKUP(MUEBLES2[[#This Row],[No..]],EDIFICIOS[],3,FALSE)</f>
        <v>PALACIO MUNICIPAL, S/N, COLONIA CENTRO</v>
      </c>
      <c r="G203" s="496" t="s">
        <v>4289</v>
      </c>
      <c r="H203" s="494" t="str">
        <f>VLOOKUP(MUEBLES2[[#This Row],[No. Area ]],AREAS[],2,FALSE)</f>
        <v>SEGURIDAD PÚBLICA Y TRÁNSITO MUNICIPAL</v>
      </c>
      <c r="I203" s="496" t="str">
        <f>VLOOKUP(MUEBLES2[[#This Row],[No. Area ]],AREAS[],5,FALSE)</f>
        <v>LIC. MIGUEL ÁNGEL ALDANA  CANO</v>
      </c>
      <c r="J203" s="496" t="s">
        <v>4060</v>
      </c>
      <c r="K203" s="494" t="str">
        <f>VLOOKUP(MUEBLES2[[#This Row],[Núm. De nomina]],PERSONAL[],2,FALSE)</f>
        <v>LIC. MIGUEL ÁNGEL ALDANA  CANO</v>
      </c>
      <c r="L203" s="496" t="str">
        <f>VLOOKUP(MUEBLES2[[#This Row],[Núm. De nomina]],PERSONAL[],3,FALSE)</f>
        <v xml:space="preserve">TITULAR </v>
      </c>
      <c r="M203" s="494" t="s">
        <v>4714</v>
      </c>
      <c r="N203" s="529" t="s">
        <v>4693</v>
      </c>
      <c r="O203" s="497" t="str">
        <f>VLOOKUP(MUEBLES2[[#This Row],[No. Del Bien ]],BIENES[],2,FALSE)</f>
        <v xml:space="preserve">BANCA </v>
      </c>
      <c r="P203" s="499" t="s">
        <v>2392</v>
      </c>
      <c r="Q203" s="529" t="s">
        <v>5139</v>
      </c>
      <c r="R203" s="494" t="s">
        <v>39</v>
      </c>
      <c r="S203" s="494" t="s">
        <v>39</v>
      </c>
      <c r="T203" s="494" t="s">
        <v>39</v>
      </c>
      <c r="U203" s="494">
        <v>9398</v>
      </c>
      <c r="V203" s="525">
        <v>44142</v>
      </c>
      <c r="W203" s="528">
        <v>0</v>
      </c>
      <c r="X203" s="528">
        <v>3730</v>
      </c>
      <c r="Y203" s="528" t="s">
        <v>33</v>
      </c>
      <c r="Z203" s="495" t="s">
        <v>33</v>
      </c>
      <c r="AA203" s="538"/>
      <c r="AB203" s="493"/>
      <c r="AC203" s="600"/>
    </row>
    <row r="204" spans="1:332" s="15" customFormat="1" ht="189" x14ac:dyDescent="0.25">
      <c r="A204" s="662" t="str">
        <f>CONCATENATE(MUEBLES2[[#This Row],[No..]],"-",MUEBLES2[[#This Row],[No. Area ]],"-",MUEBLES2[[#This Row],[No. Del Bien ]],"-",MUEBLES2[[#This Row],[No. Consecutivo del Bien ]],"-",MUEBLES2[[#This Row],[No. de inventario]])</f>
        <v>01-57-211-001-0198</v>
      </c>
      <c r="B204" s="495"/>
      <c r="C204" s="495" t="s">
        <v>6924</v>
      </c>
      <c r="D204" s="494" t="s">
        <v>4060</v>
      </c>
      <c r="E204" s="495" t="str">
        <f>VLOOKUP(MUEBLES2[[#This Row],[No..]],EDIFICIOS[],2,FALSE)</f>
        <v>PALACIO MUNICIPAL</v>
      </c>
      <c r="F204" s="495" t="str">
        <f>VLOOKUP(MUEBLES2[[#This Row],[No..]],EDIFICIOS[],3,FALSE)</f>
        <v>PALACIO MUNICIPAL, S/N, COLONIA CENTRO</v>
      </c>
      <c r="G204" s="496" t="s">
        <v>4302</v>
      </c>
      <c r="H204" s="494" t="str">
        <f>VLOOKUP(MUEBLES2[[#This Row],[No. Area ]],AREAS[],2,FALSE)</f>
        <v xml:space="preserve">ÓRGANO INTERNO DE CONTROL </v>
      </c>
      <c r="I204" s="496" t="str">
        <f>VLOOKUP(MUEBLES2[[#This Row],[No. Area ]],AREAS[],5,FALSE)</f>
        <v>LIC. ELSY ODETTE GONZÁLEZ MOLINA</v>
      </c>
      <c r="J204" s="496">
        <v>109</v>
      </c>
      <c r="K204" s="494" t="str">
        <f>VLOOKUP(MUEBLES2[[#This Row],[Núm. De nomina]],PERSONAL[],2,FALSE)</f>
        <v>LIC. ELSY ODETTE GONZÁLEZ MOLINA</v>
      </c>
      <c r="L204" s="496" t="str">
        <f>VLOOKUP(MUEBLES2[[#This Row],[Núm. De nomina]],PERSONAL[],3,FALSE)</f>
        <v>TITULAR</v>
      </c>
      <c r="M204" s="494" t="s">
        <v>4844</v>
      </c>
      <c r="N204" s="529" t="s">
        <v>4692</v>
      </c>
      <c r="O204" s="497" t="str">
        <f>VLOOKUP(MUEBLES2[[#This Row],[No. Del Bien ]],BIENES[],2,FALSE)</f>
        <v>MUEBLE PARA COMPUTADORA</v>
      </c>
      <c r="P204" s="499" t="s">
        <v>2675</v>
      </c>
      <c r="Q204" s="529" t="s">
        <v>5140</v>
      </c>
      <c r="R204" s="494" t="s">
        <v>39</v>
      </c>
      <c r="S204" s="494" t="s">
        <v>39</v>
      </c>
      <c r="T204" s="494" t="s">
        <v>39</v>
      </c>
      <c r="U204" s="494" t="s">
        <v>40</v>
      </c>
      <c r="V204" s="525">
        <v>42618</v>
      </c>
      <c r="W204" s="528">
        <v>725.35</v>
      </c>
      <c r="X204" s="528">
        <v>724.35</v>
      </c>
      <c r="Y204" s="528">
        <v>1</v>
      </c>
      <c r="Z204" s="510" t="s">
        <v>26</v>
      </c>
      <c r="AA204" s="546"/>
      <c r="AB204" s="493"/>
      <c r="AC204" s="600"/>
    </row>
    <row r="205" spans="1:332" s="15" customFormat="1" ht="126" x14ac:dyDescent="0.25">
      <c r="A205" s="662" t="str">
        <f>CONCATENATE(MUEBLES2[[#This Row],[No..]],"-",MUEBLES2[[#This Row],[No. Area ]],"-",MUEBLES2[[#This Row],[No. Del Bien ]],"-",MUEBLES2[[#This Row],[No. Consecutivo del Bien ]],"-",MUEBLES2[[#This Row],[No. de inventario]])</f>
        <v>01-44-056-001-0199</v>
      </c>
      <c r="B205" s="495"/>
      <c r="C205" s="495" t="s">
        <v>6925</v>
      </c>
      <c r="D205" s="494" t="s">
        <v>4060</v>
      </c>
      <c r="E205" s="495" t="str">
        <f>VLOOKUP(MUEBLES2[[#This Row],[No..]],EDIFICIOS[],2,FALSE)</f>
        <v>PALACIO MUNICIPAL</v>
      </c>
      <c r="F205" s="495" t="str">
        <f>VLOOKUP(MUEBLES2[[#This Row],[No..]],EDIFICIOS[],3,FALSE)</f>
        <v>PALACIO MUNICIPAL, S/N, COLONIA CENTRO</v>
      </c>
      <c r="G205" s="496" t="s">
        <v>4289</v>
      </c>
      <c r="H205" s="494" t="str">
        <f>VLOOKUP(MUEBLES2[[#This Row],[No. Area ]],AREAS[],2,FALSE)</f>
        <v>SEGURIDAD PÚBLICA Y TRÁNSITO MUNICIPAL</v>
      </c>
      <c r="I205" s="496" t="str">
        <f>VLOOKUP(MUEBLES2[[#This Row],[No. Area ]],AREAS[],5,FALSE)</f>
        <v>LIC. MIGUEL ÁNGEL ALDANA  CANO</v>
      </c>
      <c r="J205" s="496" t="s">
        <v>4060</v>
      </c>
      <c r="K205" s="494" t="str">
        <f>VLOOKUP(MUEBLES2[[#This Row],[Núm. De nomina]],PERSONAL[],2,FALSE)</f>
        <v>LIC. MIGUEL ÁNGEL ALDANA  CANO</v>
      </c>
      <c r="L205" s="496" t="str">
        <f>VLOOKUP(MUEBLES2[[#This Row],[Núm. De nomina]],PERSONAL[],3,FALSE)</f>
        <v xml:space="preserve">TITULAR </v>
      </c>
      <c r="M205" s="494" t="s">
        <v>4747</v>
      </c>
      <c r="N205" s="529" t="s">
        <v>4692</v>
      </c>
      <c r="O205" s="497" t="str">
        <f>VLOOKUP(MUEBLES2[[#This Row],[No. Del Bien ]],BIENES[],2,FALSE)</f>
        <v>CAMILLA</v>
      </c>
      <c r="P205" s="499" t="s">
        <v>2678</v>
      </c>
      <c r="Q205" s="529" t="s">
        <v>5141</v>
      </c>
      <c r="R205" s="494" t="s">
        <v>39</v>
      </c>
      <c r="S205" s="494" t="s">
        <v>39</v>
      </c>
      <c r="T205" s="494" t="s">
        <v>39</v>
      </c>
      <c r="U205" s="494" t="s">
        <v>40</v>
      </c>
      <c r="V205" s="525">
        <v>38541</v>
      </c>
      <c r="W205" s="528">
        <v>2760</v>
      </c>
      <c r="X205" s="528">
        <v>2759</v>
      </c>
      <c r="Y205" s="528">
        <v>1</v>
      </c>
      <c r="Z205" s="495" t="s">
        <v>26</v>
      </c>
      <c r="AA205" s="538" t="s">
        <v>7857</v>
      </c>
      <c r="AB205" s="493"/>
      <c r="AC205" s="600" t="s">
        <v>7857</v>
      </c>
    </row>
    <row r="206" spans="1:332" s="15" customFormat="1" ht="220.5" x14ac:dyDescent="0.25">
      <c r="A206" s="662" t="str">
        <f>CONCATENATE(MUEBLES2[[#This Row],[No..]],"-",MUEBLES2[[#This Row],[No. Area ]],"-",MUEBLES2[[#This Row],[No. Del Bien ]],"-",MUEBLES2[[#This Row],[No. Consecutivo del Bien ]],"-",MUEBLES2[[#This Row],[No. de inventario]])</f>
        <v>01-15-115-031-0200</v>
      </c>
      <c r="B206" s="495"/>
      <c r="C206" s="495" t="s">
        <v>6926</v>
      </c>
      <c r="D206" s="494" t="s">
        <v>4060</v>
      </c>
      <c r="E206" s="495" t="str">
        <f>VLOOKUP(MUEBLES2[[#This Row],[No..]],EDIFICIOS[],2,FALSE)</f>
        <v>PALACIO MUNICIPAL</v>
      </c>
      <c r="F206" s="495" t="str">
        <f>VLOOKUP(MUEBLES2[[#This Row],[No..]],EDIFICIOS[],3,FALSE)</f>
        <v>PALACIO MUNICIPAL, S/N, COLONIA CENTRO</v>
      </c>
      <c r="G206" s="496" t="s">
        <v>4260</v>
      </c>
      <c r="H206" s="494" t="str">
        <f>VLOOKUP(MUEBLES2[[#This Row],[No. Area ]],AREAS[],2,FALSE)</f>
        <v>RECURSOS HUMANOS</v>
      </c>
      <c r="I206" s="496" t="str">
        <f>VLOOKUP(MUEBLES2[[#This Row],[No. Area ]],AREAS[],5,FALSE)</f>
        <v>LIC. CHRISTEL MORENO MARTÍNEZ</v>
      </c>
      <c r="J206" s="496">
        <v>158</v>
      </c>
      <c r="K206" s="494" t="str">
        <f>VLOOKUP(MUEBLES2[[#This Row],[Núm. De nomina]],PERSONAL[],2,FALSE)</f>
        <v>LIC. CHRISTEL MORENO MARTÍNEZ</v>
      </c>
      <c r="L206" s="496" t="str">
        <f>VLOOKUP(MUEBLES2[[#This Row],[Núm. De nomina]],PERSONAL[],3,FALSE)</f>
        <v>TITULAR</v>
      </c>
      <c r="M206" s="494" t="s">
        <v>4379</v>
      </c>
      <c r="N206" s="529" t="s">
        <v>4722</v>
      </c>
      <c r="O206" s="497" t="str">
        <f>VLOOKUP(MUEBLES2[[#This Row],[No. Del Bien ]],BIENES[],2,FALSE)</f>
        <v xml:space="preserve">ESCRITORIO </v>
      </c>
      <c r="P206" s="499" t="s">
        <v>2680</v>
      </c>
      <c r="Q206" s="529" t="s">
        <v>5142</v>
      </c>
      <c r="R206" s="494" t="s">
        <v>39</v>
      </c>
      <c r="S206" s="494" t="s">
        <v>39</v>
      </c>
      <c r="T206" s="494" t="s">
        <v>39</v>
      </c>
      <c r="U206" s="494" t="s">
        <v>40</v>
      </c>
      <c r="V206" s="525">
        <v>40297</v>
      </c>
      <c r="W206" s="528">
        <v>2784</v>
      </c>
      <c r="X206" s="528">
        <v>2783</v>
      </c>
      <c r="Y206" s="528">
        <v>1</v>
      </c>
      <c r="Z206" s="510" t="s">
        <v>26</v>
      </c>
      <c r="AA206" s="546"/>
      <c r="AB206" s="493"/>
      <c r="AC206" s="600"/>
    </row>
    <row r="207" spans="1:332" s="15" customFormat="1" ht="157.5" x14ac:dyDescent="0.25">
      <c r="A207" s="677" t="str">
        <f>CONCATENATE(MUEBLES2[[#This Row],[No..]],"-",MUEBLES2[[#This Row],[No. Area ]],"-",MUEBLES2[[#This Row],[No. Del Bien ]],"-",MUEBLES2[[#This Row],[No. Consecutivo del Bien ]],"-",MUEBLES2[[#This Row],[No. de inventario]])</f>
        <v>01-07-115-032-0201</v>
      </c>
      <c r="B207" s="495"/>
      <c r="C207" s="495" t="s">
        <v>6927</v>
      </c>
      <c r="D207" s="494" t="s">
        <v>4060</v>
      </c>
      <c r="E207" s="495" t="str">
        <f>VLOOKUP(MUEBLES2[[#This Row],[No..]],EDIFICIOS[],2,FALSE)</f>
        <v>PALACIO MUNICIPAL</v>
      </c>
      <c r="F207" s="495" t="str">
        <f>VLOOKUP(MUEBLES2[[#This Row],[No..]],EDIFICIOS[],3,FALSE)</f>
        <v>PALACIO MUNICIPAL, S/N, COLONIA CENTRO</v>
      </c>
      <c r="G207" s="496" t="s">
        <v>4065</v>
      </c>
      <c r="H207" s="494" t="str">
        <f>VLOOKUP(MUEBLES2[[#This Row],[No. Area ]],AREAS[],2,FALSE)</f>
        <v xml:space="preserve">OFICIALÍA DEL REGISTRO DEL ESTADO FAMILIAR </v>
      </c>
      <c r="I207" s="496" t="str">
        <f>VLOOKUP(MUEBLES2[[#This Row],[No. Area ]],AREAS[],5,FALSE)</f>
        <v>LIC. LUIS FERNANDO MONTIEL PANTOJA</v>
      </c>
      <c r="J207" s="496">
        <v>46</v>
      </c>
      <c r="K207" s="494" t="str">
        <f>VLOOKUP(MUEBLES2[[#This Row],[Núm. De nomina]],PERSONAL[],2,FALSE)</f>
        <v>LIC. LUIS FERNANDO MONTIEL PANTOJA</v>
      </c>
      <c r="L207" s="496" t="str">
        <f>VLOOKUP(MUEBLES2[[#This Row],[Núm. De nomina]],PERSONAL[],3,FALSE)</f>
        <v xml:space="preserve">TITULAR </v>
      </c>
      <c r="M207" s="494" t="s">
        <v>4379</v>
      </c>
      <c r="N207" s="530" t="s">
        <v>4723</v>
      </c>
      <c r="O207" s="497" t="str">
        <f>VLOOKUP(MUEBLES2[[#This Row],[No. Del Bien ]],BIENES[],2,FALSE)</f>
        <v xml:space="preserve">ESCRITORIO </v>
      </c>
      <c r="P207" s="499" t="s">
        <v>2685</v>
      </c>
      <c r="Q207" s="529" t="s">
        <v>5143</v>
      </c>
      <c r="R207" s="494" t="s">
        <v>2380</v>
      </c>
      <c r="S207" s="494" t="s">
        <v>39</v>
      </c>
      <c r="T207" s="494" t="s">
        <v>39</v>
      </c>
      <c r="U207" s="494" t="s">
        <v>40</v>
      </c>
      <c r="V207" s="525">
        <v>42618</v>
      </c>
      <c r="W207" s="528">
        <v>450</v>
      </c>
      <c r="X207" s="528">
        <v>449</v>
      </c>
      <c r="Y207" s="528">
        <v>1</v>
      </c>
      <c r="Z207" s="510" t="s">
        <v>26</v>
      </c>
      <c r="AA207" s="546"/>
      <c r="AB207" s="493"/>
      <c r="AC207" s="600" t="s">
        <v>2358</v>
      </c>
    </row>
    <row r="208" spans="1:332" s="15" customFormat="1" ht="157.5" x14ac:dyDescent="0.25">
      <c r="A208" s="662" t="str">
        <f>CONCATENATE(MUEBLES2[[#This Row],[No..]],"-",MUEBLES2[[#This Row],[No. Area ]],"-",MUEBLES2[[#This Row],[No. Del Bien ]],"-",MUEBLES2[[#This Row],[No. Consecutivo del Bien ]],"-",MUEBLES2[[#This Row],[No. de inventario]])</f>
        <v>01-07-187-002-0202</v>
      </c>
      <c r="B208" s="495"/>
      <c r="C208" s="495" t="s">
        <v>6928</v>
      </c>
      <c r="D208" s="494" t="s">
        <v>4060</v>
      </c>
      <c r="E208" s="495" t="str">
        <f>VLOOKUP(MUEBLES2[[#This Row],[No..]],EDIFICIOS[],2,FALSE)</f>
        <v>PALACIO MUNICIPAL</v>
      </c>
      <c r="F208" s="495" t="str">
        <f>VLOOKUP(MUEBLES2[[#This Row],[No..]],EDIFICIOS[],3,FALSE)</f>
        <v>PALACIO MUNICIPAL, S/N, COLONIA CENTRO</v>
      </c>
      <c r="G208" s="496" t="s">
        <v>4065</v>
      </c>
      <c r="H208" s="494" t="str">
        <f>VLOOKUP(MUEBLES2[[#This Row],[No. Area ]],AREAS[],2,FALSE)</f>
        <v xml:space="preserve">OFICIALÍA DEL REGISTRO DEL ESTADO FAMILIAR </v>
      </c>
      <c r="I208" s="496" t="str">
        <f>VLOOKUP(MUEBLES2[[#This Row],[No. Area ]],AREAS[],5,FALSE)</f>
        <v>LIC. LUIS FERNANDO MONTIEL PANTOJA</v>
      </c>
      <c r="J208" s="496">
        <v>46</v>
      </c>
      <c r="K208" s="494" t="str">
        <f>VLOOKUP(MUEBLES2[[#This Row],[Núm. De nomina]],PERSONAL[],2,FALSE)</f>
        <v>LIC. LUIS FERNANDO MONTIEL PANTOJA</v>
      </c>
      <c r="L208" s="496" t="str">
        <f>VLOOKUP(MUEBLES2[[#This Row],[Núm. De nomina]],PERSONAL[],3,FALSE)</f>
        <v xml:space="preserve">TITULAR </v>
      </c>
      <c r="M208" s="494" t="s">
        <v>4814</v>
      </c>
      <c r="N208" s="529" t="s">
        <v>4693</v>
      </c>
      <c r="O208" s="497" t="str">
        <f>VLOOKUP(MUEBLES2[[#This Row],[No. Del Bien ]],BIENES[],2,FALSE)</f>
        <v>MAQUINA DE ESCRIBIR</v>
      </c>
      <c r="P208" s="499" t="s">
        <v>2687</v>
      </c>
      <c r="Q208" s="529" t="s">
        <v>5144</v>
      </c>
      <c r="R208" s="494" t="s">
        <v>2688</v>
      </c>
      <c r="S208" s="494" t="s">
        <v>39</v>
      </c>
      <c r="T208" s="494" t="s">
        <v>39</v>
      </c>
      <c r="U208" s="494" t="s">
        <v>40</v>
      </c>
      <c r="V208" s="525">
        <v>42618</v>
      </c>
      <c r="W208" s="528">
        <v>3011.3</v>
      </c>
      <c r="X208" s="528">
        <v>3010.3</v>
      </c>
      <c r="Y208" s="528">
        <v>1</v>
      </c>
      <c r="Z208" s="510" t="s">
        <v>26</v>
      </c>
      <c r="AA208" s="546"/>
      <c r="AB208" s="493"/>
      <c r="AC208" s="600"/>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9"/>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9"/>
      <c r="HD208" s="9"/>
      <c r="HE208" s="9"/>
      <c r="HF208" s="9"/>
      <c r="HG208" s="9"/>
      <c r="HH208" s="9"/>
      <c r="HI208" s="9"/>
      <c r="HJ208" s="9"/>
      <c r="HK208" s="9"/>
      <c r="HL208" s="9"/>
      <c r="HM208" s="9"/>
      <c r="HN208" s="9"/>
      <c r="HO208" s="9"/>
      <c r="HP208" s="9"/>
      <c r="HQ208" s="9"/>
      <c r="HR208" s="9"/>
      <c r="HS208" s="9"/>
      <c r="HT208" s="9"/>
      <c r="HU208" s="9"/>
      <c r="HV208" s="9"/>
      <c r="HW208" s="9"/>
      <c r="HX208" s="9"/>
      <c r="HY208" s="9"/>
      <c r="HZ208" s="9"/>
      <c r="IA208" s="9"/>
      <c r="IB208" s="9"/>
      <c r="IC208" s="9"/>
      <c r="ID208" s="9"/>
      <c r="IE208" s="9"/>
      <c r="IF208" s="9"/>
      <c r="IG208" s="9"/>
      <c r="IH208" s="9"/>
      <c r="II208" s="9"/>
      <c r="IJ208" s="9"/>
      <c r="IK208" s="9"/>
      <c r="IL208" s="9"/>
      <c r="IM208" s="9"/>
      <c r="IN208" s="9"/>
      <c r="IO208" s="9"/>
      <c r="IP208" s="9"/>
      <c r="IQ208" s="9"/>
      <c r="IR208" s="9"/>
      <c r="IS208" s="9"/>
      <c r="IT208" s="9"/>
      <c r="IU208" s="9"/>
      <c r="IV208" s="9"/>
      <c r="IW208" s="9"/>
      <c r="IX208" s="9"/>
      <c r="IY208" s="9"/>
      <c r="IZ208" s="9"/>
      <c r="JA208" s="9"/>
      <c r="JB208" s="9"/>
      <c r="JC208" s="9"/>
      <c r="JD208" s="9"/>
      <c r="JE208" s="9"/>
      <c r="JF208" s="9"/>
      <c r="JG208" s="9"/>
      <c r="JH208" s="9"/>
      <c r="JI208" s="9"/>
      <c r="JJ208" s="9"/>
      <c r="JK208" s="9"/>
      <c r="JL208" s="9"/>
      <c r="JM208" s="9"/>
      <c r="JN208" s="9"/>
      <c r="JO208" s="9"/>
      <c r="JP208" s="9"/>
      <c r="JQ208" s="9"/>
      <c r="JR208" s="9"/>
      <c r="JS208" s="9"/>
      <c r="JT208" s="9"/>
      <c r="JU208" s="9"/>
      <c r="JV208" s="9"/>
      <c r="JW208" s="9"/>
      <c r="JX208" s="9"/>
      <c r="JY208" s="9"/>
      <c r="JZ208" s="9"/>
      <c r="KA208" s="9"/>
      <c r="KB208" s="9"/>
      <c r="KC208" s="9"/>
      <c r="KD208" s="9"/>
      <c r="KE208" s="9"/>
      <c r="KF208" s="9"/>
      <c r="KG208" s="9"/>
      <c r="KH208" s="9"/>
      <c r="KI208" s="9"/>
      <c r="KJ208" s="9"/>
      <c r="KK208" s="9"/>
      <c r="KL208" s="9"/>
      <c r="KM208" s="9"/>
      <c r="KN208" s="9"/>
      <c r="KO208" s="9"/>
      <c r="KP208" s="9"/>
      <c r="KQ208" s="9"/>
      <c r="KR208" s="9"/>
      <c r="KS208" s="9"/>
      <c r="KT208" s="9"/>
      <c r="KU208" s="9"/>
      <c r="KV208" s="9"/>
      <c r="KW208" s="9"/>
      <c r="KX208" s="9"/>
      <c r="KY208" s="9"/>
      <c r="KZ208" s="9"/>
      <c r="LA208" s="9"/>
      <c r="LB208" s="9"/>
      <c r="LC208" s="9"/>
      <c r="LD208" s="9"/>
      <c r="LE208" s="9"/>
      <c r="LF208" s="9"/>
      <c r="LG208" s="9"/>
      <c r="LH208" s="9"/>
      <c r="LI208" s="9"/>
      <c r="LJ208" s="9"/>
      <c r="LK208" s="9"/>
      <c r="LL208" s="9"/>
      <c r="LM208" s="9"/>
      <c r="LN208" s="9"/>
      <c r="LO208" s="9"/>
      <c r="LP208" s="9"/>
      <c r="LQ208" s="9"/>
      <c r="LR208" s="9"/>
      <c r="LS208" s="9"/>
      <c r="LT208" s="9"/>
    </row>
    <row r="209" spans="1:332" s="15" customFormat="1" ht="157.5" x14ac:dyDescent="0.25">
      <c r="A209" s="662" t="str">
        <f>CONCATENATE(MUEBLES2[[#This Row],[No..]],"-",MUEBLES2[[#This Row],[No. Area ]],"-",MUEBLES2[[#This Row],[No. Del Bien ]],"-",MUEBLES2[[#This Row],[No. Consecutivo del Bien ]],"-",MUEBLES2[[#This Row],[No. de inventario]])</f>
        <v>01-07-013-019-0203</v>
      </c>
      <c r="B209" s="495"/>
      <c r="C209" s="495" t="s">
        <v>6929</v>
      </c>
      <c r="D209" s="494" t="s">
        <v>4060</v>
      </c>
      <c r="E209" s="495" t="str">
        <f>VLOOKUP(MUEBLES2[[#This Row],[No..]],EDIFICIOS[],2,FALSE)</f>
        <v>PALACIO MUNICIPAL</v>
      </c>
      <c r="F209" s="495" t="str">
        <f>VLOOKUP(MUEBLES2[[#This Row],[No..]],EDIFICIOS[],3,FALSE)</f>
        <v>PALACIO MUNICIPAL, S/N, COLONIA CENTRO</v>
      </c>
      <c r="G209" s="496" t="s">
        <v>4065</v>
      </c>
      <c r="H209" s="494" t="str">
        <f>VLOOKUP(MUEBLES2[[#This Row],[No. Area ]],AREAS[],2,FALSE)</f>
        <v xml:space="preserve">OFICIALÍA DEL REGISTRO DEL ESTADO FAMILIAR </v>
      </c>
      <c r="I209" s="496" t="str">
        <f>VLOOKUP(MUEBLES2[[#This Row],[No. Area ]],AREAS[],5,FALSE)</f>
        <v>LIC. LUIS FERNANDO MONTIEL PANTOJA</v>
      </c>
      <c r="J209" s="496">
        <v>46</v>
      </c>
      <c r="K209" s="494" t="str">
        <f>VLOOKUP(MUEBLES2[[#This Row],[Núm. De nomina]],PERSONAL[],2,FALSE)</f>
        <v>LIC. LUIS FERNANDO MONTIEL PANTOJA</v>
      </c>
      <c r="L209" s="496" t="str">
        <f>VLOOKUP(MUEBLES2[[#This Row],[Núm. De nomina]],PERSONAL[],3,FALSE)</f>
        <v xml:space="preserve">TITULAR </v>
      </c>
      <c r="M209" s="494" t="s">
        <v>4704</v>
      </c>
      <c r="N209" s="529" t="s">
        <v>4710</v>
      </c>
      <c r="O209" s="497" t="str">
        <f>VLOOKUP(MUEBLES2[[#This Row],[No. Del Bien ]],BIENES[],2,FALSE)</f>
        <v xml:space="preserve">ARCHIVERO </v>
      </c>
      <c r="P209" s="499" t="s">
        <v>2690</v>
      </c>
      <c r="Q209" s="529" t="s">
        <v>5145</v>
      </c>
      <c r="R209" s="494" t="s">
        <v>2380</v>
      </c>
      <c r="S209" s="494" t="s">
        <v>39</v>
      </c>
      <c r="T209" s="494" t="s">
        <v>39</v>
      </c>
      <c r="U209" s="494" t="s">
        <v>40</v>
      </c>
      <c r="V209" s="525">
        <v>42618</v>
      </c>
      <c r="W209" s="528">
        <v>400</v>
      </c>
      <c r="X209" s="528">
        <v>399</v>
      </c>
      <c r="Y209" s="528">
        <v>1</v>
      </c>
      <c r="Z209" s="510" t="s">
        <v>26</v>
      </c>
      <c r="AA209" s="546"/>
      <c r="AB209" s="493"/>
      <c r="AC209" s="600"/>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9"/>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9"/>
      <c r="HD209" s="9"/>
      <c r="HE209" s="9"/>
      <c r="HF209" s="9"/>
      <c r="HG209" s="9"/>
      <c r="HH209" s="9"/>
      <c r="HI209" s="9"/>
      <c r="HJ209" s="9"/>
      <c r="HK209" s="9"/>
      <c r="HL209" s="9"/>
      <c r="HM209" s="9"/>
      <c r="HN209" s="9"/>
      <c r="HO209" s="9"/>
      <c r="HP209" s="9"/>
      <c r="HQ209" s="9"/>
      <c r="HR209" s="9"/>
      <c r="HS209" s="9"/>
      <c r="HT209" s="9"/>
      <c r="HU209" s="9"/>
      <c r="HV209" s="9"/>
      <c r="HW209" s="9"/>
      <c r="HX209" s="9"/>
      <c r="HY209" s="9"/>
      <c r="HZ209" s="9"/>
      <c r="IA209" s="9"/>
      <c r="IB209" s="9"/>
      <c r="IC209" s="9"/>
      <c r="ID209" s="9"/>
      <c r="IE209" s="9"/>
      <c r="IF209" s="9"/>
      <c r="IG209" s="9"/>
      <c r="IH209" s="9"/>
      <c r="II209" s="9"/>
      <c r="IJ209" s="9"/>
      <c r="IK209" s="9"/>
      <c r="IL209" s="9"/>
      <c r="IM209" s="9"/>
      <c r="IN209" s="9"/>
      <c r="IO209" s="9"/>
      <c r="IP209" s="9"/>
      <c r="IQ209" s="9"/>
      <c r="IR209" s="9"/>
      <c r="IS209" s="9"/>
      <c r="IT209" s="9"/>
      <c r="IU209" s="9"/>
      <c r="IV209" s="9"/>
      <c r="IW209" s="9"/>
      <c r="IX209" s="9"/>
      <c r="IY209" s="9"/>
      <c r="IZ209" s="9"/>
      <c r="JA209" s="9"/>
      <c r="JB209" s="9"/>
      <c r="JC209" s="9"/>
      <c r="JD209" s="9"/>
      <c r="JE209" s="9"/>
      <c r="JF209" s="9"/>
      <c r="JG209" s="9"/>
      <c r="JH209" s="9"/>
      <c r="JI209" s="9"/>
      <c r="JJ209" s="9"/>
      <c r="JK209" s="9"/>
      <c r="JL209" s="9"/>
      <c r="JM209" s="9"/>
      <c r="JN209" s="9"/>
      <c r="JO209" s="9"/>
      <c r="JP209" s="9"/>
      <c r="JQ209" s="9"/>
      <c r="JR209" s="9"/>
      <c r="JS209" s="9"/>
      <c r="JT209" s="9"/>
      <c r="JU209" s="9"/>
      <c r="JV209" s="9"/>
      <c r="JW209" s="9"/>
      <c r="JX209" s="9"/>
      <c r="JY209" s="9"/>
      <c r="JZ209" s="9"/>
      <c r="KA209" s="9"/>
      <c r="KB209" s="9"/>
      <c r="KC209" s="9"/>
      <c r="KD209" s="9"/>
      <c r="KE209" s="9"/>
      <c r="KF209" s="9"/>
      <c r="KG209" s="9"/>
      <c r="KH209" s="9"/>
      <c r="KI209" s="9"/>
      <c r="KJ209" s="9"/>
      <c r="KK209" s="9"/>
      <c r="KL209" s="9"/>
      <c r="KM209" s="9"/>
      <c r="KN209" s="9"/>
      <c r="KO209" s="9"/>
      <c r="KP209" s="9"/>
      <c r="KQ209" s="9"/>
      <c r="KR209" s="9"/>
      <c r="KS209" s="9"/>
      <c r="KT209" s="9"/>
      <c r="KU209" s="9"/>
      <c r="KV209" s="9"/>
      <c r="KW209" s="9"/>
      <c r="KX209" s="9"/>
      <c r="KY209" s="9"/>
      <c r="KZ209" s="9"/>
      <c r="LA209" s="9"/>
      <c r="LB209" s="9"/>
      <c r="LC209" s="9"/>
      <c r="LD209" s="9"/>
      <c r="LE209" s="9"/>
      <c r="LF209" s="9"/>
      <c r="LG209" s="9"/>
      <c r="LH209" s="9"/>
      <c r="LI209" s="9"/>
      <c r="LJ209" s="9"/>
      <c r="LK209" s="9"/>
      <c r="LL209" s="9"/>
      <c r="LM209" s="9"/>
      <c r="LN209" s="9"/>
      <c r="LO209" s="9"/>
      <c r="LP209" s="9"/>
      <c r="LQ209" s="9"/>
      <c r="LR209" s="9"/>
      <c r="LS209" s="9"/>
      <c r="LT209" s="9"/>
    </row>
    <row r="210" spans="1:332" s="15" customFormat="1" ht="157.5" x14ac:dyDescent="0.25">
      <c r="A210" s="677" t="str">
        <f>CONCATENATE(MUEBLES2[[#This Row],[No..]],"-",MUEBLES2[[#This Row],[No. Area ]],"-",MUEBLES2[[#This Row],[No. Del Bien ]],"-",MUEBLES2[[#This Row],[No. Consecutivo del Bien ]],"-",MUEBLES2[[#This Row],[No. de inventario]])</f>
        <v>01-07-176-003-0204</v>
      </c>
      <c r="B210" s="495"/>
      <c r="C210" s="495" t="s">
        <v>6930</v>
      </c>
      <c r="D210" s="494" t="s">
        <v>4060</v>
      </c>
      <c r="E210" s="495" t="str">
        <f>VLOOKUP(MUEBLES2[[#This Row],[No..]],EDIFICIOS[],2,FALSE)</f>
        <v>PALACIO MUNICIPAL</v>
      </c>
      <c r="F210" s="495" t="str">
        <f>VLOOKUP(MUEBLES2[[#This Row],[No..]],EDIFICIOS[],3,FALSE)</f>
        <v>PALACIO MUNICIPAL, S/N, COLONIA CENTRO</v>
      </c>
      <c r="G210" s="496" t="s">
        <v>4065</v>
      </c>
      <c r="H210" s="494" t="str">
        <f>VLOOKUP(MUEBLES2[[#This Row],[No. Area ]],AREAS[],2,FALSE)</f>
        <v xml:space="preserve">OFICIALÍA DEL REGISTRO DEL ESTADO FAMILIAR </v>
      </c>
      <c r="I210" s="496" t="str">
        <f>VLOOKUP(MUEBLES2[[#This Row],[No. Area ]],AREAS[],5,FALSE)</f>
        <v>LIC. LUIS FERNANDO MONTIEL PANTOJA</v>
      </c>
      <c r="J210" s="496">
        <v>46</v>
      </c>
      <c r="K210" s="494" t="str">
        <f>VLOOKUP(MUEBLES2[[#This Row],[Núm. De nomina]],PERSONAL[],2,FALSE)</f>
        <v>LIC. LUIS FERNANDO MONTIEL PANTOJA</v>
      </c>
      <c r="L210" s="496" t="str">
        <f>VLOOKUP(MUEBLES2[[#This Row],[Núm. De nomina]],PERSONAL[],3,FALSE)</f>
        <v xml:space="preserve">TITULAR </v>
      </c>
      <c r="M210" s="494" t="s">
        <v>4803</v>
      </c>
      <c r="N210" s="530" t="s">
        <v>4694</v>
      </c>
      <c r="O210" s="497" t="str">
        <f>VLOOKUP(MUEBLES2[[#This Row],[No. Del Bien ]],BIENES[],2,FALSE)</f>
        <v xml:space="preserve">LIBRERO </v>
      </c>
      <c r="P210" s="499" t="s">
        <v>2692</v>
      </c>
      <c r="Q210" s="529" t="s">
        <v>5146</v>
      </c>
      <c r="R210" s="494" t="s">
        <v>39</v>
      </c>
      <c r="S210" s="494" t="s">
        <v>39</v>
      </c>
      <c r="T210" s="494" t="s">
        <v>39</v>
      </c>
      <c r="U210" s="494" t="s">
        <v>40</v>
      </c>
      <c r="V210" s="525">
        <v>42618</v>
      </c>
      <c r="W210" s="528">
        <v>600</v>
      </c>
      <c r="X210" s="528">
        <v>599</v>
      </c>
      <c r="Y210" s="528">
        <v>1</v>
      </c>
      <c r="Z210" s="510" t="s">
        <v>26</v>
      </c>
      <c r="AA210" s="546"/>
      <c r="AB210" s="493"/>
      <c r="AC210" s="600" t="s">
        <v>564</v>
      </c>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c r="HE210" s="9"/>
      <c r="HF210" s="9"/>
      <c r="HG210" s="9"/>
      <c r="HH210" s="9"/>
      <c r="HI210" s="9"/>
      <c r="HJ210" s="9"/>
      <c r="HK210" s="9"/>
      <c r="HL210" s="9"/>
      <c r="HM210" s="9"/>
      <c r="HN210" s="9"/>
      <c r="HO210" s="9"/>
      <c r="HP210" s="9"/>
      <c r="HQ210" s="9"/>
      <c r="HR210" s="9"/>
      <c r="HS210" s="9"/>
      <c r="HT210" s="9"/>
      <c r="HU210" s="9"/>
      <c r="HV210" s="9"/>
      <c r="HW210" s="9"/>
      <c r="HX210" s="9"/>
      <c r="HY210" s="9"/>
      <c r="HZ210" s="9"/>
      <c r="IA210" s="9"/>
      <c r="IB210" s="9"/>
      <c r="IC210" s="9"/>
      <c r="ID210" s="9"/>
      <c r="IE210" s="9"/>
      <c r="IF210" s="9"/>
      <c r="IG210" s="9"/>
      <c r="IH210" s="9"/>
      <c r="II210" s="9"/>
      <c r="IJ210" s="9"/>
      <c r="IK210" s="9"/>
      <c r="IL210" s="9"/>
      <c r="IM210" s="9"/>
      <c r="IN210" s="9"/>
      <c r="IO210" s="9"/>
      <c r="IP210" s="9"/>
      <c r="IQ210" s="9"/>
      <c r="IR210" s="9"/>
      <c r="IS210" s="9"/>
      <c r="IT210" s="9"/>
      <c r="IU210" s="9"/>
      <c r="IV210" s="9"/>
      <c r="IW210" s="9"/>
      <c r="IX210" s="9"/>
      <c r="IY210" s="9"/>
      <c r="IZ210" s="9"/>
      <c r="JA210" s="9"/>
      <c r="JB210" s="9"/>
      <c r="JC210" s="9"/>
      <c r="JD210" s="9"/>
      <c r="JE210" s="9"/>
      <c r="JF210" s="9"/>
      <c r="JG210" s="9"/>
      <c r="JH210" s="9"/>
      <c r="JI210" s="9"/>
      <c r="JJ210" s="9"/>
      <c r="JK210" s="9"/>
      <c r="JL210" s="9"/>
      <c r="JM210" s="9"/>
      <c r="JN210" s="9"/>
      <c r="JO210" s="9"/>
      <c r="JP210" s="9"/>
      <c r="JQ210" s="9"/>
      <c r="JR210" s="9"/>
      <c r="JS210" s="9"/>
      <c r="JT210" s="9"/>
      <c r="JU210" s="9"/>
      <c r="JV210" s="9"/>
      <c r="JW210" s="9"/>
      <c r="JX210" s="9"/>
      <c r="JY210" s="9"/>
      <c r="JZ210" s="9"/>
      <c r="KA210" s="9"/>
      <c r="KB210" s="9"/>
      <c r="KC210" s="9"/>
      <c r="KD210" s="9"/>
      <c r="KE210" s="9"/>
      <c r="KF210" s="9"/>
      <c r="KG210" s="9"/>
      <c r="KH210" s="9"/>
      <c r="KI210" s="9"/>
      <c r="KJ210" s="9"/>
      <c r="KK210" s="9"/>
      <c r="KL210" s="9"/>
      <c r="KM210" s="9"/>
      <c r="KN210" s="9"/>
      <c r="KO210" s="9"/>
      <c r="KP210" s="9"/>
      <c r="KQ210" s="9"/>
      <c r="KR210" s="9"/>
      <c r="KS210" s="9"/>
      <c r="KT210" s="9"/>
      <c r="KU210" s="9"/>
      <c r="KV210" s="9"/>
      <c r="KW210" s="9"/>
      <c r="KX210" s="9"/>
      <c r="KY210" s="9"/>
      <c r="KZ210" s="9"/>
      <c r="LA210" s="9"/>
      <c r="LB210" s="9"/>
      <c r="LC210" s="9"/>
      <c r="LD210" s="9"/>
      <c r="LE210" s="9"/>
      <c r="LF210" s="9"/>
      <c r="LG210" s="9"/>
      <c r="LH210" s="9"/>
      <c r="LI210" s="9"/>
      <c r="LJ210" s="9"/>
      <c r="LK210" s="9"/>
      <c r="LL210" s="9"/>
      <c r="LM210" s="9"/>
      <c r="LN210" s="9"/>
      <c r="LO210" s="9"/>
      <c r="LP210" s="9"/>
      <c r="LQ210" s="9"/>
      <c r="LR210" s="9"/>
      <c r="LS210" s="9"/>
      <c r="LT210" s="9"/>
    </row>
    <row r="211" spans="1:332" s="15" customFormat="1" ht="157.5" x14ac:dyDescent="0.25">
      <c r="A211" s="662" t="str">
        <f>CONCATENATE(MUEBLES2[[#This Row],[No..]],"-",MUEBLES2[[#This Row],[No. Area ]],"-",MUEBLES2[[#This Row],[No. Del Bien ]],"-",MUEBLES2[[#This Row],[No. Consecutivo del Bien ]],"-",MUEBLES2[[#This Row],[No. de inventario]])</f>
        <v>01-07-176-004-0205</v>
      </c>
      <c r="B211" s="495"/>
      <c r="C211" s="495" t="s">
        <v>6931</v>
      </c>
      <c r="D211" s="494" t="s">
        <v>4060</v>
      </c>
      <c r="E211" s="495" t="str">
        <f>VLOOKUP(MUEBLES2[[#This Row],[No..]],EDIFICIOS[],2,FALSE)</f>
        <v>PALACIO MUNICIPAL</v>
      </c>
      <c r="F211" s="495" t="str">
        <f>VLOOKUP(MUEBLES2[[#This Row],[No..]],EDIFICIOS[],3,FALSE)</f>
        <v>PALACIO MUNICIPAL, S/N, COLONIA CENTRO</v>
      </c>
      <c r="G211" s="496" t="s">
        <v>4065</v>
      </c>
      <c r="H211" s="494" t="str">
        <f>VLOOKUP(MUEBLES2[[#This Row],[No. Area ]],AREAS[],2,FALSE)</f>
        <v xml:space="preserve">OFICIALÍA DEL REGISTRO DEL ESTADO FAMILIAR </v>
      </c>
      <c r="I211" s="496" t="str">
        <f>VLOOKUP(MUEBLES2[[#This Row],[No. Area ]],AREAS[],5,FALSE)</f>
        <v>LIC. LUIS FERNANDO MONTIEL PANTOJA</v>
      </c>
      <c r="J211" s="496">
        <v>46</v>
      </c>
      <c r="K211" s="494" t="str">
        <f>VLOOKUP(MUEBLES2[[#This Row],[Núm. De nomina]],PERSONAL[],2,FALSE)</f>
        <v>LIC. LUIS FERNANDO MONTIEL PANTOJA</v>
      </c>
      <c r="L211" s="496" t="str">
        <f>VLOOKUP(MUEBLES2[[#This Row],[Núm. De nomina]],PERSONAL[],3,FALSE)</f>
        <v xml:space="preserve">TITULAR </v>
      </c>
      <c r="M211" s="494" t="s">
        <v>4803</v>
      </c>
      <c r="N211" s="530" t="s">
        <v>4695</v>
      </c>
      <c r="O211" s="497" t="str">
        <f>VLOOKUP(MUEBLES2[[#This Row],[No. Del Bien ]],BIENES[],2,FALSE)</f>
        <v xml:space="preserve">LIBRERO </v>
      </c>
      <c r="P211" s="499" t="s">
        <v>2692</v>
      </c>
      <c r="Q211" s="529" t="s">
        <v>5147</v>
      </c>
      <c r="R211" s="494" t="s">
        <v>39</v>
      </c>
      <c r="S211" s="494" t="s">
        <v>39</v>
      </c>
      <c r="T211" s="494" t="s">
        <v>39</v>
      </c>
      <c r="U211" s="494" t="s">
        <v>40</v>
      </c>
      <c r="V211" s="525">
        <v>42618</v>
      </c>
      <c r="W211" s="528">
        <v>600</v>
      </c>
      <c r="X211" s="528">
        <v>599</v>
      </c>
      <c r="Y211" s="528">
        <v>1</v>
      </c>
      <c r="Z211" s="510" t="s">
        <v>26</v>
      </c>
      <c r="AA211" s="546"/>
      <c r="AB211" s="493"/>
      <c r="AC211" s="600" t="s">
        <v>2694</v>
      </c>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c r="HU211" s="9"/>
      <c r="HV211" s="9"/>
      <c r="HW211" s="9"/>
      <c r="HX211" s="9"/>
      <c r="HY211" s="9"/>
      <c r="HZ211" s="9"/>
      <c r="IA211" s="9"/>
      <c r="IB211" s="9"/>
      <c r="IC211" s="9"/>
      <c r="ID211" s="9"/>
      <c r="IE211" s="9"/>
      <c r="IF211" s="9"/>
      <c r="IG211" s="9"/>
      <c r="IH211" s="9"/>
      <c r="II211" s="9"/>
      <c r="IJ211" s="9"/>
      <c r="IK211" s="9"/>
      <c r="IL211" s="9"/>
      <c r="IM211" s="9"/>
      <c r="IN211" s="9"/>
      <c r="IO211" s="9"/>
      <c r="IP211" s="9"/>
      <c r="IQ211" s="9"/>
      <c r="IR211" s="9"/>
      <c r="IS211" s="9"/>
      <c r="IT211" s="9"/>
      <c r="IU211" s="9"/>
      <c r="IV211" s="9"/>
      <c r="IW211" s="9"/>
      <c r="IX211" s="9"/>
      <c r="IY211" s="9"/>
      <c r="IZ211" s="9"/>
      <c r="JA211" s="9"/>
      <c r="JB211" s="9"/>
      <c r="JC211" s="9"/>
      <c r="JD211" s="9"/>
      <c r="JE211" s="9"/>
      <c r="JF211" s="9"/>
      <c r="JG211" s="9"/>
      <c r="JH211" s="9"/>
      <c r="JI211" s="9"/>
      <c r="JJ211" s="9"/>
      <c r="JK211" s="9"/>
      <c r="JL211" s="9"/>
      <c r="JM211" s="9"/>
      <c r="JN211" s="9"/>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c r="KN211" s="9"/>
      <c r="KO211" s="9"/>
      <c r="KP211" s="9"/>
      <c r="KQ211" s="9"/>
      <c r="KR211" s="9"/>
      <c r="KS211" s="9"/>
      <c r="KT211" s="9"/>
      <c r="KU211" s="9"/>
      <c r="KV211" s="9"/>
      <c r="KW211" s="9"/>
      <c r="KX211" s="9"/>
      <c r="KY211" s="9"/>
      <c r="KZ211" s="9"/>
      <c r="LA211" s="9"/>
      <c r="LB211" s="9"/>
      <c r="LC211" s="9"/>
      <c r="LD211" s="9"/>
      <c r="LE211" s="9"/>
      <c r="LF211" s="9"/>
      <c r="LG211" s="9"/>
      <c r="LH211" s="9"/>
      <c r="LI211" s="9"/>
      <c r="LJ211" s="9"/>
      <c r="LK211" s="9"/>
      <c r="LL211" s="9"/>
      <c r="LM211" s="9"/>
      <c r="LN211" s="9"/>
      <c r="LO211" s="9"/>
      <c r="LP211" s="9"/>
      <c r="LQ211" s="9"/>
      <c r="LR211" s="9"/>
      <c r="LS211" s="9"/>
      <c r="LT211" s="9"/>
    </row>
    <row r="212" spans="1:332" s="15" customFormat="1" ht="157.5" x14ac:dyDescent="0.25">
      <c r="A212" s="662" t="str">
        <f>CONCATENATE(MUEBLES2[[#This Row],[No..]],"-",MUEBLES2[[#This Row],[No. Area ]],"-",MUEBLES2[[#This Row],[No. Del Bien ]],"-",MUEBLES2[[#This Row],[No. Consecutivo del Bien ]],"-",MUEBLES2[[#This Row],[No. de inventario]])</f>
        <v>01-07-176-005-0206</v>
      </c>
      <c r="B212" s="495"/>
      <c r="C212" s="495" t="s">
        <v>6932</v>
      </c>
      <c r="D212" s="494" t="s">
        <v>4060</v>
      </c>
      <c r="E212" s="495" t="str">
        <f>VLOOKUP(MUEBLES2[[#This Row],[No..]],EDIFICIOS[],2,FALSE)</f>
        <v>PALACIO MUNICIPAL</v>
      </c>
      <c r="F212" s="495" t="str">
        <f>VLOOKUP(MUEBLES2[[#This Row],[No..]],EDIFICIOS[],3,FALSE)</f>
        <v>PALACIO MUNICIPAL, S/N, COLONIA CENTRO</v>
      </c>
      <c r="G212" s="496" t="s">
        <v>4065</v>
      </c>
      <c r="H212" s="494" t="str">
        <f>VLOOKUP(MUEBLES2[[#This Row],[No. Area ]],AREAS[],2,FALSE)</f>
        <v xml:space="preserve">OFICIALÍA DEL REGISTRO DEL ESTADO FAMILIAR </v>
      </c>
      <c r="I212" s="496" t="str">
        <f>VLOOKUP(MUEBLES2[[#This Row],[No. Area ]],AREAS[],5,FALSE)</f>
        <v>LIC. LUIS FERNANDO MONTIEL PANTOJA</v>
      </c>
      <c r="J212" s="496">
        <v>46</v>
      </c>
      <c r="K212" s="494" t="str">
        <f>VLOOKUP(MUEBLES2[[#This Row],[Núm. De nomina]],PERSONAL[],2,FALSE)</f>
        <v>LIC. LUIS FERNANDO MONTIEL PANTOJA</v>
      </c>
      <c r="L212" s="496" t="str">
        <f>VLOOKUP(MUEBLES2[[#This Row],[Núm. De nomina]],PERSONAL[],3,FALSE)</f>
        <v xml:space="preserve">TITULAR </v>
      </c>
      <c r="M212" s="494" t="s">
        <v>4803</v>
      </c>
      <c r="N212" s="529" t="s">
        <v>4696</v>
      </c>
      <c r="O212" s="497" t="str">
        <f>VLOOKUP(MUEBLES2[[#This Row],[No. Del Bien ]],BIENES[],2,FALSE)</f>
        <v xml:space="preserve">LIBRERO </v>
      </c>
      <c r="P212" s="499" t="s">
        <v>2692</v>
      </c>
      <c r="Q212" s="529" t="s">
        <v>5148</v>
      </c>
      <c r="R212" s="494" t="s">
        <v>39</v>
      </c>
      <c r="S212" s="494" t="s">
        <v>39</v>
      </c>
      <c r="T212" s="494" t="s">
        <v>39</v>
      </c>
      <c r="U212" s="494" t="s">
        <v>40</v>
      </c>
      <c r="V212" s="525">
        <v>42618</v>
      </c>
      <c r="W212" s="528">
        <v>600</v>
      </c>
      <c r="X212" s="528">
        <v>599</v>
      </c>
      <c r="Y212" s="528">
        <v>1</v>
      </c>
      <c r="Z212" s="510" t="s">
        <v>26</v>
      </c>
      <c r="AA212" s="546"/>
      <c r="AB212" s="493"/>
      <c r="AC212" s="600" t="s">
        <v>2587</v>
      </c>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9"/>
      <c r="GW212" s="9"/>
      <c r="GX212" s="9"/>
      <c r="GY212" s="9"/>
      <c r="GZ212" s="9"/>
      <c r="HA212" s="9"/>
      <c r="HB212" s="9"/>
      <c r="HC212" s="9"/>
      <c r="HD212" s="9"/>
      <c r="HE212" s="9"/>
      <c r="HF212" s="9"/>
      <c r="HG212" s="9"/>
      <c r="HH212" s="9"/>
      <c r="HI212" s="9"/>
      <c r="HJ212" s="9"/>
      <c r="HK212" s="9"/>
      <c r="HL212" s="9"/>
      <c r="HM212" s="9"/>
      <c r="HN212" s="9"/>
      <c r="HO212" s="9"/>
      <c r="HP212" s="9"/>
      <c r="HQ212" s="9"/>
      <c r="HR212" s="9"/>
      <c r="HS212" s="9"/>
      <c r="HT212" s="9"/>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c r="IT212" s="9"/>
      <c r="IU212" s="9"/>
      <c r="IV212" s="9"/>
      <c r="IW212" s="9"/>
      <c r="IX212" s="9"/>
      <c r="IY212" s="9"/>
      <c r="IZ212" s="9"/>
      <c r="JA212" s="9"/>
      <c r="JB212" s="9"/>
      <c r="JC212" s="9"/>
      <c r="JD212" s="9"/>
      <c r="JE212" s="9"/>
      <c r="JF212" s="9"/>
      <c r="JG212" s="9"/>
      <c r="JH212" s="9"/>
      <c r="JI212" s="9"/>
      <c r="JJ212" s="9"/>
      <c r="JK212" s="9"/>
      <c r="JL212" s="9"/>
      <c r="JM212" s="9"/>
      <c r="JN212" s="9"/>
      <c r="JO212" s="9"/>
      <c r="JP212" s="9"/>
      <c r="JQ212" s="9"/>
      <c r="JR212" s="9"/>
      <c r="JS212" s="9"/>
      <c r="JT212" s="9"/>
      <c r="JU212" s="9"/>
      <c r="JV212" s="9"/>
      <c r="JW212" s="9"/>
      <c r="JX212" s="9"/>
      <c r="JY212" s="9"/>
      <c r="JZ212" s="9"/>
      <c r="KA212" s="9"/>
      <c r="KB212" s="9"/>
      <c r="KC212" s="9"/>
      <c r="KD212" s="9"/>
      <c r="KE212" s="9"/>
      <c r="KF212" s="9"/>
      <c r="KG212" s="9"/>
      <c r="KH212" s="9"/>
      <c r="KI212" s="9"/>
      <c r="KJ212" s="9"/>
      <c r="KK212" s="9"/>
      <c r="KL212" s="9"/>
      <c r="KM212" s="9"/>
      <c r="KN212" s="9"/>
      <c r="KO212" s="9"/>
      <c r="KP212" s="9"/>
      <c r="KQ212" s="9"/>
      <c r="KR212" s="9"/>
      <c r="KS212" s="9"/>
      <c r="KT212" s="9"/>
      <c r="KU212" s="9"/>
      <c r="KV212" s="9"/>
      <c r="KW212" s="9"/>
      <c r="KX212" s="9"/>
      <c r="KY212" s="9"/>
      <c r="KZ212" s="9"/>
      <c r="LA212" s="9"/>
      <c r="LB212" s="9"/>
      <c r="LC212" s="9"/>
      <c r="LD212" s="9"/>
      <c r="LE212" s="9"/>
      <c r="LF212" s="9"/>
      <c r="LG212" s="9"/>
      <c r="LH212" s="9"/>
      <c r="LI212" s="9"/>
      <c r="LJ212" s="9"/>
      <c r="LK212" s="9"/>
      <c r="LL212" s="9"/>
      <c r="LM212" s="9"/>
      <c r="LN212" s="9"/>
      <c r="LO212" s="9"/>
      <c r="LP212" s="9"/>
      <c r="LQ212" s="9"/>
      <c r="LR212" s="9"/>
      <c r="LS212" s="9"/>
      <c r="LT212" s="9"/>
    </row>
    <row r="213" spans="1:332" s="15" customFormat="1" ht="189" x14ac:dyDescent="0.25">
      <c r="A213" s="662" t="str">
        <f>CONCATENATE(MUEBLES2[[#This Row],[No..]],"-",MUEBLES2[[#This Row],[No. Area ]],"-",MUEBLES2[[#This Row],[No. Del Bien ]],"-",MUEBLES2[[#This Row],[No. Consecutivo del Bien ]],"-",MUEBLES2[[#This Row],[No. de inventario]])</f>
        <v>01-07-271-020-0207</v>
      </c>
      <c r="B213" s="495"/>
      <c r="C213" s="495" t="s">
        <v>6933</v>
      </c>
      <c r="D213" s="494" t="s">
        <v>4060</v>
      </c>
      <c r="E213" s="495" t="str">
        <f>VLOOKUP(MUEBLES2[[#This Row],[No..]],EDIFICIOS[],2,FALSE)</f>
        <v>PALACIO MUNICIPAL</v>
      </c>
      <c r="F213" s="495" t="str">
        <f>VLOOKUP(MUEBLES2[[#This Row],[No..]],EDIFICIOS[],3,FALSE)</f>
        <v>PALACIO MUNICIPAL, S/N, COLONIA CENTRO</v>
      </c>
      <c r="G213" s="496" t="s">
        <v>4065</v>
      </c>
      <c r="H213" s="494" t="str">
        <f>VLOOKUP(MUEBLES2[[#This Row],[No. Area ]],AREAS[],2,FALSE)</f>
        <v xml:space="preserve">OFICIALÍA DEL REGISTRO DEL ESTADO FAMILIAR </v>
      </c>
      <c r="I213" s="496" t="str">
        <f>VLOOKUP(MUEBLES2[[#This Row],[No. Area ]],AREAS[],5,FALSE)</f>
        <v>LIC. LUIS FERNANDO MONTIEL PANTOJA</v>
      </c>
      <c r="J213" s="496">
        <v>46</v>
      </c>
      <c r="K213" s="494" t="str">
        <f>VLOOKUP(MUEBLES2[[#This Row],[Núm. De nomina]],PERSONAL[],2,FALSE)</f>
        <v>LIC. LUIS FERNANDO MONTIEL PANTOJA</v>
      </c>
      <c r="L213" s="496" t="str">
        <f>VLOOKUP(MUEBLES2[[#This Row],[Núm. De nomina]],PERSONAL[],3,FALSE)</f>
        <v xml:space="preserve">TITULAR </v>
      </c>
      <c r="M213" s="494" t="s">
        <v>4904</v>
      </c>
      <c r="N213" s="530" t="s">
        <v>4711</v>
      </c>
      <c r="O213" s="497" t="str">
        <f>VLOOKUP(MUEBLES2[[#This Row],[No. Del Bien ]],BIENES[],2,FALSE)</f>
        <v xml:space="preserve">SILLA AJUSTABLE </v>
      </c>
      <c r="P213" s="499" t="s">
        <v>2697</v>
      </c>
      <c r="Q213" s="529" t="s">
        <v>5149</v>
      </c>
      <c r="R213" s="494" t="s">
        <v>39</v>
      </c>
      <c r="S213" s="494" t="s">
        <v>48</v>
      </c>
      <c r="T213" s="494" t="s">
        <v>39</v>
      </c>
      <c r="U213" s="494" t="s">
        <v>40</v>
      </c>
      <c r="V213" s="525">
        <v>40953</v>
      </c>
      <c r="W213" s="528">
        <v>841</v>
      </c>
      <c r="X213" s="528">
        <v>840</v>
      </c>
      <c r="Y213" s="528">
        <v>1</v>
      </c>
      <c r="Z213" s="510" t="s">
        <v>26</v>
      </c>
      <c r="AA213" s="546"/>
      <c r="AB213" s="493"/>
      <c r="AC213" s="600" t="s">
        <v>581</v>
      </c>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9"/>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9"/>
      <c r="JN213" s="9"/>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c r="KN213" s="9"/>
      <c r="KO213" s="9"/>
      <c r="KP213" s="9"/>
      <c r="KQ213" s="9"/>
      <c r="KR213" s="9"/>
      <c r="KS213" s="9"/>
      <c r="KT213" s="9"/>
      <c r="KU213" s="9"/>
      <c r="KV213" s="9"/>
      <c r="KW213" s="9"/>
      <c r="KX213" s="9"/>
      <c r="KY213" s="9"/>
      <c r="KZ213" s="9"/>
      <c r="LA213" s="9"/>
      <c r="LB213" s="9"/>
      <c r="LC213" s="9"/>
      <c r="LD213" s="9"/>
      <c r="LE213" s="9"/>
      <c r="LF213" s="9"/>
      <c r="LG213" s="9"/>
      <c r="LH213" s="9"/>
      <c r="LI213" s="9"/>
      <c r="LJ213" s="9"/>
      <c r="LK213" s="9"/>
      <c r="LL213" s="9"/>
      <c r="LM213" s="9"/>
      <c r="LN213" s="9"/>
      <c r="LO213" s="9"/>
      <c r="LP213" s="9"/>
      <c r="LQ213" s="9"/>
      <c r="LR213" s="9"/>
      <c r="LS213" s="9"/>
      <c r="LT213" s="9"/>
    </row>
    <row r="214" spans="1:332" s="15" customFormat="1" ht="157.5" x14ac:dyDescent="0.25">
      <c r="A214" s="662" t="str">
        <f>CONCATENATE(MUEBLES2[[#This Row],[No..]],"-",MUEBLES2[[#This Row],[No. Area ]],"-",MUEBLES2[[#This Row],[No. Del Bien ]],"-",MUEBLES2[[#This Row],[No. Consecutivo del Bien ]],"-",MUEBLES2[[#This Row],[No. de inventario]])</f>
        <v>01-07-151-003-0208</v>
      </c>
      <c r="B214" s="495"/>
      <c r="C214" s="495" t="s">
        <v>6934</v>
      </c>
      <c r="D214" s="494" t="s">
        <v>4060</v>
      </c>
      <c r="E214" s="495" t="str">
        <f>VLOOKUP(MUEBLES2[[#This Row],[No..]],EDIFICIOS[],2,FALSE)</f>
        <v>PALACIO MUNICIPAL</v>
      </c>
      <c r="F214" s="495" t="str">
        <f>VLOOKUP(MUEBLES2[[#This Row],[No..]],EDIFICIOS[],3,FALSE)</f>
        <v>PALACIO MUNICIPAL, S/N, COLONIA CENTRO</v>
      </c>
      <c r="G214" s="496" t="s">
        <v>4065</v>
      </c>
      <c r="H214" s="494" t="str">
        <f>VLOOKUP(MUEBLES2[[#This Row],[No. Area ]],AREAS[],2,FALSE)</f>
        <v xml:space="preserve">OFICIALÍA DEL REGISTRO DEL ESTADO FAMILIAR </v>
      </c>
      <c r="I214" s="496" t="str">
        <f>VLOOKUP(MUEBLES2[[#This Row],[No. Area ]],AREAS[],5,FALSE)</f>
        <v>LIC. LUIS FERNANDO MONTIEL PANTOJA</v>
      </c>
      <c r="J214" s="496">
        <v>46</v>
      </c>
      <c r="K214" s="494" t="str">
        <f>VLOOKUP(MUEBLES2[[#This Row],[Núm. De nomina]],PERSONAL[],2,FALSE)</f>
        <v>LIC. LUIS FERNANDO MONTIEL PANTOJA</v>
      </c>
      <c r="L214" s="496" t="str">
        <f>VLOOKUP(MUEBLES2[[#This Row],[Núm. De nomina]],PERSONAL[],3,FALSE)</f>
        <v xml:space="preserve">TITULAR </v>
      </c>
      <c r="M214" s="494" t="s">
        <v>4404</v>
      </c>
      <c r="N214" s="530" t="s">
        <v>4694</v>
      </c>
      <c r="O214" s="497" t="str">
        <f>VLOOKUP(MUEBLES2[[#This Row],[No. Del Bien ]],BIENES[],2,FALSE)</f>
        <v xml:space="preserve">IMPRESORA </v>
      </c>
      <c r="P214" s="499" t="s">
        <v>2699</v>
      </c>
      <c r="Q214" s="529" t="s">
        <v>5150</v>
      </c>
      <c r="R214" s="494" t="s">
        <v>22</v>
      </c>
      <c r="S214" s="494" t="s">
        <v>2700</v>
      </c>
      <c r="T214" s="494" t="s">
        <v>2701</v>
      </c>
      <c r="U214" s="494" t="s">
        <v>40</v>
      </c>
      <c r="V214" s="525">
        <v>39517</v>
      </c>
      <c r="W214" s="528">
        <v>2875</v>
      </c>
      <c r="X214" s="528">
        <v>2874</v>
      </c>
      <c r="Y214" s="528">
        <v>1</v>
      </c>
      <c r="Z214" s="510" t="s">
        <v>26</v>
      </c>
      <c r="AA214" s="546"/>
      <c r="AB214" s="493"/>
      <c r="AC214" s="600"/>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9"/>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9"/>
      <c r="GW214" s="9"/>
      <c r="GX214" s="9"/>
      <c r="GY214" s="9"/>
      <c r="GZ214" s="9"/>
      <c r="HA214" s="9"/>
      <c r="HB214" s="9"/>
      <c r="HC214" s="9"/>
      <c r="HD214" s="9"/>
      <c r="HE214" s="9"/>
      <c r="HF214" s="9"/>
      <c r="HG214" s="9"/>
      <c r="HH214" s="9"/>
      <c r="HI214" s="9"/>
      <c r="HJ214" s="9"/>
      <c r="HK214" s="9"/>
      <c r="HL214" s="9"/>
      <c r="HM214" s="9"/>
      <c r="HN214" s="9"/>
      <c r="HO214" s="9"/>
      <c r="HP214" s="9"/>
      <c r="HQ214" s="9"/>
      <c r="HR214" s="9"/>
      <c r="HS214" s="9"/>
      <c r="HT214" s="9"/>
      <c r="HU214" s="9"/>
      <c r="HV214" s="9"/>
      <c r="HW214" s="9"/>
      <c r="HX214" s="9"/>
      <c r="HY214" s="9"/>
      <c r="HZ214" s="9"/>
      <c r="IA214" s="9"/>
      <c r="IB214" s="9"/>
      <c r="IC214" s="9"/>
      <c r="ID214" s="9"/>
      <c r="IE214" s="9"/>
      <c r="IF214" s="9"/>
      <c r="IG214" s="9"/>
      <c r="IH214" s="9"/>
      <c r="II214" s="9"/>
      <c r="IJ214" s="9"/>
      <c r="IK214" s="9"/>
      <c r="IL214" s="9"/>
      <c r="IM214" s="9"/>
      <c r="IN214" s="9"/>
      <c r="IO214" s="9"/>
      <c r="IP214" s="9"/>
      <c r="IQ214" s="9"/>
      <c r="IR214" s="9"/>
      <c r="IS214" s="9"/>
      <c r="IT214" s="9"/>
      <c r="IU214" s="9"/>
      <c r="IV214" s="9"/>
      <c r="IW214" s="9"/>
      <c r="IX214" s="9"/>
      <c r="IY214" s="9"/>
      <c r="IZ214" s="9"/>
      <c r="JA214" s="9"/>
      <c r="JB214" s="9"/>
      <c r="JC214" s="9"/>
      <c r="JD214" s="9"/>
      <c r="JE214" s="9"/>
      <c r="JF214" s="9"/>
      <c r="JG214" s="9"/>
      <c r="JH214" s="9"/>
      <c r="JI214" s="9"/>
      <c r="JJ214" s="9"/>
      <c r="JK214" s="9"/>
      <c r="JL214" s="9"/>
      <c r="JM214" s="9"/>
      <c r="JN214" s="9"/>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c r="KN214" s="9"/>
      <c r="KO214" s="9"/>
      <c r="KP214" s="9"/>
      <c r="KQ214" s="9"/>
      <c r="KR214" s="9"/>
      <c r="KS214" s="9"/>
      <c r="KT214" s="9"/>
      <c r="KU214" s="9"/>
      <c r="KV214" s="9"/>
      <c r="KW214" s="9"/>
      <c r="KX214" s="9"/>
      <c r="KY214" s="9"/>
      <c r="KZ214" s="9"/>
      <c r="LA214" s="9"/>
      <c r="LB214" s="9"/>
      <c r="LC214" s="9"/>
      <c r="LD214" s="9"/>
      <c r="LE214" s="9"/>
      <c r="LF214" s="9"/>
      <c r="LG214" s="9"/>
      <c r="LH214" s="9"/>
      <c r="LI214" s="9"/>
      <c r="LJ214" s="9"/>
      <c r="LK214" s="9"/>
      <c r="LL214" s="9"/>
      <c r="LM214" s="9"/>
      <c r="LN214" s="9"/>
      <c r="LO214" s="9"/>
      <c r="LP214" s="9"/>
      <c r="LQ214" s="9"/>
      <c r="LR214" s="9"/>
      <c r="LS214" s="9"/>
      <c r="LT214" s="9"/>
    </row>
    <row r="215" spans="1:332" s="15" customFormat="1" ht="157.5" x14ac:dyDescent="0.25">
      <c r="A215" s="662" t="str">
        <f>CONCATENATE(MUEBLES2[[#This Row],[No..]],"-",MUEBLES2[[#This Row],[No. Area ]],"-",MUEBLES2[[#This Row],[No. Del Bien ]],"-",MUEBLES2[[#This Row],[No. Consecutivo del Bien ]],"-",MUEBLES2[[#This Row],[No. de inventario]])</f>
        <v>01-07-115-033-0209</v>
      </c>
      <c r="B215" s="495"/>
      <c r="C215" s="495" t="s">
        <v>6935</v>
      </c>
      <c r="D215" s="494" t="s">
        <v>4060</v>
      </c>
      <c r="E215" s="495" t="str">
        <f>VLOOKUP(MUEBLES2[[#This Row],[No..]],EDIFICIOS[],2,FALSE)</f>
        <v>PALACIO MUNICIPAL</v>
      </c>
      <c r="F215" s="495" t="str">
        <f>VLOOKUP(MUEBLES2[[#This Row],[No..]],EDIFICIOS[],3,FALSE)</f>
        <v>PALACIO MUNICIPAL, S/N, COLONIA CENTRO</v>
      </c>
      <c r="G215" s="496" t="s">
        <v>4065</v>
      </c>
      <c r="H215" s="494" t="str">
        <f>VLOOKUP(MUEBLES2[[#This Row],[No. Area ]],AREAS[],2,FALSE)</f>
        <v xml:space="preserve">OFICIALÍA DEL REGISTRO DEL ESTADO FAMILIAR </v>
      </c>
      <c r="I215" s="496" t="str">
        <f>VLOOKUP(MUEBLES2[[#This Row],[No. Area ]],AREAS[],5,FALSE)</f>
        <v>LIC. LUIS FERNANDO MONTIEL PANTOJA</v>
      </c>
      <c r="J215" s="496">
        <v>46</v>
      </c>
      <c r="K215" s="494" t="str">
        <f>VLOOKUP(MUEBLES2[[#This Row],[Núm. De nomina]],PERSONAL[],2,FALSE)</f>
        <v>LIC. LUIS FERNANDO MONTIEL PANTOJA</v>
      </c>
      <c r="L215" s="496" t="str">
        <f>VLOOKUP(MUEBLES2[[#This Row],[Núm. De nomina]],PERSONAL[],3,FALSE)</f>
        <v xml:space="preserve">TITULAR </v>
      </c>
      <c r="M215" s="494" t="s">
        <v>4379</v>
      </c>
      <c r="N215" s="529" t="s">
        <v>4724</v>
      </c>
      <c r="O215" s="497" t="str">
        <f>VLOOKUP(MUEBLES2[[#This Row],[No. Del Bien ]],BIENES[],2,FALSE)</f>
        <v xml:space="preserve">ESCRITORIO </v>
      </c>
      <c r="P215" s="499" t="s">
        <v>2703</v>
      </c>
      <c r="Q215" s="529" t="s">
        <v>5151</v>
      </c>
      <c r="R215" s="494" t="s">
        <v>39</v>
      </c>
      <c r="S215" s="494" t="s">
        <v>2361</v>
      </c>
      <c r="T215" s="494" t="s">
        <v>39</v>
      </c>
      <c r="U215" s="494" t="s">
        <v>40</v>
      </c>
      <c r="V215" s="525">
        <v>36595</v>
      </c>
      <c r="W215" s="528">
        <v>1322.5</v>
      </c>
      <c r="X215" s="528">
        <v>1321.5</v>
      </c>
      <c r="Y215" s="528">
        <v>1</v>
      </c>
      <c r="Z215" s="510" t="s">
        <v>26</v>
      </c>
      <c r="AA215" s="546"/>
      <c r="AB215" s="493"/>
      <c r="AC215" s="600"/>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c r="HE215" s="9"/>
      <c r="HF215" s="9"/>
      <c r="HG215" s="9"/>
      <c r="HH215" s="9"/>
      <c r="HI215" s="9"/>
      <c r="HJ215" s="9"/>
      <c r="HK215" s="9"/>
      <c r="HL215" s="9"/>
      <c r="HM215" s="9"/>
      <c r="HN215" s="9"/>
      <c r="HO215" s="9"/>
      <c r="HP215" s="9"/>
      <c r="HQ215" s="9"/>
      <c r="HR215" s="9"/>
      <c r="HS215" s="9"/>
      <c r="HT215" s="9"/>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9"/>
      <c r="JN215" s="9"/>
      <c r="JO215" s="9"/>
      <c r="JP215" s="9"/>
      <c r="JQ215" s="9"/>
      <c r="JR215" s="9"/>
      <c r="JS215" s="9"/>
      <c r="JT215" s="9"/>
      <c r="JU215" s="9"/>
      <c r="JV215" s="9"/>
      <c r="JW215" s="9"/>
      <c r="JX215" s="9"/>
      <c r="JY215" s="9"/>
      <c r="JZ215" s="9"/>
      <c r="KA215" s="9"/>
      <c r="KB215" s="9"/>
      <c r="KC215" s="9"/>
      <c r="KD215" s="9"/>
      <c r="KE215" s="9"/>
      <c r="KF215" s="9"/>
      <c r="KG215" s="9"/>
      <c r="KH215" s="9"/>
      <c r="KI215" s="9"/>
      <c r="KJ215" s="9"/>
      <c r="KK215" s="9"/>
      <c r="KL215" s="9"/>
      <c r="KM215" s="9"/>
      <c r="KN215" s="9"/>
      <c r="KO215" s="9"/>
      <c r="KP215" s="9"/>
      <c r="KQ215" s="9"/>
      <c r="KR215" s="9"/>
      <c r="KS215" s="9"/>
      <c r="KT215" s="9"/>
      <c r="KU215" s="9"/>
      <c r="KV215" s="9"/>
      <c r="KW215" s="9"/>
      <c r="KX215" s="9"/>
      <c r="KY215" s="9"/>
      <c r="KZ215" s="9"/>
      <c r="LA215" s="9"/>
      <c r="LB215" s="9"/>
      <c r="LC215" s="9"/>
      <c r="LD215" s="9"/>
      <c r="LE215" s="9"/>
      <c r="LF215" s="9"/>
      <c r="LG215" s="9"/>
      <c r="LH215" s="9"/>
      <c r="LI215" s="9"/>
      <c r="LJ215" s="9"/>
      <c r="LK215" s="9"/>
      <c r="LL215" s="9"/>
      <c r="LM215" s="9"/>
      <c r="LN215" s="9"/>
      <c r="LO215" s="9"/>
      <c r="LP215" s="9"/>
      <c r="LQ215" s="9"/>
      <c r="LR215" s="9"/>
      <c r="LS215" s="9"/>
      <c r="LT215" s="9"/>
    </row>
    <row r="216" spans="1:332" s="15" customFormat="1" ht="157.5" x14ac:dyDescent="0.25">
      <c r="A216" s="662" t="str">
        <f>CONCATENATE(MUEBLES2[[#This Row],[No..]],"-",MUEBLES2[[#This Row],[No. Area ]],"-",MUEBLES2[[#This Row],[No. Del Bien ]],"-",MUEBLES2[[#This Row],[No. Consecutivo del Bien ]],"-",MUEBLES2[[#This Row],[No. de inventario]])</f>
        <v>01-07-115-034-0210</v>
      </c>
      <c r="B216" s="495"/>
      <c r="C216" s="495" t="s">
        <v>6936</v>
      </c>
      <c r="D216" s="494" t="s">
        <v>4060</v>
      </c>
      <c r="E216" s="495" t="str">
        <f>VLOOKUP(MUEBLES2[[#This Row],[No..]],EDIFICIOS[],2,FALSE)</f>
        <v>PALACIO MUNICIPAL</v>
      </c>
      <c r="F216" s="495" t="str">
        <f>VLOOKUP(MUEBLES2[[#This Row],[No..]],EDIFICIOS[],3,FALSE)</f>
        <v>PALACIO MUNICIPAL, S/N, COLONIA CENTRO</v>
      </c>
      <c r="G216" s="496" t="s">
        <v>4065</v>
      </c>
      <c r="H216" s="494" t="str">
        <f>VLOOKUP(MUEBLES2[[#This Row],[No. Area ]],AREAS[],2,FALSE)</f>
        <v xml:space="preserve">OFICIALÍA DEL REGISTRO DEL ESTADO FAMILIAR </v>
      </c>
      <c r="I216" s="496" t="str">
        <f>VLOOKUP(MUEBLES2[[#This Row],[No. Area ]],AREAS[],5,FALSE)</f>
        <v>LIC. LUIS FERNANDO MONTIEL PANTOJA</v>
      </c>
      <c r="J216" s="496">
        <v>46</v>
      </c>
      <c r="K216" s="494" t="str">
        <f>VLOOKUP(MUEBLES2[[#This Row],[Núm. De nomina]],PERSONAL[],2,FALSE)</f>
        <v>LIC. LUIS FERNANDO MONTIEL PANTOJA</v>
      </c>
      <c r="L216" s="496" t="str">
        <f>VLOOKUP(MUEBLES2[[#This Row],[Núm. De nomina]],PERSONAL[],3,FALSE)</f>
        <v xml:space="preserve">TITULAR </v>
      </c>
      <c r="M216" s="494" t="s">
        <v>4379</v>
      </c>
      <c r="N216" s="529" t="s">
        <v>4725</v>
      </c>
      <c r="O216" s="497" t="str">
        <f>VLOOKUP(MUEBLES2[[#This Row],[No. Del Bien ]],BIENES[],2,FALSE)</f>
        <v xml:space="preserve">ESCRITORIO </v>
      </c>
      <c r="P216" s="499" t="s">
        <v>2705</v>
      </c>
      <c r="Q216" s="529" t="s">
        <v>5152</v>
      </c>
      <c r="R216" s="494" t="s">
        <v>2706</v>
      </c>
      <c r="S216" s="494" t="s">
        <v>2707</v>
      </c>
      <c r="T216" s="494" t="s">
        <v>39</v>
      </c>
      <c r="U216" s="494" t="s">
        <v>40</v>
      </c>
      <c r="V216" s="525">
        <v>29469</v>
      </c>
      <c r="W216" s="528">
        <v>500</v>
      </c>
      <c r="X216" s="528">
        <v>499</v>
      </c>
      <c r="Y216" s="528">
        <v>1</v>
      </c>
      <c r="Z216" s="510" t="s">
        <v>26</v>
      </c>
      <c r="AA216" s="546"/>
      <c r="AB216" s="493"/>
      <c r="AC216" s="600"/>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9"/>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c r="HE216" s="9"/>
      <c r="HF216" s="9"/>
      <c r="HG216" s="9"/>
      <c r="HH216" s="9"/>
      <c r="HI216" s="9"/>
      <c r="HJ216" s="9"/>
      <c r="HK216" s="9"/>
      <c r="HL216" s="9"/>
      <c r="HM216" s="9"/>
      <c r="HN216" s="9"/>
      <c r="HO216" s="9"/>
      <c r="HP216" s="9"/>
      <c r="HQ216" s="9"/>
      <c r="HR216" s="9"/>
      <c r="HS216" s="9"/>
      <c r="HT216" s="9"/>
      <c r="HU216" s="9"/>
      <c r="HV216" s="9"/>
      <c r="HW216" s="9"/>
      <c r="HX216" s="9"/>
      <c r="HY216" s="9"/>
      <c r="HZ216" s="9"/>
      <c r="IA216" s="9"/>
      <c r="IB216" s="9"/>
      <c r="IC216" s="9"/>
      <c r="ID216" s="9"/>
      <c r="IE216" s="9"/>
      <c r="IF216" s="9"/>
      <c r="IG216" s="9"/>
      <c r="IH216" s="9"/>
      <c r="II216" s="9"/>
      <c r="IJ216" s="9"/>
      <c r="IK216" s="9"/>
      <c r="IL216" s="9"/>
      <c r="IM216" s="9"/>
      <c r="IN216" s="9"/>
      <c r="IO216" s="9"/>
      <c r="IP216" s="9"/>
      <c r="IQ216" s="9"/>
      <c r="IR216" s="9"/>
      <c r="IS216" s="9"/>
      <c r="IT216" s="9"/>
      <c r="IU216" s="9"/>
      <c r="IV216" s="9"/>
      <c r="IW216" s="9"/>
      <c r="IX216" s="9"/>
      <c r="IY216" s="9"/>
      <c r="IZ216" s="9"/>
      <c r="JA216" s="9"/>
      <c r="JB216" s="9"/>
      <c r="JC216" s="9"/>
      <c r="JD216" s="9"/>
      <c r="JE216" s="9"/>
      <c r="JF216" s="9"/>
      <c r="JG216" s="9"/>
      <c r="JH216" s="9"/>
      <c r="JI216" s="9"/>
      <c r="JJ216" s="9"/>
      <c r="JK216" s="9"/>
      <c r="JL216" s="9"/>
      <c r="JM216" s="9"/>
      <c r="JN216" s="9"/>
      <c r="JO216" s="9"/>
      <c r="JP216" s="9"/>
      <c r="JQ216" s="9"/>
      <c r="JR216" s="9"/>
      <c r="JS216" s="9"/>
      <c r="JT216" s="9"/>
      <c r="JU216" s="9"/>
      <c r="JV216" s="9"/>
      <c r="JW216" s="9"/>
      <c r="JX216" s="9"/>
      <c r="JY216" s="9"/>
      <c r="JZ216" s="9"/>
      <c r="KA216" s="9"/>
      <c r="KB216" s="9"/>
      <c r="KC216" s="9"/>
      <c r="KD216" s="9"/>
      <c r="KE216" s="9"/>
      <c r="KF216" s="9"/>
      <c r="KG216" s="9"/>
      <c r="KH216" s="9"/>
      <c r="KI216" s="9"/>
      <c r="KJ216" s="9"/>
      <c r="KK216" s="9"/>
      <c r="KL216" s="9"/>
      <c r="KM216" s="9"/>
      <c r="KN216" s="9"/>
      <c r="KO216" s="9"/>
      <c r="KP216" s="9"/>
      <c r="KQ216" s="9"/>
      <c r="KR216" s="9"/>
      <c r="KS216" s="9"/>
      <c r="KT216" s="9"/>
      <c r="KU216" s="9"/>
      <c r="KV216" s="9"/>
      <c r="KW216" s="9"/>
      <c r="KX216" s="9"/>
      <c r="KY216" s="9"/>
      <c r="KZ216" s="9"/>
      <c r="LA216" s="9"/>
      <c r="LB216" s="9"/>
      <c r="LC216" s="9"/>
      <c r="LD216" s="9"/>
      <c r="LE216" s="9"/>
      <c r="LF216" s="9"/>
      <c r="LG216" s="9"/>
      <c r="LH216" s="9"/>
      <c r="LI216" s="9"/>
      <c r="LJ216" s="9"/>
      <c r="LK216" s="9"/>
      <c r="LL216" s="9"/>
      <c r="LM216" s="9"/>
      <c r="LN216" s="9"/>
      <c r="LO216" s="9"/>
      <c r="LP216" s="9"/>
      <c r="LQ216" s="9"/>
      <c r="LR216" s="9"/>
      <c r="LS216" s="9"/>
      <c r="LT216" s="9"/>
    </row>
    <row r="217" spans="1:332" s="15" customFormat="1" ht="94.5" x14ac:dyDescent="0.25">
      <c r="A217" s="662" t="str">
        <f>CONCATENATE(MUEBLES2[[#This Row],[No..]],"-",MUEBLES2[[#This Row],[No. Area ]],"-",MUEBLES2[[#This Row],[No. Del Bien ]],"-",MUEBLES2[[#This Row],[No. Consecutivo del Bien ]],"-",MUEBLES2[[#This Row],[No. de inventario]])</f>
        <v>01-03-023-003-0211</v>
      </c>
      <c r="B217" s="495"/>
      <c r="C217" s="495" t="s">
        <v>6937</v>
      </c>
      <c r="D217" s="494" t="s">
        <v>4060</v>
      </c>
      <c r="E217" s="495" t="str">
        <f>VLOOKUP(MUEBLES2[[#This Row],[No..]],EDIFICIOS[],2,FALSE)</f>
        <v>PALACIO MUNICIPAL</v>
      </c>
      <c r="F217" s="495" t="str">
        <f>VLOOKUP(MUEBLES2[[#This Row],[No..]],EDIFICIOS[],3,FALSE)</f>
        <v>PALACIO MUNICIPAL, S/N, COLONIA CENTRO</v>
      </c>
      <c r="G217" s="496" t="s">
        <v>4062</v>
      </c>
      <c r="H217" s="494" t="str">
        <f>VLOOKUP(MUEBLES2[[#This Row],[No. Area ]],AREAS[],2,FALSE)</f>
        <v xml:space="preserve">UNIDAD DE ASUNTOS JURIDICOS </v>
      </c>
      <c r="I217" s="496" t="str">
        <f>VLOOKUP(MUEBLES2[[#This Row],[No. Area ]],AREAS[],5,FALSE)</f>
        <v>LIC. SERGIO DE LA CRUZ HERNÁNDEZ CRUZ</v>
      </c>
      <c r="J217" s="496">
        <v>67</v>
      </c>
      <c r="K217" s="494" t="str">
        <f>VLOOKUP(MUEBLES2[[#This Row],[Núm. De nomina]],PERSONAL[],2,FALSE)</f>
        <v>LIC. SERGIO DE LA CRUZ HERNÁNDEZ CRUZ</v>
      </c>
      <c r="L217" s="496" t="str">
        <f>VLOOKUP(MUEBLES2[[#This Row],[Núm. De nomina]],PERSONAL[],3,FALSE)</f>
        <v xml:space="preserve">TITULAR </v>
      </c>
      <c r="M217" s="494" t="s">
        <v>4714</v>
      </c>
      <c r="N217" s="529" t="s">
        <v>4694</v>
      </c>
      <c r="O217" s="497" t="str">
        <f>VLOOKUP(MUEBLES2[[#This Row],[No. Del Bien ]],BIENES[],2,FALSE)</f>
        <v xml:space="preserve">BANCA </v>
      </c>
      <c r="P217" s="499" t="s">
        <v>2392</v>
      </c>
      <c r="Q217" s="529" t="s">
        <v>5153</v>
      </c>
      <c r="R217" s="494" t="s">
        <v>39</v>
      </c>
      <c r="S217" s="494" t="s">
        <v>39</v>
      </c>
      <c r="T217" s="494" t="s">
        <v>39</v>
      </c>
      <c r="U217" s="494">
        <v>9120</v>
      </c>
      <c r="V217" s="525">
        <v>44117</v>
      </c>
      <c r="W217" s="528">
        <v>3730</v>
      </c>
      <c r="X217" s="528"/>
      <c r="Y217" s="528"/>
      <c r="Z217" s="510" t="s">
        <v>33</v>
      </c>
      <c r="AA217" s="546"/>
      <c r="AB217" s="493"/>
      <c r="AC217" s="600" t="s">
        <v>2393</v>
      </c>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c r="DP217" s="9"/>
      <c r="DQ217" s="9"/>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c r="HE217" s="9"/>
      <c r="HF217" s="9"/>
      <c r="HG217" s="9"/>
      <c r="HH217" s="9"/>
      <c r="HI217" s="9"/>
      <c r="HJ217" s="9"/>
      <c r="HK217" s="9"/>
      <c r="HL217" s="9"/>
      <c r="HM217" s="9"/>
      <c r="HN217" s="9"/>
      <c r="HO217" s="9"/>
      <c r="HP217" s="9"/>
      <c r="HQ217" s="9"/>
      <c r="HR217" s="9"/>
      <c r="HS217" s="9"/>
      <c r="HT217" s="9"/>
      <c r="HU217" s="9"/>
      <c r="HV217" s="9"/>
      <c r="HW217" s="9"/>
      <c r="HX217" s="9"/>
      <c r="HY217" s="9"/>
      <c r="HZ217" s="9"/>
      <c r="IA217" s="9"/>
      <c r="IB217" s="9"/>
      <c r="IC217" s="9"/>
      <c r="ID217" s="9"/>
      <c r="IE217" s="9"/>
      <c r="IF217" s="9"/>
      <c r="IG217" s="9"/>
      <c r="IH217" s="9"/>
      <c r="II217" s="9"/>
      <c r="IJ217" s="9"/>
      <c r="IK217" s="9"/>
      <c r="IL217" s="9"/>
      <c r="IM217" s="9"/>
      <c r="IN217" s="9"/>
      <c r="IO217" s="9"/>
      <c r="IP217" s="9"/>
      <c r="IQ217" s="9"/>
      <c r="IR217" s="9"/>
      <c r="IS217" s="9"/>
      <c r="IT217" s="9"/>
      <c r="IU217" s="9"/>
      <c r="IV217" s="9"/>
      <c r="IW217" s="9"/>
      <c r="IX217" s="9"/>
      <c r="IY217" s="9"/>
      <c r="IZ217" s="9"/>
      <c r="JA217" s="9"/>
      <c r="JB217" s="9"/>
      <c r="JC217" s="9"/>
      <c r="JD217" s="9"/>
      <c r="JE217" s="9"/>
      <c r="JF217" s="9"/>
      <c r="JG217" s="9"/>
      <c r="JH217" s="9"/>
      <c r="JI217" s="9"/>
      <c r="JJ217" s="9"/>
      <c r="JK217" s="9"/>
      <c r="JL217" s="9"/>
      <c r="JM217" s="9"/>
      <c r="JN217" s="9"/>
      <c r="JO217" s="9"/>
      <c r="JP217" s="9"/>
      <c r="JQ217" s="9"/>
      <c r="JR217" s="9"/>
      <c r="JS217" s="9"/>
      <c r="JT217" s="9"/>
      <c r="JU217" s="9"/>
      <c r="JV217" s="9"/>
      <c r="JW217" s="9"/>
      <c r="JX217" s="9"/>
      <c r="JY217" s="9"/>
      <c r="JZ217" s="9"/>
      <c r="KA217" s="9"/>
      <c r="KB217" s="9"/>
      <c r="KC217" s="9"/>
      <c r="KD217" s="9"/>
      <c r="KE217" s="9"/>
      <c r="KF217" s="9"/>
      <c r="KG217" s="9"/>
      <c r="KH217" s="9"/>
      <c r="KI217" s="9"/>
      <c r="KJ217" s="9"/>
      <c r="KK217" s="9"/>
      <c r="KL217" s="9"/>
      <c r="KM217" s="9"/>
      <c r="KN217" s="9"/>
      <c r="KO217" s="9"/>
      <c r="KP217" s="9"/>
      <c r="KQ217" s="9"/>
      <c r="KR217" s="9"/>
      <c r="KS217" s="9"/>
      <c r="KT217" s="9"/>
      <c r="KU217" s="9"/>
      <c r="KV217" s="9"/>
      <c r="KW217" s="9"/>
      <c r="KX217" s="9"/>
      <c r="KY217" s="9"/>
      <c r="KZ217" s="9"/>
      <c r="LA217" s="9"/>
      <c r="LB217" s="9"/>
      <c r="LC217" s="9"/>
      <c r="LD217" s="9"/>
      <c r="LE217" s="9"/>
      <c r="LF217" s="9"/>
      <c r="LG217" s="9"/>
      <c r="LH217" s="9"/>
      <c r="LI217" s="9"/>
      <c r="LJ217" s="9"/>
      <c r="LK217" s="9"/>
      <c r="LL217" s="9"/>
      <c r="LM217" s="9"/>
      <c r="LN217" s="9"/>
      <c r="LO217" s="9"/>
      <c r="LP217" s="9"/>
      <c r="LQ217" s="9"/>
      <c r="LR217" s="9"/>
      <c r="LS217" s="9"/>
      <c r="LT217" s="9"/>
    </row>
    <row r="218" spans="1:332" s="15" customFormat="1" ht="157.5" x14ac:dyDescent="0.25">
      <c r="A218" s="662" t="str">
        <f>CONCATENATE(MUEBLES2[[#This Row],[No..]],"-",MUEBLES2[[#This Row],[No. Area ]],"-",MUEBLES2[[#This Row],[No. Del Bien ]],"-",MUEBLES2[[#This Row],[No. Consecutivo del Bien ]],"-",MUEBLES2[[#This Row],[No. de inventario]])</f>
        <v>01-07-272-045-0212</v>
      </c>
      <c r="B218" s="495"/>
      <c r="C218" s="495" t="s">
        <v>6938</v>
      </c>
      <c r="D218" s="494" t="s">
        <v>4060</v>
      </c>
      <c r="E218" s="495" t="str">
        <f>VLOOKUP(MUEBLES2[[#This Row],[No..]],EDIFICIOS[],2,FALSE)</f>
        <v>PALACIO MUNICIPAL</v>
      </c>
      <c r="F218" s="495" t="str">
        <f>VLOOKUP(MUEBLES2[[#This Row],[No..]],EDIFICIOS[],3,FALSE)</f>
        <v>PALACIO MUNICIPAL, S/N, COLONIA CENTRO</v>
      </c>
      <c r="G218" s="496" t="s">
        <v>4065</v>
      </c>
      <c r="H218" s="494" t="str">
        <f>VLOOKUP(MUEBLES2[[#This Row],[No. Area ]],AREAS[],2,FALSE)</f>
        <v xml:space="preserve">OFICIALÍA DEL REGISTRO DEL ESTADO FAMILIAR </v>
      </c>
      <c r="I218" s="496" t="str">
        <f>VLOOKUP(MUEBLES2[[#This Row],[No. Area ]],AREAS[],5,FALSE)</f>
        <v>LIC. LUIS FERNANDO MONTIEL PANTOJA</v>
      </c>
      <c r="J218" s="496">
        <v>46</v>
      </c>
      <c r="K218" s="494" t="str">
        <f>VLOOKUP(MUEBLES2[[#This Row],[Núm. De nomina]],PERSONAL[],2,FALSE)</f>
        <v>LIC. LUIS FERNANDO MONTIEL PANTOJA</v>
      </c>
      <c r="L218" s="496" t="str">
        <f>VLOOKUP(MUEBLES2[[#This Row],[Núm. De nomina]],PERSONAL[],3,FALSE)</f>
        <v xml:space="preserve">TITULAR </v>
      </c>
      <c r="M218" s="494" t="s">
        <v>4905</v>
      </c>
      <c r="N218" s="529" t="s">
        <v>4736</v>
      </c>
      <c r="O218" s="497" t="str">
        <f>VLOOKUP(MUEBLES2[[#This Row],[No. Del Bien ]],BIENES[],2,FALSE)</f>
        <v xml:space="preserve">SILLA DE ESPERA </v>
      </c>
      <c r="P218" s="499" t="s">
        <v>2395</v>
      </c>
      <c r="Q218" s="529" t="s">
        <v>5154</v>
      </c>
      <c r="R218" s="494" t="s">
        <v>39</v>
      </c>
      <c r="S218" s="494" t="s">
        <v>39</v>
      </c>
      <c r="T218" s="494" t="s">
        <v>39</v>
      </c>
      <c r="U218" s="494"/>
      <c r="V218" s="525"/>
      <c r="W218" s="528"/>
      <c r="X218" s="528"/>
      <c r="Y218" s="528"/>
      <c r="Z218" s="510" t="s">
        <v>26</v>
      </c>
      <c r="AA218" s="546"/>
      <c r="AB218" s="493"/>
      <c r="AC218" s="600"/>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c r="DP218" s="9"/>
      <c r="DQ218" s="9"/>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9"/>
      <c r="GW218" s="9"/>
      <c r="GX218" s="9"/>
      <c r="GY218" s="9"/>
      <c r="GZ218" s="9"/>
      <c r="HA218" s="9"/>
      <c r="HB218" s="9"/>
      <c r="HC218" s="9"/>
      <c r="HD218" s="9"/>
      <c r="HE218" s="9"/>
      <c r="HF218" s="9"/>
      <c r="HG218" s="9"/>
      <c r="HH218" s="9"/>
      <c r="HI218" s="9"/>
      <c r="HJ218" s="9"/>
      <c r="HK218" s="9"/>
      <c r="HL218" s="9"/>
      <c r="HM218" s="9"/>
      <c r="HN218" s="9"/>
      <c r="HO218" s="9"/>
      <c r="HP218" s="9"/>
      <c r="HQ218" s="9"/>
      <c r="HR218" s="9"/>
      <c r="HS218" s="9"/>
      <c r="HT218" s="9"/>
      <c r="HU218" s="9"/>
      <c r="HV218" s="9"/>
      <c r="HW218" s="9"/>
      <c r="HX218" s="9"/>
      <c r="HY218" s="9"/>
      <c r="HZ218" s="9"/>
      <c r="IA218" s="9"/>
      <c r="IB218" s="9"/>
      <c r="IC218" s="9"/>
      <c r="ID218" s="9"/>
      <c r="IE218" s="9"/>
      <c r="IF218" s="9"/>
      <c r="IG218" s="9"/>
      <c r="IH218" s="9"/>
      <c r="II218" s="9"/>
      <c r="IJ218" s="9"/>
      <c r="IK218" s="9"/>
      <c r="IL218" s="9"/>
      <c r="IM218" s="9"/>
      <c r="IN218" s="9"/>
      <c r="IO218" s="9"/>
      <c r="IP218" s="9"/>
      <c r="IQ218" s="9"/>
      <c r="IR218" s="9"/>
      <c r="IS218" s="9"/>
      <c r="IT218" s="9"/>
      <c r="IU218" s="9"/>
      <c r="IV218" s="9"/>
      <c r="IW218" s="9"/>
      <c r="IX218" s="9"/>
      <c r="IY218" s="9"/>
      <c r="IZ218" s="9"/>
      <c r="JA218" s="9"/>
      <c r="JB218" s="9"/>
      <c r="JC218" s="9"/>
      <c r="JD218" s="9"/>
      <c r="JE218" s="9"/>
      <c r="JF218" s="9"/>
      <c r="JG218" s="9"/>
      <c r="JH218" s="9"/>
      <c r="JI218" s="9"/>
      <c r="JJ218" s="9"/>
      <c r="JK218" s="9"/>
      <c r="JL218" s="9"/>
      <c r="JM218" s="9"/>
      <c r="JN218" s="9"/>
      <c r="JO218" s="9"/>
      <c r="JP218" s="9"/>
      <c r="JQ218" s="9"/>
      <c r="JR218" s="9"/>
      <c r="JS218" s="9"/>
      <c r="JT218" s="9"/>
      <c r="JU218" s="9"/>
      <c r="JV218" s="9"/>
      <c r="JW218" s="9"/>
      <c r="JX218" s="9"/>
      <c r="JY218" s="9"/>
      <c r="JZ218" s="9"/>
      <c r="KA218" s="9"/>
      <c r="KB218" s="9"/>
      <c r="KC218" s="9"/>
      <c r="KD218" s="9"/>
      <c r="KE218" s="9"/>
      <c r="KF218" s="9"/>
      <c r="KG218" s="9"/>
      <c r="KH218" s="9"/>
      <c r="KI218" s="9"/>
      <c r="KJ218" s="9"/>
      <c r="KK218" s="9"/>
      <c r="KL218" s="9"/>
      <c r="KM218" s="9"/>
      <c r="KN218" s="9"/>
      <c r="KO218" s="9"/>
      <c r="KP218" s="9"/>
      <c r="KQ218" s="9"/>
      <c r="KR218" s="9"/>
      <c r="KS218" s="9"/>
      <c r="KT218" s="9"/>
      <c r="KU218" s="9"/>
      <c r="KV218" s="9"/>
      <c r="KW218" s="9"/>
      <c r="KX218" s="9"/>
      <c r="KY218" s="9"/>
      <c r="KZ218" s="9"/>
      <c r="LA218" s="9"/>
      <c r="LB218" s="9"/>
      <c r="LC218" s="9"/>
      <c r="LD218" s="9"/>
      <c r="LE218" s="9"/>
      <c r="LF218" s="9"/>
      <c r="LG218" s="9"/>
      <c r="LH218" s="9"/>
      <c r="LI218" s="9"/>
      <c r="LJ218" s="9"/>
      <c r="LK218" s="9"/>
      <c r="LL218" s="9"/>
      <c r="LM218" s="9"/>
      <c r="LN218" s="9"/>
      <c r="LO218" s="9"/>
      <c r="LP218" s="9"/>
      <c r="LQ218" s="9"/>
      <c r="LR218" s="9"/>
      <c r="LS218" s="9"/>
      <c r="LT218" s="9"/>
    </row>
    <row r="219" spans="1:332" s="438" customFormat="1" ht="94.5" x14ac:dyDescent="0.25">
      <c r="A219" s="662" t="str">
        <f>CONCATENATE(MUEBLES2[[#This Row],[No..]],"-",MUEBLES2[[#This Row],[No. Area ]],"-",MUEBLES2[[#This Row],[No. Del Bien ]],"-",MUEBLES2[[#This Row],[No. Consecutivo del Bien ]],"-",MUEBLES2[[#This Row],[No. de inventario]])</f>
        <v>01-14-115-035-0213</v>
      </c>
      <c r="B219" s="495"/>
      <c r="C219" s="495" t="s">
        <v>6939</v>
      </c>
      <c r="D219" s="494" t="s">
        <v>4060</v>
      </c>
      <c r="E219" s="495" t="str">
        <f>VLOOKUP(MUEBLES2[[#This Row],[No..]],EDIFICIOS[],2,FALSE)</f>
        <v>PALACIO MUNICIPAL</v>
      </c>
      <c r="F219" s="495" t="str">
        <f>VLOOKUP(MUEBLES2[[#This Row],[No..]],EDIFICIOS[],3,FALSE)</f>
        <v>PALACIO MUNICIPAL, S/N, COLONIA CENTRO</v>
      </c>
      <c r="G219" s="496" t="s">
        <v>4259</v>
      </c>
      <c r="H219" s="494" t="str">
        <f>VLOOKUP(MUEBLES2[[#This Row],[No. Area ]],AREAS[],2,FALSE)</f>
        <v>ADMINISTRACIÓN MUNICIPAL</v>
      </c>
      <c r="I219" s="496" t="str">
        <f>VLOOKUP(MUEBLES2[[#This Row],[No. Area ]],AREAS[],5,FALSE)</f>
        <v>C. DAVID PÉREZ ALONSO</v>
      </c>
      <c r="J219" s="496">
        <v>37</v>
      </c>
      <c r="K219" s="494" t="str">
        <f>VLOOKUP(MUEBLES2[[#This Row],[Núm. De nomina]],PERSONAL[],2,FALSE)</f>
        <v>TEC. MARGARITO CALLEJAS LEÓN</v>
      </c>
      <c r="L219" s="496" t="str">
        <f>VLOOKUP(MUEBLES2[[#This Row],[Núm. De nomina]],PERSONAL[],3,FALSE)</f>
        <v>AUXILIAR ADMINISTRATIVO</v>
      </c>
      <c r="M219" s="494" t="s">
        <v>4379</v>
      </c>
      <c r="N219" s="529" t="s">
        <v>4726</v>
      </c>
      <c r="O219" s="497" t="str">
        <f>VLOOKUP(MUEBLES2[[#This Row],[No. Del Bien ]],BIENES[],2,FALSE)</f>
        <v xml:space="preserve">ESCRITORIO </v>
      </c>
      <c r="P219" s="499" t="s">
        <v>2711</v>
      </c>
      <c r="Q219" s="529" t="s">
        <v>5155</v>
      </c>
      <c r="R219" s="494" t="s">
        <v>39</v>
      </c>
      <c r="S219" s="494" t="s">
        <v>39</v>
      </c>
      <c r="T219" s="494" t="s">
        <v>39</v>
      </c>
      <c r="U219" s="494" t="s">
        <v>40</v>
      </c>
      <c r="V219" s="525">
        <v>42618</v>
      </c>
      <c r="W219" s="528">
        <v>450</v>
      </c>
      <c r="X219" s="528">
        <v>449</v>
      </c>
      <c r="Y219" s="528">
        <v>1</v>
      </c>
      <c r="Z219" s="510" t="s">
        <v>26</v>
      </c>
      <c r="AA219" s="546"/>
      <c r="AB219" s="493"/>
      <c r="AC219" s="600"/>
      <c r="AD219" s="437"/>
      <c r="AE219" s="437"/>
      <c r="AF219" s="437"/>
      <c r="AG219" s="437"/>
      <c r="AH219" s="437"/>
      <c r="AI219" s="437"/>
      <c r="AJ219" s="437"/>
      <c r="AK219" s="437"/>
      <c r="AL219" s="437"/>
      <c r="AM219" s="437"/>
      <c r="AN219" s="437"/>
      <c r="AO219" s="437"/>
      <c r="AP219" s="437"/>
      <c r="AQ219" s="437"/>
      <c r="AR219" s="437"/>
      <c r="AS219" s="437"/>
      <c r="AT219" s="437"/>
      <c r="AU219" s="437"/>
      <c r="AV219" s="437"/>
      <c r="AW219" s="437"/>
      <c r="AX219" s="437"/>
      <c r="AY219" s="437"/>
      <c r="AZ219" s="437"/>
      <c r="BA219" s="437"/>
      <c r="BB219" s="437"/>
      <c r="BC219" s="437"/>
      <c r="BD219" s="437"/>
      <c r="BE219" s="437"/>
      <c r="BF219" s="437"/>
      <c r="BG219" s="437"/>
      <c r="BH219" s="437"/>
      <c r="BI219" s="437"/>
      <c r="BJ219" s="437"/>
      <c r="BK219" s="437"/>
      <c r="BL219" s="437"/>
      <c r="BM219" s="437"/>
      <c r="BN219" s="437"/>
      <c r="BO219" s="437"/>
      <c r="BP219" s="437"/>
      <c r="BQ219" s="437"/>
      <c r="BR219" s="437"/>
      <c r="BS219" s="437"/>
      <c r="BT219" s="437"/>
      <c r="BU219" s="437"/>
      <c r="BV219" s="437"/>
      <c r="BW219" s="437"/>
      <c r="BX219" s="437"/>
      <c r="BY219" s="437"/>
      <c r="BZ219" s="437"/>
      <c r="CA219" s="437"/>
      <c r="CB219" s="437"/>
      <c r="CC219" s="437"/>
      <c r="CD219" s="437"/>
      <c r="CE219" s="437"/>
      <c r="CF219" s="437"/>
      <c r="CG219" s="437"/>
      <c r="CH219" s="437"/>
      <c r="CI219" s="437"/>
      <c r="CJ219" s="437"/>
      <c r="CK219" s="437"/>
      <c r="CL219" s="437"/>
      <c r="CM219" s="437"/>
      <c r="CN219" s="437"/>
      <c r="CO219" s="437"/>
      <c r="CP219" s="437"/>
      <c r="CQ219" s="437"/>
      <c r="CR219" s="437"/>
      <c r="CS219" s="437"/>
      <c r="CT219" s="437"/>
      <c r="CU219" s="437"/>
      <c r="CV219" s="437"/>
      <c r="CW219" s="437"/>
      <c r="CX219" s="437"/>
      <c r="CY219" s="437"/>
      <c r="CZ219" s="437"/>
      <c r="DA219" s="437"/>
      <c r="DB219" s="437"/>
      <c r="DC219" s="437"/>
      <c r="DD219" s="437"/>
      <c r="DE219" s="437"/>
      <c r="DF219" s="437"/>
      <c r="DG219" s="437"/>
      <c r="DH219" s="437"/>
      <c r="DI219" s="437"/>
      <c r="DJ219" s="437"/>
      <c r="DK219" s="437"/>
      <c r="DL219" s="437"/>
      <c r="DM219" s="437"/>
      <c r="DN219" s="437"/>
      <c r="DO219" s="437"/>
      <c r="DP219" s="437"/>
      <c r="DQ219" s="437"/>
      <c r="DR219" s="437"/>
      <c r="DS219" s="437"/>
      <c r="DT219" s="437"/>
      <c r="DU219" s="437"/>
      <c r="DV219" s="437"/>
      <c r="DW219" s="437"/>
      <c r="DX219" s="437"/>
      <c r="DY219" s="437"/>
      <c r="DZ219" s="437"/>
      <c r="EA219" s="437"/>
      <c r="EB219" s="437"/>
      <c r="EC219" s="437"/>
      <c r="ED219" s="437"/>
      <c r="EE219" s="437"/>
      <c r="EF219" s="437"/>
      <c r="EG219" s="437"/>
      <c r="EH219" s="437"/>
      <c r="EI219" s="437"/>
      <c r="EJ219" s="437"/>
      <c r="EK219" s="437"/>
      <c r="EL219" s="437"/>
      <c r="EM219" s="437"/>
      <c r="EN219" s="437"/>
      <c r="EO219" s="437"/>
      <c r="EP219" s="437"/>
      <c r="EQ219" s="437"/>
      <c r="ER219" s="437"/>
      <c r="ES219" s="437"/>
      <c r="ET219" s="437"/>
      <c r="EU219" s="437"/>
      <c r="EV219" s="437"/>
      <c r="EW219" s="437"/>
      <c r="EX219" s="437"/>
      <c r="EY219" s="437"/>
      <c r="EZ219" s="437"/>
      <c r="FA219" s="437"/>
      <c r="FB219" s="437"/>
      <c r="FC219" s="437"/>
      <c r="FD219" s="437"/>
      <c r="FE219" s="437"/>
      <c r="FF219" s="437"/>
      <c r="FG219" s="437"/>
      <c r="FH219" s="437"/>
      <c r="FI219" s="437"/>
      <c r="FJ219" s="437"/>
      <c r="FK219" s="437"/>
      <c r="FL219" s="437"/>
      <c r="FM219" s="437"/>
      <c r="FN219" s="437"/>
      <c r="FO219" s="437"/>
      <c r="FP219" s="437"/>
      <c r="FQ219" s="437"/>
      <c r="FR219" s="437"/>
      <c r="FS219" s="437"/>
      <c r="FT219" s="437"/>
      <c r="FU219" s="437"/>
      <c r="FV219" s="437"/>
      <c r="FW219" s="437"/>
      <c r="FX219" s="437"/>
      <c r="FY219" s="437"/>
      <c r="FZ219" s="437"/>
      <c r="GA219" s="437"/>
      <c r="GB219" s="437"/>
      <c r="GC219" s="437"/>
      <c r="GD219" s="437"/>
      <c r="GE219" s="437"/>
      <c r="GF219" s="437"/>
      <c r="GG219" s="437"/>
      <c r="GH219" s="437"/>
      <c r="GI219" s="437"/>
      <c r="GJ219" s="437"/>
      <c r="GK219" s="437"/>
      <c r="GL219" s="437"/>
      <c r="GM219" s="437"/>
      <c r="GN219" s="437"/>
      <c r="GO219" s="437"/>
      <c r="GP219" s="437"/>
      <c r="GQ219" s="437"/>
      <c r="GR219" s="437"/>
      <c r="GS219" s="437"/>
      <c r="GT219" s="437"/>
      <c r="GU219" s="437"/>
      <c r="GV219" s="437"/>
      <c r="GW219" s="437"/>
      <c r="GX219" s="437"/>
      <c r="GY219" s="437"/>
      <c r="GZ219" s="437"/>
      <c r="HA219" s="437"/>
      <c r="HB219" s="437"/>
      <c r="HC219" s="437"/>
      <c r="HD219" s="437"/>
      <c r="HE219" s="437"/>
      <c r="HF219" s="437"/>
      <c r="HG219" s="437"/>
      <c r="HH219" s="437"/>
      <c r="HI219" s="437"/>
      <c r="HJ219" s="437"/>
      <c r="HK219" s="437"/>
      <c r="HL219" s="437"/>
      <c r="HM219" s="437"/>
      <c r="HN219" s="437"/>
      <c r="HO219" s="437"/>
      <c r="HP219" s="437"/>
      <c r="HQ219" s="437"/>
      <c r="HR219" s="437"/>
      <c r="HS219" s="437"/>
      <c r="HT219" s="437"/>
      <c r="HU219" s="437"/>
      <c r="HV219" s="437"/>
      <c r="HW219" s="437"/>
      <c r="HX219" s="437"/>
      <c r="HY219" s="437"/>
      <c r="HZ219" s="437"/>
      <c r="IA219" s="437"/>
      <c r="IB219" s="437"/>
      <c r="IC219" s="437"/>
      <c r="ID219" s="437"/>
      <c r="IE219" s="437"/>
      <c r="IF219" s="437"/>
      <c r="IG219" s="437"/>
      <c r="IH219" s="437"/>
      <c r="II219" s="437"/>
      <c r="IJ219" s="437"/>
      <c r="IK219" s="437"/>
      <c r="IL219" s="437"/>
      <c r="IM219" s="437"/>
      <c r="IN219" s="437"/>
      <c r="IO219" s="437"/>
      <c r="IP219" s="437"/>
      <c r="IQ219" s="437"/>
      <c r="IR219" s="437"/>
      <c r="IS219" s="437"/>
      <c r="IT219" s="437"/>
      <c r="IU219" s="437"/>
      <c r="IV219" s="437"/>
      <c r="IW219" s="437"/>
      <c r="IX219" s="437"/>
      <c r="IY219" s="437"/>
      <c r="IZ219" s="437"/>
      <c r="JA219" s="437"/>
      <c r="JB219" s="437"/>
      <c r="JC219" s="437"/>
      <c r="JD219" s="437"/>
      <c r="JE219" s="437"/>
      <c r="JF219" s="437"/>
      <c r="JG219" s="437"/>
      <c r="JH219" s="437"/>
      <c r="JI219" s="437"/>
      <c r="JJ219" s="437"/>
      <c r="JK219" s="437"/>
      <c r="JL219" s="437"/>
      <c r="JM219" s="437"/>
      <c r="JN219" s="437"/>
      <c r="JO219" s="437"/>
      <c r="JP219" s="437"/>
      <c r="JQ219" s="437"/>
      <c r="JR219" s="437"/>
      <c r="JS219" s="437"/>
      <c r="JT219" s="437"/>
      <c r="JU219" s="437"/>
      <c r="JV219" s="437"/>
      <c r="JW219" s="437"/>
      <c r="JX219" s="437"/>
      <c r="JY219" s="437"/>
      <c r="JZ219" s="437"/>
      <c r="KA219" s="437"/>
      <c r="KB219" s="437"/>
      <c r="KC219" s="437"/>
      <c r="KD219" s="437"/>
      <c r="KE219" s="437"/>
      <c r="KF219" s="437"/>
      <c r="KG219" s="437"/>
      <c r="KH219" s="437"/>
      <c r="KI219" s="437"/>
      <c r="KJ219" s="437"/>
      <c r="KK219" s="437"/>
      <c r="KL219" s="437"/>
      <c r="KM219" s="437"/>
      <c r="KN219" s="437"/>
      <c r="KO219" s="437"/>
      <c r="KP219" s="437"/>
      <c r="KQ219" s="437"/>
      <c r="KR219" s="437"/>
      <c r="KS219" s="437"/>
      <c r="KT219" s="437"/>
      <c r="KU219" s="437"/>
      <c r="KV219" s="437"/>
      <c r="KW219" s="437"/>
      <c r="KX219" s="437"/>
      <c r="KY219" s="437"/>
      <c r="KZ219" s="437"/>
      <c r="LA219" s="437"/>
      <c r="LB219" s="437"/>
      <c r="LC219" s="437"/>
      <c r="LD219" s="437"/>
      <c r="LE219" s="437"/>
      <c r="LF219" s="437"/>
      <c r="LG219" s="437"/>
      <c r="LH219" s="437"/>
      <c r="LI219" s="437"/>
      <c r="LJ219" s="437"/>
      <c r="LK219" s="437"/>
      <c r="LL219" s="437"/>
      <c r="LM219" s="437"/>
      <c r="LN219" s="437"/>
      <c r="LO219" s="437"/>
      <c r="LP219" s="437"/>
      <c r="LQ219" s="437"/>
      <c r="LR219" s="437"/>
      <c r="LS219" s="437"/>
      <c r="LT219" s="437"/>
    </row>
    <row r="220" spans="1:332" s="438" customFormat="1" ht="141.75" x14ac:dyDescent="0.25">
      <c r="A220" s="662" t="str">
        <f>CONCATENATE(MUEBLES2[[#This Row],[No..]],"-",MUEBLES2[[#This Row],[No. Area ]],"-",MUEBLES2[[#This Row],[No. Del Bien ]],"-",MUEBLES2[[#This Row],[No. Consecutivo del Bien ]],"-",MUEBLES2[[#This Row],[No. de inventario]])</f>
        <v>01-06-192-007-0214</v>
      </c>
      <c r="B220" s="495"/>
      <c r="C220" s="495" t="s">
        <v>6940</v>
      </c>
      <c r="D220" s="494" t="s">
        <v>4060</v>
      </c>
      <c r="E220" s="495" t="str">
        <f>VLOOKUP(MUEBLES2[[#This Row],[No..]],EDIFICIOS[],2,FALSE)</f>
        <v>PALACIO MUNICIPAL</v>
      </c>
      <c r="F220" s="495" t="str">
        <f>VLOOKUP(MUEBLES2[[#This Row],[No..]],EDIFICIOS[],3,FALSE)</f>
        <v>PALACIO MUNICIPAL, S/N, COLONIA CENTRO</v>
      </c>
      <c r="G220" s="496" t="s">
        <v>4064</v>
      </c>
      <c r="H220" s="494" t="str">
        <f>VLOOKUP(MUEBLES2[[#This Row],[No. Area ]],AREAS[],2,FALSE)</f>
        <v xml:space="preserve">SECRETARÍA GENERAL MUNICIPAL </v>
      </c>
      <c r="I220" s="496" t="str">
        <f>VLOOKUP(MUEBLES2[[#This Row],[No. Area ]],AREAS[],5,FALSE)</f>
        <v>C. CLEMENTE HERNÁNDEZ ESPINOZA</v>
      </c>
      <c r="J220" s="496">
        <v>16</v>
      </c>
      <c r="K220" s="494" t="str">
        <f>VLOOKUP(MUEBLES2[[#This Row],[Núm. De nomina]],PERSONAL[],2,FALSE)</f>
        <v>C. ANA PATRICIA VARGAS HERNÁNDEZ</v>
      </c>
      <c r="L220" s="496" t="str">
        <f>VLOOKUP(MUEBLES2[[#This Row],[Núm. De nomina]],PERSONAL[],3,FALSE)</f>
        <v>SECRETARIA</v>
      </c>
      <c r="M220" s="494" t="s">
        <v>4826</v>
      </c>
      <c r="N220" s="530" t="s">
        <v>4698</v>
      </c>
      <c r="O220" s="497" t="str">
        <f>VLOOKUP(MUEBLES2[[#This Row],[No. Del Bien ]],BIENES[],2,FALSE)</f>
        <v xml:space="preserve">MESA </v>
      </c>
      <c r="P220" s="499" t="s">
        <v>2714</v>
      </c>
      <c r="Q220" s="529" t="s">
        <v>5156</v>
      </c>
      <c r="R220" s="494" t="s">
        <v>39</v>
      </c>
      <c r="S220" s="494" t="s">
        <v>39</v>
      </c>
      <c r="T220" s="494" t="s">
        <v>39</v>
      </c>
      <c r="U220" s="494" t="s">
        <v>40</v>
      </c>
      <c r="V220" s="525">
        <v>41115</v>
      </c>
      <c r="W220" s="528">
        <v>1566</v>
      </c>
      <c r="X220" s="528">
        <v>1565</v>
      </c>
      <c r="Y220" s="528">
        <v>1</v>
      </c>
      <c r="Z220" s="510" t="s">
        <v>1298</v>
      </c>
      <c r="AA220" s="546"/>
      <c r="AB220" s="493"/>
      <c r="AC220" s="600"/>
      <c r="AD220" s="437"/>
      <c r="AE220" s="437"/>
      <c r="AF220" s="437"/>
      <c r="AG220" s="437"/>
      <c r="AH220" s="437"/>
      <c r="AI220" s="437"/>
      <c r="AJ220" s="437"/>
      <c r="AK220" s="437"/>
      <c r="AL220" s="437"/>
      <c r="AM220" s="437"/>
      <c r="AN220" s="437"/>
      <c r="AO220" s="437"/>
      <c r="AP220" s="437"/>
      <c r="AQ220" s="437"/>
      <c r="AR220" s="437"/>
      <c r="AS220" s="437"/>
      <c r="AT220" s="437"/>
      <c r="AU220" s="437"/>
      <c r="AV220" s="437"/>
      <c r="AW220" s="437"/>
      <c r="AX220" s="437"/>
      <c r="AY220" s="437"/>
      <c r="AZ220" s="437"/>
      <c r="BA220" s="437"/>
      <c r="BB220" s="437"/>
      <c r="BC220" s="437"/>
      <c r="BD220" s="437"/>
      <c r="BE220" s="437"/>
      <c r="BF220" s="437"/>
      <c r="BG220" s="437"/>
      <c r="BH220" s="437"/>
      <c r="BI220" s="437"/>
      <c r="BJ220" s="437"/>
      <c r="BK220" s="437"/>
      <c r="BL220" s="437"/>
      <c r="BM220" s="437"/>
      <c r="BN220" s="437"/>
      <c r="BO220" s="437"/>
      <c r="BP220" s="437"/>
      <c r="BQ220" s="437"/>
      <c r="BR220" s="437"/>
      <c r="BS220" s="437"/>
      <c r="BT220" s="437"/>
      <c r="BU220" s="437"/>
      <c r="BV220" s="437"/>
      <c r="BW220" s="437"/>
      <c r="BX220" s="437"/>
      <c r="BY220" s="437"/>
      <c r="BZ220" s="437"/>
      <c r="CA220" s="437"/>
      <c r="CB220" s="437"/>
      <c r="CC220" s="437"/>
      <c r="CD220" s="437"/>
      <c r="CE220" s="437"/>
      <c r="CF220" s="437"/>
      <c r="CG220" s="437"/>
      <c r="CH220" s="437"/>
      <c r="CI220" s="437"/>
      <c r="CJ220" s="437"/>
      <c r="CK220" s="437"/>
      <c r="CL220" s="437"/>
      <c r="CM220" s="437"/>
      <c r="CN220" s="437"/>
      <c r="CO220" s="437"/>
      <c r="CP220" s="437"/>
      <c r="CQ220" s="437"/>
      <c r="CR220" s="437"/>
      <c r="CS220" s="437"/>
      <c r="CT220" s="437"/>
      <c r="CU220" s="437"/>
      <c r="CV220" s="437"/>
      <c r="CW220" s="437"/>
      <c r="CX220" s="437"/>
      <c r="CY220" s="437"/>
      <c r="CZ220" s="437"/>
      <c r="DA220" s="437"/>
      <c r="DB220" s="437"/>
      <c r="DC220" s="437"/>
      <c r="DD220" s="437"/>
      <c r="DE220" s="437"/>
      <c r="DF220" s="437"/>
      <c r="DG220" s="437"/>
      <c r="DH220" s="437"/>
      <c r="DI220" s="437"/>
      <c r="DJ220" s="437"/>
      <c r="DK220" s="437"/>
      <c r="DL220" s="437"/>
      <c r="DM220" s="437"/>
      <c r="DN220" s="437"/>
      <c r="DO220" s="437"/>
      <c r="DP220" s="437"/>
      <c r="DQ220" s="437"/>
      <c r="DR220" s="437"/>
      <c r="DS220" s="437"/>
      <c r="DT220" s="437"/>
      <c r="DU220" s="437"/>
      <c r="DV220" s="437"/>
      <c r="DW220" s="437"/>
      <c r="DX220" s="437"/>
      <c r="DY220" s="437"/>
      <c r="DZ220" s="437"/>
      <c r="EA220" s="437"/>
      <c r="EB220" s="437"/>
      <c r="EC220" s="437"/>
      <c r="ED220" s="437"/>
      <c r="EE220" s="437"/>
      <c r="EF220" s="437"/>
      <c r="EG220" s="437"/>
      <c r="EH220" s="437"/>
      <c r="EI220" s="437"/>
      <c r="EJ220" s="437"/>
      <c r="EK220" s="437"/>
      <c r="EL220" s="437"/>
      <c r="EM220" s="437"/>
      <c r="EN220" s="437"/>
      <c r="EO220" s="437"/>
      <c r="EP220" s="437"/>
      <c r="EQ220" s="437"/>
      <c r="ER220" s="437"/>
      <c r="ES220" s="437"/>
      <c r="ET220" s="437"/>
      <c r="EU220" s="437"/>
      <c r="EV220" s="437"/>
      <c r="EW220" s="437"/>
      <c r="EX220" s="437"/>
      <c r="EY220" s="437"/>
      <c r="EZ220" s="437"/>
      <c r="FA220" s="437"/>
      <c r="FB220" s="437"/>
      <c r="FC220" s="437"/>
      <c r="FD220" s="437"/>
      <c r="FE220" s="437"/>
      <c r="FF220" s="437"/>
      <c r="FG220" s="437"/>
      <c r="FH220" s="437"/>
      <c r="FI220" s="437"/>
      <c r="FJ220" s="437"/>
      <c r="FK220" s="437"/>
      <c r="FL220" s="437"/>
      <c r="FM220" s="437"/>
      <c r="FN220" s="437"/>
      <c r="FO220" s="437"/>
      <c r="FP220" s="437"/>
      <c r="FQ220" s="437"/>
      <c r="FR220" s="437"/>
      <c r="FS220" s="437"/>
      <c r="FT220" s="437"/>
      <c r="FU220" s="437"/>
      <c r="FV220" s="437"/>
      <c r="FW220" s="437"/>
      <c r="FX220" s="437"/>
      <c r="FY220" s="437"/>
      <c r="FZ220" s="437"/>
      <c r="GA220" s="437"/>
      <c r="GB220" s="437"/>
      <c r="GC220" s="437"/>
      <c r="GD220" s="437"/>
      <c r="GE220" s="437"/>
      <c r="GF220" s="437"/>
      <c r="GG220" s="437"/>
      <c r="GH220" s="437"/>
      <c r="GI220" s="437"/>
      <c r="GJ220" s="437"/>
      <c r="GK220" s="437"/>
      <c r="GL220" s="437"/>
      <c r="GM220" s="437"/>
      <c r="GN220" s="437"/>
      <c r="GO220" s="437"/>
      <c r="GP220" s="437"/>
      <c r="GQ220" s="437"/>
      <c r="GR220" s="437"/>
      <c r="GS220" s="437"/>
      <c r="GT220" s="437"/>
      <c r="GU220" s="437"/>
      <c r="GV220" s="437"/>
      <c r="GW220" s="437"/>
      <c r="GX220" s="437"/>
      <c r="GY220" s="437"/>
      <c r="GZ220" s="437"/>
      <c r="HA220" s="437"/>
      <c r="HB220" s="437"/>
      <c r="HC220" s="437"/>
      <c r="HD220" s="437"/>
      <c r="HE220" s="437"/>
      <c r="HF220" s="437"/>
      <c r="HG220" s="437"/>
      <c r="HH220" s="437"/>
      <c r="HI220" s="437"/>
      <c r="HJ220" s="437"/>
      <c r="HK220" s="437"/>
      <c r="HL220" s="437"/>
      <c r="HM220" s="437"/>
      <c r="HN220" s="437"/>
      <c r="HO220" s="437"/>
      <c r="HP220" s="437"/>
      <c r="HQ220" s="437"/>
      <c r="HR220" s="437"/>
      <c r="HS220" s="437"/>
      <c r="HT220" s="437"/>
      <c r="HU220" s="437"/>
      <c r="HV220" s="437"/>
      <c r="HW220" s="437"/>
      <c r="HX220" s="437"/>
      <c r="HY220" s="437"/>
      <c r="HZ220" s="437"/>
      <c r="IA220" s="437"/>
      <c r="IB220" s="437"/>
      <c r="IC220" s="437"/>
      <c r="ID220" s="437"/>
      <c r="IE220" s="437"/>
      <c r="IF220" s="437"/>
      <c r="IG220" s="437"/>
      <c r="IH220" s="437"/>
      <c r="II220" s="437"/>
      <c r="IJ220" s="437"/>
      <c r="IK220" s="437"/>
      <c r="IL220" s="437"/>
      <c r="IM220" s="437"/>
      <c r="IN220" s="437"/>
      <c r="IO220" s="437"/>
      <c r="IP220" s="437"/>
      <c r="IQ220" s="437"/>
      <c r="IR220" s="437"/>
      <c r="IS220" s="437"/>
      <c r="IT220" s="437"/>
      <c r="IU220" s="437"/>
      <c r="IV220" s="437"/>
      <c r="IW220" s="437"/>
      <c r="IX220" s="437"/>
      <c r="IY220" s="437"/>
      <c r="IZ220" s="437"/>
      <c r="JA220" s="437"/>
      <c r="JB220" s="437"/>
      <c r="JC220" s="437"/>
      <c r="JD220" s="437"/>
      <c r="JE220" s="437"/>
      <c r="JF220" s="437"/>
      <c r="JG220" s="437"/>
      <c r="JH220" s="437"/>
      <c r="JI220" s="437"/>
      <c r="JJ220" s="437"/>
      <c r="JK220" s="437"/>
      <c r="JL220" s="437"/>
      <c r="JM220" s="437"/>
      <c r="JN220" s="437"/>
      <c r="JO220" s="437"/>
      <c r="JP220" s="437"/>
      <c r="JQ220" s="437"/>
      <c r="JR220" s="437"/>
      <c r="JS220" s="437"/>
      <c r="JT220" s="437"/>
      <c r="JU220" s="437"/>
      <c r="JV220" s="437"/>
      <c r="JW220" s="437"/>
      <c r="JX220" s="437"/>
      <c r="JY220" s="437"/>
      <c r="JZ220" s="437"/>
      <c r="KA220" s="437"/>
      <c r="KB220" s="437"/>
      <c r="KC220" s="437"/>
      <c r="KD220" s="437"/>
      <c r="KE220" s="437"/>
      <c r="KF220" s="437"/>
      <c r="KG220" s="437"/>
      <c r="KH220" s="437"/>
      <c r="KI220" s="437"/>
      <c r="KJ220" s="437"/>
      <c r="KK220" s="437"/>
      <c r="KL220" s="437"/>
      <c r="KM220" s="437"/>
      <c r="KN220" s="437"/>
      <c r="KO220" s="437"/>
      <c r="KP220" s="437"/>
      <c r="KQ220" s="437"/>
      <c r="KR220" s="437"/>
      <c r="KS220" s="437"/>
      <c r="KT220" s="437"/>
      <c r="KU220" s="437"/>
      <c r="KV220" s="437"/>
      <c r="KW220" s="437"/>
      <c r="KX220" s="437"/>
      <c r="KY220" s="437"/>
      <c r="KZ220" s="437"/>
      <c r="LA220" s="437"/>
      <c r="LB220" s="437"/>
      <c r="LC220" s="437"/>
      <c r="LD220" s="437"/>
      <c r="LE220" s="437"/>
      <c r="LF220" s="437"/>
      <c r="LG220" s="437"/>
      <c r="LH220" s="437"/>
      <c r="LI220" s="437"/>
      <c r="LJ220" s="437"/>
      <c r="LK220" s="437"/>
      <c r="LL220" s="437"/>
      <c r="LM220" s="437"/>
      <c r="LN220" s="437"/>
      <c r="LO220" s="437"/>
      <c r="LP220" s="437"/>
      <c r="LQ220" s="437"/>
      <c r="LR220" s="437"/>
      <c r="LS220" s="437"/>
      <c r="LT220" s="437"/>
    </row>
    <row r="221" spans="1:332" s="438" customFormat="1" ht="110.25" x14ac:dyDescent="0.25">
      <c r="A221" s="662" t="str">
        <f>CONCATENATE(MUEBLES2[[#This Row],[No..]],"-",MUEBLES2[[#This Row],[No. Area ]],"-",MUEBLES2[[#This Row],[No. Del Bien ]],"-",MUEBLES2[[#This Row],[No. Consecutivo del Bien ]],"-",MUEBLES2[[#This Row],[No. de inventario]])</f>
        <v>01-06-275-003-0215</v>
      </c>
      <c r="B221" s="495"/>
      <c r="C221" s="495" t="s">
        <v>6941</v>
      </c>
      <c r="D221" s="494" t="s">
        <v>4060</v>
      </c>
      <c r="E221" s="495" t="str">
        <f>VLOOKUP(MUEBLES2[[#This Row],[No..]],EDIFICIOS[],2,FALSE)</f>
        <v>PALACIO MUNICIPAL</v>
      </c>
      <c r="F221" s="495" t="str">
        <f>VLOOKUP(MUEBLES2[[#This Row],[No..]],EDIFICIOS[],3,FALSE)</f>
        <v>PALACIO MUNICIPAL, S/N, COLONIA CENTRO</v>
      </c>
      <c r="G221" s="496" t="s">
        <v>4064</v>
      </c>
      <c r="H221" s="494" t="str">
        <f>VLOOKUP(MUEBLES2[[#This Row],[No. Area ]],AREAS[],2,FALSE)</f>
        <v xml:space="preserve">SECRETARÍA GENERAL MUNICIPAL </v>
      </c>
      <c r="I221" s="496" t="str">
        <f>VLOOKUP(MUEBLES2[[#This Row],[No. Area ]],AREAS[],5,FALSE)</f>
        <v>C. CLEMENTE HERNÁNDEZ ESPINOZA</v>
      </c>
      <c r="J221" s="496">
        <v>113</v>
      </c>
      <c r="K221" s="494" t="str">
        <f>VLOOKUP(MUEBLES2[[#This Row],[Núm. De nomina]],PERSONAL[],2,FALSE)</f>
        <v>C. CLEMENTE HERNÁNDEZ ESPINOZA</v>
      </c>
      <c r="L221" s="496" t="str">
        <f>VLOOKUP(MUEBLES2[[#This Row],[Núm. De nomina]],PERSONAL[],3,FALSE)</f>
        <v>SECRETARIO GENERAL MUNICIPAL</v>
      </c>
      <c r="M221" s="494" t="s">
        <v>4908</v>
      </c>
      <c r="N221" s="529" t="s">
        <v>4694</v>
      </c>
      <c r="O221" s="497" t="str">
        <f>VLOOKUP(MUEBLES2[[#This Row],[No. Del Bien ]],BIENES[],2,FALSE)</f>
        <v>SILLÓN</v>
      </c>
      <c r="P221" s="499" t="s">
        <v>2717</v>
      </c>
      <c r="Q221" s="529" t="s">
        <v>5157</v>
      </c>
      <c r="R221" s="494" t="s">
        <v>39</v>
      </c>
      <c r="S221" s="494" t="s">
        <v>39</v>
      </c>
      <c r="T221" s="494" t="s">
        <v>39</v>
      </c>
      <c r="U221" s="494" t="s">
        <v>40</v>
      </c>
      <c r="V221" s="525">
        <v>36605</v>
      </c>
      <c r="W221" s="528">
        <v>2077.66</v>
      </c>
      <c r="X221" s="528">
        <v>0</v>
      </c>
      <c r="Y221" s="528">
        <v>2077.66</v>
      </c>
      <c r="Z221" s="510" t="s">
        <v>26</v>
      </c>
      <c r="AA221" s="546"/>
      <c r="AB221" s="493"/>
      <c r="AC221" s="600"/>
      <c r="AD221" s="437"/>
      <c r="AE221" s="437"/>
      <c r="AF221" s="437"/>
      <c r="AG221" s="437"/>
      <c r="AH221" s="437"/>
      <c r="AI221" s="437"/>
      <c r="AJ221" s="437"/>
      <c r="AK221" s="437"/>
      <c r="AL221" s="437"/>
      <c r="AM221" s="437"/>
      <c r="AN221" s="437"/>
      <c r="AO221" s="437"/>
      <c r="AP221" s="437"/>
      <c r="AQ221" s="437"/>
      <c r="AR221" s="437"/>
      <c r="AS221" s="437"/>
      <c r="AT221" s="437"/>
      <c r="AU221" s="437"/>
      <c r="AV221" s="437"/>
      <c r="AW221" s="437"/>
      <c r="AX221" s="437"/>
      <c r="AY221" s="437"/>
      <c r="AZ221" s="437"/>
      <c r="BA221" s="437"/>
      <c r="BB221" s="437"/>
      <c r="BC221" s="437"/>
      <c r="BD221" s="437"/>
      <c r="BE221" s="437"/>
      <c r="BF221" s="437"/>
      <c r="BG221" s="437"/>
      <c r="BH221" s="437"/>
      <c r="BI221" s="437"/>
      <c r="BJ221" s="437"/>
      <c r="BK221" s="437"/>
      <c r="BL221" s="437"/>
      <c r="BM221" s="437"/>
      <c r="BN221" s="437"/>
      <c r="BO221" s="437"/>
      <c r="BP221" s="437"/>
      <c r="BQ221" s="437"/>
      <c r="BR221" s="437"/>
      <c r="BS221" s="437"/>
      <c r="BT221" s="437"/>
      <c r="BU221" s="437"/>
      <c r="BV221" s="437"/>
      <c r="BW221" s="437"/>
      <c r="BX221" s="437"/>
      <c r="BY221" s="437"/>
      <c r="BZ221" s="437"/>
      <c r="CA221" s="437"/>
      <c r="CB221" s="437"/>
      <c r="CC221" s="437"/>
      <c r="CD221" s="437"/>
      <c r="CE221" s="437"/>
      <c r="CF221" s="437"/>
      <c r="CG221" s="437"/>
      <c r="CH221" s="437"/>
      <c r="CI221" s="437"/>
      <c r="CJ221" s="437"/>
      <c r="CK221" s="437"/>
      <c r="CL221" s="437"/>
      <c r="CM221" s="437"/>
      <c r="CN221" s="437"/>
      <c r="CO221" s="437"/>
      <c r="CP221" s="437"/>
      <c r="CQ221" s="437"/>
      <c r="CR221" s="437"/>
      <c r="CS221" s="437"/>
      <c r="CT221" s="437"/>
      <c r="CU221" s="437"/>
      <c r="CV221" s="437"/>
      <c r="CW221" s="437"/>
      <c r="CX221" s="437"/>
      <c r="CY221" s="437"/>
      <c r="CZ221" s="437"/>
      <c r="DA221" s="437"/>
      <c r="DB221" s="437"/>
      <c r="DC221" s="437"/>
      <c r="DD221" s="437"/>
      <c r="DE221" s="437"/>
      <c r="DF221" s="437"/>
      <c r="DG221" s="437"/>
      <c r="DH221" s="437"/>
      <c r="DI221" s="437"/>
      <c r="DJ221" s="437"/>
      <c r="DK221" s="437"/>
      <c r="DL221" s="437"/>
      <c r="DM221" s="437"/>
      <c r="DN221" s="437"/>
      <c r="DO221" s="437"/>
      <c r="DP221" s="437"/>
      <c r="DQ221" s="437"/>
      <c r="DR221" s="437"/>
      <c r="DS221" s="437"/>
      <c r="DT221" s="437"/>
      <c r="DU221" s="437"/>
      <c r="DV221" s="437"/>
      <c r="DW221" s="437"/>
      <c r="DX221" s="437"/>
      <c r="DY221" s="437"/>
      <c r="DZ221" s="437"/>
      <c r="EA221" s="437"/>
      <c r="EB221" s="437"/>
      <c r="EC221" s="437"/>
      <c r="ED221" s="437"/>
      <c r="EE221" s="437"/>
      <c r="EF221" s="437"/>
      <c r="EG221" s="437"/>
      <c r="EH221" s="437"/>
      <c r="EI221" s="437"/>
      <c r="EJ221" s="437"/>
      <c r="EK221" s="437"/>
      <c r="EL221" s="437"/>
      <c r="EM221" s="437"/>
      <c r="EN221" s="437"/>
      <c r="EO221" s="437"/>
      <c r="EP221" s="437"/>
      <c r="EQ221" s="437"/>
      <c r="ER221" s="437"/>
      <c r="ES221" s="437"/>
      <c r="ET221" s="437"/>
      <c r="EU221" s="437"/>
      <c r="EV221" s="437"/>
      <c r="EW221" s="437"/>
      <c r="EX221" s="437"/>
      <c r="EY221" s="437"/>
      <c r="EZ221" s="437"/>
      <c r="FA221" s="437"/>
      <c r="FB221" s="437"/>
      <c r="FC221" s="437"/>
      <c r="FD221" s="437"/>
      <c r="FE221" s="437"/>
      <c r="FF221" s="437"/>
      <c r="FG221" s="437"/>
      <c r="FH221" s="437"/>
      <c r="FI221" s="437"/>
      <c r="FJ221" s="437"/>
      <c r="FK221" s="437"/>
      <c r="FL221" s="437"/>
      <c r="FM221" s="437"/>
      <c r="FN221" s="437"/>
      <c r="FO221" s="437"/>
      <c r="FP221" s="437"/>
      <c r="FQ221" s="437"/>
      <c r="FR221" s="437"/>
      <c r="FS221" s="437"/>
      <c r="FT221" s="437"/>
      <c r="FU221" s="437"/>
      <c r="FV221" s="437"/>
      <c r="FW221" s="437"/>
      <c r="FX221" s="437"/>
      <c r="FY221" s="437"/>
      <c r="FZ221" s="437"/>
      <c r="GA221" s="437"/>
      <c r="GB221" s="437"/>
      <c r="GC221" s="437"/>
      <c r="GD221" s="437"/>
      <c r="GE221" s="437"/>
      <c r="GF221" s="437"/>
      <c r="GG221" s="437"/>
      <c r="GH221" s="437"/>
      <c r="GI221" s="437"/>
      <c r="GJ221" s="437"/>
      <c r="GK221" s="437"/>
      <c r="GL221" s="437"/>
      <c r="GM221" s="437"/>
      <c r="GN221" s="437"/>
      <c r="GO221" s="437"/>
      <c r="GP221" s="437"/>
      <c r="GQ221" s="437"/>
      <c r="GR221" s="437"/>
      <c r="GS221" s="437"/>
      <c r="GT221" s="437"/>
      <c r="GU221" s="437"/>
      <c r="GV221" s="437"/>
      <c r="GW221" s="437"/>
      <c r="GX221" s="437"/>
      <c r="GY221" s="437"/>
      <c r="GZ221" s="437"/>
      <c r="HA221" s="437"/>
      <c r="HB221" s="437"/>
      <c r="HC221" s="437"/>
      <c r="HD221" s="437"/>
      <c r="HE221" s="437"/>
      <c r="HF221" s="437"/>
      <c r="HG221" s="437"/>
      <c r="HH221" s="437"/>
      <c r="HI221" s="437"/>
      <c r="HJ221" s="437"/>
      <c r="HK221" s="437"/>
      <c r="HL221" s="437"/>
      <c r="HM221" s="437"/>
      <c r="HN221" s="437"/>
      <c r="HO221" s="437"/>
      <c r="HP221" s="437"/>
      <c r="HQ221" s="437"/>
      <c r="HR221" s="437"/>
      <c r="HS221" s="437"/>
      <c r="HT221" s="437"/>
      <c r="HU221" s="437"/>
      <c r="HV221" s="437"/>
      <c r="HW221" s="437"/>
      <c r="HX221" s="437"/>
      <c r="HY221" s="437"/>
      <c r="HZ221" s="437"/>
      <c r="IA221" s="437"/>
      <c r="IB221" s="437"/>
      <c r="IC221" s="437"/>
      <c r="ID221" s="437"/>
      <c r="IE221" s="437"/>
      <c r="IF221" s="437"/>
      <c r="IG221" s="437"/>
      <c r="IH221" s="437"/>
      <c r="II221" s="437"/>
      <c r="IJ221" s="437"/>
      <c r="IK221" s="437"/>
      <c r="IL221" s="437"/>
      <c r="IM221" s="437"/>
      <c r="IN221" s="437"/>
      <c r="IO221" s="437"/>
      <c r="IP221" s="437"/>
      <c r="IQ221" s="437"/>
      <c r="IR221" s="437"/>
      <c r="IS221" s="437"/>
      <c r="IT221" s="437"/>
      <c r="IU221" s="437"/>
      <c r="IV221" s="437"/>
      <c r="IW221" s="437"/>
      <c r="IX221" s="437"/>
      <c r="IY221" s="437"/>
      <c r="IZ221" s="437"/>
      <c r="JA221" s="437"/>
      <c r="JB221" s="437"/>
      <c r="JC221" s="437"/>
      <c r="JD221" s="437"/>
      <c r="JE221" s="437"/>
      <c r="JF221" s="437"/>
      <c r="JG221" s="437"/>
      <c r="JH221" s="437"/>
      <c r="JI221" s="437"/>
      <c r="JJ221" s="437"/>
      <c r="JK221" s="437"/>
      <c r="JL221" s="437"/>
      <c r="JM221" s="437"/>
      <c r="JN221" s="437"/>
      <c r="JO221" s="437"/>
      <c r="JP221" s="437"/>
      <c r="JQ221" s="437"/>
      <c r="JR221" s="437"/>
      <c r="JS221" s="437"/>
      <c r="JT221" s="437"/>
      <c r="JU221" s="437"/>
      <c r="JV221" s="437"/>
      <c r="JW221" s="437"/>
      <c r="JX221" s="437"/>
      <c r="JY221" s="437"/>
      <c r="JZ221" s="437"/>
      <c r="KA221" s="437"/>
      <c r="KB221" s="437"/>
      <c r="KC221" s="437"/>
      <c r="KD221" s="437"/>
      <c r="KE221" s="437"/>
      <c r="KF221" s="437"/>
      <c r="KG221" s="437"/>
      <c r="KH221" s="437"/>
      <c r="KI221" s="437"/>
      <c r="KJ221" s="437"/>
      <c r="KK221" s="437"/>
      <c r="KL221" s="437"/>
      <c r="KM221" s="437"/>
      <c r="KN221" s="437"/>
      <c r="KO221" s="437"/>
      <c r="KP221" s="437"/>
      <c r="KQ221" s="437"/>
      <c r="KR221" s="437"/>
      <c r="KS221" s="437"/>
      <c r="KT221" s="437"/>
      <c r="KU221" s="437"/>
      <c r="KV221" s="437"/>
      <c r="KW221" s="437"/>
      <c r="KX221" s="437"/>
      <c r="KY221" s="437"/>
      <c r="KZ221" s="437"/>
      <c r="LA221" s="437"/>
      <c r="LB221" s="437"/>
      <c r="LC221" s="437"/>
      <c r="LD221" s="437"/>
      <c r="LE221" s="437"/>
      <c r="LF221" s="437"/>
      <c r="LG221" s="437"/>
      <c r="LH221" s="437"/>
      <c r="LI221" s="437"/>
      <c r="LJ221" s="437"/>
      <c r="LK221" s="437"/>
      <c r="LL221" s="437"/>
      <c r="LM221" s="437"/>
      <c r="LN221" s="437"/>
      <c r="LO221" s="437"/>
      <c r="LP221" s="437"/>
      <c r="LQ221" s="437"/>
      <c r="LR221" s="437"/>
      <c r="LS221" s="437"/>
      <c r="LT221" s="437"/>
    </row>
    <row r="222" spans="1:332" s="438" customFormat="1" ht="110.25" x14ac:dyDescent="0.25">
      <c r="A222" s="662" t="str">
        <f>CONCATENATE(MUEBLES2[[#This Row],[No..]],"-",MUEBLES2[[#This Row],[No. Area ]],"-",MUEBLES2[[#This Row],[No. Del Bien ]],"-",MUEBLES2[[#This Row],[No. Consecutivo del Bien ]],"-",MUEBLES2[[#This Row],[No. de inventario]])</f>
        <v>01-06-275-004-0216</v>
      </c>
      <c r="B222" s="495"/>
      <c r="C222" s="495" t="s">
        <v>6942</v>
      </c>
      <c r="D222" s="494" t="s">
        <v>4060</v>
      </c>
      <c r="E222" s="495" t="str">
        <f>VLOOKUP(MUEBLES2[[#This Row],[No..]],EDIFICIOS[],2,FALSE)</f>
        <v>PALACIO MUNICIPAL</v>
      </c>
      <c r="F222" s="495" t="str">
        <f>VLOOKUP(MUEBLES2[[#This Row],[No..]],EDIFICIOS[],3,FALSE)</f>
        <v>PALACIO MUNICIPAL, S/N, COLONIA CENTRO</v>
      </c>
      <c r="G222" s="496" t="s">
        <v>4064</v>
      </c>
      <c r="H222" s="494" t="str">
        <f>VLOOKUP(MUEBLES2[[#This Row],[No. Area ]],AREAS[],2,FALSE)</f>
        <v xml:space="preserve">SECRETARÍA GENERAL MUNICIPAL </v>
      </c>
      <c r="I222" s="496" t="str">
        <f>VLOOKUP(MUEBLES2[[#This Row],[No. Area ]],AREAS[],5,FALSE)</f>
        <v>C. CLEMENTE HERNÁNDEZ ESPINOZA</v>
      </c>
      <c r="J222" s="496">
        <v>113</v>
      </c>
      <c r="K222" s="494" t="str">
        <f>VLOOKUP(MUEBLES2[[#This Row],[Núm. De nomina]],PERSONAL[],2,FALSE)</f>
        <v>C. CLEMENTE HERNÁNDEZ ESPINOZA</v>
      </c>
      <c r="L222" s="496" t="str">
        <f>VLOOKUP(MUEBLES2[[#This Row],[Núm. De nomina]],PERSONAL[],3,FALSE)</f>
        <v>SECRETARIO GENERAL MUNICIPAL</v>
      </c>
      <c r="M222" s="494" t="s">
        <v>4908</v>
      </c>
      <c r="N222" s="529" t="s">
        <v>4695</v>
      </c>
      <c r="O222" s="497" t="str">
        <f>VLOOKUP(MUEBLES2[[#This Row],[No. Del Bien ]],BIENES[],2,FALSE)</f>
        <v>SILLÓN</v>
      </c>
      <c r="P222" s="499" t="s">
        <v>2717</v>
      </c>
      <c r="Q222" s="529" t="s">
        <v>5158</v>
      </c>
      <c r="R222" s="494" t="s">
        <v>39</v>
      </c>
      <c r="S222" s="494" t="s">
        <v>39</v>
      </c>
      <c r="T222" s="494" t="s">
        <v>39</v>
      </c>
      <c r="U222" s="494" t="s">
        <v>40</v>
      </c>
      <c r="V222" s="525">
        <v>36605</v>
      </c>
      <c r="W222" s="528">
        <v>2077.67</v>
      </c>
      <c r="X222" s="528">
        <v>0</v>
      </c>
      <c r="Y222" s="528">
        <v>2077.67</v>
      </c>
      <c r="Z222" s="510" t="s">
        <v>26</v>
      </c>
      <c r="AA222" s="546"/>
      <c r="AB222" s="493"/>
      <c r="AC222" s="600"/>
      <c r="AD222" s="437"/>
      <c r="AE222" s="437"/>
      <c r="AF222" s="437"/>
      <c r="AG222" s="437"/>
      <c r="AH222" s="437"/>
      <c r="AI222" s="437"/>
      <c r="AJ222" s="437"/>
      <c r="AK222" s="437"/>
      <c r="AL222" s="437"/>
      <c r="AM222" s="437"/>
      <c r="AN222" s="437"/>
      <c r="AO222" s="437"/>
      <c r="AP222" s="437"/>
      <c r="AQ222" s="437"/>
      <c r="AR222" s="437"/>
      <c r="AS222" s="437"/>
      <c r="AT222" s="437"/>
      <c r="AU222" s="437"/>
      <c r="AV222" s="437"/>
      <c r="AW222" s="437"/>
      <c r="AX222" s="437"/>
      <c r="AY222" s="437"/>
      <c r="AZ222" s="437"/>
      <c r="BA222" s="437"/>
      <c r="BB222" s="437"/>
      <c r="BC222" s="437"/>
      <c r="BD222" s="437"/>
      <c r="BE222" s="437"/>
      <c r="BF222" s="437"/>
      <c r="BG222" s="437"/>
      <c r="BH222" s="437"/>
      <c r="BI222" s="437"/>
      <c r="BJ222" s="437"/>
      <c r="BK222" s="437"/>
      <c r="BL222" s="437"/>
      <c r="BM222" s="437"/>
      <c r="BN222" s="437"/>
      <c r="BO222" s="437"/>
      <c r="BP222" s="437"/>
      <c r="BQ222" s="437"/>
      <c r="BR222" s="437"/>
      <c r="BS222" s="437"/>
      <c r="BT222" s="437"/>
      <c r="BU222" s="437"/>
      <c r="BV222" s="437"/>
      <c r="BW222" s="437"/>
      <c r="BX222" s="437"/>
      <c r="BY222" s="437"/>
      <c r="BZ222" s="437"/>
      <c r="CA222" s="437"/>
      <c r="CB222" s="437"/>
      <c r="CC222" s="437"/>
      <c r="CD222" s="437"/>
      <c r="CE222" s="437"/>
      <c r="CF222" s="437"/>
      <c r="CG222" s="437"/>
      <c r="CH222" s="437"/>
      <c r="CI222" s="437"/>
      <c r="CJ222" s="437"/>
      <c r="CK222" s="437"/>
      <c r="CL222" s="437"/>
      <c r="CM222" s="437"/>
      <c r="CN222" s="437"/>
      <c r="CO222" s="437"/>
      <c r="CP222" s="437"/>
      <c r="CQ222" s="437"/>
      <c r="CR222" s="437"/>
      <c r="CS222" s="437"/>
      <c r="CT222" s="437"/>
      <c r="CU222" s="437"/>
      <c r="CV222" s="437"/>
      <c r="CW222" s="437"/>
      <c r="CX222" s="437"/>
      <c r="CY222" s="437"/>
      <c r="CZ222" s="437"/>
      <c r="DA222" s="437"/>
      <c r="DB222" s="437"/>
      <c r="DC222" s="437"/>
      <c r="DD222" s="437"/>
      <c r="DE222" s="437"/>
      <c r="DF222" s="437"/>
      <c r="DG222" s="437"/>
      <c r="DH222" s="437"/>
      <c r="DI222" s="437"/>
      <c r="DJ222" s="437"/>
      <c r="DK222" s="437"/>
      <c r="DL222" s="437"/>
      <c r="DM222" s="437"/>
      <c r="DN222" s="437"/>
      <c r="DO222" s="437"/>
      <c r="DP222" s="437"/>
      <c r="DQ222" s="437"/>
      <c r="DR222" s="437"/>
      <c r="DS222" s="437"/>
      <c r="DT222" s="437"/>
      <c r="DU222" s="437"/>
      <c r="DV222" s="437"/>
      <c r="DW222" s="437"/>
      <c r="DX222" s="437"/>
      <c r="DY222" s="437"/>
      <c r="DZ222" s="437"/>
      <c r="EA222" s="437"/>
      <c r="EB222" s="437"/>
      <c r="EC222" s="437"/>
      <c r="ED222" s="437"/>
      <c r="EE222" s="437"/>
      <c r="EF222" s="437"/>
      <c r="EG222" s="437"/>
      <c r="EH222" s="437"/>
      <c r="EI222" s="437"/>
      <c r="EJ222" s="437"/>
      <c r="EK222" s="437"/>
      <c r="EL222" s="437"/>
      <c r="EM222" s="437"/>
      <c r="EN222" s="437"/>
      <c r="EO222" s="437"/>
      <c r="EP222" s="437"/>
      <c r="EQ222" s="437"/>
      <c r="ER222" s="437"/>
      <c r="ES222" s="437"/>
      <c r="ET222" s="437"/>
      <c r="EU222" s="437"/>
      <c r="EV222" s="437"/>
      <c r="EW222" s="437"/>
      <c r="EX222" s="437"/>
      <c r="EY222" s="437"/>
      <c r="EZ222" s="437"/>
      <c r="FA222" s="437"/>
      <c r="FB222" s="437"/>
      <c r="FC222" s="437"/>
      <c r="FD222" s="437"/>
      <c r="FE222" s="437"/>
      <c r="FF222" s="437"/>
      <c r="FG222" s="437"/>
      <c r="FH222" s="437"/>
      <c r="FI222" s="437"/>
      <c r="FJ222" s="437"/>
      <c r="FK222" s="437"/>
      <c r="FL222" s="437"/>
      <c r="FM222" s="437"/>
      <c r="FN222" s="437"/>
      <c r="FO222" s="437"/>
      <c r="FP222" s="437"/>
      <c r="FQ222" s="437"/>
      <c r="FR222" s="437"/>
      <c r="FS222" s="437"/>
      <c r="FT222" s="437"/>
      <c r="FU222" s="437"/>
      <c r="FV222" s="437"/>
      <c r="FW222" s="437"/>
      <c r="FX222" s="437"/>
      <c r="FY222" s="437"/>
      <c r="FZ222" s="437"/>
      <c r="GA222" s="437"/>
      <c r="GB222" s="437"/>
      <c r="GC222" s="437"/>
      <c r="GD222" s="437"/>
      <c r="GE222" s="437"/>
      <c r="GF222" s="437"/>
      <c r="GG222" s="437"/>
      <c r="GH222" s="437"/>
      <c r="GI222" s="437"/>
      <c r="GJ222" s="437"/>
      <c r="GK222" s="437"/>
      <c r="GL222" s="437"/>
      <c r="GM222" s="437"/>
      <c r="GN222" s="437"/>
      <c r="GO222" s="437"/>
      <c r="GP222" s="437"/>
      <c r="GQ222" s="437"/>
      <c r="GR222" s="437"/>
      <c r="GS222" s="437"/>
      <c r="GT222" s="437"/>
      <c r="GU222" s="437"/>
      <c r="GV222" s="437"/>
      <c r="GW222" s="437"/>
      <c r="GX222" s="437"/>
      <c r="GY222" s="437"/>
      <c r="GZ222" s="437"/>
      <c r="HA222" s="437"/>
      <c r="HB222" s="437"/>
      <c r="HC222" s="437"/>
      <c r="HD222" s="437"/>
      <c r="HE222" s="437"/>
      <c r="HF222" s="437"/>
      <c r="HG222" s="437"/>
      <c r="HH222" s="437"/>
      <c r="HI222" s="437"/>
      <c r="HJ222" s="437"/>
      <c r="HK222" s="437"/>
      <c r="HL222" s="437"/>
      <c r="HM222" s="437"/>
      <c r="HN222" s="437"/>
      <c r="HO222" s="437"/>
      <c r="HP222" s="437"/>
      <c r="HQ222" s="437"/>
      <c r="HR222" s="437"/>
      <c r="HS222" s="437"/>
      <c r="HT222" s="437"/>
      <c r="HU222" s="437"/>
      <c r="HV222" s="437"/>
      <c r="HW222" s="437"/>
      <c r="HX222" s="437"/>
      <c r="HY222" s="437"/>
      <c r="HZ222" s="437"/>
      <c r="IA222" s="437"/>
      <c r="IB222" s="437"/>
      <c r="IC222" s="437"/>
      <c r="ID222" s="437"/>
      <c r="IE222" s="437"/>
      <c r="IF222" s="437"/>
      <c r="IG222" s="437"/>
      <c r="IH222" s="437"/>
      <c r="II222" s="437"/>
      <c r="IJ222" s="437"/>
      <c r="IK222" s="437"/>
      <c r="IL222" s="437"/>
      <c r="IM222" s="437"/>
      <c r="IN222" s="437"/>
      <c r="IO222" s="437"/>
      <c r="IP222" s="437"/>
      <c r="IQ222" s="437"/>
      <c r="IR222" s="437"/>
      <c r="IS222" s="437"/>
      <c r="IT222" s="437"/>
      <c r="IU222" s="437"/>
      <c r="IV222" s="437"/>
      <c r="IW222" s="437"/>
      <c r="IX222" s="437"/>
      <c r="IY222" s="437"/>
      <c r="IZ222" s="437"/>
      <c r="JA222" s="437"/>
      <c r="JB222" s="437"/>
      <c r="JC222" s="437"/>
      <c r="JD222" s="437"/>
      <c r="JE222" s="437"/>
      <c r="JF222" s="437"/>
      <c r="JG222" s="437"/>
      <c r="JH222" s="437"/>
      <c r="JI222" s="437"/>
      <c r="JJ222" s="437"/>
      <c r="JK222" s="437"/>
      <c r="JL222" s="437"/>
      <c r="JM222" s="437"/>
      <c r="JN222" s="437"/>
      <c r="JO222" s="437"/>
      <c r="JP222" s="437"/>
      <c r="JQ222" s="437"/>
      <c r="JR222" s="437"/>
      <c r="JS222" s="437"/>
      <c r="JT222" s="437"/>
      <c r="JU222" s="437"/>
      <c r="JV222" s="437"/>
      <c r="JW222" s="437"/>
      <c r="JX222" s="437"/>
      <c r="JY222" s="437"/>
      <c r="JZ222" s="437"/>
      <c r="KA222" s="437"/>
      <c r="KB222" s="437"/>
      <c r="KC222" s="437"/>
      <c r="KD222" s="437"/>
      <c r="KE222" s="437"/>
      <c r="KF222" s="437"/>
      <c r="KG222" s="437"/>
      <c r="KH222" s="437"/>
      <c r="KI222" s="437"/>
      <c r="KJ222" s="437"/>
      <c r="KK222" s="437"/>
      <c r="KL222" s="437"/>
      <c r="KM222" s="437"/>
      <c r="KN222" s="437"/>
      <c r="KO222" s="437"/>
      <c r="KP222" s="437"/>
      <c r="KQ222" s="437"/>
      <c r="KR222" s="437"/>
      <c r="KS222" s="437"/>
      <c r="KT222" s="437"/>
      <c r="KU222" s="437"/>
      <c r="KV222" s="437"/>
      <c r="KW222" s="437"/>
      <c r="KX222" s="437"/>
      <c r="KY222" s="437"/>
      <c r="KZ222" s="437"/>
      <c r="LA222" s="437"/>
      <c r="LB222" s="437"/>
      <c r="LC222" s="437"/>
      <c r="LD222" s="437"/>
      <c r="LE222" s="437"/>
      <c r="LF222" s="437"/>
      <c r="LG222" s="437"/>
      <c r="LH222" s="437"/>
      <c r="LI222" s="437"/>
      <c r="LJ222" s="437"/>
      <c r="LK222" s="437"/>
      <c r="LL222" s="437"/>
      <c r="LM222" s="437"/>
      <c r="LN222" s="437"/>
      <c r="LO222" s="437"/>
      <c r="LP222" s="437"/>
      <c r="LQ222" s="437"/>
      <c r="LR222" s="437"/>
      <c r="LS222" s="437"/>
      <c r="LT222" s="437"/>
    </row>
    <row r="223" spans="1:332" s="15" customFormat="1" ht="110.25" x14ac:dyDescent="0.25">
      <c r="A223" s="662" t="str">
        <f>CONCATENATE(MUEBLES2[[#This Row],[No..]],"-",MUEBLES2[[#This Row],[No. Area ]],"-",MUEBLES2[[#This Row],[No. Del Bien ]],"-",MUEBLES2[[#This Row],[No. Consecutivo del Bien ]],"-",MUEBLES2[[#This Row],[No. de inventario]])</f>
        <v>01-06-275-005-0217</v>
      </c>
      <c r="B223" s="495"/>
      <c r="C223" s="495" t="s">
        <v>6943</v>
      </c>
      <c r="D223" s="494" t="s">
        <v>4060</v>
      </c>
      <c r="E223" s="495" t="str">
        <f>VLOOKUP(MUEBLES2[[#This Row],[No..]],EDIFICIOS[],2,FALSE)</f>
        <v>PALACIO MUNICIPAL</v>
      </c>
      <c r="F223" s="495" t="str">
        <f>VLOOKUP(MUEBLES2[[#This Row],[No..]],EDIFICIOS[],3,FALSE)</f>
        <v>PALACIO MUNICIPAL, S/N, COLONIA CENTRO</v>
      </c>
      <c r="G223" s="496" t="s">
        <v>4064</v>
      </c>
      <c r="H223" s="494" t="str">
        <f>VLOOKUP(MUEBLES2[[#This Row],[No. Area ]],AREAS[],2,FALSE)</f>
        <v xml:space="preserve">SECRETARÍA GENERAL MUNICIPAL </v>
      </c>
      <c r="I223" s="496" t="str">
        <f>VLOOKUP(MUEBLES2[[#This Row],[No. Area ]],AREAS[],5,FALSE)</f>
        <v>C. CLEMENTE HERNÁNDEZ ESPINOZA</v>
      </c>
      <c r="J223" s="496">
        <v>113</v>
      </c>
      <c r="K223" s="494" t="str">
        <f>VLOOKUP(MUEBLES2[[#This Row],[Núm. De nomina]],PERSONAL[],2,FALSE)</f>
        <v>C. CLEMENTE HERNÁNDEZ ESPINOZA</v>
      </c>
      <c r="L223" s="496" t="str">
        <f>VLOOKUP(MUEBLES2[[#This Row],[Núm. De nomina]],PERSONAL[],3,FALSE)</f>
        <v>SECRETARIO GENERAL MUNICIPAL</v>
      </c>
      <c r="M223" s="494" t="s">
        <v>4908</v>
      </c>
      <c r="N223" s="529" t="s">
        <v>4696</v>
      </c>
      <c r="O223" s="497" t="str">
        <f>VLOOKUP(MUEBLES2[[#This Row],[No. Del Bien ]],BIENES[],2,FALSE)</f>
        <v>SILLÓN</v>
      </c>
      <c r="P223" s="499" t="s">
        <v>2717</v>
      </c>
      <c r="Q223" s="529" t="s">
        <v>5159</v>
      </c>
      <c r="R223" s="494" t="s">
        <v>39</v>
      </c>
      <c r="S223" s="494" t="s">
        <v>39</v>
      </c>
      <c r="T223" s="494" t="s">
        <v>39</v>
      </c>
      <c r="U223" s="494" t="s">
        <v>40</v>
      </c>
      <c r="V223" s="525">
        <v>36605</v>
      </c>
      <c r="W223" s="528">
        <v>2077.67</v>
      </c>
      <c r="X223" s="528">
        <v>0</v>
      </c>
      <c r="Y223" s="528">
        <v>2077.67</v>
      </c>
      <c r="Z223" s="510" t="s">
        <v>26</v>
      </c>
      <c r="AA223" s="546"/>
      <c r="AB223" s="493"/>
      <c r="AC223" s="600"/>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c r="IT223" s="9"/>
      <c r="IU223" s="9"/>
      <c r="IV223" s="9"/>
      <c r="IW223" s="9"/>
      <c r="IX223" s="9"/>
      <c r="IY223" s="9"/>
      <c r="IZ223" s="9"/>
      <c r="JA223" s="9"/>
      <c r="JB223" s="9"/>
      <c r="JC223" s="9"/>
      <c r="JD223" s="9"/>
      <c r="JE223" s="9"/>
      <c r="JF223" s="9"/>
      <c r="JG223" s="9"/>
      <c r="JH223" s="9"/>
      <c r="JI223" s="9"/>
      <c r="JJ223" s="9"/>
      <c r="JK223" s="9"/>
      <c r="JL223" s="9"/>
      <c r="JM223" s="9"/>
      <c r="JN223" s="9"/>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c r="KN223" s="9"/>
      <c r="KO223" s="9"/>
      <c r="KP223" s="9"/>
      <c r="KQ223" s="9"/>
      <c r="KR223" s="9"/>
      <c r="KS223" s="9"/>
      <c r="KT223" s="9"/>
      <c r="KU223" s="9"/>
      <c r="KV223" s="9"/>
      <c r="KW223" s="9"/>
      <c r="KX223" s="9"/>
      <c r="KY223" s="9"/>
      <c r="KZ223" s="9"/>
      <c r="LA223" s="9"/>
      <c r="LB223" s="9"/>
      <c r="LC223" s="9"/>
      <c r="LD223" s="9"/>
      <c r="LE223" s="9"/>
      <c r="LF223" s="9"/>
      <c r="LG223" s="9"/>
      <c r="LH223" s="9"/>
      <c r="LI223" s="9"/>
      <c r="LJ223" s="9"/>
      <c r="LK223" s="9"/>
      <c r="LL223" s="9"/>
      <c r="LM223" s="9"/>
      <c r="LN223" s="9"/>
      <c r="LO223" s="9"/>
      <c r="LP223" s="9"/>
      <c r="LQ223" s="9"/>
      <c r="LR223" s="9"/>
      <c r="LS223" s="9"/>
      <c r="LT223" s="9"/>
    </row>
    <row r="224" spans="1:332" s="438" customFormat="1" ht="189" x14ac:dyDescent="0.25">
      <c r="A224" s="662" t="str">
        <f>CONCATENATE(MUEBLES2[[#This Row],[No..]],"-",MUEBLES2[[#This Row],[No. Area ]],"-",MUEBLES2[[#This Row],[No. Del Bien ]],"-",MUEBLES2[[#This Row],[No. Consecutivo del Bien ]],"-",MUEBLES2[[#This Row],[No. de inventario]])</f>
        <v>01-11-115-036-0218</v>
      </c>
      <c r="B224" s="495"/>
      <c r="C224" s="495" t="s">
        <v>6944</v>
      </c>
      <c r="D224" s="494" t="s">
        <v>4060</v>
      </c>
      <c r="E224" s="495" t="str">
        <f>VLOOKUP(MUEBLES2[[#This Row],[No..]],EDIFICIOS[],2,FALSE)</f>
        <v>PALACIO MUNICIPAL</v>
      </c>
      <c r="F224" s="495" t="str">
        <f>VLOOKUP(MUEBLES2[[#This Row],[No..]],EDIFICIOS[],3,FALSE)</f>
        <v>PALACIO MUNICIPAL, S/N, COLONIA CENTRO</v>
      </c>
      <c r="G224" s="496" t="s">
        <v>4256</v>
      </c>
      <c r="H224" s="494" t="str">
        <f>VLOOKUP(MUEBLES2[[#This Row],[No. Area ]],AREAS[],2,FALSE)</f>
        <v>COMUNICACIÓN SOCIAL</v>
      </c>
      <c r="I224" s="496" t="str">
        <f>VLOOKUP(MUEBLES2[[#This Row],[No. Area ]],AREAS[],5,FALSE)</f>
        <v>LIC. ADRIANA ISLAS GARCÍA</v>
      </c>
      <c r="J224" s="496">
        <v>170</v>
      </c>
      <c r="K224" s="494" t="str">
        <f>VLOOKUP(MUEBLES2[[#This Row],[Núm. De nomina]],PERSONAL[],2,FALSE)</f>
        <v>LIC. ADRIANA ISLAS GARCÍA</v>
      </c>
      <c r="L224" s="496" t="str">
        <f>VLOOKUP(MUEBLES2[[#This Row],[Núm. De nomina]],PERSONAL[],3,FALSE)</f>
        <v xml:space="preserve">TITULAR </v>
      </c>
      <c r="M224" s="494" t="s">
        <v>4379</v>
      </c>
      <c r="N224" s="529" t="s">
        <v>4727</v>
      </c>
      <c r="O224" s="497" t="str">
        <f>VLOOKUP(MUEBLES2[[#This Row],[No. Del Bien ]],BIENES[],2,FALSE)</f>
        <v xml:space="preserve">ESCRITORIO </v>
      </c>
      <c r="P224" s="499" t="s">
        <v>2721</v>
      </c>
      <c r="Q224" s="529" t="s">
        <v>5160</v>
      </c>
      <c r="R224" s="494" t="s">
        <v>39</v>
      </c>
      <c r="S224" s="494" t="s">
        <v>39</v>
      </c>
      <c r="T224" s="494" t="s">
        <v>39</v>
      </c>
      <c r="U224" s="494" t="s">
        <v>40</v>
      </c>
      <c r="V224" s="525">
        <v>41114</v>
      </c>
      <c r="W224" s="528">
        <v>1972</v>
      </c>
      <c r="X224" s="528">
        <v>1971</v>
      </c>
      <c r="Y224" s="528">
        <v>1</v>
      </c>
      <c r="Z224" s="510" t="s">
        <v>26</v>
      </c>
      <c r="AA224" s="546"/>
      <c r="AB224" s="493"/>
      <c r="AC224" s="600"/>
      <c r="AD224" s="437"/>
      <c r="AE224" s="437"/>
      <c r="AF224" s="437"/>
      <c r="AG224" s="437"/>
      <c r="AH224" s="437"/>
      <c r="AI224" s="437"/>
      <c r="AJ224" s="437"/>
      <c r="AK224" s="437"/>
      <c r="AL224" s="437"/>
      <c r="AM224" s="437"/>
      <c r="AN224" s="437"/>
      <c r="AO224" s="437"/>
      <c r="AP224" s="437"/>
      <c r="AQ224" s="437"/>
      <c r="AR224" s="437"/>
      <c r="AS224" s="437"/>
      <c r="AT224" s="437"/>
      <c r="AU224" s="437"/>
      <c r="AV224" s="437"/>
      <c r="AW224" s="437"/>
      <c r="AX224" s="437"/>
      <c r="AY224" s="437"/>
      <c r="AZ224" s="437"/>
      <c r="BA224" s="437"/>
      <c r="BB224" s="437"/>
      <c r="BC224" s="437"/>
      <c r="BD224" s="437"/>
      <c r="BE224" s="437"/>
      <c r="BF224" s="437"/>
      <c r="BG224" s="437"/>
      <c r="BH224" s="437"/>
      <c r="BI224" s="437"/>
      <c r="BJ224" s="437"/>
      <c r="BK224" s="437"/>
      <c r="BL224" s="437"/>
      <c r="BM224" s="437"/>
      <c r="BN224" s="437"/>
      <c r="BO224" s="437"/>
      <c r="BP224" s="437"/>
      <c r="BQ224" s="437"/>
      <c r="BR224" s="437"/>
      <c r="BS224" s="437"/>
      <c r="BT224" s="437"/>
      <c r="BU224" s="437"/>
      <c r="BV224" s="437"/>
      <c r="BW224" s="437"/>
      <c r="BX224" s="437"/>
      <c r="BY224" s="437"/>
      <c r="BZ224" s="437"/>
      <c r="CA224" s="437"/>
      <c r="CB224" s="437"/>
      <c r="CC224" s="437"/>
      <c r="CD224" s="437"/>
      <c r="CE224" s="437"/>
      <c r="CF224" s="437"/>
      <c r="CG224" s="437"/>
      <c r="CH224" s="437"/>
      <c r="CI224" s="437"/>
      <c r="CJ224" s="437"/>
      <c r="CK224" s="437"/>
      <c r="CL224" s="437"/>
      <c r="CM224" s="437"/>
      <c r="CN224" s="437"/>
      <c r="CO224" s="437"/>
      <c r="CP224" s="437"/>
      <c r="CQ224" s="437"/>
      <c r="CR224" s="437"/>
      <c r="CS224" s="437"/>
      <c r="CT224" s="437"/>
      <c r="CU224" s="437"/>
      <c r="CV224" s="437"/>
      <c r="CW224" s="437"/>
      <c r="CX224" s="437"/>
      <c r="CY224" s="437"/>
      <c r="CZ224" s="437"/>
      <c r="DA224" s="437"/>
      <c r="DB224" s="437"/>
      <c r="DC224" s="437"/>
      <c r="DD224" s="437"/>
      <c r="DE224" s="437"/>
      <c r="DF224" s="437"/>
      <c r="DG224" s="437"/>
      <c r="DH224" s="437"/>
      <c r="DI224" s="437"/>
      <c r="DJ224" s="437"/>
      <c r="DK224" s="437"/>
      <c r="DL224" s="437"/>
      <c r="DM224" s="437"/>
      <c r="DN224" s="437"/>
      <c r="DO224" s="437"/>
      <c r="DP224" s="437"/>
      <c r="DQ224" s="437"/>
      <c r="DR224" s="437"/>
      <c r="DS224" s="437"/>
      <c r="DT224" s="437"/>
      <c r="DU224" s="437"/>
      <c r="DV224" s="437"/>
      <c r="DW224" s="437"/>
      <c r="DX224" s="437"/>
      <c r="DY224" s="437"/>
      <c r="DZ224" s="437"/>
      <c r="EA224" s="437"/>
      <c r="EB224" s="437"/>
      <c r="EC224" s="437"/>
      <c r="ED224" s="437"/>
      <c r="EE224" s="437"/>
      <c r="EF224" s="437"/>
      <c r="EG224" s="437"/>
      <c r="EH224" s="437"/>
      <c r="EI224" s="437"/>
      <c r="EJ224" s="437"/>
      <c r="EK224" s="437"/>
      <c r="EL224" s="437"/>
      <c r="EM224" s="437"/>
      <c r="EN224" s="437"/>
      <c r="EO224" s="437"/>
      <c r="EP224" s="437"/>
      <c r="EQ224" s="437"/>
      <c r="ER224" s="437"/>
      <c r="ES224" s="437"/>
      <c r="ET224" s="437"/>
      <c r="EU224" s="437"/>
      <c r="EV224" s="437"/>
      <c r="EW224" s="437"/>
      <c r="EX224" s="437"/>
      <c r="EY224" s="437"/>
      <c r="EZ224" s="437"/>
      <c r="FA224" s="437"/>
      <c r="FB224" s="437"/>
      <c r="FC224" s="437"/>
      <c r="FD224" s="437"/>
      <c r="FE224" s="437"/>
      <c r="FF224" s="437"/>
      <c r="FG224" s="437"/>
      <c r="FH224" s="437"/>
      <c r="FI224" s="437"/>
      <c r="FJ224" s="437"/>
      <c r="FK224" s="437"/>
      <c r="FL224" s="437"/>
      <c r="FM224" s="437"/>
      <c r="FN224" s="437"/>
      <c r="FO224" s="437"/>
      <c r="FP224" s="437"/>
      <c r="FQ224" s="437"/>
      <c r="FR224" s="437"/>
      <c r="FS224" s="437"/>
      <c r="FT224" s="437"/>
      <c r="FU224" s="437"/>
      <c r="FV224" s="437"/>
      <c r="FW224" s="437"/>
      <c r="FX224" s="437"/>
      <c r="FY224" s="437"/>
      <c r="FZ224" s="437"/>
      <c r="GA224" s="437"/>
      <c r="GB224" s="437"/>
      <c r="GC224" s="437"/>
      <c r="GD224" s="437"/>
      <c r="GE224" s="437"/>
      <c r="GF224" s="437"/>
      <c r="GG224" s="437"/>
      <c r="GH224" s="437"/>
      <c r="GI224" s="437"/>
      <c r="GJ224" s="437"/>
      <c r="GK224" s="437"/>
      <c r="GL224" s="437"/>
      <c r="GM224" s="437"/>
      <c r="GN224" s="437"/>
      <c r="GO224" s="437"/>
      <c r="GP224" s="437"/>
      <c r="GQ224" s="437"/>
      <c r="GR224" s="437"/>
      <c r="GS224" s="437"/>
      <c r="GT224" s="437"/>
      <c r="GU224" s="437"/>
      <c r="GV224" s="437"/>
      <c r="GW224" s="437"/>
      <c r="GX224" s="437"/>
      <c r="GY224" s="437"/>
      <c r="GZ224" s="437"/>
      <c r="HA224" s="437"/>
      <c r="HB224" s="437"/>
      <c r="HC224" s="437"/>
      <c r="HD224" s="437"/>
      <c r="HE224" s="437"/>
      <c r="HF224" s="437"/>
      <c r="HG224" s="437"/>
      <c r="HH224" s="437"/>
      <c r="HI224" s="437"/>
      <c r="HJ224" s="437"/>
      <c r="HK224" s="437"/>
      <c r="HL224" s="437"/>
      <c r="HM224" s="437"/>
      <c r="HN224" s="437"/>
      <c r="HO224" s="437"/>
      <c r="HP224" s="437"/>
      <c r="HQ224" s="437"/>
      <c r="HR224" s="437"/>
      <c r="HS224" s="437"/>
      <c r="HT224" s="437"/>
      <c r="HU224" s="437"/>
      <c r="HV224" s="437"/>
      <c r="HW224" s="437"/>
      <c r="HX224" s="437"/>
      <c r="HY224" s="437"/>
      <c r="HZ224" s="437"/>
      <c r="IA224" s="437"/>
      <c r="IB224" s="437"/>
      <c r="IC224" s="437"/>
      <c r="ID224" s="437"/>
      <c r="IE224" s="437"/>
      <c r="IF224" s="437"/>
      <c r="IG224" s="437"/>
      <c r="IH224" s="437"/>
      <c r="II224" s="437"/>
      <c r="IJ224" s="437"/>
      <c r="IK224" s="437"/>
      <c r="IL224" s="437"/>
      <c r="IM224" s="437"/>
      <c r="IN224" s="437"/>
      <c r="IO224" s="437"/>
      <c r="IP224" s="437"/>
      <c r="IQ224" s="437"/>
      <c r="IR224" s="437"/>
      <c r="IS224" s="437"/>
      <c r="IT224" s="437"/>
      <c r="IU224" s="437"/>
      <c r="IV224" s="437"/>
      <c r="IW224" s="437"/>
      <c r="IX224" s="437"/>
      <c r="IY224" s="437"/>
      <c r="IZ224" s="437"/>
      <c r="JA224" s="437"/>
      <c r="JB224" s="437"/>
      <c r="JC224" s="437"/>
      <c r="JD224" s="437"/>
      <c r="JE224" s="437"/>
      <c r="JF224" s="437"/>
      <c r="JG224" s="437"/>
      <c r="JH224" s="437"/>
      <c r="JI224" s="437"/>
      <c r="JJ224" s="437"/>
      <c r="JK224" s="437"/>
      <c r="JL224" s="437"/>
      <c r="JM224" s="437"/>
      <c r="JN224" s="437"/>
      <c r="JO224" s="437"/>
      <c r="JP224" s="437"/>
      <c r="JQ224" s="437"/>
      <c r="JR224" s="437"/>
      <c r="JS224" s="437"/>
      <c r="JT224" s="437"/>
      <c r="JU224" s="437"/>
      <c r="JV224" s="437"/>
      <c r="JW224" s="437"/>
      <c r="JX224" s="437"/>
      <c r="JY224" s="437"/>
      <c r="JZ224" s="437"/>
      <c r="KA224" s="437"/>
      <c r="KB224" s="437"/>
      <c r="KC224" s="437"/>
      <c r="KD224" s="437"/>
      <c r="KE224" s="437"/>
      <c r="KF224" s="437"/>
      <c r="KG224" s="437"/>
      <c r="KH224" s="437"/>
      <c r="KI224" s="437"/>
      <c r="KJ224" s="437"/>
      <c r="KK224" s="437"/>
      <c r="KL224" s="437"/>
      <c r="KM224" s="437"/>
      <c r="KN224" s="437"/>
      <c r="KO224" s="437"/>
      <c r="KP224" s="437"/>
      <c r="KQ224" s="437"/>
      <c r="KR224" s="437"/>
      <c r="KS224" s="437"/>
      <c r="KT224" s="437"/>
      <c r="KU224" s="437"/>
      <c r="KV224" s="437"/>
      <c r="KW224" s="437"/>
      <c r="KX224" s="437"/>
      <c r="KY224" s="437"/>
      <c r="KZ224" s="437"/>
      <c r="LA224" s="437"/>
      <c r="LB224" s="437"/>
      <c r="LC224" s="437"/>
      <c r="LD224" s="437"/>
      <c r="LE224" s="437"/>
      <c r="LF224" s="437"/>
      <c r="LG224" s="437"/>
      <c r="LH224" s="437"/>
      <c r="LI224" s="437"/>
      <c r="LJ224" s="437"/>
      <c r="LK224" s="437"/>
      <c r="LL224" s="437"/>
      <c r="LM224" s="437"/>
      <c r="LN224" s="437"/>
      <c r="LO224" s="437"/>
      <c r="LP224" s="437"/>
      <c r="LQ224" s="437"/>
      <c r="LR224" s="437"/>
      <c r="LS224" s="437"/>
      <c r="LT224" s="437"/>
    </row>
    <row r="225" spans="1:332" s="15" customFormat="1" ht="204.75" x14ac:dyDescent="0.25">
      <c r="A225" s="662" t="str">
        <f>CONCATENATE(MUEBLES2[[#This Row],[No..]],"-",MUEBLES2[[#This Row],[No. Area ]],"-",MUEBLES2[[#This Row],[No. Del Bien ]],"-",MUEBLES2[[#This Row],[No. Consecutivo del Bien ]],"-",MUEBLES2[[#This Row],[No. de inventario]])</f>
        <v>01-06-271-021-0219</v>
      </c>
      <c r="B225" s="495"/>
      <c r="C225" s="495" t="s">
        <v>6945</v>
      </c>
      <c r="D225" s="494" t="s">
        <v>4060</v>
      </c>
      <c r="E225" s="495" t="str">
        <f>VLOOKUP(MUEBLES2[[#This Row],[No..]],EDIFICIOS[],2,FALSE)</f>
        <v>PALACIO MUNICIPAL</v>
      </c>
      <c r="F225" s="495" t="str">
        <f>VLOOKUP(MUEBLES2[[#This Row],[No..]],EDIFICIOS[],3,FALSE)</f>
        <v>PALACIO MUNICIPAL, S/N, COLONIA CENTRO</v>
      </c>
      <c r="G225" s="496" t="s">
        <v>4064</v>
      </c>
      <c r="H225" s="494" t="str">
        <f>VLOOKUP(MUEBLES2[[#This Row],[No. Area ]],AREAS[],2,FALSE)</f>
        <v xml:space="preserve">SECRETARÍA GENERAL MUNICIPAL </v>
      </c>
      <c r="I225" s="496" t="str">
        <f>VLOOKUP(MUEBLES2[[#This Row],[No. Area ]],AREAS[],5,FALSE)</f>
        <v>C. CLEMENTE HERNÁNDEZ ESPINOZA</v>
      </c>
      <c r="J225" s="496">
        <v>16</v>
      </c>
      <c r="K225" s="494" t="str">
        <f>VLOOKUP(MUEBLES2[[#This Row],[Núm. De nomina]],PERSONAL[],2,FALSE)</f>
        <v>C. ANA PATRICIA VARGAS HERNÁNDEZ</v>
      </c>
      <c r="L225" s="496" t="str">
        <f>VLOOKUP(MUEBLES2[[#This Row],[Núm. De nomina]],PERSONAL[],3,FALSE)</f>
        <v>SECRETARIA</v>
      </c>
      <c r="M225" s="494" t="s">
        <v>4904</v>
      </c>
      <c r="N225" s="529" t="s">
        <v>4712</v>
      </c>
      <c r="O225" s="497" t="str">
        <f>VLOOKUP(MUEBLES2[[#This Row],[No. Del Bien ]],BIENES[],2,FALSE)</f>
        <v xml:space="preserve">SILLA AJUSTABLE </v>
      </c>
      <c r="P225" s="499" t="s">
        <v>2554</v>
      </c>
      <c r="Q225" s="529" t="s">
        <v>5161</v>
      </c>
      <c r="R225" s="494" t="s">
        <v>2524</v>
      </c>
      <c r="S225" s="494" t="s">
        <v>39</v>
      </c>
      <c r="T225" s="494" t="s">
        <v>39</v>
      </c>
      <c r="U225" s="494" t="s">
        <v>40</v>
      </c>
      <c r="V225" s="525">
        <v>40299</v>
      </c>
      <c r="W225" s="528">
        <v>1218</v>
      </c>
      <c r="X225" s="528">
        <v>1217</v>
      </c>
      <c r="Y225" s="528">
        <v>1</v>
      </c>
      <c r="Z225" s="510" t="s">
        <v>6088</v>
      </c>
      <c r="AA225" s="546"/>
      <c r="AB225" s="493"/>
      <c r="AC225" s="600"/>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9"/>
      <c r="IT225" s="9"/>
      <c r="IU225" s="9"/>
      <c r="IV225" s="9"/>
      <c r="IW225" s="9"/>
      <c r="IX225" s="9"/>
      <c r="IY225" s="9"/>
      <c r="IZ225" s="9"/>
      <c r="JA225" s="9"/>
      <c r="JB225" s="9"/>
      <c r="JC225" s="9"/>
      <c r="JD225" s="9"/>
      <c r="JE225" s="9"/>
      <c r="JF225" s="9"/>
      <c r="JG225" s="9"/>
      <c r="JH225" s="9"/>
      <c r="JI225" s="9"/>
      <c r="JJ225" s="9"/>
      <c r="JK225" s="9"/>
      <c r="JL225" s="9"/>
      <c r="JM225" s="9"/>
      <c r="JN225" s="9"/>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c r="KN225" s="9"/>
      <c r="KO225" s="9"/>
      <c r="KP225" s="9"/>
      <c r="KQ225" s="9"/>
      <c r="KR225" s="9"/>
      <c r="KS225" s="9"/>
      <c r="KT225" s="9"/>
      <c r="KU225" s="9"/>
      <c r="KV225" s="9"/>
      <c r="KW225" s="9"/>
      <c r="KX225" s="9"/>
      <c r="KY225" s="9"/>
      <c r="KZ225" s="9"/>
      <c r="LA225" s="9"/>
      <c r="LB225" s="9"/>
      <c r="LC225" s="9"/>
      <c r="LD225" s="9"/>
      <c r="LE225" s="9"/>
      <c r="LF225" s="9"/>
      <c r="LG225" s="9"/>
      <c r="LH225" s="9"/>
      <c r="LI225" s="9"/>
      <c r="LJ225" s="9"/>
      <c r="LK225" s="9"/>
      <c r="LL225" s="9"/>
      <c r="LM225" s="9"/>
      <c r="LN225" s="9"/>
      <c r="LO225" s="9"/>
      <c r="LP225" s="9"/>
      <c r="LQ225" s="9"/>
      <c r="LR225" s="9"/>
      <c r="LS225" s="9"/>
      <c r="LT225" s="9"/>
    </row>
    <row r="226" spans="1:332" s="15" customFormat="1" ht="220.5" x14ac:dyDescent="0.25">
      <c r="A226" s="662" t="str">
        <f>CONCATENATE(MUEBLES2[[#This Row],[No..]],"-",MUEBLES2[[#This Row],[No. Area ]],"-",MUEBLES2[[#This Row],[No. Del Bien ]],"-",MUEBLES2[[#This Row],[No. Consecutivo del Bien ]],"-",MUEBLES2[[#This Row],[No. de inventario]])</f>
        <v>01-37-115-037-0220</v>
      </c>
      <c r="B226" s="495"/>
      <c r="C226" s="495" t="s">
        <v>6946</v>
      </c>
      <c r="D226" s="494" t="s">
        <v>4060</v>
      </c>
      <c r="E226" s="495" t="str">
        <f>VLOOKUP(MUEBLES2[[#This Row],[No..]],EDIFICIOS[],2,FALSE)</f>
        <v>PALACIO MUNICIPAL</v>
      </c>
      <c r="F226" s="495" t="str">
        <f>VLOOKUP(MUEBLES2[[#This Row],[No..]],EDIFICIOS[],3,FALSE)</f>
        <v>PALACIO MUNICIPAL, S/N, COLONIA CENTRO</v>
      </c>
      <c r="G226" s="496" t="s">
        <v>4282</v>
      </c>
      <c r="H226" s="494" t="str">
        <f>VLOOKUP(MUEBLES2[[#This Row],[No. Area ]],AREAS[],2,FALSE)</f>
        <v>PLANEACIÓN</v>
      </c>
      <c r="I226" s="496" t="str">
        <f>VLOOKUP(MUEBLES2[[#This Row],[No. Area ]],AREAS[],5,FALSE)</f>
        <v xml:space="preserve">ING. ANTONIO GÓMEZ GÓMEZ </v>
      </c>
      <c r="J226" s="496">
        <v>26</v>
      </c>
      <c r="K226" s="494" t="str">
        <f>VLOOKUP(MUEBLES2[[#This Row],[Núm. De nomina]],PERSONAL[],2,FALSE)</f>
        <v xml:space="preserve">ING. ANTONIO GÓMEZ GÓMEZ </v>
      </c>
      <c r="L226" s="496" t="str">
        <f>VLOOKUP(MUEBLES2[[#This Row],[Núm. De nomina]],PERSONAL[],3,FALSE)</f>
        <v xml:space="preserve">TITULAR </v>
      </c>
      <c r="M226" s="494" t="s">
        <v>4379</v>
      </c>
      <c r="N226" s="529" t="s">
        <v>4728</v>
      </c>
      <c r="O226" s="497" t="str">
        <f>VLOOKUP(MUEBLES2[[#This Row],[No. Del Bien ]],BIENES[],2,FALSE)</f>
        <v xml:space="preserve">ESCRITORIO </v>
      </c>
      <c r="P226" s="499" t="s">
        <v>3737</v>
      </c>
      <c r="Q226" s="529" t="s">
        <v>5162</v>
      </c>
      <c r="R226" s="494" t="s">
        <v>39</v>
      </c>
      <c r="S226" s="494" t="s">
        <v>39</v>
      </c>
      <c r="T226" s="494" t="s">
        <v>39</v>
      </c>
      <c r="U226" s="494" t="s">
        <v>40</v>
      </c>
      <c r="V226" s="525">
        <v>40297</v>
      </c>
      <c r="W226" s="528">
        <v>2784</v>
      </c>
      <c r="X226" s="528">
        <v>2783</v>
      </c>
      <c r="Y226" s="528">
        <v>1</v>
      </c>
      <c r="Z226" s="510" t="s">
        <v>26</v>
      </c>
      <c r="AA226" s="546"/>
      <c r="AB226" s="493"/>
      <c r="AC226" s="600"/>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c r="DP226" s="9"/>
      <c r="DQ226" s="9"/>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c r="HE226" s="9"/>
      <c r="HF226" s="9"/>
      <c r="HG226" s="9"/>
      <c r="HH226" s="9"/>
      <c r="HI226" s="9"/>
      <c r="HJ226" s="9"/>
      <c r="HK226" s="9"/>
      <c r="HL226" s="9"/>
      <c r="HM226" s="9"/>
      <c r="HN226" s="9"/>
      <c r="HO226" s="9"/>
      <c r="HP226" s="9"/>
      <c r="HQ226" s="9"/>
      <c r="HR226" s="9"/>
      <c r="HS226" s="9"/>
      <c r="HT226" s="9"/>
      <c r="HU226" s="9"/>
      <c r="HV226" s="9"/>
      <c r="HW226" s="9"/>
      <c r="HX226" s="9"/>
      <c r="HY226" s="9"/>
      <c r="HZ226" s="9"/>
      <c r="IA226" s="9"/>
      <c r="IB226" s="9"/>
      <c r="IC226" s="9"/>
      <c r="ID226" s="9"/>
      <c r="IE226" s="9"/>
      <c r="IF226" s="9"/>
      <c r="IG226" s="9"/>
      <c r="IH226" s="9"/>
      <c r="II226" s="9"/>
      <c r="IJ226" s="9"/>
      <c r="IK226" s="9"/>
      <c r="IL226" s="9"/>
      <c r="IM226" s="9"/>
      <c r="IN226" s="9"/>
      <c r="IO226" s="9"/>
      <c r="IP226" s="9"/>
      <c r="IQ226" s="9"/>
      <c r="IR226" s="9"/>
      <c r="IS226" s="9"/>
      <c r="IT226" s="9"/>
      <c r="IU226" s="9"/>
      <c r="IV226" s="9"/>
      <c r="IW226" s="9"/>
      <c r="IX226" s="9"/>
      <c r="IY226" s="9"/>
      <c r="IZ226" s="9"/>
      <c r="JA226" s="9"/>
      <c r="JB226" s="9"/>
      <c r="JC226" s="9"/>
      <c r="JD226" s="9"/>
      <c r="JE226" s="9"/>
      <c r="JF226" s="9"/>
      <c r="JG226" s="9"/>
      <c r="JH226" s="9"/>
      <c r="JI226" s="9"/>
      <c r="JJ226" s="9"/>
      <c r="JK226" s="9"/>
      <c r="JL226" s="9"/>
      <c r="JM226" s="9"/>
      <c r="JN226" s="9"/>
      <c r="JO226" s="9"/>
      <c r="JP226" s="9"/>
      <c r="JQ226" s="9"/>
      <c r="JR226" s="9"/>
      <c r="JS226" s="9"/>
      <c r="JT226" s="9"/>
      <c r="JU226" s="9"/>
      <c r="JV226" s="9"/>
      <c r="JW226" s="9"/>
      <c r="JX226" s="9"/>
      <c r="JY226" s="9"/>
      <c r="JZ226" s="9"/>
      <c r="KA226" s="9"/>
      <c r="KB226" s="9"/>
      <c r="KC226" s="9"/>
      <c r="KD226" s="9"/>
      <c r="KE226" s="9"/>
      <c r="KF226" s="9"/>
      <c r="KG226" s="9"/>
      <c r="KH226" s="9"/>
      <c r="KI226" s="9"/>
      <c r="KJ226" s="9"/>
      <c r="KK226" s="9"/>
      <c r="KL226" s="9"/>
      <c r="KM226" s="9"/>
      <c r="KN226" s="9"/>
      <c r="KO226" s="9"/>
      <c r="KP226" s="9"/>
      <c r="KQ226" s="9"/>
      <c r="KR226" s="9"/>
      <c r="KS226" s="9"/>
      <c r="KT226" s="9"/>
      <c r="KU226" s="9"/>
      <c r="KV226" s="9"/>
      <c r="KW226" s="9"/>
      <c r="KX226" s="9"/>
      <c r="KY226" s="9"/>
      <c r="KZ226" s="9"/>
      <c r="LA226" s="9"/>
      <c r="LB226" s="9"/>
      <c r="LC226" s="9"/>
      <c r="LD226" s="9"/>
      <c r="LE226" s="9"/>
      <c r="LF226" s="9"/>
      <c r="LG226" s="9"/>
      <c r="LH226" s="9"/>
      <c r="LI226" s="9"/>
      <c r="LJ226" s="9"/>
      <c r="LK226" s="9"/>
      <c r="LL226" s="9"/>
      <c r="LM226" s="9"/>
      <c r="LN226" s="9"/>
      <c r="LO226" s="9"/>
      <c r="LP226" s="9"/>
      <c r="LQ226" s="9"/>
      <c r="LR226" s="9"/>
      <c r="LS226" s="9"/>
      <c r="LT226" s="9"/>
    </row>
    <row r="227" spans="1:332" s="15" customFormat="1" ht="126" x14ac:dyDescent="0.25">
      <c r="A227" s="662" t="str">
        <f>CONCATENATE(MUEBLES2[[#This Row],[No..]],"-",MUEBLES2[[#This Row],[No. Area ]],"-",MUEBLES2[[#This Row],[No. Del Bien ]],"-",MUEBLES2[[#This Row],[No. Consecutivo del Bien ]],"-",MUEBLES2[[#This Row],[No. de inventario]])</f>
        <v>01-08-115-038-0221</v>
      </c>
      <c r="B227" s="495"/>
      <c r="C227" s="495" t="s">
        <v>6947</v>
      </c>
      <c r="D227" s="494" t="s">
        <v>4060</v>
      </c>
      <c r="E227" s="495" t="str">
        <f>VLOOKUP(MUEBLES2[[#This Row],[No..]],EDIFICIOS[],2,FALSE)</f>
        <v>PALACIO MUNICIPAL</v>
      </c>
      <c r="F227" s="495" t="str">
        <f>VLOOKUP(MUEBLES2[[#This Row],[No..]],EDIFICIOS[],3,FALSE)</f>
        <v>PALACIO MUNICIPAL, S/N, COLONIA CENTRO</v>
      </c>
      <c r="G227" s="496" t="s">
        <v>4071</v>
      </c>
      <c r="H227" s="494" t="str">
        <f>VLOOKUP(MUEBLES2[[#This Row],[No. Area ]],AREAS[],2,FALSE)</f>
        <v xml:space="preserve">SECRETARIA EJECUTIVA DEL SIPINNA </v>
      </c>
      <c r="I227" s="496" t="str">
        <f>VLOOKUP(MUEBLES2[[#This Row],[No. Area ]],AREAS[],5,FALSE)</f>
        <v>LIC. ANAI HERRERA BAUTISTA</v>
      </c>
      <c r="J227" s="496">
        <v>116</v>
      </c>
      <c r="K227" s="494" t="str">
        <f>VLOOKUP(MUEBLES2[[#This Row],[Núm. De nomina]],PERSONAL[],2,FALSE)</f>
        <v>LIC. ANAI HERRERA BAUTISTA</v>
      </c>
      <c r="L227" s="496" t="str">
        <f>VLOOKUP(MUEBLES2[[#This Row],[Núm. De nomina]],PERSONAL[],3,FALSE)</f>
        <v>TITULAR</v>
      </c>
      <c r="M227" s="494" t="s">
        <v>4379</v>
      </c>
      <c r="N227" s="529" t="s">
        <v>4729</v>
      </c>
      <c r="O227" s="497" t="str">
        <f>VLOOKUP(MUEBLES2[[#This Row],[No. Del Bien ]],BIENES[],2,FALSE)</f>
        <v xml:space="preserve">ESCRITORIO </v>
      </c>
      <c r="P227" s="519" t="s">
        <v>7837</v>
      </c>
      <c r="Q227" s="529" t="s">
        <v>5163</v>
      </c>
      <c r="R227" s="494" t="s">
        <v>39</v>
      </c>
      <c r="S227" s="494" t="s">
        <v>39</v>
      </c>
      <c r="T227" s="494" t="s">
        <v>39</v>
      </c>
      <c r="U227" s="494" t="s">
        <v>40</v>
      </c>
      <c r="V227" s="525">
        <v>42618</v>
      </c>
      <c r="W227" s="528">
        <v>0</v>
      </c>
      <c r="X227" s="528">
        <v>0</v>
      </c>
      <c r="Y227" s="528">
        <v>0</v>
      </c>
      <c r="Z227" s="510" t="s">
        <v>26</v>
      </c>
      <c r="AA227" s="546"/>
      <c r="AB227" s="493"/>
      <c r="AC227" s="600"/>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c r="DP227" s="9"/>
      <c r="DQ227" s="9"/>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c r="HE227" s="9"/>
      <c r="HF227" s="9"/>
      <c r="HG227" s="9"/>
      <c r="HH227" s="9"/>
      <c r="HI227" s="9"/>
      <c r="HJ227" s="9"/>
      <c r="HK227" s="9"/>
      <c r="HL227" s="9"/>
      <c r="HM227" s="9"/>
      <c r="HN227" s="9"/>
      <c r="HO227" s="9"/>
      <c r="HP227" s="9"/>
      <c r="HQ227" s="9"/>
      <c r="HR227" s="9"/>
      <c r="HS227" s="9"/>
      <c r="HT227" s="9"/>
      <c r="HU227" s="9"/>
      <c r="HV227" s="9"/>
      <c r="HW227" s="9"/>
      <c r="HX227" s="9"/>
      <c r="HY227" s="9"/>
      <c r="HZ227" s="9"/>
      <c r="IA227" s="9"/>
      <c r="IB227" s="9"/>
      <c r="IC227" s="9"/>
      <c r="ID227" s="9"/>
      <c r="IE227" s="9"/>
      <c r="IF227" s="9"/>
      <c r="IG227" s="9"/>
      <c r="IH227" s="9"/>
      <c r="II227" s="9"/>
      <c r="IJ227" s="9"/>
      <c r="IK227" s="9"/>
      <c r="IL227" s="9"/>
      <c r="IM227" s="9"/>
      <c r="IN227" s="9"/>
      <c r="IO227" s="9"/>
      <c r="IP227" s="9"/>
      <c r="IQ227" s="9"/>
      <c r="IR227" s="9"/>
      <c r="IS227" s="9"/>
      <c r="IT227" s="9"/>
      <c r="IU227" s="9"/>
      <c r="IV227" s="9"/>
      <c r="IW227" s="9"/>
      <c r="IX227" s="9"/>
      <c r="IY227" s="9"/>
      <c r="IZ227" s="9"/>
      <c r="JA227" s="9"/>
      <c r="JB227" s="9"/>
      <c r="JC227" s="9"/>
      <c r="JD227" s="9"/>
      <c r="JE227" s="9"/>
      <c r="JF227" s="9"/>
      <c r="JG227" s="9"/>
      <c r="JH227" s="9"/>
      <c r="JI227" s="9"/>
      <c r="JJ227" s="9"/>
      <c r="JK227" s="9"/>
      <c r="JL227" s="9"/>
      <c r="JM227" s="9"/>
      <c r="JN227" s="9"/>
      <c r="JO227" s="9"/>
      <c r="JP227" s="9"/>
      <c r="JQ227" s="9"/>
      <c r="JR227" s="9"/>
      <c r="JS227" s="9"/>
      <c r="JT227" s="9"/>
      <c r="JU227" s="9"/>
      <c r="JV227" s="9"/>
      <c r="JW227" s="9"/>
      <c r="JX227" s="9"/>
      <c r="JY227" s="9"/>
      <c r="JZ227" s="9"/>
      <c r="KA227" s="9"/>
      <c r="KB227" s="9"/>
      <c r="KC227" s="9"/>
      <c r="KD227" s="9"/>
      <c r="KE227" s="9"/>
      <c r="KF227" s="9"/>
      <c r="KG227" s="9"/>
      <c r="KH227" s="9"/>
      <c r="KI227" s="9"/>
      <c r="KJ227" s="9"/>
      <c r="KK227" s="9"/>
      <c r="KL227" s="9"/>
      <c r="KM227" s="9"/>
      <c r="KN227" s="9"/>
      <c r="KO227" s="9"/>
      <c r="KP227" s="9"/>
      <c r="KQ227" s="9"/>
      <c r="KR227" s="9"/>
      <c r="KS227" s="9"/>
      <c r="KT227" s="9"/>
      <c r="KU227" s="9"/>
      <c r="KV227" s="9"/>
      <c r="KW227" s="9"/>
      <c r="KX227" s="9"/>
      <c r="KY227" s="9"/>
      <c r="KZ227" s="9"/>
      <c r="LA227" s="9"/>
      <c r="LB227" s="9"/>
      <c r="LC227" s="9"/>
      <c r="LD227" s="9"/>
      <c r="LE227" s="9"/>
      <c r="LF227" s="9"/>
      <c r="LG227" s="9"/>
      <c r="LH227" s="9"/>
      <c r="LI227" s="9"/>
      <c r="LJ227" s="9"/>
      <c r="LK227" s="9"/>
      <c r="LL227" s="9"/>
      <c r="LM227" s="9"/>
      <c r="LN227" s="9"/>
      <c r="LO227" s="9"/>
      <c r="LP227" s="9"/>
      <c r="LQ227" s="9"/>
      <c r="LR227" s="9"/>
      <c r="LS227" s="9"/>
      <c r="LT227" s="9"/>
    </row>
    <row r="228" spans="1:332" s="15" customFormat="1" ht="220.5" x14ac:dyDescent="0.25">
      <c r="A228" s="662" t="str">
        <f>CONCATENATE(MUEBLES2[[#This Row],[No..]],"-",MUEBLES2[[#This Row],[No. Area ]],"-",MUEBLES2[[#This Row],[No. Del Bien ]],"-",MUEBLES2[[#This Row],[No. Consecutivo del Bien ]],"-",MUEBLES2[[#This Row],[No. de inventario]])</f>
        <v>05-48-115-039-0222</v>
      </c>
      <c r="B228" s="495"/>
      <c r="C228" s="495" t="s">
        <v>6948</v>
      </c>
      <c r="D228" s="494" t="s">
        <v>4063</v>
      </c>
      <c r="E228" s="495" t="str">
        <f>VLOOKUP(MUEBLES2[[#This Row],[No..]],EDIFICIOS[],2,FALSE)</f>
        <v>SISTEMA MUNICIPAL DIF</v>
      </c>
      <c r="F228" s="495" t="str">
        <f>VLOOKUP(MUEBLES2[[#This Row],[No..]],EDIFICIOS[],3,FALSE)</f>
        <v>AV. REFORMA S/N, SECCIÓN NORTE, MANZANA 2, SANTIAGO DE ANAYA, HIDALGO</v>
      </c>
      <c r="G228" s="496" t="s">
        <v>4293</v>
      </c>
      <c r="H228" s="494" t="str">
        <f>VLOOKUP(MUEBLES2[[#This Row],[No. Area ]],AREAS[],2,FALSE)</f>
        <v>SISTEMA MUNICIPAL PARA EL DESARROLLO INTEGRAL DE LA FAMILIA</v>
      </c>
      <c r="I228" s="496" t="str">
        <f>VLOOKUP(MUEBLES2[[#This Row],[No. Area ]],AREAS[],5,FALSE)</f>
        <v>C. BELEN GONZÁLEZ BARRERA</v>
      </c>
      <c r="J228" s="496">
        <v>48</v>
      </c>
      <c r="K228" s="494" t="str">
        <f>VLOOKUP(MUEBLES2[[#This Row],[Núm. De nomina]],PERSONAL[],2,FALSE)</f>
        <v>P. LIC. EN EDUC. DIBLAIN PÉREZ CRUZ</v>
      </c>
      <c r="L228" s="496" t="str">
        <f>VLOOKUP(MUEBLES2[[#This Row],[Núm. De nomina]],PERSONAL[],3,FALSE)</f>
        <v>AUXILIAR ADMINISTRATIVO</v>
      </c>
      <c r="M228" s="494" t="s">
        <v>4379</v>
      </c>
      <c r="N228" s="529" t="s">
        <v>4730</v>
      </c>
      <c r="O228" s="497" t="str">
        <f>VLOOKUP(MUEBLES2[[#This Row],[No. Del Bien ]],BIENES[],2,FALSE)</f>
        <v xml:space="preserve">ESCRITORIO </v>
      </c>
      <c r="P228" s="499" t="s">
        <v>2727</v>
      </c>
      <c r="Q228" s="529" t="s">
        <v>5164</v>
      </c>
      <c r="R228" s="494" t="s">
        <v>557</v>
      </c>
      <c r="S228" s="494" t="s">
        <v>557</v>
      </c>
      <c r="T228" s="494" t="s">
        <v>557</v>
      </c>
      <c r="U228" s="494" t="s">
        <v>40</v>
      </c>
      <c r="V228" s="525"/>
      <c r="W228" s="528"/>
      <c r="X228" s="528"/>
      <c r="Y228" s="528"/>
      <c r="Z228" s="510" t="s">
        <v>26</v>
      </c>
      <c r="AA228" s="546"/>
      <c r="AB228" s="493"/>
      <c r="AC228" s="600"/>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c r="DP228" s="9"/>
      <c r="DQ228" s="9"/>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9"/>
      <c r="HF228" s="9"/>
      <c r="HG228" s="9"/>
      <c r="HH228" s="9"/>
      <c r="HI228" s="9"/>
      <c r="HJ228" s="9"/>
      <c r="HK228" s="9"/>
      <c r="HL228" s="9"/>
      <c r="HM228" s="9"/>
      <c r="HN228" s="9"/>
      <c r="HO228" s="9"/>
      <c r="HP228" s="9"/>
      <c r="HQ228" s="9"/>
      <c r="HR228" s="9"/>
      <c r="HS228" s="9"/>
      <c r="HT228" s="9"/>
      <c r="HU228" s="9"/>
      <c r="HV228" s="9"/>
      <c r="HW228" s="9"/>
      <c r="HX228" s="9"/>
      <c r="HY228" s="9"/>
      <c r="HZ228" s="9"/>
      <c r="IA228" s="9"/>
      <c r="IB228" s="9"/>
      <c r="IC228" s="9"/>
      <c r="ID228" s="9"/>
      <c r="IE228" s="9"/>
      <c r="IF228" s="9"/>
      <c r="IG228" s="9"/>
      <c r="IH228" s="9"/>
      <c r="II228" s="9"/>
      <c r="IJ228" s="9"/>
      <c r="IK228" s="9"/>
      <c r="IL228" s="9"/>
      <c r="IM228" s="9"/>
      <c r="IN228" s="9"/>
      <c r="IO228" s="9"/>
      <c r="IP228" s="9"/>
      <c r="IQ228" s="9"/>
      <c r="IR228" s="9"/>
      <c r="IS228" s="9"/>
      <c r="IT228" s="9"/>
      <c r="IU228" s="9"/>
      <c r="IV228" s="9"/>
      <c r="IW228" s="9"/>
      <c r="IX228" s="9"/>
      <c r="IY228" s="9"/>
      <c r="IZ228" s="9"/>
      <c r="JA228" s="9"/>
      <c r="JB228" s="9"/>
      <c r="JC228" s="9"/>
      <c r="JD228" s="9"/>
      <c r="JE228" s="9"/>
      <c r="JF228" s="9"/>
      <c r="JG228" s="9"/>
      <c r="JH228" s="9"/>
      <c r="JI228" s="9"/>
      <c r="JJ228" s="9"/>
      <c r="JK228" s="9"/>
      <c r="JL228" s="9"/>
      <c r="JM228" s="9"/>
      <c r="JN228" s="9"/>
      <c r="JO228" s="9"/>
      <c r="JP228" s="9"/>
      <c r="JQ228" s="9"/>
      <c r="JR228" s="9"/>
      <c r="JS228" s="9"/>
      <c r="JT228" s="9"/>
      <c r="JU228" s="9"/>
      <c r="JV228" s="9"/>
      <c r="JW228" s="9"/>
      <c r="JX228" s="9"/>
      <c r="JY228" s="9"/>
      <c r="JZ228" s="9"/>
      <c r="KA228" s="9"/>
      <c r="KB228" s="9"/>
      <c r="KC228" s="9"/>
      <c r="KD228" s="9"/>
      <c r="KE228" s="9"/>
      <c r="KF228" s="9"/>
      <c r="KG228" s="9"/>
      <c r="KH228" s="9"/>
      <c r="KI228" s="9"/>
      <c r="KJ228" s="9"/>
      <c r="KK228" s="9"/>
      <c r="KL228" s="9"/>
      <c r="KM228" s="9"/>
      <c r="KN228" s="9"/>
      <c r="KO228" s="9"/>
      <c r="KP228" s="9"/>
      <c r="KQ228" s="9"/>
      <c r="KR228" s="9"/>
      <c r="KS228" s="9"/>
      <c r="KT228" s="9"/>
      <c r="KU228" s="9"/>
      <c r="KV228" s="9"/>
      <c r="KW228" s="9"/>
      <c r="KX228" s="9"/>
      <c r="KY228" s="9"/>
      <c r="KZ228" s="9"/>
      <c r="LA228" s="9"/>
      <c r="LB228" s="9"/>
      <c r="LC228" s="9"/>
      <c r="LD228" s="9"/>
      <c r="LE228" s="9"/>
      <c r="LF228" s="9"/>
      <c r="LG228" s="9"/>
      <c r="LH228" s="9"/>
      <c r="LI228" s="9"/>
      <c r="LJ228" s="9"/>
      <c r="LK228" s="9"/>
      <c r="LL228" s="9"/>
      <c r="LM228" s="9"/>
      <c r="LN228" s="9"/>
      <c r="LO228" s="9"/>
      <c r="LP228" s="9"/>
      <c r="LQ228" s="9"/>
      <c r="LR228" s="9"/>
      <c r="LS228" s="9"/>
      <c r="LT228" s="9"/>
    </row>
    <row r="229" spans="1:332" s="15" customFormat="1" ht="220.5" x14ac:dyDescent="0.25">
      <c r="A229" s="662" t="str">
        <f>CONCATENATE(MUEBLES2[[#This Row],[No..]],"-",MUEBLES2[[#This Row],[No. Area ]],"-",MUEBLES2[[#This Row],[No. Del Bien ]],"-",MUEBLES2[[#This Row],[No. Consecutivo del Bien ]],"-",MUEBLES2[[#This Row],[No. de inventario]])</f>
        <v>05-48-115-040-0223</v>
      </c>
      <c r="B229" s="495"/>
      <c r="C229" s="495" t="s">
        <v>6949</v>
      </c>
      <c r="D229" s="494" t="s">
        <v>4063</v>
      </c>
      <c r="E229" s="495" t="str">
        <f>VLOOKUP(MUEBLES2[[#This Row],[No..]],EDIFICIOS[],2,FALSE)</f>
        <v>SISTEMA MUNICIPAL DIF</v>
      </c>
      <c r="F229" s="495" t="str">
        <f>VLOOKUP(MUEBLES2[[#This Row],[No..]],EDIFICIOS[],3,FALSE)</f>
        <v>AV. REFORMA S/N, SECCIÓN NORTE, MANZANA 2, SANTIAGO DE ANAYA, HIDALGO</v>
      </c>
      <c r="G229" s="496" t="s">
        <v>4293</v>
      </c>
      <c r="H229" s="494" t="str">
        <f>VLOOKUP(MUEBLES2[[#This Row],[No. Area ]],AREAS[],2,FALSE)</f>
        <v>SISTEMA MUNICIPAL PARA EL DESARROLLO INTEGRAL DE LA FAMILIA</v>
      </c>
      <c r="I229" s="496" t="str">
        <f>VLOOKUP(MUEBLES2[[#This Row],[No. Area ]],AREAS[],5,FALSE)</f>
        <v>C. BELEN GONZÁLEZ BARRERA</v>
      </c>
      <c r="J229" s="496"/>
      <c r="K229" s="494" t="e">
        <f>VLOOKUP(MUEBLES2[[#This Row],[Núm. De nomina]],PERSONAL[],2,FALSE)</f>
        <v>#N/A</v>
      </c>
      <c r="L229" s="496" t="e">
        <f>VLOOKUP(MUEBLES2[[#This Row],[Núm. De nomina]],PERSONAL[],3,FALSE)</f>
        <v>#N/A</v>
      </c>
      <c r="M229" s="494" t="s">
        <v>4379</v>
      </c>
      <c r="N229" s="529" t="s">
        <v>4731</v>
      </c>
      <c r="O229" s="497" t="str">
        <f>VLOOKUP(MUEBLES2[[#This Row],[No. Del Bien ]],BIENES[],2,FALSE)</f>
        <v xml:space="preserve">ESCRITORIO </v>
      </c>
      <c r="P229" s="499" t="s">
        <v>2729</v>
      </c>
      <c r="Q229" s="529" t="s">
        <v>5165</v>
      </c>
      <c r="R229" s="494" t="s">
        <v>557</v>
      </c>
      <c r="S229" s="494" t="s">
        <v>557</v>
      </c>
      <c r="T229" s="494" t="s">
        <v>557</v>
      </c>
      <c r="U229" s="494" t="s">
        <v>40</v>
      </c>
      <c r="V229" s="525"/>
      <c r="W229" s="528"/>
      <c r="X229" s="528"/>
      <c r="Y229" s="528"/>
      <c r="Z229" s="510" t="s">
        <v>26</v>
      </c>
      <c r="AA229" s="546"/>
      <c r="AB229" s="493"/>
      <c r="AC229" s="600"/>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c r="DA229" s="9"/>
      <c r="DB229" s="9"/>
      <c r="DC229" s="9"/>
      <c r="DD229" s="9"/>
      <c r="DE229" s="9"/>
      <c r="DF229" s="9"/>
      <c r="DG229" s="9"/>
      <c r="DH229" s="9"/>
      <c r="DI229" s="9"/>
      <c r="DJ229" s="9"/>
      <c r="DK229" s="9"/>
      <c r="DL229" s="9"/>
      <c r="DM229" s="9"/>
      <c r="DN229" s="9"/>
      <c r="DO229" s="9"/>
      <c r="DP229" s="9"/>
      <c r="DQ229" s="9"/>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9"/>
      <c r="HF229" s="9"/>
      <c r="HG229" s="9"/>
      <c r="HH229" s="9"/>
      <c r="HI229" s="9"/>
      <c r="HJ229" s="9"/>
      <c r="HK229" s="9"/>
      <c r="HL229" s="9"/>
      <c r="HM229" s="9"/>
      <c r="HN229" s="9"/>
      <c r="HO229" s="9"/>
      <c r="HP229" s="9"/>
      <c r="HQ229" s="9"/>
      <c r="HR229" s="9"/>
      <c r="HS229" s="9"/>
      <c r="HT229" s="9"/>
      <c r="HU229" s="9"/>
      <c r="HV229" s="9"/>
      <c r="HW229" s="9"/>
      <c r="HX229" s="9"/>
      <c r="HY229" s="9"/>
      <c r="HZ229" s="9"/>
      <c r="IA229" s="9"/>
      <c r="IB229" s="9"/>
      <c r="IC229" s="9"/>
      <c r="ID229" s="9"/>
      <c r="IE229" s="9"/>
      <c r="IF229" s="9"/>
      <c r="IG229" s="9"/>
      <c r="IH229" s="9"/>
      <c r="II229" s="9"/>
      <c r="IJ229" s="9"/>
      <c r="IK229" s="9"/>
      <c r="IL229" s="9"/>
      <c r="IM229" s="9"/>
      <c r="IN229" s="9"/>
      <c r="IO229" s="9"/>
      <c r="IP229" s="9"/>
      <c r="IQ229" s="9"/>
      <c r="IR229" s="9"/>
      <c r="IS229" s="9"/>
      <c r="IT229" s="9"/>
      <c r="IU229" s="9"/>
      <c r="IV229" s="9"/>
      <c r="IW229" s="9"/>
      <c r="IX229" s="9"/>
      <c r="IY229" s="9"/>
      <c r="IZ229" s="9"/>
      <c r="JA229" s="9"/>
      <c r="JB229" s="9"/>
      <c r="JC229" s="9"/>
      <c r="JD229" s="9"/>
      <c r="JE229" s="9"/>
      <c r="JF229" s="9"/>
      <c r="JG229" s="9"/>
      <c r="JH229" s="9"/>
      <c r="JI229" s="9"/>
      <c r="JJ229" s="9"/>
      <c r="JK229" s="9"/>
      <c r="JL229" s="9"/>
      <c r="JM229" s="9"/>
      <c r="JN229" s="9"/>
      <c r="JO229" s="9"/>
      <c r="JP229" s="9"/>
      <c r="JQ229" s="9"/>
      <c r="JR229" s="9"/>
      <c r="JS229" s="9"/>
      <c r="JT229" s="9"/>
      <c r="JU229" s="9"/>
      <c r="JV229" s="9"/>
      <c r="JW229" s="9"/>
      <c r="JX229" s="9"/>
      <c r="JY229" s="9"/>
      <c r="JZ229" s="9"/>
      <c r="KA229" s="9"/>
      <c r="KB229" s="9"/>
      <c r="KC229" s="9"/>
      <c r="KD229" s="9"/>
      <c r="KE229" s="9"/>
      <c r="KF229" s="9"/>
      <c r="KG229" s="9"/>
      <c r="KH229" s="9"/>
      <c r="KI229" s="9"/>
      <c r="KJ229" s="9"/>
      <c r="KK229" s="9"/>
      <c r="KL229" s="9"/>
      <c r="KM229" s="9"/>
      <c r="KN229" s="9"/>
      <c r="KO229" s="9"/>
      <c r="KP229" s="9"/>
      <c r="KQ229" s="9"/>
      <c r="KR229" s="9"/>
      <c r="KS229" s="9"/>
      <c r="KT229" s="9"/>
      <c r="KU229" s="9"/>
      <c r="KV229" s="9"/>
      <c r="KW229" s="9"/>
      <c r="KX229" s="9"/>
      <c r="KY229" s="9"/>
      <c r="KZ229" s="9"/>
      <c r="LA229" s="9"/>
      <c r="LB229" s="9"/>
      <c r="LC229" s="9"/>
      <c r="LD229" s="9"/>
      <c r="LE229" s="9"/>
      <c r="LF229" s="9"/>
      <c r="LG229" s="9"/>
      <c r="LH229" s="9"/>
      <c r="LI229" s="9"/>
      <c r="LJ229" s="9"/>
      <c r="LK229" s="9"/>
      <c r="LL229" s="9"/>
      <c r="LM229" s="9"/>
      <c r="LN229" s="9"/>
      <c r="LO229" s="9"/>
      <c r="LP229" s="9"/>
      <c r="LQ229" s="9"/>
      <c r="LR229" s="9"/>
      <c r="LS229" s="9"/>
      <c r="LT229" s="9"/>
    </row>
    <row r="230" spans="1:332" s="15" customFormat="1" ht="220.5" x14ac:dyDescent="0.25">
      <c r="A230" s="662" t="str">
        <f>CONCATENATE(MUEBLES2[[#This Row],[No..]],"-",MUEBLES2[[#This Row],[No. Area ]],"-",MUEBLES2[[#This Row],[No. Del Bien ]],"-",MUEBLES2[[#This Row],[No. Consecutivo del Bien ]],"-",MUEBLES2[[#This Row],[No. de inventario]])</f>
        <v>05-48-013-020-0224</v>
      </c>
      <c r="B230" s="495"/>
      <c r="C230" s="495" t="s">
        <v>6137</v>
      </c>
      <c r="D230" s="494" t="s">
        <v>4063</v>
      </c>
      <c r="E230" s="495" t="str">
        <f>VLOOKUP(MUEBLES2[[#This Row],[No..]],EDIFICIOS[],2,FALSE)</f>
        <v>SISTEMA MUNICIPAL DIF</v>
      </c>
      <c r="F230" s="495" t="str">
        <f>VLOOKUP(MUEBLES2[[#This Row],[No..]],EDIFICIOS[],3,FALSE)</f>
        <v>AV. REFORMA S/N, SECCIÓN NORTE, MANZANA 2, SANTIAGO DE ANAYA, HIDALGO</v>
      </c>
      <c r="G230" s="496" t="s">
        <v>4293</v>
      </c>
      <c r="H230" s="494" t="str">
        <f>VLOOKUP(MUEBLES2[[#This Row],[No. Area ]],AREAS[],2,FALSE)</f>
        <v>SISTEMA MUNICIPAL PARA EL DESARROLLO INTEGRAL DE LA FAMILIA</v>
      </c>
      <c r="I230" s="496" t="str">
        <f>VLOOKUP(MUEBLES2[[#This Row],[No. Area ]],AREAS[],5,FALSE)</f>
        <v>C. BELEN GONZÁLEZ BARRERA</v>
      </c>
      <c r="J230" s="496">
        <v>134</v>
      </c>
      <c r="K230" s="494" t="str">
        <f>VLOOKUP(MUEBLES2[[#This Row],[Núm. De nomina]],PERSONAL[],2,FALSE)</f>
        <v>C. NANCY MACIEL MARTÍNEZ</v>
      </c>
      <c r="L230" s="496" t="str">
        <f>VLOOKUP(MUEBLES2[[#This Row],[Núm. De nomina]],PERSONAL[],3,FALSE)</f>
        <v>TRABAJADORA SOCIAL</v>
      </c>
      <c r="M230" s="494" t="s">
        <v>4704</v>
      </c>
      <c r="N230" s="529" t="s">
        <v>4711</v>
      </c>
      <c r="O230" s="497" t="str">
        <f>VLOOKUP(MUEBLES2[[#This Row],[No. Del Bien ]],BIENES[],2,FALSE)</f>
        <v xml:space="preserve">ARCHIVERO </v>
      </c>
      <c r="P230" s="499" t="s">
        <v>5990</v>
      </c>
      <c r="Q230" s="529" t="s">
        <v>5166</v>
      </c>
      <c r="R230" s="494" t="s">
        <v>557</v>
      </c>
      <c r="S230" s="494" t="s">
        <v>557</v>
      </c>
      <c r="T230" s="494" t="s">
        <v>557</v>
      </c>
      <c r="U230" s="494" t="s">
        <v>40</v>
      </c>
      <c r="V230" s="525"/>
      <c r="W230" s="528"/>
      <c r="X230" s="528"/>
      <c r="Y230" s="528"/>
      <c r="Z230" s="510" t="s">
        <v>26</v>
      </c>
      <c r="AA230" s="546"/>
      <c r="AB230" s="493"/>
      <c r="AC230" s="600"/>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c r="DA230" s="9"/>
      <c r="DB230" s="9"/>
      <c r="DC230" s="9"/>
      <c r="DD230" s="9"/>
      <c r="DE230" s="9"/>
      <c r="DF230" s="9"/>
      <c r="DG230" s="9"/>
      <c r="DH230" s="9"/>
      <c r="DI230" s="9"/>
      <c r="DJ230" s="9"/>
      <c r="DK230" s="9"/>
      <c r="DL230" s="9"/>
      <c r="DM230" s="9"/>
      <c r="DN230" s="9"/>
      <c r="DO230" s="9"/>
      <c r="DP230" s="9"/>
      <c r="DQ230" s="9"/>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9"/>
      <c r="HF230" s="9"/>
      <c r="HG230" s="9"/>
      <c r="HH230" s="9"/>
      <c r="HI230" s="9"/>
      <c r="HJ230" s="9"/>
      <c r="HK230" s="9"/>
      <c r="HL230" s="9"/>
      <c r="HM230" s="9"/>
      <c r="HN230" s="9"/>
      <c r="HO230" s="9"/>
      <c r="HP230" s="9"/>
      <c r="HQ230" s="9"/>
      <c r="HR230" s="9"/>
      <c r="HS230" s="9"/>
      <c r="HT230" s="9"/>
      <c r="HU230" s="9"/>
      <c r="HV230" s="9"/>
      <c r="HW230" s="9"/>
      <c r="HX230" s="9"/>
      <c r="HY230" s="9"/>
      <c r="HZ230" s="9"/>
      <c r="IA230" s="9"/>
      <c r="IB230" s="9"/>
      <c r="IC230" s="9"/>
      <c r="ID230" s="9"/>
      <c r="IE230" s="9"/>
      <c r="IF230" s="9"/>
      <c r="IG230" s="9"/>
      <c r="IH230" s="9"/>
      <c r="II230" s="9"/>
      <c r="IJ230" s="9"/>
      <c r="IK230" s="9"/>
      <c r="IL230" s="9"/>
      <c r="IM230" s="9"/>
      <c r="IN230" s="9"/>
      <c r="IO230" s="9"/>
      <c r="IP230" s="9"/>
      <c r="IQ230" s="9"/>
      <c r="IR230" s="9"/>
      <c r="IS230" s="9"/>
      <c r="IT230" s="9"/>
      <c r="IU230" s="9"/>
      <c r="IV230" s="9"/>
      <c r="IW230" s="9"/>
      <c r="IX230" s="9"/>
      <c r="IY230" s="9"/>
      <c r="IZ230" s="9"/>
      <c r="JA230" s="9"/>
      <c r="JB230" s="9"/>
      <c r="JC230" s="9"/>
      <c r="JD230" s="9"/>
      <c r="JE230" s="9"/>
      <c r="JF230" s="9"/>
      <c r="JG230" s="9"/>
      <c r="JH230" s="9"/>
      <c r="JI230" s="9"/>
      <c r="JJ230" s="9"/>
      <c r="JK230" s="9"/>
      <c r="JL230" s="9"/>
      <c r="JM230" s="9"/>
      <c r="JN230" s="9"/>
      <c r="JO230" s="9"/>
      <c r="JP230" s="9"/>
      <c r="JQ230" s="9"/>
      <c r="JR230" s="9"/>
      <c r="JS230" s="9"/>
      <c r="JT230" s="9"/>
      <c r="JU230" s="9"/>
      <c r="JV230" s="9"/>
      <c r="JW230" s="9"/>
      <c r="JX230" s="9"/>
      <c r="JY230" s="9"/>
      <c r="JZ230" s="9"/>
      <c r="KA230" s="9"/>
      <c r="KB230" s="9"/>
      <c r="KC230" s="9"/>
      <c r="KD230" s="9"/>
      <c r="KE230" s="9"/>
      <c r="KF230" s="9"/>
      <c r="KG230" s="9"/>
      <c r="KH230" s="9"/>
      <c r="KI230" s="9"/>
      <c r="KJ230" s="9"/>
      <c r="KK230" s="9"/>
      <c r="KL230" s="9"/>
      <c r="KM230" s="9"/>
      <c r="KN230" s="9"/>
      <c r="KO230" s="9"/>
      <c r="KP230" s="9"/>
      <c r="KQ230" s="9"/>
      <c r="KR230" s="9"/>
      <c r="KS230" s="9"/>
      <c r="KT230" s="9"/>
      <c r="KU230" s="9"/>
      <c r="KV230" s="9"/>
      <c r="KW230" s="9"/>
      <c r="KX230" s="9"/>
      <c r="KY230" s="9"/>
      <c r="KZ230" s="9"/>
      <c r="LA230" s="9"/>
      <c r="LB230" s="9"/>
      <c r="LC230" s="9"/>
      <c r="LD230" s="9"/>
      <c r="LE230" s="9"/>
      <c r="LF230" s="9"/>
      <c r="LG230" s="9"/>
      <c r="LH230" s="9"/>
      <c r="LI230" s="9"/>
      <c r="LJ230" s="9"/>
      <c r="LK230" s="9"/>
      <c r="LL230" s="9"/>
      <c r="LM230" s="9"/>
      <c r="LN230" s="9"/>
      <c r="LO230" s="9"/>
      <c r="LP230" s="9"/>
      <c r="LQ230" s="9"/>
      <c r="LR230" s="9"/>
      <c r="LS230" s="9"/>
      <c r="LT230" s="9"/>
    </row>
    <row r="231" spans="1:332" s="15" customFormat="1" ht="220.5" x14ac:dyDescent="0.25">
      <c r="A231" s="662" t="str">
        <f>CONCATENATE(MUEBLES2[[#This Row],[No..]],"-",MUEBLES2[[#This Row],[No. Area ]],"-",MUEBLES2[[#This Row],[No. Del Bien ]],"-",MUEBLES2[[#This Row],[No. Consecutivo del Bien ]],"-",MUEBLES2[[#This Row],[No. de inventario]])</f>
        <v>05-48-115-041-0225</v>
      </c>
      <c r="B231" s="495"/>
      <c r="C231" s="495" t="s">
        <v>6950</v>
      </c>
      <c r="D231" s="494" t="s">
        <v>4063</v>
      </c>
      <c r="E231" s="495" t="str">
        <f>VLOOKUP(MUEBLES2[[#This Row],[No..]],EDIFICIOS[],2,FALSE)</f>
        <v>SISTEMA MUNICIPAL DIF</v>
      </c>
      <c r="F231" s="495" t="str">
        <f>VLOOKUP(MUEBLES2[[#This Row],[No..]],EDIFICIOS[],3,FALSE)</f>
        <v>AV. REFORMA S/N, SECCIÓN NORTE, MANZANA 2, SANTIAGO DE ANAYA, HIDALGO</v>
      </c>
      <c r="G231" s="496" t="s">
        <v>4293</v>
      </c>
      <c r="H231" s="494" t="str">
        <f>VLOOKUP(MUEBLES2[[#This Row],[No. Area ]],AREAS[],2,FALSE)</f>
        <v>SISTEMA MUNICIPAL PARA EL DESARROLLO INTEGRAL DE LA FAMILIA</v>
      </c>
      <c r="I231" s="496" t="str">
        <f>VLOOKUP(MUEBLES2[[#This Row],[No. Area ]],AREAS[],5,FALSE)</f>
        <v>C. BELEN GONZÁLEZ BARRERA</v>
      </c>
      <c r="J231" s="496">
        <v>48</v>
      </c>
      <c r="K231" s="494" t="str">
        <f>VLOOKUP(MUEBLES2[[#This Row],[Núm. De nomina]],PERSONAL[],2,FALSE)</f>
        <v>P. LIC. EN EDUC. DIBLAIN PÉREZ CRUZ</v>
      </c>
      <c r="L231" s="496" t="str">
        <f>VLOOKUP(MUEBLES2[[#This Row],[Núm. De nomina]],PERSONAL[],3,FALSE)</f>
        <v>AUXILIAR ADMINISTRATIVO</v>
      </c>
      <c r="M231" s="494" t="s">
        <v>4379</v>
      </c>
      <c r="N231" s="529" t="s">
        <v>4732</v>
      </c>
      <c r="O231" s="497" t="str">
        <f>VLOOKUP(MUEBLES2[[#This Row],[No. Del Bien ]],BIENES[],2,FALSE)</f>
        <v xml:space="preserve">ESCRITORIO </v>
      </c>
      <c r="P231" s="499" t="s">
        <v>2733</v>
      </c>
      <c r="Q231" s="529" t="s">
        <v>5167</v>
      </c>
      <c r="R231" s="494" t="s">
        <v>557</v>
      </c>
      <c r="S231" s="494" t="s">
        <v>557</v>
      </c>
      <c r="T231" s="494" t="s">
        <v>557</v>
      </c>
      <c r="U231" s="494" t="s">
        <v>40</v>
      </c>
      <c r="V231" s="525"/>
      <c r="W231" s="528"/>
      <c r="X231" s="528"/>
      <c r="Y231" s="528"/>
      <c r="Z231" s="510" t="s">
        <v>26</v>
      </c>
      <c r="AA231" s="546"/>
      <c r="AB231" s="493"/>
      <c r="AC231" s="600" t="s">
        <v>564</v>
      </c>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c r="DA231" s="9"/>
      <c r="DB231" s="9"/>
      <c r="DC231" s="9"/>
      <c r="DD231" s="9"/>
      <c r="DE231" s="9"/>
      <c r="DF231" s="9"/>
      <c r="DG231" s="9"/>
      <c r="DH231" s="9"/>
      <c r="DI231" s="9"/>
      <c r="DJ231" s="9"/>
      <c r="DK231" s="9"/>
      <c r="DL231" s="9"/>
      <c r="DM231" s="9"/>
      <c r="DN231" s="9"/>
      <c r="DO231" s="9"/>
      <c r="DP231" s="9"/>
      <c r="DQ231" s="9"/>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9"/>
      <c r="HF231" s="9"/>
      <c r="HG231" s="9"/>
      <c r="HH231" s="9"/>
      <c r="HI231" s="9"/>
      <c r="HJ231" s="9"/>
      <c r="HK231" s="9"/>
      <c r="HL231" s="9"/>
      <c r="HM231" s="9"/>
      <c r="HN231" s="9"/>
      <c r="HO231" s="9"/>
      <c r="HP231" s="9"/>
      <c r="HQ231" s="9"/>
      <c r="HR231" s="9"/>
      <c r="HS231" s="9"/>
      <c r="HT231" s="9"/>
      <c r="HU231" s="9"/>
      <c r="HV231" s="9"/>
      <c r="HW231" s="9"/>
      <c r="HX231" s="9"/>
      <c r="HY231" s="9"/>
      <c r="HZ231" s="9"/>
      <c r="IA231" s="9"/>
      <c r="IB231" s="9"/>
      <c r="IC231" s="9"/>
      <c r="ID231" s="9"/>
      <c r="IE231" s="9"/>
      <c r="IF231" s="9"/>
      <c r="IG231" s="9"/>
      <c r="IH231" s="9"/>
      <c r="II231" s="9"/>
      <c r="IJ231" s="9"/>
      <c r="IK231" s="9"/>
      <c r="IL231" s="9"/>
      <c r="IM231" s="9"/>
      <c r="IN231" s="9"/>
      <c r="IO231" s="9"/>
      <c r="IP231" s="9"/>
      <c r="IQ231" s="9"/>
      <c r="IR231" s="9"/>
      <c r="IS231" s="9"/>
      <c r="IT231" s="9"/>
      <c r="IU231" s="9"/>
      <c r="IV231" s="9"/>
      <c r="IW231" s="9"/>
      <c r="IX231" s="9"/>
      <c r="IY231" s="9"/>
      <c r="IZ231" s="9"/>
      <c r="JA231" s="9"/>
      <c r="JB231" s="9"/>
      <c r="JC231" s="9"/>
      <c r="JD231" s="9"/>
      <c r="JE231" s="9"/>
      <c r="JF231" s="9"/>
      <c r="JG231" s="9"/>
      <c r="JH231" s="9"/>
      <c r="JI231" s="9"/>
      <c r="JJ231" s="9"/>
      <c r="JK231" s="9"/>
      <c r="JL231" s="9"/>
      <c r="JM231" s="9"/>
      <c r="JN231" s="9"/>
      <c r="JO231" s="9"/>
      <c r="JP231" s="9"/>
      <c r="JQ231" s="9"/>
      <c r="JR231" s="9"/>
      <c r="JS231" s="9"/>
      <c r="JT231" s="9"/>
      <c r="JU231" s="9"/>
      <c r="JV231" s="9"/>
      <c r="JW231" s="9"/>
      <c r="JX231" s="9"/>
      <c r="JY231" s="9"/>
      <c r="JZ231" s="9"/>
      <c r="KA231" s="9"/>
      <c r="KB231" s="9"/>
      <c r="KC231" s="9"/>
      <c r="KD231" s="9"/>
      <c r="KE231" s="9"/>
      <c r="KF231" s="9"/>
      <c r="KG231" s="9"/>
      <c r="KH231" s="9"/>
      <c r="KI231" s="9"/>
      <c r="KJ231" s="9"/>
      <c r="KK231" s="9"/>
      <c r="KL231" s="9"/>
      <c r="KM231" s="9"/>
      <c r="KN231" s="9"/>
      <c r="KO231" s="9"/>
      <c r="KP231" s="9"/>
      <c r="KQ231" s="9"/>
      <c r="KR231" s="9"/>
      <c r="KS231" s="9"/>
      <c r="KT231" s="9"/>
      <c r="KU231" s="9"/>
      <c r="KV231" s="9"/>
      <c r="KW231" s="9"/>
      <c r="KX231" s="9"/>
      <c r="KY231" s="9"/>
      <c r="KZ231" s="9"/>
      <c r="LA231" s="9"/>
      <c r="LB231" s="9"/>
      <c r="LC231" s="9"/>
      <c r="LD231" s="9"/>
      <c r="LE231" s="9"/>
      <c r="LF231" s="9"/>
      <c r="LG231" s="9"/>
      <c r="LH231" s="9"/>
      <c r="LI231" s="9"/>
      <c r="LJ231" s="9"/>
      <c r="LK231" s="9"/>
      <c r="LL231" s="9"/>
      <c r="LM231" s="9"/>
      <c r="LN231" s="9"/>
      <c r="LO231" s="9"/>
      <c r="LP231" s="9"/>
      <c r="LQ231" s="9"/>
      <c r="LR231" s="9"/>
      <c r="LS231" s="9"/>
      <c r="LT231" s="9"/>
    </row>
    <row r="232" spans="1:332" s="15" customFormat="1" ht="220.5" x14ac:dyDescent="0.25">
      <c r="A232" s="662" t="str">
        <f>CONCATENATE(MUEBLES2[[#This Row],[No..]],"-",MUEBLES2[[#This Row],[No. Area ]],"-",MUEBLES2[[#This Row],[No. Del Bien ]],"-",MUEBLES2[[#This Row],[No. Consecutivo del Bien ]],"-",MUEBLES2[[#This Row],[No. de inventario]])</f>
        <v>05-48-276-004-0226</v>
      </c>
      <c r="B232" s="495"/>
      <c r="C232" s="495" t="s">
        <v>6951</v>
      </c>
      <c r="D232" s="494" t="s">
        <v>4063</v>
      </c>
      <c r="E232" s="495" t="str">
        <f>VLOOKUP(MUEBLES2[[#This Row],[No..]],EDIFICIOS[],2,FALSE)</f>
        <v>SISTEMA MUNICIPAL DIF</v>
      </c>
      <c r="F232" s="495" t="str">
        <f>VLOOKUP(MUEBLES2[[#This Row],[No..]],EDIFICIOS[],3,FALSE)</f>
        <v>AV. REFORMA S/N, SECCIÓN NORTE, MANZANA 2, SANTIAGO DE ANAYA, HIDALGO</v>
      </c>
      <c r="G232" s="496" t="s">
        <v>4293</v>
      </c>
      <c r="H232" s="494" t="str">
        <f>VLOOKUP(MUEBLES2[[#This Row],[No. Area ]],AREAS[],2,FALSE)</f>
        <v>SISTEMA MUNICIPAL PARA EL DESARROLLO INTEGRAL DE LA FAMILIA</v>
      </c>
      <c r="I232" s="496" t="str">
        <f>VLOOKUP(MUEBLES2[[#This Row],[No. Area ]],AREAS[],5,FALSE)</f>
        <v>C. BELEN GONZÁLEZ BARRERA</v>
      </c>
      <c r="J232" s="496"/>
      <c r="K232" s="494" t="e">
        <f>VLOOKUP(MUEBLES2[[#This Row],[Núm. De nomina]],PERSONAL[],2,FALSE)</f>
        <v>#N/A</v>
      </c>
      <c r="L232" s="496" t="e">
        <f>VLOOKUP(MUEBLES2[[#This Row],[Núm. De nomina]],PERSONAL[],3,FALSE)</f>
        <v>#N/A</v>
      </c>
      <c r="M232" s="494" t="s">
        <v>4909</v>
      </c>
      <c r="N232" s="529" t="s">
        <v>4695</v>
      </c>
      <c r="O232" s="497" t="str">
        <f>VLOOKUP(MUEBLES2[[#This Row],[No. Del Bien ]],BIENES[],2,FALSE)</f>
        <v xml:space="preserve">SILLON EJECUTIVO </v>
      </c>
      <c r="P232" s="499" t="s">
        <v>2735</v>
      </c>
      <c r="Q232" s="529" t="s">
        <v>5168</v>
      </c>
      <c r="R232" s="494" t="s">
        <v>557</v>
      </c>
      <c r="S232" s="494" t="s">
        <v>557</v>
      </c>
      <c r="T232" s="494" t="s">
        <v>557</v>
      </c>
      <c r="U232" s="494" t="s">
        <v>40</v>
      </c>
      <c r="V232" s="525"/>
      <c r="W232" s="528"/>
      <c r="X232" s="528"/>
      <c r="Y232" s="528"/>
      <c r="Z232" s="510" t="s">
        <v>26</v>
      </c>
      <c r="AA232" s="546"/>
      <c r="AB232" s="493"/>
      <c r="AC232" s="600"/>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c r="DA232" s="9"/>
      <c r="DB232" s="9"/>
      <c r="DC232" s="9"/>
      <c r="DD232" s="9"/>
      <c r="DE232" s="9"/>
      <c r="DF232" s="9"/>
      <c r="DG232" s="9"/>
      <c r="DH232" s="9"/>
      <c r="DI232" s="9"/>
      <c r="DJ232" s="9"/>
      <c r="DK232" s="9"/>
      <c r="DL232" s="9"/>
      <c r="DM232" s="9"/>
      <c r="DN232" s="9"/>
      <c r="DO232" s="9"/>
      <c r="DP232" s="9"/>
      <c r="DQ232" s="9"/>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9"/>
      <c r="HK232" s="9"/>
      <c r="HL232" s="9"/>
      <c r="HM232" s="9"/>
      <c r="HN232" s="9"/>
      <c r="HO232" s="9"/>
      <c r="HP232" s="9"/>
      <c r="HQ232" s="9"/>
      <c r="HR232" s="9"/>
      <c r="HS232" s="9"/>
      <c r="HT232" s="9"/>
      <c r="HU232" s="9"/>
      <c r="HV232" s="9"/>
      <c r="HW232" s="9"/>
      <c r="HX232" s="9"/>
      <c r="HY232" s="9"/>
      <c r="HZ232" s="9"/>
      <c r="IA232" s="9"/>
      <c r="IB232" s="9"/>
      <c r="IC232" s="9"/>
      <c r="ID232" s="9"/>
      <c r="IE232" s="9"/>
      <c r="IF232" s="9"/>
      <c r="IG232" s="9"/>
      <c r="IH232" s="9"/>
      <c r="II232" s="9"/>
      <c r="IJ232" s="9"/>
      <c r="IK232" s="9"/>
      <c r="IL232" s="9"/>
      <c r="IM232" s="9"/>
      <c r="IN232" s="9"/>
      <c r="IO232" s="9"/>
      <c r="IP232" s="9"/>
      <c r="IQ232" s="9"/>
      <c r="IR232" s="9"/>
      <c r="IS232" s="9"/>
      <c r="IT232" s="9"/>
      <c r="IU232" s="9"/>
      <c r="IV232" s="9"/>
      <c r="IW232" s="9"/>
      <c r="IX232" s="9"/>
      <c r="IY232" s="9"/>
      <c r="IZ232" s="9"/>
      <c r="JA232" s="9"/>
      <c r="JB232" s="9"/>
      <c r="JC232" s="9"/>
      <c r="JD232" s="9"/>
      <c r="JE232" s="9"/>
      <c r="JF232" s="9"/>
      <c r="JG232" s="9"/>
      <c r="JH232" s="9"/>
      <c r="JI232" s="9"/>
      <c r="JJ232" s="9"/>
      <c r="JK232" s="9"/>
      <c r="JL232" s="9"/>
      <c r="JM232" s="9"/>
      <c r="JN232" s="9"/>
      <c r="JO232" s="9"/>
      <c r="JP232" s="9"/>
      <c r="JQ232" s="9"/>
      <c r="JR232" s="9"/>
      <c r="JS232" s="9"/>
      <c r="JT232" s="9"/>
      <c r="JU232" s="9"/>
      <c r="JV232" s="9"/>
      <c r="JW232" s="9"/>
      <c r="JX232" s="9"/>
      <c r="JY232" s="9"/>
      <c r="JZ232" s="9"/>
      <c r="KA232" s="9"/>
      <c r="KB232" s="9"/>
      <c r="KC232" s="9"/>
      <c r="KD232" s="9"/>
      <c r="KE232" s="9"/>
      <c r="KF232" s="9"/>
      <c r="KG232" s="9"/>
      <c r="KH232" s="9"/>
      <c r="KI232" s="9"/>
      <c r="KJ232" s="9"/>
      <c r="KK232" s="9"/>
      <c r="KL232" s="9"/>
      <c r="KM232" s="9"/>
      <c r="KN232" s="9"/>
      <c r="KO232" s="9"/>
      <c r="KP232" s="9"/>
      <c r="KQ232" s="9"/>
      <c r="KR232" s="9"/>
      <c r="KS232" s="9"/>
      <c r="KT232" s="9"/>
      <c r="KU232" s="9"/>
      <c r="KV232" s="9"/>
      <c r="KW232" s="9"/>
      <c r="KX232" s="9"/>
      <c r="KY232" s="9"/>
      <c r="KZ232" s="9"/>
      <c r="LA232" s="9"/>
      <c r="LB232" s="9"/>
      <c r="LC232" s="9"/>
      <c r="LD232" s="9"/>
      <c r="LE232" s="9"/>
      <c r="LF232" s="9"/>
      <c r="LG232" s="9"/>
      <c r="LH232" s="9"/>
      <c r="LI232" s="9"/>
      <c r="LJ232" s="9"/>
      <c r="LK232" s="9"/>
      <c r="LL232" s="9"/>
      <c r="LM232" s="9"/>
      <c r="LN232" s="9"/>
      <c r="LO232" s="9"/>
      <c r="LP232" s="9"/>
      <c r="LQ232" s="9"/>
      <c r="LR232" s="9"/>
      <c r="LS232" s="9"/>
      <c r="LT232" s="9"/>
    </row>
    <row r="233" spans="1:332" s="15" customFormat="1" ht="220.5" x14ac:dyDescent="0.25">
      <c r="A233" s="662" t="str">
        <f>CONCATENATE(MUEBLES2[[#This Row],[No..]],"-",MUEBLES2[[#This Row],[No. Area ]],"-",MUEBLES2[[#This Row],[No. Del Bien ]],"-",MUEBLES2[[#This Row],[No. Consecutivo del Bien ]],"-",MUEBLES2[[#This Row],[No. de inventario]])</f>
        <v>05-48-209-001-0227</v>
      </c>
      <c r="B233" s="495"/>
      <c r="C233" s="495" t="s">
        <v>6952</v>
      </c>
      <c r="D233" s="494" t="s">
        <v>4063</v>
      </c>
      <c r="E233" s="495" t="str">
        <f>VLOOKUP(MUEBLES2[[#This Row],[No..]],EDIFICIOS[],2,FALSE)</f>
        <v>SISTEMA MUNICIPAL DIF</v>
      </c>
      <c r="F233" s="495" t="str">
        <f>VLOOKUP(MUEBLES2[[#This Row],[No..]],EDIFICIOS[],3,FALSE)</f>
        <v>AV. REFORMA S/N, SECCIÓN NORTE, MANZANA 2, SANTIAGO DE ANAYA, HIDALGO</v>
      </c>
      <c r="G233" s="496" t="s">
        <v>4293</v>
      </c>
      <c r="H233" s="494" t="str">
        <f>VLOOKUP(MUEBLES2[[#This Row],[No. Area ]],AREAS[],2,FALSE)</f>
        <v>SISTEMA MUNICIPAL PARA EL DESARROLLO INTEGRAL DE LA FAMILIA</v>
      </c>
      <c r="I233" s="496" t="str">
        <f>VLOOKUP(MUEBLES2[[#This Row],[No. Area ]],AREAS[],5,FALSE)</f>
        <v>C. BELEN GONZÁLEZ BARRERA</v>
      </c>
      <c r="J233" s="496">
        <v>119</v>
      </c>
      <c r="K233" s="494" t="str">
        <f>VLOOKUP(MUEBLES2[[#This Row],[Núm. De nomina]],PERSONAL[],2,FALSE)</f>
        <v>C. BELEN GONZÁLEZ BARRERA</v>
      </c>
      <c r="L233" s="496" t="str">
        <f>VLOOKUP(MUEBLES2[[#This Row],[Núm. De nomina]],PERSONAL[],3,FALSE)</f>
        <v xml:space="preserve">TITULAR </v>
      </c>
      <c r="M233" s="494" t="s">
        <v>4842</v>
      </c>
      <c r="N233" s="529" t="s">
        <v>4692</v>
      </c>
      <c r="O233" s="497" t="str">
        <f>VLOOKUP(MUEBLES2[[#This Row],[No. Del Bien ]],BIENES[],2,FALSE)</f>
        <v>MUEBLE</v>
      </c>
      <c r="P233" s="499" t="s">
        <v>2737</v>
      </c>
      <c r="Q233" s="529" t="s">
        <v>5169</v>
      </c>
      <c r="R233" s="494" t="s">
        <v>557</v>
      </c>
      <c r="S233" s="494" t="s">
        <v>557</v>
      </c>
      <c r="T233" s="494" t="s">
        <v>557</v>
      </c>
      <c r="U233" s="494" t="s">
        <v>40</v>
      </c>
      <c r="V233" s="525"/>
      <c r="W233" s="528"/>
      <c r="X233" s="528"/>
      <c r="Y233" s="528"/>
      <c r="Z233" s="510" t="s">
        <v>26</v>
      </c>
      <c r="AA233" s="546"/>
      <c r="AB233" s="493"/>
      <c r="AC233" s="600" t="s">
        <v>2358</v>
      </c>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9"/>
      <c r="HK233" s="9"/>
      <c r="HL233" s="9"/>
      <c r="HM233" s="9"/>
      <c r="HN233" s="9"/>
      <c r="HO233" s="9"/>
      <c r="HP233" s="9"/>
      <c r="HQ233" s="9"/>
      <c r="HR233" s="9"/>
      <c r="HS233" s="9"/>
      <c r="HT233" s="9"/>
      <c r="HU233" s="9"/>
      <c r="HV233" s="9"/>
      <c r="HW233" s="9"/>
      <c r="HX233" s="9"/>
      <c r="HY233" s="9"/>
      <c r="HZ233" s="9"/>
      <c r="IA233" s="9"/>
      <c r="IB233" s="9"/>
      <c r="IC233" s="9"/>
      <c r="ID233" s="9"/>
      <c r="IE233" s="9"/>
      <c r="IF233" s="9"/>
      <c r="IG233" s="9"/>
      <c r="IH233" s="9"/>
      <c r="II233" s="9"/>
      <c r="IJ233" s="9"/>
      <c r="IK233" s="9"/>
      <c r="IL233" s="9"/>
      <c r="IM233" s="9"/>
      <c r="IN233" s="9"/>
      <c r="IO233" s="9"/>
      <c r="IP233" s="9"/>
      <c r="IQ233" s="9"/>
      <c r="IR233" s="9"/>
      <c r="IS233" s="9"/>
      <c r="IT233" s="9"/>
      <c r="IU233" s="9"/>
      <c r="IV233" s="9"/>
      <c r="IW233" s="9"/>
      <c r="IX233" s="9"/>
      <c r="IY233" s="9"/>
      <c r="IZ233" s="9"/>
      <c r="JA233" s="9"/>
      <c r="JB233" s="9"/>
      <c r="JC233" s="9"/>
      <c r="JD233" s="9"/>
      <c r="JE233" s="9"/>
      <c r="JF233" s="9"/>
      <c r="JG233" s="9"/>
      <c r="JH233" s="9"/>
      <c r="JI233" s="9"/>
      <c r="JJ233" s="9"/>
      <c r="JK233" s="9"/>
      <c r="JL233" s="9"/>
      <c r="JM233" s="9"/>
      <c r="JN233" s="9"/>
      <c r="JO233" s="9"/>
      <c r="JP233" s="9"/>
      <c r="JQ233" s="9"/>
      <c r="JR233" s="9"/>
      <c r="JS233" s="9"/>
      <c r="JT233" s="9"/>
      <c r="JU233" s="9"/>
      <c r="JV233" s="9"/>
      <c r="JW233" s="9"/>
      <c r="JX233" s="9"/>
      <c r="JY233" s="9"/>
      <c r="JZ233" s="9"/>
      <c r="KA233" s="9"/>
      <c r="KB233" s="9"/>
      <c r="KC233" s="9"/>
      <c r="KD233" s="9"/>
      <c r="KE233" s="9"/>
      <c r="KF233" s="9"/>
      <c r="KG233" s="9"/>
      <c r="KH233" s="9"/>
      <c r="KI233" s="9"/>
      <c r="KJ233" s="9"/>
      <c r="KK233" s="9"/>
      <c r="KL233" s="9"/>
      <c r="KM233" s="9"/>
      <c r="KN233" s="9"/>
      <c r="KO233" s="9"/>
      <c r="KP233" s="9"/>
      <c r="KQ233" s="9"/>
      <c r="KR233" s="9"/>
      <c r="KS233" s="9"/>
      <c r="KT233" s="9"/>
      <c r="KU233" s="9"/>
      <c r="KV233" s="9"/>
      <c r="KW233" s="9"/>
      <c r="KX233" s="9"/>
      <c r="KY233" s="9"/>
      <c r="KZ233" s="9"/>
      <c r="LA233" s="9"/>
      <c r="LB233" s="9"/>
      <c r="LC233" s="9"/>
      <c r="LD233" s="9"/>
      <c r="LE233" s="9"/>
      <c r="LF233" s="9"/>
      <c r="LG233" s="9"/>
      <c r="LH233" s="9"/>
      <c r="LI233" s="9"/>
      <c r="LJ233" s="9"/>
      <c r="LK233" s="9"/>
      <c r="LL233" s="9"/>
      <c r="LM233" s="9"/>
      <c r="LN233" s="9"/>
      <c r="LO233" s="9"/>
      <c r="LP233" s="9"/>
      <c r="LQ233" s="9"/>
      <c r="LR233" s="9"/>
      <c r="LS233" s="9"/>
      <c r="LT233" s="9"/>
    </row>
    <row r="234" spans="1:332" s="15" customFormat="1" ht="220.5" x14ac:dyDescent="0.25">
      <c r="A234" s="662" t="str">
        <f>CONCATENATE(MUEBLES2[[#This Row],[No..]],"-",MUEBLES2[[#This Row],[No. Area ]],"-",MUEBLES2[[#This Row],[No. Del Bien ]],"-",MUEBLES2[[#This Row],[No. Consecutivo del Bien ]],"-",MUEBLES2[[#This Row],[No. de inventario]])</f>
        <v>05-48-211-002-0228</v>
      </c>
      <c r="B234" s="495"/>
      <c r="C234" s="495" t="s">
        <v>6953</v>
      </c>
      <c r="D234" s="494" t="s">
        <v>4063</v>
      </c>
      <c r="E234" s="495" t="str">
        <f>VLOOKUP(MUEBLES2[[#This Row],[No..]],EDIFICIOS[],2,FALSE)</f>
        <v>SISTEMA MUNICIPAL DIF</v>
      </c>
      <c r="F234" s="495" t="str">
        <f>VLOOKUP(MUEBLES2[[#This Row],[No..]],EDIFICIOS[],3,FALSE)</f>
        <v>AV. REFORMA S/N, SECCIÓN NORTE, MANZANA 2, SANTIAGO DE ANAYA, HIDALGO</v>
      </c>
      <c r="G234" s="496" t="s">
        <v>4293</v>
      </c>
      <c r="H234" s="494" t="str">
        <f>VLOOKUP(MUEBLES2[[#This Row],[No. Area ]],AREAS[],2,FALSE)</f>
        <v>SISTEMA MUNICIPAL PARA EL DESARROLLO INTEGRAL DE LA FAMILIA</v>
      </c>
      <c r="I234" s="496" t="str">
        <f>VLOOKUP(MUEBLES2[[#This Row],[No. Area ]],AREAS[],5,FALSE)</f>
        <v>C. BELEN GONZÁLEZ BARRERA</v>
      </c>
      <c r="J234" s="496">
        <v>119</v>
      </c>
      <c r="K234" s="494" t="str">
        <f>VLOOKUP(MUEBLES2[[#This Row],[Núm. De nomina]],PERSONAL[],2,FALSE)</f>
        <v>C. BELEN GONZÁLEZ BARRERA</v>
      </c>
      <c r="L234" s="496" t="str">
        <f>VLOOKUP(MUEBLES2[[#This Row],[Núm. De nomina]],PERSONAL[],3,FALSE)</f>
        <v xml:space="preserve">TITULAR </v>
      </c>
      <c r="M234" s="494" t="s">
        <v>4844</v>
      </c>
      <c r="N234" s="529" t="s">
        <v>4693</v>
      </c>
      <c r="O234" s="497" t="str">
        <f>VLOOKUP(MUEBLES2[[#This Row],[No. Del Bien ]],BIENES[],2,FALSE)</f>
        <v>MUEBLE PARA COMPUTADORA</v>
      </c>
      <c r="P234" s="499" t="s">
        <v>2739</v>
      </c>
      <c r="Q234" s="529" t="s">
        <v>5170</v>
      </c>
      <c r="R234" s="494" t="s">
        <v>557</v>
      </c>
      <c r="S234" s="494" t="s">
        <v>557</v>
      </c>
      <c r="T234" s="494" t="s">
        <v>557</v>
      </c>
      <c r="U234" s="494" t="s">
        <v>40</v>
      </c>
      <c r="V234" s="525"/>
      <c r="W234" s="528"/>
      <c r="X234" s="528"/>
      <c r="Y234" s="528"/>
      <c r="Z234" s="510" t="s">
        <v>26</v>
      </c>
      <c r="AA234" s="546"/>
      <c r="AB234" s="493"/>
      <c r="AC234" s="600"/>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9"/>
      <c r="HK234" s="9"/>
      <c r="HL234" s="9"/>
      <c r="HM234" s="9"/>
      <c r="HN234" s="9"/>
      <c r="HO234" s="9"/>
      <c r="HP234" s="9"/>
      <c r="HQ234" s="9"/>
      <c r="HR234" s="9"/>
      <c r="HS234" s="9"/>
      <c r="HT234" s="9"/>
      <c r="HU234" s="9"/>
      <c r="HV234" s="9"/>
      <c r="HW234" s="9"/>
      <c r="HX234" s="9"/>
      <c r="HY234" s="9"/>
      <c r="HZ234" s="9"/>
      <c r="IA234" s="9"/>
      <c r="IB234" s="9"/>
      <c r="IC234" s="9"/>
      <c r="ID234" s="9"/>
      <c r="IE234" s="9"/>
      <c r="IF234" s="9"/>
      <c r="IG234" s="9"/>
      <c r="IH234" s="9"/>
      <c r="II234" s="9"/>
      <c r="IJ234" s="9"/>
      <c r="IK234" s="9"/>
      <c r="IL234" s="9"/>
      <c r="IM234" s="9"/>
      <c r="IN234" s="9"/>
      <c r="IO234" s="9"/>
      <c r="IP234" s="9"/>
      <c r="IQ234" s="9"/>
      <c r="IR234" s="9"/>
      <c r="IS234" s="9"/>
      <c r="IT234" s="9"/>
      <c r="IU234" s="9"/>
      <c r="IV234" s="9"/>
      <c r="IW234" s="9"/>
      <c r="IX234" s="9"/>
      <c r="IY234" s="9"/>
      <c r="IZ234" s="9"/>
      <c r="JA234" s="9"/>
      <c r="JB234" s="9"/>
      <c r="JC234" s="9"/>
      <c r="JD234" s="9"/>
      <c r="JE234" s="9"/>
      <c r="JF234" s="9"/>
      <c r="JG234" s="9"/>
      <c r="JH234" s="9"/>
      <c r="JI234" s="9"/>
      <c r="JJ234" s="9"/>
      <c r="JK234" s="9"/>
      <c r="JL234" s="9"/>
      <c r="JM234" s="9"/>
      <c r="JN234" s="9"/>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c r="KN234" s="9"/>
      <c r="KO234" s="9"/>
      <c r="KP234" s="9"/>
      <c r="KQ234" s="9"/>
      <c r="KR234" s="9"/>
      <c r="KS234" s="9"/>
      <c r="KT234" s="9"/>
      <c r="KU234" s="9"/>
      <c r="KV234" s="9"/>
      <c r="KW234" s="9"/>
      <c r="KX234" s="9"/>
      <c r="KY234" s="9"/>
      <c r="KZ234" s="9"/>
      <c r="LA234" s="9"/>
      <c r="LB234" s="9"/>
      <c r="LC234" s="9"/>
      <c r="LD234" s="9"/>
      <c r="LE234" s="9"/>
      <c r="LF234" s="9"/>
      <c r="LG234" s="9"/>
      <c r="LH234" s="9"/>
      <c r="LI234" s="9"/>
      <c r="LJ234" s="9"/>
      <c r="LK234" s="9"/>
      <c r="LL234" s="9"/>
      <c r="LM234" s="9"/>
      <c r="LN234" s="9"/>
      <c r="LO234" s="9"/>
      <c r="LP234" s="9"/>
      <c r="LQ234" s="9"/>
      <c r="LR234" s="9"/>
      <c r="LS234" s="9"/>
      <c r="LT234" s="9"/>
    </row>
    <row r="235" spans="1:332" s="15" customFormat="1" ht="220.5" x14ac:dyDescent="0.25">
      <c r="A235" s="662" t="str">
        <f>CONCATENATE(MUEBLES2[[#This Row],[No..]],"-",MUEBLES2[[#This Row],[No. Area ]],"-",MUEBLES2[[#This Row],[No. Del Bien ]],"-",MUEBLES2[[#This Row],[No. Consecutivo del Bien ]],"-",MUEBLES2[[#This Row],[No. de inventario]])</f>
        <v>05-48-264-001-0229</v>
      </c>
      <c r="B235" s="495"/>
      <c r="C235" s="495" t="s">
        <v>6954</v>
      </c>
      <c r="D235" s="494" t="s">
        <v>4063</v>
      </c>
      <c r="E235" s="495" t="str">
        <f>VLOOKUP(MUEBLES2[[#This Row],[No..]],EDIFICIOS[],2,FALSE)</f>
        <v>SISTEMA MUNICIPAL DIF</v>
      </c>
      <c r="F235" s="495" t="str">
        <f>VLOOKUP(MUEBLES2[[#This Row],[No..]],EDIFICIOS[],3,FALSE)</f>
        <v>AV. REFORMA S/N, SECCIÓN NORTE, MANZANA 2, SANTIAGO DE ANAYA, HIDALGO</v>
      </c>
      <c r="G235" s="496" t="s">
        <v>4293</v>
      </c>
      <c r="H235" s="494" t="str">
        <f>VLOOKUP(MUEBLES2[[#This Row],[No. Area ]],AREAS[],2,FALSE)</f>
        <v>SISTEMA MUNICIPAL PARA EL DESARROLLO INTEGRAL DE LA FAMILIA</v>
      </c>
      <c r="I235" s="496" t="str">
        <f>VLOOKUP(MUEBLES2[[#This Row],[No. Area ]],AREAS[],5,FALSE)</f>
        <v>C. BELEN GONZÁLEZ BARRERA</v>
      </c>
      <c r="J235" s="496">
        <v>119</v>
      </c>
      <c r="K235" s="494" t="str">
        <f>VLOOKUP(MUEBLES2[[#This Row],[Núm. De nomina]],PERSONAL[],2,FALSE)</f>
        <v>C. BELEN GONZÁLEZ BARRERA</v>
      </c>
      <c r="L235" s="496" t="str">
        <f>VLOOKUP(MUEBLES2[[#This Row],[Núm. De nomina]],PERSONAL[],3,FALSE)</f>
        <v xml:space="preserve">TITULAR </v>
      </c>
      <c r="M235" s="494" t="s">
        <v>4897</v>
      </c>
      <c r="N235" s="529" t="s">
        <v>4692</v>
      </c>
      <c r="O235" s="497" t="str">
        <f>VLOOKUP(MUEBLES2[[#This Row],[No. Del Bien ]],BIENES[],2,FALSE)</f>
        <v xml:space="preserve">REFRIGERADOR </v>
      </c>
      <c r="P235" s="499" t="s">
        <v>2741</v>
      </c>
      <c r="Q235" s="529" t="s">
        <v>5171</v>
      </c>
      <c r="R235" s="494" t="s">
        <v>836</v>
      </c>
      <c r="S235" s="494" t="s">
        <v>557</v>
      </c>
      <c r="T235" s="494" t="s">
        <v>557</v>
      </c>
      <c r="U235" s="494" t="s">
        <v>40</v>
      </c>
      <c r="V235" s="525"/>
      <c r="W235" s="528"/>
      <c r="X235" s="528"/>
      <c r="Y235" s="528"/>
      <c r="Z235" s="510" t="s">
        <v>26</v>
      </c>
      <c r="AA235" s="546"/>
      <c r="AB235" s="493"/>
      <c r="AC235" s="600"/>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9"/>
      <c r="HK235" s="9"/>
      <c r="HL235" s="9"/>
      <c r="HM235" s="9"/>
      <c r="HN235" s="9"/>
      <c r="HO235" s="9"/>
      <c r="HP235" s="9"/>
      <c r="HQ235" s="9"/>
      <c r="HR235" s="9"/>
      <c r="HS235" s="9"/>
      <c r="HT235" s="9"/>
      <c r="HU235" s="9"/>
      <c r="HV235" s="9"/>
      <c r="HW235" s="9"/>
      <c r="HX235" s="9"/>
      <c r="HY235" s="9"/>
      <c r="HZ235" s="9"/>
      <c r="IA235" s="9"/>
      <c r="IB235" s="9"/>
      <c r="IC235" s="9"/>
      <c r="ID235" s="9"/>
      <c r="IE235" s="9"/>
      <c r="IF235" s="9"/>
      <c r="IG235" s="9"/>
      <c r="IH235" s="9"/>
      <c r="II235" s="9"/>
      <c r="IJ235" s="9"/>
      <c r="IK235" s="9"/>
      <c r="IL235" s="9"/>
      <c r="IM235" s="9"/>
      <c r="IN235" s="9"/>
      <c r="IO235" s="9"/>
      <c r="IP235" s="9"/>
      <c r="IQ235" s="9"/>
      <c r="IR235" s="9"/>
      <c r="IS235" s="9"/>
      <c r="IT235" s="9"/>
      <c r="IU235" s="9"/>
      <c r="IV235" s="9"/>
      <c r="IW235" s="9"/>
      <c r="IX235" s="9"/>
      <c r="IY235" s="9"/>
      <c r="IZ235" s="9"/>
      <c r="JA235" s="9"/>
      <c r="JB235" s="9"/>
      <c r="JC235" s="9"/>
      <c r="JD235" s="9"/>
      <c r="JE235" s="9"/>
      <c r="JF235" s="9"/>
      <c r="JG235" s="9"/>
      <c r="JH235" s="9"/>
      <c r="JI235" s="9"/>
      <c r="JJ235" s="9"/>
      <c r="JK235" s="9"/>
      <c r="JL235" s="9"/>
      <c r="JM235" s="9"/>
      <c r="JN235" s="9"/>
      <c r="JO235" s="9"/>
      <c r="JP235" s="9"/>
      <c r="JQ235" s="9"/>
      <c r="JR235" s="9"/>
      <c r="JS235" s="9"/>
      <c r="JT235" s="9"/>
      <c r="JU235" s="9"/>
      <c r="JV235" s="9"/>
      <c r="JW235" s="9"/>
      <c r="JX235" s="9"/>
      <c r="JY235" s="9"/>
      <c r="JZ235" s="9"/>
      <c r="KA235" s="9"/>
      <c r="KB235" s="9"/>
      <c r="KC235" s="9"/>
      <c r="KD235" s="9"/>
      <c r="KE235" s="9"/>
      <c r="KF235" s="9"/>
      <c r="KG235" s="9"/>
      <c r="KH235" s="9"/>
      <c r="KI235" s="9"/>
      <c r="KJ235" s="9"/>
      <c r="KK235" s="9"/>
      <c r="KL235" s="9"/>
      <c r="KM235" s="9"/>
      <c r="KN235" s="9"/>
      <c r="KO235" s="9"/>
      <c r="KP235" s="9"/>
      <c r="KQ235" s="9"/>
      <c r="KR235" s="9"/>
      <c r="KS235" s="9"/>
      <c r="KT235" s="9"/>
      <c r="KU235" s="9"/>
      <c r="KV235" s="9"/>
      <c r="KW235" s="9"/>
      <c r="KX235" s="9"/>
      <c r="KY235" s="9"/>
      <c r="KZ235" s="9"/>
      <c r="LA235" s="9"/>
      <c r="LB235" s="9"/>
      <c r="LC235" s="9"/>
      <c r="LD235" s="9"/>
      <c r="LE235" s="9"/>
      <c r="LF235" s="9"/>
      <c r="LG235" s="9"/>
      <c r="LH235" s="9"/>
      <c r="LI235" s="9"/>
      <c r="LJ235" s="9"/>
      <c r="LK235" s="9"/>
      <c r="LL235" s="9"/>
      <c r="LM235" s="9"/>
      <c r="LN235" s="9"/>
      <c r="LO235" s="9"/>
      <c r="LP235" s="9"/>
      <c r="LQ235" s="9"/>
      <c r="LR235" s="9"/>
      <c r="LS235" s="9"/>
      <c r="LT235" s="9"/>
    </row>
    <row r="236" spans="1:332" s="15" customFormat="1" ht="173.25" x14ac:dyDescent="0.25">
      <c r="A236" s="662" t="str">
        <f>CONCATENATE(MUEBLES2[[#This Row],[No..]],"-",MUEBLES2[[#This Row],[No. Area ]],"-",MUEBLES2[[#This Row],[No. Del Bien ]],"-",MUEBLES2[[#This Row],[No. Consecutivo del Bien ]],"-",MUEBLES2[[#This Row],[No. de inventario]])</f>
        <v>06-52-115-042-0230</v>
      </c>
      <c r="B236" s="495"/>
      <c r="C236" s="495" t="s">
        <v>6955</v>
      </c>
      <c r="D236" s="494" t="s">
        <v>4064</v>
      </c>
      <c r="E236" s="495" t="str">
        <f>VLOOKUP(MUEBLES2[[#This Row],[No..]],EDIFICIOS[],2,FALSE)</f>
        <v xml:space="preserve">CAIC SANTIAGO DE ANAYA </v>
      </c>
      <c r="F236" s="495" t="str">
        <f>VLOOKUP(MUEBLES2[[#This Row],[No..]],EDIFICIOS[],3,FALSE)</f>
        <v xml:space="preserve">CALLE BENITO JUAREZ, SECCIÓN NORTE, MANZANA 2, SANTIAGO DE ANAYA, HIDALGO </v>
      </c>
      <c r="G236" s="496" t="s">
        <v>4297</v>
      </c>
      <c r="H236" s="494" t="str">
        <f>VLOOKUP(MUEBLES2[[#This Row],[No. Area ]],AREAS[],2,FALSE)</f>
        <v xml:space="preserve">CENTRO DE AISTENCIA INFANTIL </v>
      </c>
      <c r="I236" s="496" t="str">
        <f>VLOOKUP(MUEBLES2[[#This Row],[No. Area ]],AREAS[],5,FALSE)</f>
        <v>LIC. ABIGAIL ALDANA PÉREZ</v>
      </c>
      <c r="J236" s="496">
        <v>169</v>
      </c>
      <c r="K236" s="494" t="str">
        <f>VLOOKUP(MUEBLES2[[#This Row],[Núm. De nomina]],PERSONAL[],2,FALSE)</f>
        <v>LIC. MARÍA DEL SOL GACHUZ MONTER</v>
      </c>
      <c r="L236" s="496" t="str">
        <f>VLOOKUP(MUEBLES2[[#This Row],[Núm. De nomina]],PERSONAL[],3,FALSE)</f>
        <v>ASISTENTE EDUCATIVO</v>
      </c>
      <c r="M236" s="494" t="s">
        <v>4379</v>
      </c>
      <c r="N236" s="529" t="s">
        <v>4733</v>
      </c>
      <c r="O236" s="497" t="str">
        <f>VLOOKUP(MUEBLES2[[#This Row],[No. Del Bien ]],BIENES[],2,FALSE)</f>
        <v xml:space="preserve">ESCRITORIO </v>
      </c>
      <c r="P236" s="499" t="s">
        <v>2744</v>
      </c>
      <c r="Q236" s="529" t="s">
        <v>5172</v>
      </c>
      <c r="R236" s="494" t="s">
        <v>557</v>
      </c>
      <c r="S236" s="494" t="s">
        <v>557</v>
      </c>
      <c r="T236" s="494" t="s">
        <v>557</v>
      </c>
      <c r="U236" s="494" t="s">
        <v>40</v>
      </c>
      <c r="V236" s="525"/>
      <c r="W236" s="528"/>
      <c r="X236" s="528"/>
      <c r="Y236" s="528"/>
      <c r="Z236" s="510" t="s">
        <v>41</v>
      </c>
      <c r="AA236" s="546"/>
      <c r="AB236" s="493"/>
      <c r="AC236" s="600" t="s">
        <v>580</v>
      </c>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c r="HE236" s="9"/>
      <c r="HF236" s="9"/>
      <c r="HG236" s="9"/>
      <c r="HH236" s="9"/>
      <c r="HI236" s="9"/>
      <c r="HJ236" s="9"/>
      <c r="HK236" s="9"/>
      <c r="HL236" s="9"/>
      <c r="HM236" s="9"/>
      <c r="HN236" s="9"/>
      <c r="HO236" s="9"/>
      <c r="HP236" s="9"/>
      <c r="HQ236" s="9"/>
      <c r="HR236" s="9"/>
      <c r="HS236" s="9"/>
      <c r="HT236" s="9"/>
      <c r="HU236" s="9"/>
      <c r="HV236" s="9"/>
      <c r="HW236" s="9"/>
      <c r="HX236" s="9"/>
      <c r="HY236" s="9"/>
      <c r="HZ236" s="9"/>
      <c r="IA236" s="9"/>
      <c r="IB236" s="9"/>
      <c r="IC236" s="9"/>
      <c r="ID236" s="9"/>
      <c r="IE236" s="9"/>
      <c r="IF236" s="9"/>
      <c r="IG236" s="9"/>
      <c r="IH236" s="9"/>
      <c r="II236" s="9"/>
      <c r="IJ236" s="9"/>
      <c r="IK236" s="9"/>
      <c r="IL236" s="9"/>
      <c r="IM236" s="9"/>
      <c r="IN236" s="9"/>
      <c r="IO236" s="9"/>
      <c r="IP236" s="9"/>
      <c r="IQ236" s="9"/>
      <c r="IR236" s="9"/>
      <c r="IS236" s="9"/>
      <c r="IT236" s="9"/>
      <c r="IU236" s="9"/>
      <c r="IV236" s="9"/>
      <c r="IW236" s="9"/>
      <c r="IX236" s="9"/>
      <c r="IY236" s="9"/>
      <c r="IZ236" s="9"/>
      <c r="JA236" s="9"/>
      <c r="JB236" s="9"/>
      <c r="JC236" s="9"/>
      <c r="JD236" s="9"/>
      <c r="JE236" s="9"/>
      <c r="JF236" s="9"/>
      <c r="JG236" s="9"/>
      <c r="JH236" s="9"/>
      <c r="JI236" s="9"/>
      <c r="JJ236" s="9"/>
      <c r="JK236" s="9"/>
      <c r="JL236" s="9"/>
      <c r="JM236" s="9"/>
      <c r="JN236" s="9"/>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c r="KN236" s="9"/>
      <c r="KO236" s="9"/>
      <c r="KP236" s="9"/>
      <c r="KQ236" s="9"/>
      <c r="KR236" s="9"/>
      <c r="KS236" s="9"/>
      <c r="KT236" s="9"/>
      <c r="KU236" s="9"/>
      <c r="KV236" s="9"/>
      <c r="KW236" s="9"/>
      <c r="KX236" s="9"/>
      <c r="KY236" s="9"/>
      <c r="KZ236" s="9"/>
      <c r="LA236" s="9"/>
      <c r="LB236" s="9"/>
      <c r="LC236" s="9"/>
      <c r="LD236" s="9"/>
      <c r="LE236" s="9"/>
      <c r="LF236" s="9"/>
      <c r="LG236" s="9"/>
      <c r="LH236" s="9"/>
      <c r="LI236" s="9"/>
      <c r="LJ236" s="9"/>
      <c r="LK236" s="9"/>
      <c r="LL236" s="9"/>
      <c r="LM236" s="9"/>
      <c r="LN236" s="9"/>
      <c r="LO236" s="9"/>
      <c r="LP236" s="9"/>
      <c r="LQ236" s="9"/>
      <c r="LR236" s="9"/>
      <c r="LS236" s="9"/>
      <c r="LT236" s="9"/>
    </row>
    <row r="237" spans="1:332" s="15" customFormat="1" ht="220.5" x14ac:dyDescent="0.25">
      <c r="A237" s="662" t="str">
        <f>CONCATENATE(MUEBLES2[[#This Row],[No..]],"-",MUEBLES2[[#This Row],[No. Area ]],"-",MUEBLES2[[#This Row],[No. Del Bien ]],"-",MUEBLES2[[#This Row],[No. Consecutivo del Bien ]],"-",MUEBLES2[[#This Row],[No. de inventario]])</f>
        <v>05-48-272-046-0231</v>
      </c>
      <c r="B237" s="495"/>
      <c r="C237" s="495" t="s">
        <v>6956</v>
      </c>
      <c r="D237" s="494" t="s">
        <v>4063</v>
      </c>
      <c r="E237" s="495" t="str">
        <f>VLOOKUP(MUEBLES2[[#This Row],[No..]],EDIFICIOS[],2,FALSE)</f>
        <v>SISTEMA MUNICIPAL DIF</v>
      </c>
      <c r="F237" s="495" t="str">
        <f>VLOOKUP(MUEBLES2[[#This Row],[No..]],EDIFICIOS[],3,FALSE)</f>
        <v>AV. REFORMA S/N, SECCIÓN NORTE, MANZANA 2, SANTIAGO DE ANAYA, HIDALGO</v>
      </c>
      <c r="G237" s="496" t="s">
        <v>4293</v>
      </c>
      <c r="H237" s="494" t="str">
        <f>VLOOKUP(MUEBLES2[[#This Row],[No. Area ]],AREAS[],2,FALSE)</f>
        <v>SISTEMA MUNICIPAL PARA EL DESARROLLO INTEGRAL DE LA FAMILIA</v>
      </c>
      <c r="I237" s="496" t="str">
        <f>VLOOKUP(MUEBLES2[[#This Row],[No. Area ]],AREAS[],5,FALSE)</f>
        <v>C. BELEN GONZÁLEZ BARRERA</v>
      </c>
      <c r="J237" s="496"/>
      <c r="K237" s="494" t="e">
        <f>VLOOKUP(MUEBLES2[[#This Row],[Núm. De nomina]],PERSONAL[],2,FALSE)</f>
        <v>#N/A</v>
      </c>
      <c r="L237" s="496" t="e">
        <f>VLOOKUP(MUEBLES2[[#This Row],[Núm. De nomina]],PERSONAL[],3,FALSE)</f>
        <v>#N/A</v>
      </c>
      <c r="M237" s="494" t="s">
        <v>4905</v>
      </c>
      <c r="N237" s="529" t="s">
        <v>4737</v>
      </c>
      <c r="O237" s="497" t="str">
        <f>VLOOKUP(MUEBLES2[[#This Row],[No. Del Bien ]],BIENES[],2,FALSE)</f>
        <v xml:space="preserve">SILLA DE ESPERA </v>
      </c>
      <c r="P237" s="499" t="s">
        <v>56</v>
      </c>
      <c r="Q237" s="529" t="s">
        <v>5173</v>
      </c>
      <c r="R237" s="494" t="s">
        <v>557</v>
      </c>
      <c r="S237" s="494" t="s">
        <v>557</v>
      </c>
      <c r="T237" s="494" t="s">
        <v>557</v>
      </c>
      <c r="U237" s="494" t="s">
        <v>40</v>
      </c>
      <c r="V237" s="525"/>
      <c r="W237" s="528"/>
      <c r="X237" s="528"/>
      <c r="Y237" s="528"/>
      <c r="Z237" s="510" t="s">
        <v>26</v>
      </c>
      <c r="AA237" s="546"/>
      <c r="AB237" s="493"/>
      <c r="AC237" s="600" t="s">
        <v>2587</v>
      </c>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c r="HE237" s="9"/>
      <c r="HF237" s="9"/>
      <c r="HG237" s="9"/>
      <c r="HH237" s="9"/>
      <c r="HI237" s="9"/>
      <c r="HJ237" s="9"/>
      <c r="HK237" s="9"/>
      <c r="HL237" s="9"/>
      <c r="HM237" s="9"/>
      <c r="HN237" s="9"/>
      <c r="HO237" s="9"/>
      <c r="HP237" s="9"/>
      <c r="HQ237" s="9"/>
      <c r="HR237" s="9"/>
      <c r="HS237" s="9"/>
      <c r="HT237" s="9"/>
      <c r="HU237" s="9"/>
      <c r="HV237" s="9"/>
      <c r="HW237" s="9"/>
      <c r="HX237" s="9"/>
      <c r="HY237" s="9"/>
      <c r="HZ237" s="9"/>
      <c r="IA237" s="9"/>
      <c r="IB237" s="9"/>
      <c r="IC237" s="9"/>
      <c r="ID237" s="9"/>
      <c r="IE237" s="9"/>
      <c r="IF237" s="9"/>
      <c r="IG237" s="9"/>
      <c r="IH237" s="9"/>
      <c r="II237" s="9"/>
      <c r="IJ237" s="9"/>
      <c r="IK237" s="9"/>
      <c r="IL237" s="9"/>
      <c r="IM237" s="9"/>
      <c r="IN237" s="9"/>
      <c r="IO237" s="9"/>
      <c r="IP237" s="9"/>
      <c r="IQ237" s="9"/>
      <c r="IR237" s="9"/>
      <c r="IS237" s="9"/>
      <c r="IT237" s="9"/>
      <c r="IU237" s="9"/>
      <c r="IV237" s="9"/>
      <c r="IW237" s="9"/>
      <c r="IX237" s="9"/>
      <c r="IY237" s="9"/>
      <c r="IZ237" s="9"/>
      <c r="JA237" s="9"/>
      <c r="JB237" s="9"/>
      <c r="JC237" s="9"/>
      <c r="JD237" s="9"/>
      <c r="JE237" s="9"/>
      <c r="JF237" s="9"/>
      <c r="JG237" s="9"/>
      <c r="JH237" s="9"/>
      <c r="JI237" s="9"/>
      <c r="JJ237" s="9"/>
      <c r="JK237" s="9"/>
      <c r="JL237" s="9"/>
      <c r="JM237" s="9"/>
      <c r="JN237" s="9"/>
      <c r="JO237" s="9"/>
      <c r="JP237" s="9"/>
      <c r="JQ237" s="9"/>
      <c r="JR237" s="9"/>
      <c r="JS237" s="9"/>
      <c r="JT237" s="9"/>
      <c r="JU237" s="9"/>
      <c r="JV237" s="9"/>
      <c r="JW237" s="9"/>
      <c r="JX237" s="9"/>
      <c r="JY237" s="9"/>
      <c r="JZ237" s="9"/>
      <c r="KA237" s="9"/>
      <c r="KB237" s="9"/>
      <c r="KC237" s="9"/>
      <c r="KD237" s="9"/>
      <c r="KE237" s="9"/>
      <c r="KF237" s="9"/>
      <c r="KG237" s="9"/>
      <c r="KH237" s="9"/>
      <c r="KI237" s="9"/>
      <c r="KJ237" s="9"/>
      <c r="KK237" s="9"/>
      <c r="KL237" s="9"/>
      <c r="KM237" s="9"/>
      <c r="KN237" s="9"/>
      <c r="KO237" s="9"/>
      <c r="KP237" s="9"/>
      <c r="KQ237" s="9"/>
      <c r="KR237" s="9"/>
      <c r="KS237" s="9"/>
      <c r="KT237" s="9"/>
      <c r="KU237" s="9"/>
      <c r="KV237" s="9"/>
      <c r="KW237" s="9"/>
      <c r="KX237" s="9"/>
      <c r="KY237" s="9"/>
      <c r="KZ237" s="9"/>
      <c r="LA237" s="9"/>
      <c r="LB237" s="9"/>
      <c r="LC237" s="9"/>
      <c r="LD237" s="9"/>
      <c r="LE237" s="9"/>
      <c r="LF237" s="9"/>
      <c r="LG237" s="9"/>
      <c r="LH237" s="9"/>
      <c r="LI237" s="9"/>
      <c r="LJ237" s="9"/>
      <c r="LK237" s="9"/>
      <c r="LL237" s="9"/>
      <c r="LM237" s="9"/>
      <c r="LN237" s="9"/>
      <c r="LO237" s="9"/>
      <c r="LP237" s="9"/>
      <c r="LQ237" s="9"/>
      <c r="LR237" s="9"/>
      <c r="LS237" s="9"/>
      <c r="LT237" s="9"/>
    </row>
    <row r="238" spans="1:332" s="15" customFormat="1" ht="220.5" x14ac:dyDescent="0.25">
      <c r="A238" s="662" t="str">
        <f>CONCATENATE(MUEBLES2[[#This Row],[No..]],"-",MUEBLES2[[#This Row],[No. Area ]],"-",MUEBLES2[[#This Row],[No. Del Bien ]],"-",MUEBLES2[[#This Row],[No. Consecutivo del Bien ]],"-",MUEBLES2[[#This Row],[No. de inventario]])</f>
        <v>05-48-274-021-0232</v>
      </c>
      <c r="B238" s="495"/>
      <c r="C238" s="495" t="s">
        <v>6957</v>
      </c>
      <c r="D238" s="494" t="s">
        <v>4063</v>
      </c>
      <c r="E238" s="495" t="str">
        <f>VLOOKUP(MUEBLES2[[#This Row],[No..]],EDIFICIOS[],2,FALSE)</f>
        <v>SISTEMA MUNICIPAL DIF</v>
      </c>
      <c r="F238" s="495" t="str">
        <f>VLOOKUP(MUEBLES2[[#This Row],[No..]],EDIFICIOS[],3,FALSE)</f>
        <v>AV. REFORMA S/N, SECCIÓN NORTE, MANZANA 2, SANTIAGO DE ANAYA, HIDALGO</v>
      </c>
      <c r="G238" s="496" t="s">
        <v>4293</v>
      </c>
      <c r="H238" s="494" t="str">
        <f>VLOOKUP(MUEBLES2[[#This Row],[No. Area ]],AREAS[],2,FALSE)</f>
        <v>SISTEMA MUNICIPAL PARA EL DESARROLLO INTEGRAL DE LA FAMILIA</v>
      </c>
      <c r="I238" s="496" t="str">
        <f>VLOOKUP(MUEBLES2[[#This Row],[No. Area ]],AREAS[],5,FALSE)</f>
        <v>C. BELEN GONZÁLEZ BARRERA</v>
      </c>
      <c r="J238" s="496"/>
      <c r="K238" s="494" t="e">
        <f>VLOOKUP(MUEBLES2[[#This Row],[Núm. De nomina]],PERSONAL[],2,FALSE)</f>
        <v>#N/A</v>
      </c>
      <c r="L238" s="496" t="e">
        <f>VLOOKUP(MUEBLES2[[#This Row],[Núm. De nomina]],PERSONAL[],3,FALSE)</f>
        <v>#N/A</v>
      </c>
      <c r="M238" s="499" t="s">
        <v>4907</v>
      </c>
      <c r="N238" s="529" t="s">
        <v>4712</v>
      </c>
      <c r="O238" s="497" t="str">
        <f>VLOOKUP(MUEBLES2[[#This Row],[No. Del Bien ]],BIENES[],2,FALSE)</f>
        <v xml:space="preserve">SILLA PLEGABLE  </v>
      </c>
      <c r="P238" s="499" t="s">
        <v>2747</v>
      </c>
      <c r="Q238" s="529" t="s">
        <v>5174</v>
      </c>
      <c r="R238" s="494" t="s">
        <v>39</v>
      </c>
      <c r="S238" s="494" t="s">
        <v>39</v>
      </c>
      <c r="T238" s="494" t="s">
        <v>39</v>
      </c>
      <c r="U238" s="494" t="s">
        <v>2748</v>
      </c>
      <c r="V238" s="525">
        <v>44117</v>
      </c>
      <c r="W238" s="528">
        <v>926.45</v>
      </c>
      <c r="X238" s="528"/>
      <c r="Y238" s="528"/>
      <c r="Z238" s="510" t="s">
        <v>33</v>
      </c>
      <c r="AA238" s="546"/>
      <c r="AB238" s="493"/>
      <c r="AC238" s="600" t="s">
        <v>2749</v>
      </c>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c r="HE238" s="9"/>
      <c r="HF238" s="9"/>
      <c r="HG238" s="9"/>
      <c r="HH238" s="9"/>
      <c r="HI238" s="9"/>
      <c r="HJ238" s="9"/>
      <c r="HK238" s="9"/>
      <c r="HL238" s="9"/>
      <c r="HM238" s="9"/>
      <c r="HN238" s="9"/>
      <c r="HO238" s="9"/>
      <c r="HP238" s="9"/>
      <c r="HQ238" s="9"/>
      <c r="HR238" s="9"/>
      <c r="HS238" s="9"/>
      <c r="HT238" s="9"/>
      <c r="HU238" s="9"/>
      <c r="HV238" s="9"/>
      <c r="HW238" s="9"/>
      <c r="HX238" s="9"/>
      <c r="HY238" s="9"/>
      <c r="HZ238" s="9"/>
      <c r="IA238" s="9"/>
      <c r="IB238" s="9"/>
      <c r="IC238" s="9"/>
      <c r="ID238" s="9"/>
      <c r="IE238" s="9"/>
      <c r="IF238" s="9"/>
      <c r="IG238" s="9"/>
      <c r="IH238" s="9"/>
      <c r="II238" s="9"/>
      <c r="IJ238" s="9"/>
      <c r="IK238" s="9"/>
      <c r="IL238" s="9"/>
      <c r="IM238" s="9"/>
      <c r="IN238" s="9"/>
      <c r="IO238" s="9"/>
      <c r="IP238" s="9"/>
      <c r="IQ238" s="9"/>
      <c r="IR238" s="9"/>
      <c r="IS238" s="9"/>
      <c r="IT238" s="9"/>
      <c r="IU238" s="9"/>
      <c r="IV238" s="9"/>
      <c r="IW238" s="9"/>
      <c r="IX238" s="9"/>
      <c r="IY238" s="9"/>
      <c r="IZ238" s="9"/>
      <c r="JA238" s="9"/>
      <c r="JB238" s="9"/>
      <c r="JC238" s="9"/>
      <c r="JD238" s="9"/>
      <c r="JE238" s="9"/>
      <c r="JF238" s="9"/>
      <c r="JG238" s="9"/>
      <c r="JH238" s="9"/>
      <c r="JI238" s="9"/>
      <c r="JJ238" s="9"/>
      <c r="JK238" s="9"/>
      <c r="JL238" s="9"/>
      <c r="JM238" s="9"/>
      <c r="JN238" s="9"/>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c r="KN238" s="9"/>
      <c r="KO238" s="9"/>
      <c r="KP238" s="9"/>
      <c r="KQ238" s="9"/>
      <c r="KR238" s="9"/>
      <c r="KS238" s="9"/>
      <c r="KT238" s="9"/>
      <c r="KU238" s="9"/>
      <c r="KV238" s="9"/>
      <c r="KW238" s="9"/>
      <c r="KX238" s="9"/>
      <c r="KY238" s="9"/>
      <c r="KZ238" s="9"/>
      <c r="LA238" s="9"/>
      <c r="LB238" s="9"/>
      <c r="LC238" s="9"/>
      <c r="LD238" s="9"/>
      <c r="LE238" s="9"/>
      <c r="LF238" s="9"/>
      <c r="LG238" s="9"/>
      <c r="LH238" s="9"/>
      <c r="LI238" s="9"/>
      <c r="LJ238" s="9"/>
      <c r="LK238" s="9"/>
      <c r="LL238" s="9"/>
      <c r="LM238" s="9"/>
      <c r="LN238" s="9"/>
      <c r="LO238" s="9"/>
      <c r="LP238" s="9"/>
      <c r="LQ238" s="9"/>
      <c r="LR238" s="9"/>
      <c r="LS238" s="9"/>
      <c r="LT238" s="9"/>
    </row>
    <row r="239" spans="1:332" s="15" customFormat="1" ht="220.5" x14ac:dyDescent="0.25">
      <c r="A239" s="662" t="str">
        <f>CONCATENATE(MUEBLES2[[#This Row],[No..]],"-",MUEBLES2[[#This Row],[No. Area ]],"-",MUEBLES2[[#This Row],[No. Del Bien ]],"-",MUEBLES2[[#This Row],[No. Consecutivo del Bien ]],"-",MUEBLES2[[#This Row],[No. de inventario]])</f>
        <v>05-48-274-022-0233</v>
      </c>
      <c r="B239" s="495"/>
      <c r="C239" s="495" t="s">
        <v>6958</v>
      </c>
      <c r="D239" s="494" t="s">
        <v>4063</v>
      </c>
      <c r="E239" s="495" t="str">
        <f>VLOOKUP(MUEBLES2[[#This Row],[No..]],EDIFICIOS[],2,FALSE)</f>
        <v>SISTEMA MUNICIPAL DIF</v>
      </c>
      <c r="F239" s="495" t="str">
        <f>VLOOKUP(MUEBLES2[[#This Row],[No..]],EDIFICIOS[],3,FALSE)</f>
        <v>AV. REFORMA S/N, SECCIÓN NORTE, MANZANA 2, SANTIAGO DE ANAYA, HIDALGO</v>
      </c>
      <c r="G239" s="496" t="s">
        <v>4293</v>
      </c>
      <c r="H239" s="494" t="str">
        <f>VLOOKUP(MUEBLES2[[#This Row],[No. Area ]],AREAS[],2,FALSE)</f>
        <v>SISTEMA MUNICIPAL PARA EL DESARROLLO INTEGRAL DE LA FAMILIA</v>
      </c>
      <c r="I239" s="496" t="str">
        <f>VLOOKUP(MUEBLES2[[#This Row],[No. Area ]],AREAS[],5,FALSE)</f>
        <v>C. BELEN GONZÁLEZ BARRERA</v>
      </c>
      <c r="J239" s="496"/>
      <c r="K239" s="494" t="e">
        <f>VLOOKUP(MUEBLES2[[#This Row],[Núm. De nomina]],PERSONAL[],2,FALSE)</f>
        <v>#N/A</v>
      </c>
      <c r="L239" s="496" t="e">
        <f>VLOOKUP(MUEBLES2[[#This Row],[Núm. De nomina]],PERSONAL[],3,FALSE)</f>
        <v>#N/A</v>
      </c>
      <c r="M239" s="499" t="s">
        <v>4907</v>
      </c>
      <c r="N239" s="529" t="s">
        <v>4713</v>
      </c>
      <c r="O239" s="497" t="str">
        <f>VLOOKUP(MUEBLES2[[#This Row],[No. Del Bien ]],BIENES[],2,FALSE)</f>
        <v xml:space="preserve">SILLA PLEGABLE  </v>
      </c>
      <c r="P239" s="499" t="s">
        <v>2747</v>
      </c>
      <c r="Q239" s="529" t="s">
        <v>5175</v>
      </c>
      <c r="R239" s="494" t="s">
        <v>39</v>
      </c>
      <c r="S239" s="494" t="s">
        <v>39</v>
      </c>
      <c r="T239" s="494" t="s">
        <v>39</v>
      </c>
      <c r="U239" s="494" t="s">
        <v>2748</v>
      </c>
      <c r="V239" s="525">
        <v>44117</v>
      </c>
      <c r="W239" s="528">
        <v>926.45</v>
      </c>
      <c r="X239" s="528"/>
      <c r="Y239" s="528"/>
      <c r="Z239" s="510" t="s">
        <v>33</v>
      </c>
      <c r="AA239" s="546"/>
      <c r="AB239" s="493"/>
      <c r="AC239" s="600" t="s">
        <v>2749</v>
      </c>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c r="HE239" s="9"/>
      <c r="HF239" s="9"/>
      <c r="HG239" s="9"/>
      <c r="HH239" s="9"/>
      <c r="HI239" s="9"/>
      <c r="HJ239" s="9"/>
      <c r="HK239" s="9"/>
      <c r="HL239" s="9"/>
      <c r="HM239" s="9"/>
      <c r="HN239" s="9"/>
      <c r="HO239" s="9"/>
      <c r="HP239" s="9"/>
      <c r="HQ239" s="9"/>
      <c r="HR239" s="9"/>
      <c r="HS239" s="9"/>
      <c r="HT239" s="9"/>
      <c r="HU239" s="9"/>
      <c r="HV239" s="9"/>
      <c r="HW239" s="9"/>
      <c r="HX239" s="9"/>
      <c r="HY239" s="9"/>
      <c r="HZ239" s="9"/>
      <c r="IA239" s="9"/>
      <c r="IB239" s="9"/>
      <c r="IC239" s="9"/>
      <c r="ID239" s="9"/>
      <c r="IE239" s="9"/>
      <c r="IF239" s="9"/>
      <c r="IG239" s="9"/>
      <c r="IH239" s="9"/>
      <c r="II239" s="9"/>
      <c r="IJ239" s="9"/>
      <c r="IK239" s="9"/>
      <c r="IL239" s="9"/>
      <c r="IM239" s="9"/>
      <c r="IN239" s="9"/>
      <c r="IO239" s="9"/>
      <c r="IP239" s="9"/>
      <c r="IQ239" s="9"/>
      <c r="IR239" s="9"/>
      <c r="IS239" s="9"/>
      <c r="IT239" s="9"/>
      <c r="IU239" s="9"/>
      <c r="IV239" s="9"/>
      <c r="IW239" s="9"/>
      <c r="IX239" s="9"/>
      <c r="IY239" s="9"/>
      <c r="IZ239" s="9"/>
      <c r="JA239" s="9"/>
      <c r="JB239" s="9"/>
      <c r="JC239" s="9"/>
      <c r="JD239" s="9"/>
      <c r="JE239" s="9"/>
      <c r="JF239" s="9"/>
      <c r="JG239" s="9"/>
      <c r="JH239" s="9"/>
      <c r="JI239" s="9"/>
      <c r="JJ239" s="9"/>
      <c r="JK239" s="9"/>
      <c r="JL239" s="9"/>
      <c r="JM239" s="9"/>
      <c r="JN239" s="9"/>
      <c r="JO239" s="9"/>
      <c r="JP239" s="9"/>
      <c r="JQ239" s="9"/>
      <c r="JR239" s="9"/>
      <c r="JS239" s="9"/>
      <c r="JT239" s="9"/>
      <c r="JU239" s="9"/>
      <c r="JV239" s="9"/>
      <c r="JW239" s="9"/>
      <c r="JX239" s="9"/>
      <c r="JY239" s="9"/>
      <c r="JZ239" s="9"/>
      <c r="KA239" s="9"/>
      <c r="KB239" s="9"/>
      <c r="KC239" s="9"/>
      <c r="KD239" s="9"/>
      <c r="KE239" s="9"/>
      <c r="KF239" s="9"/>
      <c r="KG239" s="9"/>
      <c r="KH239" s="9"/>
      <c r="KI239" s="9"/>
      <c r="KJ239" s="9"/>
      <c r="KK239" s="9"/>
      <c r="KL239" s="9"/>
      <c r="KM239" s="9"/>
      <c r="KN239" s="9"/>
      <c r="KO239" s="9"/>
      <c r="KP239" s="9"/>
      <c r="KQ239" s="9"/>
      <c r="KR239" s="9"/>
      <c r="KS239" s="9"/>
      <c r="KT239" s="9"/>
      <c r="KU239" s="9"/>
      <c r="KV239" s="9"/>
      <c r="KW239" s="9"/>
      <c r="KX239" s="9"/>
      <c r="KY239" s="9"/>
      <c r="KZ239" s="9"/>
      <c r="LA239" s="9"/>
      <c r="LB239" s="9"/>
      <c r="LC239" s="9"/>
      <c r="LD239" s="9"/>
      <c r="LE239" s="9"/>
      <c r="LF239" s="9"/>
      <c r="LG239" s="9"/>
      <c r="LH239" s="9"/>
      <c r="LI239" s="9"/>
      <c r="LJ239" s="9"/>
      <c r="LK239" s="9"/>
      <c r="LL239" s="9"/>
      <c r="LM239" s="9"/>
      <c r="LN239" s="9"/>
      <c r="LO239" s="9"/>
      <c r="LP239" s="9"/>
      <c r="LQ239" s="9"/>
      <c r="LR239" s="9"/>
      <c r="LS239" s="9"/>
      <c r="LT239" s="9"/>
    </row>
    <row r="240" spans="1:332" s="15" customFormat="1" ht="220.5" x14ac:dyDescent="0.25">
      <c r="A240" s="662" t="str">
        <f>CONCATENATE(MUEBLES2[[#This Row],[No..]],"-",MUEBLES2[[#This Row],[No. Area ]],"-",MUEBLES2[[#This Row],[No. Del Bien ]],"-",MUEBLES2[[#This Row],[No. Consecutivo del Bien ]],"-",MUEBLES2[[#This Row],[No. de inventario]])</f>
        <v>05-48-274-023-0234</v>
      </c>
      <c r="B240" s="495"/>
      <c r="C240" s="495" t="s">
        <v>6959</v>
      </c>
      <c r="D240" s="494" t="s">
        <v>4063</v>
      </c>
      <c r="E240" s="495" t="str">
        <f>VLOOKUP(MUEBLES2[[#This Row],[No..]],EDIFICIOS[],2,FALSE)</f>
        <v>SISTEMA MUNICIPAL DIF</v>
      </c>
      <c r="F240" s="495" t="str">
        <f>VLOOKUP(MUEBLES2[[#This Row],[No..]],EDIFICIOS[],3,FALSE)</f>
        <v>AV. REFORMA S/N, SECCIÓN NORTE, MANZANA 2, SANTIAGO DE ANAYA, HIDALGO</v>
      </c>
      <c r="G240" s="496" t="s">
        <v>4293</v>
      </c>
      <c r="H240" s="494" t="str">
        <f>VLOOKUP(MUEBLES2[[#This Row],[No. Area ]],AREAS[],2,FALSE)</f>
        <v>SISTEMA MUNICIPAL PARA EL DESARROLLO INTEGRAL DE LA FAMILIA</v>
      </c>
      <c r="I240" s="496" t="str">
        <f>VLOOKUP(MUEBLES2[[#This Row],[No. Area ]],AREAS[],5,FALSE)</f>
        <v>C. BELEN GONZÁLEZ BARRERA</v>
      </c>
      <c r="J240" s="496"/>
      <c r="K240" s="494" t="e">
        <f>VLOOKUP(MUEBLES2[[#This Row],[Núm. De nomina]],PERSONAL[],2,FALSE)</f>
        <v>#N/A</v>
      </c>
      <c r="L240" s="496" t="e">
        <f>VLOOKUP(MUEBLES2[[#This Row],[Núm. De nomina]],PERSONAL[],3,FALSE)</f>
        <v>#N/A</v>
      </c>
      <c r="M240" s="499" t="s">
        <v>4907</v>
      </c>
      <c r="N240" s="529" t="s">
        <v>4714</v>
      </c>
      <c r="O240" s="497" t="str">
        <f>VLOOKUP(MUEBLES2[[#This Row],[No. Del Bien ]],BIENES[],2,FALSE)</f>
        <v xml:space="preserve">SILLA PLEGABLE  </v>
      </c>
      <c r="P240" s="499" t="s">
        <v>2747</v>
      </c>
      <c r="Q240" s="529" t="s">
        <v>5176</v>
      </c>
      <c r="R240" s="494" t="s">
        <v>39</v>
      </c>
      <c r="S240" s="494" t="s">
        <v>39</v>
      </c>
      <c r="T240" s="494" t="s">
        <v>39</v>
      </c>
      <c r="U240" s="494" t="s">
        <v>2748</v>
      </c>
      <c r="V240" s="525">
        <v>44117</v>
      </c>
      <c r="W240" s="528">
        <v>926.45</v>
      </c>
      <c r="X240" s="528"/>
      <c r="Y240" s="528"/>
      <c r="Z240" s="510" t="s">
        <v>33</v>
      </c>
      <c r="AA240" s="546"/>
      <c r="AB240" s="493"/>
      <c r="AC240" s="600" t="s">
        <v>2749</v>
      </c>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9"/>
      <c r="HP240" s="9"/>
      <c r="HQ240" s="9"/>
      <c r="HR240" s="9"/>
      <c r="HS240" s="9"/>
      <c r="HT240" s="9"/>
      <c r="HU240" s="9"/>
      <c r="HV240" s="9"/>
      <c r="HW240" s="9"/>
      <c r="HX240" s="9"/>
      <c r="HY240" s="9"/>
      <c r="HZ240" s="9"/>
      <c r="IA240" s="9"/>
      <c r="IB240" s="9"/>
      <c r="IC240" s="9"/>
      <c r="ID240" s="9"/>
      <c r="IE240" s="9"/>
      <c r="IF240" s="9"/>
      <c r="IG240" s="9"/>
      <c r="IH240" s="9"/>
      <c r="II240" s="9"/>
      <c r="IJ240" s="9"/>
      <c r="IK240" s="9"/>
      <c r="IL240" s="9"/>
      <c r="IM240" s="9"/>
      <c r="IN240" s="9"/>
      <c r="IO240" s="9"/>
      <c r="IP240" s="9"/>
      <c r="IQ240" s="9"/>
      <c r="IR240" s="9"/>
      <c r="IS240" s="9"/>
      <c r="IT240" s="9"/>
      <c r="IU240" s="9"/>
      <c r="IV240" s="9"/>
      <c r="IW240" s="9"/>
      <c r="IX240" s="9"/>
      <c r="IY240" s="9"/>
      <c r="IZ240" s="9"/>
      <c r="JA240" s="9"/>
      <c r="JB240" s="9"/>
      <c r="JC240" s="9"/>
      <c r="JD240" s="9"/>
      <c r="JE240" s="9"/>
      <c r="JF240" s="9"/>
      <c r="JG240" s="9"/>
      <c r="JH240" s="9"/>
      <c r="JI240" s="9"/>
      <c r="JJ240" s="9"/>
      <c r="JK240" s="9"/>
      <c r="JL240" s="9"/>
      <c r="JM240" s="9"/>
      <c r="JN240" s="9"/>
      <c r="JO240" s="9"/>
      <c r="JP240" s="9"/>
      <c r="JQ240" s="9"/>
      <c r="JR240" s="9"/>
      <c r="JS240" s="9"/>
      <c r="JT240" s="9"/>
      <c r="JU240" s="9"/>
      <c r="JV240" s="9"/>
      <c r="JW240" s="9"/>
      <c r="JX240" s="9"/>
      <c r="JY240" s="9"/>
      <c r="JZ240" s="9"/>
      <c r="KA240" s="9"/>
      <c r="KB240" s="9"/>
      <c r="KC240" s="9"/>
      <c r="KD240" s="9"/>
      <c r="KE240" s="9"/>
      <c r="KF240" s="9"/>
      <c r="KG240" s="9"/>
      <c r="KH240" s="9"/>
      <c r="KI240" s="9"/>
      <c r="KJ240" s="9"/>
      <c r="KK240" s="9"/>
      <c r="KL240" s="9"/>
      <c r="KM240" s="9"/>
      <c r="KN240" s="9"/>
      <c r="KO240" s="9"/>
      <c r="KP240" s="9"/>
      <c r="KQ240" s="9"/>
      <c r="KR240" s="9"/>
      <c r="KS240" s="9"/>
      <c r="KT240" s="9"/>
      <c r="KU240" s="9"/>
      <c r="KV240" s="9"/>
      <c r="KW240" s="9"/>
      <c r="KX240" s="9"/>
      <c r="KY240" s="9"/>
      <c r="KZ240" s="9"/>
      <c r="LA240" s="9"/>
      <c r="LB240" s="9"/>
      <c r="LC240" s="9"/>
      <c r="LD240" s="9"/>
      <c r="LE240" s="9"/>
      <c r="LF240" s="9"/>
      <c r="LG240" s="9"/>
      <c r="LH240" s="9"/>
      <c r="LI240" s="9"/>
      <c r="LJ240" s="9"/>
      <c r="LK240" s="9"/>
      <c r="LL240" s="9"/>
      <c r="LM240" s="9"/>
      <c r="LN240" s="9"/>
      <c r="LO240" s="9"/>
      <c r="LP240" s="9"/>
      <c r="LQ240" s="9"/>
      <c r="LR240" s="9"/>
      <c r="LS240" s="9"/>
      <c r="LT240" s="9"/>
    </row>
    <row r="241" spans="1:332" s="15" customFormat="1" ht="220.5" x14ac:dyDescent="0.25">
      <c r="A241" s="662" t="str">
        <f>CONCATENATE(MUEBLES2[[#This Row],[No..]],"-",MUEBLES2[[#This Row],[No. Area ]],"-",MUEBLES2[[#This Row],[No. Del Bien ]],"-",MUEBLES2[[#This Row],[No. Consecutivo del Bien ]],"-",MUEBLES2[[#This Row],[No. de inventario]])</f>
        <v>05-48-274-024-0235</v>
      </c>
      <c r="B241" s="495"/>
      <c r="C241" s="495" t="s">
        <v>6960</v>
      </c>
      <c r="D241" s="494" t="s">
        <v>4063</v>
      </c>
      <c r="E241" s="495" t="str">
        <f>VLOOKUP(MUEBLES2[[#This Row],[No..]],EDIFICIOS[],2,FALSE)</f>
        <v>SISTEMA MUNICIPAL DIF</v>
      </c>
      <c r="F241" s="495" t="str">
        <f>VLOOKUP(MUEBLES2[[#This Row],[No..]],EDIFICIOS[],3,FALSE)</f>
        <v>AV. REFORMA S/N, SECCIÓN NORTE, MANZANA 2, SANTIAGO DE ANAYA, HIDALGO</v>
      </c>
      <c r="G241" s="496" t="s">
        <v>4293</v>
      </c>
      <c r="H241" s="494" t="str">
        <f>VLOOKUP(MUEBLES2[[#This Row],[No. Area ]],AREAS[],2,FALSE)</f>
        <v>SISTEMA MUNICIPAL PARA EL DESARROLLO INTEGRAL DE LA FAMILIA</v>
      </c>
      <c r="I241" s="496" t="str">
        <f>VLOOKUP(MUEBLES2[[#This Row],[No. Area ]],AREAS[],5,FALSE)</f>
        <v>C. BELEN GONZÁLEZ BARRERA</v>
      </c>
      <c r="J241" s="496"/>
      <c r="K241" s="494" t="e">
        <f>VLOOKUP(MUEBLES2[[#This Row],[Núm. De nomina]],PERSONAL[],2,FALSE)</f>
        <v>#N/A</v>
      </c>
      <c r="L241" s="496" t="e">
        <f>VLOOKUP(MUEBLES2[[#This Row],[Núm. De nomina]],PERSONAL[],3,FALSE)</f>
        <v>#N/A</v>
      </c>
      <c r="M241" s="499" t="s">
        <v>4907</v>
      </c>
      <c r="N241" s="529" t="s">
        <v>4715</v>
      </c>
      <c r="O241" s="497" t="str">
        <f>VLOOKUP(MUEBLES2[[#This Row],[No. Del Bien ]],BIENES[],2,FALSE)</f>
        <v xml:space="preserve">SILLA PLEGABLE  </v>
      </c>
      <c r="P241" s="499" t="s">
        <v>2747</v>
      </c>
      <c r="Q241" s="529" t="s">
        <v>5177</v>
      </c>
      <c r="R241" s="494" t="s">
        <v>39</v>
      </c>
      <c r="S241" s="494" t="s">
        <v>39</v>
      </c>
      <c r="T241" s="494" t="s">
        <v>39</v>
      </c>
      <c r="U241" s="494" t="s">
        <v>2748</v>
      </c>
      <c r="V241" s="525">
        <v>44117</v>
      </c>
      <c r="W241" s="528">
        <v>926.45</v>
      </c>
      <c r="X241" s="528"/>
      <c r="Y241" s="528"/>
      <c r="Z241" s="510" t="s">
        <v>33</v>
      </c>
      <c r="AA241" s="546"/>
      <c r="AB241" s="493"/>
      <c r="AC241" s="600" t="s">
        <v>2749</v>
      </c>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9"/>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c r="HE241" s="9"/>
      <c r="HF241" s="9"/>
      <c r="HG241" s="9"/>
      <c r="HH241" s="9"/>
      <c r="HI241" s="9"/>
      <c r="HJ241" s="9"/>
      <c r="HK241" s="9"/>
      <c r="HL241" s="9"/>
      <c r="HM241" s="9"/>
      <c r="HN241" s="9"/>
      <c r="HO241" s="9"/>
      <c r="HP241" s="9"/>
      <c r="HQ241" s="9"/>
      <c r="HR241" s="9"/>
      <c r="HS241" s="9"/>
      <c r="HT241" s="9"/>
      <c r="HU241" s="9"/>
      <c r="HV241" s="9"/>
      <c r="HW241" s="9"/>
      <c r="HX241" s="9"/>
      <c r="HY241" s="9"/>
      <c r="HZ241" s="9"/>
      <c r="IA241" s="9"/>
      <c r="IB241" s="9"/>
      <c r="IC241" s="9"/>
      <c r="ID241" s="9"/>
      <c r="IE241" s="9"/>
      <c r="IF241" s="9"/>
      <c r="IG241" s="9"/>
      <c r="IH241" s="9"/>
      <c r="II241" s="9"/>
      <c r="IJ241" s="9"/>
      <c r="IK241" s="9"/>
      <c r="IL241" s="9"/>
      <c r="IM241" s="9"/>
      <c r="IN241" s="9"/>
      <c r="IO241" s="9"/>
      <c r="IP241" s="9"/>
      <c r="IQ241" s="9"/>
      <c r="IR241" s="9"/>
      <c r="IS241" s="9"/>
      <c r="IT241" s="9"/>
      <c r="IU241" s="9"/>
      <c r="IV241" s="9"/>
      <c r="IW241" s="9"/>
      <c r="IX241" s="9"/>
      <c r="IY241" s="9"/>
      <c r="IZ241" s="9"/>
      <c r="JA241" s="9"/>
      <c r="JB241" s="9"/>
      <c r="JC241" s="9"/>
      <c r="JD241" s="9"/>
      <c r="JE241" s="9"/>
      <c r="JF241" s="9"/>
      <c r="JG241" s="9"/>
      <c r="JH241" s="9"/>
      <c r="JI241" s="9"/>
      <c r="JJ241" s="9"/>
      <c r="JK241" s="9"/>
      <c r="JL241" s="9"/>
      <c r="JM241" s="9"/>
      <c r="JN241" s="9"/>
      <c r="JO241" s="9"/>
      <c r="JP241" s="9"/>
      <c r="JQ241" s="9"/>
      <c r="JR241" s="9"/>
      <c r="JS241" s="9"/>
      <c r="JT241" s="9"/>
      <c r="JU241" s="9"/>
      <c r="JV241" s="9"/>
      <c r="JW241" s="9"/>
      <c r="JX241" s="9"/>
      <c r="JY241" s="9"/>
      <c r="JZ241" s="9"/>
      <c r="KA241" s="9"/>
      <c r="KB241" s="9"/>
      <c r="KC241" s="9"/>
      <c r="KD241" s="9"/>
      <c r="KE241" s="9"/>
      <c r="KF241" s="9"/>
      <c r="KG241" s="9"/>
      <c r="KH241" s="9"/>
      <c r="KI241" s="9"/>
      <c r="KJ241" s="9"/>
      <c r="KK241" s="9"/>
      <c r="KL241" s="9"/>
      <c r="KM241" s="9"/>
      <c r="KN241" s="9"/>
      <c r="KO241" s="9"/>
      <c r="KP241" s="9"/>
      <c r="KQ241" s="9"/>
      <c r="KR241" s="9"/>
      <c r="KS241" s="9"/>
      <c r="KT241" s="9"/>
      <c r="KU241" s="9"/>
      <c r="KV241" s="9"/>
      <c r="KW241" s="9"/>
      <c r="KX241" s="9"/>
      <c r="KY241" s="9"/>
      <c r="KZ241" s="9"/>
      <c r="LA241" s="9"/>
      <c r="LB241" s="9"/>
      <c r="LC241" s="9"/>
      <c r="LD241" s="9"/>
      <c r="LE241" s="9"/>
      <c r="LF241" s="9"/>
      <c r="LG241" s="9"/>
      <c r="LH241" s="9"/>
      <c r="LI241" s="9"/>
      <c r="LJ241" s="9"/>
      <c r="LK241" s="9"/>
      <c r="LL241" s="9"/>
      <c r="LM241" s="9"/>
      <c r="LN241" s="9"/>
      <c r="LO241" s="9"/>
      <c r="LP241" s="9"/>
      <c r="LQ241" s="9"/>
      <c r="LR241" s="9"/>
      <c r="LS241" s="9"/>
      <c r="LT241" s="9"/>
    </row>
    <row r="242" spans="1:332" s="15" customFormat="1" ht="220.5" x14ac:dyDescent="0.25">
      <c r="A242" s="662" t="str">
        <f>CONCATENATE(MUEBLES2[[#This Row],[No..]],"-",MUEBLES2[[#This Row],[No. Area ]],"-",MUEBLES2[[#This Row],[No. Del Bien ]],"-",MUEBLES2[[#This Row],[No. Consecutivo del Bien ]],"-",MUEBLES2[[#This Row],[No. de inventario]])</f>
        <v>05-48-274-025-0236</v>
      </c>
      <c r="B242" s="495"/>
      <c r="C242" s="495" t="s">
        <v>6961</v>
      </c>
      <c r="D242" s="494" t="s">
        <v>4063</v>
      </c>
      <c r="E242" s="495" t="str">
        <f>VLOOKUP(MUEBLES2[[#This Row],[No..]],EDIFICIOS[],2,FALSE)</f>
        <v>SISTEMA MUNICIPAL DIF</v>
      </c>
      <c r="F242" s="495" t="str">
        <f>VLOOKUP(MUEBLES2[[#This Row],[No..]],EDIFICIOS[],3,FALSE)</f>
        <v>AV. REFORMA S/N, SECCIÓN NORTE, MANZANA 2, SANTIAGO DE ANAYA, HIDALGO</v>
      </c>
      <c r="G242" s="496" t="s">
        <v>4293</v>
      </c>
      <c r="H242" s="494" t="str">
        <f>VLOOKUP(MUEBLES2[[#This Row],[No. Area ]],AREAS[],2,FALSE)</f>
        <v>SISTEMA MUNICIPAL PARA EL DESARROLLO INTEGRAL DE LA FAMILIA</v>
      </c>
      <c r="I242" s="496" t="str">
        <f>VLOOKUP(MUEBLES2[[#This Row],[No. Area ]],AREAS[],5,FALSE)</f>
        <v>C. BELEN GONZÁLEZ BARRERA</v>
      </c>
      <c r="J242" s="496"/>
      <c r="K242" s="494" t="e">
        <f>VLOOKUP(MUEBLES2[[#This Row],[Núm. De nomina]],PERSONAL[],2,FALSE)</f>
        <v>#N/A</v>
      </c>
      <c r="L242" s="496" t="e">
        <f>VLOOKUP(MUEBLES2[[#This Row],[Núm. De nomina]],PERSONAL[],3,FALSE)</f>
        <v>#N/A</v>
      </c>
      <c r="M242" s="499" t="s">
        <v>4907</v>
      </c>
      <c r="N242" s="529" t="s">
        <v>4716</v>
      </c>
      <c r="O242" s="497" t="str">
        <f>VLOOKUP(MUEBLES2[[#This Row],[No. Del Bien ]],BIENES[],2,FALSE)</f>
        <v xml:space="preserve">SILLA PLEGABLE  </v>
      </c>
      <c r="P242" s="499" t="s">
        <v>2747</v>
      </c>
      <c r="Q242" s="529" t="s">
        <v>5178</v>
      </c>
      <c r="R242" s="494" t="s">
        <v>39</v>
      </c>
      <c r="S242" s="494" t="s">
        <v>39</v>
      </c>
      <c r="T242" s="494" t="s">
        <v>39</v>
      </c>
      <c r="U242" s="494" t="s">
        <v>2748</v>
      </c>
      <c r="V242" s="525">
        <v>44117</v>
      </c>
      <c r="W242" s="528">
        <v>926.45</v>
      </c>
      <c r="X242" s="528"/>
      <c r="Y242" s="528"/>
      <c r="Z242" s="510" t="s">
        <v>33</v>
      </c>
      <c r="AA242" s="546"/>
      <c r="AB242" s="493"/>
      <c r="AC242" s="600" t="s">
        <v>2749</v>
      </c>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9"/>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c r="HE242" s="9"/>
      <c r="HF242" s="9"/>
      <c r="HG242" s="9"/>
      <c r="HH242" s="9"/>
      <c r="HI242" s="9"/>
      <c r="HJ242" s="9"/>
      <c r="HK242" s="9"/>
      <c r="HL242" s="9"/>
      <c r="HM242" s="9"/>
      <c r="HN242" s="9"/>
      <c r="HO242" s="9"/>
      <c r="HP242" s="9"/>
      <c r="HQ242" s="9"/>
      <c r="HR242" s="9"/>
      <c r="HS242" s="9"/>
      <c r="HT242" s="9"/>
      <c r="HU242" s="9"/>
      <c r="HV242" s="9"/>
      <c r="HW242" s="9"/>
      <c r="HX242" s="9"/>
      <c r="HY242" s="9"/>
      <c r="HZ242" s="9"/>
      <c r="IA242" s="9"/>
      <c r="IB242" s="9"/>
      <c r="IC242" s="9"/>
      <c r="ID242" s="9"/>
      <c r="IE242" s="9"/>
      <c r="IF242" s="9"/>
      <c r="IG242" s="9"/>
      <c r="IH242" s="9"/>
      <c r="II242" s="9"/>
      <c r="IJ242" s="9"/>
      <c r="IK242" s="9"/>
      <c r="IL242" s="9"/>
      <c r="IM242" s="9"/>
      <c r="IN242" s="9"/>
      <c r="IO242" s="9"/>
      <c r="IP242" s="9"/>
      <c r="IQ242" s="9"/>
      <c r="IR242" s="9"/>
      <c r="IS242" s="9"/>
      <c r="IT242" s="9"/>
      <c r="IU242" s="9"/>
      <c r="IV242" s="9"/>
      <c r="IW242" s="9"/>
      <c r="IX242" s="9"/>
      <c r="IY242" s="9"/>
      <c r="IZ242" s="9"/>
      <c r="JA242" s="9"/>
      <c r="JB242" s="9"/>
      <c r="JC242" s="9"/>
      <c r="JD242" s="9"/>
      <c r="JE242" s="9"/>
      <c r="JF242" s="9"/>
      <c r="JG242" s="9"/>
      <c r="JH242" s="9"/>
      <c r="JI242" s="9"/>
      <c r="JJ242" s="9"/>
      <c r="JK242" s="9"/>
      <c r="JL242" s="9"/>
      <c r="JM242" s="9"/>
      <c r="JN242" s="9"/>
      <c r="JO242" s="9"/>
      <c r="JP242" s="9"/>
      <c r="JQ242" s="9"/>
      <c r="JR242" s="9"/>
      <c r="JS242" s="9"/>
      <c r="JT242" s="9"/>
      <c r="JU242" s="9"/>
      <c r="JV242" s="9"/>
      <c r="JW242" s="9"/>
      <c r="JX242" s="9"/>
      <c r="JY242" s="9"/>
      <c r="JZ242" s="9"/>
      <c r="KA242" s="9"/>
      <c r="KB242" s="9"/>
      <c r="KC242" s="9"/>
      <c r="KD242" s="9"/>
      <c r="KE242" s="9"/>
      <c r="KF242" s="9"/>
      <c r="KG242" s="9"/>
      <c r="KH242" s="9"/>
      <c r="KI242" s="9"/>
      <c r="KJ242" s="9"/>
      <c r="KK242" s="9"/>
      <c r="KL242" s="9"/>
      <c r="KM242" s="9"/>
      <c r="KN242" s="9"/>
      <c r="KO242" s="9"/>
      <c r="KP242" s="9"/>
      <c r="KQ242" s="9"/>
      <c r="KR242" s="9"/>
      <c r="KS242" s="9"/>
      <c r="KT242" s="9"/>
      <c r="KU242" s="9"/>
      <c r="KV242" s="9"/>
      <c r="KW242" s="9"/>
      <c r="KX242" s="9"/>
      <c r="KY242" s="9"/>
      <c r="KZ242" s="9"/>
      <c r="LA242" s="9"/>
      <c r="LB242" s="9"/>
      <c r="LC242" s="9"/>
      <c r="LD242" s="9"/>
      <c r="LE242" s="9"/>
      <c r="LF242" s="9"/>
      <c r="LG242" s="9"/>
      <c r="LH242" s="9"/>
      <c r="LI242" s="9"/>
      <c r="LJ242" s="9"/>
      <c r="LK242" s="9"/>
      <c r="LL242" s="9"/>
      <c r="LM242" s="9"/>
      <c r="LN242" s="9"/>
      <c r="LO242" s="9"/>
      <c r="LP242" s="9"/>
      <c r="LQ242" s="9"/>
      <c r="LR242" s="9"/>
      <c r="LS242" s="9"/>
      <c r="LT242" s="9"/>
    </row>
    <row r="243" spans="1:332" s="15" customFormat="1" ht="220.5" x14ac:dyDescent="0.25">
      <c r="A243" s="662" t="str">
        <f>CONCATENATE(MUEBLES2[[#This Row],[No..]],"-",MUEBLES2[[#This Row],[No. Area ]],"-",MUEBLES2[[#This Row],[No. Del Bien ]],"-",MUEBLES2[[#This Row],[No. Consecutivo del Bien ]],"-",MUEBLES2[[#This Row],[No. de inventario]])</f>
        <v>05-48-274-026-0237</v>
      </c>
      <c r="B243" s="495"/>
      <c r="C243" s="495" t="s">
        <v>6962</v>
      </c>
      <c r="D243" s="494" t="s">
        <v>4063</v>
      </c>
      <c r="E243" s="495" t="str">
        <f>VLOOKUP(MUEBLES2[[#This Row],[No..]],EDIFICIOS[],2,FALSE)</f>
        <v>SISTEMA MUNICIPAL DIF</v>
      </c>
      <c r="F243" s="495" t="str">
        <f>VLOOKUP(MUEBLES2[[#This Row],[No..]],EDIFICIOS[],3,FALSE)</f>
        <v>AV. REFORMA S/N, SECCIÓN NORTE, MANZANA 2, SANTIAGO DE ANAYA, HIDALGO</v>
      </c>
      <c r="G243" s="496" t="s">
        <v>4293</v>
      </c>
      <c r="H243" s="494" t="str">
        <f>VLOOKUP(MUEBLES2[[#This Row],[No. Area ]],AREAS[],2,FALSE)</f>
        <v>SISTEMA MUNICIPAL PARA EL DESARROLLO INTEGRAL DE LA FAMILIA</v>
      </c>
      <c r="I243" s="496" t="str">
        <f>VLOOKUP(MUEBLES2[[#This Row],[No. Area ]],AREAS[],5,FALSE)</f>
        <v>C. BELEN GONZÁLEZ BARRERA</v>
      </c>
      <c r="J243" s="496"/>
      <c r="K243" s="494" t="e">
        <f>VLOOKUP(MUEBLES2[[#This Row],[Núm. De nomina]],PERSONAL[],2,FALSE)</f>
        <v>#N/A</v>
      </c>
      <c r="L243" s="496" t="e">
        <f>VLOOKUP(MUEBLES2[[#This Row],[Núm. De nomina]],PERSONAL[],3,FALSE)</f>
        <v>#N/A</v>
      </c>
      <c r="M243" s="499" t="s">
        <v>4907</v>
      </c>
      <c r="N243" s="529" t="s">
        <v>4717</v>
      </c>
      <c r="O243" s="497" t="str">
        <f>VLOOKUP(MUEBLES2[[#This Row],[No. Del Bien ]],BIENES[],2,FALSE)</f>
        <v xml:space="preserve">SILLA PLEGABLE  </v>
      </c>
      <c r="P243" s="499" t="s">
        <v>2747</v>
      </c>
      <c r="Q243" s="529" t="s">
        <v>5179</v>
      </c>
      <c r="R243" s="494" t="s">
        <v>39</v>
      </c>
      <c r="S243" s="494" t="s">
        <v>39</v>
      </c>
      <c r="T243" s="494" t="s">
        <v>39</v>
      </c>
      <c r="U243" s="494" t="s">
        <v>2748</v>
      </c>
      <c r="V243" s="525">
        <v>44117</v>
      </c>
      <c r="W243" s="528">
        <v>926.45</v>
      </c>
      <c r="X243" s="528"/>
      <c r="Y243" s="528"/>
      <c r="Z243" s="510" t="s">
        <v>33</v>
      </c>
      <c r="AA243" s="546"/>
      <c r="AB243" s="493"/>
      <c r="AC243" s="600" t="s">
        <v>2749</v>
      </c>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9"/>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c r="IT243" s="9"/>
      <c r="IU243" s="9"/>
      <c r="IV243" s="9"/>
      <c r="IW243" s="9"/>
      <c r="IX243" s="9"/>
      <c r="IY243" s="9"/>
      <c r="IZ243" s="9"/>
      <c r="JA243" s="9"/>
      <c r="JB243" s="9"/>
      <c r="JC243" s="9"/>
      <c r="JD243" s="9"/>
      <c r="JE243" s="9"/>
      <c r="JF243" s="9"/>
      <c r="JG243" s="9"/>
      <c r="JH243" s="9"/>
      <c r="JI243" s="9"/>
      <c r="JJ243" s="9"/>
      <c r="JK243" s="9"/>
      <c r="JL243" s="9"/>
      <c r="JM243" s="9"/>
      <c r="JN243" s="9"/>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c r="KN243" s="9"/>
      <c r="KO243" s="9"/>
      <c r="KP243" s="9"/>
      <c r="KQ243" s="9"/>
      <c r="KR243" s="9"/>
      <c r="KS243" s="9"/>
      <c r="KT243" s="9"/>
      <c r="KU243" s="9"/>
      <c r="KV243" s="9"/>
      <c r="KW243" s="9"/>
      <c r="KX243" s="9"/>
      <c r="KY243" s="9"/>
      <c r="KZ243" s="9"/>
      <c r="LA243" s="9"/>
      <c r="LB243" s="9"/>
      <c r="LC243" s="9"/>
      <c r="LD243" s="9"/>
      <c r="LE243" s="9"/>
      <c r="LF243" s="9"/>
      <c r="LG243" s="9"/>
      <c r="LH243" s="9"/>
      <c r="LI243" s="9"/>
      <c r="LJ243" s="9"/>
      <c r="LK243" s="9"/>
      <c r="LL243" s="9"/>
      <c r="LM243" s="9"/>
      <c r="LN243" s="9"/>
      <c r="LO243" s="9"/>
      <c r="LP243" s="9"/>
      <c r="LQ243" s="9"/>
      <c r="LR243" s="9"/>
      <c r="LS243" s="9"/>
      <c r="LT243" s="9"/>
    </row>
    <row r="244" spans="1:332" s="15" customFormat="1" ht="220.5" x14ac:dyDescent="0.25">
      <c r="A244" s="662" t="str">
        <f>CONCATENATE(MUEBLES2[[#This Row],[No..]],"-",MUEBLES2[[#This Row],[No. Area ]],"-",MUEBLES2[[#This Row],[No. Del Bien ]],"-",MUEBLES2[[#This Row],[No. Consecutivo del Bien ]],"-",MUEBLES2[[#This Row],[No. de inventario]])</f>
        <v>05-48-274-027-0238</v>
      </c>
      <c r="B244" s="495"/>
      <c r="C244" s="495" t="s">
        <v>6963</v>
      </c>
      <c r="D244" s="494" t="s">
        <v>4063</v>
      </c>
      <c r="E244" s="495" t="str">
        <f>VLOOKUP(MUEBLES2[[#This Row],[No..]],EDIFICIOS[],2,FALSE)</f>
        <v>SISTEMA MUNICIPAL DIF</v>
      </c>
      <c r="F244" s="495" t="str">
        <f>VLOOKUP(MUEBLES2[[#This Row],[No..]],EDIFICIOS[],3,FALSE)</f>
        <v>AV. REFORMA S/N, SECCIÓN NORTE, MANZANA 2, SANTIAGO DE ANAYA, HIDALGO</v>
      </c>
      <c r="G244" s="496" t="s">
        <v>4293</v>
      </c>
      <c r="H244" s="494" t="str">
        <f>VLOOKUP(MUEBLES2[[#This Row],[No. Area ]],AREAS[],2,FALSE)</f>
        <v>SISTEMA MUNICIPAL PARA EL DESARROLLO INTEGRAL DE LA FAMILIA</v>
      </c>
      <c r="I244" s="496" t="str">
        <f>VLOOKUP(MUEBLES2[[#This Row],[No. Area ]],AREAS[],5,FALSE)</f>
        <v>C. BELEN GONZÁLEZ BARRERA</v>
      </c>
      <c r="J244" s="496"/>
      <c r="K244" s="494" t="e">
        <f>VLOOKUP(MUEBLES2[[#This Row],[Núm. De nomina]],PERSONAL[],2,FALSE)</f>
        <v>#N/A</v>
      </c>
      <c r="L244" s="496" t="e">
        <f>VLOOKUP(MUEBLES2[[#This Row],[Núm. De nomina]],PERSONAL[],3,FALSE)</f>
        <v>#N/A</v>
      </c>
      <c r="M244" s="499" t="s">
        <v>4907</v>
      </c>
      <c r="N244" s="529" t="s">
        <v>4718</v>
      </c>
      <c r="O244" s="497" t="str">
        <f>VLOOKUP(MUEBLES2[[#This Row],[No. Del Bien ]],BIENES[],2,FALSE)</f>
        <v xml:space="preserve">SILLA PLEGABLE  </v>
      </c>
      <c r="P244" s="499" t="s">
        <v>2747</v>
      </c>
      <c r="Q244" s="529" t="s">
        <v>5180</v>
      </c>
      <c r="R244" s="494" t="s">
        <v>39</v>
      </c>
      <c r="S244" s="494" t="s">
        <v>39</v>
      </c>
      <c r="T244" s="494" t="s">
        <v>39</v>
      </c>
      <c r="U244" s="494" t="s">
        <v>2748</v>
      </c>
      <c r="V244" s="525">
        <v>44117</v>
      </c>
      <c r="W244" s="528">
        <v>926.45</v>
      </c>
      <c r="X244" s="528"/>
      <c r="Y244" s="528"/>
      <c r="Z244" s="510" t="s">
        <v>33</v>
      </c>
      <c r="AA244" s="546"/>
      <c r="AB244" s="493"/>
      <c r="AC244" s="600" t="s">
        <v>2749</v>
      </c>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9"/>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c r="HE244" s="9"/>
      <c r="HF244" s="9"/>
      <c r="HG244" s="9"/>
      <c r="HH244" s="9"/>
      <c r="HI244" s="9"/>
      <c r="HJ244" s="9"/>
      <c r="HK244" s="9"/>
      <c r="HL244" s="9"/>
      <c r="HM244" s="9"/>
      <c r="HN244" s="9"/>
      <c r="HO244" s="9"/>
      <c r="HP244" s="9"/>
      <c r="HQ244" s="9"/>
      <c r="HR244" s="9"/>
      <c r="HS244" s="9"/>
      <c r="HT244" s="9"/>
      <c r="HU244" s="9"/>
      <c r="HV244" s="9"/>
      <c r="HW244" s="9"/>
      <c r="HX244" s="9"/>
      <c r="HY244" s="9"/>
      <c r="HZ244" s="9"/>
      <c r="IA244" s="9"/>
      <c r="IB244" s="9"/>
      <c r="IC244" s="9"/>
      <c r="ID244" s="9"/>
      <c r="IE244" s="9"/>
      <c r="IF244" s="9"/>
      <c r="IG244" s="9"/>
      <c r="IH244" s="9"/>
      <c r="II244" s="9"/>
      <c r="IJ244" s="9"/>
      <c r="IK244" s="9"/>
      <c r="IL244" s="9"/>
      <c r="IM244" s="9"/>
      <c r="IN244" s="9"/>
      <c r="IO244" s="9"/>
      <c r="IP244" s="9"/>
      <c r="IQ244" s="9"/>
      <c r="IR244" s="9"/>
      <c r="IS244" s="9"/>
      <c r="IT244" s="9"/>
      <c r="IU244" s="9"/>
      <c r="IV244" s="9"/>
      <c r="IW244" s="9"/>
      <c r="IX244" s="9"/>
      <c r="IY244" s="9"/>
      <c r="IZ244" s="9"/>
      <c r="JA244" s="9"/>
      <c r="JB244" s="9"/>
      <c r="JC244" s="9"/>
      <c r="JD244" s="9"/>
      <c r="JE244" s="9"/>
      <c r="JF244" s="9"/>
      <c r="JG244" s="9"/>
      <c r="JH244" s="9"/>
      <c r="JI244" s="9"/>
      <c r="JJ244" s="9"/>
      <c r="JK244" s="9"/>
      <c r="JL244" s="9"/>
      <c r="JM244" s="9"/>
      <c r="JN244" s="9"/>
      <c r="JO244" s="9"/>
      <c r="JP244" s="9"/>
      <c r="JQ244" s="9"/>
      <c r="JR244" s="9"/>
      <c r="JS244" s="9"/>
      <c r="JT244" s="9"/>
      <c r="JU244" s="9"/>
      <c r="JV244" s="9"/>
      <c r="JW244" s="9"/>
      <c r="JX244" s="9"/>
      <c r="JY244" s="9"/>
      <c r="JZ244" s="9"/>
      <c r="KA244" s="9"/>
      <c r="KB244" s="9"/>
      <c r="KC244" s="9"/>
      <c r="KD244" s="9"/>
      <c r="KE244" s="9"/>
      <c r="KF244" s="9"/>
      <c r="KG244" s="9"/>
      <c r="KH244" s="9"/>
      <c r="KI244" s="9"/>
      <c r="KJ244" s="9"/>
      <c r="KK244" s="9"/>
      <c r="KL244" s="9"/>
      <c r="KM244" s="9"/>
      <c r="KN244" s="9"/>
      <c r="KO244" s="9"/>
      <c r="KP244" s="9"/>
      <c r="KQ244" s="9"/>
      <c r="KR244" s="9"/>
      <c r="KS244" s="9"/>
      <c r="KT244" s="9"/>
      <c r="KU244" s="9"/>
      <c r="KV244" s="9"/>
      <c r="KW244" s="9"/>
      <c r="KX244" s="9"/>
      <c r="KY244" s="9"/>
      <c r="KZ244" s="9"/>
      <c r="LA244" s="9"/>
      <c r="LB244" s="9"/>
      <c r="LC244" s="9"/>
      <c r="LD244" s="9"/>
      <c r="LE244" s="9"/>
      <c r="LF244" s="9"/>
      <c r="LG244" s="9"/>
      <c r="LH244" s="9"/>
      <c r="LI244" s="9"/>
      <c r="LJ244" s="9"/>
      <c r="LK244" s="9"/>
      <c r="LL244" s="9"/>
      <c r="LM244" s="9"/>
      <c r="LN244" s="9"/>
      <c r="LO244" s="9"/>
      <c r="LP244" s="9"/>
      <c r="LQ244" s="9"/>
      <c r="LR244" s="9"/>
      <c r="LS244" s="9"/>
      <c r="LT244" s="9"/>
    </row>
    <row r="245" spans="1:332" s="15" customFormat="1" ht="220.5" x14ac:dyDescent="0.25">
      <c r="A245" s="662" t="str">
        <f>CONCATENATE(MUEBLES2[[#This Row],[No..]],"-",MUEBLES2[[#This Row],[No. Area ]],"-",MUEBLES2[[#This Row],[No. Del Bien ]],"-",MUEBLES2[[#This Row],[No. Consecutivo del Bien ]],"-",MUEBLES2[[#This Row],[No. de inventario]])</f>
        <v>05-48-274-028-0239</v>
      </c>
      <c r="B245" s="495"/>
      <c r="C245" s="495" t="s">
        <v>6964</v>
      </c>
      <c r="D245" s="494" t="s">
        <v>4063</v>
      </c>
      <c r="E245" s="495" t="str">
        <f>VLOOKUP(MUEBLES2[[#This Row],[No..]],EDIFICIOS[],2,FALSE)</f>
        <v>SISTEMA MUNICIPAL DIF</v>
      </c>
      <c r="F245" s="495" t="str">
        <f>VLOOKUP(MUEBLES2[[#This Row],[No..]],EDIFICIOS[],3,FALSE)</f>
        <v>AV. REFORMA S/N, SECCIÓN NORTE, MANZANA 2, SANTIAGO DE ANAYA, HIDALGO</v>
      </c>
      <c r="G245" s="496" t="s">
        <v>4293</v>
      </c>
      <c r="H245" s="494" t="str">
        <f>VLOOKUP(MUEBLES2[[#This Row],[No. Area ]],AREAS[],2,FALSE)</f>
        <v>SISTEMA MUNICIPAL PARA EL DESARROLLO INTEGRAL DE LA FAMILIA</v>
      </c>
      <c r="I245" s="496" t="str">
        <f>VLOOKUP(MUEBLES2[[#This Row],[No. Area ]],AREAS[],5,FALSE)</f>
        <v>C. BELEN GONZÁLEZ BARRERA</v>
      </c>
      <c r="J245" s="496"/>
      <c r="K245" s="494" t="e">
        <f>VLOOKUP(MUEBLES2[[#This Row],[Núm. De nomina]],PERSONAL[],2,FALSE)</f>
        <v>#N/A</v>
      </c>
      <c r="L245" s="496" t="e">
        <f>VLOOKUP(MUEBLES2[[#This Row],[Núm. De nomina]],PERSONAL[],3,FALSE)</f>
        <v>#N/A</v>
      </c>
      <c r="M245" s="499" t="s">
        <v>4907</v>
      </c>
      <c r="N245" s="529" t="s">
        <v>4719</v>
      </c>
      <c r="O245" s="497" t="str">
        <f>VLOOKUP(MUEBLES2[[#This Row],[No. Del Bien ]],BIENES[],2,FALSE)</f>
        <v xml:space="preserve">SILLA PLEGABLE  </v>
      </c>
      <c r="P245" s="499" t="s">
        <v>2747</v>
      </c>
      <c r="Q245" s="529" t="s">
        <v>5181</v>
      </c>
      <c r="R245" s="494" t="s">
        <v>39</v>
      </c>
      <c r="S245" s="494" t="s">
        <v>39</v>
      </c>
      <c r="T245" s="494" t="s">
        <v>39</v>
      </c>
      <c r="U245" s="494" t="s">
        <v>2748</v>
      </c>
      <c r="V245" s="525">
        <v>44117</v>
      </c>
      <c r="W245" s="528">
        <v>926.45</v>
      </c>
      <c r="X245" s="528"/>
      <c r="Y245" s="528"/>
      <c r="Z245" s="510" t="s">
        <v>33</v>
      </c>
      <c r="AA245" s="546"/>
      <c r="AB245" s="493"/>
      <c r="AC245" s="600" t="s">
        <v>2749</v>
      </c>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c r="DP245" s="9"/>
      <c r="DQ245" s="9"/>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c r="HE245" s="9"/>
      <c r="HF245" s="9"/>
      <c r="HG245" s="9"/>
      <c r="HH245" s="9"/>
      <c r="HI245" s="9"/>
      <c r="HJ245" s="9"/>
      <c r="HK245" s="9"/>
      <c r="HL245" s="9"/>
      <c r="HM245" s="9"/>
      <c r="HN245" s="9"/>
      <c r="HO245" s="9"/>
      <c r="HP245" s="9"/>
      <c r="HQ245" s="9"/>
      <c r="HR245" s="9"/>
      <c r="HS245" s="9"/>
      <c r="HT245" s="9"/>
      <c r="HU245" s="9"/>
      <c r="HV245" s="9"/>
      <c r="HW245" s="9"/>
      <c r="HX245" s="9"/>
      <c r="HY245" s="9"/>
      <c r="HZ245" s="9"/>
      <c r="IA245" s="9"/>
      <c r="IB245" s="9"/>
      <c r="IC245" s="9"/>
      <c r="ID245" s="9"/>
      <c r="IE245" s="9"/>
      <c r="IF245" s="9"/>
      <c r="IG245" s="9"/>
      <c r="IH245" s="9"/>
      <c r="II245" s="9"/>
      <c r="IJ245" s="9"/>
      <c r="IK245" s="9"/>
      <c r="IL245" s="9"/>
      <c r="IM245" s="9"/>
      <c r="IN245" s="9"/>
      <c r="IO245" s="9"/>
      <c r="IP245" s="9"/>
      <c r="IQ245" s="9"/>
      <c r="IR245" s="9"/>
      <c r="IS245" s="9"/>
      <c r="IT245" s="9"/>
      <c r="IU245" s="9"/>
      <c r="IV245" s="9"/>
      <c r="IW245" s="9"/>
      <c r="IX245" s="9"/>
      <c r="IY245" s="9"/>
      <c r="IZ245" s="9"/>
      <c r="JA245" s="9"/>
      <c r="JB245" s="9"/>
      <c r="JC245" s="9"/>
      <c r="JD245" s="9"/>
      <c r="JE245" s="9"/>
      <c r="JF245" s="9"/>
      <c r="JG245" s="9"/>
      <c r="JH245" s="9"/>
      <c r="JI245" s="9"/>
      <c r="JJ245" s="9"/>
      <c r="JK245" s="9"/>
      <c r="JL245" s="9"/>
      <c r="JM245" s="9"/>
      <c r="JN245" s="9"/>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c r="KN245" s="9"/>
      <c r="KO245" s="9"/>
      <c r="KP245" s="9"/>
      <c r="KQ245" s="9"/>
      <c r="KR245" s="9"/>
      <c r="KS245" s="9"/>
      <c r="KT245" s="9"/>
      <c r="KU245" s="9"/>
      <c r="KV245" s="9"/>
      <c r="KW245" s="9"/>
      <c r="KX245" s="9"/>
      <c r="KY245" s="9"/>
      <c r="KZ245" s="9"/>
      <c r="LA245" s="9"/>
      <c r="LB245" s="9"/>
      <c r="LC245" s="9"/>
      <c r="LD245" s="9"/>
      <c r="LE245" s="9"/>
      <c r="LF245" s="9"/>
      <c r="LG245" s="9"/>
      <c r="LH245" s="9"/>
      <c r="LI245" s="9"/>
      <c r="LJ245" s="9"/>
      <c r="LK245" s="9"/>
      <c r="LL245" s="9"/>
      <c r="LM245" s="9"/>
      <c r="LN245" s="9"/>
      <c r="LO245" s="9"/>
      <c r="LP245" s="9"/>
      <c r="LQ245" s="9"/>
      <c r="LR245" s="9"/>
      <c r="LS245" s="9"/>
      <c r="LT245" s="9"/>
    </row>
    <row r="246" spans="1:332" s="15" customFormat="1" ht="220.5" x14ac:dyDescent="0.25">
      <c r="A246" s="662" t="str">
        <f>CONCATENATE(MUEBLES2[[#This Row],[No..]],"-",MUEBLES2[[#This Row],[No. Area ]],"-",MUEBLES2[[#This Row],[No. Del Bien ]],"-",MUEBLES2[[#This Row],[No. Consecutivo del Bien ]],"-",MUEBLES2[[#This Row],[No. de inventario]])</f>
        <v>05-48-274-029-0240</v>
      </c>
      <c r="B246" s="495"/>
      <c r="C246" s="495" t="s">
        <v>6965</v>
      </c>
      <c r="D246" s="494" t="s">
        <v>4063</v>
      </c>
      <c r="E246" s="495" t="str">
        <f>VLOOKUP(MUEBLES2[[#This Row],[No..]],EDIFICIOS[],2,FALSE)</f>
        <v>SISTEMA MUNICIPAL DIF</v>
      </c>
      <c r="F246" s="495" t="str">
        <f>VLOOKUP(MUEBLES2[[#This Row],[No..]],EDIFICIOS[],3,FALSE)</f>
        <v>AV. REFORMA S/N, SECCIÓN NORTE, MANZANA 2, SANTIAGO DE ANAYA, HIDALGO</v>
      </c>
      <c r="G246" s="496" t="s">
        <v>4293</v>
      </c>
      <c r="H246" s="494" t="str">
        <f>VLOOKUP(MUEBLES2[[#This Row],[No. Area ]],AREAS[],2,FALSE)</f>
        <v>SISTEMA MUNICIPAL PARA EL DESARROLLO INTEGRAL DE LA FAMILIA</v>
      </c>
      <c r="I246" s="496" t="str">
        <f>VLOOKUP(MUEBLES2[[#This Row],[No. Area ]],AREAS[],5,FALSE)</f>
        <v>C. BELEN GONZÁLEZ BARRERA</v>
      </c>
      <c r="J246" s="496"/>
      <c r="K246" s="494" t="e">
        <f>VLOOKUP(MUEBLES2[[#This Row],[Núm. De nomina]],PERSONAL[],2,FALSE)</f>
        <v>#N/A</v>
      </c>
      <c r="L246" s="496" t="e">
        <f>VLOOKUP(MUEBLES2[[#This Row],[Núm. De nomina]],PERSONAL[],3,FALSE)</f>
        <v>#N/A</v>
      </c>
      <c r="M246" s="499" t="s">
        <v>4907</v>
      </c>
      <c r="N246" s="529" t="s">
        <v>4720</v>
      </c>
      <c r="O246" s="497" t="str">
        <f>VLOOKUP(MUEBLES2[[#This Row],[No. Del Bien ]],BIENES[],2,FALSE)</f>
        <v xml:space="preserve">SILLA PLEGABLE  </v>
      </c>
      <c r="P246" s="499" t="s">
        <v>2747</v>
      </c>
      <c r="Q246" s="529" t="s">
        <v>5182</v>
      </c>
      <c r="R246" s="494" t="s">
        <v>39</v>
      </c>
      <c r="S246" s="494" t="s">
        <v>39</v>
      </c>
      <c r="T246" s="494" t="s">
        <v>39</v>
      </c>
      <c r="U246" s="494" t="s">
        <v>2748</v>
      </c>
      <c r="V246" s="525">
        <v>44117</v>
      </c>
      <c r="W246" s="528">
        <v>926.45</v>
      </c>
      <c r="X246" s="528"/>
      <c r="Y246" s="528"/>
      <c r="Z246" s="510" t="s">
        <v>33</v>
      </c>
      <c r="AA246" s="546"/>
      <c r="AB246" s="493"/>
      <c r="AC246" s="600" t="s">
        <v>2749</v>
      </c>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c r="DP246" s="9"/>
      <c r="DQ246" s="9"/>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c r="HE246" s="9"/>
      <c r="HF246" s="9"/>
      <c r="HG246" s="9"/>
      <c r="HH246" s="9"/>
      <c r="HI246" s="9"/>
      <c r="HJ246" s="9"/>
      <c r="HK246" s="9"/>
      <c r="HL246" s="9"/>
      <c r="HM246" s="9"/>
      <c r="HN246" s="9"/>
      <c r="HO246" s="9"/>
      <c r="HP246" s="9"/>
      <c r="HQ246" s="9"/>
      <c r="HR246" s="9"/>
      <c r="HS246" s="9"/>
      <c r="HT246" s="9"/>
      <c r="HU246" s="9"/>
      <c r="HV246" s="9"/>
      <c r="HW246" s="9"/>
      <c r="HX246" s="9"/>
      <c r="HY246" s="9"/>
      <c r="HZ246" s="9"/>
      <c r="IA246" s="9"/>
      <c r="IB246" s="9"/>
      <c r="IC246" s="9"/>
      <c r="ID246" s="9"/>
      <c r="IE246" s="9"/>
      <c r="IF246" s="9"/>
      <c r="IG246" s="9"/>
      <c r="IH246" s="9"/>
      <c r="II246" s="9"/>
      <c r="IJ246" s="9"/>
      <c r="IK246" s="9"/>
      <c r="IL246" s="9"/>
      <c r="IM246" s="9"/>
      <c r="IN246" s="9"/>
      <c r="IO246" s="9"/>
      <c r="IP246" s="9"/>
      <c r="IQ246" s="9"/>
      <c r="IR246" s="9"/>
      <c r="IS246" s="9"/>
      <c r="IT246" s="9"/>
      <c r="IU246" s="9"/>
      <c r="IV246" s="9"/>
      <c r="IW246" s="9"/>
      <c r="IX246" s="9"/>
      <c r="IY246" s="9"/>
      <c r="IZ246" s="9"/>
      <c r="JA246" s="9"/>
      <c r="JB246" s="9"/>
      <c r="JC246" s="9"/>
      <c r="JD246" s="9"/>
      <c r="JE246" s="9"/>
      <c r="JF246" s="9"/>
      <c r="JG246" s="9"/>
      <c r="JH246" s="9"/>
      <c r="JI246" s="9"/>
      <c r="JJ246" s="9"/>
      <c r="JK246" s="9"/>
      <c r="JL246" s="9"/>
      <c r="JM246" s="9"/>
      <c r="JN246" s="9"/>
      <c r="JO246" s="9"/>
      <c r="JP246" s="9"/>
      <c r="JQ246" s="9"/>
      <c r="JR246" s="9"/>
      <c r="JS246" s="9"/>
      <c r="JT246" s="9"/>
      <c r="JU246" s="9"/>
      <c r="JV246" s="9"/>
      <c r="JW246" s="9"/>
      <c r="JX246" s="9"/>
      <c r="JY246" s="9"/>
      <c r="JZ246" s="9"/>
      <c r="KA246" s="9"/>
      <c r="KB246" s="9"/>
      <c r="KC246" s="9"/>
      <c r="KD246" s="9"/>
      <c r="KE246" s="9"/>
      <c r="KF246" s="9"/>
      <c r="KG246" s="9"/>
      <c r="KH246" s="9"/>
      <c r="KI246" s="9"/>
      <c r="KJ246" s="9"/>
      <c r="KK246" s="9"/>
      <c r="KL246" s="9"/>
      <c r="KM246" s="9"/>
      <c r="KN246" s="9"/>
      <c r="KO246" s="9"/>
      <c r="KP246" s="9"/>
      <c r="KQ246" s="9"/>
      <c r="KR246" s="9"/>
      <c r="KS246" s="9"/>
      <c r="KT246" s="9"/>
      <c r="KU246" s="9"/>
      <c r="KV246" s="9"/>
      <c r="KW246" s="9"/>
      <c r="KX246" s="9"/>
      <c r="KY246" s="9"/>
      <c r="KZ246" s="9"/>
      <c r="LA246" s="9"/>
      <c r="LB246" s="9"/>
      <c r="LC246" s="9"/>
      <c r="LD246" s="9"/>
      <c r="LE246" s="9"/>
      <c r="LF246" s="9"/>
      <c r="LG246" s="9"/>
      <c r="LH246" s="9"/>
      <c r="LI246" s="9"/>
      <c r="LJ246" s="9"/>
      <c r="LK246" s="9"/>
      <c r="LL246" s="9"/>
      <c r="LM246" s="9"/>
      <c r="LN246" s="9"/>
      <c r="LO246" s="9"/>
      <c r="LP246" s="9"/>
      <c r="LQ246" s="9"/>
      <c r="LR246" s="9"/>
      <c r="LS246" s="9"/>
      <c r="LT246" s="9"/>
    </row>
    <row r="247" spans="1:332" s="15" customFormat="1" ht="220.5" x14ac:dyDescent="0.25">
      <c r="A247" s="662" t="str">
        <f>CONCATENATE(MUEBLES2[[#This Row],[No..]],"-",MUEBLES2[[#This Row],[No. Area ]],"-",MUEBLES2[[#This Row],[No. Del Bien ]],"-",MUEBLES2[[#This Row],[No. Consecutivo del Bien ]],"-",MUEBLES2[[#This Row],[No. de inventario]])</f>
        <v>05-48-274-030-0241</v>
      </c>
      <c r="B247" s="495"/>
      <c r="C247" s="495" t="s">
        <v>6966</v>
      </c>
      <c r="D247" s="494" t="s">
        <v>4063</v>
      </c>
      <c r="E247" s="495" t="str">
        <f>VLOOKUP(MUEBLES2[[#This Row],[No..]],EDIFICIOS[],2,FALSE)</f>
        <v>SISTEMA MUNICIPAL DIF</v>
      </c>
      <c r="F247" s="495" t="str">
        <f>VLOOKUP(MUEBLES2[[#This Row],[No..]],EDIFICIOS[],3,FALSE)</f>
        <v>AV. REFORMA S/N, SECCIÓN NORTE, MANZANA 2, SANTIAGO DE ANAYA, HIDALGO</v>
      </c>
      <c r="G247" s="496" t="s">
        <v>4293</v>
      </c>
      <c r="H247" s="494" t="str">
        <f>VLOOKUP(MUEBLES2[[#This Row],[No. Area ]],AREAS[],2,FALSE)</f>
        <v>SISTEMA MUNICIPAL PARA EL DESARROLLO INTEGRAL DE LA FAMILIA</v>
      </c>
      <c r="I247" s="496" t="str">
        <f>VLOOKUP(MUEBLES2[[#This Row],[No. Area ]],AREAS[],5,FALSE)</f>
        <v>C. BELEN GONZÁLEZ BARRERA</v>
      </c>
      <c r="J247" s="496"/>
      <c r="K247" s="494" t="e">
        <f>VLOOKUP(MUEBLES2[[#This Row],[Núm. De nomina]],PERSONAL[],2,FALSE)</f>
        <v>#N/A</v>
      </c>
      <c r="L247" s="496" t="e">
        <f>VLOOKUP(MUEBLES2[[#This Row],[Núm. De nomina]],PERSONAL[],3,FALSE)</f>
        <v>#N/A</v>
      </c>
      <c r="M247" s="499" t="s">
        <v>4907</v>
      </c>
      <c r="N247" s="529" t="s">
        <v>4721</v>
      </c>
      <c r="O247" s="497" t="str">
        <f>VLOOKUP(MUEBLES2[[#This Row],[No. Del Bien ]],BIENES[],2,FALSE)</f>
        <v xml:space="preserve">SILLA PLEGABLE  </v>
      </c>
      <c r="P247" s="499" t="s">
        <v>2747</v>
      </c>
      <c r="Q247" s="529" t="s">
        <v>5183</v>
      </c>
      <c r="R247" s="494" t="s">
        <v>39</v>
      </c>
      <c r="S247" s="494" t="s">
        <v>39</v>
      </c>
      <c r="T247" s="494" t="s">
        <v>39</v>
      </c>
      <c r="U247" s="494" t="s">
        <v>2748</v>
      </c>
      <c r="V247" s="525">
        <v>44117</v>
      </c>
      <c r="W247" s="528">
        <v>926.45</v>
      </c>
      <c r="X247" s="528"/>
      <c r="Y247" s="528"/>
      <c r="Z247" s="510" t="s">
        <v>33</v>
      </c>
      <c r="AA247" s="546"/>
      <c r="AB247" s="493"/>
      <c r="AC247" s="600" t="s">
        <v>2749</v>
      </c>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c r="DP247" s="9"/>
      <c r="DQ247" s="9"/>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c r="HE247" s="9"/>
      <c r="HF247" s="9"/>
      <c r="HG247" s="9"/>
      <c r="HH247" s="9"/>
      <c r="HI247" s="9"/>
      <c r="HJ247" s="9"/>
      <c r="HK247" s="9"/>
      <c r="HL247" s="9"/>
      <c r="HM247" s="9"/>
      <c r="HN247" s="9"/>
      <c r="HO247" s="9"/>
      <c r="HP247" s="9"/>
      <c r="HQ247" s="9"/>
      <c r="HR247" s="9"/>
      <c r="HS247" s="9"/>
      <c r="HT247" s="9"/>
      <c r="HU247" s="9"/>
      <c r="HV247" s="9"/>
      <c r="HW247" s="9"/>
      <c r="HX247" s="9"/>
      <c r="HY247" s="9"/>
      <c r="HZ247" s="9"/>
      <c r="IA247" s="9"/>
      <c r="IB247" s="9"/>
      <c r="IC247" s="9"/>
      <c r="ID247" s="9"/>
      <c r="IE247" s="9"/>
      <c r="IF247" s="9"/>
      <c r="IG247" s="9"/>
      <c r="IH247" s="9"/>
      <c r="II247" s="9"/>
      <c r="IJ247" s="9"/>
      <c r="IK247" s="9"/>
      <c r="IL247" s="9"/>
      <c r="IM247" s="9"/>
      <c r="IN247" s="9"/>
      <c r="IO247" s="9"/>
      <c r="IP247" s="9"/>
      <c r="IQ247" s="9"/>
      <c r="IR247" s="9"/>
      <c r="IS247" s="9"/>
      <c r="IT247" s="9"/>
      <c r="IU247" s="9"/>
      <c r="IV247" s="9"/>
      <c r="IW247" s="9"/>
      <c r="IX247" s="9"/>
      <c r="IY247" s="9"/>
      <c r="IZ247" s="9"/>
      <c r="JA247" s="9"/>
      <c r="JB247" s="9"/>
      <c r="JC247" s="9"/>
      <c r="JD247" s="9"/>
      <c r="JE247" s="9"/>
      <c r="JF247" s="9"/>
      <c r="JG247" s="9"/>
      <c r="JH247" s="9"/>
      <c r="JI247" s="9"/>
      <c r="JJ247" s="9"/>
      <c r="JK247" s="9"/>
      <c r="JL247" s="9"/>
      <c r="JM247" s="9"/>
      <c r="JN247" s="9"/>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c r="KN247" s="9"/>
      <c r="KO247" s="9"/>
      <c r="KP247" s="9"/>
      <c r="KQ247" s="9"/>
      <c r="KR247" s="9"/>
      <c r="KS247" s="9"/>
      <c r="KT247" s="9"/>
      <c r="KU247" s="9"/>
      <c r="KV247" s="9"/>
      <c r="KW247" s="9"/>
      <c r="KX247" s="9"/>
      <c r="KY247" s="9"/>
      <c r="KZ247" s="9"/>
      <c r="LA247" s="9"/>
      <c r="LB247" s="9"/>
      <c r="LC247" s="9"/>
      <c r="LD247" s="9"/>
      <c r="LE247" s="9"/>
      <c r="LF247" s="9"/>
      <c r="LG247" s="9"/>
      <c r="LH247" s="9"/>
      <c r="LI247" s="9"/>
      <c r="LJ247" s="9"/>
      <c r="LK247" s="9"/>
      <c r="LL247" s="9"/>
      <c r="LM247" s="9"/>
      <c r="LN247" s="9"/>
      <c r="LO247" s="9"/>
      <c r="LP247" s="9"/>
      <c r="LQ247" s="9"/>
      <c r="LR247" s="9"/>
      <c r="LS247" s="9"/>
      <c r="LT247" s="9"/>
    </row>
    <row r="248" spans="1:332" s="15" customFormat="1" ht="220.5" x14ac:dyDescent="0.25">
      <c r="A248" s="662" t="str">
        <f>CONCATENATE(MUEBLES2[[#This Row],[No..]],"-",MUEBLES2[[#This Row],[No. Area ]],"-",MUEBLES2[[#This Row],[No. Del Bien ]],"-",MUEBLES2[[#This Row],[No. Consecutivo del Bien ]],"-",MUEBLES2[[#This Row],[No. de inventario]])</f>
        <v>05-48-274-031-0242</v>
      </c>
      <c r="B248" s="495"/>
      <c r="C248" s="495" t="s">
        <v>6967</v>
      </c>
      <c r="D248" s="494" t="s">
        <v>4063</v>
      </c>
      <c r="E248" s="495" t="str">
        <f>VLOOKUP(MUEBLES2[[#This Row],[No..]],EDIFICIOS[],2,FALSE)</f>
        <v>SISTEMA MUNICIPAL DIF</v>
      </c>
      <c r="F248" s="495" t="str">
        <f>VLOOKUP(MUEBLES2[[#This Row],[No..]],EDIFICIOS[],3,FALSE)</f>
        <v>AV. REFORMA S/N, SECCIÓN NORTE, MANZANA 2, SANTIAGO DE ANAYA, HIDALGO</v>
      </c>
      <c r="G248" s="496" t="s">
        <v>4293</v>
      </c>
      <c r="H248" s="494" t="str">
        <f>VLOOKUP(MUEBLES2[[#This Row],[No. Area ]],AREAS[],2,FALSE)</f>
        <v>SISTEMA MUNICIPAL PARA EL DESARROLLO INTEGRAL DE LA FAMILIA</v>
      </c>
      <c r="I248" s="496" t="str">
        <f>VLOOKUP(MUEBLES2[[#This Row],[No. Area ]],AREAS[],5,FALSE)</f>
        <v>C. BELEN GONZÁLEZ BARRERA</v>
      </c>
      <c r="J248" s="496"/>
      <c r="K248" s="494" t="e">
        <f>VLOOKUP(MUEBLES2[[#This Row],[Núm. De nomina]],PERSONAL[],2,FALSE)</f>
        <v>#N/A</v>
      </c>
      <c r="L248" s="496" t="e">
        <f>VLOOKUP(MUEBLES2[[#This Row],[Núm. De nomina]],PERSONAL[],3,FALSE)</f>
        <v>#N/A</v>
      </c>
      <c r="M248" s="499" t="s">
        <v>4907</v>
      </c>
      <c r="N248" s="529" t="s">
        <v>4722</v>
      </c>
      <c r="O248" s="497" t="str">
        <f>VLOOKUP(MUEBLES2[[#This Row],[No. Del Bien ]],BIENES[],2,FALSE)</f>
        <v xml:space="preserve">SILLA PLEGABLE  </v>
      </c>
      <c r="P248" s="499" t="s">
        <v>2747</v>
      </c>
      <c r="Q248" s="529" t="s">
        <v>5184</v>
      </c>
      <c r="R248" s="494" t="s">
        <v>39</v>
      </c>
      <c r="S248" s="494" t="s">
        <v>39</v>
      </c>
      <c r="T248" s="494" t="s">
        <v>39</v>
      </c>
      <c r="U248" s="494" t="s">
        <v>2748</v>
      </c>
      <c r="V248" s="525">
        <v>44117</v>
      </c>
      <c r="W248" s="528">
        <v>926.45</v>
      </c>
      <c r="X248" s="528"/>
      <c r="Y248" s="528"/>
      <c r="Z248" s="510" t="s">
        <v>33</v>
      </c>
      <c r="AA248" s="546"/>
      <c r="AB248" s="493"/>
      <c r="AC248" s="600" t="s">
        <v>2749</v>
      </c>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c r="DP248" s="9"/>
      <c r="DQ248" s="9"/>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9"/>
      <c r="GW248" s="9"/>
      <c r="GX248" s="9"/>
      <c r="GY248" s="9"/>
      <c r="GZ248" s="9"/>
      <c r="HA248" s="9"/>
      <c r="HB248" s="9"/>
      <c r="HC248" s="9"/>
      <c r="HD248" s="9"/>
      <c r="HE248" s="9"/>
      <c r="HF248" s="9"/>
      <c r="HG248" s="9"/>
      <c r="HH248" s="9"/>
      <c r="HI248" s="9"/>
      <c r="HJ248" s="9"/>
      <c r="HK248" s="9"/>
      <c r="HL248" s="9"/>
      <c r="HM248" s="9"/>
      <c r="HN248" s="9"/>
      <c r="HO248" s="9"/>
      <c r="HP248" s="9"/>
      <c r="HQ248" s="9"/>
      <c r="HR248" s="9"/>
      <c r="HS248" s="9"/>
      <c r="HT248" s="9"/>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c r="IT248" s="9"/>
      <c r="IU248" s="9"/>
      <c r="IV248" s="9"/>
      <c r="IW248" s="9"/>
      <c r="IX248" s="9"/>
      <c r="IY248" s="9"/>
      <c r="IZ248" s="9"/>
      <c r="JA248" s="9"/>
      <c r="JB248" s="9"/>
      <c r="JC248" s="9"/>
      <c r="JD248" s="9"/>
      <c r="JE248" s="9"/>
      <c r="JF248" s="9"/>
      <c r="JG248" s="9"/>
      <c r="JH248" s="9"/>
      <c r="JI248" s="9"/>
      <c r="JJ248" s="9"/>
      <c r="JK248" s="9"/>
      <c r="JL248" s="9"/>
      <c r="JM248" s="9"/>
      <c r="JN248" s="9"/>
      <c r="JO248" s="9"/>
      <c r="JP248" s="9"/>
      <c r="JQ248" s="9"/>
      <c r="JR248" s="9"/>
      <c r="JS248" s="9"/>
      <c r="JT248" s="9"/>
      <c r="JU248" s="9"/>
      <c r="JV248" s="9"/>
      <c r="JW248" s="9"/>
      <c r="JX248" s="9"/>
      <c r="JY248" s="9"/>
      <c r="JZ248" s="9"/>
      <c r="KA248" s="9"/>
      <c r="KB248" s="9"/>
      <c r="KC248" s="9"/>
      <c r="KD248" s="9"/>
      <c r="KE248" s="9"/>
      <c r="KF248" s="9"/>
      <c r="KG248" s="9"/>
      <c r="KH248" s="9"/>
      <c r="KI248" s="9"/>
      <c r="KJ248" s="9"/>
      <c r="KK248" s="9"/>
      <c r="KL248" s="9"/>
      <c r="KM248" s="9"/>
      <c r="KN248" s="9"/>
      <c r="KO248" s="9"/>
      <c r="KP248" s="9"/>
      <c r="KQ248" s="9"/>
      <c r="KR248" s="9"/>
      <c r="KS248" s="9"/>
      <c r="KT248" s="9"/>
      <c r="KU248" s="9"/>
      <c r="KV248" s="9"/>
      <c r="KW248" s="9"/>
      <c r="KX248" s="9"/>
      <c r="KY248" s="9"/>
      <c r="KZ248" s="9"/>
      <c r="LA248" s="9"/>
      <c r="LB248" s="9"/>
      <c r="LC248" s="9"/>
      <c r="LD248" s="9"/>
      <c r="LE248" s="9"/>
      <c r="LF248" s="9"/>
      <c r="LG248" s="9"/>
      <c r="LH248" s="9"/>
      <c r="LI248" s="9"/>
      <c r="LJ248" s="9"/>
      <c r="LK248" s="9"/>
      <c r="LL248" s="9"/>
      <c r="LM248" s="9"/>
      <c r="LN248" s="9"/>
      <c r="LO248" s="9"/>
      <c r="LP248" s="9"/>
      <c r="LQ248" s="9"/>
      <c r="LR248" s="9"/>
      <c r="LS248" s="9"/>
      <c r="LT248" s="9"/>
    </row>
    <row r="249" spans="1:332" s="15" customFormat="1" ht="220.5" x14ac:dyDescent="0.25">
      <c r="A249" s="662" t="str">
        <f>CONCATENATE(MUEBLES2[[#This Row],[No..]],"-",MUEBLES2[[#This Row],[No. Area ]],"-",MUEBLES2[[#This Row],[No. Del Bien ]],"-",MUEBLES2[[#This Row],[No. Consecutivo del Bien ]],"-",MUEBLES2[[#This Row],[No. de inventario]])</f>
        <v>05-48-274-032-0243</v>
      </c>
      <c r="B249" s="495"/>
      <c r="C249" s="495" t="s">
        <v>6968</v>
      </c>
      <c r="D249" s="494" t="s">
        <v>4063</v>
      </c>
      <c r="E249" s="495" t="str">
        <f>VLOOKUP(MUEBLES2[[#This Row],[No..]],EDIFICIOS[],2,FALSE)</f>
        <v>SISTEMA MUNICIPAL DIF</v>
      </c>
      <c r="F249" s="495" t="str">
        <f>VLOOKUP(MUEBLES2[[#This Row],[No..]],EDIFICIOS[],3,FALSE)</f>
        <v>AV. REFORMA S/N, SECCIÓN NORTE, MANZANA 2, SANTIAGO DE ANAYA, HIDALGO</v>
      </c>
      <c r="G249" s="496" t="s">
        <v>4293</v>
      </c>
      <c r="H249" s="494" t="str">
        <f>VLOOKUP(MUEBLES2[[#This Row],[No. Area ]],AREAS[],2,FALSE)</f>
        <v>SISTEMA MUNICIPAL PARA EL DESARROLLO INTEGRAL DE LA FAMILIA</v>
      </c>
      <c r="I249" s="496" t="str">
        <f>VLOOKUP(MUEBLES2[[#This Row],[No. Area ]],AREAS[],5,FALSE)</f>
        <v>C. BELEN GONZÁLEZ BARRERA</v>
      </c>
      <c r="J249" s="496"/>
      <c r="K249" s="494" t="e">
        <f>VLOOKUP(MUEBLES2[[#This Row],[Núm. De nomina]],PERSONAL[],2,FALSE)</f>
        <v>#N/A</v>
      </c>
      <c r="L249" s="496" t="e">
        <f>VLOOKUP(MUEBLES2[[#This Row],[Núm. De nomina]],PERSONAL[],3,FALSE)</f>
        <v>#N/A</v>
      </c>
      <c r="M249" s="499" t="s">
        <v>4907</v>
      </c>
      <c r="N249" s="529" t="s">
        <v>4723</v>
      </c>
      <c r="O249" s="497" t="str">
        <f>VLOOKUP(MUEBLES2[[#This Row],[No. Del Bien ]],BIENES[],2,FALSE)</f>
        <v xml:space="preserve">SILLA PLEGABLE  </v>
      </c>
      <c r="P249" s="499" t="s">
        <v>2747</v>
      </c>
      <c r="Q249" s="529" t="s">
        <v>5185</v>
      </c>
      <c r="R249" s="494" t="s">
        <v>39</v>
      </c>
      <c r="S249" s="494" t="s">
        <v>39</v>
      </c>
      <c r="T249" s="494" t="s">
        <v>39</v>
      </c>
      <c r="U249" s="494" t="s">
        <v>2748</v>
      </c>
      <c r="V249" s="525">
        <v>44117</v>
      </c>
      <c r="W249" s="528">
        <v>926.45</v>
      </c>
      <c r="X249" s="528"/>
      <c r="Y249" s="528"/>
      <c r="Z249" s="510" t="s">
        <v>33</v>
      </c>
      <c r="AA249" s="546"/>
      <c r="AB249" s="493"/>
      <c r="AC249" s="600" t="s">
        <v>2749</v>
      </c>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9"/>
      <c r="DP249" s="9"/>
      <c r="DQ249" s="9"/>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9"/>
      <c r="GW249" s="9"/>
      <c r="GX249" s="9"/>
      <c r="GY249" s="9"/>
      <c r="GZ249" s="9"/>
      <c r="HA249" s="9"/>
      <c r="HB249" s="9"/>
      <c r="HC249" s="9"/>
      <c r="HD249" s="9"/>
      <c r="HE249" s="9"/>
      <c r="HF249" s="9"/>
      <c r="HG249" s="9"/>
      <c r="HH249" s="9"/>
      <c r="HI249" s="9"/>
      <c r="HJ249" s="9"/>
      <c r="HK249" s="9"/>
      <c r="HL249" s="9"/>
      <c r="HM249" s="9"/>
      <c r="HN249" s="9"/>
      <c r="HO249" s="9"/>
      <c r="HP249" s="9"/>
      <c r="HQ249" s="9"/>
      <c r="HR249" s="9"/>
      <c r="HS249" s="9"/>
      <c r="HT249" s="9"/>
      <c r="HU249" s="9"/>
      <c r="HV249" s="9"/>
      <c r="HW249" s="9"/>
      <c r="HX249" s="9"/>
      <c r="HY249" s="9"/>
      <c r="HZ249" s="9"/>
      <c r="IA249" s="9"/>
      <c r="IB249" s="9"/>
      <c r="IC249" s="9"/>
      <c r="ID249" s="9"/>
      <c r="IE249" s="9"/>
      <c r="IF249" s="9"/>
      <c r="IG249" s="9"/>
      <c r="IH249" s="9"/>
      <c r="II249" s="9"/>
      <c r="IJ249" s="9"/>
      <c r="IK249" s="9"/>
      <c r="IL249" s="9"/>
      <c r="IM249" s="9"/>
      <c r="IN249" s="9"/>
      <c r="IO249" s="9"/>
      <c r="IP249" s="9"/>
      <c r="IQ249" s="9"/>
      <c r="IR249" s="9"/>
      <c r="IS249" s="9"/>
      <c r="IT249" s="9"/>
      <c r="IU249" s="9"/>
      <c r="IV249" s="9"/>
      <c r="IW249" s="9"/>
      <c r="IX249" s="9"/>
      <c r="IY249" s="9"/>
      <c r="IZ249" s="9"/>
      <c r="JA249" s="9"/>
      <c r="JB249" s="9"/>
      <c r="JC249" s="9"/>
      <c r="JD249" s="9"/>
      <c r="JE249" s="9"/>
      <c r="JF249" s="9"/>
      <c r="JG249" s="9"/>
      <c r="JH249" s="9"/>
      <c r="JI249" s="9"/>
      <c r="JJ249" s="9"/>
      <c r="JK249" s="9"/>
      <c r="JL249" s="9"/>
      <c r="JM249" s="9"/>
      <c r="JN249" s="9"/>
      <c r="JO249" s="9"/>
      <c r="JP249" s="9"/>
      <c r="JQ249" s="9"/>
      <c r="JR249" s="9"/>
      <c r="JS249" s="9"/>
      <c r="JT249" s="9"/>
      <c r="JU249" s="9"/>
      <c r="JV249" s="9"/>
      <c r="JW249" s="9"/>
      <c r="JX249" s="9"/>
      <c r="JY249" s="9"/>
      <c r="JZ249" s="9"/>
      <c r="KA249" s="9"/>
      <c r="KB249" s="9"/>
      <c r="KC249" s="9"/>
      <c r="KD249" s="9"/>
      <c r="KE249" s="9"/>
      <c r="KF249" s="9"/>
      <c r="KG249" s="9"/>
      <c r="KH249" s="9"/>
      <c r="KI249" s="9"/>
      <c r="KJ249" s="9"/>
      <c r="KK249" s="9"/>
      <c r="KL249" s="9"/>
      <c r="KM249" s="9"/>
      <c r="KN249" s="9"/>
      <c r="KO249" s="9"/>
      <c r="KP249" s="9"/>
      <c r="KQ249" s="9"/>
      <c r="KR249" s="9"/>
      <c r="KS249" s="9"/>
      <c r="KT249" s="9"/>
      <c r="KU249" s="9"/>
      <c r="KV249" s="9"/>
      <c r="KW249" s="9"/>
      <c r="KX249" s="9"/>
      <c r="KY249" s="9"/>
      <c r="KZ249" s="9"/>
      <c r="LA249" s="9"/>
      <c r="LB249" s="9"/>
      <c r="LC249" s="9"/>
      <c r="LD249" s="9"/>
      <c r="LE249" s="9"/>
      <c r="LF249" s="9"/>
      <c r="LG249" s="9"/>
      <c r="LH249" s="9"/>
      <c r="LI249" s="9"/>
      <c r="LJ249" s="9"/>
      <c r="LK249" s="9"/>
      <c r="LL249" s="9"/>
      <c r="LM249" s="9"/>
      <c r="LN249" s="9"/>
      <c r="LO249" s="9"/>
      <c r="LP249" s="9"/>
      <c r="LQ249" s="9"/>
      <c r="LR249" s="9"/>
      <c r="LS249" s="9"/>
      <c r="LT249" s="9"/>
    </row>
    <row r="250" spans="1:332" s="15" customFormat="1" ht="220.5" x14ac:dyDescent="0.25">
      <c r="A250" s="662" t="str">
        <f>CONCATENATE(MUEBLES2[[#This Row],[No..]],"-",MUEBLES2[[#This Row],[No. Area ]],"-",MUEBLES2[[#This Row],[No. Del Bien ]],"-",MUEBLES2[[#This Row],[No. Consecutivo del Bien ]],"-",MUEBLES2[[#This Row],[No. de inventario]])</f>
        <v>05-48-274-033-0244</v>
      </c>
      <c r="B250" s="495"/>
      <c r="C250" s="495" t="s">
        <v>6969</v>
      </c>
      <c r="D250" s="494" t="s">
        <v>4063</v>
      </c>
      <c r="E250" s="495" t="str">
        <f>VLOOKUP(MUEBLES2[[#This Row],[No..]],EDIFICIOS[],2,FALSE)</f>
        <v>SISTEMA MUNICIPAL DIF</v>
      </c>
      <c r="F250" s="495" t="str">
        <f>VLOOKUP(MUEBLES2[[#This Row],[No..]],EDIFICIOS[],3,FALSE)</f>
        <v>AV. REFORMA S/N, SECCIÓN NORTE, MANZANA 2, SANTIAGO DE ANAYA, HIDALGO</v>
      </c>
      <c r="G250" s="496" t="s">
        <v>4293</v>
      </c>
      <c r="H250" s="494" t="str">
        <f>VLOOKUP(MUEBLES2[[#This Row],[No. Area ]],AREAS[],2,FALSE)</f>
        <v>SISTEMA MUNICIPAL PARA EL DESARROLLO INTEGRAL DE LA FAMILIA</v>
      </c>
      <c r="I250" s="496" t="str">
        <f>VLOOKUP(MUEBLES2[[#This Row],[No. Area ]],AREAS[],5,FALSE)</f>
        <v>C. BELEN GONZÁLEZ BARRERA</v>
      </c>
      <c r="J250" s="496"/>
      <c r="K250" s="494" t="e">
        <f>VLOOKUP(MUEBLES2[[#This Row],[Núm. De nomina]],PERSONAL[],2,FALSE)</f>
        <v>#N/A</v>
      </c>
      <c r="L250" s="496" t="e">
        <f>VLOOKUP(MUEBLES2[[#This Row],[Núm. De nomina]],PERSONAL[],3,FALSE)</f>
        <v>#N/A</v>
      </c>
      <c r="M250" s="499" t="s">
        <v>4907</v>
      </c>
      <c r="N250" s="529" t="s">
        <v>4724</v>
      </c>
      <c r="O250" s="497" t="str">
        <f>VLOOKUP(MUEBLES2[[#This Row],[No. Del Bien ]],BIENES[],2,FALSE)</f>
        <v xml:space="preserve">SILLA PLEGABLE  </v>
      </c>
      <c r="P250" s="499" t="s">
        <v>2747</v>
      </c>
      <c r="Q250" s="529" t="s">
        <v>5186</v>
      </c>
      <c r="R250" s="494" t="s">
        <v>39</v>
      </c>
      <c r="S250" s="494" t="s">
        <v>39</v>
      </c>
      <c r="T250" s="494" t="s">
        <v>39</v>
      </c>
      <c r="U250" s="494" t="s">
        <v>2748</v>
      </c>
      <c r="V250" s="525">
        <v>44117</v>
      </c>
      <c r="W250" s="528">
        <v>926.45</v>
      </c>
      <c r="X250" s="528"/>
      <c r="Y250" s="528"/>
      <c r="Z250" s="510" t="s">
        <v>33</v>
      </c>
      <c r="AA250" s="546"/>
      <c r="AB250" s="493"/>
      <c r="AC250" s="600" t="s">
        <v>2749</v>
      </c>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9"/>
      <c r="GW250" s="9"/>
      <c r="GX250" s="9"/>
      <c r="GY250" s="9"/>
      <c r="GZ250" s="9"/>
      <c r="HA250" s="9"/>
      <c r="HB250" s="9"/>
      <c r="HC250" s="9"/>
      <c r="HD250" s="9"/>
      <c r="HE250" s="9"/>
      <c r="HF250" s="9"/>
      <c r="HG250" s="9"/>
      <c r="HH250" s="9"/>
      <c r="HI250" s="9"/>
      <c r="HJ250" s="9"/>
      <c r="HK250" s="9"/>
      <c r="HL250" s="9"/>
      <c r="HM250" s="9"/>
      <c r="HN250" s="9"/>
      <c r="HO250" s="9"/>
      <c r="HP250" s="9"/>
      <c r="HQ250" s="9"/>
      <c r="HR250" s="9"/>
      <c r="HS250" s="9"/>
      <c r="HT250" s="9"/>
      <c r="HU250" s="9"/>
      <c r="HV250" s="9"/>
      <c r="HW250" s="9"/>
      <c r="HX250" s="9"/>
      <c r="HY250" s="9"/>
      <c r="HZ250" s="9"/>
      <c r="IA250" s="9"/>
      <c r="IB250" s="9"/>
      <c r="IC250" s="9"/>
      <c r="ID250" s="9"/>
      <c r="IE250" s="9"/>
      <c r="IF250" s="9"/>
      <c r="IG250" s="9"/>
      <c r="IH250" s="9"/>
      <c r="II250" s="9"/>
      <c r="IJ250" s="9"/>
      <c r="IK250" s="9"/>
      <c r="IL250" s="9"/>
      <c r="IM250" s="9"/>
      <c r="IN250" s="9"/>
      <c r="IO250" s="9"/>
      <c r="IP250" s="9"/>
      <c r="IQ250" s="9"/>
      <c r="IR250" s="9"/>
      <c r="IS250" s="9"/>
      <c r="IT250" s="9"/>
      <c r="IU250" s="9"/>
      <c r="IV250" s="9"/>
      <c r="IW250" s="9"/>
      <c r="IX250" s="9"/>
      <c r="IY250" s="9"/>
      <c r="IZ250" s="9"/>
      <c r="JA250" s="9"/>
      <c r="JB250" s="9"/>
      <c r="JC250" s="9"/>
      <c r="JD250" s="9"/>
      <c r="JE250" s="9"/>
      <c r="JF250" s="9"/>
      <c r="JG250" s="9"/>
      <c r="JH250" s="9"/>
      <c r="JI250" s="9"/>
      <c r="JJ250" s="9"/>
      <c r="JK250" s="9"/>
      <c r="JL250" s="9"/>
      <c r="JM250" s="9"/>
      <c r="JN250" s="9"/>
      <c r="JO250" s="9"/>
      <c r="JP250" s="9"/>
      <c r="JQ250" s="9"/>
      <c r="JR250" s="9"/>
      <c r="JS250" s="9"/>
      <c r="JT250" s="9"/>
      <c r="JU250" s="9"/>
      <c r="JV250" s="9"/>
      <c r="JW250" s="9"/>
      <c r="JX250" s="9"/>
      <c r="JY250" s="9"/>
      <c r="JZ250" s="9"/>
      <c r="KA250" s="9"/>
      <c r="KB250" s="9"/>
      <c r="KC250" s="9"/>
      <c r="KD250" s="9"/>
      <c r="KE250" s="9"/>
      <c r="KF250" s="9"/>
      <c r="KG250" s="9"/>
      <c r="KH250" s="9"/>
      <c r="KI250" s="9"/>
      <c r="KJ250" s="9"/>
      <c r="KK250" s="9"/>
      <c r="KL250" s="9"/>
      <c r="KM250" s="9"/>
      <c r="KN250" s="9"/>
      <c r="KO250" s="9"/>
      <c r="KP250" s="9"/>
      <c r="KQ250" s="9"/>
      <c r="KR250" s="9"/>
      <c r="KS250" s="9"/>
      <c r="KT250" s="9"/>
      <c r="KU250" s="9"/>
      <c r="KV250" s="9"/>
      <c r="KW250" s="9"/>
      <c r="KX250" s="9"/>
      <c r="KY250" s="9"/>
      <c r="KZ250" s="9"/>
      <c r="LA250" s="9"/>
      <c r="LB250" s="9"/>
      <c r="LC250" s="9"/>
      <c r="LD250" s="9"/>
      <c r="LE250" s="9"/>
      <c r="LF250" s="9"/>
      <c r="LG250" s="9"/>
      <c r="LH250" s="9"/>
      <c r="LI250" s="9"/>
      <c r="LJ250" s="9"/>
      <c r="LK250" s="9"/>
      <c r="LL250" s="9"/>
      <c r="LM250" s="9"/>
      <c r="LN250" s="9"/>
      <c r="LO250" s="9"/>
      <c r="LP250" s="9"/>
      <c r="LQ250" s="9"/>
      <c r="LR250" s="9"/>
      <c r="LS250" s="9"/>
      <c r="LT250" s="9"/>
    </row>
    <row r="251" spans="1:332" s="15" customFormat="1" ht="220.5" x14ac:dyDescent="0.25">
      <c r="A251" s="662" t="str">
        <f>CONCATENATE(MUEBLES2[[#This Row],[No..]],"-",MUEBLES2[[#This Row],[No. Area ]],"-",MUEBLES2[[#This Row],[No. Del Bien ]],"-",MUEBLES2[[#This Row],[No. Consecutivo del Bien ]],"-",MUEBLES2[[#This Row],[No. de inventario]])</f>
        <v>05-48-274-034-0245</v>
      </c>
      <c r="B251" s="495"/>
      <c r="C251" s="495" t="s">
        <v>6970</v>
      </c>
      <c r="D251" s="494" t="s">
        <v>4063</v>
      </c>
      <c r="E251" s="495" t="str">
        <f>VLOOKUP(MUEBLES2[[#This Row],[No..]],EDIFICIOS[],2,FALSE)</f>
        <v>SISTEMA MUNICIPAL DIF</v>
      </c>
      <c r="F251" s="495" t="str">
        <f>VLOOKUP(MUEBLES2[[#This Row],[No..]],EDIFICIOS[],3,FALSE)</f>
        <v>AV. REFORMA S/N, SECCIÓN NORTE, MANZANA 2, SANTIAGO DE ANAYA, HIDALGO</v>
      </c>
      <c r="G251" s="496" t="s">
        <v>4293</v>
      </c>
      <c r="H251" s="494" t="str">
        <f>VLOOKUP(MUEBLES2[[#This Row],[No. Area ]],AREAS[],2,FALSE)</f>
        <v>SISTEMA MUNICIPAL PARA EL DESARROLLO INTEGRAL DE LA FAMILIA</v>
      </c>
      <c r="I251" s="496" t="str">
        <f>VLOOKUP(MUEBLES2[[#This Row],[No. Area ]],AREAS[],5,FALSE)</f>
        <v>C. BELEN GONZÁLEZ BARRERA</v>
      </c>
      <c r="J251" s="496"/>
      <c r="K251" s="494" t="e">
        <f>VLOOKUP(MUEBLES2[[#This Row],[Núm. De nomina]],PERSONAL[],2,FALSE)</f>
        <v>#N/A</v>
      </c>
      <c r="L251" s="496" t="e">
        <f>VLOOKUP(MUEBLES2[[#This Row],[Núm. De nomina]],PERSONAL[],3,FALSE)</f>
        <v>#N/A</v>
      </c>
      <c r="M251" s="499" t="s">
        <v>4907</v>
      </c>
      <c r="N251" s="529" t="s">
        <v>4725</v>
      </c>
      <c r="O251" s="497" t="str">
        <f>VLOOKUP(MUEBLES2[[#This Row],[No. Del Bien ]],BIENES[],2,FALSE)</f>
        <v xml:space="preserve">SILLA PLEGABLE  </v>
      </c>
      <c r="P251" s="499" t="s">
        <v>2747</v>
      </c>
      <c r="Q251" s="529" t="s">
        <v>5187</v>
      </c>
      <c r="R251" s="494" t="s">
        <v>39</v>
      </c>
      <c r="S251" s="494" t="s">
        <v>39</v>
      </c>
      <c r="T251" s="494" t="s">
        <v>39</v>
      </c>
      <c r="U251" s="494" t="s">
        <v>2748</v>
      </c>
      <c r="V251" s="525">
        <v>44117</v>
      </c>
      <c r="W251" s="528">
        <v>926.45</v>
      </c>
      <c r="X251" s="528"/>
      <c r="Y251" s="528"/>
      <c r="Z251" s="510" t="s">
        <v>33</v>
      </c>
      <c r="AA251" s="546"/>
      <c r="AB251" s="493"/>
      <c r="AC251" s="600" t="s">
        <v>2749</v>
      </c>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9"/>
      <c r="DP251" s="9"/>
      <c r="DQ251" s="9"/>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9"/>
      <c r="GW251" s="9"/>
      <c r="GX251" s="9"/>
      <c r="GY251" s="9"/>
      <c r="GZ251" s="9"/>
      <c r="HA251" s="9"/>
      <c r="HB251" s="9"/>
      <c r="HC251" s="9"/>
      <c r="HD251" s="9"/>
      <c r="HE251" s="9"/>
      <c r="HF251" s="9"/>
      <c r="HG251" s="9"/>
      <c r="HH251" s="9"/>
      <c r="HI251" s="9"/>
      <c r="HJ251" s="9"/>
      <c r="HK251" s="9"/>
      <c r="HL251" s="9"/>
      <c r="HM251" s="9"/>
      <c r="HN251" s="9"/>
      <c r="HO251" s="9"/>
      <c r="HP251" s="9"/>
      <c r="HQ251" s="9"/>
      <c r="HR251" s="9"/>
      <c r="HS251" s="9"/>
      <c r="HT251" s="9"/>
      <c r="HU251" s="9"/>
      <c r="HV251" s="9"/>
      <c r="HW251" s="9"/>
      <c r="HX251" s="9"/>
      <c r="HY251" s="9"/>
      <c r="HZ251" s="9"/>
      <c r="IA251" s="9"/>
      <c r="IB251" s="9"/>
      <c r="IC251" s="9"/>
      <c r="ID251" s="9"/>
      <c r="IE251" s="9"/>
      <c r="IF251" s="9"/>
      <c r="IG251" s="9"/>
      <c r="IH251" s="9"/>
      <c r="II251" s="9"/>
      <c r="IJ251" s="9"/>
      <c r="IK251" s="9"/>
      <c r="IL251" s="9"/>
      <c r="IM251" s="9"/>
      <c r="IN251" s="9"/>
      <c r="IO251" s="9"/>
      <c r="IP251" s="9"/>
      <c r="IQ251" s="9"/>
      <c r="IR251" s="9"/>
      <c r="IS251" s="9"/>
      <c r="IT251" s="9"/>
      <c r="IU251" s="9"/>
      <c r="IV251" s="9"/>
      <c r="IW251" s="9"/>
      <c r="IX251" s="9"/>
      <c r="IY251" s="9"/>
      <c r="IZ251" s="9"/>
      <c r="JA251" s="9"/>
      <c r="JB251" s="9"/>
      <c r="JC251" s="9"/>
      <c r="JD251" s="9"/>
      <c r="JE251" s="9"/>
      <c r="JF251" s="9"/>
      <c r="JG251" s="9"/>
      <c r="JH251" s="9"/>
      <c r="JI251" s="9"/>
      <c r="JJ251" s="9"/>
      <c r="JK251" s="9"/>
      <c r="JL251" s="9"/>
      <c r="JM251" s="9"/>
      <c r="JN251" s="9"/>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c r="KN251" s="9"/>
      <c r="KO251" s="9"/>
      <c r="KP251" s="9"/>
      <c r="KQ251" s="9"/>
      <c r="KR251" s="9"/>
      <c r="KS251" s="9"/>
      <c r="KT251" s="9"/>
      <c r="KU251" s="9"/>
      <c r="KV251" s="9"/>
      <c r="KW251" s="9"/>
      <c r="KX251" s="9"/>
      <c r="KY251" s="9"/>
      <c r="KZ251" s="9"/>
      <c r="LA251" s="9"/>
      <c r="LB251" s="9"/>
      <c r="LC251" s="9"/>
      <c r="LD251" s="9"/>
      <c r="LE251" s="9"/>
      <c r="LF251" s="9"/>
      <c r="LG251" s="9"/>
      <c r="LH251" s="9"/>
      <c r="LI251" s="9"/>
      <c r="LJ251" s="9"/>
      <c r="LK251" s="9"/>
      <c r="LL251" s="9"/>
      <c r="LM251" s="9"/>
      <c r="LN251" s="9"/>
      <c r="LO251" s="9"/>
      <c r="LP251" s="9"/>
      <c r="LQ251" s="9"/>
      <c r="LR251" s="9"/>
      <c r="LS251" s="9"/>
      <c r="LT251" s="9"/>
    </row>
    <row r="252" spans="1:332" s="15" customFormat="1" ht="220.5" x14ac:dyDescent="0.25">
      <c r="A252" s="662" t="str">
        <f>CONCATENATE(MUEBLES2[[#This Row],[No..]],"-",MUEBLES2[[#This Row],[No. Area ]],"-",MUEBLES2[[#This Row],[No. Del Bien ]],"-",MUEBLES2[[#This Row],[No. Consecutivo del Bien ]],"-",MUEBLES2[[#This Row],[No. de inventario]])</f>
        <v>05-48-274-035-0246</v>
      </c>
      <c r="B252" s="495"/>
      <c r="C252" s="495" t="s">
        <v>6971</v>
      </c>
      <c r="D252" s="494" t="s">
        <v>4063</v>
      </c>
      <c r="E252" s="495" t="str">
        <f>VLOOKUP(MUEBLES2[[#This Row],[No..]],EDIFICIOS[],2,FALSE)</f>
        <v>SISTEMA MUNICIPAL DIF</v>
      </c>
      <c r="F252" s="495" t="str">
        <f>VLOOKUP(MUEBLES2[[#This Row],[No..]],EDIFICIOS[],3,FALSE)</f>
        <v>AV. REFORMA S/N, SECCIÓN NORTE, MANZANA 2, SANTIAGO DE ANAYA, HIDALGO</v>
      </c>
      <c r="G252" s="496" t="s">
        <v>4293</v>
      </c>
      <c r="H252" s="494" t="str">
        <f>VLOOKUP(MUEBLES2[[#This Row],[No. Area ]],AREAS[],2,FALSE)</f>
        <v>SISTEMA MUNICIPAL PARA EL DESARROLLO INTEGRAL DE LA FAMILIA</v>
      </c>
      <c r="I252" s="496" t="str">
        <f>VLOOKUP(MUEBLES2[[#This Row],[No. Area ]],AREAS[],5,FALSE)</f>
        <v>C. BELEN GONZÁLEZ BARRERA</v>
      </c>
      <c r="J252" s="496"/>
      <c r="K252" s="494" t="e">
        <f>VLOOKUP(MUEBLES2[[#This Row],[Núm. De nomina]],PERSONAL[],2,FALSE)</f>
        <v>#N/A</v>
      </c>
      <c r="L252" s="496" t="e">
        <f>VLOOKUP(MUEBLES2[[#This Row],[Núm. De nomina]],PERSONAL[],3,FALSE)</f>
        <v>#N/A</v>
      </c>
      <c r="M252" s="499" t="s">
        <v>4907</v>
      </c>
      <c r="N252" s="529" t="s">
        <v>4726</v>
      </c>
      <c r="O252" s="497" t="str">
        <f>VLOOKUP(MUEBLES2[[#This Row],[No. Del Bien ]],BIENES[],2,FALSE)</f>
        <v xml:space="preserve">SILLA PLEGABLE  </v>
      </c>
      <c r="P252" s="499" t="s">
        <v>2747</v>
      </c>
      <c r="Q252" s="529" t="s">
        <v>5188</v>
      </c>
      <c r="R252" s="494" t="s">
        <v>39</v>
      </c>
      <c r="S252" s="494" t="s">
        <v>39</v>
      </c>
      <c r="T252" s="494" t="s">
        <v>39</v>
      </c>
      <c r="U252" s="494" t="s">
        <v>2748</v>
      </c>
      <c r="V252" s="525">
        <v>44117</v>
      </c>
      <c r="W252" s="528">
        <v>926.45</v>
      </c>
      <c r="X252" s="528"/>
      <c r="Y252" s="528"/>
      <c r="Z252" s="510" t="s">
        <v>33</v>
      </c>
      <c r="AA252" s="546"/>
      <c r="AB252" s="493"/>
      <c r="AC252" s="600" t="s">
        <v>2749</v>
      </c>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c r="DP252" s="9"/>
      <c r="DQ252" s="9"/>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9"/>
      <c r="GW252" s="9"/>
      <c r="GX252" s="9"/>
      <c r="GY252" s="9"/>
      <c r="GZ252" s="9"/>
      <c r="HA252" s="9"/>
      <c r="HB252" s="9"/>
      <c r="HC252" s="9"/>
      <c r="HD252" s="9"/>
      <c r="HE252" s="9"/>
      <c r="HF252" s="9"/>
      <c r="HG252" s="9"/>
      <c r="HH252" s="9"/>
      <c r="HI252" s="9"/>
      <c r="HJ252" s="9"/>
      <c r="HK252" s="9"/>
      <c r="HL252" s="9"/>
      <c r="HM252" s="9"/>
      <c r="HN252" s="9"/>
      <c r="HO252" s="9"/>
      <c r="HP252" s="9"/>
      <c r="HQ252" s="9"/>
      <c r="HR252" s="9"/>
      <c r="HS252" s="9"/>
      <c r="HT252" s="9"/>
      <c r="HU252" s="9"/>
      <c r="HV252" s="9"/>
      <c r="HW252" s="9"/>
      <c r="HX252" s="9"/>
      <c r="HY252" s="9"/>
      <c r="HZ252" s="9"/>
      <c r="IA252" s="9"/>
      <c r="IB252" s="9"/>
      <c r="IC252" s="9"/>
      <c r="ID252" s="9"/>
      <c r="IE252" s="9"/>
      <c r="IF252" s="9"/>
      <c r="IG252" s="9"/>
      <c r="IH252" s="9"/>
      <c r="II252" s="9"/>
      <c r="IJ252" s="9"/>
      <c r="IK252" s="9"/>
      <c r="IL252" s="9"/>
      <c r="IM252" s="9"/>
      <c r="IN252" s="9"/>
      <c r="IO252" s="9"/>
      <c r="IP252" s="9"/>
      <c r="IQ252" s="9"/>
      <c r="IR252" s="9"/>
      <c r="IS252" s="9"/>
      <c r="IT252" s="9"/>
      <c r="IU252" s="9"/>
      <c r="IV252" s="9"/>
      <c r="IW252" s="9"/>
      <c r="IX252" s="9"/>
      <c r="IY252" s="9"/>
      <c r="IZ252" s="9"/>
      <c r="JA252" s="9"/>
      <c r="JB252" s="9"/>
      <c r="JC252" s="9"/>
      <c r="JD252" s="9"/>
      <c r="JE252" s="9"/>
      <c r="JF252" s="9"/>
      <c r="JG252" s="9"/>
      <c r="JH252" s="9"/>
      <c r="JI252" s="9"/>
      <c r="JJ252" s="9"/>
      <c r="JK252" s="9"/>
      <c r="JL252" s="9"/>
      <c r="JM252" s="9"/>
      <c r="JN252" s="9"/>
      <c r="JO252" s="9"/>
      <c r="JP252" s="9"/>
      <c r="JQ252" s="9"/>
      <c r="JR252" s="9"/>
      <c r="JS252" s="9"/>
      <c r="JT252" s="9"/>
      <c r="JU252" s="9"/>
      <c r="JV252" s="9"/>
      <c r="JW252" s="9"/>
      <c r="JX252" s="9"/>
      <c r="JY252" s="9"/>
      <c r="JZ252" s="9"/>
      <c r="KA252" s="9"/>
      <c r="KB252" s="9"/>
      <c r="KC252" s="9"/>
      <c r="KD252" s="9"/>
      <c r="KE252" s="9"/>
      <c r="KF252" s="9"/>
      <c r="KG252" s="9"/>
      <c r="KH252" s="9"/>
      <c r="KI252" s="9"/>
      <c r="KJ252" s="9"/>
      <c r="KK252" s="9"/>
      <c r="KL252" s="9"/>
      <c r="KM252" s="9"/>
      <c r="KN252" s="9"/>
      <c r="KO252" s="9"/>
      <c r="KP252" s="9"/>
      <c r="KQ252" s="9"/>
      <c r="KR252" s="9"/>
      <c r="KS252" s="9"/>
      <c r="KT252" s="9"/>
      <c r="KU252" s="9"/>
      <c r="KV252" s="9"/>
      <c r="KW252" s="9"/>
      <c r="KX252" s="9"/>
      <c r="KY252" s="9"/>
      <c r="KZ252" s="9"/>
      <c r="LA252" s="9"/>
      <c r="LB252" s="9"/>
      <c r="LC252" s="9"/>
      <c r="LD252" s="9"/>
      <c r="LE252" s="9"/>
      <c r="LF252" s="9"/>
      <c r="LG252" s="9"/>
      <c r="LH252" s="9"/>
      <c r="LI252" s="9"/>
      <c r="LJ252" s="9"/>
      <c r="LK252" s="9"/>
      <c r="LL252" s="9"/>
      <c r="LM252" s="9"/>
      <c r="LN252" s="9"/>
      <c r="LO252" s="9"/>
      <c r="LP252" s="9"/>
      <c r="LQ252" s="9"/>
      <c r="LR252" s="9"/>
      <c r="LS252" s="9"/>
      <c r="LT252" s="9"/>
    </row>
    <row r="253" spans="1:332" s="15" customFormat="1" ht="220.5" x14ac:dyDescent="0.25">
      <c r="A253" s="662" t="str">
        <f>CONCATENATE(MUEBLES2[[#This Row],[No..]],"-",MUEBLES2[[#This Row],[No. Area ]],"-",MUEBLES2[[#This Row],[No. Del Bien ]],"-",MUEBLES2[[#This Row],[No. Consecutivo del Bien ]],"-",MUEBLES2[[#This Row],[No. de inventario]])</f>
        <v>05-48-274-036-0247</v>
      </c>
      <c r="B253" s="495"/>
      <c r="C253" s="495" t="s">
        <v>6972</v>
      </c>
      <c r="D253" s="494" t="s">
        <v>4063</v>
      </c>
      <c r="E253" s="495" t="str">
        <f>VLOOKUP(MUEBLES2[[#This Row],[No..]],EDIFICIOS[],2,FALSE)</f>
        <v>SISTEMA MUNICIPAL DIF</v>
      </c>
      <c r="F253" s="495" t="str">
        <f>VLOOKUP(MUEBLES2[[#This Row],[No..]],EDIFICIOS[],3,FALSE)</f>
        <v>AV. REFORMA S/N, SECCIÓN NORTE, MANZANA 2, SANTIAGO DE ANAYA, HIDALGO</v>
      </c>
      <c r="G253" s="496" t="s">
        <v>4293</v>
      </c>
      <c r="H253" s="494" t="str">
        <f>VLOOKUP(MUEBLES2[[#This Row],[No. Area ]],AREAS[],2,FALSE)</f>
        <v>SISTEMA MUNICIPAL PARA EL DESARROLLO INTEGRAL DE LA FAMILIA</v>
      </c>
      <c r="I253" s="496" t="str">
        <f>VLOOKUP(MUEBLES2[[#This Row],[No. Area ]],AREAS[],5,FALSE)</f>
        <v>C. BELEN GONZÁLEZ BARRERA</v>
      </c>
      <c r="J253" s="496"/>
      <c r="K253" s="494" t="e">
        <f>VLOOKUP(MUEBLES2[[#This Row],[Núm. De nomina]],PERSONAL[],2,FALSE)</f>
        <v>#N/A</v>
      </c>
      <c r="L253" s="496" t="e">
        <f>VLOOKUP(MUEBLES2[[#This Row],[Núm. De nomina]],PERSONAL[],3,FALSE)</f>
        <v>#N/A</v>
      </c>
      <c r="M253" s="499" t="s">
        <v>4907</v>
      </c>
      <c r="N253" s="529" t="s">
        <v>4727</v>
      </c>
      <c r="O253" s="497" t="str">
        <f>VLOOKUP(MUEBLES2[[#This Row],[No. Del Bien ]],BIENES[],2,FALSE)</f>
        <v xml:space="preserve">SILLA PLEGABLE  </v>
      </c>
      <c r="P253" s="499" t="s">
        <v>2747</v>
      </c>
      <c r="Q253" s="529" t="s">
        <v>5189</v>
      </c>
      <c r="R253" s="494" t="s">
        <v>39</v>
      </c>
      <c r="S253" s="494" t="s">
        <v>39</v>
      </c>
      <c r="T253" s="494" t="s">
        <v>39</v>
      </c>
      <c r="U253" s="494" t="s">
        <v>2748</v>
      </c>
      <c r="V253" s="525">
        <v>44117</v>
      </c>
      <c r="W253" s="528">
        <v>926.45</v>
      </c>
      <c r="X253" s="528"/>
      <c r="Y253" s="528"/>
      <c r="Z253" s="510" t="s">
        <v>33</v>
      </c>
      <c r="AA253" s="546"/>
      <c r="AB253" s="493"/>
      <c r="AC253" s="600" t="s">
        <v>2749</v>
      </c>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9"/>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9"/>
      <c r="GW253" s="9"/>
      <c r="GX253" s="9"/>
      <c r="GY253" s="9"/>
      <c r="GZ253" s="9"/>
      <c r="HA253" s="9"/>
      <c r="HB253" s="9"/>
      <c r="HC253" s="9"/>
      <c r="HD253" s="9"/>
      <c r="HE253" s="9"/>
      <c r="HF253" s="9"/>
      <c r="HG253" s="9"/>
      <c r="HH253" s="9"/>
      <c r="HI253" s="9"/>
      <c r="HJ253" s="9"/>
      <c r="HK253" s="9"/>
      <c r="HL253" s="9"/>
      <c r="HM253" s="9"/>
      <c r="HN253" s="9"/>
      <c r="HO253" s="9"/>
      <c r="HP253" s="9"/>
      <c r="HQ253" s="9"/>
      <c r="HR253" s="9"/>
      <c r="HS253" s="9"/>
      <c r="HT253" s="9"/>
      <c r="HU253" s="9"/>
      <c r="HV253" s="9"/>
      <c r="HW253" s="9"/>
      <c r="HX253" s="9"/>
      <c r="HY253" s="9"/>
      <c r="HZ253" s="9"/>
      <c r="IA253" s="9"/>
      <c r="IB253" s="9"/>
      <c r="IC253" s="9"/>
      <c r="ID253" s="9"/>
      <c r="IE253" s="9"/>
      <c r="IF253" s="9"/>
      <c r="IG253" s="9"/>
      <c r="IH253" s="9"/>
      <c r="II253" s="9"/>
      <c r="IJ253" s="9"/>
      <c r="IK253" s="9"/>
      <c r="IL253" s="9"/>
      <c r="IM253" s="9"/>
      <c r="IN253" s="9"/>
      <c r="IO253" s="9"/>
      <c r="IP253" s="9"/>
      <c r="IQ253" s="9"/>
      <c r="IR253" s="9"/>
      <c r="IS253" s="9"/>
      <c r="IT253" s="9"/>
      <c r="IU253" s="9"/>
      <c r="IV253" s="9"/>
      <c r="IW253" s="9"/>
      <c r="IX253" s="9"/>
      <c r="IY253" s="9"/>
      <c r="IZ253" s="9"/>
      <c r="JA253" s="9"/>
      <c r="JB253" s="9"/>
      <c r="JC253" s="9"/>
      <c r="JD253" s="9"/>
      <c r="JE253" s="9"/>
      <c r="JF253" s="9"/>
      <c r="JG253" s="9"/>
      <c r="JH253" s="9"/>
      <c r="JI253" s="9"/>
      <c r="JJ253" s="9"/>
      <c r="JK253" s="9"/>
      <c r="JL253" s="9"/>
      <c r="JM253" s="9"/>
      <c r="JN253" s="9"/>
      <c r="JO253" s="9"/>
      <c r="JP253" s="9"/>
      <c r="JQ253" s="9"/>
      <c r="JR253" s="9"/>
      <c r="JS253" s="9"/>
      <c r="JT253" s="9"/>
      <c r="JU253" s="9"/>
      <c r="JV253" s="9"/>
      <c r="JW253" s="9"/>
      <c r="JX253" s="9"/>
      <c r="JY253" s="9"/>
      <c r="JZ253" s="9"/>
      <c r="KA253" s="9"/>
      <c r="KB253" s="9"/>
      <c r="KC253" s="9"/>
      <c r="KD253" s="9"/>
      <c r="KE253" s="9"/>
      <c r="KF253" s="9"/>
      <c r="KG253" s="9"/>
      <c r="KH253" s="9"/>
      <c r="KI253" s="9"/>
      <c r="KJ253" s="9"/>
      <c r="KK253" s="9"/>
      <c r="KL253" s="9"/>
      <c r="KM253" s="9"/>
      <c r="KN253" s="9"/>
      <c r="KO253" s="9"/>
      <c r="KP253" s="9"/>
      <c r="KQ253" s="9"/>
      <c r="KR253" s="9"/>
      <c r="KS253" s="9"/>
      <c r="KT253" s="9"/>
      <c r="KU253" s="9"/>
      <c r="KV253" s="9"/>
      <c r="KW253" s="9"/>
      <c r="KX253" s="9"/>
      <c r="KY253" s="9"/>
      <c r="KZ253" s="9"/>
      <c r="LA253" s="9"/>
      <c r="LB253" s="9"/>
      <c r="LC253" s="9"/>
      <c r="LD253" s="9"/>
      <c r="LE253" s="9"/>
      <c r="LF253" s="9"/>
      <c r="LG253" s="9"/>
      <c r="LH253" s="9"/>
      <c r="LI253" s="9"/>
      <c r="LJ253" s="9"/>
      <c r="LK253" s="9"/>
      <c r="LL253" s="9"/>
      <c r="LM253" s="9"/>
      <c r="LN253" s="9"/>
      <c r="LO253" s="9"/>
      <c r="LP253" s="9"/>
      <c r="LQ253" s="9"/>
      <c r="LR253" s="9"/>
      <c r="LS253" s="9"/>
      <c r="LT253" s="9"/>
    </row>
    <row r="254" spans="1:332" s="15" customFormat="1" ht="220.5" x14ac:dyDescent="0.25">
      <c r="A254" s="662" t="str">
        <f>CONCATENATE(MUEBLES2[[#This Row],[No..]],"-",MUEBLES2[[#This Row],[No. Area ]],"-",MUEBLES2[[#This Row],[No. Del Bien ]],"-",MUEBLES2[[#This Row],[No. Consecutivo del Bien ]],"-",MUEBLES2[[#This Row],[No. de inventario]])</f>
        <v>05-48-274-037-0248</v>
      </c>
      <c r="B254" s="495"/>
      <c r="C254" s="495" t="s">
        <v>6973</v>
      </c>
      <c r="D254" s="494" t="s">
        <v>4063</v>
      </c>
      <c r="E254" s="495" t="str">
        <f>VLOOKUP(MUEBLES2[[#This Row],[No..]],EDIFICIOS[],2,FALSE)</f>
        <v>SISTEMA MUNICIPAL DIF</v>
      </c>
      <c r="F254" s="495" t="str">
        <f>VLOOKUP(MUEBLES2[[#This Row],[No..]],EDIFICIOS[],3,FALSE)</f>
        <v>AV. REFORMA S/N, SECCIÓN NORTE, MANZANA 2, SANTIAGO DE ANAYA, HIDALGO</v>
      </c>
      <c r="G254" s="496" t="s">
        <v>4293</v>
      </c>
      <c r="H254" s="494" t="str">
        <f>VLOOKUP(MUEBLES2[[#This Row],[No. Area ]],AREAS[],2,FALSE)</f>
        <v>SISTEMA MUNICIPAL PARA EL DESARROLLO INTEGRAL DE LA FAMILIA</v>
      </c>
      <c r="I254" s="496" t="str">
        <f>VLOOKUP(MUEBLES2[[#This Row],[No. Area ]],AREAS[],5,FALSE)</f>
        <v>C. BELEN GONZÁLEZ BARRERA</v>
      </c>
      <c r="J254" s="496"/>
      <c r="K254" s="494" t="e">
        <f>VLOOKUP(MUEBLES2[[#This Row],[Núm. De nomina]],PERSONAL[],2,FALSE)</f>
        <v>#N/A</v>
      </c>
      <c r="L254" s="496" t="e">
        <f>VLOOKUP(MUEBLES2[[#This Row],[Núm. De nomina]],PERSONAL[],3,FALSE)</f>
        <v>#N/A</v>
      </c>
      <c r="M254" s="499" t="s">
        <v>4907</v>
      </c>
      <c r="N254" s="529" t="s">
        <v>4728</v>
      </c>
      <c r="O254" s="497" t="str">
        <f>VLOOKUP(MUEBLES2[[#This Row],[No. Del Bien ]],BIENES[],2,FALSE)</f>
        <v xml:space="preserve">SILLA PLEGABLE  </v>
      </c>
      <c r="P254" s="499" t="s">
        <v>2747</v>
      </c>
      <c r="Q254" s="529" t="s">
        <v>5190</v>
      </c>
      <c r="R254" s="494" t="s">
        <v>39</v>
      </c>
      <c r="S254" s="494" t="s">
        <v>39</v>
      </c>
      <c r="T254" s="494" t="s">
        <v>39</v>
      </c>
      <c r="U254" s="494" t="s">
        <v>2748</v>
      </c>
      <c r="V254" s="525">
        <v>44117</v>
      </c>
      <c r="W254" s="528">
        <v>926.45</v>
      </c>
      <c r="X254" s="528"/>
      <c r="Y254" s="528"/>
      <c r="Z254" s="510" t="s">
        <v>33</v>
      </c>
      <c r="AA254" s="546"/>
      <c r="AB254" s="493"/>
      <c r="AC254" s="600" t="s">
        <v>2749</v>
      </c>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c r="KN254" s="9"/>
      <c r="KO254" s="9"/>
      <c r="KP254" s="9"/>
      <c r="KQ254" s="9"/>
      <c r="KR254" s="9"/>
      <c r="KS254" s="9"/>
      <c r="KT254" s="9"/>
      <c r="KU254" s="9"/>
      <c r="KV254" s="9"/>
      <c r="KW254" s="9"/>
      <c r="KX254" s="9"/>
      <c r="KY254" s="9"/>
      <c r="KZ254" s="9"/>
      <c r="LA254" s="9"/>
      <c r="LB254" s="9"/>
      <c r="LC254" s="9"/>
      <c r="LD254" s="9"/>
      <c r="LE254" s="9"/>
      <c r="LF254" s="9"/>
      <c r="LG254" s="9"/>
      <c r="LH254" s="9"/>
      <c r="LI254" s="9"/>
      <c r="LJ254" s="9"/>
      <c r="LK254" s="9"/>
      <c r="LL254" s="9"/>
      <c r="LM254" s="9"/>
      <c r="LN254" s="9"/>
      <c r="LO254" s="9"/>
      <c r="LP254" s="9"/>
      <c r="LQ254" s="9"/>
      <c r="LR254" s="9"/>
      <c r="LS254" s="9"/>
      <c r="LT254" s="9"/>
    </row>
    <row r="255" spans="1:332" s="15" customFormat="1" ht="220.5" x14ac:dyDescent="0.25">
      <c r="A255" s="662" t="str">
        <f>CONCATENATE(MUEBLES2[[#This Row],[No..]],"-",MUEBLES2[[#This Row],[No. Area ]],"-",MUEBLES2[[#This Row],[No. Del Bien ]],"-",MUEBLES2[[#This Row],[No. Consecutivo del Bien ]],"-",MUEBLES2[[#This Row],[No. de inventario]])</f>
        <v>05-48-274-038-0249</v>
      </c>
      <c r="B255" s="495"/>
      <c r="C255" s="495" t="s">
        <v>6974</v>
      </c>
      <c r="D255" s="494" t="s">
        <v>4063</v>
      </c>
      <c r="E255" s="495" t="str">
        <f>VLOOKUP(MUEBLES2[[#This Row],[No..]],EDIFICIOS[],2,FALSE)</f>
        <v>SISTEMA MUNICIPAL DIF</v>
      </c>
      <c r="F255" s="495" t="str">
        <f>VLOOKUP(MUEBLES2[[#This Row],[No..]],EDIFICIOS[],3,FALSE)</f>
        <v>AV. REFORMA S/N, SECCIÓN NORTE, MANZANA 2, SANTIAGO DE ANAYA, HIDALGO</v>
      </c>
      <c r="G255" s="496" t="s">
        <v>4293</v>
      </c>
      <c r="H255" s="494" t="str">
        <f>VLOOKUP(MUEBLES2[[#This Row],[No. Area ]],AREAS[],2,FALSE)</f>
        <v>SISTEMA MUNICIPAL PARA EL DESARROLLO INTEGRAL DE LA FAMILIA</v>
      </c>
      <c r="I255" s="496" t="str">
        <f>VLOOKUP(MUEBLES2[[#This Row],[No. Area ]],AREAS[],5,FALSE)</f>
        <v>C. BELEN GONZÁLEZ BARRERA</v>
      </c>
      <c r="J255" s="496"/>
      <c r="K255" s="494" t="e">
        <f>VLOOKUP(MUEBLES2[[#This Row],[Núm. De nomina]],PERSONAL[],2,FALSE)</f>
        <v>#N/A</v>
      </c>
      <c r="L255" s="496" t="e">
        <f>VLOOKUP(MUEBLES2[[#This Row],[Núm. De nomina]],PERSONAL[],3,FALSE)</f>
        <v>#N/A</v>
      </c>
      <c r="M255" s="499" t="s">
        <v>4907</v>
      </c>
      <c r="N255" s="529" t="s">
        <v>4729</v>
      </c>
      <c r="O255" s="497" t="str">
        <f>VLOOKUP(MUEBLES2[[#This Row],[No. Del Bien ]],BIENES[],2,FALSE)</f>
        <v xml:space="preserve">SILLA PLEGABLE  </v>
      </c>
      <c r="P255" s="499" t="s">
        <v>2747</v>
      </c>
      <c r="Q255" s="529" t="s">
        <v>5191</v>
      </c>
      <c r="R255" s="494" t="s">
        <v>39</v>
      </c>
      <c r="S255" s="494" t="s">
        <v>39</v>
      </c>
      <c r="T255" s="494" t="s">
        <v>39</v>
      </c>
      <c r="U255" s="494" t="s">
        <v>2748</v>
      </c>
      <c r="V255" s="525">
        <v>44117</v>
      </c>
      <c r="W255" s="528">
        <v>926.45</v>
      </c>
      <c r="X255" s="528"/>
      <c r="Y255" s="528"/>
      <c r="Z255" s="510" t="s">
        <v>33</v>
      </c>
      <c r="AA255" s="546"/>
      <c r="AB255" s="493"/>
      <c r="AC255" s="600" t="s">
        <v>2749</v>
      </c>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9"/>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c r="HE255" s="9"/>
      <c r="HF255" s="9"/>
      <c r="HG255" s="9"/>
      <c r="HH255" s="9"/>
      <c r="HI255" s="9"/>
      <c r="HJ255" s="9"/>
      <c r="HK255" s="9"/>
      <c r="HL255" s="9"/>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c r="IT255" s="9"/>
      <c r="IU255" s="9"/>
      <c r="IV255" s="9"/>
      <c r="IW255" s="9"/>
      <c r="IX255" s="9"/>
      <c r="IY255" s="9"/>
      <c r="IZ255" s="9"/>
      <c r="JA255" s="9"/>
      <c r="JB255" s="9"/>
      <c r="JC255" s="9"/>
      <c r="JD255" s="9"/>
      <c r="JE255" s="9"/>
      <c r="JF255" s="9"/>
      <c r="JG255" s="9"/>
      <c r="JH255" s="9"/>
      <c r="JI255" s="9"/>
      <c r="JJ255" s="9"/>
      <c r="JK255" s="9"/>
      <c r="JL255" s="9"/>
      <c r="JM255" s="9"/>
      <c r="JN255" s="9"/>
      <c r="JO255" s="9"/>
      <c r="JP255" s="9"/>
      <c r="JQ255" s="9"/>
      <c r="JR255" s="9"/>
      <c r="JS255" s="9"/>
      <c r="JT255" s="9"/>
      <c r="JU255" s="9"/>
      <c r="JV255" s="9"/>
      <c r="JW255" s="9"/>
      <c r="JX255" s="9"/>
      <c r="JY255" s="9"/>
      <c r="JZ255" s="9"/>
      <c r="KA255" s="9"/>
      <c r="KB255" s="9"/>
      <c r="KC255" s="9"/>
      <c r="KD255" s="9"/>
      <c r="KE255" s="9"/>
      <c r="KF255" s="9"/>
      <c r="KG255" s="9"/>
      <c r="KH255" s="9"/>
      <c r="KI255" s="9"/>
      <c r="KJ255" s="9"/>
      <c r="KK255" s="9"/>
      <c r="KL255" s="9"/>
      <c r="KM255" s="9"/>
      <c r="KN255" s="9"/>
      <c r="KO255" s="9"/>
      <c r="KP255" s="9"/>
      <c r="KQ255" s="9"/>
      <c r="KR255" s="9"/>
      <c r="KS255" s="9"/>
      <c r="KT255" s="9"/>
      <c r="KU255" s="9"/>
      <c r="KV255" s="9"/>
      <c r="KW255" s="9"/>
      <c r="KX255" s="9"/>
      <c r="KY255" s="9"/>
      <c r="KZ255" s="9"/>
      <c r="LA255" s="9"/>
      <c r="LB255" s="9"/>
      <c r="LC255" s="9"/>
      <c r="LD255" s="9"/>
      <c r="LE255" s="9"/>
      <c r="LF255" s="9"/>
      <c r="LG255" s="9"/>
      <c r="LH255" s="9"/>
      <c r="LI255" s="9"/>
      <c r="LJ255" s="9"/>
      <c r="LK255" s="9"/>
      <c r="LL255" s="9"/>
      <c r="LM255" s="9"/>
      <c r="LN255" s="9"/>
      <c r="LO255" s="9"/>
      <c r="LP255" s="9"/>
      <c r="LQ255" s="9"/>
      <c r="LR255" s="9"/>
      <c r="LS255" s="9"/>
      <c r="LT255" s="9"/>
    </row>
    <row r="256" spans="1:332" s="15" customFormat="1" ht="220.5" x14ac:dyDescent="0.25">
      <c r="A256" s="662" t="str">
        <f>CONCATENATE(MUEBLES2[[#This Row],[No..]],"-",MUEBLES2[[#This Row],[No. Area ]],"-",MUEBLES2[[#This Row],[No. Del Bien ]],"-",MUEBLES2[[#This Row],[No. Consecutivo del Bien ]],"-",MUEBLES2[[#This Row],[No. de inventario]])</f>
        <v>05-48-274-039-0250</v>
      </c>
      <c r="B256" s="495"/>
      <c r="C256" s="495" t="s">
        <v>6975</v>
      </c>
      <c r="D256" s="494" t="s">
        <v>4063</v>
      </c>
      <c r="E256" s="495" t="str">
        <f>VLOOKUP(MUEBLES2[[#This Row],[No..]],EDIFICIOS[],2,FALSE)</f>
        <v>SISTEMA MUNICIPAL DIF</v>
      </c>
      <c r="F256" s="495" t="str">
        <f>VLOOKUP(MUEBLES2[[#This Row],[No..]],EDIFICIOS[],3,FALSE)</f>
        <v>AV. REFORMA S/N, SECCIÓN NORTE, MANZANA 2, SANTIAGO DE ANAYA, HIDALGO</v>
      </c>
      <c r="G256" s="496" t="s">
        <v>4293</v>
      </c>
      <c r="H256" s="494" t="str">
        <f>VLOOKUP(MUEBLES2[[#This Row],[No. Area ]],AREAS[],2,FALSE)</f>
        <v>SISTEMA MUNICIPAL PARA EL DESARROLLO INTEGRAL DE LA FAMILIA</v>
      </c>
      <c r="I256" s="496" t="str">
        <f>VLOOKUP(MUEBLES2[[#This Row],[No. Area ]],AREAS[],5,FALSE)</f>
        <v>C. BELEN GONZÁLEZ BARRERA</v>
      </c>
      <c r="J256" s="496"/>
      <c r="K256" s="494" t="e">
        <f>VLOOKUP(MUEBLES2[[#This Row],[Núm. De nomina]],PERSONAL[],2,FALSE)</f>
        <v>#N/A</v>
      </c>
      <c r="L256" s="496" t="e">
        <f>VLOOKUP(MUEBLES2[[#This Row],[Núm. De nomina]],PERSONAL[],3,FALSE)</f>
        <v>#N/A</v>
      </c>
      <c r="M256" s="499" t="s">
        <v>4907</v>
      </c>
      <c r="N256" s="529" t="s">
        <v>4730</v>
      </c>
      <c r="O256" s="497" t="str">
        <f>VLOOKUP(MUEBLES2[[#This Row],[No. Del Bien ]],BIENES[],2,FALSE)</f>
        <v xml:space="preserve">SILLA PLEGABLE  </v>
      </c>
      <c r="P256" s="499" t="s">
        <v>2747</v>
      </c>
      <c r="Q256" s="529" t="s">
        <v>5192</v>
      </c>
      <c r="R256" s="494" t="s">
        <v>39</v>
      </c>
      <c r="S256" s="494" t="s">
        <v>39</v>
      </c>
      <c r="T256" s="494" t="s">
        <v>39</v>
      </c>
      <c r="U256" s="494" t="s">
        <v>2748</v>
      </c>
      <c r="V256" s="525">
        <v>44117</v>
      </c>
      <c r="W256" s="528">
        <v>926.45</v>
      </c>
      <c r="X256" s="528"/>
      <c r="Y256" s="528"/>
      <c r="Z256" s="510" t="s">
        <v>33</v>
      </c>
      <c r="AA256" s="546"/>
      <c r="AB256" s="493"/>
      <c r="AC256" s="600" t="s">
        <v>2749</v>
      </c>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9"/>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c r="IT256" s="9"/>
      <c r="IU256" s="9"/>
      <c r="IV256" s="9"/>
      <c r="IW256" s="9"/>
      <c r="IX256" s="9"/>
      <c r="IY256" s="9"/>
      <c r="IZ256" s="9"/>
      <c r="JA256" s="9"/>
      <c r="JB256" s="9"/>
      <c r="JC256" s="9"/>
      <c r="JD256" s="9"/>
      <c r="JE256" s="9"/>
      <c r="JF256" s="9"/>
      <c r="JG256" s="9"/>
      <c r="JH256" s="9"/>
      <c r="JI256" s="9"/>
      <c r="JJ256" s="9"/>
      <c r="JK256" s="9"/>
      <c r="JL256" s="9"/>
      <c r="JM256" s="9"/>
      <c r="JN256" s="9"/>
      <c r="JO256" s="9"/>
      <c r="JP256" s="9"/>
      <c r="JQ256" s="9"/>
      <c r="JR256" s="9"/>
      <c r="JS256" s="9"/>
      <c r="JT256" s="9"/>
      <c r="JU256" s="9"/>
      <c r="JV256" s="9"/>
      <c r="JW256" s="9"/>
      <c r="JX256" s="9"/>
      <c r="JY256" s="9"/>
      <c r="JZ256" s="9"/>
      <c r="KA256" s="9"/>
      <c r="KB256" s="9"/>
      <c r="KC256" s="9"/>
      <c r="KD256" s="9"/>
      <c r="KE256" s="9"/>
      <c r="KF256" s="9"/>
      <c r="KG256" s="9"/>
      <c r="KH256" s="9"/>
      <c r="KI256" s="9"/>
      <c r="KJ256" s="9"/>
      <c r="KK256" s="9"/>
      <c r="KL256" s="9"/>
      <c r="KM256" s="9"/>
      <c r="KN256" s="9"/>
      <c r="KO256" s="9"/>
      <c r="KP256" s="9"/>
      <c r="KQ256" s="9"/>
      <c r="KR256" s="9"/>
      <c r="KS256" s="9"/>
      <c r="KT256" s="9"/>
      <c r="KU256" s="9"/>
      <c r="KV256" s="9"/>
      <c r="KW256" s="9"/>
      <c r="KX256" s="9"/>
      <c r="KY256" s="9"/>
      <c r="KZ256" s="9"/>
      <c r="LA256" s="9"/>
      <c r="LB256" s="9"/>
      <c r="LC256" s="9"/>
      <c r="LD256" s="9"/>
      <c r="LE256" s="9"/>
      <c r="LF256" s="9"/>
      <c r="LG256" s="9"/>
      <c r="LH256" s="9"/>
      <c r="LI256" s="9"/>
      <c r="LJ256" s="9"/>
      <c r="LK256" s="9"/>
      <c r="LL256" s="9"/>
      <c r="LM256" s="9"/>
      <c r="LN256" s="9"/>
      <c r="LO256" s="9"/>
      <c r="LP256" s="9"/>
      <c r="LQ256" s="9"/>
      <c r="LR256" s="9"/>
      <c r="LS256" s="9"/>
      <c r="LT256" s="9"/>
    </row>
    <row r="257" spans="1:332" s="15" customFormat="1" ht="220.5" x14ac:dyDescent="0.25">
      <c r="A257" s="662" t="str">
        <f>CONCATENATE(MUEBLES2[[#This Row],[No..]],"-",MUEBLES2[[#This Row],[No. Area ]],"-",MUEBLES2[[#This Row],[No. Del Bien ]],"-",MUEBLES2[[#This Row],[No. Consecutivo del Bien ]],"-",MUEBLES2[[#This Row],[No. de inventario]])</f>
        <v>05-48-274-040-0251</v>
      </c>
      <c r="B257" s="495"/>
      <c r="C257" s="495" t="s">
        <v>6976</v>
      </c>
      <c r="D257" s="494" t="s">
        <v>4063</v>
      </c>
      <c r="E257" s="495" t="str">
        <f>VLOOKUP(MUEBLES2[[#This Row],[No..]],EDIFICIOS[],2,FALSE)</f>
        <v>SISTEMA MUNICIPAL DIF</v>
      </c>
      <c r="F257" s="495" t="str">
        <f>VLOOKUP(MUEBLES2[[#This Row],[No..]],EDIFICIOS[],3,FALSE)</f>
        <v>AV. REFORMA S/N, SECCIÓN NORTE, MANZANA 2, SANTIAGO DE ANAYA, HIDALGO</v>
      </c>
      <c r="G257" s="496" t="s">
        <v>4293</v>
      </c>
      <c r="H257" s="494" t="str">
        <f>VLOOKUP(MUEBLES2[[#This Row],[No. Area ]],AREAS[],2,FALSE)</f>
        <v>SISTEMA MUNICIPAL PARA EL DESARROLLO INTEGRAL DE LA FAMILIA</v>
      </c>
      <c r="I257" s="496" t="str">
        <f>VLOOKUP(MUEBLES2[[#This Row],[No. Area ]],AREAS[],5,FALSE)</f>
        <v>C. BELEN GONZÁLEZ BARRERA</v>
      </c>
      <c r="J257" s="496"/>
      <c r="K257" s="494" t="e">
        <f>VLOOKUP(MUEBLES2[[#This Row],[Núm. De nomina]],PERSONAL[],2,FALSE)</f>
        <v>#N/A</v>
      </c>
      <c r="L257" s="496" t="e">
        <f>VLOOKUP(MUEBLES2[[#This Row],[Núm. De nomina]],PERSONAL[],3,FALSE)</f>
        <v>#N/A</v>
      </c>
      <c r="M257" s="499" t="s">
        <v>4907</v>
      </c>
      <c r="N257" s="529" t="s">
        <v>4731</v>
      </c>
      <c r="O257" s="497" t="str">
        <f>VLOOKUP(MUEBLES2[[#This Row],[No. Del Bien ]],BIENES[],2,FALSE)</f>
        <v xml:space="preserve">SILLA PLEGABLE  </v>
      </c>
      <c r="P257" s="499" t="s">
        <v>2747</v>
      </c>
      <c r="Q257" s="529" t="s">
        <v>5193</v>
      </c>
      <c r="R257" s="494" t="s">
        <v>39</v>
      </c>
      <c r="S257" s="494" t="s">
        <v>39</v>
      </c>
      <c r="T257" s="494" t="s">
        <v>39</v>
      </c>
      <c r="U257" s="494" t="s">
        <v>2748</v>
      </c>
      <c r="V257" s="525">
        <v>44117</v>
      </c>
      <c r="W257" s="528">
        <v>926.45</v>
      </c>
      <c r="X257" s="528"/>
      <c r="Y257" s="528"/>
      <c r="Z257" s="510" t="s">
        <v>33</v>
      </c>
      <c r="AA257" s="546"/>
      <c r="AB257" s="493"/>
      <c r="AC257" s="600" t="s">
        <v>2749</v>
      </c>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9"/>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c r="IT257" s="9"/>
      <c r="IU257" s="9"/>
      <c r="IV257" s="9"/>
      <c r="IW257" s="9"/>
      <c r="IX257" s="9"/>
      <c r="IY257" s="9"/>
      <c r="IZ257" s="9"/>
      <c r="JA257" s="9"/>
      <c r="JB257" s="9"/>
      <c r="JC257" s="9"/>
      <c r="JD257" s="9"/>
      <c r="JE257" s="9"/>
      <c r="JF257" s="9"/>
      <c r="JG257" s="9"/>
      <c r="JH257" s="9"/>
      <c r="JI257" s="9"/>
      <c r="JJ257" s="9"/>
      <c r="JK257" s="9"/>
      <c r="JL257" s="9"/>
      <c r="JM257" s="9"/>
      <c r="JN257" s="9"/>
      <c r="JO257" s="9"/>
      <c r="JP257" s="9"/>
      <c r="JQ257" s="9"/>
      <c r="JR257" s="9"/>
      <c r="JS257" s="9"/>
      <c r="JT257" s="9"/>
      <c r="JU257" s="9"/>
      <c r="JV257" s="9"/>
      <c r="JW257" s="9"/>
      <c r="JX257" s="9"/>
      <c r="JY257" s="9"/>
      <c r="JZ257" s="9"/>
      <c r="KA257" s="9"/>
      <c r="KB257" s="9"/>
      <c r="KC257" s="9"/>
      <c r="KD257" s="9"/>
      <c r="KE257" s="9"/>
      <c r="KF257" s="9"/>
      <c r="KG257" s="9"/>
      <c r="KH257" s="9"/>
      <c r="KI257" s="9"/>
      <c r="KJ257" s="9"/>
      <c r="KK257" s="9"/>
      <c r="KL257" s="9"/>
      <c r="KM257" s="9"/>
      <c r="KN257" s="9"/>
      <c r="KO257" s="9"/>
      <c r="KP257" s="9"/>
      <c r="KQ257" s="9"/>
      <c r="KR257" s="9"/>
      <c r="KS257" s="9"/>
      <c r="KT257" s="9"/>
      <c r="KU257" s="9"/>
      <c r="KV257" s="9"/>
      <c r="KW257" s="9"/>
      <c r="KX257" s="9"/>
      <c r="KY257" s="9"/>
      <c r="KZ257" s="9"/>
      <c r="LA257" s="9"/>
      <c r="LB257" s="9"/>
      <c r="LC257" s="9"/>
      <c r="LD257" s="9"/>
      <c r="LE257" s="9"/>
      <c r="LF257" s="9"/>
      <c r="LG257" s="9"/>
      <c r="LH257" s="9"/>
      <c r="LI257" s="9"/>
      <c r="LJ257" s="9"/>
      <c r="LK257" s="9"/>
      <c r="LL257" s="9"/>
      <c r="LM257" s="9"/>
      <c r="LN257" s="9"/>
      <c r="LO257" s="9"/>
      <c r="LP257" s="9"/>
      <c r="LQ257" s="9"/>
      <c r="LR257" s="9"/>
      <c r="LS257" s="9"/>
      <c r="LT257" s="9"/>
    </row>
    <row r="258" spans="1:332" s="15" customFormat="1" ht="220.5" x14ac:dyDescent="0.25">
      <c r="A258" s="662" t="str">
        <f>CONCATENATE(MUEBLES2[[#This Row],[No..]],"-",MUEBLES2[[#This Row],[No. Area ]],"-",MUEBLES2[[#This Row],[No. Del Bien ]],"-",MUEBLES2[[#This Row],[No. Consecutivo del Bien ]],"-",MUEBLES2[[#This Row],[No. de inventario]])</f>
        <v>05-48-274-041-0252</v>
      </c>
      <c r="B258" s="495"/>
      <c r="C258" s="495" t="s">
        <v>6977</v>
      </c>
      <c r="D258" s="494" t="s">
        <v>4063</v>
      </c>
      <c r="E258" s="495" t="str">
        <f>VLOOKUP(MUEBLES2[[#This Row],[No..]],EDIFICIOS[],2,FALSE)</f>
        <v>SISTEMA MUNICIPAL DIF</v>
      </c>
      <c r="F258" s="495" t="str">
        <f>VLOOKUP(MUEBLES2[[#This Row],[No..]],EDIFICIOS[],3,FALSE)</f>
        <v>AV. REFORMA S/N, SECCIÓN NORTE, MANZANA 2, SANTIAGO DE ANAYA, HIDALGO</v>
      </c>
      <c r="G258" s="496" t="s">
        <v>4293</v>
      </c>
      <c r="H258" s="494" t="str">
        <f>VLOOKUP(MUEBLES2[[#This Row],[No. Area ]],AREAS[],2,FALSE)</f>
        <v>SISTEMA MUNICIPAL PARA EL DESARROLLO INTEGRAL DE LA FAMILIA</v>
      </c>
      <c r="I258" s="496" t="str">
        <f>VLOOKUP(MUEBLES2[[#This Row],[No. Area ]],AREAS[],5,FALSE)</f>
        <v>C. BELEN GONZÁLEZ BARRERA</v>
      </c>
      <c r="J258" s="496"/>
      <c r="K258" s="494" t="e">
        <f>VLOOKUP(MUEBLES2[[#This Row],[Núm. De nomina]],PERSONAL[],2,FALSE)</f>
        <v>#N/A</v>
      </c>
      <c r="L258" s="496" t="e">
        <f>VLOOKUP(MUEBLES2[[#This Row],[Núm. De nomina]],PERSONAL[],3,FALSE)</f>
        <v>#N/A</v>
      </c>
      <c r="M258" s="499" t="s">
        <v>4907</v>
      </c>
      <c r="N258" s="529" t="s">
        <v>4732</v>
      </c>
      <c r="O258" s="497" t="str">
        <f>VLOOKUP(MUEBLES2[[#This Row],[No. Del Bien ]],BIENES[],2,FALSE)</f>
        <v xml:space="preserve">SILLA PLEGABLE  </v>
      </c>
      <c r="P258" s="499" t="s">
        <v>2747</v>
      </c>
      <c r="Q258" s="529" t="s">
        <v>5194</v>
      </c>
      <c r="R258" s="494" t="s">
        <v>39</v>
      </c>
      <c r="S258" s="494" t="s">
        <v>39</v>
      </c>
      <c r="T258" s="494" t="s">
        <v>39</v>
      </c>
      <c r="U258" s="494" t="s">
        <v>2748</v>
      </c>
      <c r="V258" s="525">
        <v>44117</v>
      </c>
      <c r="W258" s="528">
        <v>926.45</v>
      </c>
      <c r="X258" s="528"/>
      <c r="Y258" s="528"/>
      <c r="Z258" s="510" t="s">
        <v>33</v>
      </c>
      <c r="AA258" s="546"/>
      <c r="AB258" s="493"/>
      <c r="AC258" s="600" t="s">
        <v>2749</v>
      </c>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9"/>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c r="IT258" s="9"/>
      <c r="IU258" s="9"/>
      <c r="IV258" s="9"/>
      <c r="IW258" s="9"/>
      <c r="IX258" s="9"/>
      <c r="IY258" s="9"/>
      <c r="IZ258" s="9"/>
      <c r="JA258" s="9"/>
      <c r="JB258" s="9"/>
      <c r="JC258" s="9"/>
      <c r="JD258" s="9"/>
      <c r="JE258" s="9"/>
      <c r="JF258" s="9"/>
      <c r="JG258" s="9"/>
      <c r="JH258" s="9"/>
      <c r="JI258" s="9"/>
      <c r="JJ258" s="9"/>
      <c r="JK258" s="9"/>
      <c r="JL258" s="9"/>
      <c r="JM258" s="9"/>
      <c r="JN258" s="9"/>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c r="KN258" s="9"/>
      <c r="KO258" s="9"/>
      <c r="KP258" s="9"/>
      <c r="KQ258" s="9"/>
      <c r="KR258" s="9"/>
      <c r="KS258" s="9"/>
      <c r="KT258" s="9"/>
      <c r="KU258" s="9"/>
      <c r="KV258" s="9"/>
      <c r="KW258" s="9"/>
      <c r="KX258" s="9"/>
      <c r="KY258" s="9"/>
      <c r="KZ258" s="9"/>
      <c r="LA258" s="9"/>
      <c r="LB258" s="9"/>
      <c r="LC258" s="9"/>
      <c r="LD258" s="9"/>
      <c r="LE258" s="9"/>
      <c r="LF258" s="9"/>
      <c r="LG258" s="9"/>
      <c r="LH258" s="9"/>
      <c r="LI258" s="9"/>
      <c r="LJ258" s="9"/>
      <c r="LK258" s="9"/>
      <c r="LL258" s="9"/>
      <c r="LM258" s="9"/>
      <c r="LN258" s="9"/>
      <c r="LO258" s="9"/>
      <c r="LP258" s="9"/>
      <c r="LQ258" s="9"/>
      <c r="LR258" s="9"/>
      <c r="LS258" s="9"/>
      <c r="LT258" s="9"/>
    </row>
    <row r="259" spans="1:332" s="15" customFormat="1" ht="220.5" x14ac:dyDescent="0.25">
      <c r="A259" s="662" t="str">
        <f>CONCATENATE(MUEBLES2[[#This Row],[No..]],"-",MUEBLES2[[#This Row],[No. Area ]],"-",MUEBLES2[[#This Row],[No. Del Bien ]],"-",MUEBLES2[[#This Row],[No. Consecutivo del Bien ]],"-",MUEBLES2[[#This Row],[No. de inventario]])</f>
        <v>05-48-274-042-0253</v>
      </c>
      <c r="B259" s="495"/>
      <c r="C259" s="495" t="s">
        <v>6978</v>
      </c>
      <c r="D259" s="494" t="s">
        <v>4063</v>
      </c>
      <c r="E259" s="495" t="str">
        <f>VLOOKUP(MUEBLES2[[#This Row],[No..]],EDIFICIOS[],2,FALSE)</f>
        <v>SISTEMA MUNICIPAL DIF</v>
      </c>
      <c r="F259" s="495" t="str">
        <f>VLOOKUP(MUEBLES2[[#This Row],[No..]],EDIFICIOS[],3,FALSE)</f>
        <v>AV. REFORMA S/N, SECCIÓN NORTE, MANZANA 2, SANTIAGO DE ANAYA, HIDALGO</v>
      </c>
      <c r="G259" s="496" t="s">
        <v>4293</v>
      </c>
      <c r="H259" s="494" t="str">
        <f>VLOOKUP(MUEBLES2[[#This Row],[No. Area ]],AREAS[],2,FALSE)</f>
        <v>SISTEMA MUNICIPAL PARA EL DESARROLLO INTEGRAL DE LA FAMILIA</v>
      </c>
      <c r="I259" s="496" t="str">
        <f>VLOOKUP(MUEBLES2[[#This Row],[No. Area ]],AREAS[],5,FALSE)</f>
        <v>C. BELEN GONZÁLEZ BARRERA</v>
      </c>
      <c r="J259" s="496"/>
      <c r="K259" s="494" t="e">
        <f>VLOOKUP(MUEBLES2[[#This Row],[Núm. De nomina]],PERSONAL[],2,FALSE)</f>
        <v>#N/A</v>
      </c>
      <c r="L259" s="496" t="e">
        <f>VLOOKUP(MUEBLES2[[#This Row],[Núm. De nomina]],PERSONAL[],3,FALSE)</f>
        <v>#N/A</v>
      </c>
      <c r="M259" s="499" t="s">
        <v>4907</v>
      </c>
      <c r="N259" s="529" t="s">
        <v>4733</v>
      </c>
      <c r="O259" s="497" t="str">
        <f>VLOOKUP(MUEBLES2[[#This Row],[No. Del Bien ]],BIENES[],2,FALSE)</f>
        <v xml:space="preserve">SILLA PLEGABLE  </v>
      </c>
      <c r="P259" s="499" t="s">
        <v>2747</v>
      </c>
      <c r="Q259" s="529" t="s">
        <v>5195</v>
      </c>
      <c r="R259" s="494" t="s">
        <v>39</v>
      </c>
      <c r="S259" s="494" t="s">
        <v>39</v>
      </c>
      <c r="T259" s="494" t="s">
        <v>39</v>
      </c>
      <c r="U259" s="494" t="s">
        <v>2748</v>
      </c>
      <c r="V259" s="525">
        <v>44117</v>
      </c>
      <c r="W259" s="528">
        <v>926.45</v>
      </c>
      <c r="X259" s="528"/>
      <c r="Y259" s="528"/>
      <c r="Z259" s="510" t="s">
        <v>33</v>
      </c>
      <c r="AA259" s="546"/>
      <c r="AB259" s="493"/>
      <c r="AC259" s="600" t="s">
        <v>2749</v>
      </c>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9"/>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9"/>
      <c r="GW259" s="9"/>
      <c r="GX259" s="9"/>
      <c r="GY259" s="9"/>
      <c r="GZ259" s="9"/>
      <c r="HA259" s="9"/>
      <c r="HB259" s="9"/>
      <c r="HC259" s="9"/>
      <c r="HD259" s="9"/>
      <c r="HE259" s="9"/>
      <c r="HF259" s="9"/>
      <c r="HG259" s="9"/>
      <c r="HH259" s="9"/>
      <c r="HI259" s="9"/>
      <c r="HJ259" s="9"/>
      <c r="HK259" s="9"/>
      <c r="HL259" s="9"/>
      <c r="HM259" s="9"/>
      <c r="HN259" s="9"/>
      <c r="HO259" s="9"/>
      <c r="HP259" s="9"/>
      <c r="HQ259" s="9"/>
      <c r="HR259" s="9"/>
      <c r="HS259" s="9"/>
      <c r="HT259" s="9"/>
      <c r="HU259" s="9"/>
      <c r="HV259" s="9"/>
      <c r="HW259" s="9"/>
      <c r="HX259" s="9"/>
      <c r="HY259" s="9"/>
      <c r="HZ259" s="9"/>
      <c r="IA259" s="9"/>
      <c r="IB259" s="9"/>
      <c r="IC259" s="9"/>
      <c r="ID259" s="9"/>
      <c r="IE259" s="9"/>
      <c r="IF259" s="9"/>
      <c r="IG259" s="9"/>
      <c r="IH259" s="9"/>
      <c r="II259" s="9"/>
      <c r="IJ259" s="9"/>
      <c r="IK259" s="9"/>
      <c r="IL259" s="9"/>
      <c r="IM259" s="9"/>
      <c r="IN259" s="9"/>
      <c r="IO259" s="9"/>
      <c r="IP259" s="9"/>
      <c r="IQ259" s="9"/>
      <c r="IR259" s="9"/>
      <c r="IS259" s="9"/>
      <c r="IT259" s="9"/>
      <c r="IU259" s="9"/>
      <c r="IV259" s="9"/>
      <c r="IW259" s="9"/>
      <c r="IX259" s="9"/>
      <c r="IY259" s="9"/>
      <c r="IZ259" s="9"/>
      <c r="JA259" s="9"/>
      <c r="JB259" s="9"/>
      <c r="JC259" s="9"/>
      <c r="JD259" s="9"/>
      <c r="JE259" s="9"/>
      <c r="JF259" s="9"/>
      <c r="JG259" s="9"/>
      <c r="JH259" s="9"/>
      <c r="JI259" s="9"/>
      <c r="JJ259" s="9"/>
      <c r="JK259" s="9"/>
      <c r="JL259" s="9"/>
      <c r="JM259" s="9"/>
      <c r="JN259" s="9"/>
      <c r="JO259" s="9"/>
      <c r="JP259" s="9"/>
      <c r="JQ259" s="9"/>
      <c r="JR259" s="9"/>
      <c r="JS259" s="9"/>
      <c r="JT259" s="9"/>
      <c r="JU259" s="9"/>
      <c r="JV259" s="9"/>
      <c r="JW259" s="9"/>
      <c r="JX259" s="9"/>
      <c r="JY259" s="9"/>
      <c r="JZ259" s="9"/>
      <c r="KA259" s="9"/>
      <c r="KB259" s="9"/>
      <c r="KC259" s="9"/>
      <c r="KD259" s="9"/>
      <c r="KE259" s="9"/>
      <c r="KF259" s="9"/>
      <c r="KG259" s="9"/>
      <c r="KH259" s="9"/>
      <c r="KI259" s="9"/>
      <c r="KJ259" s="9"/>
      <c r="KK259" s="9"/>
      <c r="KL259" s="9"/>
      <c r="KM259" s="9"/>
      <c r="KN259" s="9"/>
      <c r="KO259" s="9"/>
      <c r="KP259" s="9"/>
      <c r="KQ259" s="9"/>
      <c r="KR259" s="9"/>
      <c r="KS259" s="9"/>
      <c r="KT259" s="9"/>
      <c r="KU259" s="9"/>
      <c r="KV259" s="9"/>
      <c r="KW259" s="9"/>
      <c r="KX259" s="9"/>
      <c r="KY259" s="9"/>
      <c r="KZ259" s="9"/>
      <c r="LA259" s="9"/>
      <c r="LB259" s="9"/>
      <c r="LC259" s="9"/>
      <c r="LD259" s="9"/>
      <c r="LE259" s="9"/>
      <c r="LF259" s="9"/>
      <c r="LG259" s="9"/>
      <c r="LH259" s="9"/>
      <c r="LI259" s="9"/>
      <c r="LJ259" s="9"/>
      <c r="LK259" s="9"/>
      <c r="LL259" s="9"/>
      <c r="LM259" s="9"/>
      <c r="LN259" s="9"/>
      <c r="LO259" s="9"/>
      <c r="LP259" s="9"/>
      <c r="LQ259" s="9"/>
      <c r="LR259" s="9"/>
      <c r="LS259" s="9"/>
      <c r="LT259" s="9"/>
    </row>
    <row r="260" spans="1:332" s="15" customFormat="1" ht="220.5" x14ac:dyDescent="0.25">
      <c r="A260" s="662" t="str">
        <f>CONCATENATE(MUEBLES2[[#This Row],[No..]],"-",MUEBLES2[[#This Row],[No. Area ]],"-",MUEBLES2[[#This Row],[No. Del Bien ]],"-",MUEBLES2[[#This Row],[No. Consecutivo del Bien ]],"-",MUEBLES2[[#This Row],[No. de inventario]])</f>
        <v>05-48-274-043-0254</v>
      </c>
      <c r="B260" s="495"/>
      <c r="C260" s="495" t="s">
        <v>6979</v>
      </c>
      <c r="D260" s="494" t="s">
        <v>4063</v>
      </c>
      <c r="E260" s="495" t="str">
        <f>VLOOKUP(MUEBLES2[[#This Row],[No..]],EDIFICIOS[],2,FALSE)</f>
        <v>SISTEMA MUNICIPAL DIF</v>
      </c>
      <c r="F260" s="495" t="str">
        <f>VLOOKUP(MUEBLES2[[#This Row],[No..]],EDIFICIOS[],3,FALSE)</f>
        <v>AV. REFORMA S/N, SECCIÓN NORTE, MANZANA 2, SANTIAGO DE ANAYA, HIDALGO</v>
      </c>
      <c r="G260" s="496" t="s">
        <v>4293</v>
      </c>
      <c r="H260" s="494" t="str">
        <f>VLOOKUP(MUEBLES2[[#This Row],[No. Area ]],AREAS[],2,FALSE)</f>
        <v>SISTEMA MUNICIPAL PARA EL DESARROLLO INTEGRAL DE LA FAMILIA</v>
      </c>
      <c r="I260" s="496" t="str">
        <f>VLOOKUP(MUEBLES2[[#This Row],[No. Area ]],AREAS[],5,FALSE)</f>
        <v>C. BELEN GONZÁLEZ BARRERA</v>
      </c>
      <c r="J260" s="496"/>
      <c r="K260" s="494" t="e">
        <f>VLOOKUP(MUEBLES2[[#This Row],[Núm. De nomina]],PERSONAL[],2,FALSE)</f>
        <v>#N/A</v>
      </c>
      <c r="L260" s="496" t="e">
        <f>VLOOKUP(MUEBLES2[[#This Row],[Núm. De nomina]],PERSONAL[],3,FALSE)</f>
        <v>#N/A</v>
      </c>
      <c r="M260" s="499" t="s">
        <v>4907</v>
      </c>
      <c r="N260" s="529" t="s">
        <v>4734</v>
      </c>
      <c r="O260" s="497" t="str">
        <f>VLOOKUP(MUEBLES2[[#This Row],[No. Del Bien ]],BIENES[],2,FALSE)</f>
        <v xml:space="preserve">SILLA PLEGABLE  </v>
      </c>
      <c r="P260" s="499" t="s">
        <v>2747</v>
      </c>
      <c r="Q260" s="529" t="s">
        <v>5196</v>
      </c>
      <c r="R260" s="494" t="s">
        <v>39</v>
      </c>
      <c r="S260" s="494" t="s">
        <v>39</v>
      </c>
      <c r="T260" s="494" t="s">
        <v>39</v>
      </c>
      <c r="U260" s="494" t="s">
        <v>2748</v>
      </c>
      <c r="V260" s="525">
        <v>44117</v>
      </c>
      <c r="W260" s="528">
        <v>926.45</v>
      </c>
      <c r="X260" s="528"/>
      <c r="Y260" s="528"/>
      <c r="Z260" s="510" t="s">
        <v>33</v>
      </c>
      <c r="AA260" s="546"/>
      <c r="AB260" s="493"/>
      <c r="AC260" s="600" t="s">
        <v>2749</v>
      </c>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c r="DP260" s="9"/>
      <c r="DQ260" s="9"/>
      <c r="DR260" s="9"/>
      <c r="DS260" s="9"/>
      <c r="DT260" s="9"/>
      <c r="DU260" s="9"/>
      <c r="DV260" s="9"/>
      <c r="DW260" s="9"/>
      <c r="DX260" s="9"/>
      <c r="DY260" s="9"/>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9"/>
      <c r="HF260" s="9"/>
      <c r="HG260" s="9"/>
      <c r="HH260" s="9"/>
      <c r="HI260" s="9"/>
      <c r="HJ260" s="9"/>
      <c r="HK260" s="9"/>
      <c r="HL260" s="9"/>
      <c r="HM260" s="9"/>
      <c r="HN260" s="9"/>
      <c r="HO260" s="9"/>
      <c r="HP260" s="9"/>
      <c r="HQ260" s="9"/>
      <c r="HR260" s="9"/>
      <c r="HS260" s="9"/>
      <c r="HT260" s="9"/>
      <c r="HU260" s="9"/>
      <c r="HV260" s="9"/>
      <c r="HW260" s="9"/>
      <c r="HX260" s="9"/>
      <c r="HY260" s="9"/>
      <c r="HZ260" s="9"/>
      <c r="IA260" s="9"/>
      <c r="IB260" s="9"/>
      <c r="IC260" s="9"/>
      <c r="ID260" s="9"/>
      <c r="IE260" s="9"/>
      <c r="IF260" s="9"/>
      <c r="IG260" s="9"/>
      <c r="IH260" s="9"/>
      <c r="II260" s="9"/>
      <c r="IJ260" s="9"/>
      <c r="IK260" s="9"/>
      <c r="IL260" s="9"/>
      <c r="IM260" s="9"/>
      <c r="IN260" s="9"/>
      <c r="IO260" s="9"/>
      <c r="IP260" s="9"/>
      <c r="IQ260" s="9"/>
      <c r="IR260" s="9"/>
      <c r="IS260" s="9"/>
      <c r="IT260" s="9"/>
      <c r="IU260" s="9"/>
      <c r="IV260" s="9"/>
      <c r="IW260" s="9"/>
      <c r="IX260" s="9"/>
      <c r="IY260" s="9"/>
      <c r="IZ260" s="9"/>
      <c r="JA260" s="9"/>
      <c r="JB260" s="9"/>
      <c r="JC260" s="9"/>
      <c r="JD260" s="9"/>
      <c r="JE260" s="9"/>
      <c r="JF260" s="9"/>
      <c r="JG260" s="9"/>
      <c r="JH260" s="9"/>
      <c r="JI260" s="9"/>
      <c r="JJ260" s="9"/>
      <c r="JK260" s="9"/>
      <c r="JL260" s="9"/>
      <c r="JM260" s="9"/>
      <c r="JN260" s="9"/>
      <c r="JO260" s="9"/>
      <c r="JP260" s="9"/>
      <c r="JQ260" s="9"/>
      <c r="JR260" s="9"/>
      <c r="JS260" s="9"/>
      <c r="JT260" s="9"/>
      <c r="JU260" s="9"/>
      <c r="JV260" s="9"/>
      <c r="JW260" s="9"/>
      <c r="JX260" s="9"/>
      <c r="JY260" s="9"/>
      <c r="JZ260" s="9"/>
      <c r="KA260" s="9"/>
      <c r="KB260" s="9"/>
      <c r="KC260" s="9"/>
      <c r="KD260" s="9"/>
      <c r="KE260" s="9"/>
      <c r="KF260" s="9"/>
      <c r="KG260" s="9"/>
      <c r="KH260" s="9"/>
      <c r="KI260" s="9"/>
      <c r="KJ260" s="9"/>
      <c r="KK260" s="9"/>
      <c r="KL260" s="9"/>
      <c r="KM260" s="9"/>
      <c r="KN260" s="9"/>
      <c r="KO260" s="9"/>
      <c r="KP260" s="9"/>
      <c r="KQ260" s="9"/>
      <c r="KR260" s="9"/>
      <c r="KS260" s="9"/>
      <c r="KT260" s="9"/>
      <c r="KU260" s="9"/>
      <c r="KV260" s="9"/>
      <c r="KW260" s="9"/>
      <c r="KX260" s="9"/>
      <c r="KY260" s="9"/>
      <c r="KZ260" s="9"/>
      <c r="LA260" s="9"/>
      <c r="LB260" s="9"/>
      <c r="LC260" s="9"/>
      <c r="LD260" s="9"/>
      <c r="LE260" s="9"/>
      <c r="LF260" s="9"/>
      <c r="LG260" s="9"/>
      <c r="LH260" s="9"/>
      <c r="LI260" s="9"/>
      <c r="LJ260" s="9"/>
      <c r="LK260" s="9"/>
      <c r="LL260" s="9"/>
      <c r="LM260" s="9"/>
      <c r="LN260" s="9"/>
      <c r="LO260" s="9"/>
      <c r="LP260" s="9"/>
      <c r="LQ260" s="9"/>
      <c r="LR260" s="9"/>
      <c r="LS260" s="9"/>
      <c r="LT260" s="9"/>
    </row>
    <row r="261" spans="1:332" s="15" customFormat="1" ht="220.5" x14ac:dyDescent="0.25">
      <c r="A261" s="662" t="str">
        <f>CONCATENATE(MUEBLES2[[#This Row],[No..]],"-",MUEBLES2[[#This Row],[No. Area ]],"-",MUEBLES2[[#This Row],[No. Del Bien ]],"-",MUEBLES2[[#This Row],[No. Consecutivo del Bien ]],"-",MUEBLES2[[#This Row],[No. de inventario]])</f>
        <v>05-48-274-044-0255</v>
      </c>
      <c r="B261" s="495"/>
      <c r="C261" s="495" t="s">
        <v>6980</v>
      </c>
      <c r="D261" s="494" t="s">
        <v>4063</v>
      </c>
      <c r="E261" s="495" t="str">
        <f>VLOOKUP(MUEBLES2[[#This Row],[No..]],EDIFICIOS[],2,FALSE)</f>
        <v>SISTEMA MUNICIPAL DIF</v>
      </c>
      <c r="F261" s="495" t="str">
        <f>VLOOKUP(MUEBLES2[[#This Row],[No..]],EDIFICIOS[],3,FALSE)</f>
        <v>AV. REFORMA S/N, SECCIÓN NORTE, MANZANA 2, SANTIAGO DE ANAYA, HIDALGO</v>
      </c>
      <c r="G261" s="496" t="s">
        <v>4293</v>
      </c>
      <c r="H261" s="494" t="str">
        <f>VLOOKUP(MUEBLES2[[#This Row],[No. Area ]],AREAS[],2,FALSE)</f>
        <v>SISTEMA MUNICIPAL PARA EL DESARROLLO INTEGRAL DE LA FAMILIA</v>
      </c>
      <c r="I261" s="496" t="str">
        <f>VLOOKUP(MUEBLES2[[#This Row],[No. Area ]],AREAS[],5,FALSE)</f>
        <v>C. BELEN GONZÁLEZ BARRERA</v>
      </c>
      <c r="J261" s="496"/>
      <c r="K261" s="494" t="e">
        <f>VLOOKUP(MUEBLES2[[#This Row],[Núm. De nomina]],PERSONAL[],2,FALSE)</f>
        <v>#N/A</v>
      </c>
      <c r="L261" s="496" t="e">
        <f>VLOOKUP(MUEBLES2[[#This Row],[Núm. De nomina]],PERSONAL[],3,FALSE)</f>
        <v>#N/A</v>
      </c>
      <c r="M261" s="499" t="s">
        <v>4907</v>
      </c>
      <c r="N261" s="529" t="s">
        <v>4735</v>
      </c>
      <c r="O261" s="497" t="str">
        <f>VLOOKUP(MUEBLES2[[#This Row],[No. Del Bien ]],BIENES[],2,FALSE)</f>
        <v xml:space="preserve">SILLA PLEGABLE  </v>
      </c>
      <c r="P261" s="499" t="s">
        <v>2747</v>
      </c>
      <c r="Q261" s="529" t="s">
        <v>5197</v>
      </c>
      <c r="R261" s="494" t="s">
        <v>39</v>
      </c>
      <c r="S261" s="494" t="s">
        <v>39</v>
      </c>
      <c r="T261" s="494" t="s">
        <v>39</v>
      </c>
      <c r="U261" s="494" t="s">
        <v>2748</v>
      </c>
      <c r="V261" s="525">
        <v>44117</v>
      </c>
      <c r="W261" s="528">
        <v>926.45</v>
      </c>
      <c r="X261" s="528"/>
      <c r="Y261" s="528"/>
      <c r="Z261" s="510" t="s">
        <v>33</v>
      </c>
      <c r="AA261" s="546"/>
      <c r="AB261" s="493"/>
      <c r="AC261" s="600" t="s">
        <v>2749</v>
      </c>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9"/>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9"/>
      <c r="HF261" s="9"/>
      <c r="HG261" s="9"/>
      <c r="HH261" s="9"/>
      <c r="HI261" s="9"/>
      <c r="HJ261" s="9"/>
      <c r="HK261" s="9"/>
      <c r="HL261" s="9"/>
      <c r="HM261" s="9"/>
      <c r="HN261" s="9"/>
      <c r="HO261" s="9"/>
      <c r="HP261" s="9"/>
      <c r="HQ261" s="9"/>
      <c r="HR261" s="9"/>
      <c r="HS261" s="9"/>
      <c r="HT261" s="9"/>
      <c r="HU261" s="9"/>
      <c r="HV261" s="9"/>
      <c r="HW261" s="9"/>
      <c r="HX261" s="9"/>
      <c r="HY261" s="9"/>
      <c r="HZ261" s="9"/>
      <c r="IA261" s="9"/>
      <c r="IB261" s="9"/>
      <c r="IC261" s="9"/>
      <c r="ID261" s="9"/>
      <c r="IE261" s="9"/>
      <c r="IF261" s="9"/>
      <c r="IG261" s="9"/>
      <c r="IH261" s="9"/>
      <c r="II261" s="9"/>
      <c r="IJ261" s="9"/>
      <c r="IK261" s="9"/>
      <c r="IL261" s="9"/>
      <c r="IM261" s="9"/>
      <c r="IN261" s="9"/>
      <c r="IO261" s="9"/>
      <c r="IP261" s="9"/>
      <c r="IQ261" s="9"/>
      <c r="IR261" s="9"/>
      <c r="IS261" s="9"/>
      <c r="IT261" s="9"/>
      <c r="IU261" s="9"/>
      <c r="IV261" s="9"/>
      <c r="IW261" s="9"/>
      <c r="IX261" s="9"/>
      <c r="IY261" s="9"/>
      <c r="IZ261" s="9"/>
      <c r="JA261" s="9"/>
      <c r="JB261" s="9"/>
      <c r="JC261" s="9"/>
      <c r="JD261" s="9"/>
      <c r="JE261" s="9"/>
      <c r="JF261" s="9"/>
      <c r="JG261" s="9"/>
      <c r="JH261" s="9"/>
      <c r="JI261" s="9"/>
      <c r="JJ261" s="9"/>
      <c r="JK261" s="9"/>
      <c r="JL261" s="9"/>
      <c r="JM261" s="9"/>
      <c r="JN261" s="9"/>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c r="KN261" s="9"/>
      <c r="KO261" s="9"/>
      <c r="KP261" s="9"/>
      <c r="KQ261" s="9"/>
      <c r="KR261" s="9"/>
      <c r="KS261" s="9"/>
      <c r="KT261" s="9"/>
      <c r="KU261" s="9"/>
      <c r="KV261" s="9"/>
      <c r="KW261" s="9"/>
      <c r="KX261" s="9"/>
      <c r="KY261" s="9"/>
      <c r="KZ261" s="9"/>
      <c r="LA261" s="9"/>
      <c r="LB261" s="9"/>
      <c r="LC261" s="9"/>
      <c r="LD261" s="9"/>
      <c r="LE261" s="9"/>
      <c r="LF261" s="9"/>
      <c r="LG261" s="9"/>
      <c r="LH261" s="9"/>
      <c r="LI261" s="9"/>
      <c r="LJ261" s="9"/>
      <c r="LK261" s="9"/>
      <c r="LL261" s="9"/>
      <c r="LM261" s="9"/>
      <c r="LN261" s="9"/>
      <c r="LO261" s="9"/>
      <c r="LP261" s="9"/>
      <c r="LQ261" s="9"/>
      <c r="LR261" s="9"/>
      <c r="LS261" s="9"/>
      <c r="LT261" s="9"/>
    </row>
    <row r="262" spans="1:332" s="15" customFormat="1" ht="220.5" x14ac:dyDescent="0.25">
      <c r="A262" s="662" t="str">
        <f>CONCATENATE(MUEBLES2[[#This Row],[No..]],"-",MUEBLES2[[#This Row],[No. Area ]],"-",MUEBLES2[[#This Row],[No. Del Bien ]],"-",MUEBLES2[[#This Row],[No. Consecutivo del Bien ]],"-",MUEBLES2[[#This Row],[No. de inventario]])</f>
        <v>05-48-274-045-0256</v>
      </c>
      <c r="B262" s="495"/>
      <c r="C262" s="495" t="s">
        <v>6981</v>
      </c>
      <c r="D262" s="494" t="s">
        <v>4063</v>
      </c>
      <c r="E262" s="495" t="str">
        <f>VLOOKUP(MUEBLES2[[#This Row],[No..]],EDIFICIOS[],2,FALSE)</f>
        <v>SISTEMA MUNICIPAL DIF</v>
      </c>
      <c r="F262" s="495" t="str">
        <f>VLOOKUP(MUEBLES2[[#This Row],[No..]],EDIFICIOS[],3,FALSE)</f>
        <v>AV. REFORMA S/N, SECCIÓN NORTE, MANZANA 2, SANTIAGO DE ANAYA, HIDALGO</v>
      </c>
      <c r="G262" s="496" t="s">
        <v>4293</v>
      </c>
      <c r="H262" s="494" t="str">
        <f>VLOOKUP(MUEBLES2[[#This Row],[No. Area ]],AREAS[],2,FALSE)</f>
        <v>SISTEMA MUNICIPAL PARA EL DESARROLLO INTEGRAL DE LA FAMILIA</v>
      </c>
      <c r="I262" s="496" t="str">
        <f>VLOOKUP(MUEBLES2[[#This Row],[No. Area ]],AREAS[],5,FALSE)</f>
        <v>C. BELEN GONZÁLEZ BARRERA</v>
      </c>
      <c r="J262" s="496"/>
      <c r="K262" s="494" t="e">
        <f>VLOOKUP(MUEBLES2[[#This Row],[Núm. De nomina]],PERSONAL[],2,FALSE)</f>
        <v>#N/A</v>
      </c>
      <c r="L262" s="496" t="e">
        <f>VLOOKUP(MUEBLES2[[#This Row],[Núm. De nomina]],PERSONAL[],3,FALSE)</f>
        <v>#N/A</v>
      </c>
      <c r="M262" s="499" t="s">
        <v>4907</v>
      </c>
      <c r="N262" s="529" t="s">
        <v>4736</v>
      </c>
      <c r="O262" s="497" t="str">
        <f>VLOOKUP(MUEBLES2[[#This Row],[No. Del Bien ]],BIENES[],2,FALSE)</f>
        <v xml:space="preserve">SILLA PLEGABLE  </v>
      </c>
      <c r="P262" s="499" t="s">
        <v>2747</v>
      </c>
      <c r="Q262" s="529" t="s">
        <v>5198</v>
      </c>
      <c r="R262" s="494" t="s">
        <v>39</v>
      </c>
      <c r="S262" s="494" t="s">
        <v>39</v>
      </c>
      <c r="T262" s="494" t="s">
        <v>39</v>
      </c>
      <c r="U262" s="494" t="s">
        <v>2748</v>
      </c>
      <c r="V262" s="525">
        <v>44117</v>
      </c>
      <c r="W262" s="528">
        <v>926.45</v>
      </c>
      <c r="X262" s="528"/>
      <c r="Y262" s="528"/>
      <c r="Z262" s="510" t="s">
        <v>33</v>
      </c>
      <c r="AA262" s="546"/>
      <c r="AB262" s="493"/>
      <c r="AC262" s="600" t="s">
        <v>2749</v>
      </c>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9"/>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9"/>
      <c r="HF262" s="9"/>
      <c r="HG262" s="9"/>
      <c r="HH262" s="9"/>
      <c r="HI262" s="9"/>
      <c r="HJ262" s="9"/>
      <c r="HK262" s="9"/>
      <c r="HL262" s="9"/>
      <c r="HM262" s="9"/>
      <c r="HN262" s="9"/>
      <c r="HO262" s="9"/>
      <c r="HP262" s="9"/>
      <c r="HQ262" s="9"/>
      <c r="HR262" s="9"/>
      <c r="HS262" s="9"/>
      <c r="HT262" s="9"/>
      <c r="HU262" s="9"/>
      <c r="HV262" s="9"/>
      <c r="HW262" s="9"/>
      <c r="HX262" s="9"/>
      <c r="HY262" s="9"/>
      <c r="HZ262" s="9"/>
      <c r="IA262" s="9"/>
      <c r="IB262" s="9"/>
      <c r="IC262" s="9"/>
      <c r="ID262" s="9"/>
      <c r="IE262" s="9"/>
      <c r="IF262" s="9"/>
      <c r="IG262" s="9"/>
      <c r="IH262" s="9"/>
      <c r="II262" s="9"/>
      <c r="IJ262" s="9"/>
      <c r="IK262" s="9"/>
      <c r="IL262" s="9"/>
      <c r="IM262" s="9"/>
      <c r="IN262" s="9"/>
      <c r="IO262" s="9"/>
      <c r="IP262" s="9"/>
      <c r="IQ262" s="9"/>
      <c r="IR262" s="9"/>
      <c r="IS262" s="9"/>
      <c r="IT262" s="9"/>
      <c r="IU262" s="9"/>
      <c r="IV262" s="9"/>
      <c r="IW262" s="9"/>
      <c r="IX262" s="9"/>
      <c r="IY262" s="9"/>
      <c r="IZ262" s="9"/>
      <c r="JA262" s="9"/>
      <c r="JB262" s="9"/>
      <c r="JC262" s="9"/>
      <c r="JD262" s="9"/>
      <c r="JE262" s="9"/>
      <c r="JF262" s="9"/>
      <c r="JG262" s="9"/>
      <c r="JH262" s="9"/>
      <c r="JI262" s="9"/>
      <c r="JJ262" s="9"/>
      <c r="JK262" s="9"/>
      <c r="JL262" s="9"/>
      <c r="JM262" s="9"/>
      <c r="JN262" s="9"/>
      <c r="JO262" s="9"/>
      <c r="JP262" s="9"/>
      <c r="JQ262" s="9"/>
      <c r="JR262" s="9"/>
      <c r="JS262" s="9"/>
      <c r="JT262" s="9"/>
      <c r="JU262" s="9"/>
      <c r="JV262" s="9"/>
      <c r="JW262" s="9"/>
      <c r="JX262" s="9"/>
      <c r="JY262" s="9"/>
      <c r="JZ262" s="9"/>
      <c r="KA262" s="9"/>
      <c r="KB262" s="9"/>
      <c r="KC262" s="9"/>
      <c r="KD262" s="9"/>
      <c r="KE262" s="9"/>
      <c r="KF262" s="9"/>
      <c r="KG262" s="9"/>
      <c r="KH262" s="9"/>
      <c r="KI262" s="9"/>
      <c r="KJ262" s="9"/>
      <c r="KK262" s="9"/>
      <c r="KL262" s="9"/>
      <c r="KM262" s="9"/>
      <c r="KN262" s="9"/>
      <c r="KO262" s="9"/>
      <c r="KP262" s="9"/>
      <c r="KQ262" s="9"/>
      <c r="KR262" s="9"/>
      <c r="KS262" s="9"/>
      <c r="KT262" s="9"/>
      <c r="KU262" s="9"/>
      <c r="KV262" s="9"/>
      <c r="KW262" s="9"/>
      <c r="KX262" s="9"/>
      <c r="KY262" s="9"/>
      <c r="KZ262" s="9"/>
      <c r="LA262" s="9"/>
      <c r="LB262" s="9"/>
      <c r="LC262" s="9"/>
      <c r="LD262" s="9"/>
      <c r="LE262" s="9"/>
      <c r="LF262" s="9"/>
      <c r="LG262" s="9"/>
      <c r="LH262" s="9"/>
      <c r="LI262" s="9"/>
      <c r="LJ262" s="9"/>
      <c r="LK262" s="9"/>
      <c r="LL262" s="9"/>
      <c r="LM262" s="9"/>
      <c r="LN262" s="9"/>
      <c r="LO262" s="9"/>
      <c r="LP262" s="9"/>
      <c r="LQ262" s="9"/>
      <c r="LR262" s="9"/>
      <c r="LS262" s="9"/>
      <c r="LT262" s="9"/>
    </row>
    <row r="263" spans="1:332" s="15" customFormat="1" ht="220.5" x14ac:dyDescent="0.25">
      <c r="A263" s="662" t="str">
        <f>CONCATENATE(MUEBLES2[[#This Row],[No..]],"-",MUEBLES2[[#This Row],[No. Area ]],"-",MUEBLES2[[#This Row],[No. Del Bien ]],"-",MUEBLES2[[#This Row],[No. Consecutivo del Bien ]],"-",MUEBLES2[[#This Row],[No. de inventario]])</f>
        <v>05-48-274-046-0257</v>
      </c>
      <c r="B263" s="495"/>
      <c r="C263" s="495" t="s">
        <v>6982</v>
      </c>
      <c r="D263" s="494" t="s">
        <v>4063</v>
      </c>
      <c r="E263" s="495" t="str">
        <f>VLOOKUP(MUEBLES2[[#This Row],[No..]],EDIFICIOS[],2,FALSE)</f>
        <v>SISTEMA MUNICIPAL DIF</v>
      </c>
      <c r="F263" s="495" t="str">
        <f>VLOOKUP(MUEBLES2[[#This Row],[No..]],EDIFICIOS[],3,FALSE)</f>
        <v>AV. REFORMA S/N, SECCIÓN NORTE, MANZANA 2, SANTIAGO DE ANAYA, HIDALGO</v>
      </c>
      <c r="G263" s="496" t="s">
        <v>4293</v>
      </c>
      <c r="H263" s="494" t="str">
        <f>VLOOKUP(MUEBLES2[[#This Row],[No. Area ]],AREAS[],2,FALSE)</f>
        <v>SISTEMA MUNICIPAL PARA EL DESARROLLO INTEGRAL DE LA FAMILIA</v>
      </c>
      <c r="I263" s="496" t="str">
        <f>VLOOKUP(MUEBLES2[[#This Row],[No. Area ]],AREAS[],5,FALSE)</f>
        <v>C. BELEN GONZÁLEZ BARRERA</v>
      </c>
      <c r="J263" s="496"/>
      <c r="K263" s="494" t="e">
        <f>VLOOKUP(MUEBLES2[[#This Row],[Núm. De nomina]],PERSONAL[],2,FALSE)</f>
        <v>#N/A</v>
      </c>
      <c r="L263" s="496" t="e">
        <f>VLOOKUP(MUEBLES2[[#This Row],[Núm. De nomina]],PERSONAL[],3,FALSE)</f>
        <v>#N/A</v>
      </c>
      <c r="M263" s="499" t="s">
        <v>4907</v>
      </c>
      <c r="N263" s="529" t="s">
        <v>4737</v>
      </c>
      <c r="O263" s="497" t="str">
        <f>VLOOKUP(MUEBLES2[[#This Row],[No. Del Bien ]],BIENES[],2,FALSE)</f>
        <v xml:space="preserve">SILLA PLEGABLE  </v>
      </c>
      <c r="P263" s="499" t="s">
        <v>2747</v>
      </c>
      <c r="Q263" s="529" t="s">
        <v>5199</v>
      </c>
      <c r="R263" s="494" t="s">
        <v>39</v>
      </c>
      <c r="S263" s="494" t="s">
        <v>39</v>
      </c>
      <c r="T263" s="494" t="s">
        <v>39</v>
      </c>
      <c r="U263" s="494" t="s">
        <v>2748</v>
      </c>
      <c r="V263" s="525">
        <v>44117</v>
      </c>
      <c r="W263" s="528">
        <v>926.45</v>
      </c>
      <c r="X263" s="528"/>
      <c r="Y263" s="528"/>
      <c r="Z263" s="510" t="s">
        <v>33</v>
      </c>
      <c r="AA263" s="546"/>
      <c r="AB263" s="493"/>
      <c r="AC263" s="600" t="s">
        <v>2749</v>
      </c>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9"/>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9"/>
      <c r="HF263" s="9"/>
      <c r="HG263" s="9"/>
      <c r="HH263" s="9"/>
      <c r="HI263" s="9"/>
      <c r="HJ263" s="9"/>
      <c r="HK263" s="9"/>
      <c r="HL263" s="9"/>
      <c r="HM263" s="9"/>
      <c r="HN263" s="9"/>
      <c r="HO263" s="9"/>
      <c r="HP263" s="9"/>
      <c r="HQ263" s="9"/>
      <c r="HR263" s="9"/>
      <c r="HS263" s="9"/>
      <c r="HT263" s="9"/>
      <c r="HU263" s="9"/>
      <c r="HV263" s="9"/>
      <c r="HW263" s="9"/>
      <c r="HX263" s="9"/>
      <c r="HY263" s="9"/>
      <c r="HZ263" s="9"/>
      <c r="IA263" s="9"/>
      <c r="IB263" s="9"/>
      <c r="IC263" s="9"/>
      <c r="ID263" s="9"/>
      <c r="IE263" s="9"/>
      <c r="IF263" s="9"/>
      <c r="IG263" s="9"/>
      <c r="IH263" s="9"/>
      <c r="II263" s="9"/>
      <c r="IJ263" s="9"/>
      <c r="IK263" s="9"/>
      <c r="IL263" s="9"/>
      <c r="IM263" s="9"/>
      <c r="IN263" s="9"/>
      <c r="IO263" s="9"/>
      <c r="IP263" s="9"/>
      <c r="IQ263" s="9"/>
      <c r="IR263" s="9"/>
      <c r="IS263" s="9"/>
      <c r="IT263" s="9"/>
      <c r="IU263" s="9"/>
      <c r="IV263" s="9"/>
      <c r="IW263" s="9"/>
      <c r="IX263" s="9"/>
      <c r="IY263" s="9"/>
      <c r="IZ263" s="9"/>
      <c r="JA263" s="9"/>
      <c r="JB263" s="9"/>
      <c r="JC263" s="9"/>
      <c r="JD263" s="9"/>
      <c r="JE263" s="9"/>
      <c r="JF263" s="9"/>
      <c r="JG263" s="9"/>
      <c r="JH263" s="9"/>
      <c r="JI263" s="9"/>
      <c r="JJ263" s="9"/>
      <c r="JK263" s="9"/>
      <c r="JL263" s="9"/>
      <c r="JM263" s="9"/>
      <c r="JN263" s="9"/>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c r="KN263" s="9"/>
      <c r="KO263" s="9"/>
      <c r="KP263" s="9"/>
      <c r="KQ263" s="9"/>
      <c r="KR263" s="9"/>
      <c r="KS263" s="9"/>
      <c r="KT263" s="9"/>
      <c r="KU263" s="9"/>
      <c r="KV263" s="9"/>
      <c r="KW263" s="9"/>
      <c r="KX263" s="9"/>
      <c r="KY263" s="9"/>
      <c r="KZ263" s="9"/>
      <c r="LA263" s="9"/>
      <c r="LB263" s="9"/>
      <c r="LC263" s="9"/>
      <c r="LD263" s="9"/>
      <c r="LE263" s="9"/>
      <c r="LF263" s="9"/>
      <c r="LG263" s="9"/>
      <c r="LH263" s="9"/>
      <c r="LI263" s="9"/>
      <c r="LJ263" s="9"/>
      <c r="LK263" s="9"/>
      <c r="LL263" s="9"/>
      <c r="LM263" s="9"/>
      <c r="LN263" s="9"/>
      <c r="LO263" s="9"/>
      <c r="LP263" s="9"/>
      <c r="LQ263" s="9"/>
      <c r="LR263" s="9"/>
      <c r="LS263" s="9"/>
      <c r="LT263" s="9"/>
    </row>
    <row r="264" spans="1:332" s="15" customFormat="1" ht="220.5" x14ac:dyDescent="0.25">
      <c r="A264" s="662" t="str">
        <f>CONCATENATE(MUEBLES2[[#This Row],[No..]],"-",MUEBLES2[[#This Row],[No. Area ]],"-",MUEBLES2[[#This Row],[No. Del Bien ]],"-",MUEBLES2[[#This Row],[No. Consecutivo del Bien ]],"-",MUEBLES2[[#This Row],[No. de inventario]])</f>
        <v>05-48-274-047-0258</v>
      </c>
      <c r="B264" s="495"/>
      <c r="C264" s="495" t="s">
        <v>6983</v>
      </c>
      <c r="D264" s="494" t="s">
        <v>4063</v>
      </c>
      <c r="E264" s="495" t="str">
        <f>VLOOKUP(MUEBLES2[[#This Row],[No..]],EDIFICIOS[],2,FALSE)</f>
        <v>SISTEMA MUNICIPAL DIF</v>
      </c>
      <c r="F264" s="495" t="str">
        <f>VLOOKUP(MUEBLES2[[#This Row],[No..]],EDIFICIOS[],3,FALSE)</f>
        <v>AV. REFORMA S/N, SECCIÓN NORTE, MANZANA 2, SANTIAGO DE ANAYA, HIDALGO</v>
      </c>
      <c r="G264" s="496" t="s">
        <v>4293</v>
      </c>
      <c r="H264" s="494" t="str">
        <f>VLOOKUP(MUEBLES2[[#This Row],[No. Area ]],AREAS[],2,FALSE)</f>
        <v>SISTEMA MUNICIPAL PARA EL DESARROLLO INTEGRAL DE LA FAMILIA</v>
      </c>
      <c r="I264" s="496" t="str">
        <f>VLOOKUP(MUEBLES2[[#This Row],[No. Area ]],AREAS[],5,FALSE)</f>
        <v>C. BELEN GONZÁLEZ BARRERA</v>
      </c>
      <c r="J264" s="496"/>
      <c r="K264" s="494" t="e">
        <f>VLOOKUP(MUEBLES2[[#This Row],[Núm. De nomina]],PERSONAL[],2,FALSE)</f>
        <v>#N/A</v>
      </c>
      <c r="L264" s="496" t="e">
        <f>VLOOKUP(MUEBLES2[[#This Row],[Núm. De nomina]],PERSONAL[],3,FALSE)</f>
        <v>#N/A</v>
      </c>
      <c r="M264" s="499" t="s">
        <v>4907</v>
      </c>
      <c r="N264" s="529" t="s">
        <v>4738</v>
      </c>
      <c r="O264" s="497" t="str">
        <f>VLOOKUP(MUEBLES2[[#This Row],[No. Del Bien ]],BIENES[],2,FALSE)</f>
        <v xml:space="preserve">SILLA PLEGABLE  </v>
      </c>
      <c r="P264" s="499" t="s">
        <v>2747</v>
      </c>
      <c r="Q264" s="529" t="s">
        <v>5200</v>
      </c>
      <c r="R264" s="494" t="s">
        <v>39</v>
      </c>
      <c r="S264" s="494" t="s">
        <v>39</v>
      </c>
      <c r="T264" s="494" t="s">
        <v>39</v>
      </c>
      <c r="U264" s="494" t="s">
        <v>2748</v>
      </c>
      <c r="V264" s="525">
        <v>44117</v>
      </c>
      <c r="W264" s="528">
        <v>926.45</v>
      </c>
      <c r="X264" s="528"/>
      <c r="Y264" s="528"/>
      <c r="Z264" s="510" t="s">
        <v>33</v>
      </c>
      <c r="AA264" s="546"/>
      <c r="AB264" s="493"/>
      <c r="AC264" s="600" t="s">
        <v>2749</v>
      </c>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9"/>
      <c r="GW264" s="9"/>
      <c r="GX264" s="9"/>
      <c r="GY264" s="9"/>
      <c r="GZ264" s="9"/>
      <c r="HA264" s="9"/>
      <c r="HB264" s="9"/>
      <c r="HC264" s="9"/>
      <c r="HD264" s="9"/>
      <c r="HE264" s="9"/>
      <c r="HF264" s="9"/>
      <c r="HG264" s="9"/>
      <c r="HH264" s="9"/>
      <c r="HI264" s="9"/>
      <c r="HJ264" s="9"/>
      <c r="HK264" s="9"/>
      <c r="HL264" s="9"/>
      <c r="HM264" s="9"/>
      <c r="HN264" s="9"/>
      <c r="HO264" s="9"/>
      <c r="HP264" s="9"/>
      <c r="HQ264" s="9"/>
      <c r="HR264" s="9"/>
      <c r="HS264" s="9"/>
      <c r="HT264" s="9"/>
      <c r="HU264" s="9"/>
      <c r="HV264" s="9"/>
      <c r="HW264" s="9"/>
      <c r="HX264" s="9"/>
      <c r="HY264" s="9"/>
      <c r="HZ264" s="9"/>
      <c r="IA264" s="9"/>
      <c r="IB264" s="9"/>
      <c r="IC264" s="9"/>
      <c r="ID264" s="9"/>
      <c r="IE264" s="9"/>
      <c r="IF264" s="9"/>
      <c r="IG264" s="9"/>
      <c r="IH264" s="9"/>
      <c r="II264" s="9"/>
      <c r="IJ264" s="9"/>
      <c r="IK264" s="9"/>
      <c r="IL264" s="9"/>
      <c r="IM264" s="9"/>
      <c r="IN264" s="9"/>
      <c r="IO264" s="9"/>
      <c r="IP264" s="9"/>
      <c r="IQ264" s="9"/>
      <c r="IR264" s="9"/>
      <c r="IS264" s="9"/>
      <c r="IT264" s="9"/>
      <c r="IU264" s="9"/>
      <c r="IV264" s="9"/>
      <c r="IW264" s="9"/>
      <c r="IX264" s="9"/>
      <c r="IY264" s="9"/>
      <c r="IZ264" s="9"/>
      <c r="JA264" s="9"/>
      <c r="JB264" s="9"/>
      <c r="JC264" s="9"/>
      <c r="JD264" s="9"/>
      <c r="JE264" s="9"/>
      <c r="JF264" s="9"/>
      <c r="JG264" s="9"/>
      <c r="JH264" s="9"/>
      <c r="JI264" s="9"/>
      <c r="JJ264" s="9"/>
      <c r="JK264" s="9"/>
      <c r="JL264" s="9"/>
      <c r="JM264" s="9"/>
      <c r="JN264" s="9"/>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c r="KN264" s="9"/>
      <c r="KO264" s="9"/>
      <c r="KP264" s="9"/>
      <c r="KQ264" s="9"/>
      <c r="KR264" s="9"/>
      <c r="KS264" s="9"/>
      <c r="KT264" s="9"/>
      <c r="KU264" s="9"/>
      <c r="KV264" s="9"/>
      <c r="KW264" s="9"/>
      <c r="KX264" s="9"/>
      <c r="KY264" s="9"/>
      <c r="KZ264" s="9"/>
      <c r="LA264" s="9"/>
      <c r="LB264" s="9"/>
      <c r="LC264" s="9"/>
      <c r="LD264" s="9"/>
      <c r="LE264" s="9"/>
      <c r="LF264" s="9"/>
      <c r="LG264" s="9"/>
      <c r="LH264" s="9"/>
      <c r="LI264" s="9"/>
      <c r="LJ264" s="9"/>
      <c r="LK264" s="9"/>
      <c r="LL264" s="9"/>
      <c r="LM264" s="9"/>
      <c r="LN264" s="9"/>
      <c r="LO264" s="9"/>
      <c r="LP264" s="9"/>
      <c r="LQ264" s="9"/>
      <c r="LR264" s="9"/>
      <c r="LS264" s="9"/>
      <c r="LT264" s="9"/>
    </row>
    <row r="265" spans="1:332" s="15" customFormat="1" ht="220.5" x14ac:dyDescent="0.25">
      <c r="A265" s="662" t="str">
        <f>CONCATENATE(MUEBLES2[[#This Row],[No..]],"-",MUEBLES2[[#This Row],[No. Area ]],"-",MUEBLES2[[#This Row],[No. Del Bien ]],"-",MUEBLES2[[#This Row],[No. Consecutivo del Bien ]],"-",MUEBLES2[[#This Row],[No. de inventario]])</f>
        <v>05-48-274-048-0259</v>
      </c>
      <c r="B265" s="495"/>
      <c r="C265" s="495" t="s">
        <v>6984</v>
      </c>
      <c r="D265" s="494" t="s">
        <v>4063</v>
      </c>
      <c r="E265" s="495" t="str">
        <f>VLOOKUP(MUEBLES2[[#This Row],[No..]],EDIFICIOS[],2,FALSE)</f>
        <v>SISTEMA MUNICIPAL DIF</v>
      </c>
      <c r="F265" s="495" t="str">
        <f>VLOOKUP(MUEBLES2[[#This Row],[No..]],EDIFICIOS[],3,FALSE)</f>
        <v>AV. REFORMA S/N, SECCIÓN NORTE, MANZANA 2, SANTIAGO DE ANAYA, HIDALGO</v>
      </c>
      <c r="G265" s="496" t="s">
        <v>4293</v>
      </c>
      <c r="H265" s="494" t="str">
        <f>VLOOKUP(MUEBLES2[[#This Row],[No. Area ]],AREAS[],2,FALSE)</f>
        <v>SISTEMA MUNICIPAL PARA EL DESARROLLO INTEGRAL DE LA FAMILIA</v>
      </c>
      <c r="I265" s="496" t="str">
        <f>VLOOKUP(MUEBLES2[[#This Row],[No. Area ]],AREAS[],5,FALSE)</f>
        <v>C. BELEN GONZÁLEZ BARRERA</v>
      </c>
      <c r="J265" s="496"/>
      <c r="K265" s="494" t="e">
        <f>VLOOKUP(MUEBLES2[[#This Row],[Núm. De nomina]],PERSONAL[],2,FALSE)</f>
        <v>#N/A</v>
      </c>
      <c r="L265" s="496" t="e">
        <f>VLOOKUP(MUEBLES2[[#This Row],[Núm. De nomina]],PERSONAL[],3,FALSE)</f>
        <v>#N/A</v>
      </c>
      <c r="M265" s="499" t="s">
        <v>4907</v>
      </c>
      <c r="N265" s="529" t="s">
        <v>4739</v>
      </c>
      <c r="O265" s="497" t="str">
        <f>VLOOKUP(MUEBLES2[[#This Row],[No. Del Bien ]],BIENES[],2,FALSE)</f>
        <v xml:space="preserve">SILLA PLEGABLE  </v>
      </c>
      <c r="P265" s="499" t="s">
        <v>2747</v>
      </c>
      <c r="Q265" s="529" t="s">
        <v>5201</v>
      </c>
      <c r="R265" s="494" t="s">
        <v>39</v>
      </c>
      <c r="S265" s="494" t="s">
        <v>39</v>
      </c>
      <c r="T265" s="494" t="s">
        <v>39</v>
      </c>
      <c r="U265" s="494" t="s">
        <v>2748</v>
      </c>
      <c r="V265" s="525">
        <v>44117</v>
      </c>
      <c r="W265" s="528">
        <v>926.45</v>
      </c>
      <c r="X265" s="528"/>
      <c r="Y265" s="528"/>
      <c r="Z265" s="510" t="s">
        <v>33</v>
      </c>
      <c r="AA265" s="546"/>
      <c r="AB265" s="493"/>
      <c r="AC265" s="600" t="s">
        <v>2749</v>
      </c>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c r="DP265" s="9"/>
      <c r="DQ265" s="9"/>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9"/>
      <c r="GW265" s="9"/>
      <c r="GX265" s="9"/>
      <c r="GY265" s="9"/>
      <c r="GZ265" s="9"/>
      <c r="HA265" s="9"/>
      <c r="HB265" s="9"/>
      <c r="HC265" s="9"/>
      <c r="HD265" s="9"/>
      <c r="HE265" s="9"/>
      <c r="HF265" s="9"/>
      <c r="HG265" s="9"/>
      <c r="HH265" s="9"/>
      <c r="HI265" s="9"/>
      <c r="HJ265" s="9"/>
      <c r="HK265" s="9"/>
      <c r="HL265" s="9"/>
      <c r="HM265" s="9"/>
      <c r="HN265" s="9"/>
      <c r="HO265" s="9"/>
      <c r="HP265" s="9"/>
      <c r="HQ265" s="9"/>
      <c r="HR265" s="9"/>
      <c r="HS265" s="9"/>
      <c r="HT265" s="9"/>
      <c r="HU265" s="9"/>
      <c r="HV265" s="9"/>
      <c r="HW265" s="9"/>
      <c r="HX265" s="9"/>
      <c r="HY265" s="9"/>
      <c r="HZ265" s="9"/>
      <c r="IA265" s="9"/>
      <c r="IB265" s="9"/>
      <c r="IC265" s="9"/>
      <c r="ID265" s="9"/>
      <c r="IE265" s="9"/>
      <c r="IF265" s="9"/>
      <c r="IG265" s="9"/>
      <c r="IH265" s="9"/>
      <c r="II265" s="9"/>
      <c r="IJ265" s="9"/>
      <c r="IK265" s="9"/>
      <c r="IL265" s="9"/>
      <c r="IM265" s="9"/>
      <c r="IN265" s="9"/>
      <c r="IO265" s="9"/>
      <c r="IP265" s="9"/>
      <c r="IQ265" s="9"/>
      <c r="IR265" s="9"/>
      <c r="IS265" s="9"/>
      <c r="IT265" s="9"/>
      <c r="IU265" s="9"/>
      <c r="IV265" s="9"/>
      <c r="IW265" s="9"/>
      <c r="IX265" s="9"/>
      <c r="IY265" s="9"/>
      <c r="IZ265" s="9"/>
      <c r="JA265" s="9"/>
      <c r="JB265" s="9"/>
      <c r="JC265" s="9"/>
      <c r="JD265" s="9"/>
      <c r="JE265" s="9"/>
      <c r="JF265" s="9"/>
      <c r="JG265" s="9"/>
      <c r="JH265" s="9"/>
      <c r="JI265" s="9"/>
      <c r="JJ265" s="9"/>
      <c r="JK265" s="9"/>
      <c r="JL265" s="9"/>
      <c r="JM265" s="9"/>
      <c r="JN265" s="9"/>
      <c r="JO265" s="9"/>
      <c r="JP265" s="9"/>
      <c r="JQ265" s="9"/>
      <c r="JR265" s="9"/>
      <c r="JS265" s="9"/>
      <c r="JT265" s="9"/>
      <c r="JU265" s="9"/>
      <c r="JV265" s="9"/>
      <c r="JW265" s="9"/>
      <c r="JX265" s="9"/>
      <c r="JY265" s="9"/>
      <c r="JZ265" s="9"/>
      <c r="KA265" s="9"/>
      <c r="KB265" s="9"/>
      <c r="KC265" s="9"/>
      <c r="KD265" s="9"/>
      <c r="KE265" s="9"/>
      <c r="KF265" s="9"/>
      <c r="KG265" s="9"/>
      <c r="KH265" s="9"/>
      <c r="KI265" s="9"/>
      <c r="KJ265" s="9"/>
      <c r="KK265" s="9"/>
      <c r="KL265" s="9"/>
      <c r="KM265" s="9"/>
      <c r="KN265" s="9"/>
      <c r="KO265" s="9"/>
      <c r="KP265" s="9"/>
      <c r="KQ265" s="9"/>
      <c r="KR265" s="9"/>
      <c r="KS265" s="9"/>
      <c r="KT265" s="9"/>
      <c r="KU265" s="9"/>
      <c r="KV265" s="9"/>
      <c r="KW265" s="9"/>
      <c r="KX265" s="9"/>
      <c r="KY265" s="9"/>
      <c r="KZ265" s="9"/>
      <c r="LA265" s="9"/>
      <c r="LB265" s="9"/>
      <c r="LC265" s="9"/>
      <c r="LD265" s="9"/>
      <c r="LE265" s="9"/>
      <c r="LF265" s="9"/>
      <c r="LG265" s="9"/>
      <c r="LH265" s="9"/>
      <c r="LI265" s="9"/>
      <c r="LJ265" s="9"/>
      <c r="LK265" s="9"/>
      <c r="LL265" s="9"/>
      <c r="LM265" s="9"/>
      <c r="LN265" s="9"/>
      <c r="LO265" s="9"/>
      <c r="LP265" s="9"/>
      <c r="LQ265" s="9"/>
      <c r="LR265" s="9"/>
      <c r="LS265" s="9"/>
      <c r="LT265" s="9"/>
    </row>
    <row r="266" spans="1:332" s="15" customFormat="1" ht="220.5" x14ac:dyDescent="0.25">
      <c r="A266" s="662" t="str">
        <f>CONCATENATE(MUEBLES2[[#This Row],[No..]],"-",MUEBLES2[[#This Row],[No. Area ]],"-",MUEBLES2[[#This Row],[No. Del Bien ]],"-",MUEBLES2[[#This Row],[No. Consecutivo del Bien ]],"-",MUEBLES2[[#This Row],[No. de inventario]])</f>
        <v>05-48-196-003-0260</v>
      </c>
      <c r="B266" s="495"/>
      <c r="C266" s="495" t="s">
        <v>6985</v>
      </c>
      <c r="D266" s="494" t="s">
        <v>4063</v>
      </c>
      <c r="E266" s="495" t="str">
        <f>VLOOKUP(MUEBLES2[[#This Row],[No..]],EDIFICIOS[],2,FALSE)</f>
        <v>SISTEMA MUNICIPAL DIF</v>
      </c>
      <c r="F266" s="495" t="str">
        <f>VLOOKUP(MUEBLES2[[#This Row],[No..]],EDIFICIOS[],3,FALSE)</f>
        <v>AV. REFORMA S/N, SECCIÓN NORTE, MANZANA 2, SANTIAGO DE ANAYA, HIDALGO</v>
      </c>
      <c r="G266" s="496" t="s">
        <v>4293</v>
      </c>
      <c r="H266" s="494" t="str">
        <f>VLOOKUP(MUEBLES2[[#This Row],[No. Area ]],AREAS[],2,FALSE)</f>
        <v>SISTEMA MUNICIPAL PARA EL DESARROLLO INTEGRAL DE LA FAMILIA</v>
      </c>
      <c r="I266" s="496" t="str">
        <f>VLOOKUP(MUEBLES2[[#This Row],[No. Area ]],AREAS[],5,FALSE)</f>
        <v>C. BELEN GONZÁLEZ BARRERA</v>
      </c>
      <c r="J266" s="496"/>
      <c r="K266" s="494" t="e">
        <f>VLOOKUP(MUEBLES2[[#This Row],[Núm. De nomina]],PERSONAL[],2,FALSE)</f>
        <v>#N/A</v>
      </c>
      <c r="L266" s="496" t="e">
        <f>VLOOKUP(MUEBLES2[[#This Row],[Núm. De nomina]],PERSONAL[],3,FALSE)</f>
        <v>#N/A</v>
      </c>
      <c r="M266" s="499" t="s">
        <v>4829</v>
      </c>
      <c r="N266" s="529" t="s">
        <v>4694</v>
      </c>
      <c r="O266" s="497" t="str">
        <f>VLOOKUP(MUEBLES2[[#This Row],[No. Del Bien ]],BIENES[],2,FALSE)</f>
        <v xml:space="preserve">MESA PLEGABLE </v>
      </c>
      <c r="P266" s="499" t="s">
        <v>2778</v>
      </c>
      <c r="Q266" s="529" t="s">
        <v>5202</v>
      </c>
      <c r="R266" s="494" t="s">
        <v>39</v>
      </c>
      <c r="S266" s="494" t="s">
        <v>39</v>
      </c>
      <c r="T266" s="494" t="s">
        <v>39</v>
      </c>
      <c r="U266" s="494" t="s">
        <v>2748</v>
      </c>
      <c r="V266" s="525">
        <v>44117</v>
      </c>
      <c r="W266" s="528">
        <v>1760.58</v>
      </c>
      <c r="X266" s="528"/>
      <c r="Y266" s="528"/>
      <c r="Z266" s="510" t="s">
        <v>33</v>
      </c>
      <c r="AA266" s="546"/>
      <c r="AB266" s="493"/>
      <c r="AC266" s="600" t="s">
        <v>2749</v>
      </c>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c r="DP266" s="9"/>
      <c r="DQ266" s="9"/>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9"/>
      <c r="GW266" s="9"/>
      <c r="GX266" s="9"/>
      <c r="GY266" s="9"/>
      <c r="GZ266" s="9"/>
      <c r="HA266" s="9"/>
      <c r="HB266" s="9"/>
      <c r="HC266" s="9"/>
      <c r="HD266" s="9"/>
      <c r="HE266" s="9"/>
      <c r="HF266" s="9"/>
      <c r="HG266" s="9"/>
      <c r="HH266" s="9"/>
      <c r="HI266" s="9"/>
      <c r="HJ266" s="9"/>
      <c r="HK266" s="9"/>
      <c r="HL266" s="9"/>
      <c r="HM266" s="9"/>
      <c r="HN266" s="9"/>
      <c r="HO266" s="9"/>
      <c r="HP266" s="9"/>
      <c r="HQ266" s="9"/>
      <c r="HR266" s="9"/>
      <c r="HS266" s="9"/>
      <c r="HT266" s="9"/>
      <c r="HU266" s="9"/>
      <c r="HV266" s="9"/>
      <c r="HW266" s="9"/>
      <c r="HX266" s="9"/>
      <c r="HY266" s="9"/>
      <c r="HZ266" s="9"/>
      <c r="IA266" s="9"/>
      <c r="IB266" s="9"/>
      <c r="IC266" s="9"/>
      <c r="ID266" s="9"/>
      <c r="IE266" s="9"/>
      <c r="IF266" s="9"/>
      <c r="IG266" s="9"/>
      <c r="IH266" s="9"/>
      <c r="II266" s="9"/>
      <c r="IJ266" s="9"/>
      <c r="IK266" s="9"/>
      <c r="IL266" s="9"/>
      <c r="IM266" s="9"/>
      <c r="IN266" s="9"/>
      <c r="IO266" s="9"/>
      <c r="IP266" s="9"/>
      <c r="IQ266" s="9"/>
      <c r="IR266" s="9"/>
      <c r="IS266" s="9"/>
      <c r="IT266" s="9"/>
      <c r="IU266" s="9"/>
      <c r="IV266" s="9"/>
      <c r="IW266" s="9"/>
      <c r="IX266" s="9"/>
      <c r="IY266" s="9"/>
      <c r="IZ266" s="9"/>
      <c r="JA266" s="9"/>
      <c r="JB266" s="9"/>
      <c r="JC266" s="9"/>
      <c r="JD266" s="9"/>
      <c r="JE266" s="9"/>
      <c r="JF266" s="9"/>
      <c r="JG266" s="9"/>
      <c r="JH266" s="9"/>
      <c r="JI266" s="9"/>
      <c r="JJ266" s="9"/>
      <c r="JK266" s="9"/>
      <c r="JL266" s="9"/>
      <c r="JM266" s="9"/>
      <c r="JN266" s="9"/>
      <c r="JO266" s="9"/>
      <c r="JP266" s="9"/>
      <c r="JQ266" s="9"/>
      <c r="JR266" s="9"/>
      <c r="JS266" s="9"/>
      <c r="JT266" s="9"/>
      <c r="JU266" s="9"/>
      <c r="JV266" s="9"/>
      <c r="JW266" s="9"/>
      <c r="JX266" s="9"/>
      <c r="JY266" s="9"/>
      <c r="JZ266" s="9"/>
      <c r="KA266" s="9"/>
      <c r="KB266" s="9"/>
      <c r="KC266" s="9"/>
      <c r="KD266" s="9"/>
      <c r="KE266" s="9"/>
      <c r="KF266" s="9"/>
      <c r="KG266" s="9"/>
      <c r="KH266" s="9"/>
      <c r="KI266" s="9"/>
      <c r="KJ266" s="9"/>
      <c r="KK266" s="9"/>
      <c r="KL266" s="9"/>
      <c r="KM266" s="9"/>
      <c r="KN266" s="9"/>
      <c r="KO266" s="9"/>
      <c r="KP266" s="9"/>
      <c r="KQ266" s="9"/>
      <c r="KR266" s="9"/>
      <c r="KS266" s="9"/>
      <c r="KT266" s="9"/>
      <c r="KU266" s="9"/>
      <c r="KV266" s="9"/>
      <c r="KW266" s="9"/>
      <c r="KX266" s="9"/>
      <c r="KY266" s="9"/>
      <c r="KZ266" s="9"/>
      <c r="LA266" s="9"/>
      <c r="LB266" s="9"/>
      <c r="LC266" s="9"/>
      <c r="LD266" s="9"/>
      <c r="LE266" s="9"/>
      <c r="LF266" s="9"/>
      <c r="LG266" s="9"/>
      <c r="LH266" s="9"/>
      <c r="LI266" s="9"/>
      <c r="LJ266" s="9"/>
      <c r="LK266" s="9"/>
      <c r="LL266" s="9"/>
      <c r="LM266" s="9"/>
      <c r="LN266" s="9"/>
      <c r="LO266" s="9"/>
      <c r="LP266" s="9"/>
      <c r="LQ266" s="9"/>
      <c r="LR266" s="9"/>
      <c r="LS266" s="9"/>
      <c r="LT266" s="9"/>
    </row>
    <row r="267" spans="1:332" s="15" customFormat="1" ht="220.5" x14ac:dyDescent="0.25">
      <c r="A267" s="662" t="str">
        <f>CONCATENATE(MUEBLES2[[#This Row],[No..]],"-",MUEBLES2[[#This Row],[No. Area ]],"-",MUEBLES2[[#This Row],[No. Del Bien ]],"-",MUEBLES2[[#This Row],[No. Consecutivo del Bien ]],"-",MUEBLES2[[#This Row],[No. de inventario]])</f>
        <v>05-48-196-004-0261</v>
      </c>
      <c r="B267" s="495"/>
      <c r="C267" s="495" t="s">
        <v>6986</v>
      </c>
      <c r="D267" s="494" t="s">
        <v>4063</v>
      </c>
      <c r="E267" s="495" t="str">
        <f>VLOOKUP(MUEBLES2[[#This Row],[No..]],EDIFICIOS[],2,FALSE)</f>
        <v>SISTEMA MUNICIPAL DIF</v>
      </c>
      <c r="F267" s="495" t="str">
        <f>VLOOKUP(MUEBLES2[[#This Row],[No..]],EDIFICIOS[],3,FALSE)</f>
        <v>AV. REFORMA S/N, SECCIÓN NORTE, MANZANA 2, SANTIAGO DE ANAYA, HIDALGO</v>
      </c>
      <c r="G267" s="496" t="s">
        <v>4293</v>
      </c>
      <c r="H267" s="494" t="str">
        <f>VLOOKUP(MUEBLES2[[#This Row],[No. Area ]],AREAS[],2,FALSE)</f>
        <v>SISTEMA MUNICIPAL PARA EL DESARROLLO INTEGRAL DE LA FAMILIA</v>
      </c>
      <c r="I267" s="496" t="str">
        <f>VLOOKUP(MUEBLES2[[#This Row],[No. Area ]],AREAS[],5,FALSE)</f>
        <v>C. BELEN GONZÁLEZ BARRERA</v>
      </c>
      <c r="J267" s="496"/>
      <c r="K267" s="494" t="e">
        <f>VLOOKUP(MUEBLES2[[#This Row],[Núm. De nomina]],PERSONAL[],2,FALSE)</f>
        <v>#N/A</v>
      </c>
      <c r="L267" s="496" t="e">
        <f>VLOOKUP(MUEBLES2[[#This Row],[Núm. De nomina]],PERSONAL[],3,FALSE)</f>
        <v>#N/A</v>
      </c>
      <c r="M267" s="499" t="s">
        <v>4829</v>
      </c>
      <c r="N267" s="529" t="s">
        <v>4695</v>
      </c>
      <c r="O267" s="497" t="str">
        <f>VLOOKUP(MUEBLES2[[#This Row],[No. Del Bien ]],BIENES[],2,FALSE)</f>
        <v xml:space="preserve">MESA PLEGABLE </v>
      </c>
      <c r="P267" s="499" t="s">
        <v>2778</v>
      </c>
      <c r="Q267" s="529" t="s">
        <v>5203</v>
      </c>
      <c r="R267" s="494" t="s">
        <v>39</v>
      </c>
      <c r="S267" s="494" t="s">
        <v>39</v>
      </c>
      <c r="T267" s="494" t="s">
        <v>39</v>
      </c>
      <c r="U267" s="494" t="s">
        <v>2748</v>
      </c>
      <c r="V267" s="525">
        <v>44117</v>
      </c>
      <c r="W267" s="528">
        <v>1760.58</v>
      </c>
      <c r="X267" s="528"/>
      <c r="Y267" s="528"/>
      <c r="Z267" s="510" t="s">
        <v>33</v>
      </c>
      <c r="AA267" s="546"/>
      <c r="AB267" s="493"/>
      <c r="AC267" s="600" t="s">
        <v>2749</v>
      </c>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9"/>
      <c r="DP267" s="9"/>
      <c r="DQ267" s="9"/>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9"/>
      <c r="GW267" s="9"/>
      <c r="GX267" s="9"/>
      <c r="GY267" s="9"/>
      <c r="GZ267" s="9"/>
      <c r="HA267" s="9"/>
      <c r="HB267" s="9"/>
      <c r="HC267" s="9"/>
      <c r="HD267" s="9"/>
      <c r="HE267" s="9"/>
      <c r="HF267" s="9"/>
      <c r="HG267" s="9"/>
      <c r="HH267" s="9"/>
      <c r="HI267" s="9"/>
      <c r="HJ267" s="9"/>
      <c r="HK267" s="9"/>
      <c r="HL267" s="9"/>
      <c r="HM267" s="9"/>
      <c r="HN267" s="9"/>
      <c r="HO267" s="9"/>
      <c r="HP267" s="9"/>
      <c r="HQ267" s="9"/>
      <c r="HR267" s="9"/>
      <c r="HS267" s="9"/>
      <c r="HT267" s="9"/>
      <c r="HU267" s="9"/>
      <c r="HV267" s="9"/>
      <c r="HW267" s="9"/>
      <c r="HX267" s="9"/>
      <c r="HY267" s="9"/>
      <c r="HZ267" s="9"/>
      <c r="IA267" s="9"/>
      <c r="IB267" s="9"/>
      <c r="IC267" s="9"/>
      <c r="ID267" s="9"/>
      <c r="IE267" s="9"/>
      <c r="IF267" s="9"/>
      <c r="IG267" s="9"/>
      <c r="IH267" s="9"/>
      <c r="II267" s="9"/>
      <c r="IJ267" s="9"/>
      <c r="IK267" s="9"/>
      <c r="IL267" s="9"/>
      <c r="IM267" s="9"/>
      <c r="IN267" s="9"/>
      <c r="IO267" s="9"/>
      <c r="IP267" s="9"/>
      <c r="IQ267" s="9"/>
      <c r="IR267" s="9"/>
      <c r="IS267" s="9"/>
      <c r="IT267" s="9"/>
      <c r="IU267" s="9"/>
      <c r="IV267" s="9"/>
      <c r="IW267" s="9"/>
      <c r="IX267" s="9"/>
      <c r="IY267" s="9"/>
      <c r="IZ267" s="9"/>
      <c r="JA267" s="9"/>
      <c r="JB267" s="9"/>
      <c r="JC267" s="9"/>
      <c r="JD267" s="9"/>
      <c r="JE267" s="9"/>
      <c r="JF267" s="9"/>
      <c r="JG267" s="9"/>
      <c r="JH267" s="9"/>
      <c r="JI267" s="9"/>
      <c r="JJ267" s="9"/>
      <c r="JK267" s="9"/>
      <c r="JL267" s="9"/>
      <c r="JM267" s="9"/>
      <c r="JN267" s="9"/>
      <c r="JO267" s="9"/>
      <c r="JP267" s="9"/>
      <c r="JQ267" s="9"/>
      <c r="JR267" s="9"/>
      <c r="JS267" s="9"/>
      <c r="JT267" s="9"/>
      <c r="JU267" s="9"/>
      <c r="JV267" s="9"/>
      <c r="JW267" s="9"/>
      <c r="JX267" s="9"/>
      <c r="JY267" s="9"/>
      <c r="JZ267" s="9"/>
      <c r="KA267" s="9"/>
      <c r="KB267" s="9"/>
      <c r="KC267" s="9"/>
      <c r="KD267" s="9"/>
      <c r="KE267" s="9"/>
      <c r="KF267" s="9"/>
      <c r="KG267" s="9"/>
      <c r="KH267" s="9"/>
      <c r="KI267" s="9"/>
      <c r="KJ267" s="9"/>
      <c r="KK267" s="9"/>
      <c r="KL267" s="9"/>
      <c r="KM267" s="9"/>
      <c r="KN267" s="9"/>
      <c r="KO267" s="9"/>
      <c r="KP267" s="9"/>
      <c r="KQ267" s="9"/>
      <c r="KR267" s="9"/>
      <c r="KS267" s="9"/>
      <c r="KT267" s="9"/>
      <c r="KU267" s="9"/>
      <c r="KV267" s="9"/>
      <c r="KW267" s="9"/>
      <c r="KX267" s="9"/>
      <c r="KY267" s="9"/>
      <c r="KZ267" s="9"/>
      <c r="LA267" s="9"/>
      <c r="LB267" s="9"/>
      <c r="LC267" s="9"/>
      <c r="LD267" s="9"/>
      <c r="LE267" s="9"/>
      <c r="LF267" s="9"/>
      <c r="LG267" s="9"/>
      <c r="LH267" s="9"/>
      <c r="LI267" s="9"/>
      <c r="LJ267" s="9"/>
      <c r="LK267" s="9"/>
      <c r="LL267" s="9"/>
      <c r="LM267" s="9"/>
      <c r="LN267" s="9"/>
      <c r="LO267" s="9"/>
      <c r="LP267" s="9"/>
      <c r="LQ267" s="9"/>
      <c r="LR267" s="9"/>
      <c r="LS267" s="9"/>
      <c r="LT267" s="9"/>
    </row>
    <row r="268" spans="1:332" s="15" customFormat="1" ht="220.5" x14ac:dyDescent="0.25">
      <c r="A268" s="662" t="str">
        <f>CONCATENATE(MUEBLES2[[#This Row],[No..]],"-",MUEBLES2[[#This Row],[No. Area ]],"-",MUEBLES2[[#This Row],[No. Del Bien ]],"-",MUEBLES2[[#This Row],[No. Consecutivo del Bien ]],"-",MUEBLES2[[#This Row],[No. de inventario]])</f>
        <v>05-48-196-005-0262</v>
      </c>
      <c r="B268" s="495"/>
      <c r="C268" s="495" t="s">
        <v>6987</v>
      </c>
      <c r="D268" s="494" t="s">
        <v>4063</v>
      </c>
      <c r="E268" s="495" t="str">
        <f>VLOOKUP(MUEBLES2[[#This Row],[No..]],EDIFICIOS[],2,FALSE)</f>
        <v>SISTEMA MUNICIPAL DIF</v>
      </c>
      <c r="F268" s="495" t="str">
        <f>VLOOKUP(MUEBLES2[[#This Row],[No..]],EDIFICIOS[],3,FALSE)</f>
        <v>AV. REFORMA S/N, SECCIÓN NORTE, MANZANA 2, SANTIAGO DE ANAYA, HIDALGO</v>
      </c>
      <c r="G268" s="496" t="s">
        <v>4293</v>
      </c>
      <c r="H268" s="494" t="str">
        <f>VLOOKUP(MUEBLES2[[#This Row],[No. Area ]],AREAS[],2,FALSE)</f>
        <v>SISTEMA MUNICIPAL PARA EL DESARROLLO INTEGRAL DE LA FAMILIA</v>
      </c>
      <c r="I268" s="496" t="str">
        <f>VLOOKUP(MUEBLES2[[#This Row],[No. Area ]],AREAS[],5,FALSE)</f>
        <v>C. BELEN GONZÁLEZ BARRERA</v>
      </c>
      <c r="J268" s="496"/>
      <c r="K268" s="494" t="e">
        <f>VLOOKUP(MUEBLES2[[#This Row],[Núm. De nomina]],PERSONAL[],2,FALSE)</f>
        <v>#N/A</v>
      </c>
      <c r="L268" s="496" t="e">
        <f>VLOOKUP(MUEBLES2[[#This Row],[Núm. De nomina]],PERSONAL[],3,FALSE)</f>
        <v>#N/A</v>
      </c>
      <c r="M268" s="499" t="s">
        <v>4829</v>
      </c>
      <c r="N268" s="529" t="s">
        <v>4696</v>
      </c>
      <c r="O268" s="497" t="str">
        <f>VLOOKUP(MUEBLES2[[#This Row],[No. Del Bien ]],BIENES[],2,FALSE)</f>
        <v xml:space="preserve">MESA PLEGABLE </v>
      </c>
      <c r="P268" s="499" t="s">
        <v>2778</v>
      </c>
      <c r="Q268" s="529" t="s">
        <v>5204</v>
      </c>
      <c r="R268" s="494" t="s">
        <v>39</v>
      </c>
      <c r="S268" s="494" t="s">
        <v>39</v>
      </c>
      <c r="T268" s="494" t="s">
        <v>39</v>
      </c>
      <c r="U268" s="494" t="s">
        <v>2748</v>
      </c>
      <c r="V268" s="525">
        <v>44117</v>
      </c>
      <c r="W268" s="528">
        <v>1760.58</v>
      </c>
      <c r="X268" s="528"/>
      <c r="Y268" s="528"/>
      <c r="Z268" s="510" t="s">
        <v>33</v>
      </c>
      <c r="AA268" s="546"/>
      <c r="AB268" s="493"/>
      <c r="AC268" s="600" t="s">
        <v>2749</v>
      </c>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9"/>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9"/>
      <c r="HM268" s="9"/>
      <c r="HN268" s="9"/>
      <c r="HO268" s="9"/>
      <c r="HP268" s="9"/>
      <c r="HQ268" s="9"/>
      <c r="HR268" s="9"/>
      <c r="HS268" s="9"/>
      <c r="HT268" s="9"/>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c r="IT268" s="9"/>
      <c r="IU268" s="9"/>
      <c r="IV268" s="9"/>
      <c r="IW268" s="9"/>
      <c r="IX268" s="9"/>
      <c r="IY268" s="9"/>
      <c r="IZ268" s="9"/>
      <c r="JA268" s="9"/>
      <c r="JB268" s="9"/>
      <c r="JC268" s="9"/>
      <c r="JD268" s="9"/>
      <c r="JE268" s="9"/>
      <c r="JF268" s="9"/>
      <c r="JG268" s="9"/>
      <c r="JH268" s="9"/>
      <c r="JI268" s="9"/>
      <c r="JJ268" s="9"/>
      <c r="JK268" s="9"/>
      <c r="JL268" s="9"/>
      <c r="JM268" s="9"/>
      <c r="JN268" s="9"/>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c r="KN268" s="9"/>
      <c r="KO268" s="9"/>
      <c r="KP268" s="9"/>
      <c r="KQ268" s="9"/>
      <c r="KR268" s="9"/>
      <c r="KS268" s="9"/>
      <c r="KT268" s="9"/>
      <c r="KU268" s="9"/>
      <c r="KV268" s="9"/>
      <c r="KW268" s="9"/>
      <c r="KX268" s="9"/>
      <c r="KY268" s="9"/>
      <c r="KZ268" s="9"/>
      <c r="LA268" s="9"/>
      <c r="LB268" s="9"/>
      <c r="LC268" s="9"/>
      <c r="LD268" s="9"/>
      <c r="LE268" s="9"/>
      <c r="LF268" s="9"/>
      <c r="LG268" s="9"/>
      <c r="LH268" s="9"/>
      <c r="LI268" s="9"/>
      <c r="LJ268" s="9"/>
      <c r="LK268" s="9"/>
      <c r="LL268" s="9"/>
      <c r="LM268" s="9"/>
      <c r="LN268" s="9"/>
      <c r="LO268" s="9"/>
      <c r="LP268" s="9"/>
      <c r="LQ268" s="9"/>
      <c r="LR268" s="9"/>
      <c r="LS268" s="9"/>
      <c r="LT268" s="9"/>
    </row>
    <row r="269" spans="1:332" s="15" customFormat="1" ht="220.5" x14ac:dyDescent="0.25">
      <c r="A269" s="662" t="str">
        <f>CONCATENATE(MUEBLES2[[#This Row],[No..]],"-",MUEBLES2[[#This Row],[No. Area ]],"-",MUEBLES2[[#This Row],[No. Del Bien ]],"-",MUEBLES2[[#This Row],[No. Consecutivo del Bien ]],"-",MUEBLES2[[#This Row],[No. de inventario]])</f>
        <v>05-48-196-006-0263</v>
      </c>
      <c r="B269" s="495"/>
      <c r="C269" s="495" t="s">
        <v>6988</v>
      </c>
      <c r="D269" s="494" t="s">
        <v>4063</v>
      </c>
      <c r="E269" s="495" t="str">
        <f>VLOOKUP(MUEBLES2[[#This Row],[No..]],EDIFICIOS[],2,FALSE)</f>
        <v>SISTEMA MUNICIPAL DIF</v>
      </c>
      <c r="F269" s="495" t="str">
        <f>VLOOKUP(MUEBLES2[[#This Row],[No..]],EDIFICIOS[],3,FALSE)</f>
        <v>AV. REFORMA S/N, SECCIÓN NORTE, MANZANA 2, SANTIAGO DE ANAYA, HIDALGO</v>
      </c>
      <c r="G269" s="496" t="s">
        <v>4293</v>
      </c>
      <c r="H269" s="494" t="str">
        <f>VLOOKUP(MUEBLES2[[#This Row],[No. Area ]],AREAS[],2,FALSE)</f>
        <v>SISTEMA MUNICIPAL PARA EL DESARROLLO INTEGRAL DE LA FAMILIA</v>
      </c>
      <c r="I269" s="496" t="str">
        <f>VLOOKUP(MUEBLES2[[#This Row],[No. Area ]],AREAS[],5,FALSE)</f>
        <v>C. BELEN GONZÁLEZ BARRERA</v>
      </c>
      <c r="J269" s="496"/>
      <c r="K269" s="494" t="e">
        <f>VLOOKUP(MUEBLES2[[#This Row],[Núm. De nomina]],PERSONAL[],2,FALSE)</f>
        <v>#N/A</v>
      </c>
      <c r="L269" s="496" t="e">
        <f>VLOOKUP(MUEBLES2[[#This Row],[Núm. De nomina]],PERSONAL[],3,FALSE)</f>
        <v>#N/A</v>
      </c>
      <c r="M269" s="499" t="s">
        <v>4829</v>
      </c>
      <c r="N269" s="529" t="s">
        <v>4697</v>
      </c>
      <c r="O269" s="497" t="str">
        <f>VLOOKUP(MUEBLES2[[#This Row],[No. Del Bien ]],BIENES[],2,FALSE)</f>
        <v xml:space="preserve">MESA PLEGABLE </v>
      </c>
      <c r="P269" s="499" t="s">
        <v>2778</v>
      </c>
      <c r="Q269" s="529" t="s">
        <v>5205</v>
      </c>
      <c r="R269" s="494" t="s">
        <v>39</v>
      </c>
      <c r="S269" s="494" t="s">
        <v>39</v>
      </c>
      <c r="T269" s="494" t="s">
        <v>39</v>
      </c>
      <c r="U269" s="494" t="s">
        <v>2748</v>
      </c>
      <c r="V269" s="525">
        <v>44117</v>
      </c>
      <c r="W269" s="528">
        <v>1760.58</v>
      </c>
      <c r="X269" s="528"/>
      <c r="Y269" s="528"/>
      <c r="Z269" s="510" t="s">
        <v>33</v>
      </c>
      <c r="AA269" s="546"/>
      <c r="AB269" s="493"/>
      <c r="AC269" s="600" t="s">
        <v>2749</v>
      </c>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9"/>
      <c r="HM269" s="9"/>
      <c r="HN269" s="9"/>
      <c r="HO269" s="9"/>
      <c r="HP269" s="9"/>
      <c r="HQ269" s="9"/>
      <c r="HR269" s="9"/>
      <c r="HS269" s="9"/>
      <c r="HT269" s="9"/>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c r="IT269" s="9"/>
      <c r="IU269" s="9"/>
      <c r="IV269" s="9"/>
      <c r="IW269" s="9"/>
      <c r="IX269" s="9"/>
      <c r="IY269" s="9"/>
      <c r="IZ269" s="9"/>
      <c r="JA269" s="9"/>
      <c r="JB269" s="9"/>
      <c r="JC269" s="9"/>
      <c r="JD269" s="9"/>
      <c r="JE269" s="9"/>
      <c r="JF269" s="9"/>
      <c r="JG269" s="9"/>
      <c r="JH269" s="9"/>
      <c r="JI269" s="9"/>
      <c r="JJ269" s="9"/>
      <c r="JK269" s="9"/>
      <c r="JL269" s="9"/>
      <c r="JM269" s="9"/>
      <c r="JN269" s="9"/>
      <c r="JO269" s="9"/>
      <c r="JP269" s="9"/>
      <c r="JQ269" s="9"/>
      <c r="JR269" s="9"/>
      <c r="JS269" s="9"/>
      <c r="JT269" s="9"/>
      <c r="JU269" s="9"/>
      <c r="JV269" s="9"/>
      <c r="JW269" s="9"/>
      <c r="JX269" s="9"/>
      <c r="JY269" s="9"/>
      <c r="JZ269" s="9"/>
      <c r="KA269" s="9"/>
      <c r="KB269" s="9"/>
      <c r="KC269" s="9"/>
      <c r="KD269" s="9"/>
      <c r="KE269" s="9"/>
      <c r="KF269" s="9"/>
      <c r="KG269" s="9"/>
      <c r="KH269" s="9"/>
      <c r="KI269" s="9"/>
      <c r="KJ269" s="9"/>
      <c r="KK269" s="9"/>
      <c r="KL269" s="9"/>
      <c r="KM269" s="9"/>
      <c r="KN269" s="9"/>
      <c r="KO269" s="9"/>
      <c r="KP269" s="9"/>
      <c r="KQ269" s="9"/>
      <c r="KR269" s="9"/>
      <c r="KS269" s="9"/>
      <c r="KT269" s="9"/>
      <c r="KU269" s="9"/>
      <c r="KV269" s="9"/>
      <c r="KW269" s="9"/>
      <c r="KX269" s="9"/>
      <c r="KY269" s="9"/>
      <c r="KZ269" s="9"/>
      <c r="LA269" s="9"/>
      <c r="LB269" s="9"/>
      <c r="LC269" s="9"/>
      <c r="LD269" s="9"/>
      <c r="LE269" s="9"/>
      <c r="LF269" s="9"/>
      <c r="LG269" s="9"/>
      <c r="LH269" s="9"/>
      <c r="LI269" s="9"/>
      <c r="LJ269" s="9"/>
      <c r="LK269" s="9"/>
      <c r="LL269" s="9"/>
      <c r="LM269" s="9"/>
      <c r="LN269" s="9"/>
      <c r="LO269" s="9"/>
      <c r="LP269" s="9"/>
      <c r="LQ269" s="9"/>
      <c r="LR269" s="9"/>
      <c r="LS269" s="9"/>
      <c r="LT269" s="9"/>
    </row>
    <row r="270" spans="1:332" s="15" customFormat="1" ht="220.5" x14ac:dyDescent="0.25">
      <c r="A270" s="662" t="str">
        <f>CONCATENATE(MUEBLES2[[#This Row],[No..]],"-",MUEBLES2[[#This Row],[No. Area ]],"-",MUEBLES2[[#This Row],[No. Del Bien ]],"-",MUEBLES2[[#This Row],[No. Consecutivo del Bien ]],"-",MUEBLES2[[#This Row],[No. de inventario]])</f>
        <v>05-48-061-001-0264</v>
      </c>
      <c r="B270" s="495"/>
      <c r="C270" s="495" t="s">
        <v>6988</v>
      </c>
      <c r="D270" s="494" t="s">
        <v>4063</v>
      </c>
      <c r="E270" s="495" t="str">
        <f>VLOOKUP(MUEBLES2[[#This Row],[No..]],EDIFICIOS[],2,FALSE)</f>
        <v>SISTEMA MUNICIPAL DIF</v>
      </c>
      <c r="F270" s="495" t="str">
        <f>VLOOKUP(MUEBLES2[[#This Row],[No..]],EDIFICIOS[],3,FALSE)</f>
        <v>AV. REFORMA S/N, SECCIÓN NORTE, MANZANA 2, SANTIAGO DE ANAYA, HIDALGO</v>
      </c>
      <c r="G270" s="496" t="s">
        <v>4293</v>
      </c>
      <c r="H270" s="494" t="str">
        <f>VLOOKUP(MUEBLES2[[#This Row],[No. Area ]],AREAS[],2,FALSE)</f>
        <v>SISTEMA MUNICIPAL PARA EL DESARROLLO INTEGRAL DE LA FAMILIA</v>
      </c>
      <c r="I270" s="496" t="str">
        <f>VLOOKUP(MUEBLES2[[#This Row],[No. Area ]],AREAS[],5,FALSE)</f>
        <v>C. BELEN GONZÁLEZ BARRERA</v>
      </c>
      <c r="J270" s="496"/>
      <c r="K270" s="494" t="e">
        <f>VLOOKUP(MUEBLES2[[#This Row],[Núm. De nomina]],PERSONAL[],2,FALSE)</f>
        <v>#N/A</v>
      </c>
      <c r="L270" s="496" t="e">
        <f>VLOOKUP(MUEBLES2[[#This Row],[Núm. De nomina]],PERSONAL[],3,FALSE)</f>
        <v>#N/A</v>
      </c>
      <c r="M270" s="494" t="s">
        <v>4752</v>
      </c>
      <c r="N270" s="529" t="s">
        <v>4692</v>
      </c>
      <c r="O270" s="497" t="str">
        <f>VLOOKUP(MUEBLES2[[#This Row],[No. Del Bien ]],BIENES[],2,FALSE)</f>
        <v>CARRETILLA</v>
      </c>
      <c r="P270" s="499" t="s">
        <v>2783</v>
      </c>
      <c r="Q270" s="529" t="s">
        <v>5206</v>
      </c>
      <c r="R270" s="494" t="s">
        <v>204</v>
      </c>
      <c r="S270" s="494" t="s">
        <v>39</v>
      </c>
      <c r="T270" s="494" t="s">
        <v>39</v>
      </c>
      <c r="U270" s="494">
        <v>219</v>
      </c>
      <c r="V270" s="525">
        <v>44127</v>
      </c>
      <c r="W270" s="528">
        <v>1571.8</v>
      </c>
      <c r="X270" s="528"/>
      <c r="Y270" s="528"/>
      <c r="Z270" s="510" t="s">
        <v>33</v>
      </c>
      <c r="AA270" s="546"/>
      <c r="AB270" s="493"/>
      <c r="AC270" s="600"/>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c r="HE270" s="9"/>
      <c r="HF270" s="9"/>
      <c r="HG270" s="9"/>
      <c r="HH270" s="9"/>
      <c r="HI270" s="9"/>
      <c r="HJ270" s="9"/>
      <c r="HK270" s="9"/>
      <c r="HL270" s="9"/>
      <c r="HM270" s="9"/>
      <c r="HN270" s="9"/>
      <c r="HO270" s="9"/>
      <c r="HP270" s="9"/>
      <c r="HQ270" s="9"/>
      <c r="HR270" s="9"/>
      <c r="HS270" s="9"/>
      <c r="HT270" s="9"/>
      <c r="HU270" s="9"/>
      <c r="HV270" s="9"/>
      <c r="HW270" s="9"/>
      <c r="HX270" s="9"/>
      <c r="HY270" s="9"/>
      <c r="HZ270" s="9"/>
      <c r="IA270" s="9"/>
      <c r="IB270" s="9"/>
      <c r="IC270" s="9"/>
      <c r="ID270" s="9"/>
      <c r="IE270" s="9"/>
      <c r="IF270" s="9"/>
      <c r="IG270" s="9"/>
      <c r="IH270" s="9"/>
      <c r="II270" s="9"/>
      <c r="IJ270" s="9"/>
      <c r="IK270" s="9"/>
      <c r="IL270" s="9"/>
      <c r="IM270" s="9"/>
      <c r="IN270" s="9"/>
      <c r="IO270" s="9"/>
      <c r="IP270" s="9"/>
      <c r="IQ270" s="9"/>
      <c r="IR270" s="9"/>
      <c r="IS270" s="9"/>
      <c r="IT270" s="9"/>
      <c r="IU270" s="9"/>
      <c r="IV270" s="9"/>
      <c r="IW270" s="9"/>
      <c r="IX270" s="9"/>
      <c r="IY270" s="9"/>
      <c r="IZ270" s="9"/>
      <c r="JA270" s="9"/>
      <c r="JB270" s="9"/>
      <c r="JC270" s="9"/>
      <c r="JD270" s="9"/>
      <c r="JE270" s="9"/>
      <c r="JF270" s="9"/>
      <c r="JG270" s="9"/>
      <c r="JH270" s="9"/>
      <c r="JI270" s="9"/>
      <c r="JJ270" s="9"/>
      <c r="JK270" s="9"/>
      <c r="JL270" s="9"/>
      <c r="JM270" s="9"/>
      <c r="JN270" s="9"/>
      <c r="JO270" s="9"/>
      <c r="JP270" s="9"/>
      <c r="JQ270" s="9"/>
      <c r="JR270" s="9"/>
      <c r="JS270" s="9"/>
      <c r="JT270" s="9"/>
      <c r="JU270" s="9"/>
      <c r="JV270" s="9"/>
      <c r="JW270" s="9"/>
      <c r="JX270" s="9"/>
      <c r="JY270" s="9"/>
      <c r="JZ270" s="9"/>
      <c r="KA270" s="9"/>
      <c r="KB270" s="9"/>
      <c r="KC270" s="9"/>
      <c r="KD270" s="9"/>
      <c r="KE270" s="9"/>
      <c r="KF270" s="9"/>
      <c r="KG270" s="9"/>
      <c r="KH270" s="9"/>
      <c r="KI270" s="9"/>
      <c r="KJ270" s="9"/>
      <c r="KK270" s="9"/>
      <c r="KL270" s="9"/>
      <c r="KM270" s="9"/>
      <c r="KN270" s="9"/>
      <c r="KO270" s="9"/>
      <c r="KP270" s="9"/>
      <c r="KQ270" s="9"/>
      <c r="KR270" s="9"/>
      <c r="KS270" s="9"/>
      <c r="KT270" s="9"/>
      <c r="KU270" s="9"/>
      <c r="KV270" s="9"/>
      <c r="KW270" s="9"/>
      <c r="KX270" s="9"/>
      <c r="KY270" s="9"/>
      <c r="KZ270" s="9"/>
      <c r="LA270" s="9"/>
      <c r="LB270" s="9"/>
      <c r="LC270" s="9"/>
      <c r="LD270" s="9"/>
      <c r="LE270" s="9"/>
      <c r="LF270" s="9"/>
      <c r="LG270" s="9"/>
      <c r="LH270" s="9"/>
      <c r="LI270" s="9"/>
      <c r="LJ270" s="9"/>
      <c r="LK270" s="9"/>
      <c r="LL270" s="9"/>
      <c r="LM270" s="9"/>
      <c r="LN270" s="9"/>
      <c r="LO270" s="9"/>
      <c r="LP270" s="9"/>
      <c r="LQ270" s="9"/>
      <c r="LR270" s="9"/>
      <c r="LS270" s="9"/>
      <c r="LT270" s="9"/>
    </row>
    <row r="271" spans="1:332" s="15" customFormat="1" ht="220.5" x14ac:dyDescent="0.25">
      <c r="A271" s="662" t="str">
        <f>CONCATENATE(MUEBLES2[[#This Row],[No..]],"-",MUEBLES2[[#This Row],[No. Area ]],"-",MUEBLES2[[#This Row],[No. Del Bien ]],"-",MUEBLES2[[#This Row],[No. Consecutivo del Bien ]],"-",MUEBLES2[[#This Row],[No. de inventario]])</f>
        <v>05-48-316-001-0265</v>
      </c>
      <c r="B271" s="495"/>
      <c r="C271" s="495" t="s">
        <v>6989</v>
      </c>
      <c r="D271" s="494" t="s">
        <v>4063</v>
      </c>
      <c r="E271" s="495" t="str">
        <f>VLOOKUP(MUEBLES2[[#This Row],[No..]],EDIFICIOS[],2,FALSE)</f>
        <v>SISTEMA MUNICIPAL DIF</v>
      </c>
      <c r="F271" s="495" t="str">
        <f>VLOOKUP(MUEBLES2[[#This Row],[No..]],EDIFICIOS[],3,FALSE)</f>
        <v>AV. REFORMA S/N, SECCIÓN NORTE, MANZANA 2, SANTIAGO DE ANAYA, HIDALGO</v>
      </c>
      <c r="G271" s="496" t="s">
        <v>4293</v>
      </c>
      <c r="H271" s="494" t="str">
        <f>VLOOKUP(MUEBLES2[[#This Row],[No. Area ]],AREAS[],2,FALSE)</f>
        <v>SISTEMA MUNICIPAL PARA EL DESARROLLO INTEGRAL DE LA FAMILIA</v>
      </c>
      <c r="I271" s="496" t="str">
        <f>VLOOKUP(MUEBLES2[[#This Row],[No. Area ]],AREAS[],5,FALSE)</f>
        <v>C. BELEN GONZÁLEZ BARRERA</v>
      </c>
      <c r="J271" s="496"/>
      <c r="K271" s="494" t="e">
        <f>VLOOKUP(MUEBLES2[[#This Row],[Núm. De nomina]],PERSONAL[],2,FALSE)</f>
        <v>#N/A</v>
      </c>
      <c r="L271" s="496" t="e">
        <f>VLOOKUP(MUEBLES2[[#This Row],[Núm. De nomina]],PERSONAL[],3,FALSE)</f>
        <v>#N/A</v>
      </c>
      <c r="M271" s="494" t="s">
        <v>4949</v>
      </c>
      <c r="N271" s="529" t="s">
        <v>4692</v>
      </c>
      <c r="O271" s="497" t="str">
        <f>VLOOKUP(MUEBLES2[[#This Row],[No. Del Bien ]],BIENES[],2,FALSE)</f>
        <v>ZAPAPICO</v>
      </c>
      <c r="P271" s="499" t="s">
        <v>4591</v>
      </c>
      <c r="Q271" s="529" t="s">
        <v>5207</v>
      </c>
      <c r="R271" s="494" t="s">
        <v>204</v>
      </c>
      <c r="S271" s="494" t="s">
        <v>39</v>
      </c>
      <c r="T271" s="494" t="s">
        <v>39</v>
      </c>
      <c r="U271" s="494">
        <v>219</v>
      </c>
      <c r="V271" s="525">
        <v>44127</v>
      </c>
      <c r="W271" s="528">
        <v>284.2</v>
      </c>
      <c r="X271" s="528"/>
      <c r="Y271" s="528"/>
      <c r="Z271" s="510" t="s">
        <v>33</v>
      </c>
      <c r="AA271" s="546"/>
      <c r="AB271" s="493"/>
      <c r="AC271" s="600"/>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9"/>
      <c r="HM271" s="9"/>
      <c r="HN271" s="9"/>
      <c r="HO271" s="9"/>
      <c r="HP271" s="9"/>
      <c r="HQ271" s="9"/>
      <c r="HR271" s="9"/>
      <c r="HS271" s="9"/>
      <c r="HT271" s="9"/>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c r="IT271" s="9"/>
      <c r="IU271" s="9"/>
      <c r="IV271" s="9"/>
      <c r="IW271" s="9"/>
      <c r="IX271" s="9"/>
      <c r="IY271" s="9"/>
      <c r="IZ271" s="9"/>
      <c r="JA271" s="9"/>
      <c r="JB271" s="9"/>
      <c r="JC271" s="9"/>
      <c r="JD271" s="9"/>
      <c r="JE271" s="9"/>
      <c r="JF271" s="9"/>
      <c r="JG271" s="9"/>
      <c r="JH271" s="9"/>
      <c r="JI271" s="9"/>
      <c r="JJ271" s="9"/>
      <c r="JK271" s="9"/>
      <c r="JL271" s="9"/>
      <c r="JM271" s="9"/>
      <c r="JN271" s="9"/>
      <c r="JO271" s="9"/>
      <c r="JP271" s="9"/>
      <c r="JQ271" s="9"/>
      <c r="JR271" s="9"/>
      <c r="JS271" s="9"/>
      <c r="JT271" s="9"/>
      <c r="JU271" s="9"/>
      <c r="JV271" s="9"/>
      <c r="JW271" s="9"/>
      <c r="JX271" s="9"/>
      <c r="JY271" s="9"/>
      <c r="JZ271" s="9"/>
      <c r="KA271" s="9"/>
      <c r="KB271" s="9"/>
      <c r="KC271" s="9"/>
      <c r="KD271" s="9"/>
      <c r="KE271" s="9"/>
      <c r="KF271" s="9"/>
      <c r="KG271" s="9"/>
      <c r="KH271" s="9"/>
      <c r="KI271" s="9"/>
      <c r="KJ271" s="9"/>
      <c r="KK271" s="9"/>
      <c r="KL271" s="9"/>
      <c r="KM271" s="9"/>
      <c r="KN271" s="9"/>
      <c r="KO271" s="9"/>
      <c r="KP271" s="9"/>
      <c r="KQ271" s="9"/>
      <c r="KR271" s="9"/>
      <c r="KS271" s="9"/>
      <c r="KT271" s="9"/>
      <c r="KU271" s="9"/>
      <c r="KV271" s="9"/>
      <c r="KW271" s="9"/>
      <c r="KX271" s="9"/>
      <c r="KY271" s="9"/>
      <c r="KZ271" s="9"/>
      <c r="LA271" s="9"/>
      <c r="LB271" s="9"/>
      <c r="LC271" s="9"/>
      <c r="LD271" s="9"/>
      <c r="LE271" s="9"/>
      <c r="LF271" s="9"/>
      <c r="LG271" s="9"/>
      <c r="LH271" s="9"/>
      <c r="LI271" s="9"/>
      <c r="LJ271" s="9"/>
      <c r="LK271" s="9"/>
      <c r="LL271" s="9"/>
      <c r="LM271" s="9"/>
      <c r="LN271" s="9"/>
      <c r="LO271" s="9"/>
      <c r="LP271" s="9"/>
      <c r="LQ271" s="9"/>
      <c r="LR271" s="9"/>
      <c r="LS271" s="9"/>
      <c r="LT271" s="9"/>
    </row>
    <row r="272" spans="1:332" s="15" customFormat="1" ht="220.5" x14ac:dyDescent="0.25">
      <c r="A272" s="662" t="str">
        <f>CONCATENATE(MUEBLES2[[#This Row],[No..]],"-",MUEBLES2[[#This Row],[No. Area ]],"-",MUEBLES2[[#This Row],[No. Del Bien ]],"-",MUEBLES2[[#This Row],[No. Consecutivo del Bien ]],"-",MUEBLES2[[#This Row],[No. de inventario]])</f>
        <v>05-48-262-001-0266</v>
      </c>
      <c r="B272" s="495"/>
      <c r="C272" s="495" t="s">
        <v>6990</v>
      </c>
      <c r="D272" s="494" t="s">
        <v>4063</v>
      </c>
      <c r="E272" s="495" t="str">
        <f>VLOOKUP(MUEBLES2[[#This Row],[No..]],EDIFICIOS[],2,FALSE)</f>
        <v>SISTEMA MUNICIPAL DIF</v>
      </c>
      <c r="F272" s="495" t="str">
        <f>VLOOKUP(MUEBLES2[[#This Row],[No..]],EDIFICIOS[],3,FALSE)</f>
        <v>AV. REFORMA S/N, SECCIÓN NORTE, MANZANA 2, SANTIAGO DE ANAYA, HIDALGO</v>
      </c>
      <c r="G272" s="496" t="s">
        <v>4293</v>
      </c>
      <c r="H272" s="494" t="str">
        <f>VLOOKUP(MUEBLES2[[#This Row],[No. Area ]],AREAS[],2,FALSE)</f>
        <v>SISTEMA MUNICIPAL PARA EL DESARROLLO INTEGRAL DE LA FAMILIA</v>
      </c>
      <c r="I272" s="496" t="str">
        <f>VLOOKUP(MUEBLES2[[#This Row],[No. Area ]],AREAS[],5,FALSE)</f>
        <v>C. BELEN GONZÁLEZ BARRERA</v>
      </c>
      <c r="J272" s="496"/>
      <c r="K272" s="494" t="e">
        <f>VLOOKUP(MUEBLES2[[#This Row],[Núm. De nomina]],PERSONAL[],2,FALSE)</f>
        <v>#N/A</v>
      </c>
      <c r="L272" s="496" t="e">
        <f>VLOOKUP(MUEBLES2[[#This Row],[Núm. De nomina]],PERSONAL[],3,FALSE)</f>
        <v>#N/A</v>
      </c>
      <c r="M272" s="494" t="s">
        <v>4895</v>
      </c>
      <c r="N272" s="529" t="s">
        <v>4692</v>
      </c>
      <c r="O272" s="497" t="str">
        <f>VLOOKUP(MUEBLES2[[#This Row],[No. Del Bien ]],BIENES[],2,FALSE)</f>
        <v>RASTRILLO</v>
      </c>
      <c r="P272" s="499" t="s">
        <v>2786</v>
      </c>
      <c r="Q272" s="529" t="s">
        <v>5208</v>
      </c>
      <c r="R272" s="494" t="s">
        <v>204</v>
      </c>
      <c r="S272" s="494" t="s">
        <v>39</v>
      </c>
      <c r="T272" s="494" t="s">
        <v>39</v>
      </c>
      <c r="U272" s="494">
        <v>219</v>
      </c>
      <c r="V272" s="525">
        <v>44127</v>
      </c>
      <c r="W272" s="528">
        <v>102.08</v>
      </c>
      <c r="X272" s="528"/>
      <c r="Y272" s="528"/>
      <c r="Z272" s="510" t="s">
        <v>33</v>
      </c>
      <c r="AA272" s="546"/>
      <c r="AB272" s="493"/>
      <c r="AC272" s="600"/>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9"/>
      <c r="FK272" s="9"/>
      <c r="FL272" s="9"/>
      <c r="FM272" s="9"/>
      <c r="FN272" s="9"/>
      <c r="FO272" s="9"/>
      <c r="FP272" s="9"/>
      <c r="FQ272" s="9"/>
      <c r="FR272" s="9"/>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9"/>
      <c r="GQ272" s="9"/>
      <c r="GR272" s="9"/>
      <c r="GS272" s="9"/>
      <c r="GT272" s="9"/>
      <c r="GU272" s="9"/>
      <c r="GV272" s="9"/>
      <c r="GW272" s="9"/>
      <c r="GX272" s="9"/>
      <c r="GY272" s="9"/>
      <c r="GZ272" s="9"/>
      <c r="HA272" s="9"/>
      <c r="HB272" s="9"/>
      <c r="HC272" s="9"/>
      <c r="HD272" s="9"/>
      <c r="HE272" s="9"/>
      <c r="HF272" s="9"/>
      <c r="HG272" s="9"/>
      <c r="HH272" s="9"/>
      <c r="HI272" s="9"/>
      <c r="HJ272" s="9"/>
      <c r="HK272" s="9"/>
      <c r="HL272" s="9"/>
      <c r="HM272" s="9"/>
      <c r="HN272" s="9"/>
      <c r="HO272" s="9"/>
      <c r="HP272" s="9"/>
      <c r="HQ272" s="9"/>
      <c r="HR272" s="9"/>
      <c r="HS272" s="9"/>
      <c r="HT272" s="9"/>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c r="IT272" s="9"/>
      <c r="IU272" s="9"/>
      <c r="IV272" s="9"/>
      <c r="IW272" s="9"/>
      <c r="IX272" s="9"/>
      <c r="IY272" s="9"/>
      <c r="IZ272" s="9"/>
      <c r="JA272" s="9"/>
      <c r="JB272" s="9"/>
      <c r="JC272" s="9"/>
      <c r="JD272" s="9"/>
      <c r="JE272" s="9"/>
      <c r="JF272" s="9"/>
      <c r="JG272" s="9"/>
      <c r="JH272" s="9"/>
      <c r="JI272" s="9"/>
      <c r="JJ272" s="9"/>
      <c r="JK272" s="9"/>
      <c r="JL272" s="9"/>
      <c r="JM272" s="9"/>
      <c r="JN272" s="9"/>
      <c r="JO272" s="9"/>
      <c r="JP272" s="9"/>
      <c r="JQ272" s="9"/>
      <c r="JR272" s="9"/>
      <c r="JS272" s="9"/>
      <c r="JT272" s="9"/>
      <c r="JU272" s="9"/>
      <c r="JV272" s="9"/>
      <c r="JW272" s="9"/>
      <c r="JX272" s="9"/>
      <c r="JY272" s="9"/>
      <c r="JZ272" s="9"/>
      <c r="KA272" s="9"/>
      <c r="KB272" s="9"/>
      <c r="KC272" s="9"/>
      <c r="KD272" s="9"/>
      <c r="KE272" s="9"/>
      <c r="KF272" s="9"/>
      <c r="KG272" s="9"/>
      <c r="KH272" s="9"/>
      <c r="KI272" s="9"/>
      <c r="KJ272" s="9"/>
      <c r="KK272" s="9"/>
      <c r="KL272" s="9"/>
      <c r="KM272" s="9"/>
      <c r="KN272" s="9"/>
      <c r="KO272" s="9"/>
      <c r="KP272" s="9"/>
      <c r="KQ272" s="9"/>
      <c r="KR272" s="9"/>
      <c r="KS272" s="9"/>
      <c r="KT272" s="9"/>
      <c r="KU272" s="9"/>
      <c r="KV272" s="9"/>
      <c r="KW272" s="9"/>
      <c r="KX272" s="9"/>
      <c r="KY272" s="9"/>
      <c r="KZ272" s="9"/>
      <c r="LA272" s="9"/>
      <c r="LB272" s="9"/>
      <c r="LC272" s="9"/>
      <c r="LD272" s="9"/>
      <c r="LE272" s="9"/>
      <c r="LF272" s="9"/>
      <c r="LG272" s="9"/>
      <c r="LH272" s="9"/>
      <c r="LI272" s="9"/>
      <c r="LJ272" s="9"/>
      <c r="LK272" s="9"/>
      <c r="LL272" s="9"/>
      <c r="LM272" s="9"/>
      <c r="LN272" s="9"/>
      <c r="LO272" s="9"/>
      <c r="LP272" s="9"/>
      <c r="LQ272" s="9"/>
      <c r="LR272" s="9"/>
      <c r="LS272" s="9"/>
      <c r="LT272" s="9"/>
    </row>
    <row r="273" spans="1:332" s="15" customFormat="1" ht="220.5" x14ac:dyDescent="0.25">
      <c r="A273" s="662" t="str">
        <f>CONCATENATE(MUEBLES2[[#This Row],[No..]],"-",MUEBLES2[[#This Row],[No. Area ]],"-",MUEBLES2[[#This Row],[No. Del Bien ]],"-",MUEBLES2[[#This Row],[No. Consecutivo del Bien ]],"-",MUEBLES2[[#This Row],[No. de inventario]])</f>
        <v>05-48-262-002-0267</v>
      </c>
      <c r="B273" s="495"/>
      <c r="C273" s="495" t="s">
        <v>6991</v>
      </c>
      <c r="D273" s="494" t="s">
        <v>4063</v>
      </c>
      <c r="E273" s="495" t="str">
        <f>VLOOKUP(MUEBLES2[[#This Row],[No..]],EDIFICIOS[],2,FALSE)</f>
        <v>SISTEMA MUNICIPAL DIF</v>
      </c>
      <c r="F273" s="495" t="str">
        <f>VLOOKUP(MUEBLES2[[#This Row],[No..]],EDIFICIOS[],3,FALSE)</f>
        <v>AV. REFORMA S/N, SECCIÓN NORTE, MANZANA 2, SANTIAGO DE ANAYA, HIDALGO</v>
      </c>
      <c r="G273" s="496" t="s">
        <v>4293</v>
      </c>
      <c r="H273" s="494" t="str">
        <f>VLOOKUP(MUEBLES2[[#This Row],[No. Area ]],AREAS[],2,FALSE)</f>
        <v>SISTEMA MUNICIPAL PARA EL DESARROLLO INTEGRAL DE LA FAMILIA</v>
      </c>
      <c r="I273" s="496" t="str">
        <f>VLOOKUP(MUEBLES2[[#This Row],[No. Area ]],AREAS[],5,FALSE)</f>
        <v>C. BELEN GONZÁLEZ BARRERA</v>
      </c>
      <c r="J273" s="496"/>
      <c r="K273" s="494" t="e">
        <f>VLOOKUP(MUEBLES2[[#This Row],[Núm. De nomina]],PERSONAL[],2,FALSE)</f>
        <v>#N/A</v>
      </c>
      <c r="L273" s="496" t="e">
        <f>VLOOKUP(MUEBLES2[[#This Row],[Núm. De nomina]],PERSONAL[],3,FALSE)</f>
        <v>#N/A</v>
      </c>
      <c r="M273" s="494" t="s">
        <v>4895</v>
      </c>
      <c r="N273" s="529" t="s">
        <v>4693</v>
      </c>
      <c r="O273" s="497" t="str">
        <f>VLOOKUP(MUEBLES2[[#This Row],[No. Del Bien ]],BIENES[],2,FALSE)</f>
        <v>RASTRILLO</v>
      </c>
      <c r="P273" s="499" t="s">
        <v>2786</v>
      </c>
      <c r="Q273" s="529" t="s">
        <v>5209</v>
      </c>
      <c r="R273" s="494" t="s">
        <v>204</v>
      </c>
      <c r="S273" s="494" t="s">
        <v>39</v>
      </c>
      <c r="T273" s="494" t="s">
        <v>39</v>
      </c>
      <c r="U273" s="494">
        <v>219</v>
      </c>
      <c r="V273" s="525">
        <v>44127</v>
      </c>
      <c r="W273" s="528">
        <v>102.08</v>
      </c>
      <c r="X273" s="528"/>
      <c r="Y273" s="528"/>
      <c r="Z273" s="510" t="s">
        <v>33</v>
      </c>
      <c r="AA273" s="546"/>
      <c r="AB273" s="493"/>
      <c r="AC273" s="600"/>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9"/>
      <c r="FK273" s="9"/>
      <c r="FL273" s="9"/>
      <c r="FM273" s="9"/>
      <c r="FN273" s="9"/>
      <c r="FO273" s="9"/>
      <c r="FP273" s="9"/>
      <c r="FQ273" s="9"/>
      <c r="FR273" s="9"/>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9"/>
      <c r="GQ273" s="9"/>
      <c r="GR273" s="9"/>
      <c r="GS273" s="9"/>
      <c r="GT273" s="9"/>
      <c r="GU273" s="9"/>
      <c r="GV273" s="9"/>
      <c r="GW273" s="9"/>
      <c r="GX273" s="9"/>
      <c r="GY273" s="9"/>
      <c r="GZ273" s="9"/>
      <c r="HA273" s="9"/>
      <c r="HB273" s="9"/>
      <c r="HC273" s="9"/>
      <c r="HD273" s="9"/>
      <c r="HE273" s="9"/>
      <c r="HF273" s="9"/>
      <c r="HG273" s="9"/>
      <c r="HH273" s="9"/>
      <c r="HI273" s="9"/>
      <c r="HJ273" s="9"/>
      <c r="HK273" s="9"/>
      <c r="HL273" s="9"/>
      <c r="HM273" s="9"/>
      <c r="HN273" s="9"/>
      <c r="HO273" s="9"/>
      <c r="HP273" s="9"/>
      <c r="HQ273" s="9"/>
      <c r="HR273" s="9"/>
      <c r="HS273" s="9"/>
      <c r="HT273" s="9"/>
      <c r="HU273" s="9"/>
      <c r="HV273" s="9"/>
      <c r="HW273" s="9"/>
      <c r="HX273" s="9"/>
      <c r="HY273" s="9"/>
      <c r="HZ273" s="9"/>
      <c r="IA273" s="9"/>
      <c r="IB273" s="9"/>
      <c r="IC273" s="9"/>
      <c r="ID273" s="9"/>
      <c r="IE273" s="9"/>
      <c r="IF273" s="9"/>
      <c r="IG273" s="9"/>
      <c r="IH273" s="9"/>
      <c r="II273" s="9"/>
      <c r="IJ273" s="9"/>
      <c r="IK273" s="9"/>
      <c r="IL273" s="9"/>
      <c r="IM273" s="9"/>
      <c r="IN273" s="9"/>
      <c r="IO273" s="9"/>
      <c r="IP273" s="9"/>
      <c r="IQ273" s="9"/>
      <c r="IR273" s="9"/>
      <c r="IS273" s="9"/>
      <c r="IT273" s="9"/>
      <c r="IU273" s="9"/>
      <c r="IV273" s="9"/>
      <c r="IW273" s="9"/>
      <c r="IX273" s="9"/>
      <c r="IY273" s="9"/>
      <c r="IZ273" s="9"/>
      <c r="JA273" s="9"/>
      <c r="JB273" s="9"/>
      <c r="JC273" s="9"/>
      <c r="JD273" s="9"/>
      <c r="JE273" s="9"/>
      <c r="JF273" s="9"/>
      <c r="JG273" s="9"/>
      <c r="JH273" s="9"/>
      <c r="JI273" s="9"/>
      <c r="JJ273" s="9"/>
      <c r="JK273" s="9"/>
      <c r="JL273" s="9"/>
      <c r="JM273" s="9"/>
      <c r="JN273" s="9"/>
      <c r="JO273" s="9"/>
      <c r="JP273" s="9"/>
      <c r="JQ273" s="9"/>
      <c r="JR273" s="9"/>
      <c r="JS273" s="9"/>
      <c r="JT273" s="9"/>
      <c r="JU273" s="9"/>
      <c r="JV273" s="9"/>
      <c r="JW273" s="9"/>
      <c r="JX273" s="9"/>
      <c r="JY273" s="9"/>
      <c r="JZ273" s="9"/>
      <c r="KA273" s="9"/>
      <c r="KB273" s="9"/>
      <c r="KC273" s="9"/>
      <c r="KD273" s="9"/>
      <c r="KE273" s="9"/>
      <c r="KF273" s="9"/>
      <c r="KG273" s="9"/>
      <c r="KH273" s="9"/>
      <c r="KI273" s="9"/>
      <c r="KJ273" s="9"/>
      <c r="KK273" s="9"/>
      <c r="KL273" s="9"/>
      <c r="KM273" s="9"/>
      <c r="KN273" s="9"/>
      <c r="KO273" s="9"/>
      <c r="KP273" s="9"/>
      <c r="KQ273" s="9"/>
      <c r="KR273" s="9"/>
      <c r="KS273" s="9"/>
      <c r="KT273" s="9"/>
      <c r="KU273" s="9"/>
      <c r="KV273" s="9"/>
      <c r="KW273" s="9"/>
      <c r="KX273" s="9"/>
      <c r="KY273" s="9"/>
      <c r="KZ273" s="9"/>
      <c r="LA273" s="9"/>
      <c r="LB273" s="9"/>
      <c r="LC273" s="9"/>
      <c r="LD273" s="9"/>
      <c r="LE273" s="9"/>
      <c r="LF273" s="9"/>
      <c r="LG273" s="9"/>
      <c r="LH273" s="9"/>
      <c r="LI273" s="9"/>
      <c r="LJ273" s="9"/>
      <c r="LK273" s="9"/>
      <c r="LL273" s="9"/>
      <c r="LM273" s="9"/>
      <c r="LN273" s="9"/>
      <c r="LO273" s="9"/>
      <c r="LP273" s="9"/>
      <c r="LQ273" s="9"/>
      <c r="LR273" s="9"/>
      <c r="LS273" s="9"/>
      <c r="LT273" s="9"/>
    </row>
    <row r="274" spans="1:332" s="15" customFormat="1" ht="220.5" x14ac:dyDescent="0.25">
      <c r="A274" s="662" t="str">
        <f>CONCATENATE(MUEBLES2[[#This Row],[No..]],"-",MUEBLES2[[#This Row],[No. Area ]],"-",MUEBLES2[[#This Row],[No. Del Bien ]],"-",MUEBLES2[[#This Row],[No. Consecutivo del Bien ]],"-",MUEBLES2[[#This Row],[No. de inventario]])</f>
        <v>05-48-221-001-0268</v>
      </c>
      <c r="B274" s="495"/>
      <c r="C274" s="495" t="s">
        <v>6992</v>
      </c>
      <c r="D274" s="494" t="s">
        <v>4063</v>
      </c>
      <c r="E274" s="495" t="str">
        <f>VLOOKUP(MUEBLES2[[#This Row],[No..]],EDIFICIOS[],2,FALSE)</f>
        <v>SISTEMA MUNICIPAL DIF</v>
      </c>
      <c r="F274" s="495" t="str">
        <f>VLOOKUP(MUEBLES2[[#This Row],[No..]],EDIFICIOS[],3,FALSE)</f>
        <v>AV. REFORMA S/N, SECCIÓN NORTE, MANZANA 2, SANTIAGO DE ANAYA, HIDALGO</v>
      </c>
      <c r="G274" s="496" t="s">
        <v>4293</v>
      </c>
      <c r="H274" s="494" t="str">
        <f>VLOOKUP(MUEBLES2[[#This Row],[No. Area ]],AREAS[],2,FALSE)</f>
        <v>SISTEMA MUNICIPAL PARA EL DESARROLLO INTEGRAL DE LA FAMILIA</v>
      </c>
      <c r="I274" s="496" t="str">
        <f>VLOOKUP(MUEBLES2[[#This Row],[No. Area ]],AREAS[],5,FALSE)</f>
        <v>C. BELEN GONZÁLEZ BARRERA</v>
      </c>
      <c r="J274" s="496"/>
      <c r="K274" s="494" t="e">
        <f>VLOOKUP(MUEBLES2[[#This Row],[Núm. De nomina]],PERSONAL[],2,FALSE)</f>
        <v>#N/A</v>
      </c>
      <c r="L274" s="496" t="e">
        <f>VLOOKUP(MUEBLES2[[#This Row],[Núm. De nomina]],PERSONAL[],3,FALSE)</f>
        <v>#N/A</v>
      </c>
      <c r="M274" s="494" t="s">
        <v>4854</v>
      </c>
      <c r="N274" s="529" t="s">
        <v>4692</v>
      </c>
      <c r="O274" s="497" t="str">
        <f>VLOOKUP(MUEBLES2[[#This Row],[No. Del Bien ]],BIENES[],2,FALSE)</f>
        <v>PALA</v>
      </c>
      <c r="P274" s="499" t="s">
        <v>2789</v>
      </c>
      <c r="Q274" s="529" t="s">
        <v>5210</v>
      </c>
      <c r="R274" s="494" t="s">
        <v>204</v>
      </c>
      <c r="S274" s="494" t="s">
        <v>39</v>
      </c>
      <c r="T274" s="494" t="s">
        <v>39</v>
      </c>
      <c r="U274" s="494">
        <v>219</v>
      </c>
      <c r="V274" s="525">
        <v>44127</v>
      </c>
      <c r="W274" s="528">
        <v>261</v>
      </c>
      <c r="X274" s="528"/>
      <c r="Y274" s="528"/>
      <c r="Z274" s="510" t="s">
        <v>33</v>
      </c>
      <c r="AA274" s="546"/>
      <c r="AB274" s="493"/>
      <c r="AC274" s="600"/>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9"/>
      <c r="FK274" s="9"/>
      <c r="FL274" s="9"/>
      <c r="FM274" s="9"/>
      <c r="FN274" s="9"/>
      <c r="FO274" s="9"/>
      <c r="FP274" s="9"/>
      <c r="FQ274" s="9"/>
      <c r="FR274" s="9"/>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9"/>
      <c r="GQ274" s="9"/>
      <c r="GR274" s="9"/>
      <c r="GS274" s="9"/>
      <c r="GT274" s="9"/>
      <c r="GU274" s="9"/>
      <c r="GV274" s="9"/>
      <c r="GW274" s="9"/>
      <c r="GX274" s="9"/>
      <c r="GY274" s="9"/>
      <c r="GZ274" s="9"/>
      <c r="HA274" s="9"/>
      <c r="HB274" s="9"/>
      <c r="HC274" s="9"/>
      <c r="HD274" s="9"/>
      <c r="HE274" s="9"/>
      <c r="HF274" s="9"/>
      <c r="HG274" s="9"/>
      <c r="HH274" s="9"/>
      <c r="HI274" s="9"/>
      <c r="HJ274" s="9"/>
      <c r="HK274" s="9"/>
      <c r="HL274" s="9"/>
      <c r="HM274" s="9"/>
      <c r="HN274" s="9"/>
      <c r="HO274" s="9"/>
      <c r="HP274" s="9"/>
      <c r="HQ274" s="9"/>
      <c r="HR274" s="9"/>
      <c r="HS274" s="9"/>
      <c r="HT274" s="9"/>
      <c r="HU274" s="9"/>
      <c r="HV274" s="9"/>
      <c r="HW274" s="9"/>
      <c r="HX274" s="9"/>
      <c r="HY274" s="9"/>
      <c r="HZ274" s="9"/>
      <c r="IA274" s="9"/>
      <c r="IB274" s="9"/>
      <c r="IC274" s="9"/>
      <c r="ID274" s="9"/>
      <c r="IE274" s="9"/>
      <c r="IF274" s="9"/>
      <c r="IG274" s="9"/>
      <c r="IH274" s="9"/>
      <c r="II274" s="9"/>
      <c r="IJ274" s="9"/>
      <c r="IK274" s="9"/>
      <c r="IL274" s="9"/>
      <c r="IM274" s="9"/>
      <c r="IN274" s="9"/>
      <c r="IO274" s="9"/>
      <c r="IP274" s="9"/>
      <c r="IQ274" s="9"/>
      <c r="IR274" s="9"/>
      <c r="IS274" s="9"/>
      <c r="IT274" s="9"/>
      <c r="IU274" s="9"/>
      <c r="IV274" s="9"/>
      <c r="IW274" s="9"/>
      <c r="IX274" s="9"/>
      <c r="IY274" s="9"/>
      <c r="IZ274" s="9"/>
      <c r="JA274" s="9"/>
      <c r="JB274" s="9"/>
      <c r="JC274" s="9"/>
      <c r="JD274" s="9"/>
      <c r="JE274" s="9"/>
      <c r="JF274" s="9"/>
      <c r="JG274" s="9"/>
      <c r="JH274" s="9"/>
      <c r="JI274" s="9"/>
      <c r="JJ274" s="9"/>
      <c r="JK274" s="9"/>
      <c r="JL274" s="9"/>
      <c r="JM274" s="9"/>
      <c r="JN274" s="9"/>
      <c r="JO274" s="9"/>
      <c r="JP274" s="9"/>
      <c r="JQ274" s="9"/>
      <c r="JR274" s="9"/>
      <c r="JS274" s="9"/>
      <c r="JT274" s="9"/>
      <c r="JU274" s="9"/>
      <c r="JV274" s="9"/>
      <c r="JW274" s="9"/>
      <c r="JX274" s="9"/>
      <c r="JY274" s="9"/>
      <c r="JZ274" s="9"/>
      <c r="KA274" s="9"/>
      <c r="KB274" s="9"/>
      <c r="KC274" s="9"/>
      <c r="KD274" s="9"/>
      <c r="KE274" s="9"/>
      <c r="KF274" s="9"/>
      <c r="KG274" s="9"/>
      <c r="KH274" s="9"/>
      <c r="KI274" s="9"/>
      <c r="KJ274" s="9"/>
      <c r="KK274" s="9"/>
      <c r="KL274" s="9"/>
      <c r="KM274" s="9"/>
      <c r="KN274" s="9"/>
      <c r="KO274" s="9"/>
      <c r="KP274" s="9"/>
      <c r="KQ274" s="9"/>
      <c r="KR274" s="9"/>
      <c r="KS274" s="9"/>
      <c r="KT274" s="9"/>
      <c r="KU274" s="9"/>
      <c r="KV274" s="9"/>
      <c r="KW274" s="9"/>
      <c r="KX274" s="9"/>
      <c r="KY274" s="9"/>
      <c r="KZ274" s="9"/>
      <c r="LA274" s="9"/>
      <c r="LB274" s="9"/>
      <c r="LC274" s="9"/>
      <c r="LD274" s="9"/>
      <c r="LE274" s="9"/>
      <c r="LF274" s="9"/>
      <c r="LG274" s="9"/>
      <c r="LH274" s="9"/>
      <c r="LI274" s="9"/>
      <c r="LJ274" s="9"/>
      <c r="LK274" s="9"/>
      <c r="LL274" s="9"/>
      <c r="LM274" s="9"/>
      <c r="LN274" s="9"/>
      <c r="LO274" s="9"/>
      <c r="LP274" s="9"/>
      <c r="LQ274" s="9"/>
      <c r="LR274" s="9"/>
      <c r="LS274" s="9"/>
      <c r="LT274" s="9"/>
    </row>
    <row r="275" spans="1:332" s="15" customFormat="1" ht="220.5" x14ac:dyDescent="0.25">
      <c r="A275" s="662" t="str">
        <f>CONCATENATE(MUEBLES2[[#This Row],[No..]],"-",MUEBLES2[[#This Row],[No. Area ]],"-",MUEBLES2[[#This Row],[No. Del Bien ]],"-",MUEBLES2[[#This Row],[No. Consecutivo del Bien ]],"-",MUEBLES2[[#This Row],[No. de inventario]])</f>
        <v>05-48-221-002-0269</v>
      </c>
      <c r="B275" s="495"/>
      <c r="C275" s="495" t="s">
        <v>6993</v>
      </c>
      <c r="D275" s="494" t="s">
        <v>4063</v>
      </c>
      <c r="E275" s="495" t="str">
        <f>VLOOKUP(MUEBLES2[[#This Row],[No..]],EDIFICIOS[],2,FALSE)</f>
        <v>SISTEMA MUNICIPAL DIF</v>
      </c>
      <c r="F275" s="495" t="str">
        <f>VLOOKUP(MUEBLES2[[#This Row],[No..]],EDIFICIOS[],3,FALSE)</f>
        <v>AV. REFORMA S/N, SECCIÓN NORTE, MANZANA 2, SANTIAGO DE ANAYA, HIDALGO</v>
      </c>
      <c r="G275" s="496" t="s">
        <v>4293</v>
      </c>
      <c r="H275" s="494" t="str">
        <f>VLOOKUP(MUEBLES2[[#This Row],[No. Area ]],AREAS[],2,FALSE)</f>
        <v>SISTEMA MUNICIPAL PARA EL DESARROLLO INTEGRAL DE LA FAMILIA</v>
      </c>
      <c r="I275" s="496" t="str">
        <f>VLOOKUP(MUEBLES2[[#This Row],[No. Area ]],AREAS[],5,FALSE)</f>
        <v>C. BELEN GONZÁLEZ BARRERA</v>
      </c>
      <c r="J275" s="496"/>
      <c r="K275" s="494" t="e">
        <f>VLOOKUP(MUEBLES2[[#This Row],[Núm. De nomina]],PERSONAL[],2,FALSE)</f>
        <v>#N/A</v>
      </c>
      <c r="L275" s="496" t="e">
        <f>VLOOKUP(MUEBLES2[[#This Row],[Núm. De nomina]],PERSONAL[],3,FALSE)</f>
        <v>#N/A</v>
      </c>
      <c r="M275" s="494" t="s">
        <v>4854</v>
      </c>
      <c r="N275" s="529" t="s">
        <v>4693</v>
      </c>
      <c r="O275" s="497" t="str">
        <f>VLOOKUP(MUEBLES2[[#This Row],[No. Del Bien ]],BIENES[],2,FALSE)</f>
        <v>PALA</v>
      </c>
      <c r="P275" s="499" t="s">
        <v>2789</v>
      </c>
      <c r="Q275" s="529" t="s">
        <v>5211</v>
      </c>
      <c r="R275" s="494" t="s">
        <v>204</v>
      </c>
      <c r="S275" s="494" t="s">
        <v>39</v>
      </c>
      <c r="T275" s="494" t="s">
        <v>39</v>
      </c>
      <c r="U275" s="494">
        <v>219</v>
      </c>
      <c r="V275" s="525">
        <v>44127</v>
      </c>
      <c r="W275" s="528">
        <v>261</v>
      </c>
      <c r="X275" s="528"/>
      <c r="Y275" s="528"/>
      <c r="Z275" s="510" t="s">
        <v>33</v>
      </c>
      <c r="AA275" s="546"/>
      <c r="AB275" s="493"/>
      <c r="AC275" s="600"/>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9"/>
      <c r="FK275" s="9"/>
      <c r="FL275" s="9"/>
      <c r="FM275" s="9"/>
      <c r="FN275" s="9"/>
      <c r="FO275" s="9"/>
      <c r="FP275" s="9"/>
      <c r="FQ275" s="9"/>
      <c r="FR275" s="9"/>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9"/>
      <c r="GQ275" s="9"/>
      <c r="GR275" s="9"/>
      <c r="GS275" s="9"/>
      <c r="GT275" s="9"/>
      <c r="GU275" s="9"/>
      <c r="GV275" s="9"/>
      <c r="GW275" s="9"/>
      <c r="GX275" s="9"/>
      <c r="GY275" s="9"/>
      <c r="GZ275" s="9"/>
      <c r="HA275" s="9"/>
      <c r="HB275" s="9"/>
      <c r="HC275" s="9"/>
      <c r="HD275" s="9"/>
      <c r="HE275" s="9"/>
      <c r="HF275" s="9"/>
      <c r="HG275" s="9"/>
      <c r="HH275" s="9"/>
      <c r="HI275" s="9"/>
      <c r="HJ275" s="9"/>
      <c r="HK275" s="9"/>
      <c r="HL275" s="9"/>
      <c r="HM275" s="9"/>
      <c r="HN275" s="9"/>
      <c r="HO275" s="9"/>
      <c r="HP275" s="9"/>
      <c r="HQ275" s="9"/>
      <c r="HR275" s="9"/>
      <c r="HS275" s="9"/>
      <c r="HT275" s="9"/>
      <c r="HU275" s="9"/>
      <c r="HV275" s="9"/>
      <c r="HW275" s="9"/>
      <c r="HX275" s="9"/>
      <c r="HY275" s="9"/>
      <c r="HZ275" s="9"/>
      <c r="IA275" s="9"/>
      <c r="IB275" s="9"/>
      <c r="IC275" s="9"/>
      <c r="ID275" s="9"/>
      <c r="IE275" s="9"/>
      <c r="IF275" s="9"/>
      <c r="IG275" s="9"/>
      <c r="IH275" s="9"/>
      <c r="II275" s="9"/>
      <c r="IJ275" s="9"/>
      <c r="IK275" s="9"/>
      <c r="IL275" s="9"/>
      <c r="IM275" s="9"/>
      <c r="IN275" s="9"/>
      <c r="IO275" s="9"/>
      <c r="IP275" s="9"/>
      <c r="IQ275" s="9"/>
      <c r="IR275" s="9"/>
      <c r="IS275" s="9"/>
      <c r="IT275" s="9"/>
      <c r="IU275" s="9"/>
      <c r="IV275" s="9"/>
      <c r="IW275" s="9"/>
      <c r="IX275" s="9"/>
      <c r="IY275" s="9"/>
      <c r="IZ275" s="9"/>
      <c r="JA275" s="9"/>
      <c r="JB275" s="9"/>
      <c r="JC275" s="9"/>
      <c r="JD275" s="9"/>
      <c r="JE275" s="9"/>
      <c r="JF275" s="9"/>
      <c r="JG275" s="9"/>
      <c r="JH275" s="9"/>
      <c r="JI275" s="9"/>
      <c r="JJ275" s="9"/>
      <c r="JK275" s="9"/>
      <c r="JL275" s="9"/>
      <c r="JM275" s="9"/>
      <c r="JN275" s="9"/>
      <c r="JO275" s="9"/>
      <c r="JP275" s="9"/>
      <c r="JQ275" s="9"/>
      <c r="JR275" s="9"/>
      <c r="JS275" s="9"/>
      <c r="JT275" s="9"/>
      <c r="JU275" s="9"/>
      <c r="JV275" s="9"/>
      <c r="JW275" s="9"/>
      <c r="JX275" s="9"/>
      <c r="JY275" s="9"/>
      <c r="JZ275" s="9"/>
      <c r="KA275" s="9"/>
      <c r="KB275" s="9"/>
      <c r="KC275" s="9"/>
      <c r="KD275" s="9"/>
      <c r="KE275" s="9"/>
      <c r="KF275" s="9"/>
      <c r="KG275" s="9"/>
      <c r="KH275" s="9"/>
      <c r="KI275" s="9"/>
      <c r="KJ275" s="9"/>
      <c r="KK275" s="9"/>
      <c r="KL275" s="9"/>
      <c r="KM275" s="9"/>
      <c r="KN275" s="9"/>
      <c r="KO275" s="9"/>
      <c r="KP275" s="9"/>
      <c r="KQ275" s="9"/>
      <c r="KR275" s="9"/>
      <c r="KS275" s="9"/>
      <c r="KT275" s="9"/>
      <c r="KU275" s="9"/>
      <c r="KV275" s="9"/>
      <c r="KW275" s="9"/>
      <c r="KX275" s="9"/>
      <c r="KY275" s="9"/>
      <c r="KZ275" s="9"/>
      <c r="LA275" s="9"/>
      <c r="LB275" s="9"/>
      <c r="LC275" s="9"/>
      <c r="LD275" s="9"/>
      <c r="LE275" s="9"/>
      <c r="LF275" s="9"/>
      <c r="LG275" s="9"/>
      <c r="LH275" s="9"/>
      <c r="LI275" s="9"/>
      <c r="LJ275" s="9"/>
      <c r="LK275" s="9"/>
      <c r="LL275" s="9"/>
      <c r="LM275" s="9"/>
      <c r="LN275" s="9"/>
      <c r="LO275" s="9"/>
      <c r="LP275" s="9"/>
      <c r="LQ275" s="9"/>
      <c r="LR275" s="9"/>
      <c r="LS275" s="9"/>
      <c r="LT275" s="9"/>
    </row>
    <row r="276" spans="1:332" s="15" customFormat="1" ht="220.5" x14ac:dyDescent="0.25">
      <c r="A276" s="662" t="str">
        <f>CONCATENATE(MUEBLES2[[#This Row],[No..]],"-",MUEBLES2[[#This Row],[No. Area ]],"-",MUEBLES2[[#This Row],[No. Del Bien ]],"-",MUEBLES2[[#This Row],[No. Consecutivo del Bien ]],"-",MUEBLES2[[#This Row],[No. de inventario]])</f>
        <v>05-48-221-003-0270</v>
      </c>
      <c r="B276" s="495"/>
      <c r="C276" s="495" t="s">
        <v>6994</v>
      </c>
      <c r="D276" s="494" t="s">
        <v>4063</v>
      </c>
      <c r="E276" s="495" t="str">
        <f>VLOOKUP(MUEBLES2[[#This Row],[No..]],EDIFICIOS[],2,FALSE)</f>
        <v>SISTEMA MUNICIPAL DIF</v>
      </c>
      <c r="F276" s="495" t="str">
        <f>VLOOKUP(MUEBLES2[[#This Row],[No..]],EDIFICIOS[],3,FALSE)</f>
        <v>AV. REFORMA S/N, SECCIÓN NORTE, MANZANA 2, SANTIAGO DE ANAYA, HIDALGO</v>
      </c>
      <c r="G276" s="496" t="s">
        <v>4293</v>
      </c>
      <c r="H276" s="494" t="str">
        <f>VLOOKUP(MUEBLES2[[#This Row],[No. Area ]],AREAS[],2,FALSE)</f>
        <v>SISTEMA MUNICIPAL PARA EL DESARROLLO INTEGRAL DE LA FAMILIA</v>
      </c>
      <c r="I276" s="496" t="str">
        <f>VLOOKUP(MUEBLES2[[#This Row],[No. Area ]],AREAS[],5,FALSE)</f>
        <v>C. BELEN GONZÁLEZ BARRERA</v>
      </c>
      <c r="J276" s="496"/>
      <c r="K276" s="494" t="e">
        <f>VLOOKUP(MUEBLES2[[#This Row],[Núm. De nomina]],PERSONAL[],2,FALSE)</f>
        <v>#N/A</v>
      </c>
      <c r="L276" s="496" t="e">
        <f>VLOOKUP(MUEBLES2[[#This Row],[Núm. De nomina]],PERSONAL[],3,FALSE)</f>
        <v>#N/A</v>
      </c>
      <c r="M276" s="494" t="s">
        <v>4854</v>
      </c>
      <c r="N276" s="529" t="s">
        <v>4694</v>
      </c>
      <c r="O276" s="497" t="str">
        <f>VLOOKUP(MUEBLES2[[#This Row],[No. Del Bien ]],BIENES[],2,FALSE)</f>
        <v>PALA</v>
      </c>
      <c r="P276" s="499" t="s">
        <v>2792</v>
      </c>
      <c r="Q276" s="529" t="s">
        <v>5212</v>
      </c>
      <c r="R276" s="494" t="s">
        <v>204</v>
      </c>
      <c r="S276" s="494" t="s">
        <v>39</v>
      </c>
      <c r="T276" s="494" t="s">
        <v>39</v>
      </c>
      <c r="U276" s="494">
        <v>219</v>
      </c>
      <c r="V276" s="525">
        <v>44127</v>
      </c>
      <c r="W276" s="528">
        <v>237.8</v>
      </c>
      <c r="X276" s="528"/>
      <c r="Y276" s="528"/>
      <c r="Z276" s="510" t="s">
        <v>33</v>
      </c>
      <c r="AA276" s="546"/>
      <c r="AB276" s="493"/>
      <c r="AC276" s="600"/>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9"/>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9"/>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9"/>
      <c r="HF276" s="9"/>
      <c r="HG276" s="9"/>
      <c r="HH276" s="9"/>
      <c r="HI276" s="9"/>
      <c r="HJ276" s="9"/>
      <c r="HK276" s="9"/>
      <c r="HL276" s="9"/>
      <c r="HM276" s="9"/>
      <c r="HN276" s="9"/>
      <c r="HO276" s="9"/>
      <c r="HP276" s="9"/>
      <c r="HQ276" s="9"/>
      <c r="HR276" s="9"/>
      <c r="HS276" s="9"/>
      <c r="HT276" s="9"/>
      <c r="HU276" s="9"/>
      <c r="HV276" s="9"/>
      <c r="HW276" s="9"/>
      <c r="HX276" s="9"/>
      <c r="HY276" s="9"/>
      <c r="HZ276" s="9"/>
      <c r="IA276" s="9"/>
      <c r="IB276" s="9"/>
      <c r="IC276" s="9"/>
      <c r="ID276" s="9"/>
      <c r="IE276" s="9"/>
      <c r="IF276" s="9"/>
      <c r="IG276" s="9"/>
      <c r="IH276" s="9"/>
      <c r="II276" s="9"/>
      <c r="IJ276" s="9"/>
      <c r="IK276" s="9"/>
      <c r="IL276" s="9"/>
      <c r="IM276" s="9"/>
      <c r="IN276" s="9"/>
      <c r="IO276" s="9"/>
      <c r="IP276" s="9"/>
      <c r="IQ276" s="9"/>
      <c r="IR276" s="9"/>
      <c r="IS276" s="9"/>
      <c r="IT276" s="9"/>
      <c r="IU276" s="9"/>
      <c r="IV276" s="9"/>
      <c r="IW276" s="9"/>
      <c r="IX276" s="9"/>
      <c r="IY276" s="9"/>
      <c r="IZ276" s="9"/>
      <c r="JA276" s="9"/>
      <c r="JB276" s="9"/>
      <c r="JC276" s="9"/>
      <c r="JD276" s="9"/>
      <c r="JE276" s="9"/>
      <c r="JF276" s="9"/>
      <c r="JG276" s="9"/>
      <c r="JH276" s="9"/>
      <c r="JI276" s="9"/>
      <c r="JJ276" s="9"/>
      <c r="JK276" s="9"/>
      <c r="JL276" s="9"/>
      <c r="JM276" s="9"/>
      <c r="JN276" s="9"/>
      <c r="JO276" s="9"/>
      <c r="JP276" s="9"/>
      <c r="JQ276" s="9"/>
      <c r="JR276" s="9"/>
      <c r="JS276" s="9"/>
      <c r="JT276" s="9"/>
      <c r="JU276" s="9"/>
      <c r="JV276" s="9"/>
      <c r="JW276" s="9"/>
      <c r="JX276" s="9"/>
      <c r="JY276" s="9"/>
      <c r="JZ276" s="9"/>
      <c r="KA276" s="9"/>
      <c r="KB276" s="9"/>
      <c r="KC276" s="9"/>
      <c r="KD276" s="9"/>
      <c r="KE276" s="9"/>
      <c r="KF276" s="9"/>
      <c r="KG276" s="9"/>
      <c r="KH276" s="9"/>
      <c r="KI276" s="9"/>
      <c r="KJ276" s="9"/>
      <c r="KK276" s="9"/>
      <c r="KL276" s="9"/>
      <c r="KM276" s="9"/>
      <c r="KN276" s="9"/>
      <c r="KO276" s="9"/>
      <c r="KP276" s="9"/>
      <c r="KQ276" s="9"/>
      <c r="KR276" s="9"/>
      <c r="KS276" s="9"/>
      <c r="KT276" s="9"/>
      <c r="KU276" s="9"/>
      <c r="KV276" s="9"/>
      <c r="KW276" s="9"/>
      <c r="KX276" s="9"/>
      <c r="KY276" s="9"/>
      <c r="KZ276" s="9"/>
      <c r="LA276" s="9"/>
      <c r="LB276" s="9"/>
      <c r="LC276" s="9"/>
      <c r="LD276" s="9"/>
      <c r="LE276" s="9"/>
      <c r="LF276" s="9"/>
      <c r="LG276" s="9"/>
      <c r="LH276" s="9"/>
      <c r="LI276" s="9"/>
      <c r="LJ276" s="9"/>
      <c r="LK276" s="9"/>
      <c r="LL276" s="9"/>
      <c r="LM276" s="9"/>
      <c r="LN276" s="9"/>
      <c r="LO276" s="9"/>
      <c r="LP276" s="9"/>
      <c r="LQ276" s="9"/>
      <c r="LR276" s="9"/>
      <c r="LS276" s="9"/>
      <c r="LT276" s="9"/>
    </row>
    <row r="277" spans="1:332" s="15" customFormat="1" ht="220.5" x14ac:dyDescent="0.25">
      <c r="A277" s="662" t="str">
        <f>CONCATENATE(MUEBLES2[[#This Row],[No..]],"-",MUEBLES2[[#This Row],[No. Area ]],"-",MUEBLES2[[#This Row],[No. Del Bien ]],"-",MUEBLES2[[#This Row],[No. Consecutivo del Bien ]],"-",MUEBLES2[[#This Row],[No. de inventario]])</f>
        <v>05-48-221-004-0271</v>
      </c>
      <c r="B277" s="495"/>
      <c r="C277" s="495" t="s">
        <v>6995</v>
      </c>
      <c r="D277" s="494" t="s">
        <v>4063</v>
      </c>
      <c r="E277" s="495" t="str">
        <f>VLOOKUP(MUEBLES2[[#This Row],[No..]],EDIFICIOS[],2,FALSE)</f>
        <v>SISTEMA MUNICIPAL DIF</v>
      </c>
      <c r="F277" s="495" t="str">
        <f>VLOOKUP(MUEBLES2[[#This Row],[No..]],EDIFICIOS[],3,FALSE)</f>
        <v>AV. REFORMA S/N, SECCIÓN NORTE, MANZANA 2, SANTIAGO DE ANAYA, HIDALGO</v>
      </c>
      <c r="G277" s="496" t="s">
        <v>4293</v>
      </c>
      <c r="H277" s="494" t="str">
        <f>VLOOKUP(MUEBLES2[[#This Row],[No. Area ]],AREAS[],2,FALSE)</f>
        <v>SISTEMA MUNICIPAL PARA EL DESARROLLO INTEGRAL DE LA FAMILIA</v>
      </c>
      <c r="I277" s="496" t="str">
        <f>VLOOKUP(MUEBLES2[[#This Row],[No. Area ]],AREAS[],5,FALSE)</f>
        <v>C. BELEN GONZÁLEZ BARRERA</v>
      </c>
      <c r="J277" s="496"/>
      <c r="K277" s="494" t="e">
        <f>VLOOKUP(MUEBLES2[[#This Row],[Núm. De nomina]],PERSONAL[],2,FALSE)</f>
        <v>#N/A</v>
      </c>
      <c r="L277" s="496" t="e">
        <f>VLOOKUP(MUEBLES2[[#This Row],[Núm. De nomina]],PERSONAL[],3,FALSE)</f>
        <v>#N/A</v>
      </c>
      <c r="M277" s="494" t="s">
        <v>4854</v>
      </c>
      <c r="N277" s="529" t="s">
        <v>4695</v>
      </c>
      <c r="O277" s="497" t="str">
        <f>VLOOKUP(MUEBLES2[[#This Row],[No. Del Bien ]],BIENES[],2,FALSE)</f>
        <v>PALA</v>
      </c>
      <c r="P277" s="499" t="s">
        <v>2792</v>
      </c>
      <c r="Q277" s="529" t="s">
        <v>5213</v>
      </c>
      <c r="R277" s="494" t="s">
        <v>204</v>
      </c>
      <c r="S277" s="494" t="s">
        <v>39</v>
      </c>
      <c r="T277" s="494" t="s">
        <v>39</v>
      </c>
      <c r="U277" s="494">
        <v>219</v>
      </c>
      <c r="V277" s="525">
        <v>44127</v>
      </c>
      <c r="W277" s="528">
        <v>237.8</v>
      </c>
      <c r="X277" s="528"/>
      <c r="Y277" s="528"/>
      <c r="Z277" s="510" t="s">
        <v>33</v>
      </c>
      <c r="AA277" s="546"/>
      <c r="AB277" s="493"/>
      <c r="AC277" s="600"/>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9"/>
      <c r="DR277" s="9"/>
      <c r="DS277" s="9"/>
      <c r="DT277" s="9"/>
      <c r="DU277" s="9"/>
      <c r="DV277" s="9"/>
      <c r="DW277" s="9"/>
      <c r="DX277" s="9"/>
      <c r="DY277" s="9"/>
      <c r="DZ277" s="9"/>
      <c r="EA277" s="9"/>
      <c r="EB277" s="9"/>
      <c r="EC277" s="9"/>
      <c r="ED277" s="9"/>
      <c r="EE277" s="9"/>
      <c r="EF277" s="9"/>
      <c r="EG277" s="9"/>
      <c r="EH277" s="9"/>
      <c r="EI277" s="9"/>
      <c r="EJ277" s="9"/>
      <c r="EK277" s="9"/>
      <c r="EL277" s="9"/>
      <c r="EM277" s="9"/>
      <c r="EN277" s="9"/>
      <c r="EO277" s="9"/>
      <c r="EP277" s="9"/>
      <c r="EQ277" s="9"/>
      <c r="ER277" s="9"/>
      <c r="ES277" s="9"/>
      <c r="ET277" s="9"/>
      <c r="EU277" s="9"/>
      <c r="EV277" s="9"/>
      <c r="EW277" s="9"/>
      <c r="EX277" s="9"/>
      <c r="EY277" s="9"/>
      <c r="EZ277" s="9"/>
      <c r="FA277" s="9"/>
      <c r="FB277" s="9"/>
      <c r="FC277" s="9"/>
      <c r="FD277" s="9"/>
      <c r="FE277" s="9"/>
      <c r="FF277" s="9"/>
      <c r="FG277" s="9"/>
      <c r="FH277" s="9"/>
      <c r="FI277" s="9"/>
      <c r="FJ277" s="9"/>
      <c r="FK277" s="9"/>
      <c r="FL277" s="9"/>
      <c r="FM277" s="9"/>
      <c r="FN277" s="9"/>
      <c r="FO277" s="9"/>
      <c r="FP277" s="9"/>
      <c r="FQ277" s="9"/>
      <c r="FR277" s="9"/>
      <c r="FS277" s="9"/>
      <c r="FT277" s="9"/>
      <c r="FU277" s="9"/>
      <c r="FV277" s="9"/>
      <c r="FW277" s="9"/>
      <c r="FX277" s="9"/>
      <c r="FY277" s="9"/>
      <c r="FZ277" s="9"/>
      <c r="GA277" s="9"/>
      <c r="GB277" s="9"/>
      <c r="GC277" s="9"/>
      <c r="GD277" s="9"/>
      <c r="GE277" s="9"/>
      <c r="GF277" s="9"/>
      <c r="GG277" s="9"/>
      <c r="GH277" s="9"/>
      <c r="GI277" s="9"/>
      <c r="GJ277" s="9"/>
      <c r="GK277" s="9"/>
      <c r="GL277" s="9"/>
      <c r="GM277" s="9"/>
      <c r="GN277" s="9"/>
      <c r="GO277" s="9"/>
      <c r="GP277" s="9"/>
      <c r="GQ277" s="9"/>
      <c r="GR277" s="9"/>
      <c r="GS277" s="9"/>
      <c r="GT277" s="9"/>
      <c r="GU277" s="9"/>
      <c r="GV277" s="9"/>
      <c r="GW277" s="9"/>
      <c r="GX277" s="9"/>
      <c r="GY277" s="9"/>
      <c r="GZ277" s="9"/>
      <c r="HA277" s="9"/>
      <c r="HB277" s="9"/>
      <c r="HC277" s="9"/>
      <c r="HD277" s="9"/>
      <c r="HE277" s="9"/>
      <c r="HF277" s="9"/>
      <c r="HG277" s="9"/>
      <c r="HH277" s="9"/>
      <c r="HI277" s="9"/>
      <c r="HJ277" s="9"/>
      <c r="HK277" s="9"/>
      <c r="HL277" s="9"/>
      <c r="HM277" s="9"/>
      <c r="HN277" s="9"/>
      <c r="HO277" s="9"/>
      <c r="HP277" s="9"/>
      <c r="HQ277" s="9"/>
      <c r="HR277" s="9"/>
      <c r="HS277" s="9"/>
      <c r="HT277" s="9"/>
      <c r="HU277" s="9"/>
      <c r="HV277" s="9"/>
      <c r="HW277" s="9"/>
      <c r="HX277" s="9"/>
      <c r="HY277" s="9"/>
      <c r="HZ277" s="9"/>
      <c r="IA277" s="9"/>
      <c r="IB277" s="9"/>
      <c r="IC277" s="9"/>
      <c r="ID277" s="9"/>
      <c r="IE277" s="9"/>
      <c r="IF277" s="9"/>
      <c r="IG277" s="9"/>
      <c r="IH277" s="9"/>
      <c r="II277" s="9"/>
      <c r="IJ277" s="9"/>
      <c r="IK277" s="9"/>
      <c r="IL277" s="9"/>
      <c r="IM277" s="9"/>
      <c r="IN277" s="9"/>
      <c r="IO277" s="9"/>
      <c r="IP277" s="9"/>
      <c r="IQ277" s="9"/>
      <c r="IR277" s="9"/>
      <c r="IS277" s="9"/>
      <c r="IT277" s="9"/>
      <c r="IU277" s="9"/>
      <c r="IV277" s="9"/>
      <c r="IW277" s="9"/>
      <c r="IX277" s="9"/>
      <c r="IY277" s="9"/>
      <c r="IZ277" s="9"/>
      <c r="JA277" s="9"/>
      <c r="JB277" s="9"/>
      <c r="JC277" s="9"/>
      <c r="JD277" s="9"/>
      <c r="JE277" s="9"/>
      <c r="JF277" s="9"/>
      <c r="JG277" s="9"/>
      <c r="JH277" s="9"/>
      <c r="JI277" s="9"/>
      <c r="JJ277" s="9"/>
      <c r="JK277" s="9"/>
      <c r="JL277" s="9"/>
      <c r="JM277" s="9"/>
      <c r="JN277" s="9"/>
      <c r="JO277" s="9"/>
      <c r="JP277" s="9"/>
      <c r="JQ277" s="9"/>
      <c r="JR277" s="9"/>
      <c r="JS277" s="9"/>
      <c r="JT277" s="9"/>
      <c r="JU277" s="9"/>
      <c r="JV277" s="9"/>
      <c r="JW277" s="9"/>
      <c r="JX277" s="9"/>
      <c r="JY277" s="9"/>
      <c r="JZ277" s="9"/>
      <c r="KA277" s="9"/>
      <c r="KB277" s="9"/>
      <c r="KC277" s="9"/>
      <c r="KD277" s="9"/>
      <c r="KE277" s="9"/>
      <c r="KF277" s="9"/>
      <c r="KG277" s="9"/>
      <c r="KH277" s="9"/>
      <c r="KI277" s="9"/>
      <c r="KJ277" s="9"/>
      <c r="KK277" s="9"/>
      <c r="KL277" s="9"/>
      <c r="KM277" s="9"/>
      <c r="KN277" s="9"/>
      <c r="KO277" s="9"/>
      <c r="KP277" s="9"/>
      <c r="KQ277" s="9"/>
      <c r="KR277" s="9"/>
      <c r="KS277" s="9"/>
      <c r="KT277" s="9"/>
      <c r="KU277" s="9"/>
      <c r="KV277" s="9"/>
      <c r="KW277" s="9"/>
      <c r="KX277" s="9"/>
      <c r="KY277" s="9"/>
      <c r="KZ277" s="9"/>
      <c r="LA277" s="9"/>
      <c r="LB277" s="9"/>
      <c r="LC277" s="9"/>
      <c r="LD277" s="9"/>
      <c r="LE277" s="9"/>
      <c r="LF277" s="9"/>
      <c r="LG277" s="9"/>
      <c r="LH277" s="9"/>
      <c r="LI277" s="9"/>
      <c r="LJ277" s="9"/>
      <c r="LK277" s="9"/>
      <c r="LL277" s="9"/>
      <c r="LM277" s="9"/>
      <c r="LN277" s="9"/>
      <c r="LO277" s="9"/>
      <c r="LP277" s="9"/>
      <c r="LQ277" s="9"/>
      <c r="LR277" s="9"/>
      <c r="LS277" s="9"/>
      <c r="LT277" s="9"/>
    </row>
    <row r="278" spans="1:332" s="15" customFormat="1" ht="220.5" x14ac:dyDescent="0.25">
      <c r="A278" s="662" t="str">
        <f>CONCATENATE(MUEBLES2[[#This Row],[No..]],"-",MUEBLES2[[#This Row],[No. Area ]],"-",MUEBLES2[[#This Row],[No. Del Bien ]],"-",MUEBLES2[[#This Row],[No. Consecutivo del Bien ]],"-",MUEBLES2[[#This Row],[No. de inventario]])</f>
        <v>05-48-262-003-0272</v>
      </c>
      <c r="B278" s="495"/>
      <c r="C278" s="495" t="s">
        <v>6996</v>
      </c>
      <c r="D278" s="494" t="s">
        <v>4063</v>
      </c>
      <c r="E278" s="495" t="str">
        <f>VLOOKUP(MUEBLES2[[#This Row],[No..]],EDIFICIOS[],2,FALSE)</f>
        <v>SISTEMA MUNICIPAL DIF</v>
      </c>
      <c r="F278" s="495" t="str">
        <f>VLOOKUP(MUEBLES2[[#This Row],[No..]],EDIFICIOS[],3,FALSE)</f>
        <v>AV. REFORMA S/N, SECCIÓN NORTE, MANZANA 2, SANTIAGO DE ANAYA, HIDALGO</v>
      </c>
      <c r="G278" s="496" t="s">
        <v>4293</v>
      </c>
      <c r="H278" s="494" t="str">
        <f>VLOOKUP(MUEBLES2[[#This Row],[No. Area ]],AREAS[],2,FALSE)</f>
        <v>SISTEMA MUNICIPAL PARA EL DESARROLLO INTEGRAL DE LA FAMILIA</v>
      </c>
      <c r="I278" s="496" t="str">
        <f>VLOOKUP(MUEBLES2[[#This Row],[No. Area ]],AREAS[],5,FALSE)</f>
        <v>C. BELEN GONZÁLEZ BARRERA</v>
      </c>
      <c r="J278" s="496"/>
      <c r="K278" s="494" t="e">
        <f>VLOOKUP(MUEBLES2[[#This Row],[Núm. De nomina]],PERSONAL[],2,FALSE)</f>
        <v>#N/A</v>
      </c>
      <c r="L278" s="496" t="e">
        <f>VLOOKUP(MUEBLES2[[#This Row],[Núm. De nomina]],PERSONAL[],3,FALSE)</f>
        <v>#N/A</v>
      </c>
      <c r="M278" s="494" t="s">
        <v>4895</v>
      </c>
      <c r="N278" s="529" t="s">
        <v>4694</v>
      </c>
      <c r="O278" s="497" t="str">
        <f>VLOOKUP(MUEBLES2[[#This Row],[No. Del Bien ]],BIENES[],2,FALSE)</f>
        <v>RASTRILLO</v>
      </c>
      <c r="P278" s="499" t="s">
        <v>2795</v>
      </c>
      <c r="Q278" s="529" t="s">
        <v>5214</v>
      </c>
      <c r="R278" s="494" t="s">
        <v>204</v>
      </c>
      <c r="S278" s="494" t="s">
        <v>39</v>
      </c>
      <c r="T278" s="494" t="s">
        <v>39</v>
      </c>
      <c r="U278" s="494">
        <v>219</v>
      </c>
      <c r="V278" s="525">
        <v>44127</v>
      </c>
      <c r="W278" s="528">
        <v>147.32</v>
      </c>
      <c r="X278" s="528"/>
      <c r="Y278" s="528"/>
      <c r="Z278" s="510" t="s">
        <v>33</v>
      </c>
      <c r="AA278" s="546"/>
      <c r="AB278" s="493"/>
      <c r="AC278" s="600"/>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c r="DP278" s="9"/>
      <c r="DQ278" s="9"/>
      <c r="DR278" s="9"/>
      <c r="DS278" s="9"/>
      <c r="DT278" s="9"/>
      <c r="DU278" s="9"/>
      <c r="DV278" s="9"/>
      <c r="DW278" s="9"/>
      <c r="DX278" s="9"/>
      <c r="DY278" s="9"/>
      <c r="DZ278" s="9"/>
      <c r="EA278" s="9"/>
      <c r="EB278" s="9"/>
      <c r="EC278" s="9"/>
      <c r="ED278" s="9"/>
      <c r="EE278" s="9"/>
      <c r="EF278" s="9"/>
      <c r="EG278" s="9"/>
      <c r="EH278" s="9"/>
      <c r="EI278" s="9"/>
      <c r="EJ278" s="9"/>
      <c r="EK278" s="9"/>
      <c r="EL278" s="9"/>
      <c r="EM278" s="9"/>
      <c r="EN278" s="9"/>
      <c r="EO278" s="9"/>
      <c r="EP278" s="9"/>
      <c r="EQ278" s="9"/>
      <c r="ER278" s="9"/>
      <c r="ES278" s="9"/>
      <c r="ET278" s="9"/>
      <c r="EU278" s="9"/>
      <c r="EV278" s="9"/>
      <c r="EW278" s="9"/>
      <c r="EX278" s="9"/>
      <c r="EY278" s="9"/>
      <c r="EZ278" s="9"/>
      <c r="FA278" s="9"/>
      <c r="FB278" s="9"/>
      <c r="FC278" s="9"/>
      <c r="FD278" s="9"/>
      <c r="FE278" s="9"/>
      <c r="FF278" s="9"/>
      <c r="FG278" s="9"/>
      <c r="FH278" s="9"/>
      <c r="FI278" s="9"/>
      <c r="FJ278" s="9"/>
      <c r="FK278" s="9"/>
      <c r="FL278" s="9"/>
      <c r="FM278" s="9"/>
      <c r="FN278" s="9"/>
      <c r="FO278" s="9"/>
      <c r="FP278" s="9"/>
      <c r="FQ278" s="9"/>
      <c r="FR278" s="9"/>
      <c r="FS278" s="9"/>
      <c r="FT278" s="9"/>
      <c r="FU278" s="9"/>
      <c r="FV278" s="9"/>
      <c r="FW278" s="9"/>
      <c r="FX278" s="9"/>
      <c r="FY278" s="9"/>
      <c r="FZ278" s="9"/>
      <c r="GA278" s="9"/>
      <c r="GB278" s="9"/>
      <c r="GC278" s="9"/>
      <c r="GD278" s="9"/>
      <c r="GE278" s="9"/>
      <c r="GF278" s="9"/>
      <c r="GG278" s="9"/>
      <c r="GH278" s="9"/>
      <c r="GI278" s="9"/>
      <c r="GJ278" s="9"/>
      <c r="GK278" s="9"/>
      <c r="GL278" s="9"/>
      <c r="GM278" s="9"/>
      <c r="GN278" s="9"/>
      <c r="GO278" s="9"/>
      <c r="GP278" s="9"/>
      <c r="GQ278" s="9"/>
      <c r="GR278" s="9"/>
      <c r="GS278" s="9"/>
      <c r="GT278" s="9"/>
      <c r="GU278" s="9"/>
      <c r="GV278" s="9"/>
      <c r="GW278" s="9"/>
      <c r="GX278" s="9"/>
      <c r="GY278" s="9"/>
      <c r="GZ278" s="9"/>
      <c r="HA278" s="9"/>
      <c r="HB278" s="9"/>
      <c r="HC278" s="9"/>
      <c r="HD278" s="9"/>
      <c r="HE278" s="9"/>
      <c r="HF278" s="9"/>
      <c r="HG278" s="9"/>
      <c r="HH278" s="9"/>
      <c r="HI278" s="9"/>
      <c r="HJ278" s="9"/>
      <c r="HK278" s="9"/>
      <c r="HL278" s="9"/>
      <c r="HM278" s="9"/>
      <c r="HN278" s="9"/>
      <c r="HO278" s="9"/>
      <c r="HP278" s="9"/>
      <c r="HQ278" s="9"/>
      <c r="HR278" s="9"/>
      <c r="HS278" s="9"/>
      <c r="HT278" s="9"/>
      <c r="HU278" s="9"/>
      <c r="HV278" s="9"/>
      <c r="HW278" s="9"/>
      <c r="HX278" s="9"/>
      <c r="HY278" s="9"/>
      <c r="HZ278" s="9"/>
      <c r="IA278" s="9"/>
      <c r="IB278" s="9"/>
      <c r="IC278" s="9"/>
      <c r="ID278" s="9"/>
      <c r="IE278" s="9"/>
      <c r="IF278" s="9"/>
      <c r="IG278" s="9"/>
      <c r="IH278" s="9"/>
      <c r="II278" s="9"/>
      <c r="IJ278" s="9"/>
      <c r="IK278" s="9"/>
      <c r="IL278" s="9"/>
      <c r="IM278" s="9"/>
      <c r="IN278" s="9"/>
      <c r="IO278" s="9"/>
      <c r="IP278" s="9"/>
      <c r="IQ278" s="9"/>
      <c r="IR278" s="9"/>
      <c r="IS278" s="9"/>
      <c r="IT278" s="9"/>
      <c r="IU278" s="9"/>
      <c r="IV278" s="9"/>
      <c r="IW278" s="9"/>
      <c r="IX278" s="9"/>
      <c r="IY278" s="9"/>
      <c r="IZ278" s="9"/>
      <c r="JA278" s="9"/>
      <c r="JB278" s="9"/>
      <c r="JC278" s="9"/>
      <c r="JD278" s="9"/>
      <c r="JE278" s="9"/>
      <c r="JF278" s="9"/>
      <c r="JG278" s="9"/>
      <c r="JH278" s="9"/>
      <c r="JI278" s="9"/>
      <c r="JJ278" s="9"/>
      <c r="JK278" s="9"/>
      <c r="JL278" s="9"/>
      <c r="JM278" s="9"/>
      <c r="JN278" s="9"/>
      <c r="JO278" s="9"/>
      <c r="JP278" s="9"/>
      <c r="JQ278" s="9"/>
      <c r="JR278" s="9"/>
      <c r="JS278" s="9"/>
      <c r="JT278" s="9"/>
      <c r="JU278" s="9"/>
      <c r="JV278" s="9"/>
      <c r="JW278" s="9"/>
      <c r="JX278" s="9"/>
      <c r="JY278" s="9"/>
      <c r="JZ278" s="9"/>
      <c r="KA278" s="9"/>
      <c r="KB278" s="9"/>
      <c r="KC278" s="9"/>
      <c r="KD278" s="9"/>
      <c r="KE278" s="9"/>
      <c r="KF278" s="9"/>
      <c r="KG278" s="9"/>
      <c r="KH278" s="9"/>
      <c r="KI278" s="9"/>
      <c r="KJ278" s="9"/>
      <c r="KK278" s="9"/>
      <c r="KL278" s="9"/>
      <c r="KM278" s="9"/>
      <c r="KN278" s="9"/>
      <c r="KO278" s="9"/>
      <c r="KP278" s="9"/>
      <c r="KQ278" s="9"/>
      <c r="KR278" s="9"/>
      <c r="KS278" s="9"/>
      <c r="KT278" s="9"/>
      <c r="KU278" s="9"/>
      <c r="KV278" s="9"/>
      <c r="KW278" s="9"/>
      <c r="KX278" s="9"/>
      <c r="KY278" s="9"/>
      <c r="KZ278" s="9"/>
      <c r="LA278" s="9"/>
      <c r="LB278" s="9"/>
      <c r="LC278" s="9"/>
      <c r="LD278" s="9"/>
      <c r="LE278" s="9"/>
      <c r="LF278" s="9"/>
      <c r="LG278" s="9"/>
      <c r="LH278" s="9"/>
      <c r="LI278" s="9"/>
      <c r="LJ278" s="9"/>
      <c r="LK278" s="9"/>
      <c r="LL278" s="9"/>
      <c r="LM278" s="9"/>
      <c r="LN278" s="9"/>
      <c r="LO278" s="9"/>
      <c r="LP278" s="9"/>
      <c r="LQ278" s="9"/>
      <c r="LR278" s="9"/>
      <c r="LS278" s="9"/>
      <c r="LT278" s="9"/>
    </row>
    <row r="279" spans="1:332" s="15" customFormat="1" ht="220.5" x14ac:dyDescent="0.25">
      <c r="A279" s="662" t="str">
        <f>CONCATENATE(MUEBLES2[[#This Row],[No..]],"-",MUEBLES2[[#This Row],[No. Area ]],"-",MUEBLES2[[#This Row],[No. Del Bien ]],"-",MUEBLES2[[#This Row],[No. Consecutivo del Bien ]],"-",MUEBLES2[[#This Row],[No. de inventario]])</f>
        <v>05-48-262-004-0273</v>
      </c>
      <c r="B279" s="495"/>
      <c r="C279" s="495" t="s">
        <v>6997</v>
      </c>
      <c r="D279" s="494" t="s">
        <v>4063</v>
      </c>
      <c r="E279" s="495" t="str">
        <f>VLOOKUP(MUEBLES2[[#This Row],[No..]],EDIFICIOS[],2,FALSE)</f>
        <v>SISTEMA MUNICIPAL DIF</v>
      </c>
      <c r="F279" s="495" t="str">
        <f>VLOOKUP(MUEBLES2[[#This Row],[No..]],EDIFICIOS[],3,FALSE)</f>
        <v>AV. REFORMA S/N, SECCIÓN NORTE, MANZANA 2, SANTIAGO DE ANAYA, HIDALGO</v>
      </c>
      <c r="G279" s="496" t="s">
        <v>4293</v>
      </c>
      <c r="H279" s="494" t="str">
        <f>VLOOKUP(MUEBLES2[[#This Row],[No. Area ]],AREAS[],2,FALSE)</f>
        <v>SISTEMA MUNICIPAL PARA EL DESARROLLO INTEGRAL DE LA FAMILIA</v>
      </c>
      <c r="I279" s="496" t="str">
        <f>VLOOKUP(MUEBLES2[[#This Row],[No. Area ]],AREAS[],5,FALSE)</f>
        <v>C. BELEN GONZÁLEZ BARRERA</v>
      </c>
      <c r="J279" s="496"/>
      <c r="K279" s="494" t="e">
        <f>VLOOKUP(MUEBLES2[[#This Row],[Núm. De nomina]],PERSONAL[],2,FALSE)</f>
        <v>#N/A</v>
      </c>
      <c r="L279" s="496" t="e">
        <f>VLOOKUP(MUEBLES2[[#This Row],[Núm. De nomina]],PERSONAL[],3,FALSE)</f>
        <v>#N/A</v>
      </c>
      <c r="M279" s="494" t="s">
        <v>4895</v>
      </c>
      <c r="N279" s="529" t="s">
        <v>4695</v>
      </c>
      <c r="O279" s="497" t="str">
        <f>VLOOKUP(MUEBLES2[[#This Row],[No. Del Bien ]],BIENES[],2,FALSE)</f>
        <v>RASTRILLO</v>
      </c>
      <c r="P279" s="499" t="s">
        <v>2795</v>
      </c>
      <c r="Q279" s="529" t="s">
        <v>5215</v>
      </c>
      <c r="R279" s="494" t="s">
        <v>204</v>
      </c>
      <c r="S279" s="494" t="s">
        <v>39</v>
      </c>
      <c r="T279" s="494" t="s">
        <v>39</v>
      </c>
      <c r="U279" s="494">
        <v>219</v>
      </c>
      <c r="V279" s="525">
        <v>44127</v>
      </c>
      <c r="W279" s="528">
        <v>147.32</v>
      </c>
      <c r="X279" s="528"/>
      <c r="Y279" s="528"/>
      <c r="Z279" s="510" t="s">
        <v>33</v>
      </c>
      <c r="AA279" s="546"/>
      <c r="AB279" s="493"/>
      <c r="AC279" s="600"/>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c r="DP279" s="9"/>
      <c r="DQ279" s="9"/>
      <c r="DR279" s="9"/>
      <c r="DS279" s="9"/>
      <c r="DT279" s="9"/>
      <c r="DU279" s="9"/>
      <c r="DV279" s="9"/>
      <c r="DW279" s="9"/>
      <c r="DX279" s="9"/>
      <c r="DY279" s="9"/>
      <c r="DZ279" s="9"/>
      <c r="EA279" s="9"/>
      <c r="EB279" s="9"/>
      <c r="EC279" s="9"/>
      <c r="ED279" s="9"/>
      <c r="EE279" s="9"/>
      <c r="EF279" s="9"/>
      <c r="EG279" s="9"/>
      <c r="EH279" s="9"/>
      <c r="EI279" s="9"/>
      <c r="EJ279" s="9"/>
      <c r="EK279" s="9"/>
      <c r="EL279" s="9"/>
      <c r="EM279" s="9"/>
      <c r="EN279" s="9"/>
      <c r="EO279" s="9"/>
      <c r="EP279" s="9"/>
      <c r="EQ279" s="9"/>
      <c r="ER279" s="9"/>
      <c r="ES279" s="9"/>
      <c r="ET279" s="9"/>
      <c r="EU279" s="9"/>
      <c r="EV279" s="9"/>
      <c r="EW279" s="9"/>
      <c r="EX279" s="9"/>
      <c r="EY279" s="9"/>
      <c r="EZ279" s="9"/>
      <c r="FA279" s="9"/>
      <c r="FB279" s="9"/>
      <c r="FC279" s="9"/>
      <c r="FD279" s="9"/>
      <c r="FE279" s="9"/>
      <c r="FF279" s="9"/>
      <c r="FG279" s="9"/>
      <c r="FH279" s="9"/>
      <c r="FI279" s="9"/>
      <c r="FJ279" s="9"/>
      <c r="FK279" s="9"/>
      <c r="FL279" s="9"/>
      <c r="FM279" s="9"/>
      <c r="FN279" s="9"/>
      <c r="FO279" s="9"/>
      <c r="FP279" s="9"/>
      <c r="FQ279" s="9"/>
      <c r="FR279" s="9"/>
      <c r="FS279" s="9"/>
      <c r="FT279" s="9"/>
      <c r="FU279" s="9"/>
      <c r="FV279" s="9"/>
      <c r="FW279" s="9"/>
      <c r="FX279" s="9"/>
      <c r="FY279" s="9"/>
      <c r="FZ279" s="9"/>
      <c r="GA279" s="9"/>
      <c r="GB279" s="9"/>
      <c r="GC279" s="9"/>
      <c r="GD279" s="9"/>
      <c r="GE279" s="9"/>
      <c r="GF279" s="9"/>
      <c r="GG279" s="9"/>
      <c r="GH279" s="9"/>
      <c r="GI279" s="9"/>
      <c r="GJ279" s="9"/>
      <c r="GK279" s="9"/>
      <c r="GL279" s="9"/>
      <c r="GM279" s="9"/>
      <c r="GN279" s="9"/>
      <c r="GO279" s="9"/>
      <c r="GP279" s="9"/>
      <c r="GQ279" s="9"/>
      <c r="GR279" s="9"/>
      <c r="GS279" s="9"/>
      <c r="GT279" s="9"/>
      <c r="GU279" s="9"/>
      <c r="GV279" s="9"/>
      <c r="GW279" s="9"/>
      <c r="GX279" s="9"/>
      <c r="GY279" s="9"/>
      <c r="GZ279" s="9"/>
      <c r="HA279" s="9"/>
      <c r="HB279" s="9"/>
      <c r="HC279" s="9"/>
      <c r="HD279" s="9"/>
      <c r="HE279" s="9"/>
      <c r="HF279" s="9"/>
      <c r="HG279" s="9"/>
      <c r="HH279" s="9"/>
      <c r="HI279" s="9"/>
      <c r="HJ279" s="9"/>
      <c r="HK279" s="9"/>
      <c r="HL279" s="9"/>
      <c r="HM279" s="9"/>
      <c r="HN279" s="9"/>
      <c r="HO279" s="9"/>
      <c r="HP279" s="9"/>
      <c r="HQ279" s="9"/>
      <c r="HR279" s="9"/>
      <c r="HS279" s="9"/>
      <c r="HT279" s="9"/>
      <c r="HU279" s="9"/>
      <c r="HV279" s="9"/>
      <c r="HW279" s="9"/>
      <c r="HX279" s="9"/>
      <c r="HY279" s="9"/>
      <c r="HZ279" s="9"/>
      <c r="IA279" s="9"/>
      <c r="IB279" s="9"/>
      <c r="IC279" s="9"/>
      <c r="ID279" s="9"/>
      <c r="IE279" s="9"/>
      <c r="IF279" s="9"/>
      <c r="IG279" s="9"/>
      <c r="IH279" s="9"/>
      <c r="II279" s="9"/>
      <c r="IJ279" s="9"/>
      <c r="IK279" s="9"/>
      <c r="IL279" s="9"/>
      <c r="IM279" s="9"/>
      <c r="IN279" s="9"/>
      <c r="IO279" s="9"/>
      <c r="IP279" s="9"/>
      <c r="IQ279" s="9"/>
      <c r="IR279" s="9"/>
      <c r="IS279" s="9"/>
      <c r="IT279" s="9"/>
      <c r="IU279" s="9"/>
      <c r="IV279" s="9"/>
      <c r="IW279" s="9"/>
      <c r="IX279" s="9"/>
      <c r="IY279" s="9"/>
      <c r="IZ279" s="9"/>
      <c r="JA279" s="9"/>
      <c r="JB279" s="9"/>
      <c r="JC279" s="9"/>
      <c r="JD279" s="9"/>
      <c r="JE279" s="9"/>
      <c r="JF279" s="9"/>
      <c r="JG279" s="9"/>
      <c r="JH279" s="9"/>
      <c r="JI279" s="9"/>
      <c r="JJ279" s="9"/>
      <c r="JK279" s="9"/>
      <c r="JL279" s="9"/>
      <c r="JM279" s="9"/>
      <c r="JN279" s="9"/>
      <c r="JO279" s="9"/>
      <c r="JP279" s="9"/>
      <c r="JQ279" s="9"/>
      <c r="JR279" s="9"/>
      <c r="JS279" s="9"/>
      <c r="JT279" s="9"/>
      <c r="JU279" s="9"/>
      <c r="JV279" s="9"/>
      <c r="JW279" s="9"/>
      <c r="JX279" s="9"/>
      <c r="JY279" s="9"/>
      <c r="JZ279" s="9"/>
      <c r="KA279" s="9"/>
      <c r="KB279" s="9"/>
      <c r="KC279" s="9"/>
      <c r="KD279" s="9"/>
      <c r="KE279" s="9"/>
      <c r="KF279" s="9"/>
      <c r="KG279" s="9"/>
      <c r="KH279" s="9"/>
      <c r="KI279" s="9"/>
      <c r="KJ279" s="9"/>
      <c r="KK279" s="9"/>
      <c r="KL279" s="9"/>
      <c r="KM279" s="9"/>
      <c r="KN279" s="9"/>
      <c r="KO279" s="9"/>
      <c r="KP279" s="9"/>
      <c r="KQ279" s="9"/>
      <c r="KR279" s="9"/>
      <c r="KS279" s="9"/>
      <c r="KT279" s="9"/>
      <c r="KU279" s="9"/>
      <c r="KV279" s="9"/>
      <c r="KW279" s="9"/>
      <c r="KX279" s="9"/>
      <c r="KY279" s="9"/>
      <c r="KZ279" s="9"/>
      <c r="LA279" s="9"/>
      <c r="LB279" s="9"/>
      <c r="LC279" s="9"/>
      <c r="LD279" s="9"/>
      <c r="LE279" s="9"/>
      <c r="LF279" s="9"/>
      <c r="LG279" s="9"/>
      <c r="LH279" s="9"/>
      <c r="LI279" s="9"/>
      <c r="LJ279" s="9"/>
      <c r="LK279" s="9"/>
      <c r="LL279" s="9"/>
      <c r="LM279" s="9"/>
      <c r="LN279" s="9"/>
      <c r="LO279" s="9"/>
      <c r="LP279" s="9"/>
      <c r="LQ279" s="9"/>
      <c r="LR279" s="9"/>
      <c r="LS279" s="9"/>
      <c r="LT279" s="9"/>
    </row>
    <row r="280" spans="1:332" s="15" customFormat="1" ht="220.5" x14ac:dyDescent="0.25">
      <c r="A280" s="662" t="str">
        <f>CONCATENATE(MUEBLES2[[#This Row],[No..]],"-",MUEBLES2[[#This Row],[No. Area ]],"-",MUEBLES2[[#This Row],[No. Del Bien ]],"-",MUEBLES2[[#This Row],[No. Consecutivo del Bien ]],"-",MUEBLES2[[#This Row],[No. de inventario]])</f>
        <v>05-48-274-049-0274</v>
      </c>
      <c r="B280" s="495"/>
      <c r="C280" s="495" t="s">
        <v>6998</v>
      </c>
      <c r="D280" s="494" t="s">
        <v>4063</v>
      </c>
      <c r="E280" s="495" t="str">
        <f>VLOOKUP(MUEBLES2[[#This Row],[No..]],EDIFICIOS[],2,FALSE)</f>
        <v>SISTEMA MUNICIPAL DIF</v>
      </c>
      <c r="F280" s="495" t="str">
        <f>VLOOKUP(MUEBLES2[[#This Row],[No..]],EDIFICIOS[],3,FALSE)</f>
        <v>AV. REFORMA S/N, SECCIÓN NORTE, MANZANA 2, SANTIAGO DE ANAYA, HIDALGO</v>
      </c>
      <c r="G280" s="496" t="s">
        <v>4293</v>
      </c>
      <c r="H280" s="494" t="str">
        <f>VLOOKUP(MUEBLES2[[#This Row],[No. Area ]],AREAS[],2,FALSE)</f>
        <v>SISTEMA MUNICIPAL PARA EL DESARROLLO INTEGRAL DE LA FAMILIA</v>
      </c>
      <c r="I280" s="496" t="str">
        <f>VLOOKUP(MUEBLES2[[#This Row],[No. Area ]],AREAS[],5,FALSE)</f>
        <v>C. BELEN GONZÁLEZ BARRERA</v>
      </c>
      <c r="J280" s="496"/>
      <c r="K280" s="494" t="e">
        <f>VLOOKUP(MUEBLES2[[#This Row],[Núm. De nomina]],PERSONAL[],2,FALSE)</f>
        <v>#N/A</v>
      </c>
      <c r="L280" s="496" t="e">
        <f>VLOOKUP(MUEBLES2[[#This Row],[Núm. De nomina]],PERSONAL[],3,FALSE)</f>
        <v>#N/A</v>
      </c>
      <c r="M280" s="499" t="s">
        <v>4907</v>
      </c>
      <c r="N280" s="529" t="s">
        <v>4740</v>
      </c>
      <c r="O280" s="497" t="str">
        <f>VLOOKUP(MUEBLES2[[#This Row],[No. Del Bien ]],BIENES[],2,FALSE)</f>
        <v xml:space="preserve">SILLA PLEGABLE  </v>
      </c>
      <c r="P280" s="499" t="s">
        <v>2747</v>
      </c>
      <c r="Q280" s="529" t="s">
        <v>5216</v>
      </c>
      <c r="R280" s="494" t="s">
        <v>39</v>
      </c>
      <c r="S280" s="494" t="s">
        <v>39</v>
      </c>
      <c r="T280" s="494" t="s">
        <v>39</v>
      </c>
      <c r="U280" s="494" t="s">
        <v>2748</v>
      </c>
      <c r="V280" s="525">
        <v>44117</v>
      </c>
      <c r="W280" s="528">
        <v>926.45</v>
      </c>
      <c r="X280" s="528"/>
      <c r="Y280" s="528"/>
      <c r="Z280" s="510" t="s">
        <v>33</v>
      </c>
      <c r="AA280" s="546"/>
      <c r="AB280" s="493"/>
      <c r="AC280" s="600" t="s">
        <v>2749</v>
      </c>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c r="DP280" s="9"/>
      <c r="DQ280" s="9"/>
      <c r="DR280" s="9"/>
      <c r="DS280" s="9"/>
      <c r="DT280" s="9"/>
      <c r="DU280" s="9"/>
      <c r="DV280" s="9"/>
      <c r="DW280" s="9"/>
      <c r="DX280" s="9"/>
      <c r="DY280" s="9"/>
      <c r="DZ280" s="9"/>
      <c r="EA280" s="9"/>
      <c r="EB280" s="9"/>
      <c r="EC280" s="9"/>
      <c r="ED280" s="9"/>
      <c r="EE280" s="9"/>
      <c r="EF280" s="9"/>
      <c r="EG280" s="9"/>
      <c r="EH280" s="9"/>
      <c r="EI280" s="9"/>
      <c r="EJ280" s="9"/>
      <c r="EK280" s="9"/>
      <c r="EL280" s="9"/>
      <c r="EM280" s="9"/>
      <c r="EN280" s="9"/>
      <c r="EO280" s="9"/>
      <c r="EP280" s="9"/>
      <c r="EQ280" s="9"/>
      <c r="ER280" s="9"/>
      <c r="ES280" s="9"/>
      <c r="ET280" s="9"/>
      <c r="EU280" s="9"/>
      <c r="EV280" s="9"/>
      <c r="EW280" s="9"/>
      <c r="EX280" s="9"/>
      <c r="EY280" s="9"/>
      <c r="EZ280" s="9"/>
      <c r="FA280" s="9"/>
      <c r="FB280" s="9"/>
      <c r="FC280" s="9"/>
      <c r="FD280" s="9"/>
      <c r="FE280" s="9"/>
      <c r="FF280" s="9"/>
      <c r="FG280" s="9"/>
      <c r="FH280" s="9"/>
      <c r="FI280" s="9"/>
      <c r="FJ280" s="9"/>
      <c r="FK280" s="9"/>
      <c r="FL280" s="9"/>
      <c r="FM280" s="9"/>
      <c r="FN280" s="9"/>
      <c r="FO280" s="9"/>
      <c r="FP280" s="9"/>
      <c r="FQ280" s="9"/>
      <c r="FR280" s="9"/>
      <c r="FS280" s="9"/>
      <c r="FT280" s="9"/>
      <c r="FU280" s="9"/>
      <c r="FV280" s="9"/>
      <c r="FW280" s="9"/>
      <c r="FX280" s="9"/>
      <c r="FY280" s="9"/>
      <c r="FZ280" s="9"/>
      <c r="GA280" s="9"/>
      <c r="GB280" s="9"/>
      <c r="GC280" s="9"/>
      <c r="GD280" s="9"/>
      <c r="GE280" s="9"/>
      <c r="GF280" s="9"/>
      <c r="GG280" s="9"/>
      <c r="GH280" s="9"/>
      <c r="GI280" s="9"/>
      <c r="GJ280" s="9"/>
      <c r="GK280" s="9"/>
      <c r="GL280" s="9"/>
      <c r="GM280" s="9"/>
      <c r="GN280" s="9"/>
      <c r="GO280" s="9"/>
      <c r="GP280" s="9"/>
      <c r="GQ280" s="9"/>
      <c r="GR280" s="9"/>
      <c r="GS280" s="9"/>
      <c r="GT280" s="9"/>
      <c r="GU280" s="9"/>
      <c r="GV280" s="9"/>
      <c r="GW280" s="9"/>
      <c r="GX280" s="9"/>
      <c r="GY280" s="9"/>
      <c r="GZ280" s="9"/>
      <c r="HA280" s="9"/>
      <c r="HB280" s="9"/>
      <c r="HC280" s="9"/>
      <c r="HD280" s="9"/>
      <c r="HE280" s="9"/>
      <c r="HF280" s="9"/>
      <c r="HG280" s="9"/>
      <c r="HH280" s="9"/>
      <c r="HI280" s="9"/>
      <c r="HJ280" s="9"/>
      <c r="HK280" s="9"/>
      <c r="HL280" s="9"/>
      <c r="HM280" s="9"/>
      <c r="HN280" s="9"/>
      <c r="HO280" s="9"/>
      <c r="HP280" s="9"/>
      <c r="HQ280" s="9"/>
      <c r="HR280" s="9"/>
      <c r="HS280" s="9"/>
      <c r="HT280" s="9"/>
      <c r="HU280" s="9"/>
      <c r="HV280" s="9"/>
      <c r="HW280" s="9"/>
      <c r="HX280" s="9"/>
      <c r="HY280" s="9"/>
      <c r="HZ280" s="9"/>
      <c r="IA280" s="9"/>
      <c r="IB280" s="9"/>
      <c r="IC280" s="9"/>
      <c r="ID280" s="9"/>
      <c r="IE280" s="9"/>
      <c r="IF280" s="9"/>
      <c r="IG280" s="9"/>
      <c r="IH280" s="9"/>
      <c r="II280" s="9"/>
      <c r="IJ280" s="9"/>
      <c r="IK280" s="9"/>
      <c r="IL280" s="9"/>
      <c r="IM280" s="9"/>
      <c r="IN280" s="9"/>
      <c r="IO280" s="9"/>
      <c r="IP280" s="9"/>
      <c r="IQ280" s="9"/>
      <c r="IR280" s="9"/>
      <c r="IS280" s="9"/>
      <c r="IT280" s="9"/>
      <c r="IU280" s="9"/>
      <c r="IV280" s="9"/>
      <c r="IW280" s="9"/>
      <c r="IX280" s="9"/>
      <c r="IY280" s="9"/>
      <c r="IZ280" s="9"/>
      <c r="JA280" s="9"/>
      <c r="JB280" s="9"/>
      <c r="JC280" s="9"/>
      <c r="JD280" s="9"/>
      <c r="JE280" s="9"/>
      <c r="JF280" s="9"/>
      <c r="JG280" s="9"/>
      <c r="JH280" s="9"/>
      <c r="JI280" s="9"/>
      <c r="JJ280" s="9"/>
      <c r="JK280" s="9"/>
      <c r="JL280" s="9"/>
      <c r="JM280" s="9"/>
      <c r="JN280" s="9"/>
      <c r="JO280" s="9"/>
      <c r="JP280" s="9"/>
      <c r="JQ280" s="9"/>
      <c r="JR280" s="9"/>
      <c r="JS280" s="9"/>
      <c r="JT280" s="9"/>
      <c r="JU280" s="9"/>
      <c r="JV280" s="9"/>
      <c r="JW280" s="9"/>
      <c r="JX280" s="9"/>
      <c r="JY280" s="9"/>
      <c r="JZ280" s="9"/>
      <c r="KA280" s="9"/>
      <c r="KB280" s="9"/>
      <c r="KC280" s="9"/>
      <c r="KD280" s="9"/>
      <c r="KE280" s="9"/>
      <c r="KF280" s="9"/>
      <c r="KG280" s="9"/>
      <c r="KH280" s="9"/>
      <c r="KI280" s="9"/>
      <c r="KJ280" s="9"/>
      <c r="KK280" s="9"/>
      <c r="KL280" s="9"/>
      <c r="KM280" s="9"/>
      <c r="KN280" s="9"/>
      <c r="KO280" s="9"/>
      <c r="KP280" s="9"/>
      <c r="KQ280" s="9"/>
      <c r="KR280" s="9"/>
      <c r="KS280" s="9"/>
      <c r="KT280" s="9"/>
      <c r="KU280" s="9"/>
      <c r="KV280" s="9"/>
      <c r="KW280" s="9"/>
      <c r="KX280" s="9"/>
      <c r="KY280" s="9"/>
      <c r="KZ280" s="9"/>
      <c r="LA280" s="9"/>
      <c r="LB280" s="9"/>
      <c r="LC280" s="9"/>
      <c r="LD280" s="9"/>
      <c r="LE280" s="9"/>
      <c r="LF280" s="9"/>
      <c r="LG280" s="9"/>
      <c r="LH280" s="9"/>
      <c r="LI280" s="9"/>
      <c r="LJ280" s="9"/>
      <c r="LK280" s="9"/>
      <c r="LL280" s="9"/>
      <c r="LM280" s="9"/>
      <c r="LN280" s="9"/>
      <c r="LO280" s="9"/>
      <c r="LP280" s="9"/>
      <c r="LQ280" s="9"/>
      <c r="LR280" s="9"/>
      <c r="LS280" s="9"/>
      <c r="LT280" s="9"/>
    </row>
    <row r="281" spans="1:332" s="15" customFormat="1" ht="220.5" x14ac:dyDescent="0.25">
      <c r="A281" s="662" t="str">
        <f>CONCATENATE(MUEBLES2[[#This Row],[No..]],"-",MUEBLES2[[#This Row],[No. Area ]],"-",MUEBLES2[[#This Row],[No. Del Bien ]],"-",MUEBLES2[[#This Row],[No. Consecutivo del Bien ]],"-",MUEBLES2[[#This Row],[No. de inventario]])</f>
        <v>05-48-274-050-0275</v>
      </c>
      <c r="B281" s="495"/>
      <c r="C281" s="495" t="s">
        <v>6999</v>
      </c>
      <c r="D281" s="494" t="s">
        <v>4063</v>
      </c>
      <c r="E281" s="495" t="str">
        <f>VLOOKUP(MUEBLES2[[#This Row],[No..]],EDIFICIOS[],2,FALSE)</f>
        <v>SISTEMA MUNICIPAL DIF</v>
      </c>
      <c r="F281" s="495" t="str">
        <f>VLOOKUP(MUEBLES2[[#This Row],[No..]],EDIFICIOS[],3,FALSE)</f>
        <v>AV. REFORMA S/N, SECCIÓN NORTE, MANZANA 2, SANTIAGO DE ANAYA, HIDALGO</v>
      </c>
      <c r="G281" s="496" t="s">
        <v>4293</v>
      </c>
      <c r="H281" s="494" t="str">
        <f>VLOOKUP(MUEBLES2[[#This Row],[No. Area ]],AREAS[],2,FALSE)</f>
        <v>SISTEMA MUNICIPAL PARA EL DESARROLLO INTEGRAL DE LA FAMILIA</v>
      </c>
      <c r="I281" s="496" t="str">
        <f>VLOOKUP(MUEBLES2[[#This Row],[No. Area ]],AREAS[],5,FALSE)</f>
        <v>C. BELEN GONZÁLEZ BARRERA</v>
      </c>
      <c r="J281" s="496"/>
      <c r="K281" s="494" t="e">
        <f>VLOOKUP(MUEBLES2[[#This Row],[Núm. De nomina]],PERSONAL[],2,FALSE)</f>
        <v>#N/A</v>
      </c>
      <c r="L281" s="496" t="e">
        <f>VLOOKUP(MUEBLES2[[#This Row],[Núm. De nomina]],PERSONAL[],3,FALSE)</f>
        <v>#N/A</v>
      </c>
      <c r="M281" s="499" t="s">
        <v>4907</v>
      </c>
      <c r="N281" s="529" t="s">
        <v>4741</v>
      </c>
      <c r="O281" s="497" t="str">
        <f>VLOOKUP(MUEBLES2[[#This Row],[No. Del Bien ]],BIENES[],2,FALSE)</f>
        <v xml:space="preserve">SILLA PLEGABLE  </v>
      </c>
      <c r="P281" s="499" t="s">
        <v>2747</v>
      </c>
      <c r="Q281" s="529" t="s">
        <v>5217</v>
      </c>
      <c r="R281" s="494" t="s">
        <v>39</v>
      </c>
      <c r="S281" s="494" t="s">
        <v>39</v>
      </c>
      <c r="T281" s="494" t="s">
        <v>39</v>
      </c>
      <c r="U281" s="494" t="s">
        <v>2748</v>
      </c>
      <c r="V281" s="525">
        <v>44117</v>
      </c>
      <c r="W281" s="528">
        <v>926.45</v>
      </c>
      <c r="X281" s="528"/>
      <c r="Y281" s="528"/>
      <c r="Z281" s="510" t="s">
        <v>33</v>
      </c>
      <c r="AA281" s="546"/>
      <c r="AB281" s="493"/>
      <c r="AC281" s="600" t="s">
        <v>2749</v>
      </c>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c r="DP281" s="9"/>
      <c r="DQ281" s="9"/>
      <c r="DR281" s="9"/>
      <c r="DS281" s="9"/>
      <c r="DT281" s="9"/>
      <c r="DU281" s="9"/>
      <c r="DV281" s="9"/>
      <c r="DW281" s="9"/>
      <c r="DX281" s="9"/>
      <c r="DY281" s="9"/>
      <c r="DZ281" s="9"/>
      <c r="EA281" s="9"/>
      <c r="EB281" s="9"/>
      <c r="EC281" s="9"/>
      <c r="ED281" s="9"/>
      <c r="EE281" s="9"/>
      <c r="EF281" s="9"/>
      <c r="EG281" s="9"/>
      <c r="EH281" s="9"/>
      <c r="EI281" s="9"/>
      <c r="EJ281" s="9"/>
      <c r="EK281" s="9"/>
      <c r="EL281" s="9"/>
      <c r="EM281" s="9"/>
      <c r="EN281" s="9"/>
      <c r="EO281" s="9"/>
      <c r="EP281" s="9"/>
      <c r="EQ281" s="9"/>
      <c r="ER281" s="9"/>
      <c r="ES281" s="9"/>
      <c r="ET281" s="9"/>
      <c r="EU281" s="9"/>
      <c r="EV281" s="9"/>
      <c r="EW281" s="9"/>
      <c r="EX281" s="9"/>
      <c r="EY281" s="9"/>
      <c r="EZ281" s="9"/>
      <c r="FA281" s="9"/>
      <c r="FB281" s="9"/>
      <c r="FC281" s="9"/>
      <c r="FD281" s="9"/>
      <c r="FE281" s="9"/>
      <c r="FF281" s="9"/>
      <c r="FG281" s="9"/>
      <c r="FH281" s="9"/>
      <c r="FI281" s="9"/>
      <c r="FJ281" s="9"/>
      <c r="FK281" s="9"/>
      <c r="FL281" s="9"/>
      <c r="FM281" s="9"/>
      <c r="FN281" s="9"/>
      <c r="FO281" s="9"/>
      <c r="FP281" s="9"/>
      <c r="FQ281" s="9"/>
      <c r="FR281" s="9"/>
      <c r="FS281" s="9"/>
      <c r="FT281" s="9"/>
      <c r="FU281" s="9"/>
      <c r="FV281" s="9"/>
      <c r="FW281" s="9"/>
      <c r="FX281" s="9"/>
      <c r="FY281" s="9"/>
      <c r="FZ281" s="9"/>
      <c r="GA281" s="9"/>
      <c r="GB281" s="9"/>
      <c r="GC281" s="9"/>
      <c r="GD281" s="9"/>
      <c r="GE281" s="9"/>
      <c r="GF281" s="9"/>
      <c r="GG281" s="9"/>
      <c r="GH281" s="9"/>
      <c r="GI281" s="9"/>
      <c r="GJ281" s="9"/>
      <c r="GK281" s="9"/>
      <c r="GL281" s="9"/>
      <c r="GM281" s="9"/>
      <c r="GN281" s="9"/>
      <c r="GO281" s="9"/>
      <c r="GP281" s="9"/>
      <c r="GQ281" s="9"/>
      <c r="GR281" s="9"/>
      <c r="GS281" s="9"/>
      <c r="GT281" s="9"/>
      <c r="GU281" s="9"/>
      <c r="GV281" s="9"/>
      <c r="GW281" s="9"/>
      <c r="GX281" s="9"/>
      <c r="GY281" s="9"/>
      <c r="GZ281" s="9"/>
      <c r="HA281" s="9"/>
      <c r="HB281" s="9"/>
      <c r="HC281" s="9"/>
      <c r="HD281" s="9"/>
      <c r="HE281" s="9"/>
      <c r="HF281" s="9"/>
      <c r="HG281" s="9"/>
      <c r="HH281" s="9"/>
      <c r="HI281" s="9"/>
      <c r="HJ281" s="9"/>
      <c r="HK281" s="9"/>
      <c r="HL281" s="9"/>
      <c r="HM281" s="9"/>
      <c r="HN281" s="9"/>
      <c r="HO281" s="9"/>
      <c r="HP281" s="9"/>
      <c r="HQ281" s="9"/>
      <c r="HR281" s="9"/>
      <c r="HS281" s="9"/>
      <c r="HT281" s="9"/>
      <c r="HU281" s="9"/>
      <c r="HV281" s="9"/>
      <c r="HW281" s="9"/>
      <c r="HX281" s="9"/>
      <c r="HY281" s="9"/>
      <c r="HZ281" s="9"/>
      <c r="IA281" s="9"/>
      <c r="IB281" s="9"/>
      <c r="IC281" s="9"/>
      <c r="ID281" s="9"/>
      <c r="IE281" s="9"/>
      <c r="IF281" s="9"/>
      <c r="IG281" s="9"/>
      <c r="IH281" s="9"/>
      <c r="II281" s="9"/>
      <c r="IJ281" s="9"/>
      <c r="IK281" s="9"/>
      <c r="IL281" s="9"/>
      <c r="IM281" s="9"/>
      <c r="IN281" s="9"/>
      <c r="IO281" s="9"/>
      <c r="IP281" s="9"/>
      <c r="IQ281" s="9"/>
      <c r="IR281" s="9"/>
      <c r="IS281" s="9"/>
      <c r="IT281" s="9"/>
      <c r="IU281" s="9"/>
      <c r="IV281" s="9"/>
      <c r="IW281" s="9"/>
      <c r="IX281" s="9"/>
      <c r="IY281" s="9"/>
      <c r="IZ281" s="9"/>
      <c r="JA281" s="9"/>
      <c r="JB281" s="9"/>
      <c r="JC281" s="9"/>
      <c r="JD281" s="9"/>
      <c r="JE281" s="9"/>
      <c r="JF281" s="9"/>
      <c r="JG281" s="9"/>
      <c r="JH281" s="9"/>
      <c r="JI281" s="9"/>
      <c r="JJ281" s="9"/>
      <c r="JK281" s="9"/>
      <c r="JL281" s="9"/>
      <c r="JM281" s="9"/>
      <c r="JN281" s="9"/>
      <c r="JO281" s="9"/>
      <c r="JP281" s="9"/>
      <c r="JQ281" s="9"/>
      <c r="JR281" s="9"/>
      <c r="JS281" s="9"/>
      <c r="JT281" s="9"/>
      <c r="JU281" s="9"/>
      <c r="JV281" s="9"/>
      <c r="JW281" s="9"/>
      <c r="JX281" s="9"/>
      <c r="JY281" s="9"/>
      <c r="JZ281" s="9"/>
      <c r="KA281" s="9"/>
      <c r="KB281" s="9"/>
      <c r="KC281" s="9"/>
      <c r="KD281" s="9"/>
      <c r="KE281" s="9"/>
      <c r="KF281" s="9"/>
      <c r="KG281" s="9"/>
      <c r="KH281" s="9"/>
      <c r="KI281" s="9"/>
      <c r="KJ281" s="9"/>
      <c r="KK281" s="9"/>
      <c r="KL281" s="9"/>
      <c r="KM281" s="9"/>
      <c r="KN281" s="9"/>
      <c r="KO281" s="9"/>
      <c r="KP281" s="9"/>
      <c r="KQ281" s="9"/>
      <c r="KR281" s="9"/>
      <c r="KS281" s="9"/>
      <c r="KT281" s="9"/>
      <c r="KU281" s="9"/>
      <c r="KV281" s="9"/>
      <c r="KW281" s="9"/>
      <c r="KX281" s="9"/>
      <c r="KY281" s="9"/>
      <c r="KZ281" s="9"/>
      <c r="LA281" s="9"/>
      <c r="LB281" s="9"/>
      <c r="LC281" s="9"/>
      <c r="LD281" s="9"/>
      <c r="LE281" s="9"/>
      <c r="LF281" s="9"/>
      <c r="LG281" s="9"/>
      <c r="LH281" s="9"/>
      <c r="LI281" s="9"/>
      <c r="LJ281" s="9"/>
      <c r="LK281" s="9"/>
      <c r="LL281" s="9"/>
      <c r="LM281" s="9"/>
      <c r="LN281" s="9"/>
      <c r="LO281" s="9"/>
      <c r="LP281" s="9"/>
      <c r="LQ281" s="9"/>
      <c r="LR281" s="9"/>
      <c r="LS281" s="9"/>
      <c r="LT281" s="9"/>
    </row>
    <row r="282" spans="1:332" s="15" customFormat="1" ht="220.5" x14ac:dyDescent="0.25">
      <c r="A282" s="662" t="str">
        <f>CONCATENATE(MUEBLES2[[#This Row],[No..]],"-",MUEBLES2[[#This Row],[No. Area ]],"-",MUEBLES2[[#This Row],[No. Del Bien ]],"-",MUEBLES2[[#This Row],[No. Consecutivo del Bien ]],"-",MUEBLES2[[#This Row],[No. de inventario]])</f>
        <v>05-48-274-051-0276</v>
      </c>
      <c r="B282" s="495"/>
      <c r="C282" s="495" t="s">
        <v>7000</v>
      </c>
      <c r="D282" s="494" t="s">
        <v>4063</v>
      </c>
      <c r="E282" s="495" t="str">
        <f>VLOOKUP(MUEBLES2[[#This Row],[No..]],EDIFICIOS[],2,FALSE)</f>
        <v>SISTEMA MUNICIPAL DIF</v>
      </c>
      <c r="F282" s="495" t="str">
        <f>VLOOKUP(MUEBLES2[[#This Row],[No..]],EDIFICIOS[],3,FALSE)</f>
        <v>AV. REFORMA S/N, SECCIÓN NORTE, MANZANA 2, SANTIAGO DE ANAYA, HIDALGO</v>
      </c>
      <c r="G282" s="496" t="s">
        <v>4293</v>
      </c>
      <c r="H282" s="494" t="str">
        <f>VLOOKUP(MUEBLES2[[#This Row],[No. Area ]],AREAS[],2,FALSE)</f>
        <v>SISTEMA MUNICIPAL PARA EL DESARROLLO INTEGRAL DE LA FAMILIA</v>
      </c>
      <c r="I282" s="496" t="str">
        <f>VLOOKUP(MUEBLES2[[#This Row],[No. Area ]],AREAS[],5,FALSE)</f>
        <v>C. BELEN GONZÁLEZ BARRERA</v>
      </c>
      <c r="J282" s="496"/>
      <c r="K282" s="494" t="e">
        <f>VLOOKUP(MUEBLES2[[#This Row],[Núm. De nomina]],PERSONAL[],2,FALSE)</f>
        <v>#N/A</v>
      </c>
      <c r="L282" s="496" t="e">
        <f>VLOOKUP(MUEBLES2[[#This Row],[Núm. De nomina]],PERSONAL[],3,FALSE)</f>
        <v>#N/A</v>
      </c>
      <c r="M282" s="499" t="s">
        <v>4907</v>
      </c>
      <c r="N282" s="529" t="s">
        <v>4742</v>
      </c>
      <c r="O282" s="497" t="str">
        <f>VLOOKUP(MUEBLES2[[#This Row],[No. Del Bien ]],BIENES[],2,FALSE)</f>
        <v xml:space="preserve">SILLA PLEGABLE  </v>
      </c>
      <c r="P282" s="499" t="s">
        <v>2747</v>
      </c>
      <c r="Q282" s="529" t="s">
        <v>5218</v>
      </c>
      <c r="R282" s="494" t="s">
        <v>39</v>
      </c>
      <c r="S282" s="494" t="s">
        <v>39</v>
      </c>
      <c r="T282" s="494" t="s">
        <v>39</v>
      </c>
      <c r="U282" s="494" t="s">
        <v>2748</v>
      </c>
      <c r="V282" s="525">
        <v>44117</v>
      </c>
      <c r="W282" s="528">
        <v>926.45</v>
      </c>
      <c r="X282" s="528"/>
      <c r="Y282" s="528"/>
      <c r="Z282" s="510" t="s">
        <v>33</v>
      </c>
      <c r="AA282" s="546"/>
      <c r="AB282" s="493"/>
      <c r="AC282" s="600" t="s">
        <v>2749</v>
      </c>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c r="DP282" s="9"/>
      <c r="DQ282" s="9"/>
      <c r="DR282" s="9"/>
      <c r="DS282" s="9"/>
      <c r="DT282" s="9"/>
      <c r="DU282" s="9"/>
      <c r="DV282" s="9"/>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9"/>
      <c r="FK282" s="9"/>
      <c r="FL282" s="9"/>
      <c r="FM282" s="9"/>
      <c r="FN282" s="9"/>
      <c r="FO282" s="9"/>
      <c r="FP282" s="9"/>
      <c r="FQ282" s="9"/>
      <c r="FR282" s="9"/>
      <c r="FS282" s="9"/>
      <c r="FT282" s="9"/>
      <c r="FU282" s="9"/>
      <c r="FV282" s="9"/>
      <c r="FW282" s="9"/>
      <c r="FX282" s="9"/>
      <c r="FY282" s="9"/>
      <c r="FZ282" s="9"/>
      <c r="GA282" s="9"/>
      <c r="GB282" s="9"/>
      <c r="GC282" s="9"/>
      <c r="GD282" s="9"/>
      <c r="GE282" s="9"/>
      <c r="GF282" s="9"/>
      <c r="GG282" s="9"/>
      <c r="GH282" s="9"/>
      <c r="GI282" s="9"/>
      <c r="GJ282" s="9"/>
      <c r="GK282" s="9"/>
      <c r="GL282" s="9"/>
      <c r="GM282" s="9"/>
      <c r="GN282" s="9"/>
      <c r="GO282" s="9"/>
      <c r="GP282" s="9"/>
      <c r="GQ282" s="9"/>
      <c r="GR282" s="9"/>
      <c r="GS282" s="9"/>
      <c r="GT282" s="9"/>
      <c r="GU282" s="9"/>
      <c r="GV282" s="9"/>
      <c r="GW282" s="9"/>
      <c r="GX282" s="9"/>
      <c r="GY282" s="9"/>
      <c r="GZ282" s="9"/>
      <c r="HA282" s="9"/>
      <c r="HB282" s="9"/>
      <c r="HC282" s="9"/>
      <c r="HD282" s="9"/>
      <c r="HE282" s="9"/>
      <c r="HF282" s="9"/>
      <c r="HG282" s="9"/>
      <c r="HH282" s="9"/>
      <c r="HI282" s="9"/>
      <c r="HJ282" s="9"/>
      <c r="HK282" s="9"/>
      <c r="HL282" s="9"/>
      <c r="HM282" s="9"/>
      <c r="HN282" s="9"/>
      <c r="HO282" s="9"/>
      <c r="HP282" s="9"/>
      <c r="HQ282" s="9"/>
      <c r="HR282" s="9"/>
      <c r="HS282" s="9"/>
      <c r="HT282" s="9"/>
      <c r="HU282" s="9"/>
      <c r="HV282" s="9"/>
      <c r="HW282" s="9"/>
      <c r="HX282" s="9"/>
      <c r="HY282" s="9"/>
      <c r="HZ282" s="9"/>
      <c r="IA282" s="9"/>
      <c r="IB282" s="9"/>
      <c r="IC282" s="9"/>
      <c r="ID282" s="9"/>
      <c r="IE282" s="9"/>
      <c r="IF282" s="9"/>
      <c r="IG282" s="9"/>
      <c r="IH282" s="9"/>
      <c r="II282" s="9"/>
      <c r="IJ282" s="9"/>
      <c r="IK282" s="9"/>
      <c r="IL282" s="9"/>
      <c r="IM282" s="9"/>
      <c r="IN282" s="9"/>
      <c r="IO282" s="9"/>
      <c r="IP282" s="9"/>
      <c r="IQ282" s="9"/>
      <c r="IR282" s="9"/>
      <c r="IS282" s="9"/>
      <c r="IT282" s="9"/>
      <c r="IU282" s="9"/>
      <c r="IV282" s="9"/>
      <c r="IW282" s="9"/>
      <c r="IX282" s="9"/>
      <c r="IY282" s="9"/>
      <c r="IZ282" s="9"/>
      <c r="JA282" s="9"/>
      <c r="JB282" s="9"/>
      <c r="JC282" s="9"/>
      <c r="JD282" s="9"/>
      <c r="JE282" s="9"/>
      <c r="JF282" s="9"/>
      <c r="JG282" s="9"/>
      <c r="JH282" s="9"/>
      <c r="JI282" s="9"/>
      <c r="JJ282" s="9"/>
      <c r="JK282" s="9"/>
      <c r="JL282" s="9"/>
      <c r="JM282" s="9"/>
      <c r="JN282" s="9"/>
      <c r="JO282" s="9"/>
      <c r="JP282" s="9"/>
      <c r="JQ282" s="9"/>
      <c r="JR282" s="9"/>
      <c r="JS282" s="9"/>
      <c r="JT282" s="9"/>
      <c r="JU282" s="9"/>
      <c r="JV282" s="9"/>
      <c r="JW282" s="9"/>
      <c r="JX282" s="9"/>
      <c r="JY282" s="9"/>
      <c r="JZ282" s="9"/>
      <c r="KA282" s="9"/>
      <c r="KB282" s="9"/>
      <c r="KC282" s="9"/>
      <c r="KD282" s="9"/>
      <c r="KE282" s="9"/>
      <c r="KF282" s="9"/>
      <c r="KG282" s="9"/>
      <c r="KH282" s="9"/>
      <c r="KI282" s="9"/>
      <c r="KJ282" s="9"/>
      <c r="KK282" s="9"/>
      <c r="KL282" s="9"/>
      <c r="KM282" s="9"/>
      <c r="KN282" s="9"/>
      <c r="KO282" s="9"/>
      <c r="KP282" s="9"/>
      <c r="KQ282" s="9"/>
      <c r="KR282" s="9"/>
      <c r="KS282" s="9"/>
      <c r="KT282" s="9"/>
      <c r="KU282" s="9"/>
      <c r="KV282" s="9"/>
      <c r="KW282" s="9"/>
      <c r="KX282" s="9"/>
      <c r="KY282" s="9"/>
      <c r="KZ282" s="9"/>
      <c r="LA282" s="9"/>
      <c r="LB282" s="9"/>
      <c r="LC282" s="9"/>
      <c r="LD282" s="9"/>
      <c r="LE282" s="9"/>
      <c r="LF282" s="9"/>
      <c r="LG282" s="9"/>
      <c r="LH282" s="9"/>
      <c r="LI282" s="9"/>
      <c r="LJ282" s="9"/>
      <c r="LK282" s="9"/>
      <c r="LL282" s="9"/>
      <c r="LM282" s="9"/>
      <c r="LN282" s="9"/>
      <c r="LO282" s="9"/>
      <c r="LP282" s="9"/>
      <c r="LQ282" s="9"/>
      <c r="LR282" s="9"/>
      <c r="LS282" s="9"/>
      <c r="LT282" s="9"/>
    </row>
    <row r="283" spans="1:332" s="15" customFormat="1" ht="220.5" x14ac:dyDescent="0.25">
      <c r="A283" s="662" t="str">
        <f>CONCATENATE(MUEBLES2[[#This Row],[No..]],"-",MUEBLES2[[#This Row],[No. Area ]],"-",MUEBLES2[[#This Row],[No. Del Bien ]],"-",MUEBLES2[[#This Row],[No. Consecutivo del Bien ]],"-",MUEBLES2[[#This Row],[No. de inventario]])</f>
        <v>05-48-274-052-0277</v>
      </c>
      <c r="B283" s="495"/>
      <c r="C283" s="495" t="s">
        <v>7001</v>
      </c>
      <c r="D283" s="494" t="s">
        <v>4063</v>
      </c>
      <c r="E283" s="495" t="str">
        <f>VLOOKUP(MUEBLES2[[#This Row],[No..]],EDIFICIOS[],2,FALSE)</f>
        <v>SISTEMA MUNICIPAL DIF</v>
      </c>
      <c r="F283" s="495" t="str">
        <f>VLOOKUP(MUEBLES2[[#This Row],[No..]],EDIFICIOS[],3,FALSE)</f>
        <v>AV. REFORMA S/N, SECCIÓN NORTE, MANZANA 2, SANTIAGO DE ANAYA, HIDALGO</v>
      </c>
      <c r="G283" s="496" t="s">
        <v>4293</v>
      </c>
      <c r="H283" s="494" t="str">
        <f>VLOOKUP(MUEBLES2[[#This Row],[No. Area ]],AREAS[],2,FALSE)</f>
        <v>SISTEMA MUNICIPAL PARA EL DESARROLLO INTEGRAL DE LA FAMILIA</v>
      </c>
      <c r="I283" s="496" t="str">
        <f>VLOOKUP(MUEBLES2[[#This Row],[No. Area ]],AREAS[],5,FALSE)</f>
        <v>C. BELEN GONZÁLEZ BARRERA</v>
      </c>
      <c r="J283" s="496"/>
      <c r="K283" s="494" t="e">
        <f>VLOOKUP(MUEBLES2[[#This Row],[Núm. De nomina]],PERSONAL[],2,FALSE)</f>
        <v>#N/A</v>
      </c>
      <c r="L283" s="496" t="e">
        <f>VLOOKUP(MUEBLES2[[#This Row],[Núm. De nomina]],PERSONAL[],3,FALSE)</f>
        <v>#N/A</v>
      </c>
      <c r="M283" s="499" t="s">
        <v>4907</v>
      </c>
      <c r="N283" s="529" t="s">
        <v>4743</v>
      </c>
      <c r="O283" s="497" t="str">
        <f>VLOOKUP(MUEBLES2[[#This Row],[No. Del Bien ]],BIENES[],2,FALSE)</f>
        <v xml:space="preserve">SILLA PLEGABLE  </v>
      </c>
      <c r="P283" s="499" t="s">
        <v>2747</v>
      </c>
      <c r="Q283" s="529" t="s">
        <v>5219</v>
      </c>
      <c r="R283" s="494" t="s">
        <v>39</v>
      </c>
      <c r="S283" s="494" t="s">
        <v>39</v>
      </c>
      <c r="T283" s="494" t="s">
        <v>39</v>
      </c>
      <c r="U283" s="494" t="s">
        <v>2748</v>
      </c>
      <c r="V283" s="525">
        <v>44117</v>
      </c>
      <c r="W283" s="528">
        <v>926.45</v>
      </c>
      <c r="X283" s="528"/>
      <c r="Y283" s="528"/>
      <c r="Z283" s="510" t="s">
        <v>33</v>
      </c>
      <c r="AA283" s="546"/>
      <c r="AB283" s="493"/>
      <c r="AC283" s="600" t="s">
        <v>2749</v>
      </c>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c r="DP283" s="9"/>
      <c r="DQ283" s="9"/>
      <c r="DR283" s="9"/>
      <c r="DS283" s="9"/>
      <c r="DT283" s="9"/>
      <c r="DU283" s="9"/>
      <c r="DV283" s="9"/>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9"/>
      <c r="FK283" s="9"/>
      <c r="FL283" s="9"/>
      <c r="FM283" s="9"/>
      <c r="FN283" s="9"/>
      <c r="FO283" s="9"/>
      <c r="FP283" s="9"/>
      <c r="FQ283" s="9"/>
      <c r="FR283" s="9"/>
      <c r="FS283" s="9"/>
      <c r="FT283" s="9"/>
      <c r="FU283" s="9"/>
      <c r="FV283" s="9"/>
      <c r="FW283" s="9"/>
      <c r="FX283" s="9"/>
      <c r="FY283" s="9"/>
      <c r="FZ283" s="9"/>
      <c r="GA283" s="9"/>
      <c r="GB283" s="9"/>
      <c r="GC283" s="9"/>
      <c r="GD283" s="9"/>
      <c r="GE283" s="9"/>
      <c r="GF283" s="9"/>
      <c r="GG283" s="9"/>
      <c r="GH283" s="9"/>
      <c r="GI283" s="9"/>
      <c r="GJ283" s="9"/>
      <c r="GK283" s="9"/>
      <c r="GL283" s="9"/>
      <c r="GM283" s="9"/>
      <c r="GN283" s="9"/>
      <c r="GO283" s="9"/>
      <c r="GP283" s="9"/>
      <c r="GQ283" s="9"/>
      <c r="GR283" s="9"/>
      <c r="GS283" s="9"/>
      <c r="GT283" s="9"/>
      <c r="GU283" s="9"/>
      <c r="GV283" s="9"/>
      <c r="GW283" s="9"/>
      <c r="GX283" s="9"/>
      <c r="GY283" s="9"/>
      <c r="GZ283" s="9"/>
      <c r="HA283" s="9"/>
      <c r="HB283" s="9"/>
      <c r="HC283" s="9"/>
      <c r="HD283" s="9"/>
      <c r="HE283" s="9"/>
      <c r="HF283" s="9"/>
      <c r="HG283" s="9"/>
      <c r="HH283" s="9"/>
      <c r="HI283" s="9"/>
      <c r="HJ283" s="9"/>
      <c r="HK283" s="9"/>
      <c r="HL283" s="9"/>
      <c r="HM283" s="9"/>
      <c r="HN283" s="9"/>
      <c r="HO283" s="9"/>
      <c r="HP283" s="9"/>
      <c r="HQ283" s="9"/>
      <c r="HR283" s="9"/>
      <c r="HS283" s="9"/>
      <c r="HT283" s="9"/>
      <c r="HU283" s="9"/>
      <c r="HV283" s="9"/>
      <c r="HW283" s="9"/>
      <c r="HX283" s="9"/>
      <c r="HY283" s="9"/>
      <c r="HZ283" s="9"/>
      <c r="IA283" s="9"/>
      <c r="IB283" s="9"/>
      <c r="IC283" s="9"/>
      <c r="ID283" s="9"/>
      <c r="IE283" s="9"/>
      <c r="IF283" s="9"/>
      <c r="IG283" s="9"/>
      <c r="IH283" s="9"/>
      <c r="II283" s="9"/>
      <c r="IJ283" s="9"/>
      <c r="IK283" s="9"/>
      <c r="IL283" s="9"/>
      <c r="IM283" s="9"/>
      <c r="IN283" s="9"/>
      <c r="IO283" s="9"/>
      <c r="IP283" s="9"/>
      <c r="IQ283" s="9"/>
      <c r="IR283" s="9"/>
      <c r="IS283" s="9"/>
      <c r="IT283" s="9"/>
      <c r="IU283" s="9"/>
      <c r="IV283" s="9"/>
      <c r="IW283" s="9"/>
      <c r="IX283" s="9"/>
      <c r="IY283" s="9"/>
      <c r="IZ283" s="9"/>
      <c r="JA283" s="9"/>
      <c r="JB283" s="9"/>
      <c r="JC283" s="9"/>
      <c r="JD283" s="9"/>
      <c r="JE283" s="9"/>
      <c r="JF283" s="9"/>
      <c r="JG283" s="9"/>
      <c r="JH283" s="9"/>
      <c r="JI283" s="9"/>
      <c r="JJ283" s="9"/>
      <c r="JK283" s="9"/>
      <c r="JL283" s="9"/>
      <c r="JM283" s="9"/>
      <c r="JN283" s="9"/>
      <c r="JO283" s="9"/>
      <c r="JP283" s="9"/>
      <c r="JQ283" s="9"/>
      <c r="JR283" s="9"/>
      <c r="JS283" s="9"/>
      <c r="JT283" s="9"/>
      <c r="JU283" s="9"/>
      <c r="JV283" s="9"/>
      <c r="JW283" s="9"/>
      <c r="JX283" s="9"/>
      <c r="JY283" s="9"/>
      <c r="JZ283" s="9"/>
      <c r="KA283" s="9"/>
      <c r="KB283" s="9"/>
      <c r="KC283" s="9"/>
      <c r="KD283" s="9"/>
      <c r="KE283" s="9"/>
      <c r="KF283" s="9"/>
      <c r="KG283" s="9"/>
      <c r="KH283" s="9"/>
      <c r="KI283" s="9"/>
      <c r="KJ283" s="9"/>
      <c r="KK283" s="9"/>
      <c r="KL283" s="9"/>
      <c r="KM283" s="9"/>
      <c r="KN283" s="9"/>
      <c r="KO283" s="9"/>
      <c r="KP283" s="9"/>
      <c r="KQ283" s="9"/>
      <c r="KR283" s="9"/>
      <c r="KS283" s="9"/>
      <c r="KT283" s="9"/>
      <c r="KU283" s="9"/>
      <c r="KV283" s="9"/>
      <c r="KW283" s="9"/>
      <c r="KX283" s="9"/>
      <c r="KY283" s="9"/>
      <c r="KZ283" s="9"/>
      <c r="LA283" s="9"/>
      <c r="LB283" s="9"/>
      <c r="LC283" s="9"/>
      <c r="LD283" s="9"/>
      <c r="LE283" s="9"/>
      <c r="LF283" s="9"/>
      <c r="LG283" s="9"/>
      <c r="LH283" s="9"/>
      <c r="LI283" s="9"/>
      <c r="LJ283" s="9"/>
      <c r="LK283" s="9"/>
      <c r="LL283" s="9"/>
      <c r="LM283" s="9"/>
      <c r="LN283" s="9"/>
      <c r="LO283" s="9"/>
      <c r="LP283" s="9"/>
      <c r="LQ283" s="9"/>
      <c r="LR283" s="9"/>
      <c r="LS283" s="9"/>
      <c r="LT283" s="9"/>
    </row>
    <row r="284" spans="1:332" s="15" customFormat="1" ht="220.5" x14ac:dyDescent="0.25">
      <c r="A284" s="662" t="str">
        <f>CONCATENATE(MUEBLES2[[#This Row],[No..]],"-",MUEBLES2[[#This Row],[No. Area ]],"-",MUEBLES2[[#This Row],[No. Del Bien ]],"-",MUEBLES2[[#This Row],[No. Consecutivo del Bien ]],"-",MUEBLES2[[#This Row],[No. de inventario]])</f>
        <v>05-48-274-053-0278</v>
      </c>
      <c r="B284" s="495"/>
      <c r="C284" s="495" t="s">
        <v>7002</v>
      </c>
      <c r="D284" s="494" t="s">
        <v>4063</v>
      </c>
      <c r="E284" s="495" t="str">
        <f>VLOOKUP(MUEBLES2[[#This Row],[No..]],EDIFICIOS[],2,FALSE)</f>
        <v>SISTEMA MUNICIPAL DIF</v>
      </c>
      <c r="F284" s="495" t="str">
        <f>VLOOKUP(MUEBLES2[[#This Row],[No..]],EDIFICIOS[],3,FALSE)</f>
        <v>AV. REFORMA S/N, SECCIÓN NORTE, MANZANA 2, SANTIAGO DE ANAYA, HIDALGO</v>
      </c>
      <c r="G284" s="496" t="s">
        <v>4293</v>
      </c>
      <c r="H284" s="494" t="str">
        <f>VLOOKUP(MUEBLES2[[#This Row],[No. Area ]],AREAS[],2,FALSE)</f>
        <v>SISTEMA MUNICIPAL PARA EL DESARROLLO INTEGRAL DE LA FAMILIA</v>
      </c>
      <c r="I284" s="496" t="str">
        <f>VLOOKUP(MUEBLES2[[#This Row],[No. Area ]],AREAS[],5,FALSE)</f>
        <v>C. BELEN GONZÁLEZ BARRERA</v>
      </c>
      <c r="J284" s="496"/>
      <c r="K284" s="494" t="e">
        <f>VLOOKUP(MUEBLES2[[#This Row],[Núm. De nomina]],PERSONAL[],2,FALSE)</f>
        <v>#N/A</v>
      </c>
      <c r="L284" s="496" t="e">
        <f>VLOOKUP(MUEBLES2[[#This Row],[Núm. De nomina]],PERSONAL[],3,FALSE)</f>
        <v>#N/A</v>
      </c>
      <c r="M284" s="499" t="s">
        <v>4907</v>
      </c>
      <c r="N284" s="529" t="s">
        <v>4744</v>
      </c>
      <c r="O284" s="497" t="str">
        <f>VLOOKUP(MUEBLES2[[#This Row],[No. Del Bien ]],BIENES[],2,FALSE)</f>
        <v xml:space="preserve">SILLA PLEGABLE  </v>
      </c>
      <c r="P284" s="499" t="s">
        <v>2747</v>
      </c>
      <c r="Q284" s="529" t="s">
        <v>5220</v>
      </c>
      <c r="R284" s="494" t="s">
        <v>39</v>
      </c>
      <c r="S284" s="494" t="s">
        <v>39</v>
      </c>
      <c r="T284" s="494" t="s">
        <v>39</v>
      </c>
      <c r="U284" s="494" t="s">
        <v>2748</v>
      </c>
      <c r="V284" s="525">
        <v>44117</v>
      </c>
      <c r="W284" s="528">
        <v>926.45</v>
      </c>
      <c r="X284" s="528"/>
      <c r="Y284" s="528"/>
      <c r="Z284" s="510" t="s">
        <v>33</v>
      </c>
      <c r="AA284" s="546"/>
      <c r="AB284" s="493"/>
      <c r="AC284" s="600" t="s">
        <v>2749</v>
      </c>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c r="DP284" s="9"/>
      <c r="DQ284" s="9"/>
      <c r="DR284" s="9"/>
      <c r="DS284" s="9"/>
      <c r="DT284" s="9"/>
      <c r="DU284" s="9"/>
      <c r="DV284" s="9"/>
      <c r="DW284" s="9"/>
      <c r="DX284" s="9"/>
      <c r="DY284" s="9"/>
      <c r="DZ284" s="9"/>
      <c r="EA284" s="9"/>
      <c r="EB284" s="9"/>
      <c r="EC284" s="9"/>
      <c r="ED284" s="9"/>
      <c r="EE284" s="9"/>
      <c r="EF284" s="9"/>
      <c r="EG284" s="9"/>
      <c r="EH284" s="9"/>
      <c r="EI284" s="9"/>
      <c r="EJ284" s="9"/>
      <c r="EK284" s="9"/>
      <c r="EL284" s="9"/>
      <c r="EM284" s="9"/>
      <c r="EN284" s="9"/>
      <c r="EO284" s="9"/>
      <c r="EP284" s="9"/>
      <c r="EQ284" s="9"/>
      <c r="ER284" s="9"/>
      <c r="ES284" s="9"/>
      <c r="ET284" s="9"/>
      <c r="EU284" s="9"/>
      <c r="EV284" s="9"/>
      <c r="EW284" s="9"/>
      <c r="EX284" s="9"/>
      <c r="EY284" s="9"/>
      <c r="EZ284" s="9"/>
      <c r="FA284" s="9"/>
      <c r="FB284" s="9"/>
      <c r="FC284" s="9"/>
      <c r="FD284" s="9"/>
      <c r="FE284" s="9"/>
      <c r="FF284" s="9"/>
      <c r="FG284" s="9"/>
      <c r="FH284" s="9"/>
      <c r="FI284" s="9"/>
      <c r="FJ284" s="9"/>
      <c r="FK284" s="9"/>
      <c r="FL284" s="9"/>
      <c r="FM284" s="9"/>
      <c r="FN284" s="9"/>
      <c r="FO284" s="9"/>
      <c r="FP284" s="9"/>
      <c r="FQ284" s="9"/>
      <c r="FR284" s="9"/>
      <c r="FS284" s="9"/>
      <c r="FT284" s="9"/>
      <c r="FU284" s="9"/>
      <c r="FV284" s="9"/>
      <c r="FW284" s="9"/>
      <c r="FX284" s="9"/>
      <c r="FY284" s="9"/>
      <c r="FZ284" s="9"/>
      <c r="GA284" s="9"/>
      <c r="GB284" s="9"/>
      <c r="GC284" s="9"/>
      <c r="GD284" s="9"/>
      <c r="GE284" s="9"/>
      <c r="GF284" s="9"/>
      <c r="GG284" s="9"/>
      <c r="GH284" s="9"/>
      <c r="GI284" s="9"/>
      <c r="GJ284" s="9"/>
      <c r="GK284" s="9"/>
      <c r="GL284" s="9"/>
      <c r="GM284" s="9"/>
      <c r="GN284" s="9"/>
      <c r="GO284" s="9"/>
      <c r="GP284" s="9"/>
      <c r="GQ284" s="9"/>
      <c r="GR284" s="9"/>
      <c r="GS284" s="9"/>
      <c r="GT284" s="9"/>
      <c r="GU284" s="9"/>
      <c r="GV284" s="9"/>
      <c r="GW284" s="9"/>
      <c r="GX284" s="9"/>
      <c r="GY284" s="9"/>
      <c r="GZ284" s="9"/>
      <c r="HA284" s="9"/>
      <c r="HB284" s="9"/>
      <c r="HC284" s="9"/>
      <c r="HD284" s="9"/>
      <c r="HE284" s="9"/>
      <c r="HF284" s="9"/>
      <c r="HG284" s="9"/>
      <c r="HH284" s="9"/>
      <c r="HI284" s="9"/>
      <c r="HJ284" s="9"/>
      <c r="HK284" s="9"/>
      <c r="HL284" s="9"/>
      <c r="HM284" s="9"/>
      <c r="HN284" s="9"/>
      <c r="HO284" s="9"/>
      <c r="HP284" s="9"/>
      <c r="HQ284" s="9"/>
      <c r="HR284" s="9"/>
      <c r="HS284" s="9"/>
      <c r="HT284" s="9"/>
      <c r="HU284" s="9"/>
      <c r="HV284" s="9"/>
      <c r="HW284" s="9"/>
      <c r="HX284" s="9"/>
      <c r="HY284" s="9"/>
      <c r="HZ284" s="9"/>
      <c r="IA284" s="9"/>
      <c r="IB284" s="9"/>
      <c r="IC284" s="9"/>
      <c r="ID284" s="9"/>
      <c r="IE284" s="9"/>
      <c r="IF284" s="9"/>
      <c r="IG284" s="9"/>
      <c r="IH284" s="9"/>
      <c r="II284" s="9"/>
      <c r="IJ284" s="9"/>
      <c r="IK284" s="9"/>
      <c r="IL284" s="9"/>
      <c r="IM284" s="9"/>
      <c r="IN284" s="9"/>
      <c r="IO284" s="9"/>
      <c r="IP284" s="9"/>
      <c r="IQ284" s="9"/>
      <c r="IR284" s="9"/>
      <c r="IS284" s="9"/>
      <c r="IT284" s="9"/>
      <c r="IU284" s="9"/>
      <c r="IV284" s="9"/>
      <c r="IW284" s="9"/>
      <c r="IX284" s="9"/>
      <c r="IY284" s="9"/>
      <c r="IZ284" s="9"/>
      <c r="JA284" s="9"/>
      <c r="JB284" s="9"/>
      <c r="JC284" s="9"/>
      <c r="JD284" s="9"/>
      <c r="JE284" s="9"/>
      <c r="JF284" s="9"/>
      <c r="JG284" s="9"/>
      <c r="JH284" s="9"/>
      <c r="JI284" s="9"/>
      <c r="JJ284" s="9"/>
      <c r="JK284" s="9"/>
      <c r="JL284" s="9"/>
      <c r="JM284" s="9"/>
      <c r="JN284" s="9"/>
      <c r="JO284" s="9"/>
      <c r="JP284" s="9"/>
      <c r="JQ284" s="9"/>
      <c r="JR284" s="9"/>
      <c r="JS284" s="9"/>
      <c r="JT284" s="9"/>
      <c r="JU284" s="9"/>
      <c r="JV284" s="9"/>
      <c r="JW284" s="9"/>
      <c r="JX284" s="9"/>
      <c r="JY284" s="9"/>
      <c r="JZ284" s="9"/>
      <c r="KA284" s="9"/>
      <c r="KB284" s="9"/>
      <c r="KC284" s="9"/>
      <c r="KD284" s="9"/>
      <c r="KE284" s="9"/>
      <c r="KF284" s="9"/>
      <c r="KG284" s="9"/>
      <c r="KH284" s="9"/>
      <c r="KI284" s="9"/>
      <c r="KJ284" s="9"/>
      <c r="KK284" s="9"/>
      <c r="KL284" s="9"/>
      <c r="KM284" s="9"/>
      <c r="KN284" s="9"/>
      <c r="KO284" s="9"/>
      <c r="KP284" s="9"/>
      <c r="KQ284" s="9"/>
      <c r="KR284" s="9"/>
      <c r="KS284" s="9"/>
      <c r="KT284" s="9"/>
      <c r="KU284" s="9"/>
      <c r="KV284" s="9"/>
      <c r="KW284" s="9"/>
      <c r="KX284" s="9"/>
      <c r="KY284" s="9"/>
      <c r="KZ284" s="9"/>
      <c r="LA284" s="9"/>
      <c r="LB284" s="9"/>
      <c r="LC284" s="9"/>
      <c r="LD284" s="9"/>
      <c r="LE284" s="9"/>
      <c r="LF284" s="9"/>
      <c r="LG284" s="9"/>
      <c r="LH284" s="9"/>
      <c r="LI284" s="9"/>
      <c r="LJ284" s="9"/>
      <c r="LK284" s="9"/>
      <c r="LL284" s="9"/>
      <c r="LM284" s="9"/>
      <c r="LN284" s="9"/>
      <c r="LO284" s="9"/>
      <c r="LP284" s="9"/>
      <c r="LQ284" s="9"/>
      <c r="LR284" s="9"/>
      <c r="LS284" s="9"/>
      <c r="LT284" s="9"/>
    </row>
    <row r="285" spans="1:332" s="15" customFormat="1" ht="220.5" x14ac:dyDescent="0.25">
      <c r="A285" s="662" t="str">
        <f>CONCATENATE(MUEBLES2[[#This Row],[No..]],"-",MUEBLES2[[#This Row],[No. Area ]],"-",MUEBLES2[[#This Row],[No. Del Bien ]],"-",MUEBLES2[[#This Row],[No. Consecutivo del Bien ]],"-",MUEBLES2[[#This Row],[No. de inventario]])</f>
        <v>05-48-274-054-0279</v>
      </c>
      <c r="B285" s="495"/>
      <c r="C285" s="495" t="s">
        <v>7003</v>
      </c>
      <c r="D285" s="494" t="s">
        <v>4063</v>
      </c>
      <c r="E285" s="495" t="str">
        <f>VLOOKUP(MUEBLES2[[#This Row],[No..]],EDIFICIOS[],2,FALSE)</f>
        <v>SISTEMA MUNICIPAL DIF</v>
      </c>
      <c r="F285" s="495" t="str">
        <f>VLOOKUP(MUEBLES2[[#This Row],[No..]],EDIFICIOS[],3,FALSE)</f>
        <v>AV. REFORMA S/N, SECCIÓN NORTE, MANZANA 2, SANTIAGO DE ANAYA, HIDALGO</v>
      </c>
      <c r="G285" s="496" t="s">
        <v>4293</v>
      </c>
      <c r="H285" s="494" t="str">
        <f>VLOOKUP(MUEBLES2[[#This Row],[No. Area ]],AREAS[],2,FALSE)</f>
        <v>SISTEMA MUNICIPAL PARA EL DESARROLLO INTEGRAL DE LA FAMILIA</v>
      </c>
      <c r="I285" s="496" t="str">
        <f>VLOOKUP(MUEBLES2[[#This Row],[No. Area ]],AREAS[],5,FALSE)</f>
        <v>C. BELEN GONZÁLEZ BARRERA</v>
      </c>
      <c r="J285" s="496"/>
      <c r="K285" s="494" t="e">
        <f>VLOOKUP(MUEBLES2[[#This Row],[Núm. De nomina]],PERSONAL[],2,FALSE)</f>
        <v>#N/A</v>
      </c>
      <c r="L285" s="496" t="e">
        <f>VLOOKUP(MUEBLES2[[#This Row],[Núm. De nomina]],PERSONAL[],3,FALSE)</f>
        <v>#N/A</v>
      </c>
      <c r="M285" s="499" t="s">
        <v>4907</v>
      </c>
      <c r="N285" s="529" t="s">
        <v>4745</v>
      </c>
      <c r="O285" s="497" t="str">
        <f>VLOOKUP(MUEBLES2[[#This Row],[No. Del Bien ]],BIENES[],2,FALSE)</f>
        <v xml:space="preserve">SILLA PLEGABLE  </v>
      </c>
      <c r="P285" s="499" t="s">
        <v>2747</v>
      </c>
      <c r="Q285" s="529" t="s">
        <v>5221</v>
      </c>
      <c r="R285" s="494" t="s">
        <v>39</v>
      </c>
      <c r="S285" s="494" t="s">
        <v>39</v>
      </c>
      <c r="T285" s="494" t="s">
        <v>39</v>
      </c>
      <c r="U285" s="494" t="s">
        <v>2748</v>
      </c>
      <c r="V285" s="525">
        <v>44117</v>
      </c>
      <c r="W285" s="528">
        <v>926.45</v>
      </c>
      <c r="X285" s="528"/>
      <c r="Y285" s="528"/>
      <c r="Z285" s="510" t="s">
        <v>33</v>
      </c>
      <c r="AA285" s="546"/>
      <c r="AB285" s="493"/>
      <c r="AC285" s="600" t="s">
        <v>2749</v>
      </c>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c r="EU285" s="9"/>
      <c r="EV285" s="9"/>
      <c r="EW285" s="9"/>
      <c r="EX285" s="9"/>
      <c r="EY285" s="9"/>
      <c r="EZ285" s="9"/>
      <c r="FA285" s="9"/>
      <c r="FB285" s="9"/>
      <c r="FC285" s="9"/>
      <c r="FD285" s="9"/>
      <c r="FE285" s="9"/>
      <c r="FF285" s="9"/>
      <c r="FG285" s="9"/>
      <c r="FH285" s="9"/>
      <c r="FI285" s="9"/>
      <c r="FJ285" s="9"/>
      <c r="FK285" s="9"/>
      <c r="FL285" s="9"/>
      <c r="FM285" s="9"/>
      <c r="FN285" s="9"/>
      <c r="FO285" s="9"/>
      <c r="FP285" s="9"/>
      <c r="FQ285" s="9"/>
      <c r="FR285" s="9"/>
      <c r="FS285" s="9"/>
      <c r="FT285" s="9"/>
      <c r="FU285" s="9"/>
      <c r="FV285" s="9"/>
      <c r="FW285" s="9"/>
      <c r="FX285" s="9"/>
      <c r="FY285" s="9"/>
      <c r="FZ285" s="9"/>
      <c r="GA285" s="9"/>
      <c r="GB285" s="9"/>
      <c r="GC285" s="9"/>
      <c r="GD285" s="9"/>
      <c r="GE285" s="9"/>
      <c r="GF285" s="9"/>
      <c r="GG285" s="9"/>
      <c r="GH285" s="9"/>
      <c r="GI285" s="9"/>
      <c r="GJ285" s="9"/>
      <c r="GK285" s="9"/>
      <c r="GL285" s="9"/>
      <c r="GM285" s="9"/>
      <c r="GN285" s="9"/>
      <c r="GO285" s="9"/>
      <c r="GP285" s="9"/>
      <c r="GQ285" s="9"/>
      <c r="GR285" s="9"/>
      <c r="GS285" s="9"/>
      <c r="GT285" s="9"/>
      <c r="GU285" s="9"/>
      <c r="GV285" s="9"/>
      <c r="GW285" s="9"/>
      <c r="GX285" s="9"/>
      <c r="GY285" s="9"/>
      <c r="GZ285" s="9"/>
      <c r="HA285" s="9"/>
      <c r="HB285" s="9"/>
      <c r="HC285" s="9"/>
      <c r="HD285" s="9"/>
      <c r="HE285" s="9"/>
      <c r="HF285" s="9"/>
      <c r="HG285" s="9"/>
      <c r="HH285" s="9"/>
      <c r="HI285" s="9"/>
      <c r="HJ285" s="9"/>
      <c r="HK285" s="9"/>
      <c r="HL285" s="9"/>
      <c r="HM285" s="9"/>
      <c r="HN285" s="9"/>
      <c r="HO285" s="9"/>
      <c r="HP285" s="9"/>
      <c r="HQ285" s="9"/>
      <c r="HR285" s="9"/>
      <c r="HS285" s="9"/>
      <c r="HT285" s="9"/>
      <c r="HU285" s="9"/>
      <c r="HV285" s="9"/>
      <c r="HW285" s="9"/>
      <c r="HX285" s="9"/>
      <c r="HY285" s="9"/>
      <c r="HZ285" s="9"/>
      <c r="IA285" s="9"/>
      <c r="IB285" s="9"/>
      <c r="IC285" s="9"/>
      <c r="ID285" s="9"/>
      <c r="IE285" s="9"/>
      <c r="IF285" s="9"/>
      <c r="IG285" s="9"/>
      <c r="IH285" s="9"/>
      <c r="II285" s="9"/>
      <c r="IJ285" s="9"/>
      <c r="IK285" s="9"/>
      <c r="IL285" s="9"/>
      <c r="IM285" s="9"/>
      <c r="IN285" s="9"/>
      <c r="IO285" s="9"/>
      <c r="IP285" s="9"/>
      <c r="IQ285" s="9"/>
      <c r="IR285" s="9"/>
      <c r="IS285" s="9"/>
      <c r="IT285" s="9"/>
      <c r="IU285" s="9"/>
      <c r="IV285" s="9"/>
      <c r="IW285" s="9"/>
      <c r="IX285" s="9"/>
      <c r="IY285" s="9"/>
      <c r="IZ285" s="9"/>
      <c r="JA285" s="9"/>
      <c r="JB285" s="9"/>
      <c r="JC285" s="9"/>
      <c r="JD285" s="9"/>
      <c r="JE285" s="9"/>
      <c r="JF285" s="9"/>
      <c r="JG285" s="9"/>
      <c r="JH285" s="9"/>
      <c r="JI285" s="9"/>
      <c r="JJ285" s="9"/>
      <c r="JK285" s="9"/>
      <c r="JL285" s="9"/>
      <c r="JM285" s="9"/>
      <c r="JN285" s="9"/>
      <c r="JO285" s="9"/>
      <c r="JP285" s="9"/>
      <c r="JQ285" s="9"/>
      <c r="JR285" s="9"/>
      <c r="JS285" s="9"/>
      <c r="JT285" s="9"/>
      <c r="JU285" s="9"/>
      <c r="JV285" s="9"/>
      <c r="JW285" s="9"/>
      <c r="JX285" s="9"/>
      <c r="JY285" s="9"/>
      <c r="JZ285" s="9"/>
      <c r="KA285" s="9"/>
      <c r="KB285" s="9"/>
      <c r="KC285" s="9"/>
      <c r="KD285" s="9"/>
      <c r="KE285" s="9"/>
      <c r="KF285" s="9"/>
      <c r="KG285" s="9"/>
      <c r="KH285" s="9"/>
      <c r="KI285" s="9"/>
      <c r="KJ285" s="9"/>
      <c r="KK285" s="9"/>
      <c r="KL285" s="9"/>
      <c r="KM285" s="9"/>
      <c r="KN285" s="9"/>
      <c r="KO285" s="9"/>
      <c r="KP285" s="9"/>
      <c r="KQ285" s="9"/>
      <c r="KR285" s="9"/>
      <c r="KS285" s="9"/>
      <c r="KT285" s="9"/>
      <c r="KU285" s="9"/>
      <c r="KV285" s="9"/>
      <c r="KW285" s="9"/>
      <c r="KX285" s="9"/>
      <c r="KY285" s="9"/>
      <c r="KZ285" s="9"/>
      <c r="LA285" s="9"/>
      <c r="LB285" s="9"/>
      <c r="LC285" s="9"/>
      <c r="LD285" s="9"/>
      <c r="LE285" s="9"/>
      <c r="LF285" s="9"/>
      <c r="LG285" s="9"/>
      <c r="LH285" s="9"/>
      <c r="LI285" s="9"/>
      <c r="LJ285" s="9"/>
      <c r="LK285" s="9"/>
      <c r="LL285" s="9"/>
      <c r="LM285" s="9"/>
      <c r="LN285" s="9"/>
      <c r="LO285" s="9"/>
      <c r="LP285" s="9"/>
      <c r="LQ285" s="9"/>
      <c r="LR285" s="9"/>
      <c r="LS285" s="9"/>
      <c r="LT285" s="9"/>
    </row>
    <row r="286" spans="1:332" s="15" customFormat="1" ht="220.5" x14ac:dyDescent="0.25">
      <c r="A286" s="662" t="str">
        <f>CONCATENATE(MUEBLES2[[#This Row],[No..]],"-",MUEBLES2[[#This Row],[No. Area ]],"-",MUEBLES2[[#This Row],[No. Del Bien ]],"-",MUEBLES2[[#This Row],[No. Consecutivo del Bien ]],"-",MUEBLES2[[#This Row],[No. de inventario]])</f>
        <v>05-48-274-055-0280</v>
      </c>
      <c r="B286" s="495"/>
      <c r="C286" s="495" t="s">
        <v>7004</v>
      </c>
      <c r="D286" s="494" t="s">
        <v>4063</v>
      </c>
      <c r="E286" s="495" t="str">
        <f>VLOOKUP(MUEBLES2[[#This Row],[No..]],EDIFICIOS[],2,FALSE)</f>
        <v>SISTEMA MUNICIPAL DIF</v>
      </c>
      <c r="F286" s="495" t="str">
        <f>VLOOKUP(MUEBLES2[[#This Row],[No..]],EDIFICIOS[],3,FALSE)</f>
        <v>AV. REFORMA S/N, SECCIÓN NORTE, MANZANA 2, SANTIAGO DE ANAYA, HIDALGO</v>
      </c>
      <c r="G286" s="496" t="s">
        <v>4293</v>
      </c>
      <c r="H286" s="494" t="str">
        <f>VLOOKUP(MUEBLES2[[#This Row],[No. Area ]],AREAS[],2,FALSE)</f>
        <v>SISTEMA MUNICIPAL PARA EL DESARROLLO INTEGRAL DE LA FAMILIA</v>
      </c>
      <c r="I286" s="496" t="str">
        <f>VLOOKUP(MUEBLES2[[#This Row],[No. Area ]],AREAS[],5,FALSE)</f>
        <v>C. BELEN GONZÁLEZ BARRERA</v>
      </c>
      <c r="J286" s="496"/>
      <c r="K286" s="494" t="e">
        <f>VLOOKUP(MUEBLES2[[#This Row],[Núm. De nomina]],PERSONAL[],2,FALSE)</f>
        <v>#N/A</v>
      </c>
      <c r="L286" s="496" t="e">
        <f>VLOOKUP(MUEBLES2[[#This Row],[Núm. De nomina]],PERSONAL[],3,FALSE)</f>
        <v>#N/A</v>
      </c>
      <c r="M286" s="499" t="s">
        <v>4907</v>
      </c>
      <c r="N286" s="529" t="s">
        <v>4746</v>
      </c>
      <c r="O286" s="497" t="str">
        <f>VLOOKUP(MUEBLES2[[#This Row],[No. Del Bien ]],BIENES[],2,FALSE)</f>
        <v xml:space="preserve">SILLA PLEGABLE  </v>
      </c>
      <c r="P286" s="499" t="s">
        <v>2747</v>
      </c>
      <c r="Q286" s="529" t="s">
        <v>5222</v>
      </c>
      <c r="R286" s="494" t="s">
        <v>39</v>
      </c>
      <c r="S286" s="494" t="s">
        <v>39</v>
      </c>
      <c r="T286" s="494" t="s">
        <v>39</v>
      </c>
      <c r="U286" s="494" t="s">
        <v>2748</v>
      </c>
      <c r="V286" s="525">
        <v>44117</v>
      </c>
      <c r="W286" s="528">
        <v>926.45</v>
      </c>
      <c r="X286" s="528"/>
      <c r="Y286" s="528"/>
      <c r="Z286" s="510" t="s">
        <v>33</v>
      </c>
      <c r="AA286" s="546"/>
      <c r="AB286" s="493"/>
      <c r="AC286" s="600" t="s">
        <v>2749</v>
      </c>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c r="DP286" s="9"/>
      <c r="DQ286" s="9"/>
      <c r="DR286" s="9"/>
      <c r="DS286" s="9"/>
      <c r="DT286" s="9"/>
      <c r="DU286" s="9"/>
      <c r="DV286" s="9"/>
      <c r="DW286" s="9"/>
      <c r="DX286" s="9"/>
      <c r="DY286" s="9"/>
      <c r="DZ286" s="9"/>
      <c r="EA286" s="9"/>
      <c r="EB286" s="9"/>
      <c r="EC286" s="9"/>
      <c r="ED286" s="9"/>
      <c r="EE286" s="9"/>
      <c r="EF286" s="9"/>
      <c r="EG286" s="9"/>
      <c r="EH286" s="9"/>
      <c r="EI286" s="9"/>
      <c r="EJ286" s="9"/>
      <c r="EK286" s="9"/>
      <c r="EL286" s="9"/>
      <c r="EM286" s="9"/>
      <c r="EN286" s="9"/>
      <c r="EO286" s="9"/>
      <c r="EP286" s="9"/>
      <c r="EQ286" s="9"/>
      <c r="ER286" s="9"/>
      <c r="ES286" s="9"/>
      <c r="ET286" s="9"/>
      <c r="EU286" s="9"/>
      <c r="EV286" s="9"/>
      <c r="EW286" s="9"/>
      <c r="EX286" s="9"/>
      <c r="EY286" s="9"/>
      <c r="EZ286" s="9"/>
      <c r="FA286" s="9"/>
      <c r="FB286" s="9"/>
      <c r="FC286" s="9"/>
      <c r="FD286" s="9"/>
      <c r="FE286" s="9"/>
      <c r="FF286" s="9"/>
      <c r="FG286" s="9"/>
      <c r="FH286" s="9"/>
      <c r="FI286" s="9"/>
      <c r="FJ286" s="9"/>
      <c r="FK286" s="9"/>
      <c r="FL286" s="9"/>
      <c r="FM286" s="9"/>
      <c r="FN286" s="9"/>
      <c r="FO286" s="9"/>
      <c r="FP286" s="9"/>
      <c r="FQ286" s="9"/>
      <c r="FR286" s="9"/>
      <c r="FS286" s="9"/>
      <c r="FT286" s="9"/>
      <c r="FU286" s="9"/>
      <c r="FV286" s="9"/>
      <c r="FW286" s="9"/>
      <c r="FX286" s="9"/>
      <c r="FY286" s="9"/>
      <c r="FZ286" s="9"/>
      <c r="GA286" s="9"/>
      <c r="GB286" s="9"/>
      <c r="GC286" s="9"/>
      <c r="GD286" s="9"/>
      <c r="GE286" s="9"/>
      <c r="GF286" s="9"/>
      <c r="GG286" s="9"/>
      <c r="GH286" s="9"/>
      <c r="GI286" s="9"/>
      <c r="GJ286" s="9"/>
      <c r="GK286" s="9"/>
      <c r="GL286" s="9"/>
      <c r="GM286" s="9"/>
      <c r="GN286" s="9"/>
      <c r="GO286" s="9"/>
      <c r="GP286" s="9"/>
      <c r="GQ286" s="9"/>
      <c r="GR286" s="9"/>
      <c r="GS286" s="9"/>
      <c r="GT286" s="9"/>
      <c r="GU286" s="9"/>
      <c r="GV286" s="9"/>
      <c r="GW286" s="9"/>
      <c r="GX286" s="9"/>
      <c r="GY286" s="9"/>
      <c r="GZ286" s="9"/>
      <c r="HA286" s="9"/>
      <c r="HB286" s="9"/>
      <c r="HC286" s="9"/>
      <c r="HD286" s="9"/>
      <c r="HE286" s="9"/>
      <c r="HF286" s="9"/>
      <c r="HG286" s="9"/>
      <c r="HH286" s="9"/>
      <c r="HI286" s="9"/>
      <c r="HJ286" s="9"/>
      <c r="HK286" s="9"/>
      <c r="HL286" s="9"/>
      <c r="HM286" s="9"/>
      <c r="HN286" s="9"/>
      <c r="HO286" s="9"/>
      <c r="HP286" s="9"/>
      <c r="HQ286" s="9"/>
      <c r="HR286" s="9"/>
      <c r="HS286" s="9"/>
      <c r="HT286" s="9"/>
      <c r="HU286" s="9"/>
      <c r="HV286" s="9"/>
      <c r="HW286" s="9"/>
      <c r="HX286" s="9"/>
      <c r="HY286" s="9"/>
      <c r="HZ286" s="9"/>
      <c r="IA286" s="9"/>
      <c r="IB286" s="9"/>
      <c r="IC286" s="9"/>
      <c r="ID286" s="9"/>
      <c r="IE286" s="9"/>
      <c r="IF286" s="9"/>
      <c r="IG286" s="9"/>
      <c r="IH286" s="9"/>
      <c r="II286" s="9"/>
      <c r="IJ286" s="9"/>
      <c r="IK286" s="9"/>
      <c r="IL286" s="9"/>
      <c r="IM286" s="9"/>
      <c r="IN286" s="9"/>
      <c r="IO286" s="9"/>
      <c r="IP286" s="9"/>
      <c r="IQ286" s="9"/>
      <c r="IR286" s="9"/>
      <c r="IS286" s="9"/>
      <c r="IT286" s="9"/>
      <c r="IU286" s="9"/>
      <c r="IV286" s="9"/>
      <c r="IW286" s="9"/>
      <c r="IX286" s="9"/>
      <c r="IY286" s="9"/>
      <c r="IZ286" s="9"/>
      <c r="JA286" s="9"/>
      <c r="JB286" s="9"/>
      <c r="JC286" s="9"/>
      <c r="JD286" s="9"/>
      <c r="JE286" s="9"/>
      <c r="JF286" s="9"/>
      <c r="JG286" s="9"/>
      <c r="JH286" s="9"/>
      <c r="JI286" s="9"/>
      <c r="JJ286" s="9"/>
      <c r="JK286" s="9"/>
      <c r="JL286" s="9"/>
      <c r="JM286" s="9"/>
      <c r="JN286" s="9"/>
      <c r="JO286" s="9"/>
      <c r="JP286" s="9"/>
      <c r="JQ286" s="9"/>
      <c r="JR286" s="9"/>
      <c r="JS286" s="9"/>
      <c r="JT286" s="9"/>
      <c r="JU286" s="9"/>
      <c r="JV286" s="9"/>
      <c r="JW286" s="9"/>
      <c r="JX286" s="9"/>
      <c r="JY286" s="9"/>
      <c r="JZ286" s="9"/>
      <c r="KA286" s="9"/>
      <c r="KB286" s="9"/>
      <c r="KC286" s="9"/>
      <c r="KD286" s="9"/>
      <c r="KE286" s="9"/>
      <c r="KF286" s="9"/>
      <c r="KG286" s="9"/>
      <c r="KH286" s="9"/>
      <c r="KI286" s="9"/>
      <c r="KJ286" s="9"/>
      <c r="KK286" s="9"/>
      <c r="KL286" s="9"/>
      <c r="KM286" s="9"/>
      <c r="KN286" s="9"/>
      <c r="KO286" s="9"/>
      <c r="KP286" s="9"/>
      <c r="KQ286" s="9"/>
      <c r="KR286" s="9"/>
      <c r="KS286" s="9"/>
      <c r="KT286" s="9"/>
      <c r="KU286" s="9"/>
      <c r="KV286" s="9"/>
      <c r="KW286" s="9"/>
      <c r="KX286" s="9"/>
      <c r="KY286" s="9"/>
      <c r="KZ286" s="9"/>
      <c r="LA286" s="9"/>
      <c r="LB286" s="9"/>
      <c r="LC286" s="9"/>
      <c r="LD286" s="9"/>
      <c r="LE286" s="9"/>
      <c r="LF286" s="9"/>
      <c r="LG286" s="9"/>
      <c r="LH286" s="9"/>
      <c r="LI286" s="9"/>
      <c r="LJ286" s="9"/>
      <c r="LK286" s="9"/>
      <c r="LL286" s="9"/>
      <c r="LM286" s="9"/>
      <c r="LN286" s="9"/>
      <c r="LO286" s="9"/>
      <c r="LP286" s="9"/>
      <c r="LQ286" s="9"/>
      <c r="LR286" s="9"/>
      <c r="LS286" s="9"/>
      <c r="LT286" s="9"/>
    </row>
    <row r="287" spans="1:332" s="15" customFormat="1" ht="220.5" x14ac:dyDescent="0.25">
      <c r="A287" s="662" t="str">
        <f>CONCATENATE(MUEBLES2[[#This Row],[No..]],"-",MUEBLES2[[#This Row],[No. Area ]],"-",MUEBLES2[[#This Row],[No. Del Bien ]],"-",MUEBLES2[[#This Row],[No. Consecutivo del Bien ]],"-",MUEBLES2[[#This Row],[No. de inventario]])</f>
        <v>05-48-274-056-0281</v>
      </c>
      <c r="B287" s="495"/>
      <c r="C287" s="495" t="s">
        <v>7005</v>
      </c>
      <c r="D287" s="494" t="s">
        <v>4063</v>
      </c>
      <c r="E287" s="495" t="str">
        <f>VLOOKUP(MUEBLES2[[#This Row],[No..]],EDIFICIOS[],2,FALSE)</f>
        <v>SISTEMA MUNICIPAL DIF</v>
      </c>
      <c r="F287" s="495" t="str">
        <f>VLOOKUP(MUEBLES2[[#This Row],[No..]],EDIFICIOS[],3,FALSE)</f>
        <v>AV. REFORMA S/N, SECCIÓN NORTE, MANZANA 2, SANTIAGO DE ANAYA, HIDALGO</v>
      </c>
      <c r="G287" s="496" t="s">
        <v>4293</v>
      </c>
      <c r="H287" s="494" t="str">
        <f>VLOOKUP(MUEBLES2[[#This Row],[No. Area ]],AREAS[],2,FALSE)</f>
        <v>SISTEMA MUNICIPAL PARA EL DESARROLLO INTEGRAL DE LA FAMILIA</v>
      </c>
      <c r="I287" s="496" t="str">
        <f>VLOOKUP(MUEBLES2[[#This Row],[No. Area ]],AREAS[],5,FALSE)</f>
        <v>C. BELEN GONZÁLEZ BARRERA</v>
      </c>
      <c r="J287" s="496"/>
      <c r="K287" s="494" t="e">
        <f>VLOOKUP(MUEBLES2[[#This Row],[Núm. De nomina]],PERSONAL[],2,FALSE)</f>
        <v>#N/A</v>
      </c>
      <c r="L287" s="496" t="e">
        <f>VLOOKUP(MUEBLES2[[#This Row],[Núm. De nomina]],PERSONAL[],3,FALSE)</f>
        <v>#N/A</v>
      </c>
      <c r="M287" s="499" t="s">
        <v>4907</v>
      </c>
      <c r="N287" s="529" t="s">
        <v>4747</v>
      </c>
      <c r="O287" s="497" t="str">
        <f>VLOOKUP(MUEBLES2[[#This Row],[No. Del Bien ]],BIENES[],2,FALSE)</f>
        <v xml:space="preserve">SILLA PLEGABLE  </v>
      </c>
      <c r="P287" s="499" t="s">
        <v>2747</v>
      </c>
      <c r="Q287" s="529" t="s">
        <v>5223</v>
      </c>
      <c r="R287" s="494" t="s">
        <v>39</v>
      </c>
      <c r="S287" s="494" t="s">
        <v>39</v>
      </c>
      <c r="T287" s="494" t="s">
        <v>39</v>
      </c>
      <c r="U287" s="494" t="s">
        <v>2748</v>
      </c>
      <c r="V287" s="525">
        <v>44117</v>
      </c>
      <c r="W287" s="528">
        <v>926.45</v>
      </c>
      <c r="X287" s="528"/>
      <c r="Y287" s="528"/>
      <c r="Z287" s="510" t="s">
        <v>33</v>
      </c>
      <c r="AA287" s="546"/>
      <c r="AB287" s="493"/>
      <c r="AC287" s="600" t="s">
        <v>2749</v>
      </c>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c r="DP287" s="9"/>
      <c r="DQ287" s="9"/>
      <c r="DR287" s="9"/>
      <c r="DS287" s="9"/>
      <c r="DT287" s="9"/>
      <c r="DU287" s="9"/>
      <c r="DV287" s="9"/>
      <c r="DW287" s="9"/>
      <c r="DX287" s="9"/>
      <c r="DY287" s="9"/>
      <c r="DZ287" s="9"/>
      <c r="EA287" s="9"/>
      <c r="EB287" s="9"/>
      <c r="EC287" s="9"/>
      <c r="ED287" s="9"/>
      <c r="EE287" s="9"/>
      <c r="EF287" s="9"/>
      <c r="EG287" s="9"/>
      <c r="EH287" s="9"/>
      <c r="EI287" s="9"/>
      <c r="EJ287" s="9"/>
      <c r="EK287" s="9"/>
      <c r="EL287" s="9"/>
      <c r="EM287" s="9"/>
      <c r="EN287" s="9"/>
      <c r="EO287" s="9"/>
      <c r="EP287" s="9"/>
      <c r="EQ287" s="9"/>
      <c r="ER287" s="9"/>
      <c r="ES287" s="9"/>
      <c r="ET287" s="9"/>
      <c r="EU287" s="9"/>
      <c r="EV287" s="9"/>
      <c r="EW287" s="9"/>
      <c r="EX287" s="9"/>
      <c r="EY287" s="9"/>
      <c r="EZ287" s="9"/>
      <c r="FA287" s="9"/>
      <c r="FB287" s="9"/>
      <c r="FC287" s="9"/>
      <c r="FD287" s="9"/>
      <c r="FE287" s="9"/>
      <c r="FF287" s="9"/>
      <c r="FG287" s="9"/>
      <c r="FH287" s="9"/>
      <c r="FI287" s="9"/>
      <c r="FJ287" s="9"/>
      <c r="FK287" s="9"/>
      <c r="FL287" s="9"/>
      <c r="FM287" s="9"/>
      <c r="FN287" s="9"/>
      <c r="FO287" s="9"/>
      <c r="FP287" s="9"/>
      <c r="FQ287" s="9"/>
      <c r="FR287" s="9"/>
      <c r="FS287" s="9"/>
      <c r="FT287" s="9"/>
      <c r="FU287" s="9"/>
      <c r="FV287" s="9"/>
      <c r="FW287" s="9"/>
      <c r="FX287" s="9"/>
      <c r="FY287" s="9"/>
      <c r="FZ287" s="9"/>
      <c r="GA287" s="9"/>
      <c r="GB287" s="9"/>
      <c r="GC287" s="9"/>
      <c r="GD287" s="9"/>
      <c r="GE287" s="9"/>
      <c r="GF287" s="9"/>
      <c r="GG287" s="9"/>
      <c r="GH287" s="9"/>
      <c r="GI287" s="9"/>
      <c r="GJ287" s="9"/>
      <c r="GK287" s="9"/>
      <c r="GL287" s="9"/>
      <c r="GM287" s="9"/>
      <c r="GN287" s="9"/>
      <c r="GO287" s="9"/>
      <c r="GP287" s="9"/>
      <c r="GQ287" s="9"/>
      <c r="GR287" s="9"/>
      <c r="GS287" s="9"/>
      <c r="GT287" s="9"/>
      <c r="GU287" s="9"/>
      <c r="GV287" s="9"/>
      <c r="GW287" s="9"/>
      <c r="GX287" s="9"/>
      <c r="GY287" s="9"/>
      <c r="GZ287" s="9"/>
      <c r="HA287" s="9"/>
      <c r="HB287" s="9"/>
      <c r="HC287" s="9"/>
      <c r="HD287" s="9"/>
      <c r="HE287" s="9"/>
      <c r="HF287" s="9"/>
      <c r="HG287" s="9"/>
      <c r="HH287" s="9"/>
      <c r="HI287" s="9"/>
      <c r="HJ287" s="9"/>
      <c r="HK287" s="9"/>
      <c r="HL287" s="9"/>
      <c r="HM287" s="9"/>
      <c r="HN287" s="9"/>
      <c r="HO287" s="9"/>
      <c r="HP287" s="9"/>
      <c r="HQ287" s="9"/>
      <c r="HR287" s="9"/>
      <c r="HS287" s="9"/>
      <c r="HT287" s="9"/>
      <c r="HU287" s="9"/>
      <c r="HV287" s="9"/>
      <c r="HW287" s="9"/>
      <c r="HX287" s="9"/>
      <c r="HY287" s="9"/>
      <c r="HZ287" s="9"/>
      <c r="IA287" s="9"/>
      <c r="IB287" s="9"/>
      <c r="IC287" s="9"/>
      <c r="ID287" s="9"/>
      <c r="IE287" s="9"/>
      <c r="IF287" s="9"/>
      <c r="IG287" s="9"/>
      <c r="IH287" s="9"/>
      <c r="II287" s="9"/>
      <c r="IJ287" s="9"/>
      <c r="IK287" s="9"/>
      <c r="IL287" s="9"/>
      <c r="IM287" s="9"/>
      <c r="IN287" s="9"/>
      <c r="IO287" s="9"/>
      <c r="IP287" s="9"/>
      <c r="IQ287" s="9"/>
      <c r="IR287" s="9"/>
      <c r="IS287" s="9"/>
      <c r="IT287" s="9"/>
      <c r="IU287" s="9"/>
      <c r="IV287" s="9"/>
      <c r="IW287" s="9"/>
      <c r="IX287" s="9"/>
      <c r="IY287" s="9"/>
      <c r="IZ287" s="9"/>
      <c r="JA287" s="9"/>
      <c r="JB287" s="9"/>
      <c r="JC287" s="9"/>
      <c r="JD287" s="9"/>
      <c r="JE287" s="9"/>
      <c r="JF287" s="9"/>
      <c r="JG287" s="9"/>
      <c r="JH287" s="9"/>
      <c r="JI287" s="9"/>
      <c r="JJ287" s="9"/>
      <c r="JK287" s="9"/>
      <c r="JL287" s="9"/>
      <c r="JM287" s="9"/>
      <c r="JN287" s="9"/>
      <c r="JO287" s="9"/>
      <c r="JP287" s="9"/>
      <c r="JQ287" s="9"/>
      <c r="JR287" s="9"/>
      <c r="JS287" s="9"/>
      <c r="JT287" s="9"/>
      <c r="JU287" s="9"/>
      <c r="JV287" s="9"/>
      <c r="JW287" s="9"/>
      <c r="JX287" s="9"/>
      <c r="JY287" s="9"/>
      <c r="JZ287" s="9"/>
      <c r="KA287" s="9"/>
      <c r="KB287" s="9"/>
      <c r="KC287" s="9"/>
      <c r="KD287" s="9"/>
      <c r="KE287" s="9"/>
      <c r="KF287" s="9"/>
      <c r="KG287" s="9"/>
      <c r="KH287" s="9"/>
      <c r="KI287" s="9"/>
      <c r="KJ287" s="9"/>
      <c r="KK287" s="9"/>
      <c r="KL287" s="9"/>
      <c r="KM287" s="9"/>
      <c r="KN287" s="9"/>
      <c r="KO287" s="9"/>
      <c r="KP287" s="9"/>
      <c r="KQ287" s="9"/>
      <c r="KR287" s="9"/>
      <c r="KS287" s="9"/>
      <c r="KT287" s="9"/>
      <c r="KU287" s="9"/>
      <c r="KV287" s="9"/>
      <c r="KW287" s="9"/>
      <c r="KX287" s="9"/>
      <c r="KY287" s="9"/>
      <c r="KZ287" s="9"/>
      <c r="LA287" s="9"/>
      <c r="LB287" s="9"/>
      <c r="LC287" s="9"/>
      <c r="LD287" s="9"/>
      <c r="LE287" s="9"/>
      <c r="LF287" s="9"/>
      <c r="LG287" s="9"/>
      <c r="LH287" s="9"/>
      <c r="LI287" s="9"/>
      <c r="LJ287" s="9"/>
      <c r="LK287" s="9"/>
      <c r="LL287" s="9"/>
      <c r="LM287" s="9"/>
      <c r="LN287" s="9"/>
      <c r="LO287" s="9"/>
      <c r="LP287" s="9"/>
      <c r="LQ287" s="9"/>
      <c r="LR287" s="9"/>
      <c r="LS287" s="9"/>
      <c r="LT287" s="9"/>
    </row>
    <row r="288" spans="1:332" s="15" customFormat="1" ht="220.5" x14ac:dyDescent="0.25">
      <c r="A288" s="677" t="str">
        <f>CONCATENATE(MUEBLES2[[#This Row],[No..]],"-",MUEBLES2[[#This Row],[No. Area ]],"-",MUEBLES2[[#This Row],[No. Del Bien ]],"-",MUEBLES2[[#This Row],[No. Consecutivo del Bien ]],"-",MUEBLES2[[#This Row],[No. de inventario]])</f>
        <v>05-48-274-057-0282</v>
      </c>
      <c r="B288" s="495"/>
      <c r="C288" s="495" t="s">
        <v>7006</v>
      </c>
      <c r="D288" s="494" t="s">
        <v>4063</v>
      </c>
      <c r="E288" s="495" t="str">
        <f>VLOOKUP(MUEBLES2[[#This Row],[No..]],EDIFICIOS[],2,FALSE)</f>
        <v>SISTEMA MUNICIPAL DIF</v>
      </c>
      <c r="F288" s="495" t="str">
        <f>VLOOKUP(MUEBLES2[[#This Row],[No..]],EDIFICIOS[],3,FALSE)</f>
        <v>AV. REFORMA S/N, SECCIÓN NORTE, MANZANA 2, SANTIAGO DE ANAYA, HIDALGO</v>
      </c>
      <c r="G288" s="496" t="s">
        <v>4293</v>
      </c>
      <c r="H288" s="494" t="str">
        <f>VLOOKUP(MUEBLES2[[#This Row],[No. Area ]],AREAS[],2,FALSE)</f>
        <v>SISTEMA MUNICIPAL PARA EL DESARROLLO INTEGRAL DE LA FAMILIA</v>
      </c>
      <c r="I288" s="496" t="str">
        <f>VLOOKUP(MUEBLES2[[#This Row],[No. Area ]],AREAS[],5,FALSE)</f>
        <v>C. BELEN GONZÁLEZ BARRERA</v>
      </c>
      <c r="J288" s="496"/>
      <c r="K288" s="494" t="e">
        <f>VLOOKUP(MUEBLES2[[#This Row],[Núm. De nomina]],PERSONAL[],2,FALSE)</f>
        <v>#N/A</v>
      </c>
      <c r="L288" s="496" t="e">
        <f>VLOOKUP(MUEBLES2[[#This Row],[Núm. De nomina]],PERSONAL[],3,FALSE)</f>
        <v>#N/A</v>
      </c>
      <c r="M288" s="499" t="s">
        <v>4907</v>
      </c>
      <c r="N288" s="530" t="s">
        <v>4748</v>
      </c>
      <c r="O288" s="497" t="str">
        <f>VLOOKUP(MUEBLES2[[#This Row],[No. Del Bien ]],BIENES[],2,FALSE)</f>
        <v xml:space="preserve">SILLA PLEGABLE  </v>
      </c>
      <c r="P288" s="499" t="s">
        <v>2747</v>
      </c>
      <c r="Q288" s="529" t="s">
        <v>5224</v>
      </c>
      <c r="R288" s="494" t="s">
        <v>39</v>
      </c>
      <c r="S288" s="494" t="s">
        <v>39</v>
      </c>
      <c r="T288" s="494" t="s">
        <v>39</v>
      </c>
      <c r="U288" s="494" t="s">
        <v>2748</v>
      </c>
      <c r="V288" s="525">
        <v>44117</v>
      </c>
      <c r="W288" s="528">
        <v>926.45</v>
      </c>
      <c r="X288" s="528"/>
      <c r="Y288" s="528"/>
      <c r="Z288" s="510" t="s">
        <v>33</v>
      </c>
      <c r="AA288" s="546"/>
      <c r="AB288" s="493"/>
      <c r="AC288" s="600" t="s">
        <v>2749</v>
      </c>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c r="DP288" s="9"/>
      <c r="DQ288" s="9"/>
      <c r="DR288" s="9"/>
      <c r="DS288" s="9"/>
      <c r="DT288" s="9"/>
      <c r="DU288" s="9"/>
      <c r="DV288" s="9"/>
      <c r="DW288" s="9"/>
      <c r="DX288" s="9"/>
      <c r="DY288" s="9"/>
      <c r="DZ288" s="9"/>
      <c r="EA288" s="9"/>
      <c r="EB288" s="9"/>
      <c r="EC288" s="9"/>
      <c r="ED288" s="9"/>
      <c r="EE288" s="9"/>
      <c r="EF288" s="9"/>
      <c r="EG288" s="9"/>
      <c r="EH288" s="9"/>
      <c r="EI288" s="9"/>
      <c r="EJ288" s="9"/>
      <c r="EK288" s="9"/>
      <c r="EL288" s="9"/>
      <c r="EM288" s="9"/>
      <c r="EN288" s="9"/>
      <c r="EO288" s="9"/>
      <c r="EP288" s="9"/>
      <c r="EQ288" s="9"/>
      <c r="ER288" s="9"/>
      <c r="ES288" s="9"/>
      <c r="ET288" s="9"/>
      <c r="EU288" s="9"/>
      <c r="EV288" s="9"/>
      <c r="EW288" s="9"/>
      <c r="EX288" s="9"/>
      <c r="EY288" s="9"/>
      <c r="EZ288" s="9"/>
      <c r="FA288" s="9"/>
      <c r="FB288" s="9"/>
      <c r="FC288" s="9"/>
      <c r="FD288" s="9"/>
      <c r="FE288" s="9"/>
      <c r="FF288" s="9"/>
      <c r="FG288" s="9"/>
      <c r="FH288" s="9"/>
      <c r="FI288" s="9"/>
      <c r="FJ288" s="9"/>
      <c r="FK288" s="9"/>
      <c r="FL288" s="9"/>
      <c r="FM288" s="9"/>
      <c r="FN288" s="9"/>
      <c r="FO288" s="9"/>
      <c r="FP288" s="9"/>
      <c r="FQ288" s="9"/>
      <c r="FR288" s="9"/>
      <c r="FS288" s="9"/>
      <c r="FT288" s="9"/>
      <c r="FU288" s="9"/>
      <c r="FV288" s="9"/>
      <c r="FW288" s="9"/>
      <c r="FX288" s="9"/>
      <c r="FY288" s="9"/>
      <c r="FZ288" s="9"/>
      <c r="GA288" s="9"/>
      <c r="GB288" s="9"/>
      <c r="GC288" s="9"/>
      <c r="GD288" s="9"/>
      <c r="GE288" s="9"/>
      <c r="GF288" s="9"/>
      <c r="GG288" s="9"/>
      <c r="GH288" s="9"/>
      <c r="GI288" s="9"/>
      <c r="GJ288" s="9"/>
      <c r="GK288" s="9"/>
      <c r="GL288" s="9"/>
      <c r="GM288" s="9"/>
      <c r="GN288" s="9"/>
      <c r="GO288" s="9"/>
      <c r="GP288" s="9"/>
      <c r="GQ288" s="9"/>
      <c r="GR288" s="9"/>
      <c r="GS288" s="9"/>
      <c r="GT288" s="9"/>
      <c r="GU288" s="9"/>
      <c r="GV288" s="9"/>
      <c r="GW288" s="9"/>
      <c r="GX288" s="9"/>
      <c r="GY288" s="9"/>
      <c r="GZ288" s="9"/>
      <c r="HA288" s="9"/>
      <c r="HB288" s="9"/>
      <c r="HC288" s="9"/>
      <c r="HD288" s="9"/>
      <c r="HE288" s="9"/>
      <c r="HF288" s="9"/>
      <c r="HG288" s="9"/>
      <c r="HH288" s="9"/>
      <c r="HI288" s="9"/>
      <c r="HJ288" s="9"/>
      <c r="HK288" s="9"/>
      <c r="HL288" s="9"/>
      <c r="HM288" s="9"/>
      <c r="HN288" s="9"/>
      <c r="HO288" s="9"/>
      <c r="HP288" s="9"/>
      <c r="HQ288" s="9"/>
      <c r="HR288" s="9"/>
      <c r="HS288" s="9"/>
      <c r="HT288" s="9"/>
      <c r="HU288" s="9"/>
      <c r="HV288" s="9"/>
      <c r="HW288" s="9"/>
      <c r="HX288" s="9"/>
      <c r="HY288" s="9"/>
      <c r="HZ288" s="9"/>
      <c r="IA288" s="9"/>
      <c r="IB288" s="9"/>
      <c r="IC288" s="9"/>
      <c r="ID288" s="9"/>
      <c r="IE288" s="9"/>
      <c r="IF288" s="9"/>
      <c r="IG288" s="9"/>
      <c r="IH288" s="9"/>
      <c r="II288" s="9"/>
      <c r="IJ288" s="9"/>
      <c r="IK288" s="9"/>
      <c r="IL288" s="9"/>
      <c r="IM288" s="9"/>
      <c r="IN288" s="9"/>
      <c r="IO288" s="9"/>
      <c r="IP288" s="9"/>
      <c r="IQ288" s="9"/>
      <c r="IR288" s="9"/>
      <c r="IS288" s="9"/>
      <c r="IT288" s="9"/>
      <c r="IU288" s="9"/>
      <c r="IV288" s="9"/>
      <c r="IW288" s="9"/>
      <c r="IX288" s="9"/>
      <c r="IY288" s="9"/>
      <c r="IZ288" s="9"/>
      <c r="JA288" s="9"/>
      <c r="JB288" s="9"/>
      <c r="JC288" s="9"/>
      <c r="JD288" s="9"/>
      <c r="JE288" s="9"/>
      <c r="JF288" s="9"/>
      <c r="JG288" s="9"/>
      <c r="JH288" s="9"/>
      <c r="JI288" s="9"/>
      <c r="JJ288" s="9"/>
      <c r="JK288" s="9"/>
      <c r="JL288" s="9"/>
      <c r="JM288" s="9"/>
      <c r="JN288" s="9"/>
      <c r="JO288" s="9"/>
      <c r="JP288" s="9"/>
      <c r="JQ288" s="9"/>
      <c r="JR288" s="9"/>
      <c r="JS288" s="9"/>
      <c r="JT288" s="9"/>
      <c r="JU288" s="9"/>
      <c r="JV288" s="9"/>
      <c r="JW288" s="9"/>
      <c r="JX288" s="9"/>
      <c r="JY288" s="9"/>
      <c r="JZ288" s="9"/>
      <c r="KA288" s="9"/>
      <c r="KB288" s="9"/>
      <c r="KC288" s="9"/>
      <c r="KD288" s="9"/>
      <c r="KE288" s="9"/>
      <c r="KF288" s="9"/>
      <c r="KG288" s="9"/>
      <c r="KH288" s="9"/>
      <c r="KI288" s="9"/>
      <c r="KJ288" s="9"/>
      <c r="KK288" s="9"/>
      <c r="KL288" s="9"/>
      <c r="KM288" s="9"/>
      <c r="KN288" s="9"/>
      <c r="KO288" s="9"/>
      <c r="KP288" s="9"/>
      <c r="KQ288" s="9"/>
      <c r="KR288" s="9"/>
      <c r="KS288" s="9"/>
      <c r="KT288" s="9"/>
      <c r="KU288" s="9"/>
      <c r="KV288" s="9"/>
      <c r="KW288" s="9"/>
      <c r="KX288" s="9"/>
      <c r="KY288" s="9"/>
      <c r="KZ288" s="9"/>
      <c r="LA288" s="9"/>
      <c r="LB288" s="9"/>
      <c r="LC288" s="9"/>
      <c r="LD288" s="9"/>
      <c r="LE288" s="9"/>
      <c r="LF288" s="9"/>
      <c r="LG288" s="9"/>
      <c r="LH288" s="9"/>
      <c r="LI288" s="9"/>
      <c r="LJ288" s="9"/>
      <c r="LK288" s="9"/>
      <c r="LL288" s="9"/>
      <c r="LM288" s="9"/>
      <c r="LN288" s="9"/>
      <c r="LO288" s="9"/>
      <c r="LP288" s="9"/>
      <c r="LQ288" s="9"/>
      <c r="LR288" s="9"/>
      <c r="LS288" s="9"/>
      <c r="LT288" s="9"/>
    </row>
    <row r="289" spans="1:332" s="15" customFormat="1" ht="220.5" x14ac:dyDescent="0.25">
      <c r="A289" s="662" t="str">
        <f>CONCATENATE(MUEBLES2[[#This Row],[No..]],"-",MUEBLES2[[#This Row],[No. Area ]],"-",MUEBLES2[[#This Row],[No. Del Bien ]],"-",MUEBLES2[[#This Row],[No. Consecutivo del Bien ]],"-",MUEBLES2[[#This Row],[No. de inventario]])</f>
        <v>05-48-274-058-0283</v>
      </c>
      <c r="B289" s="495"/>
      <c r="C289" s="495" t="s">
        <v>7007</v>
      </c>
      <c r="D289" s="494" t="s">
        <v>4063</v>
      </c>
      <c r="E289" s="495" t="str">
        <f>VLOOKUP(MUEBLES2[[#This Row],[No..]],EDIFICIOS[],2,FALSE)</f>
        <v>SISTEMA MUNICIPAL DIF</v>
      </c>
      <c r="F289" s="495" t="str">
        <f>VLOOKUP(MUEBLES2[[#This Row],[No..]],EDIFICIOS[],3,FALSE)</f>
        <v>AV. REFORMA S/N, SECCIÓN NORTE, MANZANA 2, SANTIAGO DE ANAYA, HIDALGO</v>
      </c>
      <c r="G289" s="496" t="s">
        <v>4293</v>
      </c>
      <c r="H289" s="494" t="str">
        <f>VLOOKUP(MUEBLES2[[#This Row],[No. Area ]],AREAS[],2,FALSE)</f>
        <v>SISTEMA MUNICIPAL PARA EL DESARROLLO INTEGRAL DE LA FAMILIA</v>
      </c>
      <c r="I289" s="496" t="str">
        <f>VLOOKUP(MUEBLES2[[#This Row],[No. Area ]],AREAS[],5,FALSE)</f>
        <v>C. BELEN GONZÁLEZ BARRERA</v>
      </c>
      <c r="J289" s="496"/>
      <c r="K289" s="494" t="e">
        <f>VLOOKUP(MUEBLES2[[#This Row],[Núm. De nomina]],PERSONAL[],2,FALSE)</f>
        <v>#N/A</v>
      </c>
      <c r="L289" s="496" t="e">
        <f>VLOOKUP(MUEBLES2[[#This Row],[Núm. De nomina]],PERSONAL[],3,FALSE)</f>
        <v>#N/A</v>
      </c>
      <c r="M289" s="499" t="s">
        <v>4907</v>
      </c>
      <c r="N289" s="529" t="s">
        <v>4749</v>
      </c>
      <c r="O289" s="497" t="str">
        <f>VLOOKUP(MUEBLES2[[#This Row],[No. Del Bien ]],BIENES[],2,FALSE)</f>
        <v xml:space="preserve">SILLA PLEGABLE  </v>
      </c>
      <c r="P289" s="499" t="s">
        <v>2747</v>
      </c>
      <c r="Q289" s="529" t="s">
        <v>5225</v>
      </c>
      <c r="R289" s="494" t="s">
        <v>39</v>
      </c>
      <c r="S289" s="494" t="s">
        <v>39</v>
      </c>
      <c r="T289" s="494" t="s">
        <v>39</v>
      </c>
      <c r="U289" s="494" t="s">
        <v>2748</v>
      </c>
      <c r="V289" s="525">
        <v>44117</v>
      </c>
      <c r="W289" s="528">
        <v>926.45</v>
      </c>
      <c r="X289" s="528"/>
      <c r="Y289" s="528"/>
      <c r="Z289" s="510" t="s">
        <v>33</v>
      </c>
      <c r="AA289" s="546"/>
      <c r="AB289" s="493"/>
      <c r="AC289" s="600" t="s">
        <v>2749</v>
      </c>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c r="DP289" s="9"/>
      <c r="DQ289" s="9"/>
      <c r="DR289" s="9"/>
      <c r="DS289" s="9"/>
      <c r="DT289" s="9"/>
      <c r="DU289" s="9"/>
      <c r="DV289" s="9"/>
      <c r="DW289" s="9"/>
      <c r="DX289" s="9"/>
      <c r="DY289" s="9"/>
      <c r="DZ289" s="9"/>
      <c r="EA289" s="9"/>
      <c r="EB289" s="9"/>
      <c r="EC289" s="9"/>
      <c r="ED289" s="9"/>
      <c r="EE289" s="9"/>
      <c r="EF289" s="9"/>
      <c r="EG289" s="9"/>
      <c r="EH289" s="9"/>
      <c r="EI289" s="9"/>
      <c r="EJ289" s="9"/>
      <c r="EK289" s="9"/>
      <c r="EL289" s="9"/>
      <c r="EM289" s="9"/>
      <c r="EN289" s="9"/>
      <c r="EO289" s="9"/>
      <c r="EP289" s="9"/>
      <c r="EQ289" s="9"/>
      <c r="ER289" s="9"/>
      <c r="ES289" s="9"/>
      <c r="ET289" s="9"/>
      <c r="EU289" s="9"/>
      <c r="EV289" s="9"/>
      <c r="EW289" s="9"/>
      <c r="EX289" s="9"/>
      <c r="EY289" s="9"/>
      <c r="EZ289" s="9"/>
      <c r="FA289" s="9"/>
      <c r="FB289" s="9"/>
      <c r="FC289" s="9"/>
      <c r="FD289" s="9"/>
      <c r="FE289" s="9"/>
      <c r="FF289" s="9"/>
      <c r="FG289" s="9"/>
      <c r="FH289" s="9"/>
      <c r="FI289" s="9"/>
      <c r="FJ289" s="9"/>
      <c r="FK289" s="9"/>
      <c r="FL289" s="9"/>
      <c r="FM289" s="9"/>
      <c r="FN289" s="9"/>
      <c r="FO289" s="9"/>
      <c r="FP289" s="9"/>
      <c r="FQ289" s="9"/>
      <c r="FR289" s="9"/>
      <c r="FS289" s="9"/>
      <c r="FT289" s="9"/>
      <c r="FU289" s="9"/>
      <c r="FV289" s="9"/>
      <c r="FW289" s="9"/>
      <c r="FX289" s="9"/>
      <c r="FY289" s="9"/>
      <c r="FZ289" s="9"/>
      <c r="GA289" s="9"/>
      <c r="GB289" s="9"/>
      <c r="GC289" s="9"/>
      <c r="GD289" s="9"/>
      <c r="GE289" s="9"/>
      <c r="GF289" s="9"/>
      <c r="GG289" s="9"/>
      <c r="GH289" s="9"/>
      <c r="GI289" s="9"/>
      <c r="GJ289" s="9"/>
      <c r="GK289" s="9"/>
      <c r="GL289" s="9"/>
      <c r="GM289" s="9"/>
      <c r="GN289" s="9"/>
      <c r="GO289" s="9"/>
      <c r="GP289" s="9"/>
      <c r="GQ289" s="9"/>
      <c r="GR289" s="9"/>
      <c r="GS289" s="9"/>
      <c r="GT289" s="9"/>
      <c r="GU289" s="9"/>
      <c r="GV289" s="9"/>
      <c r="GW289" s="9"/>
      <c r="GX289" s="9"/>
      <c r="GY289" s="9"/>
      <c r="GZ289" s="9"/>
      <c r="HA289" s="9"/>
      <c r="HB289" s="9"/>
      <c r="HC289" s="9"/>
      <c r="HD289" s="9"/>
      <c r="HE289" s="9"/>
      <c r="HF289" s="9"/>
      <c r="HG289" s="9"/>
      <c r="HH289" s="9"/>
      <c r="HI289" s="9"/>
      <c r="HJ289" s="9"/>
      <c r="HK289" s="9"/>
      <c r="HL289" s="9"/>
      <c r="HM289" s="9"/>
      <c r="HN289" s="9"/>
      <c r="HO289" s="9"/>
      <c r="HP289" s="9"/>
      <c r="HQ289" s="9"/>
      <c r="HR289" s="9"/>
      <c r="HS289" s="9"/>
      <c r="HT289" s="9"/>
      <c r="HU289" s="9"/>
      <c r="HV289" s="9"/>
      <c r="HW289" s="9"/>
      <c r="HX289" s="9"/>
      <c r="HY289" s="9"/>
      <c r="HZ289" s="9"/>
      <c r="IA289" s="9"/>
      <c r="IB289" s="9"/>
      <c r="IC289" s="9"/>
      <c r="ID289" s="9"/>
      <c r="IE289" s="9"/>
      <c r="IF289" s="9"/>
      <c r="IG289" s="9"/>
      <c r="IH289" s="9"/>
      <c r="II289" s="9"/>
      <c r="IJ289" s="9"/>
      <c r="IK289" s="9"/>
      <c r="IL289" s="9"/>
      <c r="IM289" s="9"/>
      <c r="IN289" s="9"/>
      <c r="IO289" s="9"/>
      <c r="IP289" s="9"/>
      <c r="IQ289" s="9"/>
      <c r="IR289" s="9"/>
      <c r="IS289" s="9"/>
      <c r="IT289" s="9"/>
      <c r="IU289" s="9"/>
      <c r="IV289" s="9"/>
      <c r="IW289" s="9"/>
      <c r="IX289" s="9"/>
      <c r="IY289" s="9"/>
      <c r="IZ289" s="9"/>
      <c r="JA289" s="9"/>
      <c r="JB289" s="9"/>
      <c r="JC289" s="9"/>
      <c r="JD289" s="9"/>
      <c r="JE289" s="9"/>
      <c r="JF289" s="9"/>
      <c r="JG289" s="9"/>
      <c r="JH289" s="9"/>
      <c r="JI289" s="9"/>
      <c r="JJ289" s="9"/>
      <c r="JK289" s="9"/>
      <c r="JL289" s="9"/>
      <c r="JM289" s="9"/>
      <c r="JN289" s="9"/>
      <c r="JO289" s="9"/>
      <c r="JP289" s="9"/>
      <c r="JQ289" s="9"/>
      <c r="JR289" s="9"/>
      <c r="JS289" s="9"/>
      <c r="JT289" s="9"/>
      <c r="JU289" s="9"/>
      <c r="JV289" s="9"/>
      <c r="JW289" s="9"/>
      <c r="JX289" s="9"/>
      <c r="JY289" s="9"/>
      <c r="JZ289" s="9"/>
      <c r="KA289" s="9"/>
      <c r="KB289" s="9"/>
      <c r="KC289" s="9"/>
      <c r="KD289" s="9"/>
      <c r="KE289" s="9"/>
      <c r="KF289" s="9"/>
      <c r="KG289" s="9"/>
      <c r="KH289" s="9"/>
      <c r="KI289" s="9"/>
      <c r="KJ289" s="9"/>
      <c r="KK289" s="9"/>
      <c r="KL289" s="9"/>
      <c r="KM289" s="9"/>
      <c r="KN289" s="9"/>
      <c r="KO289" s="9"/>
      <c r="KP289" s="9"/>
      <c r="KQ289" s="9"/>
      <c r="KR289" s="9"/>
      <c r="KS289" s="9"/>
      <c r="KT289" s="9"/>
      <c r="KU289" s="9"/>
      <c r="KV289" s="9"/>
      <c r="KW289" s="9"/>
      <c r="KX289" s="9"/>
      <c r="KY289" s="9"/>
      <c r="KZ289" s="9"/>
      <c r="LA289" s="9"/>
      <c r="LB289" s="9"/>
      <c r="LC289" s="9"/>
      <c r="LD289" s="9"/>
      <c r="LE289" s="9"/>
      <c r="LF289" s="9"/>
      <c r="LG289" s="9"/>
      <c r="LH289" s="9"/>
      <c r="LI289" s="9"/>
      <c r="LJ289" s="9"/>
      <c r="LK289" s="9"/>
      <c r="LL289" s="9"/>
      <c r="LM289" s="9"/>
      <c r="LN289" s="9"/>
      <c r="LO289" s="9"/>
      <c r="LP289" s="9"/>
      <c r="LQ289" s="9"/>
      <c r="LR289" s="9"/>
      <c r="LS289" s="9"/>
      <c r="LT289" s="9"/>
    </row>
    <row r="290" spans="1:332" s="15" customFormat="1" ht="220.5" x14ac:dyDescent="0.25">
      <c r="A290" s="662" t="str">
        <f>CONCATENATE(MUEBLES2[[#This Row],[No..]],"-",MUEBLES2[[#This Row],[No. Area ]],"-",MUEBLES2[[#This Row],[No. Del Bien ]],"-",MUEBLES2[[#This Row],[No. Consecutivo del Bien ]],"-",MUEBLES2[[#This Row],[No. de inventario]])</f>
        <v>05-48-274-059-0284</v>
      </c>
      <c r="B290" s="495"/>
      <c r="C290" s="495" t="s">
        <v>7008</v>
      </c>
      <c r="D290" s="494" t="s">
        <v>4063</v>
      </c>
      <c r="E290" s="495" t="str">
        <f>VLOOKUP(MUEBLES2[[#This Row],[No..]],EDIFICIOS[],2,FALSE)</f>
        <v>SISTEMA MUNICIPAL DIF</v>
      </c>
      <c r="F290" s="495" t="str">
        <f>VLOOKUP(MUEBLES2[[#This Row],[No..]],EDIFICIOS[],3,FALSE)</f>
        <v>AV. REFORMA S/N, SECCIÓN NORTE, MANZANA 2, SANTIAGO DE ANAYA, HIDALGO</v>
      </c>
      <c r="G290" s="496" t="s">
        <v>4293</v>
      </c>
      <c r="H290" s="494" t="str">
        <f>VLOOKUP(MUEBLES2[[#This Row],[No. Area ]],AREAS[],2,FALSE)</f>
        <v>SISTEMA MUNICIPAL PARA EL DESARROLLO INTEGRAL DE LA FAMILIA</v>
      </c>
      <c r="I290" s="496" t="str">
        <f>VLOOKUP(MUEBLES2[[#This Row],[No. Area ]],AREAS[],5,FALSE)</f>
        <v>C. BELEN GONZÁLEZ BARRERA</v>
      </c>
      <c r="J290" s="496"/>
      <c r="K290" s="494" t="e">
        <f>VLOOKUP(MUEBLES2[[#This Row],[Núm. De nomina]],PERSONAL[],2,FALSE)</f>
        <v>#N/A</v>
      </c>
      <c r="L290" s="496" t="e">
        <f>VLOOKUP(MUEBLES2[[#This Row],[Núm. De nomina]],PERSONAL[],3,FALSE)</f>
        <v>#N/A</v>
      </c>
      <c r="M290" s="499" t="s">
        <v>4907</v>
      </c>
      <c r="N290" s="529" t="s">
        <v>4750</v>
      </c>
      <c r="O290" s="497" t="str">
        <f>VLOOKUP(MUEBLES2[[#This Row],[No. Del Bien ]],BIENES[],2,FALSE)</f>
        <v xml:space="preserve">SILLA PLEGABLE  </v>
      </c>
      <c r="P290" s="499" t="s">
        <v>2747</v>
      </c>
      <c r="Q290" s="529" t="s">
        <v>5226</v>
      </c>
      <c r="R290" s="494" t="s">
        <v>39</v>
      </c>
      <c r="S290" s="494" t="s">
        <v>39</v>
      </c>
      <c r="T290" s="494" t="s">
        <v>39</v>
      </c>
      <c r="U290" s="494" t="s">
        <v>2748</v>
      </c>
      <c r="V290" s="525">
        <v>44117</v>
      </c>
      <c r="W290" s="528">
        <v>926.45</v>
      </c>
      <c r="X290" s="528"/>
      <c r="Y290" s="528"/>
      <c r="Z290" s="510" t="s">
        <v>33</v>
      </c>
      <c r="AA290" s="546"/>
      <c r="AB290" s="493"/>
      <c r="AC290" s="600" t="s">
        <v>2749</v>
      </c>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c r="DP290" s="9"/>
      <c r="DQ290" s="9"/>
      <c r="DR290" s="9"/>
      <c r="DS290" s="9"/>
      <c r="DT290" s="9"/>
      <c r="DU290" s="9"/>
      <c r="DV290" s="9"/>
      <c r="DW290" s="9"/>
      <c r="DX290" s="9"/>
      <c r="DY290" s="9"/>
      <c r="DZ290" s="9"/>
      <c r="EA290" s="9"/>
      <c r="EB290" s="9"/>
      <c r="EC290" s="9"/>
      <c r="ED290" s="9"/>
      <c r="EE290" s="9"/>
      <c r="EF290" s="9"/>
      <c r="EG290" s="9"/>
      <c r="EH290" s="9"/>
      <c r="EI290" s="9"/>
      <c r="EJ290" s="9"/>
      <c r="EK290" s="9"/>
      <c r="EL290" s="9"/>
      <c r="EM290" s="9"/>
      <c r="EN290" s="9"/>
      <c r="EO290" s="9"/>
      <c r="EP290" s="9"/>
      <c r="EQ290" s="9"/>
      <c r="ER290" s="9"/>
      <c r="ES290" s="9"/>
      <c r="ET290" s="9"/>
      <c r="EU290" s="9"/>
      <c r="EV290" s="9"/>
      <c r="EW290" s="9"/>
      <c r="EX290" s="9"/>
      <c r="EY290" s="9"/>
      <c r="EZ290" s="9"/>
      <c r="FA290" s="9"/>
      <c r="FB290" s="9"/>
      <c r="FC290" s="9"/>
      <c r="FD290" s="9"/>
      <c r="FE290" s="9"/>
      <c r="FF290" s="9"/>
      <c r="FG290" s="9"/>
      <c r="FH290" s="9"/>
      <c r="FI290" s="9"/>
      <c r="FJ290" s="9"/>
      <c r="FK290" s="9"/>
      <c r="FL290" s="9"/>
      <c r="FM290" s="9"/>
      <c r="FN290" s="9"/>
      <c r="FO290" s="9"/>
      <c r="FP290" s="9"/>
      <c r="FQ290" s="9"/>
      <c r="FR290" s="9"/>
      <c r="FS290" s="9"/>
      <c r="FT290" s="9"/>
      <c r="FU290" s="9"/>
      <c r="FV290" s="9"/>
      <c r="FW290" s="9"/>
      <c r="FX290" s="9"/>
      <c r="FY290" s="9"/>
      <c r="FZ290" s="9"/>
      <c r="GA290" s="9"/>
      <c r="GB290" s="9"/>
      <c r="GC290" s="9"/>
      <c r="GD290" s="9"/>
      <c r="GE290" s="9"/>
      <c r="GF290" s="9"/>
      <c r="GG290" s="9"/>
      <c r="GH290" s="9"/>
      <c r="GI290" s="9"/>
      <c r="GJ290" s="9"/>
      <c r="GK290" s="9"/>
      <c r="GL290" s="9"/>
      <c r="GM290" s="9"/>
      <c r="GN290" s="9"/>
      <c r="GO290" s="9"/>
      <c r="GP290" s="9"/>
      <c r="GQ290" s="9"/>
      <c r="GR290" s="9"/>
      <c r="GS290" s="9"/>
      <c r="GT290" s="9"/>
      <c r="GU290" s="9"/>
      <c r="GV290" s="9"/>
      <c r="GW290" s="9"/>
      <c r="GX290" s="9"/>
      <c r="GY290" s="9"/>
      <c r="GZ290" s="9"/>
      <c r="HA290" s="9"/>
      <c r="HB290" s="9"/>
      <c r="HC290" s="9"/>
      <c r="HD290" s="9"/>
      <c r="HE290" s="9"/>
      <c r="HF290" s="9"/>
      <c r="HG290" s="9"/>
      <c r="HH290" s="9"/>
      <c r="HI290" s="9"/>
      <c r="HJ290" s="9"/>
      <c r="HK290" s="9"/>
      <c r="HL290" s="9"/>
      <c r="HM290" s="9"/>
      <c r="HN290" s="9"/>
      <c r="HO290" s="9"/>
      <c r="HP290" s="9"/>
      <c r="HQ290" s="9"/>
      <c r="HR290" s="9"/>
      <c r="HS290" s="9"/>
      <c r="HT290" s="9"/>
      <c r="HU290" s="9"/>
      <c r="HV290" s="9"/>
      <c r="HW290" s="9"/>
      <c r="HX290" s="9"/>
      <c r="HY290" s="9"/>
      <c r="HZ290" s="9"/>
      <c r="IA290" s="9"/>
      <c r="IB290" s="9"/>
      <c r="IC290" s="9"/>
      <c r="ID290" s="9"/>
      <c r="IE290" s="9"/>
      <c r="IF290" s="9"/>
      <c r="IG290" s="9"/>
      <c r="IH290" s="9"/>
      <c r="II290" s="9"/>
      <c r="IJ290" s="9"/>
      <c r="IK290" s="9"/>
      <c r="IL290" s="9"/>
      <c r="IM290" s="9"/>
      <c r="IN290" s="9"/>
      <c r="IO290" s="9"/>
      <c r="IP290" s="9"/>
      <c r="IQ290" s="9"/>
      <c r="IR290" s="9"/>
      <c r="IS290" s="9"/>
      <c r="IT290" s="9"/>
      <c r="IU290" s="9"/>
      <c r="IV290" s="9"/>
      <c r="IW290" s="9"/>
      <c r="IX290" s="9"/>
      <c r="IY290" s="9"/>
      <c r="IZ290" s="9"/>
      <c r="JA290" s="9"/>
      <c r="JB290" s="9"/>
      <c r="JC290" s="9"/>
      <c r="JD290" s="9"/>
      <c r="JE290" s="9"/>
      <c r="JF290" s="9"/>
      <c r="JG290" s="9"/>
      <c r="JH290" s="9"/>
      <c r="JI290" s="9"/>
      <c r="JJ290" s="9"/>
      <c r="JK290" s="9"/>
      <c r="JL290" s="9"/>
      <c r="JM290" s="9"/>
      <c r="JN290" s="9"/>
      <c r="JO290" s="9"/>
      <c r="JP290" s="9"/>
      <c r="JQ290" s="9"/>
      <c r="JR290" s="9"/>
      <c r="JS290" s="9"/>
      <c r="JT290" s="9"/>
      <c r="JU290" s="9"/>
      <c r="JV290" s="9"/>
      <c r="JW290" s="9"/>
      <c r="JX290" s="9"/>
      <c r="JY290" s="9"/>
      <c r="JZ290" s="9"/>
      <c r="KA290" s="9"/>
      <c r="KB290" s="9"/>
      <c r="KC290" s="9"/>
      <c r="KD290" s="9"/>
      <c r="KE290" s="9"/>
      <c r="KF290" s="9"/>
      <c r="KG290" s="9"/>
      <c r="KH290" s="9"/>
      <c r="KI290" s="9"/>
      <c r="KJ290" s="9"/>
      <c r="KK290" s="9"/>
      <c r="KL290" s="9"/>
      <c r="KM290" s="9"/>
      <c r="KN290" s="9"/>
      <c r="KO290" s="9"/>
      <c r="KP290" s="9"/>
      <c r="KQ290" s="9"/>
      <c r="KR290" s="9"/>
      <c r="KS290" s="9"/>
      <c r="KT290" s="9"/>
      <c r="KU290" s="9"/>
      <c r="KV290" s="9"/>
      <c r="KW290" s="9"/>
      <c r="KX290" s="9"/>
      <c r="KY290" s="9"/>
      <c r="KZ290" s="9"/>
      <c r="LA290" s="9"/>
      <c r="LB290" s="9"/>
      <c r="LC290" s="9"/>
      <c r="LD290" s="9"/>
      <c r="LE290" s="9"/>
      <c r="LF290" s="9"/>
      <c r="LG290" s="9"/>
      <c r="LH290" s="9"/>
      <c r="LI290" s="9"/>
      <c r="LJ290" s="9"/>
      <c r="LK290" s="9"/>
      <c r="LL290" s="9"/>
      <c r="LM290" s="9"/>
      <c r="LN290" s="9"/>
      <c r="LO290" s="9"/>
      <c r="LP290" s="9"/>
      <c r="LQ290" s="9"/>
      <c r="LR290" s="9"/>
      <c r="LS290" s="9"/>
      <c r="LT290" s="9"/>
    </row>
    <row r="291" spans="1:332" s="15" customFormat="1" ht="220.5" x14ac:dyDescent="0.25">
      <c r="A291" s="662" t="str">
        <f>CONCATENATE(MUEBLES2[[#This Row],[No..]],"-",MUEBLES2[[#This Row],[No. Area ]],"-",MUEBLES2[[#This Row],[No. Del Bien ]],"-",MUEBLES2[[#This Row],[No. Consecutivo del Bien ]],"-",MUEBLES2[[#This Row],[No. de inventario]])</f>
        <v>05-48-274-060-0285</v>
      </c>
      <c r="B291" s="495"/>
      <c r="C291" s="495" t="s">
        <v>7009</v>
      </c>
      <c r="D291" s="494" t="s">
        <v>4063</v>
      </c>
      <c r="E291" s="495" t="str">
        <f>VLOOKUP(MUEBLES2[[#This Row],[No..]],EDIFICIOS[],2,FALSE)</f>
        <v>SISTEMA MUNICIPAL DIF</v>
      </c>
      <c r="F291" s="495" t="str">
        <f>VLOOKUP(MUEBLES2[[#This Row],[No..]],EDIFICIOS[],3,FALSE)</f>
        <v>AV. REFORMA S/N, SECCIÓN NORTE, MANZANA 2, SANTIAGO DE ANAYA, HIDALGO</v>
      </c>
      <c r="G291" s="496" t="s">
        <v>4293</v>
      </c>
      <c r="H291" s="494" t="str">
        <f>VLOOKUP(MUEBLES2[[#This Row],[No. Area ]],AREAS[],2,FALSE)</f>
        <v>SISTEMA MUNICIPAL PARA EL DESARROLLO INTEGRAL DE LA FAMILIA</v>
      </c>
      <c r="I291" s="496" t="str">
        <f>VLOOKUP(MUEBLES2[[#This Row],[No. Area ]],AREAS[],5,FALSE)</f>
        <v>C. BELEN GONZÁLEZ BARRERA</v>
      </c>
      <c r="J291" s="496"/>
      <c r="K291" s="494" t="e">
        <f>VLOOKUP(MUEBLES2[[#This Row],[Núm. De nomina]],PERSONAL[],2,FALSE)</f>
        <v>#N/A</v>
      </c>
      <c r="L291" s="496" t="e">
        <f>VLOOKUP(MUEBLES2[[#This Row],[Núm. De nomina]],PERSONAL[],3,FALSE)</f>
        <v>#N/A</v>
      </c>
      <c r="M291" s="499" t="s">
        <v>4907</v>
      </c>
      <c r="N291" s="529" t="s">
        <v>4751</v>
      </c>
      <c r="O291" s="497" t="str">
        <f>VLOOKUP(MUEBLES2[[#This Row],[No. Del Bien ]],BIENES[],2,FALSE)</f>
        <v xml:space="preserve">SILLA PLEGABLE  </v>
      </c>
      <c r="P291" s="499" t="s">
        <v>2747</v>
      </c>
      <c r="Q291" s="529" t="s">
        <v>5227</v>
      </c>
      <c r="R291" s="494" t="s">
        <v>39</v>
      </c>
      <c r="S291" s="494" t="s">
        <v>39</v>
      </c>
      <c r="T291" s="494" t="s">
        <v>39</v>
      </c>
      <c r="U291" s="494" t="s">
        <v>2748</v>
      </c>
      <c r="V291" s="525">
        <v>44117</v>
      </c>
      <c r="W291" s="528">
        <v>926.45</v>
      </c>
      <c r="X291" s="528"/>
      <c r="Y291" s="528"/>
      <c r="Z291" s="510" t="s">
        <v>33</v>
      </c>
      <c r="AA291" s="546"/>
      <c r="AB291" s="493"/>
      <c r="AC291" s="600" t="s">
        <v>2749</v>
      </c>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c r="DP291" s="9"/>
      <c r="DQ291" s="9"/>
      <c r="DR291" s="9"/>
      <c r="DS291" s="9"/>
      <c r="DT291" s="9"/>
      <c r="DU291" s="9"/>
      <c r="DV291" s="9"/>
      <c r="DW291" s="9"/>
      <c r="DX291" s="9"/>
      <c r="DY291" s="9"/>
      <c r="DZ291" s="9"/>
      <c r="EA291" s="9"/>
      <c r="EB291" s="9"/>
      <c r="EC291" s="9"/>
      <c r="ED291" s="9"/>
      <c r="EE291" s="9"/>
      <c r="EF291" s="9"/>
      <c r="EG291" s="9"/>
      <c r="EH291" s="9"/>
      <c r="EI291" s="9"/>
      <c r="EJ291" s="9"/>
      <c r="EK291" s="9"/>
      <c r="EL291" s="9"/>
      <c r="EM291" s="9"/>
      <c r="EN291" s="9"/>
      <c r="EO291" s="9"/>
      <c r="EP291" s="9"/>
      <c r="EQ291" s="9"/>
      <c r="ER291" s="9"/>
      <c r="ES291" s="9"/>
      <c r="ET291" s="9"/>
      <c r="EU291" s="9"/>
      <c r="EV291" s="9"/>
      <c r="EW291" s="9"/>
      <c r="EX291" s="9"/>
      <c r="EY291" s="9"/>
      <c r="EZ291" s="9"/>
      <c r="FA291" s="9"/>
      <c r="FB291" s="9"/>
      <c r="FC291" s="9"/>
      <c r="FD291" s="9"/>
      <c r="FE291" s="9"/>
      <c r="FF291" s="9"/>
      <c r="FG291" s="9"/>
      <c r="FH291" s="9"/>
      <c r="FI291" s="9"/>
      <c r="FJ291" s="9"/>
      <c r="FK291" s="9"/>
      <c r="FL291" s="9"/>
      <c r="FM291" s="9"/>
      <c r="FN291" s="9"/>
      <c r="FO291" s="9"/>
      <c r="FP291" s="9"/>
      <c r="FQ291" s="9"/>
      <c r="FR291" s="9"/>
      <c r="FS291" s="9"/>
      <c r="FT291" s="9"/>
      <c r="FU291" s="9"/>
      <c r="FV291" s="9"/>
      <c r="FW291" s="9"/>
      <c r="FX291" s="9"/>
      <c r="FY291" s="9"/>
      <c r="FZ291" s="9"/>
      <c r="GA291" s="9"/>
      <c r="GB291" s="9"/>
      <c r="GC291" s="9"/>
      <c r="GD291" s="9"/>
      <c r="GE291" s="9"/>
      <c r="GF291" s="9"/>
      <c r="GG291" s="9"/>
      <c r="GH291" s="9"/>
      <c r="GI291" s="9"/>
      <c r="GJ291" s="9"/>
      <c r="GK291" s="9"/>
      <c r="GL291" s="9"/>
      <c r="GM291" s="9"/>
      <c r="GN291" s="9"/>
      <c r="GO291" s="9"/>
      <c r="GP291" s="9"/>
      <c r="GQ291" s="9"/>
      <c r="GR291" s="9"/>
      <c r="GS291" s="9"/>
      <c r="GT291" s="9"/>
      <c r="GU291" s="9"/>
      <c r="GV291" s="9"/>
      <c r="GW291" s="9"/>
      <c r="GX291" s="9"/>
      <c r="GY291" s="9"/>
      <c r="GZ291" s="9"/>
      <c r="HA291" s="9"/>
      <c r="HB291" s="9"/>
      <c r="HC291" s="9"/>
      <c r="HD291" s="9"/>
      <c r="HE291" s="9"/>
      <c r="HF291" s="9"/>
      <c r="HG291" s="9"/>
      <c r="HH291" s="9"/>
      <c r="HI291" s="9"/>
      <c r="HJ291" s="9"/>
      <c r="HK291" s="9"/>
      <c r="HL291" s="9"/>
      <c r="HM291" s="9"/>
      <c r="HN291" s="9"/>
      <c r="HO291" s="9"/>
      <c r="HP291" s="9"/>
      <c r="HQ291" s="9"/>
      <c r="HR291" s="9"/>
      <c r="HS291" s="9"/>
      <c r="HT291" s="9"/>
      <c r="HU291" s="9"/>
      <c r="HV291" s="9"/>
      <c r="HW291" s="9"/>
      <c r="HX291" s="9"/>
      <c r="HY291" s="9"/>
      <c r="HZ291" s="9"/>
      <c r="IA291" s="9"/>
      <c r="IB291" s="9"/>
      <c r="IC291" s="9"/>
      <c r="ID291" s="9"/>
      <c r="IE291" s="9"/>
      <c r="IF291" s="9"/>
      <c r="IG291" s="9"/>
      <c r="IH291" s="9"/>
      <c r="II291" s="9"/>
      <c r="IJ291" s="9"/>
      <c r="IK291" s="9"/>
      <c r="IL291" s="9"/>
      <c r="IM291" s="9"/>
      <c r="IN291" s="9"/>
      <c r="IO291" s="9"/>
      <c r="IP291" s="9"/>
      <c r="IQ291" s="9"/>
      <c r="IR291" s="9"/>
      <c r="IS291" s="9"/>
      <c r="IT291" s="9"/>
      <c r="IU291" s="9"/>
      <c r="IV291" s="9"/>
      <c r="IW291" s="9"/>
      <c r="IX291" s="9"/>
      <c r="IY291" s="9"/>
      <c r="IZ291" s="9"/>
      <c r="JA291" s="9"/>
      <c r="JB291" s="9"/>
      <c r="JC291" s="9"/>
      <c r="JD291" s="9"/>
      <c r="JE291" s="9"/>
      <c r="JF291" s="9"/>
      <c r="JG291" s="9"/>
      <c r="JH291" s="9"/>
      <c r="JI291" s="9"/>
      <c r="JJ291" s="9"/>
      <c r="JK291" s="9"/>
      <c r="JL291" s="9"/>
      <c r="JM291" s="9"/>
      <c r="JN291" s="9"/>
      <c r="JO291" s="9"/>
      <c r="JP291" s="9"/>
      <c r="JQ291" s="9"/>
      <c r="JR291" s="9"/>
      <c r="JS291" s="9"/>
      <c r="JT291" s="9"/>
      <c r="JU291" s="9"/>
      <c r="JV291" s="9"/>
      <c r="JW291" s="9"/>
      <c r="JX291" s="9"/>
      <c r="JY291" s="9"/>
      <c r="JZ291" s="9"/>
      <c r="KA291" s="9"/>
      <c r="KB291" s="9"/>
      <c r="KC291" s="9"/>
      <c r="KD291" s="9"/>
      <c r="KE291" s="9"/>
      <c r="KF291" s="9"/>
      <c r="KG291" s="9"/>
      <c r="KH291" s="9"/>
      <c r="KI291" s="9"/>
      <c r="KJ291" s="9"/>
      <c r="KK291" s="9"/>
      <c r="KL291" s="9"/>
      <c r="KM291" s="9"/>
      <c r="KN291" s="9"/>
      <c r="KO291" s="9"/>
      <c r="KP291" s="9"/>
      <c r="KQ291" s="9"/>
      <c r="KR291" s="9"/>
      <c r="KS291" s="9"/>
      <c r="KT291" s="9"/>
      <c r="KU291" s="9"/>
      <c r="KV291" s="9"/>
      <c r="KW291" s="9"/>
      <c r="KX291" s="9"/>
      <c r="KY291" s="9"/>
      <c r="KZ291" s="9"/>
      <c r="LA291" s="9"/>
      <c r="LB291" s="9"/>
      <c r="LC291" s="9"/>
      <c r="LD291" s="9"/>
      <c r="LE291" s="9"/>
      <c r="LF291" s="9"/>
      <c r="LG291" s="9"/>
      <c r="LH291" s="9"/>
      <c r="LI291" s="9"/>
      <c r="LJ291" s="9"/>
      <c r="LK291" s="9"/>
      <c r="LL291" s="9"/>
      <c r="LM291" s="9"/>
      <c r="LN291" s="9"/>
      <c r="LO291" s="9"/>
      <c r="LP291" s="9"/>
      <c r="LQ291" s="9"/>
      <c r="LR291" s="9"/>
      <c r="LS291" s="9"/>
      <c r="LT291" s="9"/>
    </row>
    <row r="292" spans="1:332" s="15" customFormat="1" ht="220.5" x14ac:dyDescent="0.25">
      <c r="A292" s="662" t="str">
        <f>CONCATENATE(MUEBLES2[[#This Row],[No..]],"-",MUEBLES2[[#This Row],[No. Area ]],"-",MUEBLES2[[#This Row],[No. Del Bien ]],"-",MUEBLES2[[#This Row],[No. Consecutivo del Bien ]],"-",MUEBLES2[[#This Row],[No. de inventario]])</f>
        <v>05-48-007-006-0286</v>
      </c>
      <c r="B292" s="495"/>
      <c r="C292" s="495" t="s">
        <v>7010</v>
      </c>
      <c r="D292" s="494" t="s">
        <v>4063</v>
      </c>
      <c r="E292" s="495" t="str">
        <f>VLOOKUP(MUEBLES2[[#This Row],[No..]],EDIFICIOS[],2,FALSE)</f>
        <v>SISTEMA MUNICIPAL DIF</v>
      </c>
      <c r="F292" s="495" t="str">
        <f>VLOOKUP(MUEBLES2[[#This Row],[No..]],EDIFICIOS[],3,FALSE)</f>
        <v>AV. REFORMA S/N, SECCIÓN NORTE, MANZANA 2, SANTIAGO DE ANAYA, HIDALGO</v>
      </c>
      <c r="G292" s="496" t="s">
        <v>4293</v>
      </c>
      <c r="H292" s="494" t="str">
        <f>VLOOKUP(MUEBLES2[[#This Row],[No. Area ]],AREAS[],2,FALSE)</f>
        <v>SISTEMA MUNICIPAL PARA EL DESARROLLO INTEGRAL DE LA FAMILIA</v>
      </c>
      <c r="I292" s="496" t="str">
        <f>VLOOKUP(MUEBLES2[[#This Row],[No. Area ]],AREAS[],5,FALSE)</f>
        <v>C. BELEN GONZÁLEZ BARRERA</v>
      </c>
      <c r="J292" s="496">
        <v>135</v>
      </c>
      <c r="K292" s="494" t="str">
        <f>VLOOKUP(MUEBLES2[[#This Row],[Núm. De nomina]],PERSONAL[],2,FALSE)</f>
        <v>PSIC. CHRISTIAN VIANEY GÓMEZ MEJÍA</v>
      </c>
      <c r="L292" s="496" t="str">
        <f>VLOOKUP(MUEBLES2[[#This Row],[Núm. De nomina]],PERSONAL[],3,FALSE)</f>
        <v>PSICOLOGA</v>
      </c>
      <c r="M292" s="494" t="s">
        <v>4698</v>
      </c>
      <c r="N292" s="529" t="s">
        <v>4697</v>
      </c>
      <c r="O292" s="497" t="str">
        <f>VLOOKUP(MUEBLES2[[#This Row],[No. Del Bien ]],BIENES[],2,FALSE)</f>
        <v>ANAQUEL</v>
      </c>
      <c r="P292" s="499" t="s">
        <v>2810</v>
      </c>
      <c r="Q292" s="529" t="s">
        <v>5228</v>
      </c>
      <c r="R292" s="494" t="s">
        <v>557</v>
      </c>
      <c r="S292" s="494" t="s">
        <v>557</v>
      </c>
      <c r="T292" s="494" t="s">
        <v>557</v>
      </c>
      <c r="U292" s="494" t="s">
        <v>40</v>
      </c>
      <c r="V292" s="525"/>
      <c r="W292" s="528"/>
      <c r="X292" s="528"/>
      <c r="Y292" s="528"/>
      <c r="Z292" s="510" t="s">
        <v>26</v>
      </c>
      <c r="AA292" s="546"/>
      <c r="AB292" s="493"/>
      <c r="AC292" s="600" t="s">
        <v>2587</v>
      </c>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c r="DL292" s="9"/>
      <c r="DM292" s="9"/>
      <c r="DN292" s="9"/>
      <c r="DO292" s="9"/>
      <c r="DP292" s="9"/>
      <c r="DQ292" s="9"/>
      <c r="DR292" s="9"/>
      <c r="DS292" s="9"/>
      <c r="DT292" s="9"/>
      <c r="DU292" s="9"/>
      <c r="DV292" s="9"/>
      <c r="DW292" s="9"/>
      <c r="DX292" s="9"/>
      <c r="DY292" s="9"/>
      <c r="DZ292" s="9"/>
      <c r="EA292" s="9"/>
      <c r="EB292" s="9"/>
      <c r="EC292" s="9"/>
      <c r="ED292" s="9"/>
      <c r="EE292" s="9"/>
      <c r="EF292" s="9"/>
      <c r="EG292" s="9"/>
      <c r="EH292" s="9"/>
      <c r="EI292" s="9"/>
      <c r="EJ292" s="9"/>
      <c r="EK292" s="9"/>
      <c r="EL292" s="9"/>
      <c r="EM292" s="9"/>
      <c r="EN292" s="9"/>
      <c r="EO292" s="9"/>
      <c r="EP292" s="9"/>
      <c r="EQ292" s="9"/>
      <c r="ER292" s="9"/>
      <c r="ES292" s="9"/>
      <c r="ET292" s="9"/>
      <c r="EU292" s="9"/>
      <c r="EV292" s="9"/>
      <c r="EW292" s="9"/>
      <c r="EX292" s="9"/>
      <c r="EY292" s="9"/>
      <c r="EZ292" s="9"/>
      <c r="FA292" s="9"/>
      <c r="FB292" s="9"/>
      <c r="FC292" s="9"/>
      <c r="FD292" s="9"/>
      <c r="FE292" s="9"/>
      <c r="FF292" s="9"/>
      <c r="FG292" s="9"/>
      <c r="FH292" s="9"/>
      <c r="FI292" s="9"/>
      <c r="FJ292" s="9"/>
      <c r="FK292" s="9"/>
      <c r="FL292" s="9"/>
      <c r="FM292" s="9"/>
      <c r="FN292" s="9"/>
      <c r="FO292" s="9"/>
      <c r="FP292" s="9"/>
      <c r="FQ292" s="9"/>
      <c r="FR292" s="9"/>
      <c r="FS292" s="9"/>
      <c r="FT292" s="9"/>
      <c r="FU292" s="9"/>
      <c r="FV292" s="9"/>
      <c r="FW292" s="9"/>
      <c r="FX292" s="9"/>
      <c r="FY292" s="9"/>
      <c r="FZ292" s="9"/>
      <c r="GA292" s="9"/>
      <c r="GB292" s="9"/>
      <c r="GC292" s="9"/>
      <c r="GD292" s="9"/>
      <c r="GE292" s="9"/>
      <c r="GF292" s="9"/>
      <c r="GG292" s="9"/>
      <c r="GH292" s="9"/>
      <c r="GI292" s="9"/>
      <c r="GJ292" s="9"/>
      <c r="GK292" s="9"/>
      <c r="GL292" s="9"/>
      <c r="GM292" s="9"/>
      <c r="GN292" s="9"/>
      <c r="GO292" s="9"/>
      <c r="GP292" s="9"/>
      <c r="GQ292" s="9"/>
      <c r="GR292" s="9"/>
      <c r="GS292" s="9"/>
      <c r="GT292" s="9"/>
      <c r="GU292" s="9"/>
      <c r="GV292" s="9"/>
      <c r="GW292" s="9"/>
      <c r="GX292" s="9"/>
      <c r="GY292" s="9"/>
      <c r="GZ292" s="9"/>
      <c r="HA292" s="9"/>
      <c r="HB292" s="9"/>
      <c r="HC292" s="9"/>
      <c r="HD292" s="9"/>
      <c r="HE292" s="9"/>
      <c r="HF292" s="9"/>
      <c r="HG292" s="9"/>
      <c r="HH292" s="9"/>
      <c r="HI292" s="9"/>
      <c r="HJ292" s="9"/>
      <c r="HK292" s="9"/>
      <c r="HL292" s="9"/>
      <c r="HM292" s="9"/>
      <c r="HN292" s="9"/>
      <c r="HO292" s="9"/>
      <c r="HP292" s="9"/>
      <c r="HQ292" s="9"/>
      <c r="HR292" s="9"/>
      <c r="HS292" s="9"/>
      <c r="HT292" s="9"/>
      <c r="HU292" s="9"/>
      <c r="HV292" s="9"/>
      <c r="HW292" s="9"/>
      <c r="HX292" s="9"/>
      <c r="HY292" s="9"/>
      <c r="HZ292" s="9"/>
      <c r="IA292" s="9"/>
      <c r="IB292" s="9"/>
      <c r="IC292" s="9"/>
      <c r="ID292" s="9"/>
      <c r="IE292" s="9"/>
      <c r="IF292" s="9"/>
      <c r="IG292" s="9"/>
      <c r="IH292" s="9"/>
      <c r="II292" s="9"/>
      <c r="IJ292" s="9"/>
      <c r="IK292" s="9"/>
      <c r="IL292" s="9"/>
      <c r="IM292" s="9"/>
      <c r="IN292" s="9"/>
      <c r="IO292" s="9"/>
      <c r="IP292" s="9"/>
      <c r="IQ292" s="9"/>
      <c r="IR292" s="9"/>
      <c r="IS292" s="9"/>
      <c r="IT292" s="9"/>
      <c r="IU292" s="9"/>
      <c r="IV292" s="9"/>
      <c r="IW292" s="9"/>
      <c r="IX292" s="9"/>
      <c r="IY292" s="9"/>
      <c r="IZ292" s="9"/>
      <c r="JA292" s="9"/>
      <c r="JB292" s="9"/>
      <c r="JC292" s="9"/>
      <c r="JD292" s="9"/>
      <c r="JE292" s="9"/>
      <c r="JF292" s="9"/>
      <c r="JG292" s="9"/>
      <c r="JH292" s="9"/>
      <c r="JI292" s="9"/>
      <c r="JJ292" s="9"/>
      <c r="JK292" s="9"/>
      <c r="JL292" s="9"/>
      <c r="JM292" s="9"/>
      <c r="JN292" s="9"/>
      <c r="JO292" s="9"/>
      <c r="JP292" s="9"/>
      <c r="JQ292" s="9"/>
      <c r="JR292" s="9"/>
      <c r="JS292" s="9"/>
      <c r="JT292" s="9"/>
      <c r="JU292" s="9"/>
      <c r="JV292" s="9"/>
      <c r="JW292" s="9"/>
      <c r="JX292" s="9"/>
      <c r="JY292" s="9"/>
      <c r="JZ292" s="9"/>
      <c r="KA292" s="9"/>
      <c r="KB292" s="9"/>
      <c r="KC292" s="9"/>
      <c r="KD292" s="9"/>
      <c r="KE292" s="9"/>
      <c r="KF292" s="9"/>
      <c r="KG292" s="9"/>
      <c r="KH292" s="9"/>
      <c r="KI292" s="9"/>
      <c r="KJ292" s="9"/>
      <c r="KK292" s="9"/>
      <c r="KL292" s="9"/>
      <c r="KM292" s="9"/>
      <c r="KN292" s="9"/>
      <c r="KO292" s="9"/>
      <c r="KP292" s="9"/>
      <c r="KQ292" s="9"/>
      <c r="KR292" s="9"/>
      <c r="KS292" s="9"/>
      <c r="KT292" s="9"/>
      <c r="KU292" s="9"/>
      <c r="KV292" s="9"/>
      <c r="KW292" s="9"/>
      <c r="KX292" s="9"/>
      <c r="KY292" s="9"/>
      <c r="KZ292" s="9"/>
      <c r="LA292" s="9"/>
      <c r="LB292" s="9"/>
      <c r="LC292" s="9"/>
      <c r="LD292" s="9"/>
      <c r="LE292" s="9"/>
      <c r="LF292" s="9"/>
      <c r="LG292" s="9"/>
      <c r="LH292" s="9"/>
      <c r="LI292" s="9"/>
      <c r="LJ292" s="9"/>
      <c r="LK292" s="9"/>
      <c r="LL292" s="9"/>
      <c r="LM292" s="9"/>
      <c r="LN292" s="9"/>
      <c r="LO292" s="9"/>
      <c r="LP292" s="9"/>
      <c r="LQ292" s="9"/>
      <c r="LR292" s="9"/>
      <c r="LS292" s="9"/>
      <c r="LT292" s="9"/>
    </row>
    <row r="293" spans="1:332" s="15" customFormat="1" ht="157.5" x14ac:dyDescent="0.25">
      <c r="A293" s="662" t="str">
        <f>CONCATENATE(MUEBLES2[[#This Row],[No..]],"-",MUEBLES2[[#This Row],[No. Area ]],"-",MUEBLES2[[#This Row],[No. Del Bien ]],"-",MUEBLES2[[#This Row],[No. Consecutivo del Bien ]],"-",MUEBLES2[[#This Row],[No. de inventario]])</f>
        <v>05-50-115-043-0287</v>
      </c>
      <c r="B293" s="495"/>
      <c r="C293" s="495" t="s">
        <v>7011</v>
      </c>
      <c r="D293" s="494" t="s">
        <v>4063</v>
      </c>
      <c r="E293" s="495" t="str">
        <f>VLOOKUP(MUEBLES2[[#This Row],[No..]],EDIFICIOS[],2,FALSE)</f>
        <v>SISTEMA MUNICIPAL DIF</v>
      </c>
      <c r="F293" s="495" t="str">
        <f>VLOOKUP(MUEBLES2[[#This Row],[No..]],EDIFICIOS[],3,FALSE)</f>
        <v>AV. REFORMA S/N, SECCIÓN NORTE, MANZANA 2, SANTIAGO DE ANAYA, HIDALGO</v>
      </c>
      <c r="G293" s="496" t="s">
        <v>4295</v>
      </c>
      <c r="H293" s="494" t="str">
        <f>VLOOKUP(MUEBLES2[[#This Row],[No. Area ]],AREAS[],2,FALSE)</f>
        <v>UNIDAD DE RADIOLOGÍA E IMAGEN</v>
      </c>
      <c r="I293" s="496" t="str">
        <f>VLOOKUP(MUEBLES2[[#This Row],[No. Area ]],AREAS[],5,FALSE)</f>
        <v>TEC. YADIRA ESPINOSA LUGO</v>
      </c>
      <c r="J293" s="496">
        <v>131</v>
      </c>
      <c r="K293" s="494" t="str">
        <f>VLOOKUP(MUEBLES2[[#This Row],[Núm. De nomina]],PERSONAL[],2,FALSE)</f>
        <v>TEC. YADIRA ESPINOSA LUGO</v>
      </c>
      <c r="L293" s="496" t="str">
        <f>VLOOKUP(MUEBLES2[[#This Row],[Núm. De nomina]],PERSONAL[],3,FALSE)</f>
        <v>RADIOLOGO</v>
      </c>
      <c r="M293" s="494" t="s">
        <v>4379</v>
      </c>
      <c r="N293" s="529" t="s">
        <v>4734</v>
      </c>
      <c r="O293" s="497" t="str">
        <f>VLOOKUP(MUEBLES2[[#This Row],[No. Del Bien ]],BIENES[],2,FALSE)</f>
        <v xml:space="preserve">ESCRITORIO </v>
      </c>
      <c r="P293" s="499" t="s">
        <v>2812</v>
      </c>
      <c r="Q293" s="529" t="s">
        <v>5229</v>
      </c>
      <c r="R293" s="494" t="s">
        <v>39</v>
      </c>
      <c r="S293" s="494" t="s">
        <v>39</v>
      </c>
      <c r="T293" s="494" t="s">
        <v>39</v>
      </c>
      <c r="U293" s="494" t="s">
        <v>40</v>
      </c>
      <c r="V293" s="525">
        <v>40953</v>
      </c>
      <c r="W293" s="528">
        <v>1972</v>
      </c>
      <c r="X293" s="528">
        <v>0</v>
      </c>
      <c r="Y293" s="528">
        <v>1972</v>
      </c>
      <c r="Z293" s="510" t="s">
        <v>26</v>
      </c>
      <c r="AA293" s="546"/>
      <c r="AB293" s="493"/>
      <c r="AC293" s="600" t="s">
        <v>2587</v>
      </c>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c r="DL293" s="9"/>
      <c r="DM293" s="9"/>
      <c r="DN293" s="9"/>
      <c r="DO293" s="9"/>
      <c r="DP293" s="9"/>
      <c r="DQ293" s="9"/>
      <c r="DR293" s="9"/>
      <c r="DS293" s="9"/>
      <c r="DT293" s="9"/>
      <c r="DU293" s="9"/>
      <c r="DV293" s="9"/>
      <c r="DW293" s="9"/>
      <c r="DX293" s="9"/>
      <c r="DY293" s="9"/>
      <c r="DZ293" s="9"/>
      <c r="EA293" s="9"/>
      <c r="EB293" s="9"/>
      <c r="EC293" s="9"/>
      <c r="ED293" s="9"/>
      <c r="EE293" s="9"/>
      <c r="EF293" s="9"/>
      <c r="EG293" s="9"/>
      <c r="EH293" s="9"/>
      <c r="EI293" s="9"/>
      <c r="EJ293" s="9"/>
      <c r="EK293" s="9"/>
      <c r="EL293" s="9"/>
      <c r="EM293" s="9"/>
      <c r="EN293" s="9"/>
      <c r="EO293" s="9"/>
      <c r="EP293" s="9"/>
      <c r="EQ293" s="9"/>
      <c r="ER293" s="9"/>
      <c r="ES293" s="9"/>
      <c r="ET293" s="9"/>
      <c r="EU293" s="9"/>
      <c r="EV293" s="9"/>
      <c r="EW293" s="9"/>
      <c r="EX293" s="9"/>
      <c r="EY293" s="9"/>
      <c r="EZ293" s="9"/>
      <c r="FA293" s="9"/>
      <c r="FB293" s="9"/>
      <c r="FC293" s="9"/>
      <c r="FD293" s="9"/>
      <c r="FE293" s="9"/>
      <c r="FF293" s="9"/>
      <c r="FG293" s="9"/>
      <c r="FH293" s="9"/>
      <c r="FI293" s="9"/>
      <c r="FJ293" s="9"/>
      <c r="FK293" s="9"/>
      <c r="FL293" s="9"/>
      <c r="FM293" s="9"/>
      <c r="FN293" s="9"/>
      <c r="FO293" s="9"/>
      <c r="FP293" s="9"/>
      <c r="FQ293" s="9"/>
      <c r="FR293" s="9"/>
      <c r="FS293" s="9"/>
      <c r="FT293" s="9"/>
      <c r="FU293" s="9"/>
      <c r="FV293" s="9"/>
      <c r="FW293" s="9"/>
      <c r="FX293" s="9"/>
      <c r="FY293" s="9"/>
      <c r="FZ293" s="9"/>
      <c r="GA293" s="9"/>
      <c r="GB293" s="9"/>
      <c r="GC293" s="9"/>
      <c r="GD293" s="9"/>
      <c r="GE293" s="9"/>
      <c r="GF293" s="9"/>
      <c r="GG293" s="9"/>
      <c r="GH293" s="9"/>
      <c r="GI293" s="9"/>
      <c r="GJ293" s="9"/>
      <c r="GK293" s="9"/>
      <c r="GL293" s="9"/>
      <c r="GM293" s="9"/>
      <c r="GN293" s="9"/>
      <c r="GO293" s="9"/>
      <c r="GP293" s="9"/>
      <c r="GQ293" s="9"/>
      <c r="GR293" s="9"/>
      <c r="GS293" s="9"/>
      <c r="GT293" s="9"/>
      <c r="GU293" s="9"/>
      <c r="GV293" s="9"/>
      <c r="GW293" s="9"/>
      <c r="GX293" s="9"/>
      <c r="GY293" s="9"/>
      <c r="GZ293" s="9"/>
      <c r="HA293" s="9"/>
      <c r="HB293" s="9"/>
      <c r="HC293" s="9"/>
      <c r="HD293" s="9"/>
      <c r="HE293" s="9"/>
      <c r="HF293" s="9"/>
      <c r="HG293" s="9"/>
      <c r="HH293" s="9"/>
      <c r="HI293" s="9"/>
      <c r="HJ293" s="9"/>
      <c r="HK293" s="9"/>
      <c r="HL293" s="9"/>
      <c r="HM293" s="9"/>
      <c r="HN293" s="9"/>
      <c r="HO293" s="9"/>
      <c r="HP293" s="9"/>
      <c r="HQ293" s="9"/>
      <c r="HR293" s="9"/>
      <c r="HS293" s="9"/>
      <c r="HT293" s="9"/>
      <c r="HU293" s="9"/>
      <c r="HV293" s="9"/>
      <c r="HW293" s="9"/>
      <c r="HX293" s="9"/>
      <c r="HY293" s="9"/>
      <c r="HZ293" s="9"/>
      <c r="IA293" s="9"/>
      <c r="IB293" s="9"/>
      <c r="IC293" s="9"/>
      <c r="ID293" s="9"/>
      <c r="IE293" s="9"/>
      <c r="IF293" s="9"/>
      <c r="IG293" s="9"/>
      <c r="IH293" s="9"/>
      <c r="II293" s="9"/>
      <c r="IJ293" s="9"/>
      <c r="IK293" s="9"/>
      <c r="IL293" s="9"/>
      <c r="IM293" s="9"/>
      <c r="IN293" s="9"/>
      <c r="IO293" s="9"/>
      <c r="IP293" s="9"/>
      <c r="IQ293" s="9"/>
      <c r="IR293" s="9"/>
      <c r="IS293" s="9"/>
      <c r="IT293" s="9"/>
      <c r="IU293" s="9"/>
      <c r="IV293" s="9"/>
      <c r="IW293" s="9"/>
      <c r="IX293" s="9"/>
      <c r="IY293" s="9"/>
      <c r="IZ293" s="9"/>
      <c r="JA293" s="9"/>
      <c r="JB293" s="9"/>
      <c r="JC293" s="9"/>
      <c r="JD293" s="9"/>
      <c r="JE293" s="9"/>
      <c r="JF293" s="9"/>
      <c r="JG293" s="9"/>
      <c r="JH293" s="9"/>
      <c r="JI293" s="9"/>
      <c r="JJ293" s="9"/>
      <c r="JK293" s="9"/>
      <c r="JL293" s="9"/>
      <c r="JM293" s="9"/>
      <c r="JN293" s="9"/>
      <c r="JO293" s="9"/>
      <c r="JP293" s="9"/>
      <c r="JQ293" s="9"/>
      <c r="JR293" s="9"/>
      <c r="JS293" s="9"/>
      <c r="JT293" s="9"/>
      <c r="JU293" s="9"/>
      <c r="JV293" s="9"/>
      <c r="JW293" s="9"/>
      <c r="JX293" s="9"/>
      <c r="JY293" s="9"/>
      <c r="JZ293" s="9"/>
      <c r="KA293" s="9"/>
      <c r="KB293" s="9"/>
      <c r="KC293" s="9"/>
      <c r="KD293" s="9"/>
      <c r="KE293" s="9"/>
      <c r="KF293" s="9"/>
      <c r="KG293" s="9"/>
      <c r="KH293" s="9"/>
      <c r="KI293" s="9"/>
      <c r="KJ293" s="9"/>
      <c r="KK293" s="9"/>
      <c r="KL293" s="9"/>
      <c r="KM293" s="9"/>
      <c r="KN293" s="9"/>
      <c r="KO293" s="9"/>
      <c r="KP293" s="9"/>
      <c r="KQ293" s="9"/>
      <c r="KR293" s="9"/>
      <c r="KS293" s="9"/>
      <c r="KT293" s="9"/>
      <c r="KU293" s="9"/>
      <c r="KV293" s="9"/>
      <c r="KW293" s="9"/>
      <c r="KX293" s="9"/>
      <c r="KY293" s="9"/>
      <c r="KZ293" s="9"/>
      <c r="LA293" s="9"/>
      <c r="LB293" s="9"/>
      <c r="LC293" s="9"/>
      <c r="LD293" s="9"/>
      <c r="LE293" s="9"/>
      <c r="LF293" s="9"/>
      <c r="LG293" s="9"/>
      <c r="LH293" s="9"/>
      <c r="LI293" s="9"/>
      <c r="LJ293" s="9"/>
      <c r="LK293" s="9"/>
      <c r="LL293" s="9"/>
      <c r="LM293" s="9"/>
      <c r="LN293" s="9"/>
      <c r="LO293" s="9"/>
      <c r="LP293" s="9"/>
      <c r="LQ293" s="9"/>
      <c r="LR293" s="9"/>
      <c r="LS293" s="9"/>
      <c r="LT293" s="9"/>
    </row>
    <row r="294" spans="1:332" s="15" customFormat="1" ht="220.5" x14ac:dyDescent="0.25">
      <c r="A294" s="662" t="str">
        <f>CONCATENATE(MUEBLES2[[#This Row],[No..]],"-",MUEBLES2[[#This Row],[No. Area ]],"-",MUEBLES2[[#This Row],[No. Del Bien ]],"-",MUEBLES2[[#This Row],[No. Consecutivo del Bien ]],"-",MUEBLES2[[#This Row],[No. de inventario]])</f>
        <v>05-48-115-044-0288</v>
      </c>
      <c r="B294" s="495"/>
      <c r="C294" s="495" t="s">
        <v>7012</v>
      </c>
      <c r="D294" s="494" t="s">
        <v>4063</v>
      </c>
      <c r="E294" s="495" t="str">
        <f>VLOOKUP(MUEBLES2[[#This Row],[No..]],EDIFICIOS[],2,FALSE)</f>
        <v>SISTEMA MUNICIPAL DIF</v>
      </c>
      <c r="F294" s="495" t="str">
        <f>VLOOKUP(MUEBLES2[[#This Row],[No..]],EDIFICIOS[],3,FALSE)</f>
        <v>AV. REFORMA S/N, SECCIÓN NORTE, MANZANA 2, SANTIAGO DE ANAYA, HIDALGO</v>
      </c>
      <c r="G294" s="496" t="s">
        <v>4293</v>
      </c>
      <c r="H294" s="494" t="str">
        <f>VLOOKUP(MUEBLES2[[#This Row],[No. Area ]],AREAS[],2,FALSE)</f>
        <v>SISTEMA MUNICIPAL PARA EL DESARROLLO INTEGRAL DE LA FAMILIA</v>
      </c>
      <c r="I294" s="496" t="str">
        <f>VLOOKUP(MUEBLES2[[#This Row],[No. Area ]],AREAS[],5,FALSE)</f>
        <v>C. BELEN GONZÁLEZ BARRERA</v>
      </c>
      <c r="J294" s="496">
        <v>123</v>
      </c>
      <c r="K294" s="494" t="str">
        <f>VLOOKUP(MUEBLES2[[#This Row],[Núm. De nomina]],PERSONAL[],2,FALSE)</f>
        <v>C. TERESA ALVITER SALINAS</v>
      </c>
      <c r="L294" s="496" t="str">
        <f>VLOOKUP(MUEBLES2[[#This Row],[Núm. De nomina]],PERSONAL[],3,FALSE)</f>
        <v>GERONTÓLOGA</v>
      </c>
      <c r="M294" s="494" t="s">
        <v>4379</v>
      </c>
      <c r="N294" s="529" t="s">
        <v>4735</v>
      </c>
      <c r="O294" s="497" t="str">
        <f>VLOOKUP(MUEBLES2[[#This Row],[No. Del Bien ]],BIENES[],2,FALSE)</f>
        <v xml:space="preserve">ESCRITORIO </v>
      </c>
      <c r="P294" s="499" t="s">
        <v>2814</v>
      </c>
      <c r="Q294" s="529" t="s">
        <v>5230</v>
      </c>
      <c r="R294" s="494" t="s">
        <v>557</v>
      </c>
      <c r="S294" s="494" t="s">
        <v>557</v>
      </c>
      <c r="T294" s="494" t="s">
        <v>557</v>
      </c>
      <c r="U294" s="494" t="s">
        <v>40</v>
      </c>
      <c r="V294" s="525" t="s">
        <v>565</v>
      </c>
      <c r="W294" s="528"/>
      <c r="X294" s="528"/>
      <c r="Y294" s="528"/>
      <c r="Z294" s="510" t="s">
        <v>26</v>
      </c>
      <c r="AA294" s="546"/>
      <c r="AB294" s="493"/>
      <c r="AC294" s="600"/>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c r="DM294" s="9"/>
      <c r="DN294" s="9"/>
      <c r="DO294" s="9"/>
      <c r="DP294" s="9"/>
      <c r="DQ294" s="9"/>
      <c r="DR294" s="9"/>
      <c r="DS294" s="9"/>
      <c r="DT294" s="9"/>
      <c r="DU294" s="9"/>
      <c r="DV294" s="9"/>
      <c r="DW294" s="9"/>
      <c r="DX294" s="9"/>
      <c r="DY294" s="9"/>
      <c r="DZ294" s="9"/>
      <c r="EA294" s="9"/>
      <c r="EB294" s="9"/>
      <c r="EC294" s="9"/>
      <c r="ED294" s="9"/>
      <c r="EE294" s="9"/>
      <c r="EF294" s="9"/>
      <c r="EG294" s="9"/>
      <c r="EH294" s="9"/>
      <c r="EI294" s="9"/>
      <c r="EJ294" s="9"/>
      <c r="EK294" s="9"/>
      <c r="EL294" s="9"/>
      <c r="EM294" s="9"/>
      <c r="EN294" s="9"/>
      <c r="EO294" s="9"/>
      <c r="EP294" s="9"/>
      <c r="EQ294" s="9"/>
      <c r="ER294" s="9"/>
      <c r="ES294" s="9"/>
      <c r="ET294" s="9"/>
      <c r="EU294" s="9"/>
      <c r="EV294" s="9"/>
      <c r="EW294" s="9"/>
      <c r="EX294" s="9"/>
      <c r="EY294" s="9"/>
      <c r="EZ294" s="9"/>
      <c r="FA294" s="9"/>
      <c r="FB294" s="9"/>
      <c r="FC294" s="9"/>
      <c r="FD294" s="9"/>
      <c r="FE294" s="9"/>
      <c r="FF294" s="9"/>
      <c r="FG294" s="9"/>
      <c r="FH294" s="9"/>
      <c r="FI294" s="9"/>
      <c r="FJ294" s="9"/>
      <c r="FK294" s="9"/>
      <c r="FL294" s="9"/>
      <c r="FM294" s="9"/>
      <c r="FN294" s="9"/>
      <c r="FO294" s="9"/>
      <c r="FP294" s="9"/>
      <c r="FQ294" s="9"/>
      <c r="FR294" s="9"/>
      <c r="FS294" s="9"/>
      <c r="FT294" s="9"/>
      <c r="FU294" s="9"/>
      <c r="FV294" s="9"/>
      <c r="FW294" s="9"/>
      <c r="FX294" s="9"/>
      <c r="FY294" s="9"/>
      <c r="FZ294" s="9"/>
      <c r="GA294" s="9"/>
      <c r="GB294" s="9"/>
      <c r="GC294" s="9"/>
      <c r="GD294" s="9"/>
      <c r="GE294" s="9"/>
      <c r="GF294" s="9"/>
      <c r="GG294" s="9"/>
      <c r="GH294" s="9"/>
      <c r="GI294" s="9"/>
      <c r="GJ294" s="9"/>
      <c r="GK294" s="9"/>
      <c r="GL294" s="9"/>
      <c r="GM294" s="9"/>
      <c r="GN294" s="9"/>
      <c r="GO294" s="9"/>
      <c r="GP294" s="9"/>
      <c r="GQ294" s="9"/>
      <c r="GR294" s="9"/>
      <c r="GS294" s="9"/>
      <c r="GT294" s="9"/>
      <c r="GU294" s="9"/>
      <c r="GV294" s="9"/>
      <c r="GW294" s="9"/>
      <c r="GX294" s="9"/>
      <c r="GY294" s="9"/>
      <c r="GZ294" s="9"/>
      <c r="HA294" s="9"/>
      <c r="HB294" s="9"/>
      <c r="HC294" s="9"/>
      <c r="HD294" s="9"/>
      <c r="HE294" s="9"/>
      <c r="HF294" s="9"/>
      <c r="HG294" s="9"/>
      <c r="HH294" s="9"/>
      <c r="HI294" s="9"/>
      <c r="HJ294" s="9"/>
      <c r="HK294" s="9"/>
      <c r="HL294" s="9"/>
      <c r="HM294" s="9"/>
      <c r="HN294" s="9"/>
      <c r="HO294" s="9"/>
      <c r="HP294" s="9"/>
      <c r="HQ294" s="9"/>
      <c r="HR294" s="9"/>
      <c r="HS294" s="9"/>
      <c r="HT294" s="9"/>
      <c r="HU294" s="9"/>
      <c r="HV294" s="9"/>
      <c r="HW294" s="9"/>
      <c r="HX294" s="9"/>
      <c r="HY294" s="9"/>
      <c r="HZ294" s="9"/>
      <c r="IA294" s="9"/>
      <c r="IB294" s="9"/>
      <c r="IC294" s="9"/>
      <c r="ID294" s="9"/>
      <c r="IE294" s="9"/>
      <c r="IF294" s="9"/>
      <c r="IG294" s="9"/>
      <c r="IH294" s="9"/>
      <c r="II294" s="9"/>
      <c r="IJ294" s="9"/>
      <c r="IK294" s="9"/>
      <c r="IL294" s="9"/>
      <c r="IM294" s="9"/>
      <c r="IN294" s="9"/>
      <c r="IO294" s="9"/>
      <c r="IP294" s="9"/>
      <c r="IQ294" s="9"/>
      <c r="IR294" s="9"/>
      <c r="IS294" s="9"/>
      <c r="IT294" s="9"/>
      <c r="IU294" s="9"/>
      <c r="IV294" s="9"/>
      <c r="IW294" s="9"/>
      <c r="IX294" s="9"/>
      <c r="IY294" s="9"/>
      <c r="IZ294" s="9"/>
      <c r="JA294" s="9"/>
      <c r="JB294" s="9"/>
      <c r="JC294" s="9"/>
      <c r="JD294" s="9"/>
      <c r="JE294" s="9"/>
      <c r="JF294" s="9"/>
      <c r="JG294" s="9"/>
      <c r="JH294" s="9"/>
      <c r="JI294" s="9"/>
      <c r="JJ294" s="9"/>
      <c r="JK294" s="9"/>
      <c r="JL294" s="9"/>
      <c r="JM294" s="9"/>
      <c r="JN294" s="9"/>
      <c r="JO294" s="9"/>
      <c r="JP294" s="9"/>
      <c r="JQ294" s="9"/>
      <c r="JR294" s="9"/>
      <c r="JS294" s="9"/>
      <c r="JT294" s="9"/>
      <c r="JU294" s="9"/>
      <c r="JV294" s="9"/>
      <c r="JW294" s="9"/>
      <c r="JX294" s="9"/>
      <c r="JY294" s="9"/>
      <c r="JZ294" s="9"/>
      <c r="KA294" s="9"/>
      <c r="KB294" s="9"/>
      <c r="KC294" s="9"/>
      <c r="KD294" s="9"/>
      <c r="KE294" s="9"/>
      <c r="KF294" s="9"/>
      <c r="KG294" s="9"/>
      <c r="KH294" s="9"/>
      <c r="KI294" s="9"/>
      <c r="KJ294" s="9"/>
      <c r="KK294" s="9"/>
      <c r="KL294" s="9"/>
      <c r="KM294" s="9"/>
      <c r="KN294" s="9"/>
      <c r="KO294" s="9"/>
      <c r="KP294" s="9"/>
      <c r="KQ294" s="9"/>
      <c r="KR294" s="9"/>
      <c r="KS294" s="9"/>
      <c r="KT294" s="9"/>
      <c r="KU294" s="9"/>
      <c r="KV294" s="9"/>
      <c r="KW294" s="9"/>
      <c r="KX294" s="9"/>
      <c r="KY294" s="9"/>
      <c r="KZ294" s="9"/>
      <c r="LA294" s="9"/>
      <c r="LB294" s="9"/>
      <c r="LC294" s="9"/>
      <c r="LD294" s="9"/>
      <c r="LE294" s="9"/>
      <c r="LF294" s="9"/>
      <c r="LG294" s="9"/>
      <c r="LH294" s="9"/>
      <c r="LI294" s="9"/>
      <c r="LJ294" s="9"/>
      <c r="LK294" s="9"/>
      <c r="LL294" s="9"/>
      <c r="LM294" s="9"/>
      <c r="LN294" s="9"/>
      <c r="LO294" s="9"/>
      <c r="LP294" s="9"/>
      <c r="LQ294" s="9"/>
      <c r="LR294" s="9"/>
      <c r="LS294" s="9"/>
      <c r="LT294" s="9"/>
    </row>
    <row r="295" spans="1:332" s="15" customFormat="1" ht="204.75" x14ac:dyDescent="0.25">
      <c r="A295" s="662" t="str">
        <f>CONCATENATE(MUEBLES2[[#This Row],[No..]],"-",MUEBLES2[[#This Row],[No. Area ]],"-",MUEBLES2[[#This Row],[No. Del Bien ]],"-",MUEBLES2[[#This Row],[No. Consecutivo del Bien ]],"-",MUEBLES2[[#This Row],[No. de inventario]])</f>
        <v>06-52-115-045-0289</v>
      </c>
      <c r="B295" s="495"/>
      <c r="C295" s="495" t="s">
        <v>7013</v>
      </c>
      <c r="D295" s="494" t="s">
        <v>4064</v>
      </c>
      <c r="E295" s="495" t="str">
        <f>VLOOKUP(MUEBLES2[[#This Row],[No..]],EDIFICIOS[],2,FALSE)</f>
        <v xml:space="preserve">CAIC SANTIAGO DE ANAYA </v>
      </c>
      <c r="F295" s="495" t="str">
        <f>VLOOKUP(MUEBLES2[[#This Row],[No..]],EDIFICIOS[],3,FALSE)</f>
        <v xml:space="preserve">CALLE BENITO JUAREZ, SECCIÓN NORTE, MANZANA 2, SANTIAGO DE ANAYA, HIDALGO </v>
      </c>
      <c r="G295" s="496" t="s">
        <v>4297</v>
      </c>
      <c r="H295" s="494" t="str">
        <f>VLOOKUP(MUEBLES2[[#This Row],[No. Area ]],AREAS[],2,FALSE)</f>
        <v xml:space="preserve">CENTRO DE AISTENCIA INFANTIL </v>
      </c>
      <c r="I295" s="496" t="str">
        <f>VLOOKUP(MUEBLES2[[#This Row],[No. Area ]],AREAS[],5,FALSE)</f>
        <v>LIC. ABIGAIL ALDANA PÉREZ</v>
      </c>
      <c r="J295" s="496">
        <v>416</v>
      </c>
      <c r="K295" s="494" t="str">
        <f>VLOOKUP(MUEBLES2[[#This Row],[Núm. De nomina]],PERSONAL[],2,FALSE)</f>
        <v>LIC. ABIGAIL ALDANA PÉREZ</v>
      </c>
      <c r="L295" s="496" t="str">
        <f>VLOOKUP(MUEBLES2[[#This Row],[Núm. De nomina]],PERSONAL[],3,FALSE)</f>
        <v>ASISTENTE EDUCATIVO</v>
      </c>
      <c r="M295" s="494" t="s">
        <v>4379</v>
      </c>
      <c r="N295" s="529" t="s">
        <v>4736</v>
      </c>
      <c r="O295" s="497" t="str">
        <f>VLOOKUP(MUEBLES2[[#This Row],[No. Del Bien ]],BIENES[],2,FALSE)</f>
        <v xml:space="preserve">ESCRITORIO </v>
      </c>
      <c r="P295" s="499" t="s">
        <v>2453</v>
      </c>
      <c r="Q295" s="529" t="s">
        <v>5231</v>
      </c>
      <c r="R295" s="494" t="s">
        <v>39</v>
      </c>
      <c r="S295" s="494" t="s">
        <v>39</v>
      </c>
      <c r="T295" s="494" t="s">
        <v>39</v>
      </c>
      <c r="U295" s="494" t="s">
        <v>40</v>
      </c>
      <c r="V295" s="525">
        <v>40953</v>
      </c>
      <c r="W295" s="528">
        <v>1972</v>
      </c>
      <c r="X295" s="528">
        <v>0</v>
      </c>
      <c r="Y295" s="528">
        <v>1972</v>
      </c>
      <c r="Z295" s="510" t="s">
        <v>26</v>
      </c>
      <c r="AA295" s="546"/>
      <c r="AB295" s="493"/>
      <c r="AC295" s="600" t="s">
        <v>580</v>
      </c>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c r="DL295" s="9"/>
      <c r="DM295" s="9"/>
      <c r="DN295" s="9"/>
      <c r="DO295" s="9"/>
      <c r="DP295" s="9"/>
      <c r="DQ295" s="9"/>
      <c r="DR295" s="9"/>
      <c r="DS295" s="9"/>
      <c r="DT295" s="9"/>
      <c r="DU295" s="9"/>
      <c r="DV295" s="9"/>
      <c r="DW295" s="9"/>
      <c r="DX295" s="9"/>
      <c r="DY295" s="9"/>
      <c r="DZ295" s="9"/>
      <c r="EA295" s="9"/>
      <c r="EB295" s="9"/>
      <c r="EC295" s="9"/>
      <c r="ED295" s="9"/>
      <c r="EE295" s="9"/>
      <c r="EF295" s="9"/>
      <c r="EG295" s="9"/>
      <c r="EH295" s="9"/>
      <c r="EI295" s="9"/>
      <c r="EJ295" s="9"/>
      <c r="EK295" s="9"/>
      <c r="EL295" s="9"/>
      <c r="EM295" s="9"/>
      <c r="EN295" s="9"/>
      <c r="EO295" s="9"/>
      <c r="EP295" s="9"/>
      <c r="EQ295" s="9"/>
      <c r="ER295" s="9"/>
      <c r="ES295" s="9"/>
      <c r="ET295" s="9"/>
      <c r="EU295" s="9"/>
      <c r="EV295" s="9"/>
      <c r="EW295" s="9"/>
      <c r="EX295" s="9"/>
      <c r="EY295" s="9"/>
      <c r="EZ295" s="9"/>
      <c r="FA295" s="9"/>
      <c r="FB295" s="9"/>
      <c r="FC295" s="9"/>
      <c r="FD295" s="9"/>
      <c r="FE295" s="9"/>
      <c r="FF295" s="9"/>
      <c r="FG295" s="9"/>
      <c r="FH295" s="9"/>
      <c r="FI295" s="9"/>
      <c r="FJ295" s="9"/>
      <c r="FK295" s="9"/>
      <c r="FL295" s="9"/>
      <c r="FM295" s="9"/>
      <c r="FN295" s="9"/>
      <c r="FO295" s="9"/>
      <c r="FP295" s="9"/>
      <c r="FQ295" s="9"/>
      <c r="FR295" s="9"/>
      <c r="FS295" s="9"/>
      <c r="FT295" s="9"/>
      <c r="FU295" s="9"/>
      <c r="FV295" s="9"/>
      <c r="FW295" s="9"/>
      <c r="FX295" s="9"/>
      <c r="FY295" s="9"/>
      <c r="FZ295" s="9"/>
      <c r="GA295" s="9"/>
      <c r="GB295" s="9"/>
      <c r="GC295" s="9"/>
      <c r="GD295" s="9"/>
      <c r="GE295" s="9"/>
      <c r="GF295" s="9"/>
      <c r="GG295" s="9"/>
      <c r="GH295" s="9"/>
      <c r="GI295" s="9"/>
      <c r="GJ295" s="9"/>
      <c r="GK295" s="9"/>
      <c r="GL295" s="9"/>
      <c r="GM295" s="9"/>
      <c r="GN295" s="9"/>
      <c r="GO295" s="9"/>
      <c r="GP295" s="9"/>
      <c r="GQ295" s="9"/>
      <c r="GR295" s="9"/>
      <c r="GS295" s="9"/>
      <c r="GT295" s="9"/>
      <c r="GU295" s="9"/>
      <c r="GV295" s="9"/>
      <c r="GW295" s="9"/>
      <c r="GX295" s="9"/>
      <c r="GY295" s="9"/>
      <c r="GZ295" s="9"/>
      <c r="HA295" s="9"/>
      <c r="HB295" s="9"/>
      <c r="HC295" s="9"/>
      <c r="HD295" s="9"/>
      <c r="HE295" s="9"/>
      <c r="HF295" s="9"/>
      <c r="HG295" s="9"/>
      <c r="HH295" s="9"/>
      <c r="HI295" s="9"/>
      <c r="HJ295" s="9"/>
      <c r="HK295" s="9"/>
      <c r="HL295" s="9"/>
      <c r="HM295" s="9"/>
      <c r="HN295" s="9"/>
      <c r="HO295" s="9"/>
      <c r="HP295" s="9"/>
      <c r="HQ295" s="9"/>
      <c r="HR295" s="9"/>
      <c r="HS295" s="9"/>
      <c r="HT295" s="9"/>
      <c r="HU295" s="9"/>
      <c r="HV295" s="9"/>
      <c r="HW295" s="9"/>
      <c r="HX295" s="9"/>
      <c r="HY295" s="9"/>
      <c r="HZ295" s="9"/>
      <c r="IA295" s="9"/>
      <c r="IB295" s="9"/>
      <c r="IC295" s="9"/>
      <c r="ID295" s="9"/>
      <c r="IE295" s="9"/>
      <c r="IF295" s="9"/>
      <c r="IG295" s="9"/>
      <c r="IH295" s="9"/>
      <c r="II295" s="9"/>
      <c r="IJ295" s="9"/>
      <c r="IK295" s="9"/>
      <c r="IL295" s="9"/>
      <c r="IM295" s="9"/>
      <c r="IN295" s="9"/>
      <c r="IO295" s="9"/>
      <c r="IP295" s="9"/>
      <c r="IQ295" s="9"/>
      <c r="IR295" s="9"/>
      <c r="IS295" s="9"/>
      <c r="IT295" s="9"/>
      <c r="IU295" s="9"/>
      <c r="IV295" s="9"/>
      <c r="IW295" s="9"/>
      <c r="IX295" s="9"/>
      <c r="IY295" s="9"/>
      <c r="IZ295" s="9"/>
      <c r="JA295" s="9"/>
      <c r="JB295" s="9"/>
      <c r="JC295" s="9"/>
      <c r="JD295" s="9"/>
      <c r="JE295" s="9"/>
      <c r="JF295" s="9"/>
      <c r="JG295" s="9"/>
      <c r="JH295" s="9"/>
      <c r="JI295" s="9"/>
      <c r="JJ295" s="9"/>
      <c r="JK295" s="9"/>
      <c r="JL295" s="9"/>
      <c r="JM295" s="9"/>
      <c r="JN295" s="9"/>
      <c r="JO295" s="9"/>
      <c r="JP295" s="9"/>
      <c r="JQ295" s="9"/>
      <c r="JR295" s="9"/>
      <c r="JS295" s="9"/>
      <c r="JT295" s="9"/>
      <c r="JU295" s="9"/>
      <c r="JV295" s="9"/>
      <c r="JW295" s="9"/>
      <c r="JX295" s="9"/>
      <c r="JY295" s="9"/>
      <c r="JZ295" s="9"/>
      <c r="KA295" s="9"/>
      <c r="KB295" s="9"/>
      <c r="KC295" s="9"/>
      <c r="KD295" s="9"/>
      <c r="KE295" s="9"/>
      <c r="KF295" s="9"/>
      <c r="KG295" s="9"/>
      <c r="KH295" s="9"/>
      <c r="KI295" s="9"/>
      <c r="KJ295" s="9"/>
      <c r="KK295" s="9"/>
      <c r="KL295" s="9"/>
      <c r="KM295" s="9"/>
      <c r="KN295" s="9"/>
      <c r="KO295" s="9"/>
      <c r="KP295" s="9"/>
      <c r="KQ295" s="9"/>
      <c r="KR295" s="9"/>
      <c r="KS295" s="9"/>
      <c r="KT295" s="9"/>
      <c r="KU295" s="9"/>
      <c r="KV295" s="9"/>
      <c r="KW295" s="9"/>
      <c r="KX295" s="9"/>
      <c r="KY295" s="9"/>
      <c r="KZ295" s="9"/>
      <c r="LA295" s="9"/>
      <c r="LB295" s="9"/>
      <c r="LC295" s="9"/>
      <c r="LD295" s="9"/>
      <c r="LE295" s="9"/>
      <c r="LF295" s="9"/>
      <c r="LG295" s="9"/>
      <c r="LH295" s="9"/>
      <c r="LI295" s="9"/>
      <c r="LJ295" s="9"/>
      <c r="LK295" s="9"/>
      <c r="LL295" s="9"/>
      <c r="LM295" s="9"/>
      <c r="LN295" s="9"/>
      <c r="LO295" s="9"/>
      <c r="LP295" s="9"/>
      <c r="LQ295" s="9"/>
      <c r="LR295" s="9"/>
      <c r="LS295" s="9"/>
      <c r="LT295" s="9"/>
    </row>
    <row r="296" spans="1:332" s="15" customFormat="1" ht="141.75" x14ac:dyDescent="0.25">
      <c r="A296" s="677" t="str">
        <f>CONCATENATE(MUEBLES2[[#This Row],[No..]],"-",MUEBLES2[[#This Row],[No. Area ]],"-",MUEBLES2[[#This Row],[No. Del Bien ]],"-",MUEBLES2[[#This Row],[No. Consecutivo del Bien ]],"-",MUEBLES2[[#This Row],[No. de inventario]])</f>
        <v>01-24-151-004-0290</v>
      </c>
      <c r="B296" s="495"/>
      <c r="C296" s="495" t="s">
        <v>7014</v>
      </c>
      <c r="D296" s="494" t="s">
        <v>4060</v>
      </c>
      <c r="E296" s="495" t="str">
        <f>VLOOKUP(MUEBLES2[[#This Row],[No..]],EDIFICIOS[],2,FALSE)</f>
        <v>PALACIO MUNICIPAL</v>
      </c>
      <c r="F296" s="495" t="str">
        <f>VLOOKUP(MUEBLES2[[#This Row],[No..]],EDIFICIOS[],3,FALSE)</f>
        <v>PALACIO MUNICIPAL, S/N, COLONIA CENTRO</v>
      </c>
      <c r="G296" s="496" t="s">
        <v>4269</v>
      </c>
      <c r="H296" s="494" t="str">
        <f>VLOOKUP(MUEBLES2[[#This Row],[No. Area ]],AREAS[],2,FALSE)</f>
        <v>TESORERÍA MUNICIPAL</v>
      </c>
      <c r="I296" s="496" t="str">
        <f>VLOOKUP(MUEBLES2[[#This Row],[No. Area ]],AREAS[],5,FALSE)</f>
        <v>C. P. NOHEMI VIRIDIANA CORTEZ MONTER</v>
      </c>
      <c r="J296" s="496">
        <v>138</v>
      </c>
      <c r="K296" s="494" t="str">
        <f>VLOOKUP(MUEBLES2[[#This Row],[Núm. De nomina]],PERSONAL[],2,FALSE)</f>
        <v>C. P. NOHEMI VIRIDIANA CORTEZ MONTER</v>
      </c>
      <c r="L296" s="496" t="str">
        <f>VLOOKUP(MUEBLES2[[#This Row],[Núm. De nomina]],PERSONAL[],3,FALSE)</f>
        <v>TITULAR</v>
      </c>
      <c r="M296" s="494" t="s">
        <v>4404</v>
      </c>
      <c r="N296" s="530" t="s">
        <v>4695</v>
      </c>
      <c r="O296" s="497" t="str">
        <f>VLOOKUP(MUEBLES2[[#This Row],[No. Del Bien ]],BIENES[],2,FALSE)</f>
        <v xml:space="preserve">IMPRESORA </v>
      </c>
      <c r="P296" s="499" t="s">
        <v>542</v>
      </c>
      <c r="Q296" s="529" t="s">
        <v>5232</v>
      </c>
      <c r="R296" s="494" t="s">
        <v>22</v>
      </c>
      <c r="S296" s="494" t="s">
        <v>2817</v>
      </c>
      <c r="T296" s="494" t="s">
        <v>2818</v>
      </c>
      <c r="U296" s="494" t="s">
        <v>40</v>
      </c>
      <c r="V296" s="525"/>
      <c r="W296" s="528"/>
      <c r="X296" s="528"/>
      <c r="Y296" s="528"/>
      <c r="Z296" s="510" t="s">
        <v>26</v>
      </c>
      <c r="AA296" s="546"/>
      <c r="AB296" s="493"/>
      <c r="AC296" s="600" t="s">
        <v>564</v>
      </c>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c r="DM296" s="9"/>
      <c r="DN296" s="9"/>
      <c r="DO296" s="9"/>
      <c r="DP296" s="9"/>
      <c r="DQ296" s="9"/>
      <c r="DR296" s="9"/>
      <c r="DS296" s="9"/>
      <c r="DT296" s="9"/>
      <c r="DU296" s="9"/>
      <c r="DV296" s="9"/>
      <c r="DW296" s="9"/>
      <c r="DX296" s="9"/>
      <c r="DY296" s="9"/>
      <c r="DZ296" s="9"/>
      <c r="EA296" s="9"/>
      <c r="EB296" s="9"/>
      <c r="EC296" s="9"/>
      <c r="ED296" s="9"/>
      <c r="EE296" s="9"/>
      <c r="EF296" s="9"/>
      <c r="EG296" s="9"/>
      <c r="EH296" s="9"/>
      <c r="EI296" s="9"/>
      <c r="EJ296" s="9"/>
      <c r="EK296" s="9"/>
      <c r="EL296" s="9"/>
      <c r="EM296" s="9"/>
      <c r="EN296" s="9"/>
      <c r="EO296" s="9"/>
      <c r="EP296" s="9"/>
      <c r="EQ296" s="9"/>
      <c r="ER296" s="9"/>
      <c r="ES296" s="9"/>
      <c r="ET296" s="9"/>
      <c r="EU296" s="9"/>
      <c r="EV296" s="9"/>
      <c r="EW296" s="9"/>
      <c r="EX296" s="9"/>
      <c r="EY296" s="9"/>
      <c r="EZ296" s="9"/>
      <c r="FA296" s="9"/>
      <c r="FB296" s="9"/>
      <c r="FC296" s="9"/>
      <c r="FD296" s="9"/>
      <c r="FE296" s="9"/>
      <c r="FF296" s="9"/>
      <c r="FG296" s="9"/>
      <c r="FH296" s="9"/>
      <c r="FI296" s="9"/>
      <c r="FJ296" s="9"/>
      <c r="FK296" s="9"/>
      <c r="FL296" s="9"/>
      <c r="FM296" s="9"/>
      <c r="FN296" s="9"/>
      <c r="FO296" s="9"/>
      <c r="FP296" s="9"/>
      <c r="FQ296" s="9"/>
      <c r="FR296" s="9"/>
      <c r="FS296" s="9"/>
      <c r="FT296" s="9"/>
      <c r="FU296" s="9"/>
      <c r="FV296" s="9"/>
      <c r="FW296" s="9"/>
      <c r="FX296" s="9"/>
      <c r="FY296" s="9"/>
      <c r="FZ296" s="9"/>
      <c r="GA296" s="9"/>
      <c r="GB296" s="9"/>
      <c r="GC296" s="9"/>
      <c r="GD296" s="9"/>
      <c r="GE296" s="9"/>
      <c r="GF296" s="9"/>
      <c r="GG296" s="9"/>
      <c r="GH296" s="9"/>
      <c r="GI296" s="9"/>
      <c r="GJ296" s="9"/>
      <c r="GK296" s="9"/>
      <c r="GL296" s="9"/>
      <c r="GM296" s="9"/>
      <c r="GN296" s="9"/>
      <c r="GO296" s="9"/>
      <c r="GP296" s="9"/>
      <c r="GQ296" s="9"/>
      <c r="GR296" s="9"/>
      <c r="GS296" s="9"/>
      <c r="GT296" s="9"/>
      <c r="GU296" s="9"/>
      <c r="GV296" s="9"/>
      <c r="GW296" s="9"/>
      <c r="GX296" s="9"/>
      <c r="GY296" s="9"/>
      <c r="GZ296" s="9"/>
      <c r="HA296" s="9"/>
      <c r="HB296" s="9"/>
      <c r="HC296" s="9"/>
      <c r="HD296" s="9"/>
      <c r="HE296" s="9"/>
      <c r="HF296" s="9"/>
      <c r="HG296" s="9"/>
      <c r="HH296" s="9"/>
      <c r="HI296" s="9"/>
      <c r="HJ296" s="9"/>
      <c r="HK296" s="9"/>
      <c r="HL296" s="9"/>
      <c r="HM296" s="9"/>
      <c r="HN296" s="9"/>
      <c r="HO296" s="9"/>
      <c r="HP296" s="9"/>
      <c r="HQ296" s="9"/>
      <c r="HR296" s="9"/>
      <c r="HS296" s="9"/>
      <c r="HT296" s="9"/>
      <c r="HU296" s="9"/>
      <c r="HV296" s="9"/>
      <c r="HW296" s="9"/>
      <c r="HX296" s="9"/>
      <c r="HY296" s="9"/>
      <c r="HZ296" s="9"/>
      <c r="IA296" s="9"/>
      <c r="IB296" s="9"/>
      <c r="IC296" s="9"/>
      <c r="ID296" s="9"/>
      <c r="IE296" s="9"/>
      <c r="IF296" s="9"/>
      <c r="IG296" s="9"/>
      <c r="IH296" s="9"/>
      <c r="II296" s="9"/>
      <c r="IJ296" s="9"/>
      <c r="IK296" s="9"/>
      <c r="IL296" s="9"/>
      <c r="IM296" s="9"/>
      <c r="IN296" s="9"/>
      <c r="IO296" s="9"/>
      <c r="IP296" s="9"/>
      <c r="IQ296" s="9"/>
      <c r="IR296" s="9"/>
      <c r="IS296" s="9"/>
      <c r="IT296" s="9"/>
      <c r="IU296" s="9"/>
      <c r="IV296" s="9"/>
      <c r="IW296" s="9"/>
      <c r="IX296" s="9"/>
      <c r="IY296" s="9"/>
      <c r="IZ296" s="9"/>
      <c r="JA296" s="9"/>
      <c r="JB296" s="9"/>
      <c r="JC296" s="9"/>
      <c r="JD296" s="9"/>
      <c r="JE296" s="9"/>
      <c r="JF296" s="9"/>
      <c r="JG296" s="9"/>
      <c r="JH296" s="9"/>
      <c r="JI296" s="9"/>
      <c r="JJ296" s="9"/>
      <c r="JK296" s="9"/>
      <c r="JL296" s="9"/>
      <c r="JM296" s="9"/>
      <c r="JN296" s="9"/>
      <c r="JO296" s="9"/>
      <c r="JP296" s="9"/>
      <c r="JQ296" s="9"/>
      <c r="JR296" s="9"/>
      <c r="JS296" s="9"/>
      <c r="JT296" s="9"/>
      <c r="JU296" s="9"/>
      <c r="JV296" s="9"/>
      <c r="JW296" s="9"/>
      <c r="JX296" s="9"/>
      <c r="JY296" s="9"/>
      <c r="JZ296" s="9"/>
      <c r="KA296" s="9"/>
      <c r="KB296" s="9"/>
      <c r="KC296" s="9"/>
      <c r="KD296" s="9"/>
      <c r="KE296" s="9"/>
      <c r="KF296" s="9"/>
      <c r="KG296" s="9"/>
      <c r="KH296" s="9"/>
      <c r="KI296" s="9"/>
      <c r="KJ296" s="9"/>
      <c r="KK296" s="9"/>
      <c r="KL296" s="9"/>
      <c r="KM296" s="9"/>
      <c r="KN296" s="9"/>
      <c r="KO296" s="9"/>
      <c r="KP296" s="9"/>
      <c r="KQ296" s="9"/>
      <c r="KR296" s="9"/>
      <c r="KS296" s="9"/>
      <c r="KT296" s="9"/>
      <c r="KU296" s="9"/>
      <c r="KV296" s="9"/>
      <c r="KW296" s="9"/>
      <c r="KX296" s="9"/>
      <c r="KY296" s="9"/>
      <c r="KZ296" s="9"/>
      <c r="LA296" s="9"/>
      <c r="LB296" s="9"/>
      <c r="LC296" s="9"/>
      <c r="LD296" s="9"/>
      <c r="LE296" s="9"/>
      <c r="LF296" s="9"/>
      <c r="LG296" s="9"/>
      <c r="LH296" s="9"/>
      <c r="LI296" s="9"/>
      <c r="LJ296" s="9"/>
      <c r="LK296" s="9"/>
      <c r="LL296" s="9"/>
      <c r="LM296" s="9"/>
      <c r="LN296" s="9"/>
      <c r="LO296" s="9"/>
      <c r="LP296" s="9"/>
      <c r="LQ296" s="9"/>
      <c r="LR296" s="9"/>
      <c r="LS296" s="9"/>
      <c r="LT296" s="9"/>
    </row>
    <row r="297" spans="1:332" s="410" customFormat="1" ht="110.25" x14ac:dyDescent="0.25">
      <c r="A297" s="677" t="str">
        <f>CONCATENATE(MUEBLES2[[#This Row],[No..]],"-",MUEBLES2[[#This Row],[No. Area ]],"-",MUEBLES2[[#This Row],[No. Del Bien ]],"-",MUEBLES2[[#This Row],[No. Consecutivo del Bien ]],"-",MUEBLES2[[#This Row],[No. de inventario]])</f>
        <v>01-24-115-046-0291</v>
      </c>
      <c r="B297" s="495"/>
      <c r="C297" s="495" t="s">
        <v>7015</v>
      </c>
      <c r="D297" s="494" t="s">
        <v>4060</v>
      </c>
      <c r="E297" s="495" t="str">
        <f>VLOOKUP(MUEBLES2[[#This Row],[No..]],EDIFICIOS[],2,FALSE)</f>
        <v>PALACIO MUNICIPAL</v>
      </c>
      <c r="F297" s="495" t="str">
        <f>VLOOKUP(MUEBLES2[[#This Row],[No..]],EDIFICIOS[],3,FALSE)</f>
        <v>PALACIO MUNICIPAL, S/N, COLONIA CENTRO</v>
      </c>
      <c r="G297" s="496" t="s">
        <v>4269</v>
      </c>
      <c r="H297" s="494" t="str">
        <f>VLOOKUP(MUEBLES2[[#This Row],[No. Area ]],AREAS[],2,FALSE)</f>
        <v>TESORERÍA MUNICIPAL</v>
      </c>
      <c r="I297" s="496" t="str">
        <f>VLOOKUP(MUEBLES2[[#This Row],[No. Area ]],AREAS[],5,FALSE)</f>
        <v>C. P. NOHEMI VIRIDIANA CORTEZ MONTER</v>
      </c>
      <c r="J297" s="496">
        <v>138</v>
      </c>
      <c r="K297" s="494" t="str">
        <f>VLOOKUP(MUEBLES2[[#This Row],[Núm. De nomina]],PERSONAL[],2,FALSE)</f>
        <v>C. P. NOHEMI VIRIDIANA CORTEZ MONTER</v>
      </c>
      <c r="L297" s="496" t="str">
        <f>VLOOKUP(MUEBLES2[[#This Row],[Núm. De nomina]],PERSONAL[],3,FALSE)</f>
        <v>TITULAR</v>
      </c>
      <c r="M297" s="494" t="s">
        <v>4379</v>
      </c>
      <c r="N297" s="530" t="s">
        <v>4737</v>
      </c>
      <c r="O297" s="497" t="str">
        <f>VLOOKUP(MUEBLES2[[#This Row],[No. Del Bien ]],BIENES[],2,FALSE)</f>
        <v xml:space="preserve">ESCRITORIO </v>
      </c>
      <c r="P297" s="499" t="s">
        <v>2733</v>
      </c>
      <c r="Q297" s="529" t="s">
        <v>5233</v>
      </c>
      <c r="R297" s="494" t="s">
        <v>39</v>
      </c>
      <c r="S297" s="494" t="s">
        <v>39</v>
      </c>
      <c r="T297" s="494" t="s">
        <v>39</v>
      </c>
      <c r="U297" s="494" t="s">
        <v>40</v>
      </c>
      <c r="V297" s="525">
        <v>42618</v>
      </c>
      <c r="W297" s="528">
        <v>620</v>
      </c>
      <c r="X297" s="528">
        <v>0</v>
      </c>
      <c r="Y297" s="528">
        <v>620</v>
      </c>
      <c r="Z297" s="510" t="s">
        <v>26</v>
      </c>
      <c r="AA297" s="546"/>
      <c r="AB297" s="493"/>
      <c r="AC297" s="600" t="s">
        <v>2820</v>
      </c>
      <c r="AD297" s="409"/>
      <c r="AE297" s="409"/>
      <c r="AF297" s="409"/>
      <c r="AG297" s="409"/>
      <c r="AH297" s="409"/>
      <c r="AI297" s="409"/>
      <c r="AJ297" s="409"/>
      <c r="AK297" s="409"/>
      <c r="AL297" s="409"/>
      <c r="AM297" s="409"/>
      <c r="AN297" s="409"/>
      <c r="AO297" s="409"/>
      <c r="AP297" s="409"/>
      <c r="AQ297" s="409"/>
      <c r="AR297" s="409"/>
      <c r="AS297" s="409"/>
      <c r="AT297" s="409"/>
      <c r="AU297" s="409"/>
      <c r="AV297" s="409"/>
      <c r="AW297" s="409"/>
      <c r="AX297" s="409"/>
      <c r="AY297" s="409"/>
      <c r="AZ297" s="409"/>
      <c r="BA297" s="409"/>
      <c r="BB297" s="409"/>
      <c r="BC297" s="409"/>
      <c r="BD297" s="409"/>
      <c r="BE297" s="409"/>
      <c r="BF297" s="409"/>
      <c r="BG297" s="409"/>
      <c r="BH297" s="409"/>
      <c r="BI297" s="409"/>
      <c r="BJ297" s="409"/>
      <c r="BK297" s="409"/>
      <c r="BL297" s="409"/>
      <c r="BM297" s="409"/>
      <c r="BN297" s="409"/>
      <c r="BO297" s="409"/>
      <c r="BP297" s="409"/>
      <c r="BQ297" s="409"/>
      <c r="BR297" s="409"/>
      <c r="BS297" s="409"/>
      <c r="BT297" s="409"/>
      <c r="BU297" s="409"/>
      <c r="BV297" s="409"/>
      <c r="BW297" s="409"/>
      <c r="BX297" s="409"/>
      <c r="BY297" s="409"/>
      <c r="BZ297" s="409"/>
      <c r="CA297" s="409"/>
      <c r="CB297" s="409"/>
      <c r="CC297" s="409"/>
      <c r="CD297" s="409"/>
      <c r="CE297" s="409"/>
      <c r="CF297" s="409"/>
      <c r="CG297" s="409"/>
      <c r="CH297" s="409"/>
      <c r="CI297" s="409"/>
      <c r="CJ297" s="409"/>
      <c r="CK297" s="409"/>
      <c r="CL297" s="409"/>
      <c r="CM297" s="409"/>
      <c r="CN297" s="409"/>
      <c r="CO297" s="409"/>
      <c r="CP297" s="409"/>
      <c r="CQ297" s="409"/>
      <c r="CR297" s="409"/>
      <c r="CS297" s="409"/>
      <c r="CT297" s="409"/>
      <c r="CU297" s="409"/>
      <c r="CV297" s="409"/>
      <c r="CW297" s="409"/>
      <c r="CX297" s="409"/>
      <c r="CY297" s="409"/>
      <c r="CZ297" s="409"/>
      <c r="DA297" s="409"/>
      <c r="DB297" s="409"/>
      <c r="DC297" s="409"/>
      <c r="DD297" s="409"/>
      <c r="DE297" s="409"/>
      <c r="DF297" s="409"/>
      <c r="DG297" s="409"/>
      <c r="DH297" s="409"/>
      <c r="DI297" s="409"/>
      <c r="DJ297" s="409"/>
      <c r="DK297" s="409"/>
      <c r="DL297" s="409"/>
      <c r="DM297" s="409"/>
      <c r="DN297" s="409"/>
      <c r="DO297" s="409"/>
      <c r="DP297" s="409"/>
      <c r="DQ297" s="409"/>
      <c r="DR297" s="409"/>
      <c r="DS297" s="409"/>
      <c r="DT297" s="409"/>
      <c r="DU297" s="409"/>
      <c r="DV297" s="409"/>
      <c r="DW297" s="409"/>
      <c r="DX297" s="409"/>
      <c r="DY297" s="409"/>
      <c r="DZ297" s="409"/>
      <c r="EA297" s="409"/>
      <c r="EB297" s="409"/>
      <c r="EC297" s="409"/>
      <c r="ED297" s="409"/>
      <c r="EE297" s="409"/>
      <c r="EF297" s="409"/>
      <c r="EG297" s="409"/>
      <c r="EH297" s="409"/>
      <c r="EI297" s="409"/>
      <c r="EJ297" s="409"/>
      <c r="EK297" s="409"/>
      <c r="EL297" s="409"/>
      <c r="EM297" s="409"/>
      <c r="EN297" s="409"/>
      <c r="EO297" s="409"/>
      <c r="EP297" s="409"/>
      <c r="EQ297" s="409"/>
      <c r="ER297" s="409"/>
      <c r="ES297" s="409"/>
      <c r="ET297" s="409"/>
      <c r="EU297" s="409"/>
      <c r="EV297" s="409"/>
      <c r="EW297" s="409"/>
      <c r="EX297" s="409"/>
      <c r="EY297" s="409"/>
      <c r="EZ297" s="409"/>
      <c r="FA297" s="409"/>
      <c r="FB297" s="409"/>
      <c r="FC297" s="409"/>
      <c r="FD297" s="409"/>
      <c r="FE297" s="409"/>
      <c r="FF297" s="409"/>
      <c r="FG297" s="409"/>
      <c r="FH297" s="409"/>
      <c r="FI297" s="409"/>
      <c r="FJ297" s="409"/>
      <c r="FK297" s="409"/>
      <c r="FL297" s="409"/>
      <c r="FM297" s="409"/>
      <c r="FN297" s="409"/>
      <c r="FO297" s="409"/>
      <c r="FP297" s="409"/>
      <c r="FQ297" s="409"/>
      <c r="FR297" s="409"/>
      <c r="FS297" s="409"/>
      <c r="FT297" s="409"/>
      <c r="FU297" s="409"/>
      <c r="FV297" s="409"/>
      <c r="FW297" s="409"/>
      <c r="FX297" s="409"/>
      <c r="FY297" s="409"/>
      <c r="FZ297" s="409"/>
      <c r="GA297" s="409"/>
      <c r="GB297" s="409"/>
      <c r="GC297" s="409"/>
      <c r="GD297" s="409"/>
      <c r="GE297" s="409"/>
      <c r="GF297" s="409"/>
      <c r="GG297" s="409"/>
      <c r="GH297" s="409"/>
      <c r="GI297" s="409"/>
      <c r="GJ297" s="409"/>
      <c r="GK297" s="409"/>
      <c r="GL297" s="409"/>
      <c r="GM297" s="409"/>
      <c r="GN297" s="409"/>
      <c r="GO297" s="409"/>
      <c r="GP297" s="409"/>
      <c r="GQ297" s="409"/>
      <c r="GR297" s="409"/>
      <c r="GS297" s="409"/>
      <c r="GT297" s="409"/>
      <c r="GU297" s="409"/>
      <c r="GV297" s="409"/>
      <c r="GW297" s="409"/>
      <c r="GX297" s="409"/>
      <c r="GY297" s="409"/>
      <c r="GZ297" s="409"/>
      <c r="HA297" s="409"/>
      <c r="HB297" s="409"/>
      <c r="HC297" s="409"/>
      <c r="HD297" s="409"/>
      <c r="HE297" s="409"/>
      <c r="HF297" s="409"/>
      <c r="HG297" s="409"/>
      <c r="HH297" s="409"/>
      <c r="HI297" s="409"/>
      <c r="HJ297" s="409"/>
      <c r="HK297" s="409"/>
      <c r="HL297" s="409"/>
      <c r="HM297" s="409"/>
      <c r="HN297" s="409"/>
      <c r="HO297" s="409"/>
      <c r="HP297" s="409"/>
      <c r="HQ297" s="409"/>
      <c r="HR297" s="409"/>
      <c r="HS297" s="409"/>
      <c r="HT297" s="409"/>
      <c r="HU297" s="409"/>
      <c r="HV297" s="409"/>
      <c r="HW297" s="409"/>
      <c r="HX297" s="409"/>
      <c r="HY297" s="409"/>
      <c r="HZ297" s="409"/>
      <c r="IA297" s="409"/>
      <c r="IB297" s="409"/>
      <c r="IC297" s="409"/>
      <c r="ID297" s="409"/>
      <c r="IE297" s="409"/>
      <c r="IF297" s="409"/>
      <c r="IG297" s="409"/>
      <c r="IH297" s="409"/>
      <c r="II297" s="409"/>
      <c r="IJ297" s="409"/>
      <c r="IK297" s="409"/>
      <c r="IL297" s="409"/>
      <c r="IM297" s="409"/>
      <c r="IN297" s="409"/>
      <c r="IO297" s="409"/>
      <c r="IP297" s="409"/>
      <c r="IQ297" s="409"/>
      <c r="IR297" s="409"/>
      <c r="IS297" s="409"/>
      <c r="IT297" s="409"/>
      <c r="IU297" s="409"/>
      <c r="IV297" s="409"/>
      <c r="IW297" s="409"/>
      <c r="IX297" s="409"/>
      <c r="IY297" s="409"/>
      <c r="IZ297" s="409"/>
      <c r="JA297" s="409"/>
      <c r="JB297" s="409"/>
      <c r="JC297" s="409"/>
      <c r="JD297" s="409"/>
      <c r="JE297" s="409"/>
      <c r="JF297" s="409"/>
      <c r="JG297" s="409"/>
      <c r="JH297" s="409"/>
      <c r="JI297" s="409"/>
      <c r="JJ297" s="409"/>
      <c r="JK297" s="409"/>
      <c r="JL297" s="409"/>
      <c r="JM297" s="409"/>
      <c r="JN297" s="409"/>
      <c r="JO297" s="409"/>
      <c r="JP297" s="409"/>
      <c r="JQ297" s="409"/>
      <c r="JR297" s="409"/>
      <c r="JS297" s="409"/>
      <c r="JT297" s="409"/>
      <c r="JU297" s="409"/>
      <c r="JV297" s="409"/>
      <c r="JW297" s="409"/>
      <c r="JX297" s="409"/>
      <c r="JY297" s="409"/>
      <c r="JZ297" s="409"/>
      <c r="KA297" s="409"/>
      <c r="KB297" s="409"/>
      <c r="KC297" s="409"/>
      <c r="KD297" s="409"/>
      <c r="KE297" s="409"/>
      <c r="KF297" s="409"/>
      <c r="KG297" s="409"/>
      <c r="KH297" s="409"/>
      <c r="KI297" s="409"/>
      <c r="KJ297" s="409"/>
      <c r="KK297" s="409"/>
      <c r="KL297" s="409"/>
      <c r="KM297" s="409"/>
      <c r="KN297" s="409"/>
      <c r="KO297" s="409"/>
      <c r="KP297" s="409"/>
      <c r="KQ297" s="409"/>
      <c r="KR297" s="409"/>
      <c r="KS297" s="409"/>
      <c r="KT297" s="409"/>
      <c r="KU297" s="409"/>
      <c r="KV297" s="409"/>
      <c r="KW297" s="409"/>
      <c r="KX297" s="409"/>
      <c r="KY297" s="409"/>
      <c r="KZ297" s="409"/>
      <c r="LA297" s="409"/>
      <c r="LB297" s="409"/>
      <c r="LC297" s="409"/>
      <c r="LD297" s="409"/>
      <c r="LE297" s="409"/>
      <c r="LF297" s="409"/>
      <c r="LG297" s="409"/>
      <c r="LH297" s="409"/>
      <c r="LI297" s="409"/>
      <c r="LJ297" s="409"/>
      <c r="LK297" s="409"/>
      <c r="LL297" s="409"/>
      <c r="LM297" s="409"/>
      <c r="LN297" s="409"/>
      <c r="LO297" s="409"/>
      <c r="LP297" s="409"/>
      <c r="LQ297" s="409"/>
      <c r="LR297" s="409"/>
      <c r="LS297" s="409"/>
      <c r="LT297" s="409"/>
    </row>
    <row r="298" spans="1:332" s="15" customFormat="1" ht="126" x14ac:dyDescent="0.25">
      <c r="A298" s="677" t="str">
        <f>CONCATENATE(MUEBLES2[[#This Row],[No..]],"-",MUEBLES2[[#This Row],[No. Area ]],"-",MUEBLES2[[#This Row],[No. Del Bien ]],"-",MUEBLES2[[#This Row],[No. Consecutivo del Bien ]],"-",MUEBLES2[[#This Row],[No. de inventario]])</f>
        <v>01-24-109-003-0292</v>
      </c>
      <c r="B298" s="495"/>
      <c r="C298" s="495" t="s">
        <v>7016</v>
      </c>
      <c r="D298" s="494" t="s">
        <v>4060</v>
      </c>
      <c r="E298" s="495" t="str">
        <f>VLOOKUP(MUEBLES2[[#This Row],[No..]],EDIFICIOS[],2,FALSE)</f>
        <v>PALACIO MUNICIPAL</v>
      </c>
      <c r="F298" s="495" t="str">
        <f>VLOOKUP(MUEBLES2[[#This Row],[No..]],EDIFICIOS[],3,FALSE)</f>
        <v>PALACIO MUNICIPAL, S/N, COLONIA CENTRO</v>
      </c>
      <c r="G298" s="496" t="s">
        <v>4269</v>
      </c>
      <c r="H298" s="494" t="str">
        <f>VLOOKUP(MUEBLES2[[#This Row],[No. Area ]],AREAS[],2,FALSE)</f>
        <v>TESORERÍA MUNICIPAL</v>
      </c>
      <c r="I298" s="496" t="str">
        <f>VLOOKUP(MUEBLES2[[#This Row],[No. Area ]],AREAS[],5,FALSE)</f>
        <v>C. P. NOHEMI VIRIDIANA CORTEZ MONTER</v>
      </c>
      <c r="J298" s="496">
        <v>138</v>
      </c>
      <c r="K298" s="494" t="str">
        <f>VLOOKUP(MUEBLES2[[#This Row],[Núm. De nomina]],PERSONAL[],2,FALSE)</f>
        <v>C. P. NOHEMI VIRIDIANA CORTEZ MONTER</v>
      </c>
      <c r="L298" s="496" t="str">
        <f>VLOOKUP(MUEBLES2[[#This Row],[Núm. De nomina]],PERSONAL[],3,FALSE)</f>
        <v>TITULAR</v>
      </c>
      <c r="M298" s="494" t="s">
        <v>4339</v>
      </c>
      <c r="N298" s="530" t="s">
        <v>4694</v>
      </c>
      <c r="O298" s="497" t="str">
        <f>VLOOKUP(MUEBLES2[[#This Row],[No. Del Bien ]],BIENES[],2,FALSE)</f>
        <v xml:space="preserve">EQUIPO DE COMPUTO </v>
      </c>
      <c r="P298" s="499" t="s">
        <v>2822</v>
      </c>
      <c r="Q298" s="529" t="s">
        <v>5234</v>
      </c>
      <c r="R298" s="494" t="s">
        <v>2823</v>
      </c>
      <c r="S298" s="494" t="s">
        <v>2824</v>
      </c>
      <c r="T298" s="494" t="s">
        <v>2825</v>
      </c>
      <c r="U298" s="494" t="s">
        <v>40</v>
      </c>
      <c r="V298" s="525">
        <v>41359</v>
      </c>
      <c r="W298" s="528">
        <v>3480</v>
      </c>
      <c r="X298" s="528">
        <v>0</v>
      </c>
      <c r="Y298" s="528">
        <v>3480</v>
      </c>
      <c r="Z298" s="510" t="s">
        <v>26</v>
      </c>
      <c r="AA298" s="546"/>
      <c r="AB298" s="493"/>
      <c r="AC298" s="600" t="s">
        <v>580</v>
      </c>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c r="DM298" s="9"/>
      <c r="DN298" s="9"/>
      <c r="DO298" s="9"/>
      <c r="DP298" s="9"/>
      <c r="DQ298" s="9"/>
      <c r="DR298" s="9"/>
      <c r="DS298" s="9"/>
      <c r="DT298" s="9"/>
      <c r="DU298" s="9"/>
      <c r="DV298" s="9"/>
      <c r="DW298" s="9"/>
      <c r="DX298" s="9"/>
      <c r="DY298" s="9"/>
      <c r="DZ298" s="9"/>
      <c r="EA298" s="9"/>
      <c r="EB298" s="9"/>
      <c r="EC298" s="9"/>
      <c r="ED298" s="9"/>
      <c r="EE298" s="9"/>
      <c r="EF298" s="9"/>
      <c r="EG298" s="9"/>
      <c r="EH298" s="9"/>
      <c r="EI298" s="9"/>
      <c r="EJ298" s="9"/>
      <c r="EK298" s="9"/>
      <c r="EL298" s="9"/>
      <c r="EM298" s="9"/>
      <c r="EN298" s="9"/>
      <c r="EO298" s="9"/>
      <c r="EP298" s="9"/>
      <c r="EQ298" s="9"/>
      <c r="ER298" s="9"/>
      <c r="ES298" s="9"/>
      <c r="ET298" s="9"/>
      <c r="EU298" s="9"/>
      <c r="EV298" s="9"/>
      <c r="EW298" s="9"/>
      <c r="EX298" s="9"/>
      <c r="EY298" s="9"/>
      <c r="EZ298" s="9"/>
      <c r="FA298" s="9"/>
      <c r="FB298" s="9"/>
      <c r="FC298" s="9"/>
      <c r="FD298" s="9"/>
      <c r="FE298" s="9"/>
      <c r="FF298" s="9"/>
      <c r="FG298" s="9"/>
      <c r="FH298" s="9"/>
      <c r="FI298" s="9"/>
      <c r="FJ298" s="9"/>
      <c r="FK298" s="9"/>
      <c r="FL298" s="9"/>
      <c r="FM298" s="9"/>
      <c r="FN298" s="9"/>
      <c r="FO298" s="9"/>
      <c r="FP298" s="9"/>
      <c r="FQ298" s="9"/>
      <c r="FR298" s="9"/>
      <c r="FS298" s="9"/>
      <c r="FT298" s="9"/>
      <c r="FU298" s="9"/>
      <c r="FV298" s="9"/>
      <c r="FW298" s="9"/>
      <c r="FX298" s="9"/>
      <c r="FY298" s="9"/>
      <c r="FZ298" s="9"/>
      <c r="GA298" s="9"/>
      <c r="GB298" s="9"/>
      <c r="GC298" s="9"/>
      <c r="GD298" s="9"/>
      <c r="GE298" s="9"/>
      <c r="GF298" s="9"/>
      <c r="GG298" s="9"/>
      <c r="GH298" s="9"/>
      <c r="GI298" s="9"/>
      <c r="GJ298" s="9"/>
      <c r="GK298" s="9"/>
      <c r="GL298" s="9"/>
      <c r="GM298" s="9"/>
      <c r="GN298" s="9"/>
      <c r="GO298" s="9"/>
      <c r="GP298" s="9"/>
      <c r="GQ298" s="9"/>
      <c r="GR298" s="9"/>
      <c r="GS298" s="9"/>
      <c r="GT298" s="9"/>
      <c r="GU298" s="9"/>
      <c r="GV298" s="9"/>
      <c r="GW298" s="9"/>
      <c r="GX298" s="9"/>
      <c r="GY298" s="9"/>
      <c r="GZ298" s="9"/>
      <c r="HA298" s="9"/>
      <c r="HB298" s="9"/>
      <c r="HC298" s="9"/>
      <c r="HD298" s="9"/>
      <c r="HE298" s="9"/>
      <c r="HF298" s="9"/>
      <c r="HG298" s="9"/>
      <c r="HH298" s="9"/>
      <c r="HI298" s="9"/>
      <c r="HJ298" s="9"/>
      <c r="HK298" s="9"/>
      <c r="HL298" s="9"/>
      <c r="HM298" s="9"/>
      <c r="HN298" s="9"/>
      <c r="HO298" s="9"/>
      <c r="HP298" s="9"/>
      <c r="HQ298" s="9"/>
      <c r="HR298" s="9"/>
      <c r="HS298" s="9"/>
      <c r="HT298" s="9"/>
      <c r="HU298" s="9"/>
      <c r="HV298" s="9"/>
      <c r="HW298" s="9"/>
      <c r="HX298" s="9"/>
      <c r="HY298" s="9"/>
      <c r="HZ298" s="9"/>
      <c r="IA298" s="9"/>
      <c r="IB298" s="9"/>
      <c r="IC298" s="9"/>
      <c r="ID298" s="9"/>
      <c r="IE298" s="9"/>
      <c r="IF298" s="9"/>
      <c r="IG298" s="9"/>
      <c r="IH298" s="9"/>
      <c r="II298" s="9"/>
      <c r="IJ298" s="9"/>
      <c r="IK298" s="9"/>
      <c r="IL298" s="9"/>
      <c r="IM298" s="9"/>
      <c r="IN298" s="9"/>
      <c r="IO298" s="9"/>
      <c r="IP298" s="9"/>
      <c r="IQ298" s="9"/>
      <c r="IR298" s="9"/>
      <c r="IS298" s="9"/>
      <c r="IT298" s="9"/>
      <c r="IU298" s="9"/>
      <c r="IV298" s="9"/>
      <c r="IW298" s="9"/>
      <c r="IX298" s="9"/>
      <c r="IY298" s="9"/>
      <c r="IZ298" s="9"/>
      <c r="JA298" s="9"/>
      <c r="JB298" s="9"/>
      <c r="JC298" s="9"/>
      <c r="JD298" s="9"/>
      <c r="JE298" s="9"/>
      <c r="JF298" s="9"/>
      <c r="JG298" s="9"/>
      <c r="JH298" s="9"/>
      <c r="JI298" s="9"/>
      <c r="JJ298" s="9"/>
      <c r="JK298" s="9"/>
      <c r="JL298" s="9"/>
      <c r="JM298" s="9"/>
      <c r="JN298" s="9"/>
      <c r="JO298" s="9"/>
      <c r="JP298" s="9"/>
      <c r="JQ298" s="9"/>
      <c r="JR298" s="9"/>
      <c r="JS298" s="9"/>
      <c r="JT298" s="9"/>
      <c r="JU298" s="9"/>
      <c r="JV298" s="9"/>
      <c r="JW298" s="9"/>
      <c r="JX298" s="9"/>
      <c r="JY298" s="9"/>
      <c r="JZ298" s="9"/>
      <c r="KA298" s="9"/>
      <c r="KB298" s="9"/>
      <c r="KC298" s="9"/>
      <c r="KD298" s="9"/>
      <c r="KE298" s="9"/>
      <c r="KF298" s="9"/>
      <c r="KG298" s="9"/>
      <c r="KH298" s="9"/>
      <c r="KI298" s="9"/>
      <c r="KJ298" s="9"/>
      <c r="KK298" s="9"/>
      <c r="KL298" s="9"/>
      <c r="KM298" s="9"/>
      <c r="KN298" s="9"/>
      <c r="KO298" s="9"/>
      <c r="KP298" s="9"/>
      <c r="KQ298" s="9"/>
      <c r="KR298" s="9"/>
      <c r="KS298" s="9"/>
      <c r="KT298" s="9"/>
      <c r="KU298" s="9"/>
      <c r="KV298" s="9"/>
      <c r="KW298" s="9"/>
      <c r="KX298" s="9"/>
      <c r="KY298" s="9"/>
      <c r="KZ298" s="9"/>
      <c r="LA298" s="9"/>
      <c r="LB298" s="9"/>
      <c r="LC298" s="9"/>
      <c r="LD298" s="9"/>
      <c r="LE298" s="9"/>
      <c r="LF298" s="9"/>
      <c r="LG298" s="9"/>
      <c r="LH298" s="9"/>
      <c r="LI298" s="9"/>
      <c r="LJ298" s="9"/>
      <c r="LK298" s="9"/>
      <c r="LL298" s="9"/>
      <c r="LM298" s="9"/>
      <c r="LN298" s="9"/>
      <c r="LO298" s="9"/>
      <c r="LP298" s="9"/>
      <c r="LQ298" s="9"/>
      <c r="LR298" s="9"/>
      <c r="LS298" s="9"/>
      <c r="LT298" s="9"/>
    </row>
    <row r="299" spans="1:332" s="15" customFormat="1" ht="173.25" x14ac:dyDescent="0.25">
      <c r="A299" s="662" t="str">
        <f>CONCATENATE(MUEBLES2[[#This Row],[No..]],"-",MUEBLES2[[#This Row],[No. Area ]],"-",MUEBLES2[[#This Row],[No. Del Bien ]],"-",MUEBLES2[[#This Row],[No. Consecutivo del Bien ]],"-",MUEBLES2[[#This Row],[No. de inventario]])</f>
        <v>01-24-192-008-0293</v>
      </c>
      <c r="B299" s="495"/>
      <c r="C299" s="495" t="s">
        <v>7017</v>
      </c>
      <c r="D299" s="494" t="s">
        <v>4060</v>
      </c>
      <c r="E299" s="495" t="str">
        <f>VLOOKUP(MUEBLES2[[#This Row],[No..]],EDIFICIOS[],2,FALSE)</f>
        <v>PALACIO MUNICIPAL</v>
      </c>
      <c r="F299" s="495" t="str">
        <f>VLOOKUP(MUEBLES2[[#This Row],[No..]],EDIFICIOS[],3,FALSE)</f>
        <v>PALACIO MUNICIPAL, S/N, COLONIA CENTRO</v>
      </c>
      <c r="G299" s="496" t="s">
        <v>4269</v>
      </c>
      <c r="H299" s="494" t="str">
        <f>VLOOKUP(MUEBLES2[[#This Row],[No. Area ]],AREAS[],2,FALSE)</f>
        <v>TESORERÍA MUNICIPAL</v>
      </c>
      <c r="I299" s="496" t="str">
        <f>VLOOKUP(MUEBLES2[[#This Row],[No. Area ]],AREAS[],5,FALSE)</f>
        <v>C. P. NOHEMI VIRIDIANA CORTEZ MONTER</v>
      </c>
      <c r="J299" s="496">
        <v>138</v>
      </c>
      <c r="K299" s="494" t="str">
        <f>VLOOKUP(MUEBLES2[[#This Row],[Núm. De nomina]],PERSONAL[],2,FALSE)</f>
        <v>C. P. NOHEMI VIRIDIANA CORTEZ MONTER</v>
      </c>
      <c r="L299" s="496" t="str">
        <f>VLOOKUP(MUEBLES2[[#This Row],[Núm. De nomina]],PERSONAL[],3,FALSE)</f>
        <v>TITULAR</v>
      </c>
      <c r="M299" s="494" t="s">
        <v>4826</v>
      </c>
      <c r="N299" s="529" t="s">
        <v>4699</v>
      </c>
      <c r="O299" s="497" t="str">
        <f>VLOOKUP(MUEBLES2[[#This Row],[No. Del Bien ]],BIENES[],2,FALSE)</f>
        <v xml:space="preserve">MESA </v>
      </c>
      <c r="P299" s="499" t="s">
        <v>2827</v>
      </c>
      <c r="Q299" s="529" t="s">
        <v>5235</v>
      </c>
      <c r="R299" s="494" t="s">
        <v>39</v>
      </c>
      <c r="S299" s="494" t="s">
        <v>39</v>
      </c>
      <c r="T299" s="494" t="s">
        <v>39</v>
      </c>
      <c r="U299" s="494" t="s">
        <v>40</v>
      </c>
      <c r="V299" s="525">
        <v>39210</v>
      </c>
      <c r="W299" s="528">
        <v>1340</v>
      </c>
      <c r="X299" s="528">
        <v>0</v>
      </c>
      <c r="Y299" s="528">
        <v>1340</v>
      </c>
      <c r="Z299" s="510" t="s">
        <v>26</v>
      </c>
      <c r="AA299" s="546"/>
      <c r="AB299" s="493"/>
      <c r="AC299" s="600"/>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c r="DA299" s="9"/>
      <c r="DB299" s="9"/>
      <c r="DC299" s="9"/>
      <c r="DD299" s="9"/>
      <c r="DE299" s="9"/>
      <c r="DF299" s="9"/>
      <c r="DG299" s="9"/>
      <c r="DH299" s="9"/>
      <c r="DI299" s="9"/>
      <c r="DJ299" s="9"/>
      <c r="DK299" s="9"/>
      <c r="DL299" s="9"/>
      <c r="DM299" s="9"/>
      <c r="DN299" s="9"/>
      <c r="DO299" s="9"/>
      <c r="DP299" s="9"/>
      <c r="DQ299" s="9"/>
      <c r="DR299" s="9"/>
      <c r="DS299" s="9"/>
      <c r="DT299" s="9"/>
      <c r="DU299" s="9"/>
      <c r="DV299" s="9"/>
      <c r="DW299" s="9"/>
      <c r="DX299" s="9"/>
      <c r="DY299" s="9"/>
      <c r="DZ299" s="9"/>
      <c r="EA299" s="9"/>
      <c r="EB299" s="9"/>
      <c r="EC299" s="9"/>
      <c r="ED299" s="9"/>
      <c r="EE299" s="9"/>
      <c r="EF299" s="9"/>
      <c r="EG299" s="9"/>
      <c r="EH299" s="9"/>
      <c r="EI299" s="9"/>
      <c r="EJ299" s="9"/>
      <c r="EK299" s="9"/>
      <c r="EL299" s="9"/>
      <c r="EM299" s="9"/>
      <c r="EN299" s="9"/>
      <c r="EO299" s="9"/>
      <c r="EP299" s="9"/>
      <c r="EQ299" s="9"/>
      <c r="ER299" s="9"/>
      <c r="ES299" s="9"/>
      <c r="ET299" s="9"/>
      <c r="EU299" s="9"/>
      <c r="EV299" s="9"/>
      <c r="EW299" s="9"/>
      <c r="EX299" s="9"/>
      <c r="EY299" s="9"/>
      <c r="EZ299" s="9"/>
      <c r="FA299" s="9"/>
      <c r="FB299" s="9"/>
      <c r="FC299" s="9"/>
      <c r="FD299" s="9"/>
      <c r="FE299" s="9"/>
      <c r="FF299" s="9"/>
      <c r="FG299" s="9"/>
      <c r="FH299" s="9"/>
      <c r="FI299" s="9"/>
      <c r="FJ299" s="9"/>
      <c r="FK299" s="9"/>
      <c r="FL299" s="9"/>
      <c r="FM299" s="9"/>
      <c r="FN299" s="9"/>
      <c r="FO299" s="9"/>
      <c r="FP299" s="9"/>
      <c r="FQ299" s="9"/>
      <c r="FR299" s="9"/>
      <c r="FS299" s="9"/>
      <c r="FT299" s="9"/>
      <c r="FU299" s="9"/>
      <c r="FV299" s="9"/>
      <c r="FW299" s="9"/>
      <c r="FX299" s="9"/>
      <c r="FY299" s="9"/>
      <c r="FZ299" s="9"/>
      <c r="GA299" s="9"/>
      <c r="GB299" s="9"/>
      <c r="GC299" s="9"/>
      <c r="GD299" s="9"/>
      <c r="GE299" s="9"/>
      <c r="GF299" s="9"/>
      <c r="GG299" s="9"/>
      <c r="GH299" s="9"/>
      <c r="GI299" s="9"/>
      <c r="GJ299" s="9"/>
      <c r="GK299" s="9"/>
      <c r="GL299" s="9"/>
      <c r="GM299" s="9"/>
      <c r="GN299" s="9"/>
      <c r="GO299" s="9"/>
      <c r="GP299" s="9"/>
      <c r="GQ299" s="9"/>
      <c r="GR299" s="9"/>
      <c r="GS299" s="9"/>
      <c r="GT299" s="9"/>
      <c r="GU299" s="9"/>
      <c r="GV299" s="9"/>
      <c r="GW299" s="9"/>
      <c r="GX299" s="9"/>
      <c r="GY299" s="9"/>
      <c r="GZ299" s="9"/>
      <c r="HA299" s="9"/>
      <c r="HB299" s="9"/>
      <c r="HC299" s="9"/>
      <c r="HD299" s="9"/>
      <c r="HE299" s="9"/>
      <c r="HF299" s="9"/>
      <c r="HG299" s="9"/>
      <c r="HH299" s="9"/>
      <c r="HI299" s="9"/>
      <c r="HJ299" s="9"/>
      <c r="HK299" s="9"/>
      <c r="HL299" s="9"/>
      <c r="HM299" s="9"/>
      <c r="HN299" s="9"/>
      <c r="HO299" s="9"/>
      <c r="HP299" s="9"/>
      <c r="HQ299" s="9"/>
      <c r="HR299" s="9"/>
      <c r="HS299" s="9"/>
      <c r="HT299" s="9"/>
      <c r="HU299" s="9"/>
      <c r="HV299" s="9"/>
      <c r="HW299" s="9"/>
      <c r="HX299" s="9"/>
      <c r="HY299" s="9"/>
      <c r="HZ299" s="9"/>
      <c r="IA299" s="9"/>
      <c r="IB299" s="9"/>
      <c r="IC299" s="9"/>
      <c r="ID299" s="9"/>
      <c r="IE299" s="9"/>
      <c r="IF299" s="9"/>
      <c r="IG299" s="9"/>
      <c r="IH299" s="9"/>
      <c r="II299" s="9"/>
      <c r="IJ299" s="9"/>
      <c r="IK299" s="9"/>
      <c r="IL299" s="9"/>
      <c r="IM299" s="9"/>
      <c r="IN299" s="9"/>
      <c r="IO299" s="9"/>
      <c r="IP299" s="9"/>
      <c r="IQ299" s="9"/>
      <c r="IR299" s="9"/>
      <c r="IS299" s="9"/>
      <c r="IT299" s="9"/>
      <c r="IU299" s="9"/>
      <c r="IV299" s="9"/>
      <c r="IW299" s="9"/>
      <c r="IX299" s="9"/>
      <c r="IY299" s="9"/>
      <c r="IZ299" s="9"/>
      <c r="JA299" s="9"/>
      <c r="JB299" s="9"/>
      <c r="JC299" s="9"/>
      <c r="JD299" s="9"/>
      <c r="JE299" s="9"/>
      <c r="JF299" s="9"/>
      <c r="JG299" s="9"/>
      <c r="JH299" s="9"/>
      <c r="JI299" s="9"/>
      <c r="JJ299" s="9"/>
      <c r="JK299" s="9"/>
      <c r="JL299" s="9"/>
      <c r="JM299" s="9"/>
      <c r="JN299" s="9"/>
      <c r="JO299" s="9"/>
      <c r="JP299" s="9"/>
      <c r="JQ299" s="9"/>
      <c r="JR299" s="9"/>
      <c r="JS299" s="9"/>
      <c r="JT299" s="9"/>
      <c r="JU299" s="9"/>
      <c r="JV299" s="9"/>
      <c r="JW299" s="9"/>
      <c r="JX299" s="9"/>
      <c r="JY299" s="9"/>
      <c r="JZ299" s="9"/>
      <c r="KA299" s="9"/>
      <c r="KB299" s="9"/>
      <c r="KC299" s="9"/>
      <c r="KD299" s="9"/>
      <c r="KE299" s="9"/>
      <c r="KF299" s="9"/>
      <c r="KG299" s="9"/>
      <c r="KH299" s="9"/>
      <c r="KI299" s="9"/>
      <c r="KJ299" s="9"/>
      <c r="KK299" s="9"/>
      <c r="KL299" s="9"/>
      <c r="KM299" s="9"/>
      <c r="KN299" s="9"/>
      <c r="KO299" s="9"/>
      <c r="KP299" s="9"/>
      <c r="KQ299" s="9"/>
      <c r="KR299" s="9"/>
      <c r="KS299" s="9"/>
      <c r="KT299" s="9"/>
      <c r="KU299" s="9"/>
      <c r="KV299" s="9"/>
      <c r="KW299" s="9"/>
      <c r="KX299" s="9"/>
      <c r="KY299" s="9"/>
      <c r="KZ299" s="9"/>
      <c r="LA299" s="9"/>
      <c r="LB299" s="9"/>
      <c r="LC299" s="9"/>
      <c r="LD299" s="9"/>
      <c r="LE299" s="9"/>
      <c r="LF299" s="9"/>
      <c r="LG299" s="9"/>
      <c r="LH299" s="9"/>
      <c r="LI299" s="9"/>
      <c r="LJ299" s="9"/>
      <c r="LK299" s="9"/>
      <c r="LL299" s="9"/>
      <c r="LM299" s="9"/>
      <c r="LN299" s="9"/>
      <c r="LO299" s="9"/>
      <c r="LP299" s="9"/>
      <c r="LQ299" s="9"/>
      <c r="LR299" s="9"/>
      <c r="LS299" s="9"/>
      <c r="LT299" s="9"/>
    </row>
    <row r="300" spans="1:332" s="410" customFormat="1" ht="204.75" x14ac:dyDescent="0.25">
      <c r="A300" s="662" t="str">
        <f>CONCATENATE(MUEBLES2[[#This Row],[No..]],"-",MUEBLES2[[#This Row],[No. Area ]],"-",MUEBLES2[[#This Row],[No. Del Bien ]],"-",MUEBLES2[[#This Row],[No. Consecutivo del Bien ]],"-",MUEBLES2[[#This Row],[No. de inventario]])</f>
        <v>01-24-013-021-0294</v>
      </c>
      <c r="B300" s="495"/>
      <c r="C300" s="495" t="s">
        <v>7018</v>
      </c>
      <c r="D300" s="494" t="s">
        <v>4060</v>
      </c>
      <c r="E300" s="495" t="str">
        <f>VLOOKUP(MUEBLES2[[#This Row],[No..]],EDIFICIOS[],2,FALSE)</f>
        <v>PALACIO MUNICIPAL</v>
      </c>
      <c r="F300" s="495" t="str">
        <f>VLOOKUP(MUEBLES2[[#This Row],[No..]],EDIFICIOS[],3,FALSE)</f>
        <v>PALACIO MUNICIPAL, S/N, COLONIA CENTRO</v>
      </c>
      <c r="G300" s="496" t="s">
        <v>4269</v>
      </c>
      <c r="H300" s="494" t="str">
        <f>VLOOKUP(MUEBLES2[[#This Row],[No. Area ]],AREAS[],2,FALSE)</f>
        <v>TESORERÍA MUNICIPAL</v>
      </c>
      <c r="I300" s="496" t="str">
        <f>VLOOKUP(MUEBLES2[[#This Row],[No. Area ]],AREAS[],5,FALSE)</f>
        <v>C. P. NOHEMI VIRIDIANA CORTEZ MONTER</v>
      </c>
      <c r="J300" s="496">
        <v>138</v>
      </c>
      <c r="K300" s="494" t="str">
        <f>VLOOKUP(MUEBLES2[[#This Row],[Núm. De nomina]],PERSONAL[],2,FALSE)</f>
        <v>C. P. NOHEMI VIRIDIANA CORTEZ MONTER</v>
      </c>
      <c r="L300" s="496" t="str">
        <f>VLOOKUP(MUEBLES2[[#This Row],[Núm. De nomina]],PERSONAL[],3,FALSE)</f>
        <v>TITULAR</v>
      </c>
      <c r="M300" s="494" t="s">
        <v>4704</v>
      </c>
      <c r="N300" s="529" t="s">
        <v>4712</v>
      </c>
      <c r="O300" s="497" t="str">
        <f>VLOOKUP(MUEBLES2[[#This Row],[No. Del Bien ]],BIENES[],2,FALSE)</f>
        <v xml:space="preserve">ARCHIVERO </v>
      </c>
      <c r="P300" s="499" t="s">
        <v>2829</v>
      </c>
      <c r="Q300" s="529" t="s">
        <v>5236</v>
      </c>
      <c r="R300" s="494" t="s">
        <v>39</v>
      </c>
      <c r="S300" s="494" t="s">
        <v>39</v>
      </c>
      <c r="T300" s="494" t="s">
        <v>39</v>
      </c>
      <c r="U300" s="494" t="s">
        <v>40</v>
      </c>
      <c r="V300" s="525">
        <v>38222</v>
      </c>
      <c r="W300" s="528">
        <v>2185</v>
      </c>
      <c r="X300" s="528">
        <v>0</v>
      </c>
      <c r="Y300" s="528">
        <v>2185</v>
      </c>
      <c r="Z300" s="510" t="s">
        <v>26</v>
      </c>
      <c r="AA300" s="546"/>
      <c r="AB300" s="493"/>
      <c r="AC300" s="600"/>
      <c r="AD300" s="409"/>
      <c r="AE300" s="409"/>
      <c r="AF300" s="409"/>
      <c r="AG300" s="409"/>
      <c r="AH300" s="409"/>
      <c r="AI300" s="409"/>
      <c r="AJ300" s="409"/>
      <c r="AK300" s="409"/>
      <c r="AL300" s="409"/>
      <c r="AM300" s="409"/>
      <c r="AN300" s="409"/>
      <c r="AO300" s="409"/>
      <c r="AP300" s="409"/>
      <c r="AQ300" s="409"/>
      <c r="AR300" s="409"/>
      <c r="AS300" s="409"/>
      <c r="AT300" s="409"/>
      <c r="AU300" s="409"/>
      <c r="AV300" s="409"/>
      <c r="AW300" s="409"/>
      <c r="AX300" s="409"/>
      <c r="AY300" s="409"/>
      <c r="AZ300" s="409"/>
      <c r="BA300" s="409"/>
      <c r="BB300" s="409"/>
      <c r="BC300" s="409"/>
      <c r="BD300" s="409"/>
      <c r="BE300" s="409"/>
      <c r="BF300" s="409"/>
      <c r="BG300" s="409"/>
      <c r="BH300" s="409"/>
      <c r="BI300" s="409"/>
      <c r="BJ300" s="409"/>
      <c r="BK300" s="409"/>
      <c r="BL300" s="409"/>
      <c r="BM300" s="409"/>
      <c r="BN300" s="409"/>
      <c r="BO300" s="409"/>
      <c r="BP300" s="409"/>
      <c r="BQ300" s="409"/>
      <c r="BR300" s="409"/>
      <c r="BS300" s="409"/>
      <c r="BT300" s="409"/>
      <c r="BU300" s="409"/>
      <c r="BV300" s="409"/>
      <c r="BW300" s="409"/>
      <c r="BX300" s="409"/>
      <c r="BY300" s="409"/>
      <c r="BZ300" s="409"/>
      <c r="CA300" s="409"/>
      <c r="CB300" s="409"/>
      <c r="CC300" s="409"/>
      <c r="CD300" s="409"/>
      <c r="CE300" s="409"/>
      <c r="CF300" s="409"/>
      <c r="CG300" s="409"/>
      <c r="CH300" s="409"/>
      <c r="CI300" s="409"/>
      <c r="CJ300" s="409"/>
      <c r="CK300" s="409"/>
      <c r="CL300" s="409"/>
      <c r="CM300" s="409"/>
      <c r="CN300" s="409"/>
      <c r="CO300" s="409"/>
      <c r="CP300" s="409"/>
      <c r="CQ300" s="409"/>
      <c r="CR300" s="409"/>
      <c r="CS300" s="409"/>
      <c r="CT300" s="409"/>
      <c r="CU300" s="409"/>
      <c r="CV300" s="409"/>
      <c r="CW300" s="409"/>
      <c r="CX300" s="409"/>
      <c r="CY300" s="409"/>
      <c r="CZ300" s="409"/>
      <c r="DA300" s="409"/>
      <c r="DB300" s="409"/>
      <c r="DC300" s="409"/>
      <c r="DD300" s="409"/>
      <c r="DE300" s="409"/>
      <c r="DF300" s="409"/>
      <c r="DG300" s="409"/>
      <c r="DH300" s="409"/>
      <c r="DI300" s="409"/>
      <c r="DJ300" s="409"/>
      <c r="DK300" s="409"/>
      <c r="DL300" s="409"/>
      <c r="DM300" s="409"/>
      <c r="DN300" s="409"/>
      <c r="DO300" s="409"/>
      <c r="DP300" s="409"/>
      <c r="DQ300" s="409"/>
      <c r="DR300" s="409"/>
      <c r="DS300" s="409"/>
      <c r="DT300" s="409"/>
      <c r="DU300" s="409"/>
      <c r="DV300" s="409"/>
      <c r="DW300" s="409"/>
      <c r="DX300" s="409"/>
      <c r="DY300" s="409"/>
      <c r="DZ300" s="409"/>
      <c r="EA300" s="409"/>
      <c r="EB300" s="409"/>
      <c r="EC300" s="409"/>
      <c r="ED300" s="409"/>
      <c r="EE300" s="409"/>
      <c r="EF300" s="409"/>
      <c r="EG300" s="409"/>
      <c r="EH300" s="409"/>
      <c r="EI300" s="409"/>
      <c r="EJ300" s="409"/>
      <c r="EK300" s="409"/>
      <c r="EL300" s="409"/>
      <c r="EM300" s="409"/>
      <c r="EN300" s="409"/>
      <c r="EO300" s="409"/>
      <c r="EP300" s="409"/>
      <c r="EQ300" s="409"/>
      <c r="ER300" s="409"/>
      <c r="ES300" s="409"/>
      <c r="ET300" s="409"/>
      <c r="EU300" s="409"/>
      <c r="EV300" s="409"/>
      <c r="EW300" s="409"/>
      <c r="EX300" s="409"/>
      <c r="EY300" s="409"/>
      <c r="EZ300" s="409"/>
      <c r="FA300" s="409"/>
      <c r="FB300" s="409"/>
      <c r="FC300" s="409"/>
      <c r="FD300" s="409"/>
      <c r="FE300" s="409"/>
      <c r="FF300" s="409"/>
      <c r="FG300" s="409"/>
      <c r="FH300" s="409"/>
      <c r="FI300" s="409"/>
      <c r="FJ300" s="409"/>
      <c r="FK300" s="409"/>
      <c r="FL300" s="409"/>
      <c r="FM300" s="409"/>
      <c r="FN300" s="409"/>
      <c r="FO300" s="409"/>
      <c r="FP300" s="409"/>
      <c r="FQ300" s="409"/>
      <c r="FR300" s="409"/>
      <c r="FS300" s="409"/>
      <c r="FT300" s="409"/>
      <c r="FU300" s="409"/>
      <c r="FV300" s="409"/>
      <c r="FW300" s="409"/>
      <c r="FX300" s="409"/>
      <c r="FY300" s="409"/>
      <c r="FZ300" s="409"/>
      <c r="GA300" s="409"/>
      <c r="GB300" s="409"/>
      <c r="GC300" s="409"/>
      <c r="GD300" s="409"/>
      <c r="GE300" s="409"/>
      <c r="GF300" s="409"/>
      <c r="GG300" s="409"/>
      <c r="GH300" s="409"/>
      <c r="GI300" s="409"/>
      <c r="GJ300" s="409"/>
      <c r="GK300" s="409"/>
      <c r="GL300" s="409"/>
      <c r="GM300" s="409"/>
      <c r="GN300" s="409"/>
      <c r="GO300" s="409"/>
      <c r="GP300" s="409"/>
      <c r="GQ300" s="409"/>
      <c r="GR300" s="409"/>
      <c r="GS300" s="409"/>
      <c r="GT300" s="409"/>
      <c r="GU300" s="409"/>
      <c r="GV300" s="409"/>
      <c r="GW300" s="409"/>
      <c r="GX300" s="409"/>
      <c r="GY300" s="409"/>
      <c r="GZ300" s="409"/>
      <c r="HA300" s="409"/>
      <c r="HB300" s="409"/>
      <c r="HC300" s="409"/>
      <c r="HD300" s="409"/>
      <c r="HE300" s="409"/>
      <c r="HF300" s="409"/>
      <c r="HG300" s="409"/>
      <c r="HH300" s="409"/>
      <c r="HI300" s="409"/>
      <c r="HJ300" s="409"/>
      <c r="HK300" s="409"/>
      <c r="HL300" s="409"/>
      <c r="HM300" s="409"/>
      <c r="HN300" s="409"/>
      <c r="HO300" s="409"/>
      <c r="HP300" s="409"/>
      <c r="HQ300" s="409"/>
      <c r="HR300" s="409"/>
      <c r="HS300" s="409"/>
      <c r="HT300" s="409"/>
      <c r="HU300" s="409"/>
      <c r="HV300" s="409"/>
      <c r="HW300" s="409"/>
      <c r="HX300" s="409"/>
      <c r="HY300" s="409"/>
      <c r="HZ300" s="409"/>
      <c r="IA300" s="409"/>
      <c r="IB300" s="409"/>
      <c r="IC300" s="409"/>
      <c r="ID300" s="409"/>
      <c r="IE300" s="409"/>
      <c r="IF300" s="409"/>
      <c r="IG300" s="409"/>
      <c r="IH300" s="409"/>
      <c r="II300" s="409"/>
      <c r="IJ300" s="409"/>
      <c r="IK300" s="409"/>
      <c r="IL300" s="409"/>
      <c r="IM300" s="409"/>
      <c r="IN300" s="409"/>
      <c r="IO300" s="409"/>
      <c r="IP300" s="409"/>
      <c r="IQ300" s="409"/>
      <c r="IR300" s="409"/>
      <c r="IS300" s="409"/>
      <c r="IT300" s="409"/>
      <c r="IU300" s="409"/>
      <c r="IV300" s="409"/>
      <c r="IW300" s="409"/>
      <c r="IX300" s="409"/>
      <c r="IY300" s="409"/>
      <c r="IZ300" s="409"/>
      <c r="JA300" s="409"/>
      <c r="JB300" s="409"/>
      <c r="JC300" s="409"/>
      <c r="JD300" s="409"/>
      <c r="JE300" s="409"/>
      <c r="JF300" s="409"/>
      <c r="JG300" s="409"/>
      <c r="JH300" s="409"/>
      <c r="JI300" s="409"/>
      <c r="JJ300" s="409"/>
      <c r="JK300" s="409"/>
      <c r="JL300" s="409"/>
      <c r="JM300" s="409"/>
      <c r="JN300" s="409"/>
      <c r="JO300" s="409"/>
      <c r="JP300" s="409"/>
      <c r="JQ300" s="409"/>
      <c r="JR300" s="409"/>
      <c r="JS300" s="409"/>
      <c r="JT300" s="409"/>
      <c r="JU300" s="409"/>
      <c r="JV300" s="409"/>
      <c r="JW300" s="409"/>
      <c r="JX300" s="409"/>
      <c r="JY300" s="409"/>
      <c r="JZ300" s="409"/>
      <c r="KA300" s="409"/>
      <c r="KB300" s="409"/>
      <c r="KC300" s="409"/>
      <c r="KD300" s="409"/>
      <c r="KE300" s="409"/>
      <c r="KF300" s="409"/>
      <c r="KG300" s="409"/>
      <c r="KH300" s="409"/>
      <c r="KI300" s="409"/>
      <c r="KJ300" s="409"/>
      <c r="KK300" s="409"/>
      <c r="KL300" s="409"/>
      <c r="KM300" s="409"/>
      <c r="KN300" s="409"/>
      <c r="KO300" s="409"/>
      <c r="KP300" s="409"/>
      <c r="KQ300" s="409"/>
      <c r="KR300" s="409"/>
      <c r="KS300" s="409"/>
      <c r="KT300" s="409"/>
      <c r="KU300" s="409"/>
      <c r="KV300" s="409"/>
      <c r="KW300" s="409"/>
      <c r="KX300" s="409"/>
      <c r="KY300" s="409"/>
      <c r="KZ300" s="409"/>
      <c r="LA300" s="409"/>
      <c r="LB300" s="409"/>
      <c r="LC300" s="409"/>
      <c r="LD300" s="409"/>
      <c r="LE300" s="409"/>
      <c r="LF300" s="409"/>
      <c r="LG300" s="409"/>
      <c r="LH300" s="409"/>
      <c r="LI300" s="409"/>
      <c r="LJ300" s="409"/>
      <c r="LK300" s="409"/>
      <c r="LL300" s="409"/>
      <c r="LM300" s="409"/>
      <c r="LN300" s="409"/>
      <c r="LO300" s="409"/>
      <c r="LP300" s="409"/>
      <c r="LQ300" s="409"/>
      <c r="LR300" s="409"/>
      <c r="LS300" s="409"/>
      <c r="LT300" s="409"/>
    </row>
    <row r="301" spans="1:332" s="15" customFormat="1" ht="78.75" x14ac:dyDescent="0.25">
      <c r="A301" s="662" t="str">
        <f>CONCATENATE(MUEBLES2[[#This Row],[No..]],"-",MUEBLES2[[#This Row],[No. Area ]],"-",MUEBLES2[[#This Row],[No. Del Bien ]],"-",MUEBLES2[[#This Row],[No. Consecutivo del Bien ]],"-",MUEBLES2[[#This Row],[No. de inventario]])</f>
        <v>01-24-218-004-0295</v>
      </c>
      <c r="B301" s="495"/>
      <c r="C301" s="495" t="s">
        <v>7019</v>
      </c>
      <c r="D301" s="494" t="s">
        <v>4060</v>
      </c>
      <c r="E301" s="495" t="str">
        <f>VLOOKUP(MUEBLES2[[#This Row],[No..]],EDIFICIOS[],2,FALSE)</f>
        <v>PALACIO MUNICIPAL</v>
      </c>
      <c r="F301" s="495" t="str">
        <f>VLOOKUP(MUEBLES2[[#This Row],[No..]],EDIFICIOS[],3,FALSE)</f>
        <v>PALACIO MUNICIPAL, S/N, COLONIA CENTRO</v>
      </c>
      <c r="G301" s="496" t="s">
        <v>4269</v>
      </c>
      <c r="H301" s="494" t="str">
        <f>VLOOKUP(MUEBLES2[[#This Row],[No. Area ]],AREAS[],2,FALSE)</f>
        <v>TESORERÍA MUNICIPAL</v>
      </c>
      <c r="I301" s="496" t="str">
        <f>VLOOKUP(MUEBLES2[[#This Row],[No. Area ]],AREAS[],5,FALSE)</f>
        <v>C. P. NOHEMI VIRIDIANA CORTEZ MONTER</v>
      </c>
      <c r="J301" s="496">
        <v>138</v>
      </c>
      <c r="K301" s="494" t="str">
        <f>VLOOKUP(MUEBLES2[[#This Row],[Núm. De nomina]],PERSONAL[],2,FALSE)</f>
        <v>C. P. NOHEMI VIRIDIANA CORTEZ MONTER</v>
      </c>
      <c r="L301" s="496" t="str">
        <f>VLOOKUP(MUEBLES2[[#This Row],[Núm. De nomina]],PERSONAL[],3,FALSE)</f>
        <v>TITULAR</v>
      </c>
      <c r="M301" s="494" t="s">
        <v>4851</v>
      </c>
      <c r="N301" s="529" t="s">
        <v>4695</v>
      </c>
      <c r="O301" s="497" t="str">
        <f>VLOOKUP(MUEBLES2[[#This Row],[No. Del Bien ]],BIENES[],2,FALSE)</f>
        <v xml:space="preserve">NO BREAK </v>
      </c>
      <c r="P301" s="499" t="s">
        <v>2469</v>
      </c>
      <c r="Q301" s="529" t="s">
        <v>5237</v>
      </c>
      <c r="R301" s="494" t="s">
        <v>2831</v>
      </c>
      <c r="S301" s="494" t="s">
        <v>557</v>
      </c>
      <c r="T301" s="494" t="s">
        <v>557</v>
      </c>
      <c r="U301" s="494"/>
      <c r="V301" s="525"/>
      <c r="W301" s="528"/>
      <c r="X301" s="528"/>
      <c r="Y301" s="528"/>
      <c r="Z301" s="510" t="s">
        <v>33</v>
      </c>
      <c r="AA301" s="546"/>
      <c r="AB301" s="493"/>
      <c r="AC301" s="600"/>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c r="DL301" s="9"/>
      <c r="DM301" s="9"/>
      <c r="DN301" s="9"/>
      <c r="DO301" s="9"/>
      <c r="DP301" s="9"/>
      <c r="DQ301" s="9"/>
      <c r="DR301" s="9"/>
      <c r="DS301" s="9"/>
      <c r="DT301" s="9"/>
      <c r="DU301" s="9"/>
      <c r="DV301" s="9"/>
      <c r="DW301" s="9"/>
      <c r="DX301" s="9"/>
      <c r="DY301" s="9"/>
      <c r="DZ301" s="9"/>
      <c r="EA301" s="9"/>
      <c r="EB301" s="9"/>
      <c r="EC301" s="9"/>
      <c r="ED301" s="9"/>
      <c r="EE301" s="9"/>
      <c r="EF301" s="9"/>
      <c r="EG301" s="9"/>
      <c r="EH301" s="9"/>
      <c r="EI301" s="9"/>
      <c r="EJ301" s="9"/>
      <c r="EK301" s="9"/>
      <c r="EL301" s="9"/>
      <c r="EM301" s="9"/>
      <c r="EN301" s="9"/>
      <c r="EO301" s="9"/>
      <c r="EP301" s="9"/>
      <c r="EQ301" s="9"/>
      <c r="ER301" s="9"/>
      <c r="ES301" s="9"/>
      <c r="ET301" s="9"/>
      <c r="EU301" s="9"/>
      <c r="EV301" s="9"/>
      <c r="EW301" s="9"/>
      <c r="EX301" s="9"/>
      <c r="EY301" s="9"/>
      <c r="EZ301" s="9"/>
      <c r="FA301" s="9"/>
      <c r="FB301" s="9"/>
      <c r="FC301" s="9"/>
      <c r="FD301" s="9"/>
      <c r="FE301" s="9"/>
      <c r="FF301" s="9"/>
      <c r="FG301" s="9"/>
      <c r="FH301" s="9"/>
      <c r="FI301" s="9"/>
      <c r="FJ301" s="9"/>
      <c r="FK301" s="9"/>
      <c r="FL301" s="9"/>
      <c r="FM301" s="9"/>
      <c r="FN301" s="9"/>
      <c r="FO301" s="9"/>
      <c r="FP301" s="9"/>
      <c r="FQ301" s="9"/>
      <c r="FR301" s="9"/>
      <c r="FS301" s="9"/>
      <c r="FT301" s="9"/>
      <c r="FU301" s="9"/>
      <c r="FV301" s="9"/>
      <c r="FW301" s="9"/>
      <c r="FX301" s="9"/>
      <c r="FY301" s="9"/>
      <c r="FZ301" s="9"/>
      <c r="GA301" s="9"/>
      <c r="GB301" s="9"/>
      <c r="GC301" s="9"/>
      <c r="GD301" s="9"/>
      <c r="GE301" s="9"/>
      <c r="GF301" s="9"/>
      <c r="GG301" s="9"/>
      <c r="GH301" s="9"/>
      <c r="GI301" s="9"/>
      <c r="GJ301" s="9"/>
      <c r="GK301" s="9"/>
      <c r="GL301" s="9"/>
      <c r="GM301" s="9"/>
      <c r="GN301" s="9"/>
      <c r="GO301" s="9"/>
      <c r="GP301" s="9"/>
      <c r="GQ301" s="9"/>
      <c r="GR301" s="9"/>
      <c r="GS301" s="9"/>
      <c r="GT301" s="9"/>
      <c r="GU301" s="9"/>
      <c r="GV301" s="9"/>
      <c r="GW301" s="9"/>
      <c r="GX301" s="9"/>
      <c r="GY301" s="9"/>
      <c r="GZ301" s="9"/>
      <c r="HA301" s="9"/>
      <c r="HB301" s="9"/>
      <c r="HC301" s="9"/>
      <c r="HD301" s="9"/>
      <c r="HE301" s="9"/>
      <c r="HF301" s="9"/>
      <c r="HG301" s="9"/>
      <c r="HH301" s="9"/>
      <c r="HI301" s="9"/>
      <c r="HJ301" s="9"/>
      <c r="HK301" s="9"/>
      <c r="HL301" s="9"/>
      <c r="HM301" s="9"/>
      <c r="HN301" s="9"/>
      <c r="HO301" s="9"/>
      <c r="HP301" s="9"/>
      <c r="HQ301" s="9"/>
      <c r="HR301" s="9"/>
      <c r="HS301" s="9"/>
      <c r="HT301" s="9"/>
      <c r="HU301" s="9"/>
      <c r="HV301" s="9"/>
      <c r="HW301" s="9"/>
      <c r="HX301" s="9"/>
      <c r="HY301" s="9"/>
      <c r="HZ301" s="9"/>
      <c r="IA301" s="9"/>
      <c r="IB301" s="9"/>
      <c r="IC301" s="9"/>
      <c r="ID301" s="9"/>
      <c r="IE301" s="9"/>
      <c r="IF301" s="9"/>
      <c r="IG301" s="9"/>
      <c r="IH301" s="9"/>
      <c r="II301" s="9"/>
      <c r="IJ301" s="9"/>
      <c r="IK301" s="9"/>
      <c r="IL301" s="9"/>
      <c r="IM301" s="9"/>
      <c r="IN301" s="9"/>
      <c r="IO301" s="9"/>
      <c r="IP301" s="9"/>
      <c r="IQ301" s="9"/>
      <c r="IR301" s="9"/>
      <c r="IS301" s="9"/>
      <c r="IT301" s="9"/>
      <c r="IU301" s="9"/>
      <c r="IV301" s="9"/>
      <c r="IW301" s="9"/>
      <c r="IX301" s="9"/>
      <c r="IY301" s="9"/>
      <c r="IZ301" s="9"/>
      <c r="JA301" s="9"/>
      <c r="JB301" s="9"/>
      <c r="JC301" s="9"/>
      <c r="JD301" s="9"/>
      <c r="JE301" s="9"/>
      <c r="JF301" s="9"/>
      <c r="JG301" s="9"/>
      <c r="JH301" s="9"/>
      <c r="JI301" s="9"/>
      <c r="JJ301" s="9"/>
      <c r="JK301" s="9"/>
      <c r="JL301" s="9"/>
      <c r="JM301" s="9"/>
      <c r="JN301" s="9"/>
      <c r="JO301" s="9"/>
      <c r="JP301" s="9"/>
      <c r="JQ301" s="9"/>
      <c r="JR301" s="9"/>
      <c r="JS301" s="9"/>
      <c r="JT301" s="9"/>
      <c r="JU301" s="9"/>
      <c r="JV301" s="9"/>
      <c r="JW301" s="9"/>
      <c r="JX301" s="9"/>
      <c r="JY301" s="9"/>
      <c r="JZ301" s="9"/>
      <c r="KA301" s="9"/>
      <c r="KB301" s="9"/>
      <c r="KC301" s="9"/>
      <c r="KD301" s="9"/>
      <c r="KE301" s="9"/>
      <c r="KF301" s="9"/>
      <c r="KG301" s="9"/>
      <c r="KH301" s="9"/>
      <c r="KI301" s="9"/>
      <c r="KJ301" s="9"/>
      <c r="KK301" s="9"/>
      <c r="KL301" s="9"/>
      <c r="KM301" s="9"/>
      <c r="KN301" s="9"/>
      <c r="KO301" s="9"/>
      <c r="KP301" s="9"/>
      <c r="KQ301" s="9"/>
      <c r="KR301" s="9"/>
      <c r="KS301" s="9"/>
      <c r="KT301" s="9"/>
      <c r="KU301" s="9"/>
      <c r="KV301" s="9"/>
      <c r="KW301" s="9"/>
      <c r="KX301" s="9"/>
      <c r="KY301" s="9"/>
      <c r="KZ301" s="9"/>
      <c r="LA301" s="9"/>
      <c r="LB301" s="9"/>
      <c r="LC301" s="9"/>
      <c r="LD301" s="9"/>
      <c r="LE301" s="9"/>
      <c r="LF301" s="9"/>
      <c r="LG301" s="9"/>
      <c r="LH301" s="9"/>
      <c r="LI301" s="9"/>
      <c r="LJ301" s="9"/>
      <c r="LK301" s="9"/>
      <c r="LL301" s="9"/>
      <c r="LM301" s="9"/>
      <c r="LN301" s="9"/>
      <c r="LO301" s="9"/>
      <c r="LP301" s="9"/>
      <c r="LQ301" s="9"/>
      <c r="LR301" s="9"/>
      <c r="LS301" s="9"/>
      <c r="LT301" s="9"/>
    </row>
    <row r="302" spans="1:332" s="410" customFormat="1" ht="204.75" x14ac:dyDescent="0.25">
      <c r="A302" s="662" t="str">
        <f>CONCATENATE(MUEBLES2[[#This Row],[No..]],"-",MUEBLES2[[#This Row],[No. Area ]],"-",MUEBLES2[[#This Row],[No. Del Bien ]],"-",MUEBLES2[[#This Row],[No. Consecutivo del Bien ]],"-",MUEBLES2[[#This Row],[No. de inventario]])</f>
        <v>01-24-115-047-0296</v>
      </c>
      <c r="B302" s="495"/>
      <c r="C302" s="495" t="s">
        <v>7020</v>
      </c>
      <c r="D302" s="494" t="s">
        <v>4060</v>
      </c>
      <c r="E302" s="495" t="str">
        <f>VLOOKUP(MUEBLES2[[#This Row],[No..]],EDIFICIOS[],2,FALSE)</f>
        <v>PALACIO MUNICIPAL</v>
      </c>
      <c r="F302" s="495" t="str">
        <f>VLOOKUP(MUEBLES2[[#This Row],[No..]],EDIFICIOS[],3,FALSE)</f>
        <v>PALACIO MUNICIPAL, S/N, COLONIA CENTRO</v>
      </c>
      <c r="G302" s="496" t="s">
        <v>4269</v>
      </c>
      <c r="H302" s="494" t="str">
        <f>VLOOKUP(MUEBLES2[[#This Row],[No. Area ]],AREAS[],2,FALSE)</f>
        <v>TESORERÍA MUNICIPAL</v>
      </c>
      <c r="I302" s="496" t="str">
        <f>VLOOKUP(MUEBLES2[[#This Row],[No. Area ]],AREAS[],5,FALSE)</f>
        <v>C. P. NOHEMI VIRIDIANA CORTEZ MONTER</v>
      </c>
      <c r="J302" s="496">
        <v>406</v>
      </c>
      <c r="K302" s="494" t="str">
        <f>VLOOKUP(MUEBLES2[[#This Row],[Núm. De nomina]],PERSONAL[],2,FALSE)</f>
        <v>C. GLORIA PÉREZ GARCÍA</v>
      </c>
      <c r="L302" s="496" t="str">
        <f>VLOOKUP(MUEBLES2[[#This Row],[Núm. De nomina]],PERSONAL[],3,FALSE)</f>
        <v>AUXILIAR ADMINISTRATIVO</v>
      </c>
      <c r="M302" s="494" t="s">
        <v>4379</v>
      </c>
      <c r="N302" s="529" t="s">
        <v>4738</v>
      </c>
      <c r="O302" s="497" t="str">
        <f>VLOOKUP(MUEBLES2[[#This Row],[No. Del Bien ]],BIENES[],2,FALSE)</f>
        <v xml:space="preserve">ESCRITORIO </v>
      </c>
      <c r="P302" s="499" t="s">
        <v>2453</v>
      </c>
      <c r="Q302" s="529" t="s">
        <v>5238</v>
      </c>
      <c r="R302" s="494" t="s">
        <v>39</v>
      </c>
      <c r="S302" s="494" t="s">
        <v>39</v>
      </c>
      <c r="T302" s="494" t="s">
        <v>39</v>
      </c>
      <c r="U302" s="494" t="s">
        <v>40</v>
      </c>
      <c r="V302" s="525">
        <v>40953</v>
      </c>
      <c r="W302" s="528">
        <v>1972</v>
      </c>
      <c r="X302" s="528">
        <v>1971</v>
      </c>
      <c r="Y302" s="528">
        <v>1</v>
      </c>
      <c r="Z302" s="510" t="s">
        <v>26</v>
      </c>
      <c r="AA302" s="546"/>
      <c r="AB302" s="493"/>
      <c r="AC302" s="600"/>
      <c r="AD302" s="409"/>
      <c r="AE302" s="409"/>
      <c r="AF302" s="409"/>
      <c r="AG302" s="409"/>
      <c r="AH302" s="409"/>
      <c r="AI302" s="409"/>
      <c r="AJ302" s="409"/>
      <c r="AK302" s="409"/>
      <c r="AL302" s="409"/>
      <c r="AM302" s="409"/>
      <c r="AN302" s="409"/>
      <c r="AO302" s="409"/>
      <c r="AP302" s="409"/>
      <c r="AQ302" s="409"/>
      <c r="AR302" s="409"/>
      <c r="AS302" s="409"/>
      <c r="AT302" s="409"/>
      <c r="AU302" s="409"/>
      <c r="AV302" s="409"/>
      <c r="AW302" s="409"/>
      <c r="AX302" s="409"/>
      <c r="AY302" s="409"/>
      <c r="AZ302" s="409"/>
      <c r="BA302" s="409"/>
      <c r="BB302" s="409"/>
      <c r="BC302" s="409"/>
      <c r="BD302" s="409"/>
      <c r="BE302" s="409"/>
      <c r="BF302" s="409"/>
      <c r="BG302" s="409"/>
      <c r="BH302" s="409"/>
      <c r="BI302" s="409"/>
      <c r="BJ302" s="409"/>
      <c r="BK302" s="409"/>
      <c r="BL302" s="409"/>
      <c r="BM302" s="409"/>
      <c r="BN302" s="409"/>
      <c r="BO302" s="409"/>
      <c r="BP302" s="409"/>
      <c r="BQ302" s="409"/>
      <c r="BR302" s="409"/>
      <c r="BS302" s="409"/>
      <c r="BT302" s="409"/>
      <c r="BU302" s="409"/>
      <c r="BV302" s="409"/>
      <c r="BW302" s="409"/>
      <c r="BX302" s="409"/>
      <c r="BY302" s="409"/>
      <c r="BZ302" s="409"/>
      <c r="CA302" s="409"/>
      <c r="CB302" s="409"/>
      <c r="CC302" s="409"/>
      <c r="CD302" s="409"/>
      <c r="CE302" s="409"/>
      <c r="CF302" s="409"/>
      <c r="CG302" s="409"/>
      <c r="CH302" s="409"/>
      <c r="CI302" s="409"/>
      <c r="CJ302" s="409"/>
      <c r="CK302" s="409"/>
      <c r="CL302" s="409"/>
      <c r="CM302" s="409"/>
      <c r="CN302" s="409"/>
      <c r="CO302" s="409"/>
      <c r="CP302" s="409"/>
      <c r="CQ302" s="409"/>
      <c r="CR302" s="409"/>
      <c r="CS302" s="409"/>
      <c r="CT302" s="409"/>
      <c r="CU302" s="409"/>
      <c r="CV302" s="409"/>
      <c r="CW302" s="409"/>
      <c r="CX302" s="409"/>
      <c r="CY302" s="409"/>
      <c r="CZ302" s="409"/>
      <c r="DA302" s="409"/>
      <c r="DB302" s="409"/>
      <c r="DC302" s="409"/>
      <c r="DD302" s="409"/>
      <c r="DE302" s="409"/>
      <c r="DF302" s="409"/>
      <c r="DG302" s="409"/>
      <c r="DH302" s="409"/>
      <c r="DI302" s="409"/>
      <c r="DJ302" s="409"/>
      <c r="DK302" s="409"/>
      <c r="DL302" s="409"/>
      <c r="DM302" s="409"/>
      <c r="DN302" s="409"/>
      <c r="DO302" s="409"/>
      <c r="DP302" s="409"/>
      <c r="DQ302" s="409"/>
      <c r="DR302" s="409"/>
      <c r="DS302" s="409"/>
      <c r="DT302" s="409"/>
      <c r="DU302" s="409"/>
      <c r="DV302" s="409"/>
      <c r="DW302" s="409"/>
      <c r="DX302" s="409"/>
      <c r="DY302" s="409"/>
      <c r="DZ302" s="409"/>
      <c r="EA302" s="409"/>
      <c r="EB302" s="409"/>
      <c r="EC302" s="409"/>
      <c r="ED302" s="409"/>
      <c r="EE302" s="409"/>
      <c r="EF302" s="409"/>
      <c r="EG302" s="409"/>
      <c r="EH302" s="409"/>
      <c r="EI302" s="409"/>
      <c r="EJ302" s="409"/>
      <c r="EK302" s="409"/>
      <c r="EL302" s="409"/>
      <c r="EM302" s="409"/>
      <c r="EN302" s="409"/>
      <c r="EO302" s="409"/>
      <c r="EP302" s="409"/>
      <c r="EQ302" s="409"/>
      <c r="ER302" s="409"/>
      <c r="ES302" s="409"/>
      <c r="ET302" s="409"/>
      <c r="EU302" s="409"/>
      <c r="EV302" s="409"/>
      <c r="EW302" s="409"/>
      <c r="EX302" s="409"/>
      <c r="EY302" s="409"/>
      <c r="EZ302" s="409"/>
      <c r="FA302" s="409"/>
      <c r="FB302" s="409"/>
      <c r="FC302" s="409"/>
      <c r="FD302" s="409"/>
      <c r="FE302" s="409"/>
      <c r="FF302" s="409"/>
      <c r="FG302" s="409"/>
      <c r="FH302" s="409"/>
      <c r="FI302" s="409"/>
      <c r="FJ302" s="409"/>
      <c r="FK302" s="409"/>
      <c r="FL302" s="409"/>
      <c r="FM302" s="409"/>
      <c r="FN302" s="409"/>
      <c r="FO302" s="409"/>
      <c r="FP302" s="409"/>
      <c r="FQ302" s="409"/>
      <c r="FR302" s="409"/>
      <c r="FS302" s="409"/>
      <c r="FT302" s="409"/>
      <c r="FU302" s="409"/>
      <c r="FV302" s="409"/>
      <c r="FW302" s="409"/>
      <c r="FX302" s="409"/>
      <c r="FY302" s="409"/>
      <c r="FZ302" s="409"/>
      <c r="GA302" s="409"/>
      <c r="GB302" s="409"/>
      <c r="GC302" s="409"/>
      <c r="GD302" s="409"/>
      <c r="GE302" s="409"/>
      <c r="GF302" s="409"/>
      <c r="GG302" s="409"/>
      <c r="GH302" s="409"/>
      <c r="GI302" s="409"/>
      <c r="GJ302" s="409"/>
      <c r="GK302" s="409"/>
      <c r="GL302" s="409"/>
      <c r="GM302" s="409"/>
      <c r="GN302" s="409"/>
      <c r="GO302" s="409"/>
      <c r="GP302" s="409"/>
      <c r="GQ302" s="409"/>
      <c r="GR302" s="409"/>
      <c r="GS302" s="409"/>
      <c r="GT302" s="409"/>
      <c r="GU302" s="409"/>
      <c r="GV302" s="409"/>
      <c r="GW302" s="409"/>
      <c r="GX302" s="409"/>
      <c r="GY302" s="409"/>
      <c r="GZ302" s="409"/>
      <c r="HA302" s="409"/>
      <c r="HB302" s="409"/>
      <c r="HC302" s="409"/>
      <c r="HD302" s="409"/>
      <c r="HE302" s="409"/>
      <c r="HF302" s="409"/>
      <c r="HG302" s="409"/>
      <c r="HH302" s="409"/>
      <c r="HI302" s="409"/>
      <c r="HJ302" s="409"/>
      <c r="HK302" s="409"/>
      <c r="HL302" s="409"/>
      <c r="HM302" s="409"/>
      <c r="HN302" s="409"/>
      <c r="HO302" s="409"/>
      <c r="HP302" s="409"/>
      <c r="HQ302" s="409"/>
      <c r="HR302" s="409"/>
      <c r="HS302" s="409"/>
      <c r="HT302" s="409"/>
      <c r="HU302" s="409"/>
      <c r="HV302" s="409"/>
      <c r="HW302" s="409"/>
      <c r="HX302" s="409"/>
      <c r="HY302" s="409"/>
      <c r="HZ302" s="409"/>
      <c r="IA302" s="409"/>
      <c r="IB302" s="409"/>
      <c r="IC302" s="409"/>
      <c r="ID302" s="409"/>
      <c r="IE302" s="409"/>
      <c r="IF302" s="409"/>
      <c r="IG302" s="409"/>
      <c r="IH302" s="409"/>
      <c r="II302" s="409"/>
      <c r="IJ302" s="409"/>
      <c r="IK302" s="409"/>
      <c r="IL302" s="409"/>
      <c r="IM302" s="409"/>
      <c r="IN302" s="409"/>
      <c r="IO302" s="409"/>
      <c r="IP302" s="409"/>
      <c r="IQ302" s="409"/>
      <c r="IR302" s="409"/>
      <c r="IS302" s="409"/>
      <c r="IT302" s="409"/>
      <c r="IU302" s="409"/>
      <c r="IV302" s="409"/>
      <c r="IW302" s="409"/>
      <c r="IX302" s="409"/>
      <c r="IY302" s="409"/>
      <c r="IZ302" s="409"/>
      <c r="JA302" s="409"/>
      <c r="JB302" s="409"/>
      <c r="JC302" s="409"/>
      <c r="JD302" s="409"/>
      <c r="JE302" s="409"/>
      <c r="JF302" s="409"/>
      <c r="JG302" s="409"/>
      <c r="JH302" s="409"/>
      <c r="JI302" s="409"/>
      <c r="JJ302" s="409"/>
      <c r="JK302" s="409"/>
      <c r="JL302" s="409"/>
      <c r="JM302" s="409"/>
      <c r="JN302" s="409"/>
      <c r="JO302" s="409"/>
      <c r="JP302" s="409"/>
      <c r="JQ302" s="409"/>
      <c r="JR302" s="409"/>
      <c r="JS302" s="409"/>
      <c r="JT302" s="409"/>
      <c r="JU302" s="409"/>
      <c r="JV302" s="409"/>
      <c r="JW302" s="409"/>
      <c r="JX302" s="409"/>
      <c r="JY302" s="409"/>
      <c r="JZ302" s="409"/>
      <c r="KA302" s="409"/>
      <c r="KB302" s="409"/>
      <c r="KC302" s="409"/>
      <c r="KD302" s="409"/>
      <c r="KE302" s="409"/>
      <c r="KF302" s="409"/>
      <c r="KG302" s="409"/>
      <c r="KH302" s="409"/>
      <c r="KI302" s="409"/>
      <c r="KJ302" s="409"/>
      <c r="KK302" s="409"/>
      <c r="KL302" s="409"/>
      <c r="KM302" s="409"/>
      <c r="KN302" s="409"/>
      <c r="KO302" s="409"/>
      <c r="KP302" s="409"/>
      <c r="KQ302" s="409"/>
      <c r="KR302" s="409"/>
      <c r="KS302" s="409"/>
      <c r="KT302" s="409"/>
      <c r="KU302" s="409"/>
      <c r="KV302" s="409"/>
      <c r="KW302" s="409"/>
      <c r="KX302" s="409"/>
      <c r="KY302" s="409"/>
      <c r="KZ302" s="409"/>
      <c r="LA302" s="409"/>
      <c r="LB302" s="409"/>
      <c r="LC302" s="409"/>
      <c r="LD302" s="409"/>
      <c r="LE302" s="409"/>
      <c r="LF302" s="409"/>
      <c r="LG302" s="409"/>
      <c r="LH302" s="409"/>
      <c r="LI302" s="409"/>
      <c r="LJ302" s="409"/>
      <c r="LK302" s="409"/>
      <c r="LL302" s="409"/>
      <c r="LM302" s="409"/>
      <c r="LN302" s="409"/>
      <c r="LO302" s="409"/>
      <c r="LP302" s="409"/>
      <c r="LQ302" s="409"/>
      <c r="LR302" s="409"/>
      <c r="LS302" s="409"/>
      <c r="LT302" s="409"/>
    </row>
    <row r="303" spans="1:332" s="15" customFormat="1" ht="78.75" x14ac:dyDescent="0.25">
      <c r="A303" s="662" t="str">
        <f>CONCATENATE(MUEBLES2[[#This Row],[No..]],"-",MUEBLES2[[#This Row],[No. Area ]],"-",MUEBLES2[[#This Row],[No. Del Bien ]],"-",MUEBLES2[[#This Row],[No. Consecutivo del Bien ]],"-",MUEBLES2[[#This Row],[No. de inventario]])</f>
        <v>01-24-218-005-0297</v>
      </c>
      <c r="B303" s="495"/>
      <c r="C303" s="495" t="s">
        <v>7021</v>
      </c>
      <c r="D303" s="494" t="s">
        <v>4060</v>
      </c>
      <c r="E303" s="495" t="str">
        <f>VLOOKUP(MUEBLES2[[#This Row],[No..]],EDIFICIOS[],2,FALSE)</f>
        <v>PALACIO MUNICIPAL</v>
      </c>
      <c r="F303" s="495" t="str">
        <f>VLOOKUP(MUEBLES2[[#This Row],[No..]],EDIFICIOS[],3,FALSE)</f>
        <v>PALACIO MUNICIPAL, S/N, COLONIA CENTRO</v>
      </c>
      <c r="G303" s="496" t="s">
        <v>4269</v>
      </c>
      <c r="H303" s="494" t="str">
        <f>VLOOKUP(MUEBLES2[[#This Row],[No. Area ]],AREAS[],2,FALSE)</f>
        <v>TESORERÍA MUNICIPAL</v>
      </c>
      <c r="I303" s="496" t="str">
        <f>VLOOKUP(MUEBLES2[[#This Row],[No. Area ]],AREAS[],5,FALSE)</f>
        <v>C. P. NOHEMI VIRIDIANA CORTEZ MONTER</v>
      </c>
      <c r="J303" s="496">
        <v>406</v>
      </c>
      <c r="K303" s="494" t="str">
        <f>VLOOKUP(MUEBLES2[[#This Row],[Núm. De nomina]],PERSONAL[],2,FALSE)</f>
        <v>C. GLORIA PÉREZ GARCÍA</v>
      </c>
      <c r="L303" s="496" t="str">
        <f>VLOOKUP(MUEBLES2[[#This Row],[Núm. De nomina]],PERSONAL[],3,FALSE)</f>
        <v>AUXILIAR ADMINISTRATIVO</v>
      </c>
      <c r="M303" s="494" t="s">
        <v>4851</v>
      </c>
      <c r="N303" s="529" t="s">
        <v>4696</v>
      </c>
      <c r="O303" s="497" t="str">
        <f>VLOOKUP(MUEBLES2[[#This Row],[No. Del Bien ]],BIENES[],2,FALSE)</f>
        <v xml:space="preserve">NO BREAK </v>
      </c>
      <c r="P303" s="499" t="s">
        <v>292</v>
      </c>
      <c r="Q303" s="529" t="s">
        <v>5239</v>
      </c>
      <c r="R303" s="494" t="s">
        <v>293</v>
      </c>
      <c r="S303" s="494" t="s">
        <v>294</v>
      </c>
      <c r="T303" s="494">
        <v>221612302853</v>
      </c>
      <c r="U303" s="494"/>
      <c r="V303" s="525"/>
      <c r="W303" s="528"/>
      <c r="X303" s="528"/>
      <c r="Y303" s="528"/>
      <c r="Z303" s="510" t="s">
        <v>33</v>
      </c>
      <c r="AA303" s="546"/>
      <c r="AB303" s="493"/>
      <c r="AC303" s="600"/>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c r="DL303" s="9"/>
      <c r="DM303" s="9"/>
      <c r="DN303" s="9"/>
      <c r="DO303" s="9"/>
      <c r="DP303" s="9"/>
      <c r="DQ303" s="9"/>
      <c r="DR303" s="9"/>
      <c r="DS303" s="9"/>
      <c r="DT303" s="9"/>
      <c r="DU303" s="9"/>
      <c r="DV303" s="9"/>
      <c r="DW303" s="9"/>
      <c r="DX303" s="9"/>
      <c r="DY303" s="9"/>
      <c r="DZ303" s="9"/>
      <c r="EA303" s="9"/>
      <c r="EB303" s="9"/>
      <c r="EC303" s="9"/>
      <c r="ED303" s="9"/>
      <c r="EE303" s="9"/>
      <c r="EF303" s="9"/>
      <c r="EG303" s="9"/>
      <c r="EH303" s="9"/>
      <c r="EI303" s="9"/>
      <c r="EJ303" s="9"/>
      <c r="EK303" s="9"/>
      <c r="EL303" s="9"/>
      <c r="EM303" s="9"/>
      <c r="EN303" s="9"/>
      <c r="EO303" s="9"/>
      <c r="EP303" s="9"/>
      <c r="EQ303" s="9"/>
      <c r="ER303" s="9"/>
      <c r="ES303" s="9"/>
      <c r="ET303" s="9"/>
      <c r="EU303" s="9"/>
      <c r="EV303" s="9"/>
      <c r="EW303" s="9"/>
      <c r="EX303" s="9"/>
      <c r="EY303" s="9"/>
      <c r="EZ303" s="9"/>
      <c r="FA303" s="9"/>
      <c r="FB303" s="9"/>
      <c r="FC303" s="9"/>
      <c r="FD303" s="9"/>
      <c r="FE303" s="9"/>
      <c r="FF303" s="9"/>
      <c r="FG303" s="9"/>
      <c r="FH303" s="9"/>
      <c r="FI303" s="9"/>
      <c r="FJ303" s="9"/>
      <c r="FK303" s="9"/>
      <c r="FL303" s="9"/>
      <c r="FM303" s="9"/>
      <c r="FN303" s="9"/>
      <c r="FO303" s="9"/>
      <c r="FP303" s="9"/>
      <c r="FQ303" s="9"/>
      <c r="FR303" s="9"/>
      <c r="FS303" s="9"/>
      <c r="FT303" s="9"/>
      <c r="FU303" s="9"/>
      <c r="FV303" s="9"/>
      <c r="FW303" s="9"/>
      <c r="FX303" s="9"/>
      <c r="FY303" s="9"/>
      <c r="FZ303" s="9"/>
      <c r="GA303" s="9"/>
      <c r="GB303" s="9"/>
      <c r="GC303" s="9"/>
      <c r="GD303" s="9"/>
      <c r="GE303" s="9"/>
      <c r="GF303" s="9"/>
      <c r="GG303" s="9"/>
      <c r="GH303" s="9"/>
      <c r="GI303" s="9"/>
      <c r="GJ303" s="9"/>
      <c r="GK303" s="9"/>
      <c r="GL303" s="9"/>
      <c r="GM303" s="9"/>
      <c r="GN303" s="9"/>
      <c r="GO303" s="9"/>
      <c r="GP303" s="9"/>
      <c r="GQ303" s="9"/>
      <c r="GR303" s="9"/>
      <c r="GS303" s="9"/>
      <c r="GT303" s="9"/>
      <c r="GU303" s="9"/>
      <c r="GV303" s="9"/>
      <c r="GW303" s="9"/>
      <c r="GX303" s="9"/>
      <c r="GY303" s="9"/>
      <c r="GZ303" s="9"/>
      <c r="HA303" s="9"/>
      <c r="HB303" s="9"/>
      <c r="HC303" s="9"/>
      <c r="HD303" s="9"/>
      <c r="HE303" s="9"/>
      <c r="HF303" s="9"/>
      <c r="HG303" s="9"/>
      <c r="HH303" s="9"/>
      <c r="HI303" s="9"/>
      <c r="HJ303" s="9"/>
      <c r="HK303" s="9"/>
      <c r="HL303" s="9"/>
      <c r="HM303" s="9"/>
      <c r="HN303" s="9"/>
      <c r="HO303" s="9"/>
      <c r="HP303" s="9"/>
      <c r="HQ303" s="9"/>
      <c r="HR303" s="9"/>
      <c r="HS303" s="9"/>
      <c r="HT303" s="9"/>
      <c r="HU303" s="9"/>
      <c r="HV303" s="9"/>
      <c r="HW303" s="9"/>
      <c r="HX303" s="9"/>
      <c r="HY303" s="9"/>
      <c r="HZ303" s="9"/>
      <c r="IA303" s="9"/>
      <c r="IB303" s="9"/>
      <c r="IC303" s="9"/>
      <c r="ID303" s="9"/>
      <c r="IE303" s="9"/>
      <c r="IF303" s="9"/>
      <c r="IG303" s="9"/>
      <c r="IH303" s="9"/>
      <c r="II303" s="9"/>
      <c r="IJ303" s="9"/>
      <c r="IK303" s="9"/>
      <c r="IL303" s="9"/>
      <c r="IM303" s="9"/>
      <c r="IN303" s="9"/>
      <c r="IO303" s="9"/>
      <c r="IP303" s="9"/>
      <c r="IQ303" s="9"/>
      <c r="IR303" s="9"/>
      <c r="IS303" s="9"/>
      <c r="IT303" s="9"/>
      <c r="IU303" s="9"/>
      <c r="IV303" s="9"/>
      <c r="IW303" s="9"/>
      <c r="IX303" s="9"/>
      <c r="IY303" s="9"/>
      <c r="IZ303" s="9"/>
      <c r="JA303" s="9"/>
      <c r="JB303" s="9"/>
      <c r="JC303" s="9"/>
      <c r="JD303" s="9"/>
      <c r="JE303" s="9"/>
      <c r="JF303" s="9"/>
      <c r="JG303" s="9"/>
      <c r="JH303" s="9"/>
      <c r="JI303" s="9"/>
      <c r="JJ303" s="9"/>
      <c r="JK303" s="9"/>
      <c r="JL303" s="9"/>
      <c r="JM303" s="9"/>
      <c r="JN303" s="9"/>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c r="KN303" s="9"/>
      <c r="KO303" s="9"/>
      <c r="KP303" s="9"/>
      <c r="KQ303" s="9"/>
      <c r="KR303" s="9"/>
      <c r="KS303" s="9"/>
      <c r="KT303" s="9"/>
      <c r="KU303" s="9"/>
      <c r="KV303" s="9"/>
      <c r="KW303" s="9"/>
      <c r="KX303" s="9"/>
      <c r="KY303" s="9"/>
      <c r="KZ303" s="9"/>
      <c r="LA303" s="9"/>
      <c r="LB303" s="9"/>
      <c r="LC303" s="9"/>
      <c r="LD303" s="9"/>
      <c r="LE303" s="9"/>
      <c r="LF303" s="9"/>
      <c r="LG303" s="9"/>
      <c r="LH303" s="9"/>
      <c r="LI303" s="9"/>
      <c r="LJ303" s="9"/>
      <c r="LK303" s="9"/>
      <c r="LL303" s="9"/>
      <c r="LM303" s="9"/>
      <c r="LN303" s="9"/>
      <c r="LO303" s="9"/>
      <c r="LP303" s="9"/>
      <c r="LQ303" s="9"/>
      <c r="LR303" s="9"/>
      <c r="LS303" s="9"/>
      <c r="LT303" s="9"/>
    </row>
    <row r="304" spans="1:332" s="15" customFormat="1" ht="78.75" x14ac:dyDescent="0.25">
      <c r="A304" s="662" t="str">
        <f>CONCATENATE(MUEBLES2[[#This Row],[No..]],"-",MUEBLES2[[#This Row],[No. Area ]],"-",MUEBLES2[[#This Row],[No. Del Bien ]],"-",MUEBLES2[[#This Row],[No. Consecutivo del Bien ]],"-",MUEBLES2[[#This Row],[No. de inventario]])</f>
        <v>01-24-007-007-0298</v>
      </c>
      <c r="B304" s="495"/>
      <c r="C304" s="495" t="s">
        <v>7022</v>
      </c>
      <c r="D304" s="494" t="s">
        <v>4060</v>
      </c>
      <c r="E304" s="495" t="str">
        <f>VLOOKUP(MUEBLES2[[#This Row],[No..]],EDIFICIOS[],2,FALSE)</f>
        <v>PALACIO MUNICIPAL</v>
      </c>
      <c r="F304" s="495" t="str">
        <f>VLOOKUP(MUEBLES2[[#This Row],[No..]],EDIFICIOS[],3,FALSE)</f>
        <v>PALACIO MUNICIPAL, S/N, COLONIA CENTRO</v>
      </c>
      <c r="G304" s="496" t="s">
        <v>4269</v>
      </c>
      <c r="H304" s="494" t="str">
        <f>VLOOKUP(MUEBLES2[[#This Row],[No. Area ]],AREAS[],2,FALSE)</f>
        <v>TESORERÍA MUNICIPAL</v>
      </c>
      <c r="I304" s="496" t="str">
        <f>VLOOKUP(MUEBLES2[[#This Row],[No. Area ]],AREAS[],5,FALSE)</f>
        <v>C. P. NOHEMI VIRIDIANA CORTEZ MONTER</v>
      </c>
      <c r="J304" s="496">
        <v>79</v>
      </c>
      <c r="K304" s="494" t="str">
        <f>VLOOKUP(MUEBLES2[[#This Row],[Núm. De nomina]],PERSONAL[],2,FALSE)</f>
        <v>P. LCP. SANDRA PÉREZ CRUZ</v>
      </c>
      <c r="L304" s="496" t="str">
        <f>VLOOKUP(MUEBLES2[[#This Row],[Núm. De nomina]],PERSONAL[],3,FALSE)</f>
        <v>AUXILIAR</v>
      </c>
      <c r="M304" s="494" t="s">
        <v>4698</v>
      </c>
      <c r="N304" s="529" t="s">
        <v>4698</v>
      </c>
      <c r="O304" s="497" t="str">
        <f>VLOOKUP(MUEBLES2[[#This Row],[No. Del Bien ]],BIENES[],2,FALSE)</f>
        <v>ANAQUEL</v>
      </c>
      <c r="P304" s="499" t="s">
        <v>2835</v>
      </c>
      <c r="Q304" s="529" t="s">
        <v>5240</v>
      </c>
      <c r="R304" s="494" t="s">
        <v>39</v>
      </c>
      <c r="S304" s="494" t="s">
        <v>39</v>
      </c>
      <c r="T304" s="494" t="s">
        <v>39</v>
      </c>
      <c r="U304" s="494" t="s">
        <v>40</v>
      </c>
      <c r="V304" s="525">
        <v>42618</v>
      </c>
      <c r="W304" s="528">
        <v>3518.55</v>
      </c>
      <c r="X304" s="528">
        <v>0</v>
      </c>
      <c r="Y304" s="528">
        <v>3518.55</v>
      </c>
      <c r="Z304" s="510" t="s">
        <v>26</v>
      </c>
      <c r="AA304" s="546"/>
      <c r="AB304" s="493"/>
      <c r="AC304" s="600"/>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c r="DL304" s="9"/>
      <c r="DM304" s="9"/>
      <c r="DN304" s="9"/>
      <c r="DO304" s="9"/>
      <c r="DP304" s="9"/>
      <c r="DQ304" s="9"/>
      <c r="DR304" s="9"/>
      <c r="DS304" s="9"/>
      <c r="DT304" s="9"/>
      <c r="DU304" s="9"/>
      <c r="DV304" s="9"/>
      <c r="DW304" s="9"/>
      <c r="DX304" s="9"/>
      <c r="DY304" s="9"/>
      <c r="DZ304" s="9"/>
      <c r="EA304" s="9"/>
      <c r="EB304" s="9"/>
      <c r="EC304" s="9"/>
      <c r="ED304" s="9"/>
      <c r="EE304" s="9"/>
      <c r="EF304" s="9"/>
      <c r="EG304" s="9"/>
      <c r="EH304" s="9"/>
      <c r="EI304" s="9"/>
      <c r="EJ304" s="9"/>
      <c r="EK304" s="9"/>
      <c r="EL304" s="9"/>
      <c r="EM304" s="9"/>
      <c r="EN304" s="9"/>
      <c r="EO304" s="9"/>
      <c r="EP304" s="9"/>
      <c r="EQ304" s="9"/>
      <c r="ER304" s="9"/>
      <c r="ES304" s="9"/>
      <c r="ET304" s="9"/>
      <c r="EU304" s="9"/>
      <c r="EV304" s="9"/>
      <c r="EW304" s="9"/>
      <c r="EX304" s="9"/>
      <c r="EY304" s="9"/>
      <c r="EZ304" s="9"/>
      <c r="FA304" s="9"/>
      <c r="FB304" s="9"/>
      <c r="FC304" s="9"/>
      <c r="FD304" s="9"/>
      <c r="FE304" s="9"/>
      <c r="FF304" s="9"/>
      <c r="FG304" s="9"/>
      <c r="FH304" s="9"/>
      <c r="FI304" s="9"/>
      <c r="FJ304" s="9"/>
      <c r="FK304" s="9"/>
      <c r="FL304" s="9"/>
      <c r="FM304" s="9"/>
      <c r="FN304" s="9"/>
      <c r="FO304" s="9"/>
      <c r="FP304" s="9"/>
      <c r="FQ304" s="9"/>
      <c r="FR304" s="9"/>
      <c r="FS304" s="9"/>
      <c r="FT304" s="9"/>
      <c r="FU304" s="9"/>
      <c r="FV304" s="9"/>
      <c r="FW304" s="9"/>
      <c r="FX304" s="9"/>
      <c r="FY304" s="9"/>
      <c r="FZ304" s="9"/>
      <c r="GA304" s="9"/>
      <c r="GB304" s="9"/>
      <c r="GC304" s="9"/>
      <c r="GD304" s="9"/>
      <c r="GE304" s="9"/>
      <c r="GF304" s="9"/>
      <c r="GG304" s="9"/>
      <c r="GH304" s="9"/>
      <c r="GI304" s="9"/>
      <c r="GJ304" s="9"/>
      <c r="GK304" s="9"/>
      <c r="GL304" s="9"/>
      <c r="GM304" s="9"/>
      <c r="GN304" s="9"/>
      <c r="GO304" s="9"/>
      <c r="GP304" s="9"/>
      <c r="GQ304" s="9"/>
      <c r="GR304" s="9"/>
      <c r="GS304" s="9"/>
      <c r="GT304" s="9"/>
      <c r="GU304" s="9"/>
      <c r="GV304" s="9"/>
      <c r="GW304" s="9"/>
      <c r="GX304" s="9"/>
      <c r="GY304" s="9"/>
      <c r="GZ304" s="9"/>
      <c r="HA304" s="9"/>
      <c r="HB304" s="9"/>
      <c r="HC304" s="9"/>
      <c r="HD304" s="9"/>
      <c r="HE304" s="9"/>
      <c r="HF304" s="9"/>
      <c r="HG304" s="9"/>
      <c r="HH304" s="9"/>
      <c r="HI304" s="9"/>
      <c r="HJ304" s="9"/>
      <c r="HK304" s="9"/>
      <c r="HL304" s="9"/>
      <c r="HM304" s="9"/>
      <c r="HN304" s="9"/>
      <c r="HO304" s="9"/>
      <c r="HP304" s="9"/>
      <c r="HQ304" s="9"/>
      <c r="HR304" s="9"/>
      <c r="HS304" s="9"/>
      <c r="HT304" s="9"/>
      <c r="HU304" s="9"/>
      <c r="HV304" s="9"/>
      <c r="HW304" s="9"/>
      <c r="HX304" s="9"/>
      <c r="HY304" s="9"/>
      <c r="HZ304" s="9"/>
      <c r="IA304" s="9"/>
      <c r="IB304" s="9"/>
      <c r="IC304" s="9"/>
      <c r="ID304" s="9"/>
      <c r="IE304" s="9"/>
      <c r="IF304" s="9"/>
      <c r="IG304" s="9"/>
      <c r="IH304" s="9"/>
      <c r="II304" s="9"/>
      <c r="IJ304" s="9"/>
      <c r="IK304" s="9"/>
      <c r="IL304" s="9"/>
      <c r="IM304" s="9"/>
      <c r="IN304" s="9"/>
      <c r="IO304" s="9"/>
      <c r="IP304" s="9"/>
      <c r="IQ304" s="9"/>
      <c r="IR304" s="9"/>
      <c r="IS304" s="9"/>
      <c r="IT304" s="9"/>
      <c r="IU304" s="9"/>
      <c r="IV304" s="9"/>
      <c r="IW304" s="9"/>
      <c r="IX304" s="9"/>
      <c r="IY304" s="9"/>
      <c r="IZ304" s="9"/>
      <c r="JA304" s="9"/>
      <c r="JB304" s="9"/>
      <c r="JC304" s="9"/>
      <c r="JD304" s="9"/>
      <c r="JE304" s="9"/>
      <c r="JF304" s="9"/>
      <c r="JG304" s="9"/>
      <c r="JH304" s="9"/>
      <c r="JI304" s="9"/>
      <c r="JJ304" s="9"/>
      <c r="JK304" s="9"/>
      <c r="JL304" s="9"/>
      <c r="JM304" s="9"/>
      <c r="JN304" s="9"/>
      <c r="JO304" s="9"/>
      <c r="JP304" s="9"/>
      <c r="JQ304" s="9"/>
      <c r="JR304" s="9"/>
      <c r="JS304" s="9"/>
      <c r="JT304" s="9"/>
      <c r="JU304" s="9"/>
      <c r="JV304" s="9"/>
      <c r="JW304" s="9"/>
      <c r="JX304" s="9"/>
      <c r="JY304" s="9"/>
      <c r="JZ304" s="9"/>
      <c r="KA304" s="9"/>
      <c r="KB304" s="9"/>
      <c r="KC304" s="9"/>
      <c r="KD304" s="9"/>
      <c r="KE304" s="9"/>
      <c r="KF304" s="9"/>
      <c r="KG304" s="9"/>
      <c r="KH304" s="9"/>
      <c r="KI304" s="9"/>
      <c r="KJ304" s="9"/>
      <c r="KK304" s="9"/>
      <c r="KL304" s="9"/>
      <c r="KM304" s="9"/>
      <c r="KN304" s="9"/>
      <c r="KO304" s="9"/>
      <c r="KP304" s="9"/>
      <c r="KQ304" s="9"/>
      <c r="KR304" s="9"/>
      <c r="KS304" s="9"/>
      <c r="KT304" s="9"/>
      <c r="KU304" s="9"/>
      <c r="KV304" s="9"/>
      <c r="KW304" s="9"/>
      <c r="KX304" s="9"/>
      <c r="KY304" s="9"/>
      <c r="KZ304" s="9"/>
      <c r="LA304" s="9"/>
      <c r="LB304" s="9"/>
      <c r="LC304" s="9"/>
      <c r="LD304" s="9"/>
      <c r="LE304" s="9"/>
      <c r="LF304" s="9"/>
      <c r="LG304" s="9"/>
      <c r="LH304" s="9"/>
      <c r="LI304" s="9"/>
      <c r="LJ304" s="9"/>
      <c r="LK304" s="9"/>
      <c r="LL304" s="9"/>
      <c r="LM304" s="9"/>
      <c r="LN304" s="9"/>
      <c r="LO304" s="9"/>
      <c r="LP304" s="9"/>
      <c r="LQ304" s="9"/>
      <c r="LR304" s="9"/>
      <c r="LS304" s="9"/>
      <c r="LT304" s="9"/>
    </row>
    <row r="305" spans="1:332" s="15" customFormat="1" ht="78.75" x14ac:dyDescent="0.25">
      <c r="A305" s="662" t="str">
        <f>CONCATENATE(MUEBLES2[[#This Row],[No..]],"-",MUEBLES2[[#This Row],[No. Area ]],"-",MUEBLES2[[#This Row],[No. Del Bien ]],"-",MUEBLES2[[#This Row],[No. Consecutivo del Bien ]],"-",MUEBLES2[[#This Row],[No. de inventario]])</f>
        <v>01-24-007-008-0299</v>
      </c>
      <c r="B305" s="495"/>
      <c r="C305" s="495" t="s">
        <v>7023</v>
      </c>
      <c r="D305" s="494" t="s">
        <v>4060</v>
      </c>
      <c r="E305" s="495" t="str">
        <f>VLOOKUP(MUEBLES2[[#This Row],[No..]],EDIFICIOS[],2,FALSE)</f>
        <v>PALACIO MUNICIPAL</v>
      </c>
      <c r="F305" s="495" t="str">
        <f>VLOOKUP(MUEBLES2[[#This Row],[No..]],EDIFICIOS[],3,FALSE)</f>
        <v>PALACIO MUNICIPAL, S/N, COLONIA CENTRO</v>
      </c>
      <c r="G305" s="496" t="s">
        <v>4269</v>
      </c>
      <c r="H305" s="494" t="str">
        <f>VLOOKUP(MUEBLES2[[#This Row],[No. Area ]],AREAS[],2,FALSE)</f>
        <v>TESORERÍA MUNICIPAL</v>
      </c>
      <c r="I305" s="496" t="str">
        <f>VLOOKUP(MUEBLES2[[#This Row],[No. Area ]],AREAS[],5,FALSE)</f>
        <v>C. P. NOHEMI VIRIDIANA CORTEZ MONTER</v>
      </c>
      <c r="J305" s="496">
        <v>79</v>
      </c>
      <c r="K305" s="494" t="str">
        <f>VLOOKUP(MUEBLES2[[#This Row],[Núm. De nomina]],PERSONAL[],2,FALSE)</f>
        <v>P. LCP. SANDRA PÉREZ CRUZ</v>
      </c>
      <c r="L305" s="496" t="str">
        <f>VLOOKUP(MUEBLES2[[#This Row],[Núm. De nomina]],PERSONAL[],3,FALSE)</f>
        <v>AUXILIAR</v>
      </c>
      <c r="M305" s="494" t="s">
        <v>4698</v>
      </c>
      <c r="N305" s="529" t="s">
        <v>4699</v>
      </c>
      <c r="O305" s="497" t="str">
        <f>VLOOKUP(MUEBLES2[[#This Row],[No. Del Bien ]],BIENES[],2,FALSE)</f>
        <v>ANAQUEL</v>
      </c>
      <c r="P305" s="499" t="s">
        <v>2835</v>
      </c>
      <c r="Q305" s="529" t="s">
        <v>5241</v>
      </c>
      <c r="R305" s="494" t="s">
        <v>39</v>
      </c>
      <c r="S305" s="494" t="s">
        <v>39</v>
      </c>
      <c r="T305" s="494" t="s">
        <v>39</v>
      </c>
      <c r="U305" s="494" t="s">
        <v>40</v>
      </c>
      <c r="V305" s="525">
        <v>42618</v>
      </c>
      <c r="W305" s="528">
        <v>3518.55</v>
      </c>
      <c r="X305" s="528">
        <v>0</v>
      </c>
      <c r="Y305" s="528">
        <v>3518.55</v>
      </c>
      <c r="Z305" s="510" t="s">
        <v>26</v>
      </c>
      <c r="AA305" s="546"/>
      <c r="AB305" s="493"/>
      <c r="AC305" s="600"/>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c r="DL305" s="9"/>
      <c r="DM305" s="9"/>
      <c r="DN305" s="9"/>
      <c r="DO305" s="9"/>
      <c r="DP305" s="9"/>
      <c r="DQ305" s="9"/>
      <c r="DR305" s="9"/>
      <c r="DS305" s="9"/>
      <c r="DT305" s="9"/>
      <c r="DU305" s="9"/>
      <c r="DV305" s="9"/>
      <c r="DW305" s="9"/>
      <c r="DX305" s="9"/>
      <c r="DY305" s="9"/>
      <c r="DZ305" s="9"/>
      <c r="EA305" s="9"/>
      <c r="EB305" s="9"/>
      <c r="EC305" s="9"/>
      <c r="ED305" s="9"/>
      <c r="EE305" s="9"/>
      <c r="EF305" s="9"/>
      <c r="EG305" s="9"/>
      <c r="EH305" s="9"/>
      <c r="EI305" s="9"/>
      <c r="EJ305" s="9"/>
      <c r="EK305" s="9"/>
      <c r="EL305" s="9"/>
      <c r="EM305" s="9"/>
      <c r="EN305" s="9"/>
      <c r="EO305" s="9"/>
      <c r="EP305" s="9"/>
      <c r="EQ305" s="9"/>
      <c r="ER305" s="9"/>
      <c r="ES305" s="9"/>
      <c r="ET305" s="9"/>
      <c r="EU305" s="9"/>
      <c r="EV305" s="9"/>
      <c r="EW305" s="9"/>
      <c r="EX305" s="9"/>
      <c r="EY305" s="9"/>
      <c r="EZ305" s="9"/>
      <c r="FA305" s="9"/>
      <c r="FB305" s="9"/>
      <c r="FC305" s="9"/>
      <c r="FD305" s="9"/>
      <c r="FE305" s="9"/>
      <c r="FF305" s="9"/>
      <c r="FG305" s="9"/>
      <c r="FH305" s="9"/>
      <c r="FI305" s="9"/>
      <c r="FJ305" s="9"/>
      <c r="FK305" s="9"/>
      <c r="FL305" s="9"/>
      <c r="FM305" s="9"/>
      <c r="FN305" s="9"/>
      <c r="FO305" s="9"/>
      <c r="FP305" s="9"/>
      <c r="FQ305" s="9"/>
      <c r="FR305" s="9"/>
      <c r="FS305" s="9"/>
      <c r="FT305" s="9"/>
      <c r="FU305" s="9"/>
      <c r="FV305" s="9"/>
      <c r="FW305" s="9"/>
      <c r="FX305" s="9"/>
      <c r="FY305" s="9"/>
      <c r="FZ305" s="9"/>
      <c r="GA305" s="9"/>
      <c r="GB305" s="9"/>
      <c r="GC305" s="9"/>
      <c r="GD305" s="9"/>
      <c r="GE305" s="9"/>
      <c r="GF305" s="9"/>
      <c r="GG305" s="9"/>
      <c r="GH305" s="9"/>
      <c r="GI305" s="9"/>
      <c r="GJ305" s="9"/>
      <c r="GK305" s="9"/>
      <c r="GL305" s="9"/>
      <c r="GM305" s="9"/>
      <c r="GN305" s="9"/>
      <c r="GO305" s="9"/>
      <c r="GP305" s="9"/>
      <c r="GQ305" s="9"/>
      <c r="GR305" s="9"/>
      <c r="GS305" s="9"/>
      <c r="GT305" s="9"/>
      <c r="GU305" s="9"/>
      <c r="GV305" s="9"/>
      <c r="GW305" s="9"/>
      <c r="GX305" s="9"/>
      <c r="GY305" s="9"/>
      <c r="GZ305" s="9"/>
      <c r="HA305" s="9"/>
      <c r="HB305" s="9"/>
      <c r="HC305" s="9"/>
      <c r="HD305" s="9"/>
      <c r="HE305" s="9"/>
      <c r="HF305" s="9"/>
      <c r="HG305" s="9"/>
      <c r="HH305" s="9"/>
      <c r="HI305" s="9"/>
      <c r="HJ305" s="9"/>
      <c r="HK305" s="9"/>
      <c r="HL305" s="9"/>
      <c r="HM305" s="9"/>
      <c r="HN305" s="9"/>
      <c r="HO305" s="9"/>
      <c r="HP305" s="9"/>
      <c r="HQ305" s="9"/>
      <c r="HR305" s="9"/>
      <c r="HS305" s="9"/>
      <c r="HT305" s="9"/>
      <c r="HU305" s="9"/>
      <c r="HV305" s="9"/>
      <c r="HW305" s="9"/>
      <c r="HX305" s="9"/>
      <c r="HY305" s="9"/>
      <c r="HZ305" s="9"/>
      <c r="IA305" s="9"/>
      <c r="IB305" s="9"/>
      <c r="IC305" s="9"/>
      <c r="ID305" s="9"/>
      <c r="IE305" s="9"/>
      <c r="IF305" s="9"/>
      <c r="IG305" s="9"/>
      <c r="IH305" s="9"/>
      <c r="II305" s="9"/>
      <c r="IJ305" s="9"/>
      <c r="IK305" s="9"/>
      <c r="IL305" s="9"/>
      <c r="IM305" s="9"/>
      <c r="IN305" s="9"/>
      <c r="IO305" s="9"/>
      <c r="IP305" s="9"/>
      <c r="IQ305" s="9"/>
      <c r="IR305" s="9"/>
      <c r="IS305" s="9"/>
      <c r="IT305" s="9"/>
      <c r="IU305" s="9"/>
      <c r="IV305" s="9"/>
      <c r="IW305" s="9"/>
      <c r="IX305" s="9"/>
      <c r="IY305" s="9"/>
      <c r="IZ305" s="9"/>
      <c r="JA305" s="9"/>
      <c r="JB305" s="9"/>
      <c r="JC305" s="9"/>
      <c r="JD305" s="9"/>
      <c r="JE305" s="9"/>
      <c r="JF305" s="9"/>
      <c r="JG305" s="9"/>
      <c r="JH305" s="9"/>
      <c r="JI305" s="9"/>
      <c r="JJ305" s="9"/>
      <c r="JK305" s="9"/>
      <c r="JL305" s="9"/>
      <c r="JM305" s="9"/>
      <c r="JN305" s="9"/>
      <c r="JO305" s="9"/>
      <c r="JP305" s="9"/>
      <c r="JQ305" s="9"/>
      <c r="JR305" s="9"/>
      <c r="JS305" s="9"/>
      <c r="JT305" s="9"/>
      <c r="JU305" s="9"/>
      <c r="JV305" s="9"/>
      <c r="JW305" s="9"/>
      <c r="JX305" s="9"/>
      <c r="JY305" s="9"/>
      <c r="JZ305" s="9"/>
      <c r="KA305" s="9"/>
      <c r="KB305" s="9"/>
      <c r="KC305" s="9"/>
      <c r="KD305" s="9"/>
      <c r="KE305" s="9"/>
      <c r="KF305" s="9"/>
      <c r="KG305" s="9"/>
      <c r="KH305" s="9"/>
      <c r="KI305" s="9"/>
      <c r="KJ305" s="9"/>
      <c r="KK305" s="9"/>
      <c r="KL305" s="9"/>
      <c r="KM305" s="9"/>
      <c r="KN305" s="9"/>
      <c r="KO305" s="9"/>
      <c r="KP305" s="9"/>
      <c r="KQ305" s="9"/>
      <c r="KR305" s="9"/>
      <c r="KS305" s="9"/>
      <c r="KT305" s="9"/>
      <c r="KU305" s="9"/>
      <c r="KV305" s="9"/>
      <c r="KW305" s="9"/>
      <c r="KX305" s="9"/>
      <c r="KY305" s="9"/>
      <c r="KZ305" s="9"/>
      <c r="LA305" s="9"/>
      <c r="LB305" s="9"/>
      <c r="LC305" s="9"/>
      <c r="LD305" s="9"/>
      <c r="LE305" s="9"/>
      <c r="LF305" s="9"/>
      <c r="LG305" s="9"/>
      <c r="LH305" s="9"/>
      <c r="LI305" s="9"/>
      <c r="LJ305" s="9"/>
      <c r="LK305" s="9"/>
      <c r="LL305" s="9"/>
      <c r="LM305" s="9"/>
      <c r="LN305" s="9"/>
      <c r="LO305" s="9"/>
      <c r="LP305" s="9"/>
      <c r="LQ305" s="9"/>
      <c r="LR305" s="9"/>
      <c r="LS305" s="9"/>
      <c r="LT305" s="9"/>
    </row>
    <row r="306" spans="1:332" s="15" customFormat="1" ht="94.5" x14ac:dyDescent="0.25">
      <c r="A306" s="662" t="str">
        <f>CONCATENATE(MUEBLES2[[#This Row],[No..]],"-",MUEBLES2[[#This Row],[No. Area ]],"-",MUEBLES2[[#This Row],[No. Del Bien ]],"-",MUEBLES2[[#This Row],[No. Consecutivo del Bien ]],"-",MUEBLES2[[#This Row],[No. de inventario]])</f>
        <v>01-24-272-047-0300</v>
      </c>
      <c r="B306" s="495"/>
      <c r="C306" s="495" t="s">
        <v>7024</v>
      </c>
      <c r="D306" s="494" t="s">
        <v>4060</v>
      </c>
      <c r="E306" s="495" t="str">
        <f>VLOOKUP(MUEBLES2[[#This Row],[No..]],EDIFICIOS[],2,FALSE)</f>
        <v>PALACIO MUNICIPAL</v>
      </c>
      <c r="F306" s="495" t="str">
        <f>VLOOKUP(MUEBLES2[[#This Row],[No..]],EDIFICIOS[],3,FALSE)</f>
        <v>PALACIO MUNICIPAL, S/N, COLONIA CENTRO</v>
      </c>
      <c r="G306" s="496" t="s">
        <v>4269</v>
      </c>
      <c r="H306" s="494" t="str">
        <f>VLOOKUP(MUEBLES2[[#This Row],[No. Area ]],AREAS[],2,FALSE)</f>
        <v>TESORERÍA MUNICIPAL</v>
      </c>
      <c r="I306" s="496" t="str">
        <f>VLOOKUP(MUEBLES2[[#This Row],[No. Area ]],AREAS[],5,FALSE)</f>
        <v>C. P. NOHEMI VIRIDIANA CORTEZ MONTER</v>
      </c>
      <c r="J306" s="496">
        <v>222</v>
      </c>
      <c r="K306" s="494" t="str">
        <f>VLOOKUP(MUEBLES2[[#This Row],[Núm. De nomina]],PERSONAL[],2,FALSE)</f>
        <v>C. FABIOLA HERNÁNDEZ HERNÁNDEZ</v>
      </c>
      <c r="L306" s="496" t="str">
        <f>VLOOKUP(MUEBLES2[[#This Row],[Núm. De nomina]],PERSONAL[],3,FALSE)</f>
        <v>SECRETARIA</v>
      </c>
      <c r="M306" s="494" t="s">
        <v>4905</v>
      </c>
      <c r="N306" s="529" t="s">
        <v>4738</v>
      </c>
      <c r="O306" s="497" t="str">
        <f>VLOOKUP(MUEBLES2[[#This Row],[No. Del Bien ]],BIENES[],2,FALSE)</f>
        <v xml:space="preserve">SILLA DE ESPERA </v>
      </c>
      <c r="P306" s="499" t="s">
        <v>56</v>
      </c>
      <c r="Q306" s="529" t="s">
        <v>5242</v>
      </c>
      <c r="R306" s="494" t="s">
        <v>557</v>
      </c>
      <c r="S306" s="494" t="s">
        <v>557</v>
      </c>
      <c r="T306" s="494" t="s">
        <v>557</v>
      </c>
      <c r="U306" s="494" t="s">
        <v>40</v>
      </c>
      <c r="V306" s="525"/>
      <c r="W306" s="528"/>
      <c r="X306" s="528"/>
      <c r="Y306" s="528"/>
      <c r="Z306" s="510" t="s">
        <v>26</v>
      </c>
      <c r="AA306" s="546"/>
      <c r="AB306" s="493"/>
      <c r="AC306" s="600" t="s">
        <v>580</v>
      </c>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c r="DL306" s="9"/>
      <c r="DM306" s="9"/>
      <c r="DN306" s="9"/>
      <c r="DO306" s="9"/>
      <c r="DP306" s="9"/>
      <c r="DQ306" s="9"/>
      <c r="DR306" s="9"/>
      <c r="DS306" s="9"/>
      <c r="DT306" s="9"/>
      <c r="DU306" s="9"/>
      <c r="DV306" s="9"/>
      <c r="DW306" s="9"/>
      <c r="DX306" s="9"/>
      <c r="DY306" s="9"/>
      <c r="DZ306" s="9"/>
      <c r="EA306" s="9"/>
      <c r="EB306" s="9"/>
      <c r="EC306" s="9"/>
      <c r="ED306" s="9"/>
      <c r="EE306" s="9"/>
      <c r="EF306" s="9"/>
      <c r="EG306" s="9"/>
      <c r="EH306" s="9"/>
      <c r="EI306" s="9"/>
      <c r="EJ306" s="9"/>
      <c r="EK306" s="9"/>
      <c r="EL306" s="9"/>
      <c r="EM306" s="9"/>
      <c r="EN306" s="9"/>
      <c r="EO306" s="9"/>
      <c r="EP306" s="9"/>
      <c r="EQ306" s="9"/>
      <c r="ER306" s="9"/>
      <c r="ES306" s="9"/>
      <c r="ET306" s="9"/>
      <c r="EU306" s="9"/>
      <c r="EV306" s="9"/>
      <c r="EW306" s="9"/>
      <c r="EX306" s="9"/>
      <c r="EY306" s="9"/>
      <c r="EZ306" s="9"/>
      <c r="FA306" s="9"/>
      <c r="FB306" s="9"/>
      <c r="FC306" s="9"/>
      <c r="FD306" s="9"/>
      <c r="FE306" s="9"/>
      <c r="FF306" s="9"/>
      <c r="FG306" s="9"/>
      <c r="FH306" s="9"/>
      <c r="FI306" s="9"/>
      <c r="FJ306" s="9"/>
      <c r="FK306" s="9"/>
      <c r="FL306" s="9"/>
      <c r="FM306" s="9"/>
      <c r="FN306" s="9"/>
      <c r="FO306" s="9"/>
      <c r="FP306" s="9"/>
      <c r="FQ306" s="9"/>
      <c r="FR306" s="9"/>
      <c r="FS306" s="9"/>
      <c r="FT306" s="9"/>
      <c r="FU306" s="9"/>
      <c r="FV306" s="9"/>
      <c r="FW306" s="9"/>
      <c r="FX306" s="9"/>
      <c r="FY306" s="9"/>
      <c r="FZ306" s="9"/>
      <c r="GA306" s="9"/>
      <c r="GB306" s="9"/>
      <c r="GC306" s="9"/>
      <c r="GD306" s="9"/>
      <c r="GE306" s="9"/>
      <c r="GF306" s="9"/>
      <c r="GG306" s="9"/>
      <c r="GH306" s="9"/>
      <c r="GI306" s="9"/>
      <c r="GJ306" s="9"/>
      <c r="GK306" s="9"/>
      <c r="GL306" s="9"/>
      <c r="GM306" s="9"/>
      <c r="GN306" s="9"/>
      <c r="GO306" s="9"/>
      <c r="GP306" s="9"/>
      <c r="GQ306" s="9"/>
      <c r="GR306" s="9"/>
      <c r="GS306" s="9"/>
      <c r="GT306" s="9"/>
      <c r="GU306" s="9"/>
      <c r="GV306" s="9"/>
      <c r="GW306" s="9"/>
      <c r="GX306" s="9"/>
      <c r="GY306" s="9"/>
      <c r="GZ306" s="9"/>
      <c r="HA306" s="9"/>
      <c r="HB306" s="9"/>
      <c r="HC306" s="9"/>
      <c r="HD306" s="9"/>
      <c r="HE306" s="9"/>
      <c r="HF306" s="9"/>
      <c r="HG306" s="9"/>
      <c r="HH306" s="9"/>
      <c r="HI306" s="9"/>
      <c r="HJ306" s="9"/>
      <c r="HK306" s="9"/>
      <c r="HL306" s="9"/>
      <c r="HM306" s="9"/>
      <c r="HN306" s="9"/>
      <c r="HO306" s="9"/>
      <c r="HP306" s="9"/>
      <c r="HQ306" s="9"/>
      <c r="HR306" s="9"/>
      <c r="HS306" s="9"/>
      <c r="HT306" s="9"/>
      <c r="HU306" s="9"/>
      <c r="HV306" s="9"/>
      <c r="HW306" s="9"/>
      <c r="HX306" s="9"/>
      <c r="HY306" s="9"/>
      <c r="HZ306" s="9"/>
      <c r="IA306" s="9"/>
      <c r="IB306" s="9"/>
      <c r="IC306" s="9"/>
      <c r="ID306" s="9"/>
      <c r="IE306" s="9"/>
      <c r="IF306" s="9"/>
      <c r="IG306" s="9"/>
      <c r="IH306" s="9"/>
      <c r="II306" s="9"/>
      <c r="IJ306" s="9"/>
      <c r="IK306" s="9"/>
      <c r="IL306" s="9"/>
      <c r="IM306" s="9"/>
      <c r="IN306" s="9"/>
      <c r="IO306" s="9"/>
      <c r="IP306" s="9"/>
      <c r="IQ306" s="9"/>
      <c r="IR306" s="9"/>
      <c r="IS306" s="9"/>
      <c r="IT306" s="9"/>
      <c r="IU306" s="9"/>
      <c r="IV306" s="9"/>
      <c r="IW306" s="9"/>
      <c r="IX306" s="9"/>
      <c r="IY306" s="9"/>
      <c r="IZ306" s="9"/>
      <c r="JA306" s="9"/>
      <c r="JB306" s="9"/>
      <c r="JC306" s="9"/>
      <c r="JD306" s="9"/>
      <c r="JE306" s="9"/>
      <c r="JF306" s="9"/>
      <c r="JG306" s="9"/>
      <c r="JH306" s="9"/>
      <c r="JI306" s="9"/>
      <c r="JJ306" s="9"/>
      <c r="JK306" s="9"/>
      <c r="JL306" s="9"/>
      <c r="JM306" s="9"/>
      <c r="JN306" s="9"/>
      <c r="JO306" s="9"/>
      <c r="JP306" s="9"/>
      <c r="JQ306" s="9"/>
      <c r="JR306" s="9"/>
      <c r="JS306" s="9"/>
      <c r="JT306" s="9"/>
      <c r="JU306" s="9"/>
      <c r="JV306" s="9"/>
      <c r="JW306" s="9"/>
      <c r="JX306" s="9"/>
      <c r="JY306" s="9"/>
      <c r="JZ306" s="9"/>
      <c r="KA306" s="9"/>
      <c r="KB306" s="9"/>
      <c r="KC306" s="9"/>
      <c r="KD306" s="9"/>
      <c r="KE306" s="9"/>
      <c r="KF306" s="9"/>
      <c r="KG306" s="9"/>
      <c r="KH306" s="9"/>
      <c r="KI306" s="9"/>
      <c r="KJ306" s="9"/>
      <c r="KK306" s="9"/>
      <c r="KL306" s="9"/>
      <c r="KM306" s="9"/>
      <c r="KN306" s="9"/>
      <c r="KO306" s="9"/>
      <c r="KP306" s="9"/>
      <c r="KQ306" s="9"/>
      <c r="KR306" s="9"/>
      <c r="KS306" s="9"/>
      <c r="KT306" s="9"/>
      <c r="KU306" s="9"/>
      <c r="KV306" s="9"/>
      <c r="KW306" s="9"/>
      <c r="KX306" s="9"/>
      <c r="KY306" s="9"/>
      <c r="KZ306" s="9"/>
      <c r="LA306" s="9"/>
      <c r="LB306" s="9"/>
      <c r="LC306" s="9"/>
      <c r="LD306" s="9"/>
      <c r="LE306" s="9"/>
      <c r="LF306" s="9"/>
      <c r="LG306" s="9"/>
      <c r="LH306" s="9"/>
      <c r="LI306" s="9"/>
      <c r="LJ306" s="9"/>
      <c r="LK306" s="9"/>
      <c r="LL306" s="9"/>
      <c r="LM306" s="9"/>
      <c r="LN306" s="9"/>
      <c r="LO306" s="9"/>
      <c r="LP306" s="9"/>
      <c r="LQ306" s="9"/>
      <c r="LR306" s="9"/>
      <c r="LS306" s="9"/>
      <c r="LT306" s="9"/>
    </row>
    <row r="307" spans="1:332" s="15" customFormat="1" ht="78.75" x14ac:dyDescent="0.25">
      <c r="A307" s="662" t="str">
        <f>CONCATENATE(MUEBLES2[[#This Row],[No..]],"-",MUEBLES2[[#This Row],[No. Area ]],"-",MUEBLES2[[#This Row],[No. Del Bien ]],"-",MUEBLES2[[#This Row],[No. Consecutivo del Bien ]],"-",MUEBLES2[[#This Row],[No. de inventario]])</f>
        <v>01-24-218-006-0301</v>
      </c>
      <c r="B307" s="495"/>
      <c r="C307" s="495" t="s">
        <v>7025</v>
      </c>
      <c r="D307" s="494" t="s">
        <v>4060</v>
      </c>
      <c r="E307" s="495" t="str">
        <f>VLOOKUP(MUEBLES2[[#This Row],[No..]],EDIFICIOS[],2,FALSE)</f>
        <v>PALACIO MUNICIPAL</v>
      </c>
      <c r="F307" s="495" t="str">
        <f>VLOOKUP(MUEBLES2[[#This Row],[No..]],EDIFICIOS[],3,FALSE)</f>
        <v>PALACIO MUNICIPAL, S/N, COLONIA CENTRO</v>
      </c>
      <c r="G307" s="496" t="s">
        <v>4269</v>
      </c>
      <c r="H307" s="494" t="str">
        <f>VLOOKUP(MUEBLES2[[#This Row],[No. Area ]],AREAS[],2,FALSE)</f>
        <v>TESORERÍA MUNICIPAL</v>
      </c>
      <c r="I307" s="496" t="str">
        <f>VLOOKUP(MUEBLES2[[#This Row],[No. Area ]],AREAS[],5,FALSE)</f>
        <v>C. P. NOHEMI VIRIDIANA CORTEZ MONTER</v>
      </c>
      <c r="J307" s="496">
        <v>145</v>
      </c>
      <c r="K307" s="494" t="str">
        <f>VLOOKUP(MUEBLES2[[#This Row],[Núm. De nomina]],PERSONAL[],2,FALSE)</f>
        <v>L. C. OLGA ALICIA  CRUZ PÉREZ</v>
      </c>
      <c r="L307" s="496" t="str">
        <f>VLOOKUP(MUEBLES2[[#This Row],[Núm. De nomina]],PERSONAL[],3,FALSE)</f>
        <v>ENCARGADA DE RECURSOS FEDERALES</v>
      </c>
      <c r="M307" s="494" t="s">
        <v>4851</v>
      </c>
      <c r="N307" s="529" t="s">
        <v>4697</v>
      </c>
      <c r="O307" s="497" t="str">
        <f>VLOOKUP(MUEBLES2[[#This Row],[No. Del Bien ]],BIENES[],2,FALSE)</f>
        <v xml:space="preserve">NO BREAK </v>
      </c>
      <c r="P307" s="499" t="s">
        <v>292</v>
      </c>
      <c r="Q307" s="529" t="s">
        <v>5243</v>
      </c>
      <c r="R307" s="494" t="s">
        <v>2831</v>
      </c>
      <c r="S307" s="494" t="s">
        <v>2840</v>
      </c>
      <c r="T307" s="494" t="s">
        <v>2841</v>
      </c>
      <c r="U307" s="494"/>
      <c r="V307" s="525"/>
      <c r="W307" s="528"/>
      <c r="X307" s="528"/>
      <c r="Y307" s="528"/>
      <c r="Z307" s="510" t="s">
        <v>33</v>
      </c>
      <c r="AA307" s="546"/>
      <c r="AB307" s="493"/>
      <c r="AC307" s="600"/>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c r="DL307" s="9"/>
      <c r="DM307" s="9"/>
      <c r="DN307" s="9"/>
      <c r="DO307" s="9"/>
      <c r="DP307" s="9"/>
      <c r="DQ307" s="9"/>
      <c r="DR307" s="9"/>
      <c r="DS307" s="9"/>
      <c r="DT307" s="9"/>
      <c r="DU307" s="9"/>
      <c r="DV307" s="9"/>
      <c r="DW307" s="9"/>
      <c r="DX307" s="9"/>
      <c r="DY307" s="9"/>
      <c r="DZ307" s="9"/>
      <c r="EA307" s="9"/>
      <c r="EB307" s="9"/>
      <c r="EC307" s="9"/>
      <c r="ED307" s="9"/>
      <c r="EE307" s="9"/>
      <c r="EF307" s="9"/>
      <c r="EG307" s="9"/>
      <c r="EH307" s="9"/>
      <c r="EI307" s="9"/>
      <c r="EJ307" s="9"/>
      <c r="EK307" s="9"/>
      <c r="EL307" s="9"/>
      <c r="EM307" s="9"/>
      <c r="EN307" s="9"/>
      <c r="EO307" s="9"/>
      <c r="EP307" s="9"/>
      <c r="EQ307" s="9"/>
      <c r="ER307" s="9"/>
      <c r="ES307" s="9"/>
      <c r="ET307" s="9"/>
      <c r="EU307" s="9"/>
      <c r="EV307" s="9"/>
      <c r="EW307" s="9"/>
      <c r="EX307" s="9"/>
      <c r="EY307" s="9"/>
      <c r="EZ307" s="9"/>
      <c r="FA307" s="9"/>
      <c r="FB307" s="9"/>
      <c r="FC307" s="9"/>
      <c r="FD307" s="9"/>
      <c r="FE307" s="9"/>
      <c r="FF307" s="9"/>
      <c r="FG307" s="9"/>
      <c r="FH307" s="9"/>
      <c r="FI307" s="9"/>
      <c r="FJ307" s="9"/>
      <c r="FK307" s="9"/>
      <c r="FL307" s="9"/>
      <c r="FM307" s="9"/>
      <c r="FN307" s="9"/>
      <c r="FO307" s="9"/>
      <c r="FP307" s="9"/>
      <c r="FQ307" s="9"/>
      <c r="FR307" s="9"/>
      <c r="FS307" s="9"/>
      <c r="FT307" s="9"/>
      <c r="FU307" s="9"/>
      <c r="FV307" s="9"/>
      <c r="FW307" s="9"/>
      <c r="FX307" s="9"/>
      <c r="FY307" s="9"/>
      <c r="FZ307" s="9"/>
      <c r="GA307" s="9"/>
      <c r="GB307" s="9"/>
      <c r="GC307" s="9"/>
      <c r="GD307" s="9"/>
      <c r="GE307" s="9"/>
      <c r="GF307" s="9"/>
      <c r="GG307" s="9"/>
      <c r="GH307" s="9"/>
      <c r="GI307" s="9"/>
      <c r="GJ307" s="9"/>
      <c r="GK307" s="9"/>
      <c r="GL307" s="9"/>
      <c r="GM307" s="9"/>
      <c r="GN307" s="9"/>
      <c r="GO307" s="9"/>
      <c r="GP307" s="9"/>
      <c r="GQ307" s="9"/>
      <c r="GR307" s="9"/>
      <c r="GS307" s="9"/>
      <c r="GT307" s="9"/>
      <c r="GU307" s="9"/>
      <c r="GV307" s="9"/>
      <c r="GW307" s="9"/>
      <c r="GX307" s="9"/>
      <c r="GY307" s="9"/>
      <c r="GZ307" s="9"/>
      <c r="HA307" s="9"/>
      <c r="HB307" s="9"/>
      <c r="HC307" s="9"/>
      <c r="HD307" s="9"/>
      <c r="HE307" s="9"/>
      <c r="HF307" s="9"/>
      <c r="HG307" s="9"/>
      <c r="HH307" s="9"/>
      <c r="HI307" s="9"/>
      <c r="HJ307" s="9"/>
      <c r="HK307" s="9"/>
      <c r="HL307" s="9"/>
      <c r="HM307" s="9"/>
      <c r="HN307" s="9"/>
      <c r="HO307" s="9"/>
      <c r="HP307" s="9"/>
      <c r="HQ307" s="9"/>
      <c r="HR307" s="9"/>
      <c r="HS307" s="9"/>
      <c r="HT307" s="9"/>
      <c r="HU307" s="9"/>
      <c r="HV307" s="9"/>
      <c r="HW307" s="9"/>
      <c r="HX307" s="9"/>
      <c r="HY307" s="9"/>
      <c r="HZ307" s="9"/>
      <c r="IA307" s="9"/>
      <c r="IB307" s="9"/>
      <c r="IC307" s="9"/>
      <c r="ID307" s="9"/>
      <c r="IE307" s="9"/>
      <c r="IF307" s="9"/>
      <c r="IG307" s="9"/>
      <c r="IH307" s="9"/>
      <c r="II307" s="9"/>
      <c r="IJ307" s="9"/>
      <c r="IK307" s="9"/>
      <c r="IL307" s="9"/>
      <c r="IM307" s="9"/>
      <c r="IN307" s="9"/>
      <c r="IO307" s="9"/>
      <c r="IP307" s="9"/>
      <c r="IQ307" s="9"/>
      <c r="IR307" s="9"/>
      <c r="IS307" s="9"/>
      <c r="IT307" s="9"/>
      <c r="IU307" s="9"/>
      <c r="IV307" s="9"/>
      <c r="IW307" s="9"/>
      <c r="IX307" s="9"/>
      <c r="IY307" s="9"/>
      <c r="IZ307" s="9"/>
      <c r="JA307" s="9"/>
      <c r="JB307" s="9"/>
      <c r="JC307" s="9"/>
      <c r="JD307" s="9"/>
      <c r="JE307" s="9"/>
      <c r="JF307" s="9"/>
      <c r="JG307" s="9"/>
      <c r="JH307" s="9"/>
      <c r="JI307" s="9"/>
      <c r="JJ307" s="9"/>
      <c r="JK307" s="9"/>
      <c r="JL307" s="9"/>
      <c r="JM307" s="9"/>
      <c r="JN307" s="9"/>
      <c r="JO307" s="9"/>
      <c r="JP307" s="9"/>
      <c r="JQ307" s="9"/>
      <c r="JR307" s="9"/>
      <c r="JS307" s="9"/>
      <c r="JT307" s="9"/>
      <c r="JU307" s="9"/>
      <c r="JV307" s="9"/>
      <c r="JW307" s="9"/>
      <c r="JX307" s="9"/>
      <c r="JY307" s="9"/>
      <c r="JZ307" s="9"/>
      <c r="KA307" s="9"/>
      <c r="KB307" s="9"/>
      <c r="KC307" s="9"/>
      <c r="KD307" s="9"/>
      <c r="KE307" s="9"/>
      <c r="KF307" s="9"/>
      <c r="KG307" s="9"/>
      <c r="KH307" s="9"/>
      <c r="KI307" s="9"/>
      <c r="KJ307" s="9"/>
      <c r="KK307" s="9"/>
      <c r="KL307" s="9"/>
      <c r="KM307" s="9"/>
      <c r="KN307" s="9"/>
      <c r="KO307" s="9"/>
      <c r="KP307" s="9"/>
      <c r="KQ307" s="9"/>
      <c r="KR307" s="9"/>
      <c r="KS307" s="9"/>
      <c r="KT307" s="9"/>
      <c r="KU307" s="9"/>
      <c r="KV307" s="9"/>
      <c r="KW307" s="9"/>
      <c r="KX307" s="9"/>
      <c r="KY307" s="9"/>
      <c r="KZ307" s="9"/>
      <c r="LA307" s="9"/>
      <c r="LB307" s="9"/>
      <c r="LC307" s="9"/>
      <c r="LD307" s="9"/>
      <c r="LE307" s="9"/>
      <c r="LF307" s="9"/>
      <c r="LG307" s="9"/>
      <c r="LH307" s="9"/>
      <c r="LI307" s="9"/>
      <c r="LJ307" s="9"/>
      <c r="LK307" s="9"/>
      <c r="LL307" s="9"/>
      <c r="LM307" s="9"/>
      <c r="LN307" s="9"/>
      <c r="LO307" s="9"/>
      <c r="LP307" s="9"/>
      <c r="LQ307" s="9"/>
      <c r="LR307" s="9"/>
      <c r="LS307" s="9"/>
      <c r="LT307" s="9"/>
    </row>
    <row r="308" spans="1:332" s="15" customFormat="1" ht="189" x14ac:dyDescent="0.25">
      <c r="A308" s="662" t="str">
        <f>CONCATENATE(MUEBLES2[[#This Row],[No..]],"-",MUEBLES2[[#This Row],[No. Area ]],"-",MUEBLES2[[#This Row],[No. Del Bien ]],"-",MUEBLES2[[#This Row],[No. Consecutivo del Bien ]],"-",MUEBLES2[[#This Row],[No. de inventario]])</f>
        <v>01-24-115-048-0302</v>
      </c>
      <c r="B308" s="495"/>
      <c r="C308" s="495" t="s">
        <v>7026</v>
      </c>
      <c r="D308" s="494" t="s">
        <v>4060</v>
      </c>
      <c r="E308" s="495" t="str">
        <f>VLOOKUP(MUEBLES2[[#This Row],[No..]],EDIFICIOS[],2,FALSE)</f>
        <v>PALACIO MUNICIPAL</v>
      </c>
      <c r="F308" s="495" t="str">
        <f>VLOOKUP(MUEBLES2[[#This Row],[No..]],EDIFICIOS[],3,FALSE)</f>
        <v>PALACIO MUNICIPAL, S/N, COLONIA CENTRO</v>
      </c>
      <c r="G308" s="496" t="s">
        <v>4269</v>
      </c>
      <c r="H308" s="494" t="str">
        <f>VLOOKUP(MUEBLES2[[#This Row],[No. Area ]],AREAS[],2,FALSE)</f>
        <v>TESORERÍA MUNICIPAL</v>
      </c>
      <c r="I308" s="496" t="str">
        <f>VLOOKUP(MUEBLES2[[#This Row],[No. Area ]],AREAS[],5,FALSE)</f>
        <v>C. P. NOHEMI VIRIDIANA CORTEZ MONTER</v>
      </c>
      <c r="J308" s="496">
        <v>145</v>
      </c>
      <c r="K308" s="494" t="str">
        <f>VLOOKUP(MUEBLES2[[#This Row],[Núm. De nomina]],PERSONAL[],2,FALSE)</f>
        <v>L. C. OLGA ALICIA  CRUZ PÉREZ</v>
      </c>
      <c r="L308" s="496" t="str">
        <f>VLOOKUP(MUEBLES2[[#This Row],[Núm. De nomina]],PERSONAL[],3,FALSE)</f>
        <v>ENCARGADA DE RECURSOS FEDERALES</v>
      </c>
      <c r="M308" s="494" t="s">
        <v>4379</v>
      </c>
      <c r="N308" s="529" t="s">
        <v>4739</v>
      </c>
      <c r="O308" s="497" t="str">
        <f>VLOOKUP(MUEBLES2[[#This Row],[No. Del Bien ]],BIENES[],2,FALSE)</f>
        <v xml:space="preserve">ESCRITORIO </v>
      </c>
      <c r="P308" s="499" t="s">
        <v>2843</v>
      </c>
      <c r="Q308" s="529" t="s">
        <v>5244</v>
      </c>
      <c r="R308" s="494" t="s">
        <v>39</v>
      </c>
      <c r="S308" s="494" t="s">
        <v>39</v>
      </c>
      <c r="T308" s="494" t="s">
        <v>39</v>
      </c>
      <c r="U308" s="494" t="s">
        <v>40</v>
      </c>
      <c r="V308" s="525">
        <v>41202</v>
      </c>
      <c r="W308" s="528">
        <v>2262</v>
      </c>
      <c r="X308" s="528">
        <v>0</v>
      </c>
      <c r="Y308" s="528">
        <v>2262</v>
      </c>
      <c r="Z308" s="510" t="s">
        <v>26</v>
      </c>
      <c r="AA308" s="546"/>
      <c r="AB308" s="493"/>
      <c r="AC308" s="600"/>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9"/>
      <c r="DP308" s="9"/>
      <c r="DQ308" s="9"/>
      <c r="DR308" s="9"/>
      <c r="DS308" s="9"/>
      <c r="DT308" s="9"/>
      <c r="DU308" s="9"/>
      <c r="DV308" s="9"/>
      <c r="DW308" s="9"/>
      <c r="DX308" s="9"/>
      <c r="DY308" s="9"/>
      <c r="DZ308" s="9"/>
      <c r="EA308" s="9"/>
      <c r="EB308" s="9"/>
      <c r="EC308" s="9"/>
      <c r="ED308" s="9"/>
      <c r="EE308" s="9"/>
      <c r="EF308" s="9"/>
      <c r="EG308" s="9"/>
      <c r="EH308" s="9"/>
      <c r="EI308" s="9"/>
      <c r="EJ308" s="9"/>
      <c r="EK308" s="9"/>
      <c r="EL308" s="9"/>
      <c r="EM308" s="9"/>
      <c r="EN308" s="9"/>
      <c r="EO308" s="9"/>
      <c r="EP308" s="9"/>
      <c r="EQ308" s="9"/>
      <c r="ER308" s="9"/>
      <c r="ES308" s="9"/>
      <c r="ET308" s="9"/>
      <c r="EU308" s="9"/>
      <c r="EV308" s="9"/>
      <c r="EW308" s="9"/>
      <c r="EX308" s="9"/>
      <c r="EY308" s="9"/>
      <c r="EZ308" s="9"/>
      <c r="FA308" s="9"/>
      <c r="FB308" s="9"/>
      <c r="FC308" s="9"/>
      <c r="FD308" s="9"/>
      <c r="FE308" s="9"/>
      <c r="FF308" s="9"/>
      <c r="FG308" s="9"/>
      <c r="FH308" s="9"/>
      <c r="FI308" s="9"/>
      <c r="FJ308" s="9"/>
      <c r="FK308" s="9"/>
      <c r="FL308" s="9"/>
      <c r="FM308" s="9"/>
      <c r="FN308" s="9"/>
      <c r="FO308" s="9"/>
      <c r="FP308" s="9"/>
      <c r="FQ308" s="9"/>
      <c r="FR308" s="9"/>
      <c r="FS308" s="9"/>
      <c r="FT308" s="9"/>
      <c r="FU308" s="9"/>
      <c r="FV308" s="9"/>
      <c r="FW308" s="9"/>
      <c r="FX308" s="9"/>
      <c r="FY308" s="9"/>
      <c r="FZ308" s="9"/>
      <c r="GA308" s="9"/>
      <c r="GB308" s="9"/>
      <c r="GC308" s="9"/>
      <c r="GD308" s="9"/>
      <c r="GE308" s="9"/>
      <c r="GF308" s="9"/>
      <c r="GG308" s="9"/>
      <c r="GH308" s="9"/>
      <c r="GI308" s="9"/>
      <c r="GJ308" s="9"/>
      <c r="GK308" s="9"/>
      <c r="GL308" s="9"/>
      <c r="GM308" s="9"/>
      <c r="GN308" s="9"/>
      <c r="GO308" s="9"/>
      <c r="GP308" s="9"/>
      <c r="GQ308" s="9"/>
      <c r="GR308" s="9"/>
      <c r="GS308" s="9"/>
      <c r="GT308" s="9"/>
      <c r="GU308" s="9"/>
      <c r="GV308" s="9"/>
      <c r="GW308" s="9"/>
      <c r="GX308" s="9"/>
      <c r="GY308" s="9"/>
      <c r="GZ308" s="9"/>
      <c r="HA308" s="9"/>
      <c r="HB308" s="9"/>
      <c r="HC308" s="9"/>
      <c r="HD308" s="9"/>
      <c r="HE308" s="9"/>
      <c r="HF308" s="9"/>
      <c r="HG308" s="9"/>
      <c r="HH308" s="9"/>
      <c r="HI308" s="9"/>
      <c r="HJ308" s="9"/>
      <c r="HK308" s="9"/>
      <c r="HL308" s="9"/>
      <c r="HM308" s="9"/>
      <c r="HN308" s="9"/>
      <c r="HO308" s="9"/>
      <c r="HP308" s="9"/>
      <c r="HQ308" s="9"/>
      <c r="HR308" s="9"/>
      <c r="HS308" s="9"/>
      <c r="HT308" s="9"/>
      <c r="HU308" s="9"/>
      <c r="HV308" s="9"/>
      <c r="HW308" s="9"/>
      <c r="HX308" s="9"/>
      <c r="HY308" s="9"/>
      <c r="HZ308" s="9"/>
      <c r="IA308" s="9"/>
      <c r="IB308" s="9"/>
      <c r="IC308" s="9"/>
      <c r="ID308" s="9"/>
      <c r="IE308" s="9"/>
      <c r="IF308" s="9"/>
      <c r="IG308" s="9"/>
      <c r="IH308" s="9"/>
      <c r="II308" s="9"/>
      <c r="IJ308" s="9"/>
      <c r="IK308" s="9"/>
      <c r="IL308" s="9"/>
      <c r="IM308" s="9"/>
      <c r="IN308" s="9"/>
      <c r="IO308" s="9"/>
      <c r="IP308" s="9"/>
      <c r="IQ308" s="9"/>
      <c r="IR308" s="9"/>
      <c r="IS308" s="9"/>
      <c r="IT308" s="9"/>
      <c r="IU308" s="9"/>
      <c r="IV308" s="9"/>
      <c r="IW308" s="9"/>
      <c r="IX308" s="9"/>
      <c r="IY308" s="9"/>
      <c r="IZ308" s="9"/>
      <c r="JA308" s="9"/>
      <c r="JB308" s="9"/>
      <c r="JC308" s="9"/>
      <c r="JD308" s="9"/>
      <c r="JE308" s="9"/>
      <c r="JF308" s="9"/>
      <c r="JG308" s="9"/>
      <c r="JH308" s="9"/>
      <c r="JI308" s="9"/>
      <c r="JJ308" s="9"/>
      <c r="JK308" s="9"/>
      <c r="JL308" s="9"/>
      <c r="JM308" s="9"/>
      <c r="JN308" s="9"/>
      <c r="JO308" s="9"/>
      <c r="JP308" s="9"/>
      <c r="JQ308" s="9"/>
      <c r="JR308" s="9"/>
      <c r="JS308" s="9"/>
      <c r="JT308" s="9"/>
      <c r="JU308" s="9"/>
      <c r="JV308" s="9"/>
      <c r="JW308" s="9"/>
      <c r="JX308" s="9"/>
      <c r="JY308" s="9"/>
      <c r="JZ308" s="9"/>
      <c r="KA308" s="9"/>
      <c r="KB308" s="9"/>
      <c r="KC308" s="9"/>
      <c r="KD308" s="9"/>
      <c r="KE308" s="9"/>
      <c r="KF308" s="9"/>
      <c r="KG308" s="9"/>
      <c r="KH308" s="9"/>
      <c r="KI308" s="9"/>
      <c r="KJ308" s="9"/>
      <c r="KK308" s="9"/>
      <c r="KL308" s="9"/>
      <c r="KM308" s="9"/>
      <c r="KN308" s="9"/>
      <c r="KO308" s="9"/>
      <c r="KP308" s="9"/>
      <c r="KQ308" s="9"/>
      <c r="KR308" s="9"/>
      <c r="KS308" s="9"/>
      <c r="KT308" s="9"/>
      <c r="KU308" s="9"/>
      <c r="KV308" s="9"/>
      <c r="KW308" s="9"/>
      <c r="KX308" s="9"/>
      <c r="KY308" s="9"/>
      <c r="KZ308" s="9"/>
      <c r="LA308" s="9"/>
      <c r="LB308" s="9"/>
      <c r="LC308" s="9"/>
      <c r="LD308" s="9"/>
      <c r="LE308" s="9"/>
      <c r="LF308" s="9"/>
      <c r="LG308" s="9"/>
      <c r="LH308" s="9"/>
      <c r="LI308" s="9"/>
      <c r="LJ308" s="9"/>
      <c r="LK308" s="9"/>
      <c r="LL308" s="9"/>
      <c r="LM308" s="9"/>
      <c r="LN308" s="9"/>
      <c r="LO308" s="9"/>
      <c r="LP308" s="9"/>
      <c r="LQ308" s="9"/>
      <c r="LR308" s="9"/>
      <c r="LS308" s="9"/>
      <c r="LT308" s="9"/>
    </row>
    <row r="309" spans="1:332" s="15" customFormat="1" ht="204.75" x14ac:dyDescent="0.25">
      <c r="A309" s="662" t="str">
        <f>CONCATENATE(MUEBLES2[[#This Row],[No..]],"-",MUEBLES2[[#This Row],[No. Area ]],"-",MUEBLES2[[#This Row],[No. Del Bien ]],"-",MUEBLES2[[#This Row],[No. Consecutivo del Bien ]],"-",MUEBLES2[[#This Row],[No. de inventario]])</f>
        <v>01-24-013-022-0303</v>
      </c>
      <c r="B309" s="495"/>
      <c r="C309" s="495" t="s">
        <v>7027</v>
      </c>
      <c r="D309" s="494" t="s">
        <v>4060</v>
      </c>
      <c r="E309" s="495" t="str">
        <f>VLOOKUP(MUEBLES2[[#This Row],[No..]],EDIFICIOS[],2,FALSE)</f>
        <v>PALACIO MUNICIPAL</v>
      </c>
      <c r="F309" s="495" t="str">
        <f>VLOOKUP(MUEBLES2[[#This Row],[No..]],EDIFICIOS[],3,FALSE)</f>
        <v>PALACIO MUNICIPAL, S/N, COLONIA CENTRO</v>
      </c>
      <c r="G309" s="496" t="s">
        <v>4269</v>
      </c>
      <c r="H309" s="494" t="str">
        <f>VLOOKUP(MUEBLES2[[#This Row],[No. Area ]],AREAS[],2,FALSE)</f>
        <v>TESORERÍA MUNICIPAL</v>
      </c>
      <c r="I309" s="496" t="str">
        <f>VLOOKUP(MUEBLES2[[#This Row],[No. Area ]],AREAS[],5,FALSE)</f>
        <v>C. P. NOHEMI VIRIDIANA CORTEZ MONTER</v>
      </c>
      <c r="J309" s="496">
        <v>145</v>
      </c>
      <c r="K309" s="494" t="str">
        <f>VLOOKUP(MUEBLES2[[#This Row],[Núm. De nomina]],PERSONAL[],2,FALSE)</f>
        <v>L. C. OLGA ALICIA  CRUZ PÉREZ</v>
      </c>
      <c r="L309" s="496" t="str">
        <f>VLOOKUP(MUEBLES2[[#This Row],[Núm. De nomina]],PERSONAL[],3,FALSE)</f>
        <v>ENCARGADA DE RECURSOS FEDERALES</v>
      </c>
      <c r="M309" s="494" t="s">
        <v>4704</v>
      </c>
      <c r="N309" s="529" t="s">
        <v>4713</v>
      </c>
      <c r="O309" s="497" t="str">
        <f>VLOOKUP(MUEBLES2[[#This Row],[No. Del Bien ]],BIENES[],2,FALSE)</f>
        <v xml:space="preserve">ARCHIVERO </v>
      </c>
      <c r="P309" s="499" t="s">
        <v>2845</v>
      </c>
      <c r="Q309" s="529" t="s">
        <v>5245</v>
      </c>
      <c r="R309" s="494" t="s">
        <v>39</v>
      </c>
      <c r="S309" s="494" t="s">
        <v>39</v>
      </c>
      <c r="T309" s="494" t="s">
        <v>39</v>
      </c>
      <c r="U309" s="494" t="s">
        <v>40</v>
      </c>
      <c r="V309" s="525">
        <v>38222</v>
      </c>
      <c r="W309" s="528">
        <v>2185</v>
      </c>
      <c r="X309" s="528">
        <v>0</v>
      </c>
      <c r="Y309" s="528">
        <v>2185</v>
      </c>
      <c r="Z309" s="510" t="s">
        <v>26</v>
      </c>
      <c r="AA309" s="546"/>
      <c r="AB309" s="493"/>
      <c r="AC309" s="600"/>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c r="DL309" s="9"/>
      <c r="DM309" s="9"/>
      <c r="DN309" s="9"/>
      <c r="DO309" s="9"/>
      <c r="DP309" s="9"/>
      <c r="DQ309" s="9"/>
      <c r="DR309" s="9"/>
      <c r="DS309" s="9"/>
      <c r="DT309" s="9"/>
      <c r="DU309" s="9"/>
      <c r="DV309" s="9"/>
      <c r="DW309" s="9"/>
      <c r="DX309" s="9"/>
      <c r="DY309" s="9"/>
      <c r="DZ309" s="9"/>
      <c r="EA309" s="9"/>
      <c r="EB309" s="9"/>
      <c r="EC309" s="9"/>
      <c r="ED309" s="9"/>
      <c r="EE309" s="9"/>
      <c r="EF309" s="9"/>
      <c r="EG309" s="9"/>
      <c r="EH309" s="9"/>
      <c r="EI309" s="9"/>
      <c r="EJ309" s="9"/>
      <c r="EK309" s="9"/>
      <c r="EL309" s="9"/>
      <c r="EM309" s="9"/>
      <c r="EN309" s="9"/>
      <c r="EO309" s="9"/>
      <c r="EP309" s="9"/>
      <c r="EQ309" s="9"/>
      <c r="ER309" s="9"/>
      <c r="ES309" s="9"/>
      <c r="ET309" s="9"/>
      <c r="EU309" s="9"/>
      <c r="EV309" s="9"/>
      <c r="EW309" s="9"/>
      <c r="EX309" s="9"/>
      <c r="EY309" s="9"/>
      <c r="EZ309" s="9"/>
      <c r="FA309" s="9"/>
      <c r="FB309" s="9"/>
      <c r="FC309" s="9"/>
      <c r="FD309" s="9"/>
      <c r="FE309" s="9"/>
      <c r="FF309" s="9"/>
      <c r="FG309" s="9"/>
      <c r="FH309" s="9"/>
      <c r="FI309" s="9"/>
      <c r="FJ309" s="9"/>
      <c r="FK309" s="9"/>
      <c r="FL309" s="9"/>
      <c r="FM309" s="9"/>
      <c r="FN309" s="9"/>
      <c r="FO309" s="9"/>
      <c r="FP309" s="9"/>
      <c r="FQ309" s="9"/>
      <c r="FR309" s="9"/>
      <c r="FS309" s="9"/>
      <c r="FT309" s="9"/>
      <c r="FU309" s="9"/>
      <c r="FV309" s="9"/>
      <c r="FW309" s="9"/>
      <c r="FX309" s="9"/>
      <c r="FY309" s="9"/>
      <c r="FZ309" s="9"/>
      <c r="GA309" s="9"/>
      <c r="GB309" s="9"/>
      <c r="GC309" s="9"/>
      <c r="GD309" s="9"/>
      <c r="GE309" s="9"/>
      <c r="GF309" s="9"/>
      <c r="GG309" s="9"/>
      <c r="GH309" s="9"/>
      <c r="GI309" s="9"/>
      <c r="GJ309" s="9"/>
      <c r="GK309" s="9"/>
      <c r="GL309" s="9"/>
      <c r="GM309" s="9"/>
      <c r="GN309" s="9"/>
      <c r="GO309" s="9"/>
      <c r="GP309" s="9"/>
      <c r="GQ309" s="9"/>
      <c r="GR309" s="9"/>
      <c r="GS309" s="9"/>
      <c r="GT309" s="9"/>
      <c r="GU309" s="9"/>
      <c r="GV309" s="9"/>
      <c r="GW309" s="9"/>
      <c r="GX309" s="9"/>
      <c r="GY309" s="9"/>
      <c r="GZ309" s="9"/>
      <c r="HA309" s="9"/>
      <c r="HB309" s="9"/>
      <c r="HC309" s="9"/>
      <c r="HD309" s="9"/>
      <c r="HE309" s="9"/>
      <c r="HF309" s="9"/>
      <c r="HG309" s="9"/>
      <c r="HH309" s="9"/>
      <c r="HI309" s="9"/>
      <c r="HJ309" s="9"/>
      <c r="HK309" s="9"/>
      <c r="HL309" s="9"/>
      <c r="HM309" s="9"/>
      <c r="HN309" s="9"/>
      <c r="HO309" s="9"/>
      <c r="HP309" s="9"/>
      <c r="HQ309" s="9"/>
      <c r="HR309" s="9"/>
      <c r="HS309" s="9"/>
      <c r="HT309" s="9"/>
      <c r="HU309" s="9"/>
      <c r="HV309" s="9"/>
      <c r="HW309" s="9"/>
      <c r="HX309" s="9"/>
      <c r="HY309" s="9"/>
      <c r="HZ309" s="9"/>
      <c r="IA309" s="9"/>
      <c r="IB309" s="9"/>
      <c r="IC309" s="9"/>
      <c r="ID309" s="9"/>
      <c r="IE309" s="9"/>
      <c r="IF309" s="9"/>
      <c r="IG309" s="9"/>
      <c r="IH309" s="9"/>
      <c r="II309" s="9"/>
      <c r="IJ309" s="9"/>
      <c r="IK309" s="9"/>
      <c r="IL309" s="9"/>
      <c r="IM309" s="9"/>
      <c r="IN309" s="9"/>
      <c r="IO309" s="9"/>
      <c r="IP309" s="9"/>
      <c r="IQ309" s="9"/>
      <c r="IR309" s="9"/>
      <c r="IS309" s="9"/>
      <c r="IT309" s="9"/>
      <c r="IU309" s="9"/>
      <c r="IV309" s="9"/>
      <c r="IW309" s="9"/>
      <c r="IX309" s="9"/>
      <c r="IY309" s="9"/>
      <c r="IZ309" s="9"/>
      <c r="JA309" s="9"/>
      <c r="JB309" s="9"/>
      <c r="JC309" s="9"/>
      <c r="JD309" s="9"/>
      <c r="JE309" s="9"/>
      <c r="JF309" s="9"/>
      <c r="JG309" s="9"/>
      <c r="JH309" s="9"/>
      <c r="JI309" s="9"/>
      <c r="JJ309" s="9"/>
      <c r="JK309" s="9"/>
      <c r="JL309" s="9"/>
      <c r="JM309" s="9"/>
      <c r="JN309" s="9"/>
      <c r="JO309" s="9"/>
      <c r="JP309" s="9"/>
      <c r="JQ309" s="9"/>
      <c r="JR309" s="9"/>
      <c r="JS309" s="9"/>
      <c r="JT309" s="9"/>
      <c r="JU309" s="9"/>
      <c r="JV309" s="9"/>
      <c r="JW309" s="9"/>
      <c r="JX309" s="9"/>
      <c r="JY309" s="9"/>
      <c r="JZ309" s="9"/>
      <c r="KA309" s="9"/>
      <c r="KB309" s="9"/>
      <c r="KC309" s="9"/>
      <c r="KD309" s="9"/>
      <c r="KE309" s="9"/>
      <c r="KF309" s="9"/>
      <c r="KG309" s="9"/>
      <c r="KH309" s="9"/>
      <c r="KI309" s="9"/>
      <c r="KJ309" s="9"/>
      <c r="KK309" s="9"/>
      <c r="KL309" s="9"/>
      <c r="KM309" s="9"/>
      <c r="KN309" s="9"/>
      <c r="KO309" s="9"/>
      <c r="KP309" s="9"/>
      <c r="KQ309" s="9"/>
      <c r="KR309" s="9"/>
      <c r="KS309" s="9"/>
      <c r="KT309" s="9"/>
      <c r="KU309" s="9"/>
      <c r="KV309" s="9"/>
      <c r="KW309" s="9"/>
      <c r="KX309" s="9"/>
      <c r="KY309" s="9"/>
      <c r="KZ309" s="9"/>
      <c r="LA309" s="9"/>
      <c r="LB309" s="9"/>
      <c r="LC309" s="9"/>
      <c r="LD309" s="9"/>
      <c r="LE309" s="9"/>
      <c r="LF309" s="9"/>
      <c r="LG309" s="9"/>
      <c r="LH309" s="9"/>
      <c r="LI309" s="9"/>
      <c r="LJ309" s="9"/>
      <c r="LK309" s="9"/>
      <c r="LL309" s="9"/>
      <c r="LM309" s="9"/>
      <c r="LN309" s="9"/>
      <c r="LO309" s="9"/>
      <c r="LP309" s="9"/>
      <c r="LQ309" s="9"/>
      <c r="LR309" s="9"/>
      <c r="LS309" s="9"/>
      <c r="LT309" s="9"/>
    </row>
    <row r="310" spans="1:332" s="15" customFormat="1" ht="110.25" x14ac:dyDescent="0.25">
      <c r="A310" s="662" t="str">
        <f>CONCATENATE(MUEBLES2[[#This Row],[No..]],"-",MUEBLES2[[#This Row],[No. Area ]],"-",MUEBLES2[[#This Row],[No. Del Bien ]],"-",MUEBLES2[[#This Row],[No. Consecutivo del Bien ]],"-",MUEBLES2[[#This Row],[No. de inventario]])</f>
        <v>01-57-013-023-0304</v>
      </c>
      <c r="B310" s="495"/>
      <c r="C310" s="495" t="s">
        <v>7028</v>
      </c>
      <c r="D310" s="494" t="s">
        <v>4060</v>
      </c>
      <c r="E310" s="495" t="str">
        <f>VLOOKUP(MUEBLES2[[#This Row],[No..]],EDIFICIOS[],2,FALSE)</f>
        <v>PALACIO MUNICIPAL</v>
      </c>
      <c r="F310" s="495" t="str">
        <f>VLOOKUP(MUEBLES2[[#This Row],[No..]],EDIFICIOS[],3,FALSE)</f>
        <v>PALACIO MUNICIPAL, S/N, COLONIA CENTRO</v>
      </c>
      <c r="G310" s="496" t="s">
        <v>4302</v>
      </c>
      <c r="H310" s="494" t="str">
        <f>VLOOKUP(MUEBLES2[[#This Row],[No. Area ]],AREAS[],2,FALSE)</f>
        <v xml:space="preserve">ÓRGANO INTERNO DE CONTROL </v>
      </c>
      <c r="I310" s="496" t="str">
        <f>VLOOKUP(MUEBLES2[[#This Row],[No. Area ]],AREAS[],5,FALSE)</f>
        <v>LIC. ELSY ODETTE GONZÁLEZ MOLINA</v>
      </c>
      <c r="J310" s="496">
        <v>109</v>
      </c>
      <c r="K310" s="494" t="str">
        <f>VLOOKUP(MUEBLES2[[#This Row],[Núm. De nomina]],PERSONAL[],2,FALSE)</f>
        <v>LIC. ELSY ODETTE GONZÁLEZ MOLINA</v>
      </c>
      <c r="L310" s="496" t="str">
        <f>VLOOKUP(MUEBLES2[[#This Row],[Núm. De nomina]],PERSONAL[],3,FALSE)</f>
        <v>TITULAR</v>
      </c>
      <c r="M310" s="494" t="s">
        <v>4704</v>
      </c>
      <c r="N310" s="529" t="s">
        <v>4714</v>
      </c>
      <c r="O310" s="497" t="str">
        <f>VLOOKUP(MUEBLES2[[#This Row],[No. Del Bien ]],BIENES[],2,FALSE)</f>
        <v xml:space="preserve">ARCHIVERO </v>
      </c>
      <c r="P310" s="499" t="s">
        <v>2847</v>
      </c>
      <c r="Q310" s="529" t="s">
        <v>5246</v>
      </c>
      <c r="R310" s="494" t="s">
        <v>39</v>
      </c>
      <c r="S310" s="494" t="s">
        <v>39</v>
      </c>
      <c r="T310" s="494" t="s">
        <v>39</v>
      </c>
      <c r="U310" s="494" t="s">
        <v>40</v>
      </c>
      <c r="V310" s="525">
        <v>35990</v>
      </c>
      <c r="W310" s="528">
        <v>1450</v>
      </c>
      <c r="X310" s="528">
        <v>1449</v>
      </c>
      <c r="Y310" s="528">
        <v>1</v>
      </c>
      <c r="Z310" s="510" t="s">
        <v>26</v>
      </c>
      <c r="AA310" s="546"/>
      <c r="AB310" s="493"/>
      <c r="AC310" s="600" t="s">
        <v>2848</v>
      </c>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c r="DL310" s="9"/>
      <c r="DM310" s="9"/>
      <c r="DN310" s="9"/>
      <c r="DO310" s="9"/>
      <c r="DP310" s="9"/>
      <c r="DQ310" s="9"/>
      <c r="DR310" s="9"/>
      <c r="DS310" s="9"/>
      <c r="DT310" s="9"/>
      <c r="DU310" s="9"/>
      <c r="DV310" s="9"/>
      <c r="DW310" s="9"/>
      <c r="DX310" s="9"/>
      <c r="DY310" s="9"/>
      <c r="DZ310" s="9"/>
      <c r="EA310" s="9"/>
      <c r="EB310" s="9"/>
      <c r="EC310" s="9"/>
      <c r="ED310" s="9"/>
      <c r="EE310" s="9"/>
      <c r="EF310" s="9"/>
      <c r="EG310" s="9"/>
      <c r="EH310" s="9"/>
      <c r="EI310" s="9"/>
      <c r="EJ310" s="9"/>
      <c r="EK310" s="9"/>
      <c r="EL310" s="9"/>
      <c r="EM310" s="9"/>
      <c r="EN310" s="9"/>
      <c r="EO310" s="9"/>
      <c r="EP310" s="9"/>
      <c r="EQ310" s="9"/>
      <c r="ER310" s="9"/>
      <c r="ES310" s="9"/>
      <c r="ET310" s="9"/>
      <c r="EU310" s="9"/>
      <c r="EV310" s="9"/>
      <c r="EW310" s="9"/>
      <c r="EX310" s="9"/>
      <c r="EY310" s="9"/>
      <c r="EZ310" s="9"/>
      <c r="FA310" s="9"/>
      <c r="FB310" s="9"/>
      <c r="FC310" s="9"/>
      <c r="FD310" s="9"/>
      <c r="FE310" s="9"/>
      <c r="FF310" s="9"/>
      <c r="FG310" s="9"/>
      <c r="FH310" s="9"/>
      <c r="FI310" s="9"/>
      <c r="FJ310" s="9"/>
      <c r="FK310" s="9"/>
      <c r="FL310" s="9"/>
      <c r="FM310" s="9"/>
      <c r="FN310" s="9"/>
      <c r="FO310" s="9"/>
      <c r="FP310" s="9"/>
      <c r="FQ310" s="9"/>
      <c r="FR310" s="9"/>
      <c r="FS310" s="9"/>
      <c r="FT310" s="9"/>
      <c r="FU310" s="9"/>
      <c r="FV310" s="9"/>
      <c r="FW310" s="9"/>
      <c r="FX310" s="9"/>
      <c r="FY310" s="9"/>
      <c r="FZ310" s="9"/>
      <c r="GA310" s="9"/>
      <c r="GB310" s="9"/>
      <c r="GC310" s="9"/>
      <c r="GD310" s="9"/>
      <c r="GE310" s="9"/>
      <c r="GF310" s="9"/>
      <c r="GG310" s="9"/>
      <c r="GH310" s="9"/>
      <c r="GI310" s="9"/>
      <c r="GJ310" s="9"/>
      <c r="GK310" s="9"/>
      <c r="GL310" s="9"/>
      <c r="GM310" s="9"/>
      <c r="GN310" s="9"/>
      <c r="GO310" s="9"/>
      <c r="GP310" s="9"/>
      <c r="GQ310" s="9"/>
      <c r="GR310" s="9"/>
      <c r="GS310" s="9"/>
      <c r="GT310" s="9"/>
      <c r="GU310" s="9"/>
      <c r="GV310" s="9"/>
      <c r="GW310" s="9"/>
      <c r="GX310" s="9"/>
      <c r="GY310" s="9"/>
      <c r="GZ310" s="9"/>
      <c r="HA310" s="9"/>
      <c r="HB310" s="9"/>
      <c r="HC310" s="9"/>
      <c r="HD310" s="9"/>
      <c r="HE310" s="9"/>
      <c r="HF310" s="9"/>
      <c r="HG310" s="9"/>
      <c r="HH310" s="9"/>
      <c r="HI310" s="9"/>
      <c r="HJ310" s="9"/>
      <c r="HK310" s="9"/>
      <c r="HL310" s="9"/>
      <c r="HM310" s="9"/>
      <c r="HN310" s="9"/>
      <c r="HO310" s="9"/>
      <c r="HP310" s="9"/>
      <c r="HQ310" s="9"/>
      <c r="HR310" s="9"/>
      <c r="HS310" s="9"/>
      <c r="HT310" s="9"/>
      <c r="HU310" s="9"/>
      <c r="HV310" s="9"/>
      <c r="HW310" s="9"/>
      <c r="HX310" s="9"/>
      <c r="HY310" s="9"/>
      <c r="HZ310" s="9"/>
      <c r="IA310" s="9"/>
      <c r="IB310" s="9"/>
      <c r="IC310" s="9"/>
      <c r="ID310" s="9"/>
      <c r="IE310" s="9"/>
      <c r="IF310" s="9"/>
      <c r="IG310" s="9"/>
      <c r="IH310" s="9"/>
      <c r="II310" s="9"/>
      <c r="IJ310" s="9"/>
      <c r="IK310" s="9"/>
      <c r="IL310" s="9"/>
      <c r="IM310" s="9"/>
      <c r="IN310" s="9"/>
      <c r="IO310" s="9"/>
      <c r="IP310" s="9"/>
      <c r="IQ310" s="9"/>
      <c r="IR310" s="9"/>
      <c r="IS310" s="9"/>
      <c r="IT310" s="9"/>
      <c r="IU310" s="9"/>
      <c r="IV310" s="9"/>
      <c r="IW310" s="9"/>
      <c r="IX310" s="9"/>
      <c r="IY310" s="9"/>
      <c r="IZ310" s="9"/>
      <c r="JA310" s="9"/>
      <c r="JB310" s="9"/>
      <c r="JC310" s="9"/>
      <c r="JD310" s="9"/>
      <c r="JE310" s="9"/>
      <c r="JF310" s="9"/>
      <c r="JG310" s="9"/>
      <c r="JH310" s="9"/>
      <c r="JI310" s="9"/>
      <c r="JJ310" s="9"/>
      <c r="JK310" s="9"/>
      <c r="JL310" s="9"/>
      <c r="JM310" s="9"/>
      <c r="JN310" s="9"/>
      <c r="JO310" s="9"/>
      <c r="JP310" s="9"/>
      <c r="JQ310" s="9"/>
      <c r="JR310" s="9"/>
      <c r="JS310" s="9"/>
      <c r="JT310" s="9"/>
      <c r="JU310" s="9"/>
      <c r="JV310" s="9"/>
      <c r="JW310" s="9"/>
      <c r="JX310" s="9"/>
      <c r="JY310" s="9"/>
      <c r="JZ310" s="9"/>
      <c r="KA310" s="9"/>
      <c r="KB310" s="9"/>
      <c r="KC310" s="9"/>
      <c r="KD310" s="9"/>
      <c r="KE310" s="9"/>
      <c r="KF310" s="9"/>
      <c r="KG310" s="9"/>
      <c r="KH310" s="9"/>
      <c r="KI310" s="9"/>
      <c r="KJ310" s="9"/>
      <c r="KK310" s="9"/>
      <c r="KL310" s="9"/>
      <c r="KM310" s="9"/>
      <c r="KN310" s="9"/>
      <c r="KO310" s="9"/>
      <c r="KP310" s="9"/>
      <c r="KQ310" s="9"/>
      <c r="KR310" s="9"/>
      <c r="KS310" s="9"/>
      <c r="KT310" s="9"/>
      <c r="KU310" s="9"/>
      <c r="KV310" s="9"/>
      <c r="KW310" s="9"/>
      <c r="KX310" s="9"/>
      <c r="KY310" s="9"/>
      <c r="KZ310" s="9"/>
      <c r="LA310" s="9"/>
      <c r="LB310" s="9"/>
      <c r="LC310" s="9"/>
      <c r="LD310" s="9"/>
      <c r="LE310" s="9"/>
      <c r="LF310" s="9"/>
      <c r="LG310" s="9"/>
      <c r="LH310" s="9"/>
      <c r="LI310" s="9"/>
      <c r="LJ310" s="9"/>
      <c r="LK310" s="9"/>
      <c r="LL310" s="9"/>
      <c r="LM310" s="9"/>
      <c r="LN310" s="9"/>
      <c r="LO310" s="9"/>
      <c r="LP310" s="9"/>
      <c r="LQ310" s="9"/>
      <c r="LR310" s="9"/>
      <c r="LS310" s="9"/>
      <c r="LT310" s="9"/>
    </row>
    <row r="311" spans="1:332" s="15" customFormat="1" ht="110.25" x14ac:dyDescent="0.25">
      <c r="A311" s="662" t="str">
        <f>CONCATENATE(MUEBLES2[[#This Row],[No..]],"-",MUEBLES2[[#This Row],[No. Area ]],"-",MUEBLES2[[#This Row],[No. Del Bien ]],"-",MUEBLES2[[#This Row],[No. Consecutivo del Bien ]],"-",MUEBLES2[[#This Row],[No. de inventario]])</f>
        <v>01-24-115-049-0305</v>
      </c>
      <c r="B311" s="495"/>
      <c r="C311" s="495" t="s">
        <v>7029</v>
      </c>
      <c r="D311" s="494" t="s">
        <v>4060</v>
      </c>
      <c r="E311" s="495" t="str">
        <f>VLOOKUP(MUEBLES2[[#This Row],[No..]],EDIFICIOS[],2,FALSE)</f>
        <v>PALACIO MUNICIPAL</v>
      </c>
      <c r="F311" s="495" t="str">
        <f>VLOOKUP(MUEBLES2[[#This Row],[No..]],EDIFICIOS[],3,FALSE)</f>
        <v>PALACIO MUNICIPAL, S/N, COLONIA CENTRO</v>
      </c>
      <c r="G311" s="496" t="s">
        <v>4269</v>
      </c>
      <c r="H311" s="494" t="str">
        <f>VLOOKUP(MUEBLES2[[#This Row],[No. Area ]],AREAS[],2,FALSE)</f>
        <v>TESORERÍA MUNICIPAL</v>
      </c>
      <c r="I311" s="496" t="str">
        <f>VLOOKUP(MUEBLES2[[#This Row],[No. Area ]],AREAS[],5,FALSE)</f>
        <v>C. P. NOHEMI VIRIDIANA CORTEZ MONTER</v>
      </c>
      <c r="J311" s="496">
        <v>406</v>
      </c>
      <c r="K311" s="494" t="str">
        <f>VLOOKUP(MUEBLES2[[#This Row],[Núm. De nomina]],PERSONAL[],2,FALSE)</f>
        <v>C. GLORIA PÉREZ GARCÍA</v>
      </c>
      <c r="L311" s="496" t="str">
        <f>VLOOKUP(MUEBLES2[[#This Row],[Núm. De nomina]],PERSONAL[],3,FALSE)</f>
        <v>AUXILIAR ADMINISTRATIVO</v>
      </c>
      <c r="M311" s="494" t="s">
        <v>4379</v>
      </c>
      <c r="N311" s="529" t="s">
        <v>4740</v>
      </c>
      <c r="O311" s="497" t="str">
        <f>VLOOKUP(MUEBLES2[[#This Row],[No. Del Bien ]],BIENES[],2,FALSE)</f>
        <v xml:space="preserve">ESCRITORIO </v>
      </c>
      <c r="P311" s="499" t="s">
        <v>2850</v>
      </c>
      <c r="Q311" s="529" t="s">
        <v>5247</v>
      </c>
      <c r="R311" s="539" t="s">
        <v>2851</v>
      </c>
      <c r="S311" s="539" t="s">
        <v>39</v>
      </c>
      <c r="T311" s="539" t="s">
        <v>39</v>
      </c>
      <c r="U311" s="539" t="s">
        <v>2852</v>
      </c>
      <c r="V311" s="540">
        <v>43868</v>
      </c>
      <c r="W311" s="541" t="s">
        <v>25</v>
      </c>
      <c r="X311" s="541">
        <v>4639.42</v>
      </c>
      <c r="Y311" s="541">
        <v>0</v>
      </c>
      <c r="Z311" s="542" t="s">
        <v>33</v>
      </c>
      <c r="AA311" s="546"/>
      <c r="AB311" s="493"/>
      <c r="AC311" s="600" t="s">
        <v>2853</v>
      </c>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c r="DL311" s="9"/>
      <c r="DM311" s="9"/>
      <c r="DN311" s="9"/>
      <c r="DO311" s="9"/>
      <c r="DP311" s="9"/>
      <c r="DQ311" s="9"/>
      <c r="DR311" s="9"/>
      <c r="DS311" s="9"/>
      <c r="DT311" s="9"/>
      <c r="DU311" s="9"/>
      <c r="DV311" s="9"/>
      <c r="DW311" s="9"/>
      <c r="DX311" s="9"/>
      <c r="DY311" s="9"/>
      <c r="DZ311" s="9"/>
      <c r="EA311" s="9"/>
      <c r="EB311" s="9"/>
      <c r="EC311" s="9"/>
      <c r="ED311" s="9"/>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9"/>
      <c r="FL311" s="9"/>
      <c r="FM311" s="9"/>
      <c r="FN311" s="9"/>
      <c r="FO311" s="9"/>
      <c r="FP311" s="9"/>
      <c r="FQ311" s="9"/>
      <c r="FR311" s="9"/>
      <c r="FS311" s="9"/>
      <c r="FT311" s="9"/>
      <c r="FU311" s="9"/>
      <c r="FV311" s="9"/>
      <c r="FW311" s="9"/>
      <c r="FX311" s="9"/>
      <c r="FY311" s="9"/>
      <c r="FZ311" s="9"/>
      <c r="GA311" s="9"/>
      <c r="GB311" s="9"/>
      <c r="GC311" s="9"/>
      <c r="GD311" s="9"/>
      <c r="GE311" s="9"/>
      <c r="GF311" s="9"/>
      <c r="GG311" s="9"/>
      <c r="GH311" s="9"/>
      <c r="GI311" s="9"/>
      <c r="GJ311" s="9"/>
      <c r="GK311" s="9"/>
      <c r="GL311" s="9"/>
      <c r="GM311" s="9"/>
      <c r="GN311" s="9"/>
      <c r="GO311" s="9"/>
      <c r="GP311" s="9"/>
      <c r="GQ311" s="9"/>
      <c r="GR311" s="9"/>
      <c r="GS311" s="9"/>
      <c r="GT311" s="9"/>
      <c r="GU311" s="9"/>
      <c r="GV311" s="9"/>
      <c r="GW311" s="9"/>
      <c r="GX311" s="9"/>
      <c r="GY311" s="9"/>
      <c r="GZ311" s="9"/>
      <c r="HA311" s="9"/>
      <c r="HB311" s="9"/>
      <c r="HC311" s="9"/>
      <c r="HD311" s="9"/>
      <c r="HE311" s="9"/>
      <c r="HF311" s="9"/>
      <c r="HG311" s="9"/>
      <c r="HH311" s="9"/>
      <c r="HI311" s="9"/>
      <c r="HJ311" s="9"/>
      <c r="HK311" s="9"/>
      <c r="HL311" s="9"/>
      <c r="HM311" s="9"/>
      <c r="HN311" s="9"/>
      <c r="HO311" s="9"/>
      <c r="HP311" s="9"/>
      <c r="HQ311" s="9"/>
      <c r="HR311" s="9"/>
      <c r="HS311" s="9"/>
      <c r="HT311" s="9"/>
      <c r="HU311" s="9"/>
      <c r="HV311" s="9"/>
      <c r="HW311" s="9"/>
      <c r="HX311" s="9"/>
      <c r="HY311" s="9"/>
      <c r="HZ311" s="9"/>
      <c r="IA311" s="9"/>
      <c r="IB311" s="9"/>
      <c r="IC311" s="9"/>
      <c r="ID311" s="9"/>
      <c r="IE311" s="9"/>
      <c r="IF311" s="9"/>
      <c r="IG311" s="9"/>
      <c r="IH311" s="9"/>
      <c r="II311" s="9"/>
      <c r="IJ311" s="9"/>
      <c r="IK311" s="9"/>
      <c r="IL311" s="9"/>
      <c r="IM311" s="9"/>
      <c r="IN311" s="9"/>
      <c r="IO311" s="9"/>
      <c r="IP311" s="9"/>
      <c r="IQ311" s="9"/>
      <c r="IR311" s="9"/>
      <c r="IS311" s="9"/>
      <c r="IT311" s="9"/>
      <c r="IU311" s="9"/>
      <c r="IV311" s="9"/>
      <c r="IW311" s="9"/>
      <c r="IX311" s="9"/>
      <c r="IY311" s="9"/>
      <c r="IZ311" s="9"/>
      <c r="JA311" s="9"/>
      <c r="JB311" s="9"/>
      <c r="JC311" s="9"/>
      <c r="JD311" s="9"/>
      <c r="JE311" s="9"/>
      <c r="JF311" s="9"/>
      <c r="JG311" s="9"/>
      <c r="JH311" s="9"/>
      <c r="JI311" s="9"/>
      <c r="JJ311" s="9"/>
      <c r="JK311" s="9"/>
      <c r="JL311" s="9"/>
      <c r="JM311" s="9"/>
      <c r="JN311" s="9"/>
      <c r="JO311" s="9"/>
      <c r="JP311" s="9"/>
      <c r="JQ311" s="9"/>
      <c r="JR311" s="9"/>
      <c r="JS311" s="9"/>
      <c r="JT311" s="9"/>
      <c r="JU311" s="9"/>
      <c r="JV311" s="9"/>
      <c r="JW311" s="9"/>
      <c r="JX311" s="9"/>
      <c r="JY311" s="9"/>
      <c r="JZ311" s="9"/>
      <c r="KA311" s="9"/>
      <c r="KB311" s="9"/>
      <c r="KC311" s="9"/>
      <c r="KD311" s="9"/>
      <c r="KE311" s="9"/>
      <c r="KF311" s="9"/>
      <c r="KG311" s="9"/>
      <c r="KH311" s="9"/>
      <c r="KI311" s="9"/>
      <c r="KJ311" s="9"/>
      <c r="KK311" s="9"/>
      <c r="KL311" s="9"/>
      <c r="KM311" s="9"/>
      <c r="KN311" s="9"/>
      <c r="KO311" s="9"/>
      <c r="KP311" s="9"/>
      <c r="KQ311" s="9"/>
      <c r="KR311" s="9"/>
      <c r="KS311" s="9"/>
      <c r="KT311" s="9"/>
      <c r="KU311" s="9"/>
      <c r="KV311" s="9"/>
      <c r="KW311" s="9"/>
      <c r="KX311" s="9"/>
      <c r="KY311" s="9"/>
      <c r="KZ311" s="9"/>
      <c r="LA311" s="9"/>
      <c r="LB311" s="9"/>
      <c r="LC311" s="9"/>
      <c r="LD311" s="9"/>
      <c r="LE311" s="9"/>
      <c r="LF311" s="9"/>
      <c r="LG311" s="9"/>
      <c r="LH311" s="9"/>
      <c r="LI311" s="9"/>
      <c r="LJ311" s="9"/>
      <c r="LK311" s="9"/>
      <c r="LL311" s="9"/>
      <c r="LM311" s="9"/>
      <c r="LN311" s="9"/>
      <c r="LO311" s="9"/>
      <c r="LP311" s="9"/>
      <c r="LQ311" s="9"/>
      <c r="LR311" s="9"/>
      <c r="LS311" s="9"/>
      <c r="LT311" s="9"/>
    </row>
    <row r="312" spans="1:332" s="15" customFormat="1" ht="204.75" x14ac:dyDescent="0.25">
      <c r="A312" s="662" t="str">
        <f>CONCATENATE(MUEBLES2[[#This Row],[No..]],"-",MUEBLES2[[#This Row],[No. Area ]],"-",MUEBLES2[[#This Row],[No. Del Bien ]],"-",MUEBLES2[[#This Row],[No. Consecutivo del Bien ]],"-",MUEBLES2[[#This Row],[No. de inventario]])</f>
        <v>01-14-271-022-0306</v>
      </c>
      <c r="B312" s="495"/>
      <c r="C312" s="495" t="s">
        <v>7030</v>
      </c>
      <c r="D312" s="494" t="s">
        <v>4060</v>
      </c>
      <c r="E312" s="495" t="str">
        <f>VLOOKUP(MUEBLES2[[#This Row],[No..]],EDIFICIOS[],2,FALSE)</f>
        <v>PALACIO MUNICIPAL</v>
      </c>
      <c r="F312" s="495" t="str">
        <f>VLOOKUP(MUEBLES2[[#This Row],[No..]],EDIFICIOS[],3,FALSE)</f>
        <v>PALACIO MUNICIPAL, S/N, COLONIA CENTRO</v>
      </c>
      <c r="G312" s="496" t="s">
        <v>4259</v>
      </c>
      <c r="H312" s="494" t="str">
        <f>VLOOKUP(MUEBLES2[[#This Row],[No. Area ]],AREAS[],2,FALSE)</f>
        <v>ADMINISTRACIÓN MUNICIPAL</v>
      </c>
      <c r="I312" s="496" t="str">
        <f>VLOOKUP(MUEBLES2[[#This Row],[No. Area ]],AREAS[],5,FALSE)</f>
        <v>C. DAVID PÉREZ ALONSO</v>
      </c>
      <c r="J312" s="496">
        <v>151</v>
      </c>
      <c r="K312" s="494" t="str">
        <f>VLOOKUP(MUEBLES2[[#This Row],[Núm. De nomina]],PERSONAL[],2,FALSE)</f>
        <v>C. DAVID PÉREZ ALONSO</v>
      </c>
      <c r="L312" s="496" t="str">
        <f>VLOOKUP(MUEBLES2[[#This Row],[Núm. De nomina]],PERSONAL[],3,FALSE)</f>
        <v xml:space="preserve">TITULAR </v>
      </c>
      <c r="M312" s="494" t="s">
        <v>4904</v>
      </c>
      <c r="N312" s="529" t="s">
        <v>4713</v>
      </c>
      <c r="O312" s="497" t="str">
        <f>VLOOKUP(MUEBLES2[[#This Row],[No. Del Bien ]],BIENES[],2,FALSE)</f>
        <v xml:space="preserve">SILLA AJUSTABLE </v>
      </c>
      <c r="P312" s="499" t="s">
        <v>2855</v>
      </c>
      <c r="Q312" s="529" t="s">
        <v>5248</v>
      </c>
      <c r="R312" s="539" t="s">
        <v>434</v>
      </c>
      <c r="S312" s="539" t="s">
        <v>39</v>
      </c>
      <c r="T312" s="539" t="s">
        <v>39</v>
      </c>
      <c r="U312" s="539" t="s">
        <v>2852</v>
      </c>
      <c r="V312" s="540">
        <v>43868</v>
      </c>
      <c r="W312" s="541" t="s">
        <v>25</v>
      </c>
      <c r="X312" s="541">
        <v>1738.84</v>
      </c>
      <c r="Y312" s="541">
        <v>0</v>
      </c>
      <c r="Z312" s="542" t="s">
        <v>33</v>
      </c>
      <c r="AA312" s="546"/>
      <c r="AB312" s="493"/>
      <c r="AC312" s="600" t="s">
        <v>2848</v>
      </c>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c r="DL312" s="9"/>
      <c r="DM312" s="9"/>
      <c r="DN312" s="9"/>
      <c r="DO312" s="9"/>
      <c r="DP312" s="9"/>
      <c r="DQ312" s="9"/>
      <c r="DR312" s="9"/>
      <c r="DS312" s="9"/>
      <c r="DT312" s="9"/>
      <c r="DU312" s="9"/>
      <c r="DV312" s="9"/>
      <c r="DW312" s="9"/>
      <c r="DX312" s="9"/>
      <c r="DY312" s="9"/>
      <c r="DZ312" s="9"/>
      <c r="EA312" s="9"/>
      <c r="EB312" s="9"/>
      <c r="EC312" s="9"/>
      <c r="ED312" s="9"/>
      <c r="EE312" s="9"/>
      <c r="EF312" s="9"/>
      <c r="EG312" s="9"/>
      <c r="EH312" s="9"/>
      <c r="EI312" s="9"/>
      <c r="EJ312" s="9"/>
      <c r="EK312" s="9"/>
      <c r="EL312" s="9"/>
      <c r="EM312" s="9"/>
      <c r="EN312" s="9"/>
      <c r="EO312" s="9"/>
      <c r="EP312" s="9"/>
      <c r="EQ312" s="9"/>
      <c r="ER312" s="9"/>
      <c r="ES312" s="9"/>
      <c r="ET312" s="9"/>
      <c r="EU312" s="9"/>
      <c r="EV312" s="9"/>
      <c r="EW312" s="9"/>
      <c r="EX312" s="9"/>
      <c r="EY312" s="9"/>
      <c r="EZ312" s="9"/>
      <c r="FA312" s="9"/>
      <c r="FB312" s="9"/>
      <c r="FC312" s="9"/>
      <c r="FD312" s="9"/>
      <c r="FE312" s="9"/>
      <c r="FF312" s="9"/>
      <c r="FG312" s="9"/>
      <c r="FH312" s="9"/>
      <c r="FI312" s="9"/>
      <c r="FJ312" s="9"/>
      <c r="FK312" s="9"/>
      <c r="FL312" s="9"/>
      <c r="FM312" s="9"/>
      <c r="FN312" s="9"/>
      <c r="FO312" s="9"/>
      <c r="FP312" s="9"/>
      <c r="FQ312" s="9"/>
      <c r="FR312" s="9"/>
      <c r="FS312" s="9"/>
      <c r="FT312" s="9"/>
      <c r="FU312" s="9"/>
      <c r="FV312" s="9"/>
      <c r="FW312" s="9"/>
      <c r="FX312" s="9"/>
      <c r="FY312" s="9"/>
      <c r="FZ312" s="9"/>
      <c r="GA312" s="9"/>
      <c r="GB312" s="9"/>
      <c r="GC312" s="9"/>
      <c r="GD312" s="9"/>
      <c r="GE312" s="9"/>
      <c r="GF312" s="9"/>
      <c r="GG312" s="9"/>
      <c r="GH312" s="9"/>
      <c r="GI312" s="9"/>
      <c r="GJ312" s="9"/>
      <c r="GK312" s="9"/>
      <c r="GL312" s="9"/>
      <c r="GM312" s="9"/>
      <c r="GN312" s="9"/>
      <c r="GO312" s="9"/>
      <c r="GP312" s="9"/>
      <c r="GQ312" s="9"/>
      <c r="GR312" s="9"/>
      <c r="GS312" s="9"/>
      <c r="GT312" s="9"/>
      <c r="GU312" s="9"/>
      <c r="GV312" s="9"/>
      <c r="GW312" s="9"/>
      <c r="GX312" s="9"/>
      <c r="GY312" s="9"/>
      <c r="GZ312" s="9"/>
      <c r="HA312" s="9"/>
      <c r="HB312" s="9"/>
      <c r="HC312" s="9"/>
      <c r="HD312" s="9"/>
      <c r="HE312" s="9"/>
      <c r="HF312" s="9"/>
      <c r="HG312" s="9"/>
      <c r="HH312" s="9"/>
      <c r="HI312" s="9"/>
      <c r="HJ312" s="9"/>
      <c r="HK312" s="9"/>
      <c r="HL312" s="9"/>
      <c r="HM312" s="9"/>
      <c r="HN312" s="9"/>
      <c r="HO312" s="9"/>
      <c r="HP312" s="9"/>
      <c r="HQ312" s="9"/>
      <c r="HR312" s="9"/>
      <c r="HS312" s="9"/>
      <c r="HT312" s="9"/>
      <c r="HU312" s="9"/>
      <c r="HV312" s="9"/>
      <c r="HW312" s="9"/>
      <c r="HX312" s="9"/>
      <c r="HY312" s="9"/>
      <c r="HZ312" s="9"/>
      <c r="IA312" s="9"/>
      <c r="IB312" s="9"/>
      <c r="IC312" s="9"/>
      <c r="ID312" s="9"/>
      <c r="IE312" s="9"/>
      <c r="IF312" s="9"/>
      <c r="IG312" s="9"/>
      <c r="IH312" s="9"/>
      <c r="II312" s="9"/>
      <c r="IJ312" s="9"/>
      <c r="IK312" s="9"/>
      <c r="IL312" s="9"/>
      <c r="IM312" s="9"/>
      <c r="IN312" s="9"/>
      <c r="IO312" s="9"/>
      <c r="IP312" s="9"/>
      <c r="IQ312" s="9"/>
      <c r="IR312" s="9"/>
      <c r="IS312" s="9"/>
      <c r="IT312" s="9"/>
      <c r="IU312" s="9"/>
      <c r="IV312" s="9"/>
      <c r="IW312" s="9"/>
      <c r="IX312" s="9"/>
      <c r="IY312" s="9"/>
      <c r="IZ312" s="9"/>
      <c r="JA312" s="9"/>
      <c r="JB312" s="9"/>
      <c r="JC312" s="9"/>
      <c r="JD312" s="9"/>
      <c r="JE312" s="9"/>
      <c r="JF312" s="9"/>
      <c r="JG312" s="9"/>
      <c r="JH312" s="9"/>
      <c r="JI312" s="9"/>
      <c r="JJ312" s="9"/>
      <c r="JK312" s="9"/>
      <c r="JL312" s="9"/>
      <c r="JM312" s="9"/>
      <c r="JN312" s="9"/>
      <c r="JO312" s="9"/>
      <c r="JP312" s="9"/>
      <c r="JQ312" s="9"/>
      <c r="JR312" s="9"/>
      <c r="JS312" s="9"/>
      <c r="JT312" s="9"/>
      <c r="JU312" s="9"/>
      <c r="JV312" s="9"/>
      <c r="JW312" s="9"/>
      <c r="JX312" s="9"/>
      <c r="JY312" s="9"/>
      <c r="JZ312" s="9"/>
      <c r="KA312" s="9"/>
      <c r="KB312" s="9"/>
      <c r="KC312" s="9"/>
      <c r="KD312" s="9"/>
      <c r="KE312" s="9"/>
      <c r="KF312" s="9"/>
      <c r="KG312" s="9"/>
      <c r="KH312" s="9"/>
      <c r="KI312" s="9"/>
      <c r="KJ312" s="9"/>
      <c r="KK312" s="9"/>
      <c r="KL312" s="9"/>
      <c r="KM312" s="9"/>
      <c r="KN312" s="9"/>
      <c r="KO312" s="9"/>
      <c r="KP312" s="9"/>
      <c r="KQ312" s="9"/>
      <c r="KR312" s="9"/>
      <c r="KS312" s="9"/>
      <c r="KT312" s="9"/>
      <c r="KU312" s="9"/>
      <c r="KV312" s="9"/>
      <c r="KW312" s="9"/>
      <c r="KX312" s="9"/>
      <c r="KY312" s="9"/>
      <c r="KZ312" s="9"/>
      <c r="LA312" s="9"/>
      <c r="LB312" s="9"/>
      <c r="LC312" s="9"/>
      <c r="LD312" s="9"/>
      <c r="LE312" s="9"/>
      <c r="LF312" s="9"/>
      <c r="LG312" s="9"/>
      <c r="LH312" s="9"/>
      <c r="LI312" s="9"/>
      <c r="LJ312" s="9"/>
      <c r="LK312" s="9"/>
      <c r="LL312" s="9"/>
      <c r="LM312" s="9"/>
      <c r="LN312" s="9"/>
      <c r="LO312" s="9"/>
      <c r="LP312" s="9"/>
      <c r="LQ312" s="9"/>
      <c r="LR312" s="9"/>
      <c r="LS312" s="9"/>
      <c r="LT312" s="9"/>
    </row>
    <row r="313" spans="1:332" s="15" customFormat="1" ht="204.75" x14ac:dyDescent="0.25">
      <c r="A313" s="662" t="str">
        <f>CONCATENATE(MUEBLES2[[#This Row],[No..]],"-",MUEBLES2[[#This Row],[No. Area ]],"-",MUEBLES2[[#This Row],[No. Del Bien ]],"-",MUEBLES2[[#This Row],[No. Consecutivo del Bien ]],"-",MUEBLES2[[#This Row],[No. de inventario]])</f>
        <v>01-24-115-050-0307</v>
      </c>
      <c r="B313" s="495"/>
      <c r="C313" s="495" t="s">
        <v>7031</v>
      </c>
      <c r="D313" s="494" t="s">
        <v>4060</v>
      </c>
      <c r="E313" s="495" t="str">
        <f>VLOOKUP(MUEBLES2[[#This Row],[No..]],EDIFICIOS[],2,FALSE)</f>
        <v>PALACIO MUNICIPAL</v>
      </c>
      <c r="F313" s="495" t="str">
        <f>VLOOKUP(MUEBLES2[[#This Row],[No..]],EDIFICIOS[],3,FALSE)</f>
        <v>PALACIO MUNICIPAL, S/N, COLONIA CENTRO</v>
      </c>
      <c r="G313" s="496" t="s">
        <v>4269</v>
      </c>
      <c r="H313" s="494" t="str">
        <f>VLOOKUP(MUEBLES2[[#This Row],[No. Area ]],AREAS[],2,FALSE)</f>
        <v>TESORERÍA MUNICIPAL</v>
      </c>
      <c r="I313" s="496" t="str">
        <f>VLOOKUP(MUEBLES2[[#This Row],[No. Area ]],AREAS[],5,FALSE)</f>
        <v>C. P. NOHEMI VIRIDIANA CORTEZ MONTER</v>
      </c>
      <c r="J313" s="496">
        <v>159</v>
      </c>
      <c r="K313" s="494" t="str">
        <f>VLOOKUP(MUEBLES2[[#This Row],[Núm. De nomina]],PERSONAL[],2,FALSE)</f>
        <v>LIC. ING. FINANC. HEIDI NUBIA PEÑA MARTÍNEZ</v>
      </c>
      <c r="L313" s="496" t="str">
        <f>VLOOKUP(MUEBLES2[[#This Row],[Núm. De nomina]],PERSONAL[],3,FALSE)</f>
        <v>COORDINADORA DE CONTABILIDAD Y PRESUPUESTO</v>
      </c>
      <c r="M313" s="494" t="s">
        <v>4379</v>
      </c>
      <c r="N313" s="529" t="s">
        <v>4741</v>
      </c>
      <c r="O313" s="497" t="str">
        <f>VLOOKUP(MUEBLES2[[#This Row],[No. Del Bien ]],BIENES[],2,FALSE)</f>
        <v xml:space="preserve">ESCRITORIO </v>
      </c>
      <c r="P313" s="499" t="s">
        <v>2453</v>
      </c>
      <c r="Q313" s="529" t="s">
        <v>5249</v>
      </c>
      <c r="R313" s="494" t="s">
        <v>39</v>
      </c>
      <c r="S313" s="494" t="s">
        <v>39</v>
      </c>
      <c r="T313" s="494" t="s">
        <v>39</v>
      </c>
      <c r="U313" s="494" t="s">
        <v>40</v>
      </c>
      <c r="V313" s="525">
        <v>40953</v>
      </c>
      <c r="W313" s="528">
        <v>1972</v>
      </c>
      <c r="X313" s="528">
        <v>1971</v>
      </c>
      <c r="Y313" s="528">
        <v>1</v>
      </c>
      <c r="Z313" s="510" t="s">
        <v>26</v>
      </c>
      <c r="AA313" s="546"/>
      <c r="AB313" s="493"/>
      <c r="AC313" s="600" t="s">
        <v>2853</v>
      </c>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c r="DL313" s="9"/>
      <c r="DM313" s="9"/>
      <c r="DN313" s="9"/>
      <c r="DO313" s="9"/>
      <c r="DP313" s="9"/>
      <c r="DQ313" s="9"/>
      <c r="DR313" s="9"/>
      <c r="DS313" s="9"/>
      <c r="DT313" s="9"/>
      <c r="DU313" s="9"/>
      <c r="DV313" s="9"/>
      <c r="DW313" s="9"/>
      <c r="DX313" s="9"/>
      <c r="DY313" s="9"/>
      <c r="DZ313" s="9"/>
      <c r="EA313" s="9"/>
      <c r="EB313" s="9"/>
      <c r="EC313" s="9"/>
      <c r="ED313" s="9"/>
      <c r="EE313" s="9"/>
      <c r="EF313" s="9"/>
      <c r="EG313" s="9"/>
      <c r="EH313" s="9"/>
      <c r="EI313" s="9"/>
      <c r="EJ313" s="9"/>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9"/>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9"/>
      <c r="GW313" s="9"/>
      <c r="GX313" s="9"/>
      <c r="GY313" s="9"/>
      <c r="GZ313" s="9"/>
      <c r="HA313" s="9"/>
      <c r="HB313" s="9"/>
      <c r="HC313" s="9"/>
      <c r="HD313" s="9"/>
      <c r="HE313" s="9"/>
      <c r="HF313" s="9"/>
      <c r="HG313" s="9"/>
      <c r="HH313" s="9"/>
      <c r="HI313" s="9"/>
      <c r="HJ313" s="9"/>
      <c r="HK313" s="9"/>
      <c r="HL313" s="9"/>
      <c r="HM313" s="9"/>
      <c r="HN313" s="9"/>
      <c r="HO313" s="9"/>
      <c r="HP313" s="9"/>
      <c r="HQ313" s="9"/>
      <c r="HR313" s="9"/>
      <c r="HS313" s="9"/>
      <c r="HT313" s="9"/>
      <c r="HU313" s="9"/>
      <c r="HV313" s="9"/>
      <c r="HW313" s="9"/>
      <c r="HX313" s="9"/>
      <c r="HY313" s="9"/>
      <c r="HZ313" s="9"/>
      <c r="IA313" s="9"/>
      <c r="IB313" s="9"/>
      <c r="IC313" s="9"/>
      <c r="ID313" s="9"/>
      <c r="IE313" s="9"/>
      <c r="IF313" s="9"/>
      <c r="IG313" s="9"/>
      <c r="IH313" s="9"/>
      <c r="II313" s="9"/>
      <c r="IJ313" s="9"/>
      <c r="IK313" s="9"/>
      <c r="IL313" s="9"/>
      <c r="IM313" s="9"/>
      <c r="IN313" s="9"/>
      <c r="IO313" s="9"/>
      <c r="IP313" s="9"/>
      <c r="IQ313" s="9"/>
      <c r="IR313" s="9"/>
      <c r="IS313" s="9"/>
      <c r="IT313" s="9"/>
      <c r="IU313" s="9"/>
      <c r="IV313" s="9"/>
      <c r="IW313" s="9"/>
      <c r="IX313" s="9"/>
      <c r="IY313" s="9"/>
      <c r="IZ313" s="9"/>
      <c r="JA313" s="9"/>
      <c r="JB313" s="9"/>
      <c r="JC313" s="9"/>
      <c r="JD313" s="9"/>
      <c r="JE313" s="9"/>
      <c r="JF313" s="9"/>
      <c r="JG313" s="9"/>
      <c r="JH313" s="9"/>
      <c r="JI313" s="9"/>
      <c r="JJ313" s="9"/>
      <c r="JK313" s="9"/>
      <c r="JL313" s="9"/>
      <c r="JM313" s="9"/>
      <c r="JN313" s="9"/>
      <c r="JO313" s="9"/>
      <c r="JP313" s="9"/>
      <c r="JQ313" s="9"/>
      <c r="JR313" s="9"/>
      <c r="JS313" s="9"/>
      <c r="JT313" s="9"/>
      <c r="JU313" s="9"/>
      <c r="JV313" s="9"/>
      <c r="JW313" s="9"/>
      <c r="JX313" s="9"/>
      <c r="JY313" s="9"/>
      <c r="JZ313" s="9"/>
      <c r="KA313" s="9"/>
      <c r="KB313" s="9"/>
      <c r="KC313" s="9"/>
      <c r="KD313" s="9"/>
      <c r="KE313" s="9"/>
      <c r="KF313" s="9"/>
      <c r="KG313" s="9"/>
      <c r="KH313" s="9"/>
      <c r="KI313" s="9"/>
      <c r="KJ313" s="9"/>
      <c r="KK313" s="9"/>
      <c r="KL313" s="9"/>
      <c r="KM313" s="9"/>
      <c r="KN313" s="9"/>
      <c r="KO313" s="9"/>
      <c r="KP313" s="9"/>
      <c r="KQ313" s="9"/>
      <c r="KR313" s="9"/>
      <c r="KS313" s="9"/>
      <c r="KT313" s="9"/>
      <c r="KU313" s="9"/>
      <c r="KV313" s="9"/>
      <c r="KW313" s="9"/>
      <c r="KX313" s="9"/>
      <c r="KY313" s="9"/>
      <c r="KZ313" s="9"/>
      <c r="LA313" s="9"/>
      <c r="LB313" s="9"/>
      <c r="LC313" s="9"/>
      <c r="LD313" s="9"/>
      <c r="LE313" s="9"/>
      <c r="LF313" s="9"/>
      <c r="LG313" s="9"/>
      <c r="LH313" s="9"/>
      <c r="LI313" s="9"/>
      <c r="LJ313" s="9"/>
      <c r="LK313" s="9"/>
      <c r="LL313" s="9"/>
      <c r="LM313" s="9"/>
      <c r="LN313" s="9"/>
      <c r="LO313" s="9"/>
      <c r="LP313" s="9"/>
      <c r="LQ313" s="9"/>
      <c r="LR313" s="9"/>
      <c r="LS313" s="9"/>
      <c r="LT313" s="9"/>
    </row>
    <row r="314" spans="1:332" s="15" customFormat="1" ht="204.75" x14ac:dyDescent="0.25">
      <c r="A314" s="662" t="str">
        <f>CONCATENATE(MUEBLES2[[#This Row],[No..]],"-",MUEBLES2[[#This Row],[No. Area ]],"-",MUEBLES2[[#This Row],[No. Del Bien ]],"-",MUEBLES2[[#This Row],[No. Consecutivo del Bien ]],"-",MUEBLES2[[#This Row],[No. de inventario]])</f>
        <v>01-24-013-024-0308</v>
      </c>
      <c r="B314" s="495"/>
      <c r="C314" s="495" t="s">
        <v>7032</v>
      </c>
      <c r="D314" s="494" t="s">
        <v>4060</v>
      </c>
      <c r="E314" s="495" t="str">
        <f>VLOOKUP(MUEBLES2[[#This Row],[No..]],EDIFICIOS[],2,FALSE)</f>
        <v>PALACIO MUNICIPAL</v>
      </c>
      <c r="F314" s="495" t="str">
        <f>VLOOKUP(MUEBLES2[[#This Row],[No..]],EDIFICIOS[],3,FALSE)</f>
        <v>PALACIO MUNICIPAL, S/N, COLONIA CENTRO</v>
      </c>
      <c r="G314" s="496" t="s">
        <v>4269</v>
      </c>
      <c r="H314" s="494" t="str">
        <f>VLOOKUP(MUEBLES2[[#This Row],[No. Area ]],AREAS[],2,FALSE)</f>
        <v>TESORERÍA MUNICIPAL</v>
      </c>
      <c r="I314" s="496" t="str">
        <f>VLOOKUP(MUEBLES2[[#This Row],[No. Area ]],AREAS[],5,FALSE)</f>
        <v>C. P. NOHEMI VIRIDIANA CORTEZ MONTER</v>
      </c>
      <c r="J314" s="496">
        <v>138</v>
      </c>
      <c r="K314" s="494" t="str">
        <f>VLOOKUP(MUEBLES2[[#This Row],[Núm. De nomina]],PERSONAL[],2,FALSE)</f>
        <v>C. P. NOHEMI VIRIDIANA CORTEZ MONTER</v>
      </c>
      <c r="L314" s="496" t="str">
        <f>VLOOKUP(MUEBLES2[[#This Row],[Núm. De nomina]],PERSONAL[],3,FALSE)</f>
        <v>TITULAR</v>
      </c>
      <c r="M314" s="494" t="s">
        <v>4704</v>
      </c>
      <c r="N314" s="529" t="s">
        <v>4715</v>
      </c>
      <c r="O314" s="497" t="str">
        <f>VLOOKUP(MUEBLES2[[#This Row],[No. Del Bien ]],BIENES[],2,FALSE)</f>
        <v xml:space="preserve">ARCHIVERO </v>
      </c>
      <c r="P314" s="499" t="s">
        <v>2845</v>
      </c>
      <c r="Q314" s="529" t="s">
        <v>5250</v>
      </c>
      <c r="R314" s="494" t="s">
        <v>39</v>
      </c>
      <c r="S314" s="494" t="s">
        <v>39</v>
      </c>
      <c r="T314" s="494" t="s">
        <v>39</v>
      </c>
      <c r="U314" s="494" t="s">
        <v>40</v>
      </c>
      <c r="V314" s="525">
        <v>38222</v>
      </c>
      <c r="W314" s="528">
        <v>2185</v>
      </c>
      <c r="X314" s="528">
        <v>0</v>
      </c>
      <c r="Y314" s="528">
        <v>2185</v>
      </c>
      <c r="Z314" s="510" t="s">
        <v>26</v>
      </c>
      <c r="AA314" s="546"/>
      <c r="AB314" s="493"/>
      <c r="AC314" s="600"/>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c r="DL314" s="9"/>
      <c r="DM314" s="9"/>
      <c r="DN314" s="9"/>
      <c r="DO314" s="9"/>
      <c r="DP314" s="9"/>
      <c r="DQ314" s="9"/>
      <c r="DR314" s="9"/>
      <c r="DS314" s="9"/>
      <c r="DT314" s="9"/>
      <c r="DU314" s="9"/>
      <c r="DV314" s="9"/>
      <c r="DW314" s="9"/>
      <c r="DX314" s="9"/>
      <c r="DY314" s="9"/>
      <c r="DZ314" s="9"/>
      <c r="EA314" s="9"/>
      <c r="EB314" s="9"/>
      <c r="EC314" s="9"/>
      <c r="ED314" s="9"/>
      <c r="EE314" s="9"/>
      <c r="EF314" s="9"/>
      <c r="EG314" s="9"/>
      <c r="EH314" s="9"/>
      <c r="EI314" s="9"/>
      <c r="EJ314" s="9"/>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9"/>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9"/>
      <c r="GW314" s="9"/>
      <c r="GX314" s="9"/>
      <c r="GY314" s="9"/>
      <c r="GZ314" s="9"/>
      <c r="HA314" s="9"/>
      <c r="HB314" s="9"/>
      <c r="HC314" s="9"/>
      <c r="HD314" s="9"/>
      <c r="HE314" s="9"/>
      <c r="HF314" s="9"/>
      <c r="HG314" s="9"/>
      <c r="HH314" s="9"/>
      <c r="HI314" s="9"/>
      <c r="HJ314" s="9"/>
      <c r="HK314" s="9"/>
      <c r="HL314" s="9"/>
      <c r="HM314" s="9"/>
      <c r="HN314" s="9"/>
      <c r="HO314" s="9"/>
      <c r="HP314" s="9"/>
      <c r="HQ314" s="9"/>
      <c r="HR314" s="9"/>
      <c r="HS314" s="9"/>
      <c r="HT314" s="9"/>
      <c r="HU314" s="9"/>
      <c r="HV314" s="9"/>
      <c r="HW314" s="9"/>
      <c r="HX314" s="9"/>
      <c r="HY314" s="9"/>
      <c r="HZ314" s="9"/>
      <c r="IA314" s="9"/>
      <c r="IB314" s="9"/>
      <c r="IC314" s="9"/>
      <c r="ID314" s="9"/>
      <c r="IE314" s="9"/>
      <c r="IF314" s="9"/>
      <c r="IG314" s="9"/>
      <c r="IH314" s="9"/>
      <c r="II314" s="9"/>
      <c r="IJ314" s="9"/>
      <c r="IK314" s="9"/>
      <c r="IL314" s="9"/>
      <c r="IM314" s="9"/>
      <c r="IN314" s="9"/>
      <c r="IO314" s="9"/>
      <c r="IP314" s="9"/>
      <c r="IQ314" s="9"/>
      <c r="IR314" s="9"/>
      <c r="IS314" s="9"/>
      <c r="IT314" s="9"/>
      <c r="IU314" s="9"/>
      <c r="IV314" s="9"/>
      <c r="IW314" s="9"/>
      <c r="IX314" s="9"/>
      <c r="IY314" s="9"/>
      <c r="IZ314" s="9"/>
      <c r="JA314" s="9"/>
      <c r="JB314" s="9"/>
      <c r="JC314" s="9"/>
      <c r="JD314" s="9"/>
      <c r="JE314" s="9"/>
      <c r="JF314" s="9"/>
      <c r="JG314" s="9"/>
      <c r="JH314" s="9"/>
      <c r="JI314" s="9"/>
      <c r="JJ314" s="9"/>
      <c r="JK314" s="9"/>
      <c r="JL314" s="9"/>
      <c r="JM314" s="9"/>
      <c r="JN314" s="9"/>
      <c r="JO314" s="9"/>
      <c r="JP314" s="9"/>
      <c r="JQ314" s="9"/>
      <c r="JR314" s="9"/>
      <c r="JS314" s="9"/>
      <c r="JT314" s="9"/>
      <c r="JU314" s="9"/>
      <c r="JV314" s="9"/>
      <c r="JW314" s="9"/>
      <c r="JX314" s="9"/>
      <c r="JY314" s="9"/>
      <c r="JZ314" s="9"/>
      <c r="KA314" s="9"/>
      <c r="KB314" s="9"/>
      <c r="KC314" s="9"/>
      <c r="KD314" s="9"/>
      <c r="KE314" s="9"/>
      <c r="KF314" s="9"/>
      <c r="KG314" s="9"/>
      <c r="KH314" s="9"/>
      <c r="KI314" s="9"/>
      <c r="KJ314" s="9"/>
      <c r="KK314" s="9"/>
      <c r="KL314" s="9"/>
      <c r="KM314" s="9"/>
      <c r="KN314" s="9"/>
      <c r="KO314" s="9"/>
      <c r="KP314" s="9"/>
      <c r="KQ314" s="9"/>
      <c r="KR314" s="9"/>
      <c r="KS314" s="9"/>
      <c r="KT314" s="9"/>
      <c r="KU314" s="9"/>
      <c r="KV314" s="9"/>
      <c r="KW314" s="9"/>
      <c r="KX314" s="9"/>
      <c r="KY314" s="9"/>
      <c r="KZ314" s="9"/>
      <c r="LA314" s="9"/>
      <c r="LB314" s="9"/>
      <c r="LC314" s="9"/>
      <c r="LD314" s="9"/>
      <c r="LE314" s="9"/>
      <c r="LF314" s="9"/>
      <c r="LG314" s="9"/>
      <c r="LH314" s="9"/>
      <c r="LI314" s="9"/>
      <c r="LJ314" s="9"/>
      <c r="LK314" s="9"/>
      <c r="LL314" s="9"/>
      <c r="LM314" s="9"/>
      <c r="LN314" s="9"/>
      <c r="LO314" s="9"/>
      <c r="LP314" s="9"/>
      <c r="LQ314" s="9"/>
      <c r="LR314" s="9"/>
      <c r="LS314" s="9"/>
      <c r="LT314" s="9"/>
    </row>
    <row r="315" spans="1:332" s="15" customFormat="1" ht="173.25" x14ac:dyDescent="0.25">
      <c r="A315" s="662" t="str">
        <f>CONCATENATE(MUEBLES2[[#This Row],[No..]],"-",MUEBLES2[[#This Row],[No. Area ]],"-",MUEBLES2[[#This Row],[No. Del Bien ]],"-",MUEBLES2[[#This Row],[No. Consecutivo del Bien ]],"-",MUEBLES2[[#This Row],[No. de inventario]])</f>
        <v>01-24-192-009-0309</v>
      </c>
      <c r="B315" s="495"/>
      <c r="C315" s="495" t="s">
        <v>7033</v>
      </c>
      <c r="D315" s="494" t="s">
        <v>4060</v>
      </c>
      <c r="E315" s="495" t="str">
        <f>VLOOKUP(MUEBLES2[[#This Row],[No..]],EDIFICIOS[],2,FALSE)</f>
        <v>PALACIO MUNICIPAL</v>
      </c>
      <c r="F315" s="495" t="str">
        <f>VLOOKUP(MUEBLES2[[#This Row],[No..]],EDIFICIOS[],3,FALSE)</f>
        <v>PALACIO MUNICIPAL, S/N, COLONIA CENTRO</v>
      </c>
      <c r="G315" s="496" t="s">
        <v>4269</v>
      </c>
      <c r="H315" s="494" t="str">
        <f>VLOOKUP(MUEBLES2[[#This Row],[No. Area ]],AREAS[],2,FALSE)</f>
        <v>TESORERÍA MUNICIPAL</v>
      </c>
      <c r="I315" s="496" t="str">
        <f>VLOOKUP(MUEBLES2[[#This Row],[No. Area ]],AREAS[],5,FALSE)</f>
        <v>C. P. NOHEMI VIRIDIANA CORTEZ MONTER</v>
      </c>
      <c r="J315" s="496">
        <v>138</v>
      </c>
      <c r="K315" s="494" t="str">
        <f>VLOOKUP(MUEBLES2[[#This Row],[Núm. De nomina]],PERSONAL[],2,FALSE)</f>
        <v>C. P. NOHEMI VIRIDIANA CORTEZ MONTER</v>
      </c>
      <c r="L315" s="496" t="str">
        <f>VLOOKUP(MUEBLES2[[#This Row],[Núm. De nomina]],PERSONAL[],3,FALSE)</f>
        <v>TITULAR</v>
      </c>
      <c r="M315" s="494" t="s">
        <v>4826</v>
      </c>
      <c r="N315" s="529" t="s">
        <v>4700</v>
      </c>
      <c r="O315" s="497" t="str">
        <f>VLOOKUP(MUEBLES2[[#This Row],[No. Del Bien ]],BIENES[],2,FALSE)</f>
        <v xml:space="preserve">MESA </v>
      </c>
      <c r="P315" s="499" t="s">
        <v>2859</v>
      </c>
      <c r="Q315" s="529" t="s">
        <v>5251</v>
      </c>
      <c r="R315" s="494" t="s">
        <v>39</v>
      </c>
      <c r="S315" s="494" t="s">
        <v>39</v>
      </c>
      <c r="T315" s="494" t="s">
        <v>39</v>
      </c>
      <c r="U315" s="494" t="s">
        <v>40</v>
      </c>
      <c r="V315" s="525">
        <v>36626</v>
      </c>
      <c r="W315" s="528">
        <v>460</v>
      </c>
      <c r="X315" s="528">
        <v>0</v>
      </c>
      <c r="Y315" s="528">
        <v>460</v>
      </c>
      <c r="Z315" s="510" t="s">
        <v>26</v>
      </c>
      <c r="AA315" s="546"/>
      <c r="AB315" s="493"/>
      <c r="AC315" s="600"/>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c r="DL315" s="9"/>
      <c r="DM315" s="9"/>
      <c r="DN315" s="9"/>
      <c r="DO315" s="9"/>
      <c r="DP315" s="9"/>
      <c r="DQ315" s="9"/>
      <c r="DR315" s="9"/>
      <c r="DS315" s="9"/>
      <c r="DT315" s="9"/>
      <c r="DU315" s="9"/>
      <c r="DV315" s="9"/>
      <c r="DW315" s="9"/>
      <c r="DX315" s="9"/>
      <c r="DY315" s="9"/>
      <c r="DZ315" s="9"/>
      <c r="EA315" s="9"/>
      <c r="EB315" s="9"/>
      <c r="EC315" s="9"/>
      <c r="ED315" s="9"/>
      <c r="EE315" s="9"/>
      <c r="EF315" s="9"/>
      <c r="EG315" s="9"/>
      <c r="EH315" s="9"/>
      <c r="EI315" s="9"/>
      <c r="EJ315" s="9"/>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9"/>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9"/>
      <c r="GW315" s="9"/>
      <c r="GX315" s="9"/>
      <c r="GY315" s="9"/>
      <c r="GZ315" s="9"/>
      <c r="HA315" s="9"/>
      <c r="HB315" s="9"/>
      <c r="HC315" s="9"/>
      <c r="HD315" s="9"/>
      <c r="HE315" s="9"/>
      <c r="HF315" s="9"/>
      <c r="HG315" s="9"/>
      <c r="HH315" s="9"/>
      <c r="HI315" s="9"/>
      <c r="HJ315" s="9"/>
      <c r="HK315" s="9"/>
      <c r="HL315" s="9"/>
      <c r="HM315" s="9"/>
      <c r="HN315" s="9"/>
      <c r="HO315" s="9"/>
      <c r="HP315" s="9"/>
      <c r="HQ315" s="9"/>
      <c r="HR315" s="9"/>
      <c r="HS315" s="9"/>
      <c r="HT315" s="9"/>
      <c r="HU315" s="9"/>
      <c r="HV315" s="9"/>
      <c r="HW315" s="9"/>
      <c r="HX315" s="9"/>
      <c r="HY315" s="9"/>
      <c r="HZ315" s="9"/>
      <c r="IA315" s="9"/>
      <c r="IB315" s="9"/>
      <c r="IC315" s="9"/>
      <c r="ID315" s="9"/>
      <c r="IE315" s="9"/>
      <c r="IF315" s="9"/>
      <c r="IG315" s="9"/>
      <c r="IH315" s="9"/>
      <c r="II315" s="9"/>
      <c r="IJ315" s="9"/>
      <c r="IK315" s="9"/>
      <c r="IL315" s="9"/>
      <c r="IM315" s="9"/>
      <c r="IN315" s="9"/>
      <c r="IO315" s="9"/>
      <c r="IP315" s="9"/>
      <c r="IQ315" s="9"/>
      <c r="IR315" s="9"/>
      <c r="IS315" s="9"/>
      <c r="IT315" s="9"/>
      <c r="IU315" s="9"/>
      <c r="IV315" s="9"/>
      <c r="IW315" s="9"/>
      <c r="IX315" s="9"/>
      <c r="IY315" s="9"/>
      <c r="IZ315" s="9"/>
      <c r="JA315" s="9"/>
      <c r="JB315" s="9"/>
      <c r="JC315" s="9"/>
      <c r="JD315" s="9"/>
      <c r="JE315" s="9"/>
      <c r="JF315" s="9"/>
      <c r="JG315" s="9"/>
      <c r="JH315" s="9"/>
      <c r="JI315" s="9"/>
      <c r="JJ315" s="9"/>
      <c r="JK315" s="9"/>
      <c r="JL315" s="9"/>
      <c r="JM315" s="9"/>
      <c r="JN315" s="9"/>
      <c r="JO315" s="9"/>
      <c r="JP315" s="9"/>
      <c r="JQ315" s="9"/>
      <c r="JR315" s="9"/>
      <c r="JS315" s="9"/>
      <c r="JT315" s="9"/>
      <c r="JU315" s="9"/>
      <c r="JV315" s="9"/>
      <c r="JW315" s="9"/>
      <c r="JX315" s="9"/>
      <c r="JY315" s="9"/>
      <c r="JZ315" s="9"/>
      <c r="KA315" s="9"/>
      <c r="KB315" s="9"/>
      <c r="KC315" s="9"/>
      <c r="KD315" s="9"/>
      <c r="KE315" s="9"/>
      <c r="KF315" s="9"/>
      <c r="KG315" s="9"/>
      <c r="KH315" s="9"/>
      <c r="KI315" s="9"/>
      <c r="KJ315" s="9"/>
      <c r="KK315" s="9"/>
      <c r="KL315" s="9"/>
      <c r="KM315" s="9"/>
      <c r="KN315" s="9"/>
      <c r="KO315" s="9"/>
      <c r="KP315" s="9"/>
      <c r="KQ315" s="9"/>
      <c r="KR315" s="9"/>
      <c r="KS315" s="9"/>
      <c r="KT315" s="9"/>
      <c r="KU315" s="9"/>
      <c r="KV315" s="9"/>
      <c r="KW315" s="9"/>
      <c r="KX315" s="9"/>
      <c r="KY315" s="9"/>
      <c r="KZ315" s="9"/>
      <c r="LA315" s="9"/>
      <c r="LB315" s="9"/>
      <c r="LC315" s="9"/>
      <c r="LD315" s="9"/>
      <c r="LE315" s="9"/>
      <c r="LF315" s="9"/>
      <c r="LG315" s="9"/>
      <c r="LH315" s="9"/>
      <c r="LI315" s="9"/>
      <c r="LJ315" s="9"/>
      <c r="LK315" s="9"/>
      <c r="LL315" s="9"/>
      <c r="LM315" s="9"/>
      <c r="LN315" s="9"/>
      <c r="LO315" s="9"/>
      <c r="LP315" s="9"/>
      <c r="LQ315" s="9"/>
      <c r="LR315" s="9"/>
      <c r="LS315" s="9"/>
      <c r="LT315" s="9"/>
    </row>
    <row r="316" spans="1:332" s="15" customFormat="1" ht="204.75" x14ac:dyDescent="0.25">
      <c r="A316" s="662" t="str">
        <f>CONCATENATE(MUEBLES2[[#This Row],[No..]],"-",MUEBLES2[[#This Row],[No. Area ]],"-",MUEBLES2[[#This Row],[No. Del Bien ]],"-",MUEBLES2[[#This Row],[No. Consecutivo del Bien ]],"-",MUEBLES2[[#This Row],[No. de inventario]])</f>
        <v>01-24-115-051-0310</v>
      </c>
      <c r="B316" s="495"/>
      <c r="C316" s="495" t="s">
        <v>7034</v>
      </c>
      <c r="D316" s="494" t="s">
        <v>4060</v>
      </c>
      <c r="E316" s="495" t="str">
        <f>VLOOKUP(MUEBLES2[[#This Row],[No..]],EDIFICIOS[],2,FALSE)</f>
        <v>PALACIO MUNICIPAL</v>
      </c>
      <c r="F316" s="495" t="str">
        <f>VLOOKUP(MUEBLES2[[#This Row],[No..]],EDIFICIOS[],3,FALSE)</f>
        <v>PALACIO MUNICIPAL, S/N, COLONIA CENTRO</v>
      </c>
      <c r="G316" s="496" t="s">
        <v>4269</v>
      </c>
      <c r="H316" s="494" t="str">
        <f>VLOOKUP(MUEBLES2[[#This Row],[No. Area ]],AREAS[],2,FALSE)</f>
        <v>TESORERÍA MUNICIPAL</v>
      </c>
      <c r="I316" s="496" t="str">
        <f>VLOOKUP(MUEBLES2[[#This Row],[No. Area ]],AREAS[],5,FALSE)</f>
        <v>C. P. NOHEMI VIRIDIANA CORTEZ MONTER</v>
      </c>
      <c r="J316" s="496">
        <v>138</v>
      </c>
      <c r="K316" s="494" t="str">
        <f>VLOOKUP(MUEBLES2[[#This Row],[Núm. De nomina]],PERSONAL[],2,FALSE)</f>
        <v>C. P. NOHEMI VIRIDIANA CORTEZ MONTER</v>
      </c>
      <c r="L316" s="496" t="str">
        <f>VLOOKUP(MUEBLES2[[#This Row],[Núm. De nomina]],PERSONAL[],3,FALSE)</f>
        <v>TITULAR</v>
      </c>
      <c r="M316" s="494" t="s">
        <v>4379</v>
      </c>
      <c r="N316" s="529" t="s">
        <v>4742</v>
      </c>
      <c r="O316" s="497" t="str">
        <f>VLOOKUP(MUEBLES2[[#This Row],[No. Del Bien ]],BIENES[],2,FALSE)</f>
        <v xml:space="preserve">ESCRITORIO </v>
      </c>
      <c r="P316" s="499" t="s">
        <v>2453</v>
      </c>
      <c r="Q316" s="529" t="s">
        <v>5252</v>
      </c>
      <c r="R316" s="494" t="s">
        <v>39</v>
      </c>
      <c r="S316" s="494" t="s">
        <v>39</v>
      </c>
      <c r="T316" s="494" t="s">
        <v>39</v>
      </c>
      <c r="U316" s="494" t="s">
        <v>40</v>
      </c>
      <c r="V316" s="525">
        <v>40953</v>
      </c>
      <c r="W316" s="528">
        <v>1972</v>
      </c>
      <c r="X316" s="528">
        <v>1971</v>
      </c>
      <c r="Y316" s="528">
        <v>1</v>
      </c>
      <c r="Z316" s="510" t="s">
        <v>26</v>
      </c>
      <c r="AA316" s="546"/>
      <c r="AB316" s="493"/>
      <c r="AC316" s="600"/>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c r="DL316" s="9"/>
      <c r="DM316" s="9"/>
      <c r="DN316" s="9"/>
      <c r="DO316" s="9"/>
      <c r="DP316" s="9"/>
      <c r="DQ316" s="9"/>
      <c r="DR316" s="9"/>
      <c r="DS316" s="9"/>
      <c r="DT316" s="9"/>
      <c r="DU316" s="9"/>
      <c r="DV316" s="9"/>
      <c r="DW316" s="9"/>
      <c r="DX316" s="9"/>
      <c r="DY316" s="9"/>
      <c r="DZ316" s="9"/>
      <c r="EA316" s="9"/>
      <c r="EB316" s="9"/>
      <c r="EC316" s="9"/>
      <c r="ED316" s="9"/>
      <c r="EE316" s="9"/>
      <c r="EF316" s="9"/>
      <c r="EG316" s="9"/>
      <c r="EH316" s="9"/>
      <c r="EI316" s="9"/>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9"/>
      <c r="HA316" s="9"/>
      <c r="HB316" s="9"/>
      <c r="HC316" s="9"/>
      <c r="HD316" s="9"/>
      <c r="HE316" s="9"/>
      <c r="HF316" s="9"/>
      <c r="HG316" s="9"/>
      <c r="HH316" s="9"/>
      <c r="HI316" s="9"/>
      <c r="HJ316" s="9"/>
      <c r="HK316" s="9"/>
      <c r="HL316" s="9"/>
      <c r="HM316" s="9"/>
      <c r="HN316" s="9"/>
      <c r="HO316" s="9"/>
      <c r="HP316" s="9"/>
      <c r="HQ316" s="9"/>
      <c r="HR316" s="9"/>
      <c r="HS316" s="9"/>
      <c r="HT316" s="9"/>
      <c r="HU316" s="9"/>
      <c r="HV316" s="9"/>
      <c r="HW316" s="9"/>
      <c r="HX316" s="9"/>
      <c r="HY316" s="9"/>
      <c r="HZ316" s="9"/>
      <c r="IA316" s="9"/>
      <c r="IB316" s="9"/>
      <c r="IC316" s="9"/>
      <c r="ID316" s="9"/>
      <c r="IE316" s="9"/>
      <c r="IF316" s="9"/>
      <c r="IG316" s="9"/>
      <c r="IH316" s="9"/>
      <c r="II316" s="9"/>
      <c r="IJ316" s="9"/>
      <c r="IK316" s="9"/>
      <c r="IL316" s="9"/>
      <c r="IM316" s="9"/>
      <c r="IN316" s="9"/>
      <c r="IO316" s="9"/>
      <c r="IP316" s="9"/>
      <c r="IQ316" s="9"/>
      <c r="IR316" s="9"/>
      <c r="IS316" s="9"/>
      <c r="IT316" s="9"/>
      <c r="IU316" s="9"/>
      <c r="IV316" s="9"/>
      <c r="IW316" s="9"/>
      <c r="IX316" s="9"/>
      <c r="IY316" s="9"/>
      <c r="IZ316" s="9"/>
      <c r="JA316" s="9"/>
      <c r="JB316" s="9"/>
      <c r="JC316" s="9"/>
      <c r="JD316" s="9"/>
      <c r="JE316" s="9"/>
      <c r="JF316" s="9"/>
      <c r="JG316" s="9"/>
      <c r="JH316" s="9"/>
      <c r="JI316" s="9"/>
      <c r="JJ316" s="9"/>
      <c r="JK316" s="9"/>
      <c r="JL316" s="9"/>
      <c r="JM316" s="9"/>
      <c r="JN316" s="9"/>
      <c r="JO316" s="9"/>
      <c r="JP316" s="9"/>
      <c r="JQ316" s="9"/>
      <c r="JR316" s="9"/>
      <c r="JS316" s="9"/>
      <c r="JT316" s="9"/>
      <c r="JU316" s="9"/>
      <c r="JV316" s="9"/>
      <c r="JW316" s="9"/>
      <c r="JX316" s="9"/>
      <c r="JY316" s="9"/>
      <c r="JZ316" s="9"/>
      <c r="KA316" s="9"/>
      <c r="KB316" s="9"/>
      <c r="KC316" s="9"/>
      <c r="KD316" s="9"/>
      <c r="KE316" s="9"/>
      <c r="KF316" s="9"/>
      <c r="KG316" s="9"/>
      <c r="KH316" s="9"/>
      <c r="KI316" s="9"/>
      <c r="KJ316" s="9"/>
      <c r="KK316" s="9"/>
      <c r="KL316" s="9"/>
      <c r="KM316" s="9"/>
      <c r="KN316" s="9"/>
      <c r="KO316" s="9"/>
      <c r="KP316" s="9"/>
      <c r="KQ316" s="9"/>
      <c r="KR316" s="9"/>
      <c r="KS316" s="9"/>
      <c r="KT316" s="9"/>
      <c r="KU316" s="9"/>
      <c r="KV316" s="9"/>
      <c r="KW316" s="9"/>
      <c r="KX316" s="9"/>
      <c r="KY316" s="9"/>
      <c r="KZ316" s="9"/>
      <c r="LA316" s="9"/>
      <c r="LB316" s="9"/>
      <c r="LC316" s="9"/>
      <c r="LD316" s="9"/>
      <c r="LE316" s="9"/>
      <c r="LF316" s="9"/>
      <c r="LG316" s="9"/>
      <c r="LH316" s="9"/>
      <c r="LI316" s="9"/>
      <c r="LJ316" s="9"/>
      <c r="LK316" s="9"/>
      <c r="LL316" s="9"/>
      <c r="LM316" s="9"/>
      <c r="LN316" s="9"/>
      <c r="LO316" s="9"/>
      <c r="LP316" s="9"/>
      <c r="LQ316" s="9"/>
      <c r="LR316" s="9"/>
      <c r="LS316" s="9"/>
      <c r="LT316" s="9"/>
    </row>
    <row r="317" spans="1:332" s="450" customFormat="1" ht="220.5" x14ac:dyDescent="0.25">
      <c r="A317" s="662" t="str">
        <f>CONCATENATE(MUEBLES2[[#This Row],[No..]],"-",MUEBLES2[[#This Row],[No. Area ]],"-",MUEBLES2[[#This Row],[No. Del Bien ]],"-",MUEBLES2[[#This Row],[No. Consecutivo del Bien ]],"-",MUEBLES2[[#This Row],[No. de inventario]])</f>
        <v>01-24-115-052-0311</v>
      </c>
      <c r="B317" s="495"/>
      <c r="C317" s="495" t="s">
        <v>7035</v>
      </c>
      <c r="D317" s="494" t="s">
        <v>4060</v>
      </c>
      <c r="E317" s="495" t="str">
        <f>VLOOKUP(MUEBLES2[[#This Row],[No..]],EDIFICIOS[],2,FALSE)</f>
        <v>PALACIO MUNICIPAL</v>
      </c>
      <c r="F317" s="495" t="str">
        <f>VLOOKUP(MUEBLES2[[#This Row],[No..]],EDIFICIOS[],3,FALSE)</f>
        <v>PALACIO MUNICIPAL, S/N, COLONIA CENTRO</v>
      </c>
      <c r="G317" s="496" t="s">
        <v>4269</v>
      </c>
      <c r="H317" s="494" t="str">
        <f>VLOOKUP(MUEBLES2[[#This Row],[No. Area ]],AREAS[],2,FALSE)</f>
        <v>TESORERÍA MUNICIPAL</v>
      </c>
      <c r="I317" s="496" t="str">
        <f>VLOOKUP(MUEBLES2[[#This Row],[No. Area ]],AREAS[],5,FALSE)</f>
        <v>C. P. NOHEMI VIRIDIANA CORTEZ MONTER</v>
      </c>
      <c r="J317" s="496">
        <v>222</v>
      </c>
      <c r="K317" s="494" t="str">
        <f>VLOOKUP(MUEBLES2[[#This Row],[Núm. De nomina]],PERSONAL[],2,FALSE)</f>
        <v>C. FABIOLA HERNÁNDEZ HERNÁNDEZ</v>
      </c>
      <c r="L317" s="496" t="str">
        <f>VLOOKUP(MUEBLES2[[#This Row],[Núm. De nomina]],PERSONAL[],3,FALSE)</f>
        <v>SECRETARIA</v>
      </c>
      <c r="M317" s="494" t="s">
        <v>4379</v>
      </c>
      <c r="N317" s="529" t="s">
        <v>4743</v>
      </c>
      <c r="O317" s="497" t="str">
        <f>VLOOKUP(MUEBLES2[[#This Row],[No. Del Bien ]],BIENES[],2,FALSE)</f>
        <v xml:space="preserve">ESCRITORIO </v>
      </c>
      <c r="P317" s="499" t="s">
        <v>2360</v>
      </c>
      <c r="Q317" s="529" t="s">
        <v>5253</v>
      </c>
      <c r="R317" s="494" t="s">
        <v>39</v>
      </c>
      <c r="S317" s="494" t="s">
        <v>2361</v>
      </c>
      <c r="T317" s="494" t="s">
        <v>39</v>
      </c>
      <c r="U317" s="494" t="s">
        <v>40</v>
      </c>
      <c r="V317" s="525">
        <v>39210</v>
      </c>
      <c r="W317" s="528">
        <v>1380</v>
      </c>
      <c r="X317" s="528">
        <v>0</v>
      </c>
      <c r="Y317" s="528">
        <v>1380</v>
      </c>
      <c r="Z317" s="510" t="s">
        <v>26</v>
      </c>
      <c r="AA317" s="546"/>
      <c r="AB317" s="493"/>
      <c r="AC317" s="600"/>
      <c r="AD317" s="449"/>
      <c r="AE317" s="449"/>
      <c r="AF317" s="449"/>
      <c r="AG317" s="449"/>
      <c r="AH317" s="449"/>
      <c r="AI317" s="449"/>
      <c r="AJ317" s="449"/>
      <c r="AK317" s="449"/>
      <c r="AL317" s="449"/>
      <c r="AM317" s="449"/>
      <c r="AN317" s="449"/>
      <c r="AO317" s="449"/>
      <c r="AP317" s="449"/>
      <c r="AQ317" s="449"/>
      <c r="AR317" s="449"/>
      <c r="AS317" s="449"/>
      <c r="AT317" s="449"/>
      <c r="AU317" s="449"/>
      <c r="AV317" s="449"/>
      <c r="AW317" s="449"/>
      <c r="AX317" s="449"/>
      <c r="AY317" s="449"/>
      <c r="AZ317" s="449"/>
      <c r="BA317" s="449"/>
      <c r="BB317" s="449"/>
      <c r="BC317" s="449"/>
      <c r="BD317" s="449"/>
      <c r="BE317" s="449"/>
      <c r="BF317" s="449"/>
      <c r="BG317" s="449"/>
      <c r="BH317" s="449"/>
      <c r="BI317" s="449"/>
      <c r="BJ317" s="449"/>
      <c r="BK317" s="449"/>
      <c r="BL317" s="449"/>
      <c r="BM317" s="449"/>
      <c r="BN317" s="449"/>
      <c r="BO317" s="449"/>
      <c r="BP317" s="449"/>
      <c r="BQ317" s="449"/>
      <c r="BR317" s="449"/>
      <c r="BS317" s="449"/>
      <c r="BT317" s="449"/>
      <c r="BU317" s="449"/>
      <c r="BV317" s="449"/>
      <c r="BW317" s="449"/>
      <c r="BX317" s="449"/>
      <c r="BY317" s="449"/>
      <c r="BZ317" s="449"/>
      <c r="CA317" s="449"/>
      <c r="CB317" s="449"/>
      <c r="CC317" s="449"/>
      <c r="CD317" s="449"/>
      <c r="CE317" s="449"/>
      <c r="CF317" s="449"/>
      <c r="CG317" s="449"/>
      <c r="CH317" s="449"/>
      <c r="CI317" s="449"/>
      <c r="CJ317" s="449"/>
      <c r="CK317" s="449"/>
      <c r="CL317" s="449"/>
      <c r="CM317" s="449"/>
      <c r="CN317" s="449"/>
      <c r="CO317" s="449"/>
      <c r="CP317" s="449"/>
      <c r="CQ317" s="449"/>
      <c r="CR317" s="449"/>
      <c r="CS317" s="449"/>
      <c r="CT317" s="449"/>
      <c r="CU317" s="449"/>
      <c r="CV317" s="449"/>
      <c r="CW317" s="449"/>
      <c r="CX317" s="449"/>
      <c r="CY317" s="449"/>
      <c r="CZ317" s="449"/>
      <c r="DA317" s="449"/>
      <c r="DB317" s="449"/>
      <c r="DC317" s="449"/>
      <c r="DD317" s="449"/>
      <c r="DE317" s="449"/>
      <c r="DF317" s="449"/>
      <c r="DG317" s="449"/>
      <c r="DH317" s="449"/>
      <c r="DI317" s="449"/>
      <c r="DJ317" s="449"/>
      <c r="DK317" s="449"/>
      <c r="DL317" s="449"/>
      <c r="DM317" s="449"/>
      <c r="DN317" s="449"/>
      <c r="DO317" s="449"/>
      <c r="DP317" s="449"/>
      <c r="DQ317" s="449"/>
      <c r="DR317" s="449"/>
      <c r="DS317" s="449"/>
      <c r="DT317" s="449"/>
      <c r="DU317" s="449"/>
      <c r="DV317" s="449"/>
      <c r="DW317" s="449"/>
      <c r="DX317" s="449"/>
      <c r="DY317" s="449"/>
      <c r="DZ317" s="449"/>
      <c r="EA317" s="449"/>
      <c r="EB317" s="449"/>
      <c r="EC317" s="449"/>
      <c r="ED317" s="449"/>
      <c r="EE317" s="449"/>
      <c r="EF317" s="449"/>
      <c r="EG317" s="449"/>
      <c r="EH317" s="449"/>
      <c r="EI317" s="449"/>
      <c r="EJ317" s="449"/>
      <c r="EK317" s="449"/>
      <c r="EL317" s="449"/>
      <c r="EM317" s="449"/>
      <c r="EN317" s="449"/>
      <c r="EO317" s="449"/>
      <c r="EP317" s="449"/>
      <c r="EQ317" s="449"/>
      <c r="ER317" s="449"/>
      <c r="ES317" s="449"/>
      <c r="ET317" s="449"/>
      <c r="EU317" s="449"/>
      <c r="EV317" s="449"/>
      <c r="EW317" s="449"/>
      <c r="EX317" s="449"/>
      <c r="EY317" s="449"/>
      <c r="EZ317" s="449"/>
      <c r="FA317" s="449"/>
      <c r="FB317" s="449"/>
      <c r="FC317" s="449"/>
      <c r="FD317" s="449"/>
      <c r="FE317" s="449"/>
      <c r="FF317" s="449"/>
      <c r="FG317" s="449"/>
      <c r="FH317" s="449"/>
      <c r="FI317" s="449"/>
      <c r="FJ317" s="449"/>
      <c r="FK317" s="449"/>
      <c r="FL317" s="449"/>
      <c r="FM317" s="449"/>
      <c r="FN317" s="449"/>
      <c r="FO317" s="449"/>
      <c r="FP317" s="449"/>
      <c r="FQ317" s="449"/>
      <c r="FR317" s="449"/>
      <c r="FS317" s="449"/>
      <c r="FT317" s="449"/>
      <c r="FU317" s="449"/>
      <c r="FV317" s="449"/>
      <c r="FW317" s="449"/>
      <c r="FX317" s="449"/>
      <c r="FY317" s="449"/>
      <c r="FZ317" s="449"/>
      <c r="GA317" s="449"/>
      <c r="GB317" s="449"/>
      <c r="GC317" s="449"/>
      <c r="GD317" s="449"/>
      <c r="GE317" s="449"/>
      <c r="GF317" s="449"/>
      <c r="GG317" s="449"/>
      <c r="GH317" s="449"/>
      <c r="GI317" s="449"/>
      <c r="GJ317" s="449"/>
      <c r="GK317" s="449"/>
      <c r="GL317" s="449"/>
      <c r="GM317" s="449"/>
      <c r="GN317" s="449"/>
      <c r="GO317" s="449"/>
      <c r="GP317" s="449"/>
      <c r="GQ317" s="449"/>
      <c r="GR317" s="449"/>
      <c r="GS317" s="449"/>
      <c r="GT317" s="449"/>
      <c r="GU317" s="449"/>
      <c r="GV317" s="449"/>
      <c r="GW317" s="449"/>
      <c r="GX317" s="449"/>
      <c r="GY317" s="449"/>
      <c r="GZ317" s="449"/>
      <c r="HA317" s="449"/>
      <c r="HB317" s="449"/>
      <c r="HC317" s="449"/>
      <c r="HD317" s="449"/>
      <c r="HE317" s="449"/>
      <c r="HF317" s="449"/>
      <c r="HG317" s="449"/>
      <c r="HH317" s="449"/>
      <c r="HI317" s="449"/>
      <c r="HJ317" s="449"/>
      <c r="HK317" s="449"/>
      <c r="HL317" s="449"/>
      <c r="HM317" s="449"/>
      <c r="HN317" s="449"/>
      <c r="HO317" s="449"/>
      <c r="HP317" s="449"/>
      <c r="HQ317" s="449"/>
      <c r="HR317" s="449"/>
      <c r="HS317" s="449"/>
      <c r="HT317" s="449"/>
      <c r="HU317" s="449"/>
      <c r="HV317" s="449"/>
      <c r="HW317" s="449"/>
      <c r="HX317" s="449"/>
      <c r="HY317" s="449"/>
      <c r="HZ317" s="449"/>
      <c r="IA317" s="449"/>
      <c r="IB317" s="449"/>
      <c r="IC317" s="449"/>
      <c r="ID317" s="449"/>
      <c r="IE317" s="449"/>
      <c r="IF317" s="449"/>
      <c r="IG317" s="449"/>
      <c r="IH317" s="449"/>
      <c r="II317" s="449"/>
      <c r="IJ317" s="449"/>
      <c r="IK317" s="449"/>
      <c r="IL317" s="449"/>
      <c r="IM317" s="449"/>
      <c r="IN317" s="449"/>
      <c r="IO317" s="449"/>
      <c r="IP317" s="449"/>
      <c r="IQ317" s="449"/>
      <c r="IR317" s="449"/>
      <c r="IS317" s="449"/>
      <c r="IT317" s="449"/>
      <c r="IU317" s="449"/>
      <c r="IV317" s="449"/>
      <c r="IW317" s="449"/>
      <c r="IX317" s="449"/>
      <c r="IY317" s="449"/>
      <c r="IZ317" s="449"/>
      <c r="JA317" s="449"/>
      <c r="JB317" s="449"/>
      <c r="JC317" s="449"/>
      <c r="JD317" s="449"/>
      <c r="JE317" s="449"/>
      <c r="JF317" s="449"/>
      <c r="JG317" s="449"/>
      <c r="JH317" s="449"/>
      <c r="JI317" s="449"/>
      <c r="JJ317" s="449"/>
      <c r="JK317" s="449"/>
      <c r="JL317" s="449"/>
      <c r="JM317" s="449"/>
      <c r="JN317" s="449"/>
      <c r="JO317" s="449"/>
      <c r="JP317" s="449"/>
      <c r="JQ317" s="449"/>
      <c r="JR317" s="449"/>
      <c r="JS317" s="449"/>
      <c r="JT317" s="449"/>
      <c r="JU317" s="449"/>
      <c r="JV317" s="449"/>
      <c r="JW317" s="449"/>
      <c r="JX317" s="449"/>
      <c r="JY317" s="449"/>
      <c r="JZ317" s="449"/>
      <c r="KA317" s="449"/>
      <c r="KB317" s="449"/>
      <c r="KC317" s="449"/>
      <c r="KD317" s="449"/>
      <c r="KE317" s="449"/>
      <c r="KF317" s="449"/>
      <c r="KG317" s="449"/>
      <c r="KH317" s="449"/>
      <c r="KI317" s="449"/>
      <c r="KJ317" s="449"/>
      <c r="KK317" s="449"/>
      <c r="KL317" s="449"/>
      <c r="KM317" s="449"/>
      <c r="KN317" s="449"/>
      <c r="KO317" s="449"/>
      <c r="KP317" s="449"/>
      <c r="KQ317" s="449"/>
      <c r="KR317" s="449"/>
      <c r="KS317" s="449"/>
      <c r="KT317" s="449"/>
      <c r="KU317" s="449"/>
      <c r="KV317" s="449"/>
      <c r="KW317" s="449"/>
      <c r="KX317" s="449"/>
      <c r="KY317" s="449"/>
      <c r="KZ317" s="449"/>
      <c r="LA317" s="449"/>
      <c r="LB317" s="449"/>
      <c r="LC317" s="449"/>
      <c r="LD317" s="449"/>
      <c r="LE317" s="449"/>
      <c r="LF317" s="449"/>
      <c r="LG317" s="449"/>
      <c r="LH317" s="449"/>
      <c r="LI317" s="449"/>
      <c r="LJ317" s="449"/>
      <c r="LK317" s="449"/>
      <c r="LL317" s="449"/>
      <c r="LM317" s="449"/>
      <c r="LN317" s="449"/>
      <c r="LO317" s="449"/>
      <c r="LP317" s="449"/>
      <c r="LQ317" s="449"/>
      <c r="LR317" s="449"/>
      <c r="LS317" s="449"/>
      <c r="LT317" s="449"/>
    </row>
    <row r="318" spans="1:332" s="15" customFormat="1" ht="78.75" x14ac:dyDescent="0.25">
      <c r="A318" s="662" t="str">
        <f>CONCATENATE(MUEBLES2[[#This Row],[No..]],"-",MUEBLES2[[#This Row],[No. Area ]],"-",MUEBLES2[[#This Row],[No. Del Bien ]],"-",MUEBLES2[[#This Row],[No. Consecutivo del Bien ]],"-",MUEBLES2[[#This Row],[No. de inventario]])</f>
        <v>01-24-218-007-0312</v>
      </c>
      <c r="B318" s="495"/>
      <c r="C318" s="495" t="s">
        <v>7036</v>
      </c>
      <c r="D318" s="494" t="s">
        <v>4060</v>
      </c>
      <c r="E318" s="495" t="str">
        <f>VLOOKUP(MUEBLES2[[#This Row],[No..]],EDIFICIOS[],2,FALSE)</f>
        <v>PALACIO MUNICIPAL</v>
      </c>
      <c r="F318" s="495" t="str">
        <f>VLOOKUP(MUEBLES2[[#This Row],[No..]],EDIFICIOS[],3,FALSE)</f>
        <v>PALACIO MUNICIPAL, S/N, COLONIA CENTRO</v>
      </c>
      <c r="G318" s="496" t="s">
        <v>4269</v>
      </c>
      <c r="H318" s="494" t="str">
        <f>VLOOKUP(MUEBLES2[[#This Row],[No. Area ]],AREAS[],2,FALSE)</f>
        <v>TESORERÍA MUNICIPAL</v>
      </c>
      <c r="I318" s="496" t="str">
        <f>VLOOKUP(MUEBLES2[[#This Row],[No. Area ]],AREAS[],5,FALSE)</f>
        <v>C. P. NOHEMI VIRIDIANA CORTEZ MONTER</v>
      </c>
      <c r="J318" s="496">
        <v>138</v>
      </c>
      <c r="K318" s="494" t="str">
        <f>VLOOKUP(MUEBLES2[[#This Row],[Núm. De nomina]],PERSONAL[],2,FALSE)</f>
        <v>C. P. NOHEMI VIRIDIANA CORTEZ MONTER</v>
      </c>
      <c r="L318" s="496" t="str">
        <f>VLOOKUP(MUEBLES2[[#This Row],[Núm. De nomina]],PERSONAL[],3,FALSE)</f>
        <v>TITULAR</v>
      </c>
      <c r="M318" s="494" t="s">
        <v>4851</v>
      </c>
      <c r="N318" s="529" t="s">
        <v>4698</v>
      </c>
      <c r="O318" s="497" t="str">
        <f>VLOOKUP(MUEBLES2[[#This Row],[No. Del Bien ]],BIENES[],2,FALSE)</f>
        <v xml:space="preserve">NO BREAK </v>
      </c>
      <c r="P318" s="499" t="s">
        <v>458</v>
      </c>
      <c r="Q318" s="529" t="s">
        <v>5254</v>
      </c>
      <c r="R318" s="494" t="s">
        <v>814</v>
      </c>
      <c r="S318" s="494" t="s">
        <v>815</v>
      </c>
      <c r="T318" s="494" t="s">
        <v>2864</v>
      </c>
      <c r="U318" s="494">
        <v>7493</v>
      </c>
      <c r="V318" s="525">
        <v>43960</v>
      </c>
      <c r="W318" s="528">
        <v>2025</v>
      </c>
      <c r="X318" s="528">
        <v>0</v>
      </c>
      <c r="Y318" s="528">
        <v>2025</v>
      </c>
      <c r="Z318" s="510" t="s">
        <v>33</v>
      </c>
      <c r="AA318" s="546" t="s">
        <v>7829</v>
      </c>
      <c r="AB318" s="543"/>
      <c r="AC318" s="600" t="s">
        <v>7829</v>
      </c>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9"/>
      <c r="HD318" s="9"/>
      <c r="HE318" s="9"/>
      <c r="HF318" s="9"/>
      <c r="HG318" s="9"/>
      <c r="HH318" s="9"/>
      <c r="HI318" s="9"/>
      <c r="HJ318" s="9"/>
      <c r="HK318" s="9"/>
      <c r="HL318" s="9"/>
      <c r="HM318" s="9"/>
      <c r="HN318" s="9"/>
      <c r="HO318" s="9"/>
      <c r="HP318" s="9"/>
      <c r="HQ318" s="9"/>
      <c r="HR318" s="9"/>
      <c r="HS318" s="9"/>
      <c r="HT318" s="9"/>
      <c r="HU318" s="9"/>
      <c r="HV318" s="9"/>
      <c r="HW318" s="9"/>
      <c r="HX318" s="9"/>
      <c r="HY318" s="9"/>
      <c r="HZ318" s="9"/>
      <c r="IA318" s="9"/>
      <c r="IB318" s="9"/>
      <c r="IC318" s="9"/>
      <c r="ID318" s="9"/>
      <c r="IE318" s="9"/>
      <c r="IF318" s="9"/>
      <c r="IG318" s="9"/>
      <c r="IH318" s="9"/>
      <c r="II318" s="9"/>
      <c r="IJ318" s="9"/>
      <c r="IK318" s="9"/>
      <c r="IL318" s="9"/>
      <c r="IM318" s="9"/>
      <c r="IN318" s="9"/>
      <c r="IO318" s="9"/>
      <c r="IP318" s="9"/>
      <c r="IQ318" s="9"/>
      <c r="IR318" s="9"/>
      <c r="IS318" s="9"/>
      <c r="IT318" s="9"/>
      <c r="IU318" s="9"/>
      <c r="IV318" s="9"/>
      <c r="IW318" s="9"/>
      <c r="IX318" s="9"/>
      <c r="IY318" s="9"/>
      <c r="IZ318" s="9"/>
      <c r="JA318" s="9"/>
      <c r="JB318" s="9"/>
      <c r="JC318" s="9"/>
      <c r="JD318" s="9"/>
      <c r="JE318" s="9"/>
      <c r="JF318" s="9"/>
      <c r="JG318" s="9"/>
      <c r="JH318" s="9"/>
      <c r="JI318" s="9"/>
      <c r="JJ318" s="9"/>
      <c r="JK318" s="9"/>
      <c r="JL318" s="9"/>
      <c r="JM318" s="9"/>
      <c r="JN318" s="9"/>
      <c r="JO318" s="9"/>
      <c r="JP318" s="9"/>
      <c r="JQ318" s="9"/>
      <c r="JR318" s="9"/>
      <c r="JS318" s="9"/>
      <c r="JT318" s="9"/>
      <c r="JU318" s="9"/>
      <c r="JV318" s="9"/>
      <c r="JW318" s="9"/>
      <c r="JX318" s="9"/>
      <c r="JY318" s="9"/>
      <c r="JZ318" s="9"/>
      <c r="KA318" s="9"/>
      <c r="KB318" s="9"/>
      <c r="KC318" s="9"/>
      <c r="KD318" s="9"/>
      <c r="KE318" s="9"/>
      <c r="KF318" s="9"/>
      <c r="KG318" s="9"/>
      <c r="KH318" s="9"/>
      <c r="KI318" s="9"/>
      <c r="KJ318" s="9"/>
      <c r="KK318" s="9"/>
      <c r="KL318" s="9"/>
      <c r="KM318" s="9"/>
      <c r="KN318" s="9"/>
      <c r="KO318" s="9"/>
      <c r="KP318" s="9"/>
      <c r="KQ318" s="9"/>
      <c r="KR318" s="9"/>
      <c r="KS318" s="9"/>
      <c r="KT318" s="9"/>
      <c r="KU318" s="9"/>
      <c r="KV318" s="9"/>
      <c r="KW318" s="9"/>
      <c r="KX318" s="9"/>
      <c r="KY318" s="9"/>
      <c r="KZ318" s="9"/>
      <c r="LA318" s="9"/>
      <c r="LB318" s="9"/>
      <c r="LC318" s="9"/>
      <c r="LD318" s="9"/>
      <c r="LE318" s="9"/>
      <c r="LF318" s="9"/>
      <c r="LG318" s="9"/>
      <c r="LH318" s="9"/>
      <c r="LI318" s="9"/>
      <c r="LJ318" s="9"/>
      <c r="LK318" s="9"/>
      <c r="LL318" s="9"/>
      <c r="LM318" s="9"/>
      <c r="LN318" s="9"/>
      <c r="LO318" s="9"/>
      <c r="LP318" s="9"/>
      <c r="LQ318" s="9"/>
      <c r="LR318" s="9"/>
      <c r="LS318" s="9"/>
      <c r="LT318" s="9"/>
    </row>
    <row r="319" spans="1:332" s="15" customFormat="1" ht="78.75" x14ac:dyDescent="0.25">
      <c r="A319" s="662" t="str">
        <f>CONCATENATE(MUEBLES2[[#This Row],[No..]],"-",MUEBLES2[[#This Row],[No. Area ]],"-",MUEBLES2[[#This Row],[No. Del Bien ]],"-",MUEBLES2[[#This Row],[No. Consecutivo del Bien ]],"-",MUEBLES2[[#This Row],[No. de inventario]])</f>
        <v>01-24-151-005-0313</v>
      </c>
      <c r="B319" s="495"/>
      <c r="C319" s="495" t="s">
        <v>7037</v>
      </c>
      <c r="D319" s="494" t="s">
        <v>4060</v>
      </c>
      <c r="E319" s="495" t="str">
        <f>VLOOKUP(MUEBLES2[[#This Row],[No..]],EDIFICIOS[],2,FALSE)</f>
        <v>PALACIO MUNICIPAL</v>
      </c>
      <c r="F319" s="495" t="str">
        <f>VLOOKUP(MUEBLES2[[#This Row],[No..]],EDIFICIOS[],3,FALSE)</f>
        <v>PALACIO MUNICIPAL, S/N, COLONIA CENTRO</v>
      </c>
      <c r="G319" s="496" t="s">
        <v>4269</v>
      </c>
      <c r="H319" s="494" t="str">
        <f>VLOOKUP(MUEBLES2[[#This Row],[No. Area ]],AREAS[],2,FALSE)</f>
        <v>TESORERÍA MUNICIPAL</v>
      </c>
      <c r="I319" s="496" t="str">
        <f>VLOOKUP(MUEBLES2[[#This Row],[No. Area ]],AREAS[],5,FALSE)</f>
        <v>C. P. NOHEMI VIRIDIANA CORTEZ MONTER</v>
      </c>
      <c r="J319" s="496">
        <v>138</v>
      </c>
      <c r="K319" s="494" t="str">
        <f>VLOOKUP(MUEBLES2[[#This Row],[Núm. De nomina]],PERSONAL[],2,FALSE)</f>
        <v>C. P. NOHEMI VIRIDIANA CORTEZ MONTER</v>
      </c>
      <c r="L319" s="496" t="str">
        <f>VLOOKUP(MUEBLES2[[#This Row],[Núm. De nomina]],PERSONAL[],3,FALSE)</f>
        <v>TITULAR</v>
      </c>
      <c r="M319" s="494" t="s">
        <v>4404</v>
      </c>
      <c r="N319" s="529" t="s">
        <v>4696</v>
      </c>
      <c r="O319" s="497" t="str">
        <f>VLOOKUP(MUEBLES2[[#This Row],[No. Del Bien ]],BIENES[],2,FALSE)</f>
        <v xml:space="preserve">IMPRESORA </v>
      </c>
      <c r="P319" s="499" t="s">
        <v>2867</v>
      </c>
      <c r="Q319" s="529" t="s">
        <v>5255</v>
      </c>
      <c r="R319" s="494" t="s">
        <v>22</v>
      </c>
      <c r="S319" s="494" t="s">
        <v>55</v>
      </c>
      <c r="T319" s="494" t="s">
        <v>2868</v>
      </c>
      <c r="U319" s="494" t="s">
        <v>40</v>
      </c>
      <c r="V319" s="525">
        <v>42248</v>
      </c>
      <c r="W319" s="528">
        <v>1890</v>
      </c>
      <c r="X319" s="528">
        <v>0</v>
      </c>
      <c r="Y319" s="528">
        <v>1890</v>
      </c>
      <c r="Z319" s="510" t="s">
        <v>26</v>
      </c>
      <c r="AA319" s="546"/>
      <c r="AB319" s="493"/>
      <c r="AC319" s="600"/>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9"/>
      <c r="HD319" s="9"/>
      <c r="HE319" s="9"/>
      <c r="HF319" s="9"/>
      <c r="HG319" s="9"/>
      <c r="HH319" s="9"/>
      <c r="HI319" s="9"/>
      <c r="HJ319" s="9"/>
      <c r="HK319" s="9"/>
      <c r="HL319" s="9"/>
      <c r="HM319" s="9"/>
      <c r="HN319" s="9"/>
      <c r="HO319" s="9"/>
      <c r="HP319" s="9"/>
      <c r="HQ319" s="9"/>
      <c r="HR319" s="9"/>
      <c r="HS319" s="9"/>
      <c r="HT319" s="9"/>
      <c r="HU319" s="9"/>
      <c r="HV319" s="9"/>
      <c r="HW319" s="9"/>
      <c r="HX319" s="9"/>
      <c r="HY319" s="9"/>
      <c r="HZ319" s="9"/>
      <c r="IA319" s="9"/>
      <c r="IB319" s="9"/>
      <c r="IC319" s="9"/>
      <c r="ID319" s="9"/>
      <c r="IE319" s="9"/>
      <c r="IF319" s="9"/>
      <c r="IG319" s="9"/>
      <c r="IH319" s="9"/>
      <c r="II319" s="9"/>
      <c r="IJ319" s="9"/>
      <c r="IK319" s="9"/>
      <c r="IL319" s="9"/>
      <c r="IM319" s="9"/>
      <c r="IN319" s="9"/>
      <c r="IO319" s="9"/>
      <c r="IP319" s="9"/>
      <c r="IQ319" s="9"/>
      <c r="IR319" s="9"/>
      <c r="IS319" s="9"/>
      <c r="IT319" s="9"/>
      <c r="IU319" s="9"/>
      <c r="IV319" s="9"/>
      <c r="IW319" s="9"/>
      <c r="IX319" s="9"/>
      <c r="IY319" s="9"/>
      <c r="IZ319" s="9"/>
      <c r="JA319" s="9"/>
      <c r="JB319" s="9"/>
      <c r="JC319" s="9"/>
      <c r="JD319" s="9"/>
      <c r="JE319" s="9"/>
      <c r="JF319" s="9"/>
      <c r="JG319" s="9"/>
      <c r="JH319" s="9"/>
      <c r="JI319" s="9"/>
      <c r="JJ319" s="9"/>
      <c r="JK319" s="9"/>
      <c r="JL319" s="9"/>
      <c r="JM319" s="9"/>
      <c r="JN319" s="9"/>
      <c r="JO319" s="9"/>
      <c r="JP319" s="9"/>
      <c r="JQ319" s="9"/>
      <c r="JR319" s="9"/>
      <c r="JS319" s="9"/>
      <c r="JT319" s="9"/>
      <c r="JU319" s="9"/>
      <c r="JV319" s="9"/>
      <c r="JW319" s="9"/>
      <c r="JX319" s="9"/>
      <c r="JY319" s="9"/>
      <c r="JZ319" s="9"/>
      <c r="KA319" s="9"/>
      <c r="KB319" s="9"/>
      <c r="KC319" s="9"/>
      <c r="KD319" s="9"/>
      <c r="KE319" s="9"/>
      <c r="KF319" s="9"/>
      <c r="KG319" s="9"/>
      <c r="KH319" s="9"/>
      <c r="KI319" s="9"/>
      <c r="KJ319" s="9"/>
      <c r="KK319" s="9"/>
      <c r="KL319" s="9"/>
      <c r="KM319" s="9"/>
      <c r="KN319" s="9"/>
      <c r="KO319" s="9"/>
      <c r="KP319" s="9"/>
      <c r="KQ319" s="9"/>
      <c r="KR319" s="9"/>
      <c r="KS319" s="9"/>
      <c r="KT319" s="9"/>
      <c r="KU319" s="9"/>
      <c r="KV319" s="9"/>
      <c r="KW319" s="9"/>
      <c r="KX319" s="9"/>
      <c r="KY319" s="9"/>
      <c r="KZ319" s="9"/>
      <c r="LA319" s="9"/>
      <c r="LB319" s="9"/>
      <c r="LC319" s="9"/>
      <c r="LD319" s="9"/>
      <c r="LE319" s="9"/>
      <c r="LF319" s="9"/>
      <c r="LG319" s="9"/>
      <c r="LH319" s="9"/>
      <c r="LI319" s="9"/>
      <c r="LJ319" s="9"/>
      <c r="LK319" s="9"/>
      <c r="LL319" s="9"/>
      <c r="LM319" s="9"/>
      <c r="LN319" s="9"/>
      <c r="LO319" s="9"/>
      <c r="LP319" s="9"/>
      <c r="LQ319" s="9"/>
      <c r="LR319" s="9"/>
      <c r="LS319" s="9"/>
      <c r="LT319" s="9"/>
    </row>
    <row r="320" spans="1:332" s="15" customFormat="1" ht="204.75" x14ac:dyDescent="0.25">
      <c r="A320" s="662" t="str">
        <f>CONCATENATE(MUEBLES2[[#This Row],[No..]],"-",MUEBLES2[[#This Row],[No. Area ]],"-",MUEBLES2[[#This Row],[No. Del Bien ]],"-",MUEBLES2[[#This Row],[No. Consecutivo del Bien ]],"-",MUEBLES2[[#This Row],[No. de inventario]])</f>
        <v>01-24-115-053-0314</v>
      </c>
      <c r="B320" s="495"/>
      <c r="C320" s="495" t="s">
        <v>7038</v>
      </c>
      <c r="D320" s="494" t="s">
        <v>4060</v>
      </c>
      <c r="E320" s="495" t="str">
        <f>VLOOKUP(MUEBLES2[[#This Row],[No..]],EDIFICIOS[],2,FALSE)</f>
        <v>PALACIO MUNICIPAL</v>
      </c>
      <c r="F320" s="495" t="str">
        <f>VLOOKUP(MUEBLES2[[#This Row],[No..]],EDIFICIOS[],3,FALSE)</f>
        <v>PALACIO MUNICIPAL, S/N, COLONIA CENTRO</v>
      </c>
      <c r="G320" s="496" t="s">
        <v>4269</v>
      </c>
      <c r="H320" s="494" t="str">
        <f>VLOOKUP(MUEBLES2[[#This Row],[No. Area ]],AREAS[],2,FALSE)</f>
        <v>TESORERÍA MUNICIPAL</v>
      </c>
      <c r="I320" s="496" t="str">
        <f>VLOOKUP(MUEBLES2[[#This Row],[No. Area ]],AREAS[],5,FALSE)</f>
        <v>C. P. NOHEMI VIRIDIANA CORTEZ MONTER</v>
      </c>
      <c r="J320" s="496">
        <v>25</v>
      </c>
      <c r="K320" s="494" t="str">
        <f>VLOOKUP(MUEBLES2[[#This Row],[Núm. De nomina]],PERSONAL[],2,FALSE)</f>
        <v>C. P. YOLANDA NOHEMI PÉREZ PRIMITIVO</v>
      </c>
      <c r="L320" s="496" t="str">
        <f>VLOOKUP(MUEBLES2[[#This Row],[Núm. De nomina]],PERSONAL[],3,FALSE)</f>
        <v>CONTADORA AUXILIAR</v>
      </c>
      <c r="M320" s="494" t="s">
        <v>4379</v>
      </c>
      <c r="N320" s="529" t="s">
        <v>4744</v>
      </c>
      <c r="O320" s="497" t="str">
        <f>VLOOKUP(MUEBLES2[[#This Row],[No. Del Bien ]],BIENES[],2,FALSE)</f>
        <v xml:space="preserve">ESCRITORIO </v>
      </c>
      <c r="P320" s="499" t="s">
        <v>2453</v>
      </c>
      <c r="Q320" s="529" t="s">
        <v>5256</v>
      </c>
      <c r="R320" s="494" t="s">
        <v>39</v>
      </c>
      <c r="S320" s="494" t="s">
        <v>39</v>
      </c>
      <c r="T320" s="494" t="s">
        <v>39</v>
      </c>
      <c r="U320" s="494" t="s">
        <v>40</v>
      </c>
      <c r="V320" s="525">
        <v>40953</v>
      </c>
      <c r="W320" s="528">
        <v>1972</v>
      </c>
      <c r="X320" s="528">
        <v>1971</v>
      </c>
      <c r="Y320" s="528">
        <v>1</v>
      </c>
      <c r="Z320" s="510" t="s">
        <v>26</v>
      </c>
      <c r="AA320" s="546"/>
      <c r="AB320" s="493"/>
      <c r="AC320" s="600" t="s">
        <v>2848</v>
      </c>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9"/>
      <c r="GW320" s="9"/>
      <c r="GX320" s="9"/>
      <c r="GY320" s="9"/>
      <c r="GZ320" s="9"/>
      <c r="HA320" s="9"/>
      <c r="HB320" s="9"/>
      <c r="HC320" s="9"/>
      <c r="HD320" s="9"/>
      <c r="HE320" s="9"/>
      <c r="HF320" s="9"/>
      <c r="HG320" s="9"/>
      <c r="HH320" s="9"/>
      <c r="HI320" s="9"/>
      <c r="HJ320" s="9"/>
      <c r="HK320" s="9"/>
      <c r="HL320" s="9"/>
      <c r="HM320" s="9"/>
      <c r="HN320" s="9"/>
      <c r="HO320" s="9"/>
      <c r="HP320" s="9"/>
      <c r="HQ320" s="9"/>
      <c r="HR320" s="9"/>
      <c r="HS320" s="9"/>
      <c r="HT320" s="9"/>
      <c r="HU320" s="9"/>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c r="IT320" s="9"/>
      <c r="IU320" s="9"/>
      <c r="IV320" s="9"/>
      <c r="IW320" s="9"/>
      <c r="IX320" s="9"/>
      <c r="IY320" s="9"/>
      <c r="IZ320" s="9"/>
      <c r="JA320" s="9"/>
      <c r="JB320" s="9"/>
      <c r="JC320" s="9"/>
      <c r="JD320" s="9"/>
      <c r="JE320" s="9"/>
      <c r="JF320" s="9"/>
      <c r="JG320" s="9"/>
      <c r="JH320" s="9"/>
      <c r="JI320" s="9"/>
      <c r="JJ320" s="9"/>
      <c r="JK320" s="9"/>
      <c r="JL320" s="9"/>
      <c r="JM320" s="9"/>
      <c r="JN320" s="9"/>
      <c r="JO320" s="9"/>
      <c r="JP320" s="9"/>
      <c r="JQ320" s="9"/>
      <c r="JR320" s="9"/>
      <c r="JS320" s="9"/>
      <c r="JT320" s="9"/>
      <c r="JU320" s="9"/>
      <c r="JV320" s="9"/>
      <c r="JW320" s="9"/>
      <c r="JX320" s="9"/>
      <c r="JY320" s="9"/>
      <c r="JZ320" s="9"/>
      <c r="KA320" s="9"/>
      <c r="KB320" s="9"/>
      <c r="KC320" s="9"/>
      <c r="KD320" s="9"/>
      <c r="KE320" s="9"/>
      <c r="KF320" s="9"/>
      <c r="KG320" s="9"/>
      <c r="KH320" s="9"/>
      <c r="KI320" s="9"/>
      <c r="KJ320" s="9"/>
      <c r="KK320" s="9"/>
      <c r="KL320" s="9"/>
      <c r="KM320" s="9"/>
      <c r="KN320" s="9"/>
      <c r="KO320" s="9"/>
      <c r="KP320" s="9"/>
      <c r="KQ320" s="9"/>
      <c r="KR320" s="9"/>
      <c r="KS320" s="9"/>
      <c r="KT320" s="9"/>
      <c r="KU320" s="9"/>
      <c r="KV320" s="9"/>
      <c r="KW320" s="9"/>
      <c r="KX320" s="9"/>
      <c r="KY320" s="9"/>
      <c r="KZ320" s="9"/>
      <c r="LA320" s="9"/>
      <c r="LB320" s="9"/>
      <c r="LC320" s="9"/>
      <c r="LD320" s="9"/>
      <c r="LE320" s="9"/>
      <c r="LF320" s="9"/>
      <c r="LG320" s="9"/>
      <c r="LH320" s="9"/>
      <c r="LI320" s="9"/>
      <c r="LJ320" s="9"/>
      <c r="LK320" s="9"/>
      <c r="LL320" s="9"/>
      <c r="LM320" s="9"/>
      <c r="LN320" s="9"/>
      <c r="LO320" s="9"/>
      <c r="LP320" s="9"/>
      <c r="LQ320" s="9"/>
      <c r="LR320" s="9"/>
      <c r="LS320" s="9"/>
      <c r="LT320" s="9"/>
    </row>
    <row r="321" spans="1:332" s="15" customFormat="1" ht="110.25" x14ac:dyDescent="0.25">
      <c r="A321" s="662" t="str">
        <f>CONCATENATE(MUEBLES2[[#This Row],[No..]],"-",MUEBLES2[[#This Row],[No. Area ]],"-",MUEBLES2[[#This Row],[No. Del Bien ]],"-",MUEBLES2[[#This Row],[No. Consecutivo del Bien ]],"-",MUEBLES2[[#This Row],[No. de inventario]])</f>
        <v>01-24-176-006-0315</v>
      </c>
      <c r="B321" s="495"/>
      <c r="C321" s="495" t="s">
        <v>7039</v>
      </c>
      <c r="D321" s="494" t="s">
        <v>4060</v>
      </c>
      <c r="E321" s="495" t="str">
        <f>VLOOKUP(MUEBLES2[[#This Row],[No..]],EDIFICIOS[],2,FALSE)</f>
        <v>PALACIO MUNICIPAL</v>
      </c>
      <c r="F321" s="495" t="str">
        <f>VLOOKUP(MUEBLES2[[#This Row],[No..]],EDIFICIOS[],3,FALSE)</f>
        <v>PALACIO MUNICIPAL, S/N, COLONIA CENTRO</v>
      </c>
      <c r="G321" s="496" t="s">
        <v>4269</v>
      </c>
      <c r="H321" s="494" t="str">
        <f>VLOOKUP(MUEBLES2[[#This Row],[No. Area ]],AREAS[],2,FALSE)</f>
        <v>TESORERÍA MUNICIPAL</v>
      </c>
      <c r="I321" s="496" t="str">
        <f>VLOOKUP(MUEBLES2[[#This Row],[No. Area ]],AREAS[],5,FALSE)</f>
        <v>C. P. NOHEMI VIRIDIANA CORTEZ MONTER</v>
      </c>
      <c r="J321" s="496">
        <v>138</v>
      </c>
      <c r="K321" s="494" t="str">
        <f>VLOOKUP(MUEBLES2[[#This Row],[Núm. De nomina]],PERSONAL[],2,FALSE)</f>
        <v>C. P. NOHEMI VIRIDIANA CORTEZ MONTER</v>
      </c>
      <c r="L321" s="496" t="str">
        <f>VLOOKUP(MUEBLES2[[#This Row],[Núm. De nomina]],PERSONAL[],3,FALSE)</f>
        <v>TITULAR</v>
      </c>
      <c r="M321" s="494" t="s">
        <v>4803</v>
      </c>
      <c r="N321" s="529" t="s">
        <v>4697</v>
      </c>
      <c r="O321" s="497" t="str">
        <f>VLOOKUP(MUEBLES2[[#This Row],[No. Del Bien ]],BIENES[],2,FALSE)</f>
        <v xml:space="preserve">LIBRERO </v>
      </c>
      <c r="P321" s="499" t="s">
        <v>2872</v>
      </c>
      <c r="Q321" s="529" t="s">
        <v>5257</v>
      </c>
      <c r="R321" s="494" t="s">
        <v>39</v>
      </c>
      <c r="S321" s="494" t="s">
        <v>2873</v>
      </c>
      <c r="T321" s="494" t="s">
        <v>39</v>
      </c>
      <c r="U321" s="494" t="s">
        <v>40</v>
      </c>
      <c r="V321" s="525">
        <v>36151</v>
      </c>
      <c r="W321" s="528">
        <v>2974</v>
      </c>
      <c r="X321" s="528">
        <v>0</v>
      </c>
      <c r="Y321" s="528">
        <v>2974</v>
      </c>
      <c r="Z321" s="510" t="s">
        <v>26</v>
      </c>
      <c r="AA321" s="546"/>
      <c r="AB321" s="493"/>
      <c r="AC321" s="600"/>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9"/>
      <c r="GQ321" s="9"/>
      <c r="GR321" s="9"/>
      <c r="GS321" s="9"/>
      <c r="GT321" s="9"/>
      <c r="GU321" s="9"/>
      <c r="GV321" s="9"/>
      <c r="GW321" s="9"/>
      <c r="GX321" s="9"/>
      <c r="GY321" s="9"/>
      <c r="GZ321" s="9"/>
      <c r="HA321" s="9"/>
      <c r="HB321" s="9"/>
      <c r="HC321" s="9"/>
      <c r="HD321" s="9"/>
      <c r="HE321" s="9"/>
      <c r="HF321" s="9"/>
      <c r="HG321" s="9"/>
      <c r="HH321" s="9"/>
      <c r="HI321" s="9"/>
      <c r="HJ321" s="9"/>
      <c r="HK321" s="9"/>
      <c r="HL321" s="9"/>
      <c r="HM321" s="9"/>
      <c r="HN321" s="9"/>
      <c r="HO321" s="9"/>
      <c r="HP321" s="9"/>
      <c r="HQ321" s="9"/>
      <c r="HR321" s="9"/>
      <c r="HS321" s="9"/>
      <c r="HT321" s="9"/>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c r="IT321" s="9"/>
      <c r="IU321" s="9"/>
      <c r="IV321" s="9"/>
      <c r="IW321" s="9"/>
      <c r="IX321" s="9"/>
      <c r="IY321" s="9"/>
      <c r="IZ321" s="9"/>
      <c r="JA321" s="9"/>
      <c r="JB321" s="9"/>
      <c r="JC321" s="9"/>
      <c r="JD321" s="9"/>
      <c r="JE321" s="9"/>
      <c r="JF321" s="9"/>
      <c r="JG321" s="9"/>
      <c r="JH321" s="9"/>
      <c r="JI321" s="9"/>
      <c r="JJ321" s="9"/>
      <c r="JK321" s="9"/>
      <c r="JL321" s="9"/>
      <c r="JM321" s="9"/>
      <c r="JN321" s="9"/>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c r="KN321" s="9"/>
      <c r="KO321" s="9"/>
      <c r="KP321" s="9"/>
      <c r="KQ321" s="9"/>
      <c r="KR321" s="9"/>
      <c r="KS321" s="9"/>
      <c r="KT321" s="9"/>
      <c r="KU321" s="9"/>
      <c r="KV321" s="9"/>
      <c r="KW321" s="9"/>
      <c r="KX321" s="9"/>
      <c r="KY321" s="9"/>
      <c r="KZ321" s="9"/>
      <c r="LA321" s="9"/>
      <c r="LB321" s="9"/>
      <c r="LC321" s="9"/>
      <c r="LD321" s="9"/>
      <c r="LE321" s="9"/>
      <c r="LF321" s="9"/>
      <c r="LG321" s="9"/>
      <c r="LH321" s="9"/>
      <c r="LI321" s="9"/>
      <c r="LJ321" s="9"/>
      <c r="LK321" s="9"/>
      <c r="LL321" s="9"/>
      <c r="LM321" s="9"/>
      <c r="LN321" s="9"/>
      <c r="LO321" s="9"/>
      <c r="LP321" s="9"/>
      <c r="LQ321" s="9"/>
      <c r="LR321" s="9"/>
      <c r="LS321" s="9"/>
      <c r="LT321" s="9"/>
    </row>
    <row r="322" spans="1:332" s="15" customFormat="1" ht="189" x14ac:dyDescent="0.25">
      <c r="A322" s="662" t="str">
        <f>CONCATENATE(MUEBLES2[[#This Row],[No..]],"-",MUEBLES2[[#This Row],[No. Area ]],"-",MUEBLES2[[#This Row],[No. Del Bien ]],"-",MUEBLES2[[#This Row],[No. Consecutivo del Bien ]],"-",MUEBLES2[[#This Row],[No. de inventario]])</f>
        <v>01-24-115-054-0316</v>
      </c>
      <c r="B322" s="495"/>
      <c r="C322" s="495" t="s">
        <v>7040</v>
      </c>
      <c r="D322" s="494" t="s">
        <v>4060</v>
      </c>
      <c r="E322" s="495" t="str">
        <f>VLOOKUP(MUEBLES2[[#This Row],[No..]],EDIFICIOS[],2,FALSE)</f>
        <v>PALACIO MUNICIPAL</v>
      </c>
      <c r="F322" s="495" t="str">
        <f>VLOOKUP(MUEBLES2[[#This Row],[No..]],EDIFICIOS[],3,FALSE)</f>
        <v>PALACIO MUNICIPAL, S/N, COLONIA CENTRO</v>
      </c>
      <c r="G322" s="496" t="s">
        <v>4269</v>
      </c>
      <c r="H322" s="494" t="str">
        <f>VLOOKUP(MUEBLES2[[#This Row],[No. Area ]],AREAS[],2,FALSE)</f>
        <v>TESORERÍA MUNICIPAL</v>
      </c>
      <c r="I322" s="496" t="str">
        <f>VLOOKUP(MUEBLES2[[#This Row],[No. Area ]],AREAS[],5,FALSE)</f>
        <v>C. P. NOHEMI VIRIDIANA CORTEZ MONTER</v>
      </c>
      <c r="J322" s="496">
        <v>138</v>
      </c>
      <c r="K322" s="494" t="str">
        <f>VLOOKUP(MUEBLES2[[#This Row],[Núm. De nomina]],PERSONAL[],2,FALSE)</f>
        <v>C. P. NOHEMI VIRIDIANA CORTEZ MONTER</v>
      </c>
      <c r="L322" s="496" t="str">
        <f>VLOOKUP(MUEBLES2[[#This Row],[Núm. De nomina]],PERSONAL[],3,FALSE)</f>
        <v>TITULAR</v>
      </c>
      <c r="M322" s="494" t="s">
        <v>4379</v>
      </c>
      <c r="N322" s="529" t="s">
        <v>4745</v>
      </c>
      <c r="O322" s="497" t="str">
        <f>VLOOKUP(MUEBLES2[[#This Row],[No. Del Bien ]],BIENES[],2,FALSE)</f>
        <v xml:space="preserve">ESCRITORIO </v>
      </c>
      <c r="P322" s="499" t="s">
        <v>2875</v>
      </c>
      <c r="Q322" s="529" t="s">
        <v>5258</v>
      </c>
      <c r="R322" s="539" t="s">
        <v>2876</v>
      </c>
      <c r="S322" s="539" t="s">
        <v>39</v>
      </c>
      <c r="T322" s="539" t="s">
        <v>39</v>
      </c>
      <c r="U322" s="539" t="s">
        <v>2852</v>
      </c>
      <c r="V322" s="540">
        <v>43868</v>
      </c>
      <c r="W322" s="541" t="s">
        <v>25</v>
      </c>
      <c r="X322" s="541">
        <v>3942.84</v>
      </c>
      <c r="Y322" s="541">
        <v>0</v>
      </c>
      <c r="Z322" s="542" t="s">
        <v>33</v>
      </c>
      <c r="AA322" s="546"/>
      <c r="AB322" s="493"/>
      <c r="AC322" s="600"/>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9"/>
      <c r="GQ322" s="9"/>
      <c r="GR322" s="9"/>
      <c r="GS322" s="9"/>
      <c r="GT322" s="9"/>
      <c r="GU322" s="9"/>
      <c r="GV322" s="9"/>
      <c r="GW322" s="9"/>
      <c r="GX322" s="9"/>
      <c r="GY322" s="9"/>
      <c r="GZ322" s="9"/>
      <c r="HA322" s="9"/>
      <c r="HB322" s="9"/>
      <c r="HC322" s="9"/>
      <c r="HD322" s="9"/>
      <c r="HE322" s="9"/>
      <c r="HF322" s="9"/>
      <c r="HG322" s="9"/>
      <c r="HH322" s="9"/>
      <c r="HI322" s="9"/>
      <c r="HJ322" s="9"/>
      <c r="HK322" s="9"/>
      <c r="HL322" s="9"/>
      <c r="HM322" s="9"/>
      <c r="HN322" s="9"/>
      <c r="HO322" s="9"/>
      <c r="HP322" s="9"/>
      <c r="HQ322" s="9"/>
      <c r="HR322" s="9"/>
      <c r="HS322" s="9"/>
      <c r="HT322" s="9"/>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c r="IT322" s="9"/>
      <c r="IU322" s="9"/>
      <c r="IV322" s="9"/>
      <c r="IW322" s="9"/>
      <c r="IX322" s="9"/>
      <c r="IY322" s="9"/>
      <c r="IZ322" s="9"/>
      <c r="JA322" s="9"/>
      <c r="JB322" s="9"/>
      <c r="JC322" s="9"/>
      <c r="JD322" s="9"/>
      <c r="JE322" s="9"/>
      <c r="JF322" s="9"/>
      <c r="JG322" s="9"/>
      <c r="JH322" s="9"/>
      <c r="JI322" s="9"/>
      <c r="JJ322" s="9"/>
      <c r="JK322" s="9"/>
      <c r="JL322" s="9"/>
      <c r="JM322" s="9"/>
      <c r="JN322" s="9"/>
      <c r="JO322" s="9"/>
      <c r="JP322" s="9"/>
      <c r="JQ322" s="9"/>
      <c r="JR322" s="9"/>
      <c r="JS322" s="9"/>
      <c r="JT322" s="9"/>
      <c r="JU322" s="9"/>
      <c r="JV322" s="9"/>
      <c r="JW322" s="9"/>
      <c r="JX322" s="9"/>
      <c r="JY322" s="9"/>
      <c r="JZ322" s="9"/>
      <c r="KA322" s="9"/>
      <c r="KB322" s="9"/>
      <c r="KC322" s="9"/>
      <c r="KD322" s="9"/>
      <c r="KE322" s="9"/>
      <c r="KF322" s="9"/>
      <c r="KG322" s="9"/>
      <c r="KH322" s="9"/>
      <c r="KI322" s="9"/>
      <c r="KJ322" s="9"/>
      <c r="KK322" s="9"/>
      <c r="KL322" s="9"/>
      <c r="KM322" s="9"/>
      <c r="KN322" s="9"/>
      <c r="KO322" s="9"/>
      <c r="KP322" s="9"/>
      <c r="KQ322" s="9"/>
      <c r="KR322" s="9"/>
      <c r="KS322" s="9"/>
      <c r="KT322" s="9"/>
      <c r="KU322" s="9"/>
      <c r="KV322" s="9"/>
      <c r="KW322" s="9"/>
      <c r="KX322" s="9"/>
      <c r="KY322" s="9"/>
      <c r="KZ322" s="9"/>
      <c r="LA322" s="9"/>
      <c r="LB322" s="9"/>
      <c r="LC322" s="9"/>
      <c r="LD322" s="9"/>
      <c r="LE322" s="9"/>
      <c r="LF322" s="9"/>
      <c r="LG322" s="9"/>
      <c r="LH322" s="9"/>
      <c r="LI322" s="9"/>
      <c r="LJ322" s="9"/>
      <c r="LK322" s="9"/>
      <c r="LL322" s="9"/>
      <c r="LM322" s="9"/>
      <c r="LN322" s="9"/>
      <c r="LO322" s="9"/>
      <c r="LP322" s="9"/>
      <c r="LQ322" s="9"/>
      <c r="LR322" s="9"/>
      <c r="LS322" s="9"/>
      <c r="LT322" s="9"/>
    </row>
    <row r="323" spans="1:332" s="15" customFormat="1" ht="299.25" x14ac:dyDescent="0.25">
      <c r="A323" s="662" t="str">
        <f>CONCATENATE(MUEBLES2[[#This Row],[No..]],"-",MUEBLES2[[#This Row],[No. Area ]],"-",MUEBLES2[[#This Row],[No. Del Bien ]],"-",MUEBLES2[[#This Row],[No. Consecutivo del Bien ]],"-",MUEBLES2[[#This Row],[No. de inventario]])</f>
        <v>01-24-271-023-0317</v>
      </c>
      <c r="B323" s="495"/>
      <c r="C323" s="495" t="s">
        <v>7041</v>
      </c>
      <c r="D323" s="494" t="s">
        <v>4060</v>
      </c>
      <c r="E323" s="495" t="str">
        <f>VLOOKUP(MUEBLES2[[#This Row],[No..]],EDIFICIOS[],2,FALSE)</f>
        <v>PALACIO MUNICIPAL</v>
      </c>
      <c r="F323" s="495" t="str">
        <f>VLOOKUP(MUEBLES2[[#This Row],[No..]],EDIFICIOS[],3,FALSE)</f>
        <v>PALACIO MUNICIPAL, S/N, COLONIA CENTRO</v>
      </c>
      <c r="G323" s="496" t="s">
        <v>4269</v>
      </c>
      <c r="H323" s="494" t="str">
        <f>VLOOKUP(MUEBLES2[[#This Row],[No. Area ]],AREAS[],2,FALSE)</f>
        <v>TESORERÍA MUNICIPAL</v>
      </c>
      <c r="I323" s="496" t="str">
        <f>VLOOKUP(MUEBLES2[[#This Row],[No. Area ]],AREAS[],5,FALSE)</f>
        <v>C. P. NOHEMI VIRIDIANA CORTEZ MONTER</v>
      </c>
      <c r="J323" s="496">
        <v>138</v>
      </c>
      <c r="K323" s="494" t="str">
        <f>VLOOKUP(MUEBLES2[[#This Row],[Núm. De nomina]],PERSONAL[],2,FALSE)</f>
        <v>C. P. NOHEMI VIRIDIANA CORTEZ MONTER</v>
      </c>
      <c r="L323" s="496" t="str">
        <f>VLOOKUP(MUEBLES2[[#This Row],[Núm. De nomina]],PERSONAL[],3,FALSE)</f>
        <v>TITULAR</v>
      </c>
      <c r="M323" s="494" t="s">
        <v>4904</v>
      </c>
      <c r="N323" s="529" t="s">
        <v>4714</v>
      </c>
      <c r="O323" s="497" t="str">
        <f>VLOOKUP(MUEBLES2[[#This Row],[No. Del Bien ]],BIENES[],2,FALSE)</f>
        <v xml:space="preserve">SILLA AJUSTABLE </v>
      </c>
      <c r="P323" s="499" t="s">
        <v>2878</v>
      </c>
      <c r="Q323" s="529" t="s">
        <v>5259</v>
      </c>
      <c r="R323" s="539" t="s">
        <v>2879</v>
      </c>
      <c r="S323" s="539" t="s">
        <v>39</v>
      </c>
      <c r="T323" s="539" t="s">
        <v>39</v>
      </c>
      <c r="U323" s="539" t="s">
        <v>2852</v>
      </c>
      <c r="V323" s="540">
        <v>43868</v>
      </c>
      <c r="W323" s="541" t="s">
        <v>25</v>
      </c>
      <c r="X323" s="541">
        <v>2899.42</v>
      </c>
      <c r="Y323" s="541">
        <v>0</v>
      </c>
      <c r="Z323" s="542" t="s">
        <v>33</v>
      </c>
      <c r="AA323" s="546"/>
      <c r="AB323" s="493"/>
      <c r="AC323" s="600"/>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9"/>
      <c r="GQ323" s="9"/>
      <c r="GR323" s="9"/>
      <c r="GS323" s="9"/>
      <c r="GT323" s="9"/>
      <c r="GU323" s="9"/>
      <c r="GV323" s="9"/>
      <c r="GW323" s="9"/>
      <c r="GX323" s="9"/>
      <c r="GY323" s="9"/>
      <c r="GZ323" s="9"/>
      <c r="HA323" s="9"/>
      <c r="HB323" s="9"/>
      <c r="HC323" s="9"/>
      <c r="HD323" s="9"/>
      <c r="HE323" s="9"/>
      <c r="HF323" s="9"/>
      <c r="HG323" s="9"/>
      <c r="HH323" s="9"/>
      <c r="HI323" s="9"/>
      <c r="HJ323" s="9"/>
      <c r="HK323" s="9"/>
      <c r="HL323" s="9"/>
      <c r="HM323" s="9"/>
      <c r="HN323" s="9"/>
      <c r="HO323" s="9"/>
      <c r="HP323" s="9"/>
      <c r="HQ323" s="9"/>
      <c r="HR323" s="9"/>
      <c r="HS323" s="9"/>
      <c r="HT323" s="9"/>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c r="IT323" s="9"/>
      <c r="IU323" s="9"/>
      <c r="IV323" s="9"/>
      <c r="IW323" s="9"/>
      <c r="IX323" s="9"/>
      <c r="IY323" s="9"/>
      <c r="IZ323" s="9"/>
      <c r="JA323" s="9"/>
      <c r="JB323" s="9"/>
      <c r="JC323" s="9"/>
      <c r="JD323" s="9"/>
      <c r="JE323" s="9"/>
      <c r="JF323" s="9"/>
      <c r="JG323" s="9"/>
      <c r="JH323" s="9"/>
      <c r="JI323" s="9"/>
      <c r="JJ323" s="9"/>
      <c r="JK323" s="9"/>
      <c r="JL323" s="9"/>
      <c r="JM323" s="9"/>
      <c r="JN323" s="9"/>
      <c r="JO323" s="9"/>
      <c r="JP323" s="9"/>
      <c r="JQ323" s="9"/>
      <c r="JR323" s="9"/>
      <c r="JS323" s="9"/>
      <c r="JT323" s="9"/>
      <c r="JU323" s="9"/>
      <c r="JV323" s="9"/>
      <c r="JW323" s="9"/>
      <c r="JX323" s="9"/>
      <c r="JY323" s="9"/>
      <c r="JZ323" s="9"/>
      <c r="KA323" s="9"/>
      <c r="KB323" s="9"/>
      <c r="KC323" s="9"/>
      <c r="KD323" s="9"/>
      <c r="KE323" s="9"/>
      <c r="KF323" s="9"/>
      <c r="KG323" s="9"/>
      <c r="KH323" s="9"/>
      <c r="KI323" s="9"/>
      <c r="KJ323" s="9"/>
      <c r="KK323" s="9"/>
      <c r="KL323" s="9"/>
      <c r="KM323" s="9"/>
      <c r="KN323" s="9"/>
      <c r="KO323" s="9"/>
      <c r="KP323" s="9"/>
      <c r="KQ323" s="9"/>
      <c r="KR323" s="9"/>
      <c r="KS323" s="9"/>
      <c r="KT323" s="9"/>
      <c r="KU323" s="9"/>
      <c r="KV323" s="9"/>
      <c r="KW323" s="9"/>
      <c r="KX323" s="9"/>
      <c r="KY323" s="9"/>
      <c r="KZ323" s="9"/>
      <c r="LA323" s="9"/>
      <c r="LB323" s="9"/>
      <c r="LC323" s="9"/>
      <c r="LD323" s="9"/>
      <c r="LE323" s="9"/>
      <c r="LF323" s="9"/>
      <c r="LG323" s="9"/>
      <c r="LH323" s="9"/>
      <c r="LI323" s="9"/>
      <c r="LJ323" s="9"/>
      <c r="LK323" s="9"/>
      <c r="LL323" s="9"/>
      <c r="LM323" s="9"/>
      <c r="LN323" s="9"/>
      <c r="LO323" s="9"/>
      <c r="LP323" s="9"/>
      <c r="LQ323" s="9"/>
      <c r="LR323" s="9"/>
      <c r="LS323" s="9"/>
      <c r="LT323" s="9"/>
    </row>
    <row r="324" spans="1:332" s="15" customFormat="1" ht="78.75" x14ac:dyDescent="0.25">
      <c r="A324" s="662" t="str">
        <f>CONCATENATE(MUEBLES2[[#This Row],[No..]],"-",MUEBLES2[[#This Row],[No. Area ]],"-",MUEBLES2[[#This Row],[No. Del Bien ]],"-",MUEBLES2[[#This Row],[No. Consecutivo del Bien ]],"-",MUEBLES2[[#This Row],[No. de inventario]])</f>
        <v>01-24-218-008-0318</v>
      </c>
      <c r="B324" s="495"/>
      <c r="C324" s="495" t="s">
        <v>7042</v>
      </c>
      <c r="D324" s="494" t="s">
        <v>4060</v>
      </c>
      <c r="E324" s="495" t="str">
        <f>VLOOKUP(MUEBLES2[[#This Row],[No..]],EDIFICIOS[],2,FALSE)</f>
        <v>PALACIO MUNICIPAL</v>
      </c>
      <c r="F324" s="495" t="str">
        <f>VLOOKUP(MUEBLES2[[#This Row],[No..]],EDIFICIOS[],3,FALSE)</f>
        <v>PALACIO MUNICIPAL, S/N, COLONIA CENTRO</v>
      </c>
      <c r="G324" s="496" t="s">
        <v>4269</v>
      </c>
      <c r="H324" s="494" t="str">
        <f>VLOOKUP(MUEBLES2[[#This Row],[No. Area ]],AREAS[],2,FALSE)</f>
        <v>TESORERÍA MUNICIPAL</v>
      </c>
      <c r="I324" s="496" t="str">
        <f>VLOOKUP(MUEBLES2[[#This Row],[No. Area ]],AREAS[],5,FALSE)</f>
        <v>C. P. NOHEMI VIRIDIANA CORTEZ MONTER</v>
      </c>
      <c r="J324" s="496">
        <v>138</v>
      </c>
      <c r="K324" s="494" t="str">
        <f>VLOOKUP(MUEBLES2[[#This Row],[Núm. De nomina]],PERSONAL[],2,FALSE)</f>
        <v>C. P. NOHEMI VIRIDIANA CORTEZ MONTER</v>
      </c>
      <c r="L324" s="496" t="str">
        <f>VLOOKUP(MUEBLES2[[#This Row],[Núm. De nomina]],PERSONAL[],3,FALSE)</f>
        <v>TITULAR</v>
      </c>
      <c r="M324" s="494" t="s">
        <v>4851</v>
      </c>
      <c r="N324" s="529" t="s">
        <v>4699</v>
      </c>
      <c r="O324" s="497" t="str">
        <f>VLOOKUP(MUEBLES2[[#This Row],[No. Del Bien ]],BIENES[],2,FALSE)</f>
        <v xml:space="preserve">NO BREAK </v>
      </c>
      <c r="P324" s="499" t="s">
        <v>292</v>
      </c>
      <c r="Q324" s="529" t="s">
        <v>5260</v>
      </c>
      <c r="R324" s="494" t="s">
        <v>2366</v>
      </c>
      <c r="S324" s="494" t="s">
        <v>2367</v>
      </c>
      <c r="T324" s="494" t="s">
        <v>2881</v>
      </c>
      <c r="U324" s="494"/>
      <c r="V324" s="525"/>
      <c r="W324" s="528"/>
      <c r="X324" s="528"/>
      <c r="Y324" s="528"/>
      <c r="Z324" s="510" t="s">
        <v>33</v>
      </c>
      <c r="AA324" s="546"/>
      <c r="AB324" s="493"/>
      <c r="AC324" s="600"/>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9"/>
      <c r="GQ324" s="9"/>
      <c r="GR324" s="9"/>
      <c r="GS324" s="9"/>
      <c r="GT324" s="9"/>
      <c r="GU324" s="9"/>
      <c r="GV324" s="9"/>
      <c r="GW324" s="9"/>
      <c r="GX324" s="9"/>
      <c r="GY324" s="9"/>
      <c r="GZ324" s="9"/>
      <c r="HA324" s="9"/>
      <c r="HB324" s="9"/>
      <c r="HC324" s="9"/>
      <c r="HD324" s="9"/>
      <c r="HE324" s="9"/>
      <c r="HF324" s="9"/>
      <c r="HG324" s="9"/>
      <c r="HH324" s="9"/>
      <c r="HI324" s="9"/>
      <c r="HJ324" s="9"/>
      <c r="HK324" s="9"/>
      <c r="HL324" s="9"/>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c r="IT324" s="9"/>
      <c r="IU324" s="9"/>
      <c r="IV324" s="9"/>
      <c r="IW324" s="9"/>
      <c r="IX324" s="9"/>
      <c r="IY324" s="9"/>
      <c r="IZ324" s="9"/>
      <c r="JA324" s="9"/>
      <c r="JB324" s="9"/>
      <c r="JC324" s="9"/>
      <c r="JD324" s="9"/>
      <c r="JE324" s="9"/>
      <c r="JF324" s="9"/>
      <c r="JG324" s="9"/>
      <c r="JH324" s="9"/>
      <c r="JI324" s="9"/>
      <c r="JJ324" s="9"/>
      <c r="JK324" s="9"/>
      <c r="JL324" s="9"/>
      <c r="JM324" s="9"/>
      <c r="JN324" s="9"/>
      <c r="JO324" s="9"/>
      <c r="JP324" s="9"/>
      <c r="JQ324" s="9"/>
      <c r="JR324" s="9"/>
      <c r="JS324" s="9"/>
      <c r="JT324" s="9"/>
      <c r="JU324" s="9"/>
      <c r="JV324" s="9"/>
      <c r="JW324" s="9"/>
      <c r="JX324" s="9"/>
      <c r="JY324" s="9"/>
      <c r="JZ324" s="9"/>
      <c r="KA324" s="9"/>
      <c r="KB324" s="9"/>
      <c r="KC324" s="9"/>
      <c r="KD324" s="9"/>
      <c r="KE324" s="9"/>
      <c r="KF324" s="9"/>
      <c r="KG324" s="9"/>
      <c r="KH324" s="9"/>
      <c r="KI324" s="9"/>
      <c r="KJ324" s="9"/>
      <c r="KK324" s="9"/>
      <c r="KL324" s="9"/>
      <c r="KM324" s="9"/>
      <c r="KN324" s="9"/>
      <c r="KO324" s="9"/>
      <c r="KP324" s="9"/>
      <c r="KQ324" s="9"/>
      <c r="KR324" s="9"/>
      <c r="KS324" s="9"/>
      <c r="KT324" s="9"/>
      <c r="KU324" s="9"/>
      <c r="KV324" s="9"/>
      <c r="KW324" s="9"/>
      <c r="KX324" s="9"/>
      <c r="KY324" s="9"/>
      <c r="KZ324" s="9"/>
      <c r="LA324" s="9"/>
      <c r="LB324" s="9"/>
      <c r="LC324" s="9"/>
      <c r="LD324" s="9"/>
      <c r="LE324" s="9"/>
      <c r="LF324" s="9"/>
      <c r="LG324" s="9"/>
      <c r="LH324" s="9"/>
      <c r="LI324" s="9"/>
      <c r="LJ324" s="9"/>
      <c r="LK324" s="9"/>
      <c r="LL324" s="9"/>
      <c r="LM324" s="9"/>
      <c r="LN324" s="9"/>
      <c r="LO324" s="9"/>
      <c r="LP324" s="9"/>
      <c r="LQ324" s="9"/>
      <c r="LR324" s="9"/>
      <c r="LS324" s="9"/>
      <c r="LT324" s="9"/>
    </row>
    <row r="325" spans="1:332" s="15" customFormat="1" ht="110.25" x14ac:dyDescent="0.25">
      <c r="A325" s="662" t="str">
        <f>CONCATENATE(MUEBLES2[[#This Row],[No..]],"-",MUEBLES2[[#This Row],[No. Area ]],"-",MUEBLES2[[#This Row],[No. Del Bien ]],"-",MUEBLES2[[#This Row],[No. Consecutivo del Bien ]],"-",MUEBLES2[[#This Row],[No. de inventario]])</f>
        <v>05-51-192-010-0319</v>
      </c>
      <c r="B325" s="495"/>
      <c r="C325" s="495" t="s">
        <v>7043</v>
      </c>
      <c r="D325" s="494" t="s">
        <v>4063</v>
      </c>
      <c r="E325" s="495" t="str">
        <f>VLOOKUP(MUEBLES2[[#This Row],[No..]],EDIFICIOS[],2,FALSE)</f>
        <v>SISTEMA MUNICIPAL DIF</v>
      </c>
      <c r="F325" s="495" t="str">
        <f>VLOOKUP(MUEBLES2[[#This Row],[No..]],EDIFICIOS[],3,FALSE)</f>
        <v>AV. REFORMA S/N, SECCIÓN NORTE, MANZANA 2, SANTIAGO DE ANAYA, HIDALGO</v>
      </c>
      <c r="G325" s="496" t="s">
        <v>4296</v>
      </c>
      <c r="H325" s="494" t="str">
        <f>VLOOKUP(MUEBLES2[[#This Row],[No. Area ]],AREAS[],2,FALSE)</f>
        <v>UNIDAD BÁSICA DE REHABILITACIÓN</v>
      </c>
      <c r="I325" s="496" t="str">
        <f>VLOOKUP(MUEBLES2[[#This Row],[No. Area ]],AREAS[],5,FALSE)</f>
        <v>C. BELEN GONZÁLEZ BARRERA</v>
      </c>
      <c r="J325" s="496">
        <v>119</v>
      </c>
      <c r="K325" s="494" t="str">
        <f>VLOOKUP(MUEBLES2[[#This Row],[Núm. De nomina]],PERSONAL[],2,FALSE)</f>
        <v>C. BELEN GONZÁLEZ BARRERA</v>
      </c>
      <c r="L325" s="496" t="str">
        <f>VLOOKUP(MUEBLES2[[#This Row],[Núm. De nomina]],PERSONAL[],3,FALSE)</f>
        <v xml:space="preserve">TITULAR </v>
      </c>
      <c r="M325" s="494" t="s">
        <v>4826</v>
      </c>
      <c r="N325" s="529" t="s">
        <v>4701</v>
      </c>
      <c r="O325" s="497" t="str">
        <f>VLOOKUP(MUEBLES2[[#This Row],[No. Del Bien ]],BIENES[],2,FALSE)</f>
        <v xml:space="preserve">MESA </v>
      </c>
      <c r="P325" s="499" t="s">
        <v>2883</v>
      </c>
      <c r="Q325" s="529" t="s">
        <v>5261</v>
      </c>
      <c r="R325" s="494" t="s">
        <v>557</v>
      </c>
      <c r="S325" s="494" t="s">
        <v>557</v>
      </c>
      <c r="T325" s="494" t="s">
        <v>557</v>
      </c>
      <c r="U325" s="494" t="s">
        <v>40</v>
      </c>
      <c r="V325" s="525"/>
      <c r="W325" s="528"/>
      <c r="X325" s="528"/>
      <c r="Y325" s="528"/>
      <c r="Z325" s="510" t="s">
        <v>26</v>
      </c>
      <c r="AA325" s="546" t="s">
        <v>5992</v>
      </c>
      <c r="AB325" s="493"/>
      <c r="AC325" s="600" t="s">
        <v>5992</v>
      </c>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9"/>
      <c r="GQ325" s="9"/>
      <c r="GR325" s="9"/>
      <c r="GS325" s="9"/>
      <c r="GT325" s="9"/>
      <c r="GU325" s="9"/>
      <c r="GV325" s="9"/>
      <c r="GW325" s="9"/>
      <c r="GX325" s="9"/>
      <c r="GY325" s="9"/>
      <c r="GZ325" s="9"/>
      <c r="HA325" s="9"/>
      <c r="HB325" s="9"/>
      <c r="HC325" s="9"/>
      <c r="HD325" s="9"/>
      <c r="HE325" s="9"/>
      <c r="HF325" s="9"/>
      <c r="HG325" s="9"/>
      <c r="HH325" s="9"/>
      <c r="HI325" s="9"/>
      <c r="HJ325" s="9"/>
      <c r="HK325" s="9"/>
      <c r="HL325" s="9"/>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c r="IT325" s="9"/>
      <c r="IU325" s="9"/>
      <c r="IV325" s="9"/>
      <c r="IW325" s="9"/>
      <c r="IX325" s="9"/>
      <c r="IY325" s="9"/>
      <c r="IZ325" s="9"/>
      <c r="JA325" s="9"/>
      <c r="JB325" s="9"/>
      <c r="JC325" s="9"/>
      <c r="JD325" s="9"/>
      <c r="JE325" s="9"/>
      <c r="JF325" s="9"/>
      <c r="JG325" s="9"/>
      <c r="JH325" s="9"/>
      <c r="JI325" s="9"/>
      <c r="JJ325" s="9"/>
      <c r="JK325" s="9"/>
      <c r="JL325" s="9"/>
      <c r="JM325" s="9"/>
      <c r="JN325" s="9"/>
      <c r="JO325" s="9"/>
      <c r="JP325" s="9"/>
      <c r="JQ325" s="9"/>
      <c r="JR325" s="9"/>
      <c r="JS325" s="9"/>
      <c r="JT325" s="9"/>
      <c r="JU325" s="9"/>
      <c r="JV325" s="9"/>
      <c r="JW325" s="9"/>
      <c r="JX325" s="9"/>
      <c r="JY325" s="9"/>
      <c r="JZ325" s="9"/>
      <c r="KA325" s="9"/>
      <c r="KB325" s="9"/>
      <c r="KC325" s="9"/>
      <c r="KD325" s="9"/>
      <c r="KE325" s="9"/>
      <c r="KF325" s="9"/>
      <c r="KG325" s="9"/>
      <c r="KH325" s="9"/>
      <c r="KI325" s="9"/>
      <c r="KJ325" s="9"/>
      <c r="KK325" s="9"/>
      <c r="KL325" s="9"/>
      <c r="KM325" s="9"/>
      <c r="KN325" s="9"/>
      <c r="KO325" s="9"/>
      <c r="KP325" s="9"/>
      <c r="KQ325" s="9"/>
      <c r="KR325" s="9"/>
      <c r="KS325" s="9"/>
      <c r="KT325" s="9"/>
      <c r="KU325" s="9"/>
      <c r="KV325" s="9"/>
      <c r="KW325" s="9"/>
      <c r="KX325" s="9"/>
      <c r="KY325" s="9"/>
      <c r="KZ325" s="9"/>
      <c r="LA325" s="9"/>
      <c r="LB325" s="9"/>
      <c r="LC325" s="9"/>
      <c r="LD325" s="9"/>
      <c r="LE325" s="9"/>
      <c r="LF325" s="9"/>
      <c r="LG325" s="9"/>
      <c r="LH325" s="9"/>
      <c r="LI325" s="9"/>
      <c r="LJ325" s="9"/>
      <c r="LK325" s="9"/>
      <c r="LL325" s="9"/>
      <c r="LM325" s="9"/>
      <c r="LN325" s="9"/>
      <c r="LO325" s="9"/>
      <c r="LP325" s="9"/>
      <c r="LQ325" s="9"/>
      <c r="LR325" s="9"/>
      <c r="LS325" s="9"/>
      <c r="LT325" s="9"/>
    </row>
    <row r="326" spans="1:332" s="15" customFormat="1" ht="110.25" x14ac:dyDescent="0.25">
      <c r="A326" s="662" t="str">
        <f>CONCATENATE(MUEBLES2[[#This Row],[No..]],"-",MUEBLES2[[#This Row],[No. Area ]],"-",MUEBLES2[[#This Row],[No. Del Bien ]],"-",MUEBLES2[[#This Row],[No. Consecutivo del Bien ]],"-",MUEBLES2[[#This Row],[No. de inventario]])</f>
        <v>05-51-271-024-0320</v>
      </c>
      <c r="B326" s="495"/>
      <c r="C326" s="495" t="s">
        <v>7044</v>
      </c>
      <c r="D326" s="494" t="s">
        <v>4063</v>
      </c>
      <c r="E326" s="495" t="str">
        <f>VLOOKUP(MUEBLES2[[#This Row],[No..]],EDIFICIOS[],2,FALSE)</f>
        <v>SISTEMA MUNICIPAL DIF</v>
      </c>
      <c r="F326" s="495" t="str">
        <f>VLOOKUP(MUEBLES2[[#This Row],[No..]],EDIFICIOS[],3,FALSE)</f>
        <v>AV. REFORMA S/N, SECCIÓN NORTE, MANZANA 2, SANTIAGO DE ANAYA, HIDALGO</v>
      </c>
      <c r="G326" s="496" t="s">
        <v>4296</v>
      </c>
      <c r="H326" s="494" t="str">
        <f>VLOOKUP(MUEBLES2[[#This Row],[No. Area ]],AREAS[],2,FALSE)</f>
        <v>UNIDAD BÁSICA DE REHABILITACIÓN</v>
      </c>
      <c r="I326" s="496" t="str">
        <f>VLOOKUP(MUEBLES2[[#This Row],[No. Area ]],AREAS[],5,FALSE)</f>
        <v>C. BELEN GONZÁLEZ BARRERA</v>
      </c>
      <c r="J326" s="496">
        <v>110</v>
      </c>
      <c r="K326" s="494" t="str">
        <f>VLOOKUP(MUEBLES2[[#This Row],[Núm. De nomina]],PERSONAL[],2,FALSE)</f>
        <v>PSIC. MARÍA JOSÉ HERNÁNDEZ VALDEZ</v>
      </c>
      <c r="L326" s="496" t="str">
        <f>VLOOKUP(MUEBLES2[[#This Row],[Núm. De nomina]],PERSONAL[],3,FALSE)</f>
        <v>PSICOLOGA</v>
      </c>
      <c r="M326" s="494" t="s">
        <v>4904</v>
      </c>
      <c r="N326" s="529" t="s">
        <v>4715</v>
      </c>
      <c r="O326" s="497" t="str">
        <f>VLOOKUP(MUEBLES2[[#This Row],[No. Del Bien ]],BIENES[],2,FALSE)</f>
        <v xml:space="preserve">SILLA AJUSTABLE </v>
      </c>
      <c r="P326" s="499" t="s">
        <v>2885</v>
      </c>
      <c r="Q326" s="529" t="s">
        <v>5262</v>
      </c>
      <c r="R326" s="494" t="s">
        <v>557</v>
      </c>
      <c r="S326" s="494" t="s">
        <v>557</v>
      </c>
      <c r="T326" s="494" t="s">
        <v>557</v>
      </c>
      <c r="U326" s="494" t="s">
        <v>40</v>
      </c>
      <c r="V326" s="525"/>
      <c r="W326" s="528"/>
      <c r="X326" s="528"/>
      <c r="Y326" s="528"/>
      <c r="Z326" s="510" t="s">
        <v>26</v>
      </c>
      <c r="AA326" s="546"/>
      <c r="AB326" s="493"/>
      <c r="AC326" s="600"/>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9"/>
      <c r="GQ326" s="9"/>
      <c r="GR326" s="9"/>
      <c r="GS326" s="9"/>
      <c r="GT326" s="9"/>
      <c r="GU326" s="9"/>
      <c r="GV326" s="9"/>
      <c r="GW326" s="9"/>
      <c r="GX326" s="9"/>
      <c r="GY326" s="9"/>
      <c r="GZ326" s="9"/>
      <c r="HA326" s="9"/>
      <c r="HB326" s="9"/>
      <c r="HC326" s="9"/>
      <c r="HD326" s="9"/>
      <c r="HE326" s="9"/>
      <c r="HF326" s="9"/>
      <c r="HG326" s="9"/>
      <c r="HH326" s="9"/>
      <c r="HI326" s="9"/>
      <c r="HJ326" s="9"/>
      <c r="HK326" s="9"/>
      <c r="HL326" s="9"/>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c r="IT326" s="9"/>
      <c r="IU326" s="9"/>
      <c r="IV326" s="9"/>
      <c r="IW326" s="9"/>
      <c r="IX326" s="9"/>
      <c r="IY326" s="9"/>
      <c r="IZ326" s="9"/>
      <c r="JA326" s="9"/>
      <c r="JB326" s="9"/>
      <c r="JC326" s="9"/>
      <c r="JD326" s="9"/>
      <c r="JE326" s="9"/>
      <c r="JF326" s="9"/>
      <c r="JG326" s="9"/>
      <c r="JH326" s="9"/>
      <c r="JI326" s="9"/>
      <c r="JJ326" s="9"/>
      <c r="JK326" s="9"/>
      <c r="JL326" s="9"/>
      <c r="JM326" s="9"/>
      <c r="JN326" s="9"/>
      <c r="JO326" s="9"/>
      <c r="JP326" s="9"/>
      <c r="JQ326" s="9"/>
      <c r="JR326" s="9"/>
      <c r="JS326" s="9"/>
      <c r="JT326" s="9"/>
      <c r="JU326" s="9"/>
      <c r="JV326" s="9"/>
      <c r="JW326" s="9"/>
      <c r="JX326" s="9"/>
      <c r="JY326" s="9"/>
      <c r="JZ326" s="9"/>
      <c r="KA326" s="9"/>
      <c r="KB326" s="9"/>
      <c r="KC326" s="9"/>
      <c r="KD326" s="9"/>
      <c r="KE326" s="9"/>
      <c r="KF326" s="9"/>
      <c r="KG326" s="9"/>
      <c r="KH326" s="9"/>
      <c r="KI326" s="9"/>
      <c r="KJ326" s="9"/>
      <c r="KK326" s="9"/>
      <c r="KL326" s="9"/>
      <c r="KM326" s="9"/>
      <c r="KN326" s="9"/>
      <c r="KO326" s="9"/>
      <c r="KP326" s="9"/>
      <c r="KQ326" s="9"/>
      <c r="KR326" s="9"/>
      <c r="KS326" s="9"/>
      <c r="KT326" s="9"/>
      <c r="KU326" s="9"/>
      <c r="KV326" s="9"/>
      <c r="KW326" s="9"/>
      <c r="KX326" s="9"/>
      <c r="KY326" s="9"/>
      <c r="KZ326" s="9"/>
      <c r="LA326" s="9"/>
      <c r="LB326" s="9"/>
      <c r="LC326" s="9"/>
      <c r="LD326" s="9"/>
      <c r="LE326" s="9"/>
      <c r="LF326" s="9"/>
      <c r="LG326" s="9"/>
      <c r="LH326" s="9"/>
      <c r="LI326" s="9"/>
      <c r="LJ326" s="9"/>
      <c r="LK326" s="9"/>
      <c r="LL326" s="9"/>
      <c r="LM326" s="9"/>
      <c r="LN326" s="9"/>
      <c r="LO326" s="9"/>
      <c r="LP326" s="9"/>
      <c r="LQ326" s="9"/>
      <c r="LR326" s="9"/>
      <c r="LS326" s="9"/>
      <c r="LT326" s="9"/>
    </row>
    <row r="327" spans="1:332" s="15" customFormat="1" ht="141.75" x14ac:dyDescent="0.25">
      <c r="A327" s="662" t="str">
        <f>CONCATENATE(MUEBLES2[[#This Row],[No..]],"-",MUEBLES2[[#This Row],[No. Area ]],"-",MUEBLES2[[#This Row],[No. Del Bien ]],"-",MUEBLES2[[#This Row],[No. Consecutivo del Bien ]],"-",MUEBLES2[[#This Row],[No. de inventario]])</f>
        <v>05-51-255-001-0321</v>
      </c>
      <c r="B327" s="495"/>
      <c r="C327" s="495" t="s">
        <v>7045</v>
      </c>
      <c r="D327" s="494" t="s">
        <v>4063</v>
      </c>
      <c r="E327" s="495" t="str">
        <f>VLOOKUP(MUEBLES2[[#This Row],[No..]],EDIFICIOS[],2,FALSE)</f>
        <v>SISTEMA MUNICIPAL DIF</v>
      </c>
      <c r="F327" s="495" t="str">
        <f>VLOOKUP(MUEBLES2[[#This Row],[No..]],EDIFICIOS[],3,FALSE)</f>
        <v>AV. REFORMA S/N, SECCIÓN NORTE, MANZANA 2, SANTIAGO DE ANAYA, HIDALGO</v>
      </c>
      <c r="G327" s="496" t="s">
        <v>4296</v>
      </c>
      <c r="H327" s="494" t="str">
        <f>VLOOKUP(MUEBLES2[[#This Row],[No. Area ]],AREAS[],2,FALSE)</f>
        <v>UNIDAD BÁSICA DE REHABILITACIÓN</v>
      </c>
      <c r="I327" s="496" t="str">
        <f>VLOOKUP(MUEBLES2[[#This Row],[No. Area ]],AREAS[],5,FALSE)</f>
        <v>C. BELEN GONZÁLEZ BARRERA</v>
      </c>
      <c r="J327" s="496">
        <v>167</v>
      </c>
      <c r="K327" s="494" t="str">
        <f>VLOOKUP(MUEBLES2[[#This Row],[Núm. De nomina]],PERSONAL[],2,FALSE)</f>
        <v>ENF. AYLIN HERRERA LÓPEZ</v>
      </c>
      <c r="L327" s="496" t="str">
        <f>VLOOKUP(MUEBLES2[[#This Row],[Núm. De nomina]],PERSONAL[],3,FALSE)</f>
        <v>ENFERMERA</v>
      </c>
      <c r="M327" s="494" t="s">
        <v>4888</v>
      </c>
      <c r="N327" s="529" t="s">
        <v>4692</v>
      </c>
      <c r="O327" s="497" t="str">
        <f>VLOOKUP(MUEBLES2[[#This Row],[No. Del Bien ]],BIENES[],2,FALSE)</f>
        <v>PUNTO DE VENTA</v>
      </c>
      <c r="P327" s="499" t="s">
        <v>2887</v>
      </c>
      <c r="Q327" s="529" t="s">
        <v>5263</v>
      </c>
      <c r="R327" s="494" t="s">
        <v>2888</v>
      </c>
      <c r="S327" s="494" t="s">
        <v>2889</v>
      </c>
      <c r="T327" s="494" t="s">
        <v>2890</v>
      </c>
      <c r="U327" s="494" t="s">
        <v>40</v>
      </c>
      <c r="V327" s="525"/>
      <c r="W327" s="528"/>
      <c r="X327" s="528"/>
      <c r="Y327" s="528"/>
      <c r="Z327" s="510" t="s">
        <v>26</v>
      </c>
      <c r="AA327" s="546"/>
      <c r="AB327" s="493"/>
      <c r="AC327" s="600"/>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9"/>
      <c r="GQ327" s="9"/>
      <c r="GR327" s="9"/>
      <c r="GS327" s="9"/>
      <c r="GT327" s="9"/>
      <c r="GU327" s="9"/>
      <c r="GV327" s="9"/>
      <c r="GW327" s="9"/>
      <c r="GX327" s="9"/>
      <c r="GY327" s="9"/>
      <c r="GZ327" s="9"/>
      <c r="HA327" s="9"/>
      <c r="HB327" s="9"/>
      <c r="HC327" s="9"/>
      <c r="HD327" s="9"/>
      <c r="HE327" s="9"/>
      <c r="HF327" s="9"/>
      <c r="HG327" s="9"/>
      <c r="HH327" s="9"/>
      <c r="HI327" s="9"/>
      <c r="HJ327" s="9"/>
      <c r="HK327" s="9"/>
      <c r="HL327" s="9"/>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c r="IT327" s="9"/>
      <c r="IU327" s="9"/>
      <c r="IV327" s="9"/>
      <c r="IW327" s="9"/>
      <c r="IX327" s="9"/>
      <c r="IY327" s="9"/>
      <c r="IZ327" s="9"/>
      <c r="JA327" s="9"/>
      <c r="JB327" s="9"/>
      <c r="JC327" s="9"/>
      <c r="JD327" s="9"/>
      <c r="JE327" s="9"/>
      <c r="JF327" s="9"/>
      <c r="JG327" s="9"/>
      <c r="JH327" s="9"/>
      <c r="JI327" s="9"/>
      <c r="JJ327" s="9"/>
      <c r="JK327" s="9"/>
      <c r="JL327" s="9"/>
      <c r="JM327" s="9"/>
      <c r="JN327" s="9"/>
      <c r="JO327" s="9"/>
      <c r="JP327" s="9"/>
      <c r="JQ327" s="9"/>
      <c r="JR327" s="9"/>
      <c r="JS327" s="9"/>
      <c r="JT327" s="9"/>
      <c r="JU327" s="9"/>
      <c r="JV327" s="9"/>
      <c r="JW327" s="9"/>
      <c r="JX327" s="9"/>
      <c r="JY327" s="9"/>
      <c r="JZ327" s="9"/>
      <c r="KA327" s="9"/>
      <c r="KB327" s="9"/>
      <c r="KC327" s="9"/>
      <c r="KD327" s="9"/>
      <c r="KE327" s="9"/>
      <c r="KF327" s="9"/>
      <c r="KG327" s="9"/>
      <c r="KH327" s="9"/>
      <c r="KI327" s="9"/>
      <c r="KJ327" s="9"/>
      <c r="KK327" s="9"/>
      <c r="KL327" s="9"/>
      <c r="KM327" s="9"/>
      <c r="KN327" s="9"/>
      <c r="KO327" s="9"/>
      <c r="KP327" s="9"/>
      <c r="KQ327" s="9"/>
      <c r="KR327" s="9"/>
      <c r="KS327" s="9"/>
      <c r="KT327" s="9"/>
      <c r="KU327" s="9"/>
      <c r="KV327" s="9"/>
      <c r="KW327" s="9"/>
      <c r="KX327" s="9"/>
      <c r="KY327" s="9"/>
      <c r="KZ327" s="9"/>
      <c r="LA327" s="9"/>
      <c r="LB327" s="9"/>
      <c r="LC327" s="9"/>
      <c r="LD327" s="9"/>
      <c r="LE327" s="9"/>
      <c r="LF327" s="9"/>
      <c r="LG327" s="9"/>
      <c r="LH327" s="9"/>
      <c r="LI327" s="9"/>
      <c r="LJ327" s="9"/>
      <c r="LK327" s="9"/>
      <c r="LL327" s="9"/>
      <c r="LM327" s="9"/>
      <c r="LN327" s="9"/>
      <c r="LO327" s="9"/>
      <c r="LP327" s="9"/>
      <c r="LQ327" s="9"/>
      <c r="LR327" s="9"/>
      <c r="LS327" s="9"/>
      <c r="LT327" s="9"/>
    </row>
    <row r="328" spans="1:332" s="15" customFormat="1" ht="110.25" x14ac:dyDescent="0.25">
      <c r="A328" s="662" t="str">
        <f>CONCATENATE(MUEBLES2[[#This Row],[No..]],"-",MUEBLES2[[#This Row],[No. Area ]],"-",MUEBLES2[[#This Row],[No. Del Bien ]],"-",MUEBLES2[[#This Row],[No. Consecutivo del Bien ]],"-",MUEBLES2[[#This Row],[No. de inventario]])</f>
        <v>05-51-273-001-0322</v>
      </c>
      <c r="B328" s="495"/>
      <c r="C328" s="495" t="s">
        <v>7046</v>
      </c>
      <c r="D328" s="494" t="s">
        <v>4063</v>
      </c>
      <c r="E328" s="495" t="str">
        <f>VLOOKUP(MUEBLES2[[#This Row],[No..]],EDIFICIOS[],2,FALSE)</f>
        <v>SISTEMA MUNICIPAL DIF</v>
      </c>
      <c r="F328" s="495" t="str">
        <f>VLOOKUP(MUEBLES2[[#This Row],[No..]],EDIFICIOS[],3,FALSE)</f>
        <v>AV. REFORMA S/N, SECCIÓN NORTE, MANZANA 2, SANTIAGO DE ANAYA, HIDALGO</v>
      </c>
      <c r="G328" s="496" t="s">
        <v>4296</v>
      </c>
      <c r="H328" s="494" t="str">
        <f>VLOOKUP(MUEBLES2[[#This Row],[No. Area ]],AREAS[],2,FALSE)</f>
        <v>UNIDAD BÁSICA DE REHABILITACIÓN</v>
      </c>
      <c r="I328" s="496" t="str">
        <f>VLOOKUP(MUEBLES2[[#This Row],[No. Area ]],AREAS[],5,FALSE)</f>
        <v>C. BELEN GONZÁLEZ BARRERA</v>
      </c>
      <c r="J328" s="496">
        <v>167</v>
      </c>
      <c r="K328" s="494" t="str">
        <f>VLOOKUP(MUEBLES2[[#This Row],[Núm. De nomina]],PERSONAL[],2,FALSE)</f>
        <v>ENF. AYLIN HERRERA LÓPEZ</v>
      </c>
      <c r="L328" s="496" t="str">
        <f>VLOOKUP(MUEBLES2[[#This Row],[Núm. De nomina]],PERSONAL[],3,FALSE)</f>
        <v>ENFERMERA</v>
      </c>
      <c r="M328" s="494" t="s">
        <v>4906</v>
      </c>
      <c r="N328" s="529" t="s">
        <v>4692</v>
      </c>
      <c r="O328" s="497" t="str">
        <f>VLOOKUP(MUEBLES2[[#This Row],[No. Del Bien ]],BIENES[],2,FALSE)</f>
        <v>SILLA DE RUEDAS</v>
      </c>
      <c r="P328" s="499" t="s">
        <v>2892</v>
      </c>
      <c r="Q328" s="529" t="s">
        <v>5264</v>
      </c>
      <c r="R328" s="494" t="s">
        <v>2893</v>
      </c>
      <c r="S328" s="494" t="s">
        <v>557</v>
      </c>
      <c r="T328" s="494" t="s">
        <v>557</v>
      </c>
      <c r="U328" s="494" t="s">
        <v>40</v>
      </c>
      <c r="V328" s="525"/>
      <c r="W328" s="528"/>
      <c r="X328" s="528"/>
      <c r="Y328" s="528"/>
      <c r="Z328" s="510" t="s">
        <v>26</v>
      </c>
      <c r="AA328" s="546"/>
      <c r="AB328" s="493"/>
      <c r="AC328" s="600"/>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c r="DL328" s="9"/>
      <c r="DM328" s="9"/>
      <c r="DN328" s="9"/>
      <c r="DO328" s="9"/>
      <c r="DP328" s="9"/>
      <c r="DQ328" s="9"/>
      <c r="DR328" s="9"/>
      <c r="DS328" s="9"/>
      <c r="DT328" s="9"/>
      <c r="DU328" s="9"/>
      <c r="DV328" s="9"/>
      <c r="DW328" s="9"/>
      <c r="DX328" s="9"/>
      <c r="DY328" s="9"/>
      <c r="DZ328" s="9"/>
      <c r="EA328" s="9"/>
      <c r="EB328" s="9"/>
      <c r="EC328" s="9"/>
      <c r="ED328" s="9"/>
      <c r="EE328" s="9"/>
      <c r="EF328" s="9"/>
      <c r="EG328" s="9"/>
      <c r="EH328" s="9"/>
      <c r="EI328" s="9"/>
      <c r="EJ328" s="9"/>
      <c r="EK328" s="9"/>
      <c r="EL328" s="9"/>
      <c r="EM328" s="9"/>
      <c r="EN328" s="9"/>
      <c r="EO328" s="9"/>
      <c r="EP328" s="9"/>
      <c r="EQ328" s="9"/>
      <c r="ER328" s="9"/>
      <c r="ES328" s="9"/>
      <c r="ET328" s="9"/>
      <c r="EU328" s="9"/>
      <c r="EV328" s="9"/>
      <c r="EW328" s="9"/>
      <c r="EX328" s="9"/>
      <c r="EY328" s="9"/>
      <c r="EZ328" s="9"/>
      <c r="FA328" s="9"/>
      <c r="FB328" s="9"/>
      <c r="FC328" s="9"/>
      <c r="FD328" s="9"/>
      <c r="FE328" s="9"/>
      <c r="FF328" s="9"/>
      <c r="FG328" s="9"/>
      <c r="FH328" s="9"/>
      <c r="FI328" s="9"/>
      <c r="FJ328" s="9"/>
      <c r="FK328" s="9"/>
      <c r="FL328" s="9"/>
      <c r="FM328" s="9"/>
      <c r="FN328" s="9"/>
      <c r="FO328" s="9"/>
      <c r="FP328" s="9"/>
      <c r="FQ328" s="9"/>
      <c r="FR328" s="9"/>
      <c r="FS328" s="9"/>
      <c r="FT328" s="9"/>
      <c r="FU328" s="9"/>
      <c r="FV328" s="9"/>
      <c r="FW328" s="9"/>
      <c r="FX328" s="9"/>
      <c r="FY328" s="9"/>
      <c r="FZ328" s="9"/>
      <c r="GA328" s="9"/>
      <c r="GB328" s="9"/>
      <c r="GC328" s="9"/>
      <c r="GD328" s="9"/>
      <c r="GE328" s="9"/>
      <c r="GF328" s="9"/>
      <c r="GG328" s="9"/>
      <c r="GH328" s="9"/>
      <c r="GI328" s="9"/>
      <c r="GJ328" s="9"/>
      <c r="GK328" s="9"/>
      <c r="GL328" s="9"/>
      <c r="GM328" s="9"/>
      <c r="GN328" s="9"/>
      <c r="GO328" s="9"/>
      <c r="GP328" s="9"/>
      <c r="GQ328" s="9"/>
      <c r="GR328" s="9"/>
      <c r="GS328" s="9"/>
      <c r="GT328" s="9"/>
      <c r="GU328" s="9"/>
      <c r="GV328" s="9"/>
      <c r="GW328" s="9"/>
      <c r="GX328" s="9"/>
      <c r="GY328" s="9"/>
      <c r="GZ328" s="9"/>
      <c r="HA328" s="9"/>
      <c r="HB328" s="9"/>
      <c r="HC328" s="9"/>
      <c r="HD328" s="9"/>
      <c r="HE328" s="9"/>
      <c r="HF328" s="9"/>
      <c r="HG328" s="9"/>
      <c r="HH328" s="9"/>
      <c r="HI328" s="9"/>
      <c r="HJ328" s="9"/>
      <c r="HK328" s="9"/>
      <c r="HL328" s="9"/>
      <c r="HM328" s="9"/>
      <c r="HN328" s="9"/>
      <c r="HO328" s="9"/>
      <c r="HP328" s="9"/>
      <c r="HQ328" s="9"/>
      <c r="HR328" s="9"/>
      <c r="HS328" s="9"/>
      <c r="HT328" s="9"/>
      <c r="HU328" s="9"/>
      <c r="HV328" s="9"/>
      <c r="HW328" s="9"/>
      <c r="HX328" s="9"/>
      <c r="HY328" s="9"/>
      <c r="HZ328" s="9"/>
      <c r="IA328" s="9"/>
      <c r="IB328" s="9"/>
      <c r="IC328" s="9"/>
      <c r="ID328" s="9"/>
      <c r="IE328" s="9"/>
      <c r="IF328" s="9"/>
      <c r="IG328" s="9"/>
      <c r="IH328" s="9"/>
      <c r="II328" s="9"/>
      <c r="IJ328" s="9"/>
      <c r="IK328" s="9"/>
      <c r="IL328" s="9"/>
      <c r="IM328" s="9"/>
      <c r="IN328" s="9"/>
      <c r="IO328" s="9"/>
      <c r="IP328" s="9"/>
      <c r="IQ328" s="9"/>
      <c r="IR328" s="9"/>
      <c r="IS328" s="9"/>
      <c r="IT328" s="9"/>
      <c r="IU328" s="9"/>
      <c r="IV328" s="9"/>
      <c r="IW328" s="9"/>
      <c r="IX328" s="9"/>
      <c r="IY328" s="9"/>
      <c r="IZ328" s="9"/>
      <c r="JA328" s="9"/>
      <c r="JB328" s="9"/>
      <c r="JC328" s="9"/>
      <c r="JD328" s="9"/>
      <c r="JE328" s="9"/>
      <c r="JF328" s="9"/>
      <c r="JG328" s="9"/>
      <c r="JH328" s="9"/>
      <c r="JI328" s="9"/>
      <c r="JJ328" s="9"/>
      <c r="JK328" s="9"/>
      <c r="JL328" s="9"/>
      <c r="JM328" s="9"/>
      <c r="JN328" s="9"/>
      <c r="JO328" s="9"/>
      <c r="JP328" s="9"/>
      <c r="JQ328" s="9"/>
      <c r="JR328" s="9"/>
      <c r="JS328" s="9"/>
      <c r="JT328" s="9"/>
      <c r="JU328" s="9"/>
      <c r="JV328" s="9"/>
      <c r="JW328" s="9"/>
      <c r="JX328" s="9"/>
      <c r="JY328" s="9"/>
      <c r="JZ328" s="9"/>
      <c r="KA328" s="9"/>
      <c r="KB328" s="9"/>
      <c r="KC328" s="9"/>
      <c r="KD328" s="9"/>
      <c r="KE328" s="9"/>
      <c r="KF328" s="9"/>
      <c r="KG328" s="9"/>
      <c r="KH328" s="9"/>
      <c r="KI328" s="9"/>
      <c r="KJ328" s="9"/>
      <c r="KK328" s="9"/>
      <c r="KL328" s="9"/>
      <c r="KM328" s="9"/>
      <c r="KN328" s="9"/>
      <c r="KO328" s="9"/>
      <c r="KP328" s="9"/>
      <c r="KQ328" s="9"/>
      <c r="KR328" s="9"/>
      <c r="KS328" s="9"/>
      <c r="KT328" s="9"/>
      <c r="KU328" s="9"/>
      <c r="KV328" s="9"/>
      <c r="KW328" s="9"/>
      <c r="KX328" s="9"/>
      <c r="KY328" s="9"/>
      <c r="KZ328" s="9"/>
      <c r="LA328" s="9"/>
      <c r="LB328" s="9"/>
      <c r="LC328" s="9"/>
      <c r="LD328" s="9"/>
      <c r="LE328" s="9"/>
      <c r="LF328" s="9"/>
      <c r="LG328" s="9"/>
      <c r="LH328" s="9"/>
      <c r="LI328" s="9"/>
      <c r="LJ328" s="9"/>
      <c r="LK328" s="9"/>
      <c r="LL328" s="9"/>
      <c r="LM328" s="9"/>
      <c r="LN328" s="9"/>
      <c r="LO328" s="9"/>
      <c r="LP328" s="9"/>
      <c r="LQ328" s="9"/>
      <c r="LR328" s="9"/>
      <c r="LS328" s="9"/>
      <c r="LT328" s="9"/>
    </row>
    <row r="329" spans="1:332" s="15" customFormat="1" ht="110.25" x14ac:dyDescent="0.25">
      <c r="A329" s="662" t="str">
        <f>CONCATENATE(MUEBLES2[[#This Row],[No..]],"-",MUEBLES2[[#This Row],[No. Area ]],"-",MUEBLES2[[#This Row],[No. Del Bien ]],"-",MUEBLES2[[#This Row],[No. Consecutivo del Bien ]],"-",MUEBLES2[[#This Row],[No. de inventario]])</f>
        <v>05-51-272-048-0323</v>
      </c>
      <c r="B329" s="495"/>
      <c r="C329" s="495" t="s">
        <v>7047</v>
      </c>
      <c r="D329" s="494" t="s">
        <v>4063</v>
      </c>
      <c r="E329" s="495" t="str">
        <f>VLOOKUP(MUEBLES2[[#This Row],[No..]],EDIFICIOS[],2,FALSE)</f>
        <v>SISTEMA MUNICIPAL DIF</v>
      </c>
      <c r="F329" s="495" t="str">
        <f>VLOOKUP(MUEBLES2[[#This Row],[No..]],EDIFICIOS[],3,FALSE)</f>
        <v>AV. REFORMA S/N, SECCIÓN NORTE, MANZANA 2, SANTIAGO DE ANAYA, HIDALGO</v>
      </c>
      <c r="G329" s="496" t="s">
        <v>4296</v>
      </c>
      <c r="H329" s="494" t="str">
        <f>VLOOKUP(MUEBLES2[[#This Row],[No. Area ]],AREAS[],2,FALSE)</f>
        <v>UNIDAD BÁSICA DE REHABILITACIÓN</v>
      </c>
      <c r="I329" s="496" t="str">
        <f>VLOOKUP(MUEBLES2[[#This Row],[No. Area ]],AREAS[],5,FALSE)</f>
        <v>C. BELEN GONZÁLEZ BARRERA</v>
      </c>
      <c r="J329" s="496">
        <v>167</v>
      </c>
      <c r="K329" s="494" t="str">
        <f>VLOOKUP(MUEBLES2[[#This Row],[Núm. De nomina]],PERSONAL[],2,FALSE)</f>
        <v>ENF. AYLIN HERRERA LÓPEZ</v>
      </c>
      <c r="L329" s="496" t="str">
        <f>VLOOKUP(MUEBLES2[[#This Row],[Núm. De nomina]],PERSONAL[],3,FALSE)</f>
        <v>ENFERMERA</v>
      </c>
      <c r="M329" s="494" t="s">
        <v>4905</v>
      </c>
      <c r="N329" s="529" t="s">
        <v>4739</v>
      </c>
      <c r="O329" s="497" t="str">
        <f>VLOOKUP(MUEBLES2[[#This Row],[No. Del Bien ]],BIENES[],2,FALSE)</f>
        <v xml:space="preserve">SILLA DE ESPERA </v>
      </c>
      <c r="P329" s="499" t="s">
        <v>2895</v>
      </c>
      <c r="Q329" s="529" t="s">
        <v>5265</v>
      </c>
      <c r="R329" s="494" t="s">
        <v>557</v>
      </c>
      <c r="S329" s="494" t="s">
        <v>557</v>
      </c>
      <c r="T329" s="494" t="s">
        <v>557</v>
      </c>
      <c r="U329" s="494" t="s">
        <v>40</v>
      </c>
      <c r="V329" s="525"/>
      <c r="W329" s="528"/>
      <c r="X329" s="528"/>
      <c r="Y329" s="528"/>
      <c r="Z329" s="510" t="s">
        <v>26</v>
      </c>
      <c r="AA329" s="546"/>
      <c r="AB329" s="493"/>
      <c r="AC329" s="600"/>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9"/>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9"/>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9"/>
      <c r="HE329" s="9"/>
      <c r="HF329" s="9"/>
      <c r="HG329" s="9"/>
      <c r="HH329" s="9"/>
      <c r="HI329" s="9"/>
      <c r="HJ329" s="9"/>
      <c r="HK329" s="9"/>
      <c r="HL329" s="9"/>
      <c r="HM329" s="9"/>
      <c r="HN329" s="9"/>
      <c r="HO329" s="9"/>
      <c r="HP329" s="9"/>
      <c r="HQ329" s="9"/>
      <c r="HR329" s="9"/>
      <c r="HS329" s="9"/>
      <c r="HT329" s="9"/>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c r="IT329" s="9"/>
      <c r="IU329" s="9"/>
      <c r="IV329" s="9"/>
      <c r="IW329" s="9"/>
      <c r="IX329" s="9"/>
      <c r="IY329" s="9"/>
      <c r="IZ329" s="9"/>
      <c r="JA329" s="9"/>
      <c r="JB329" s="9"/>
      <c r="JC329" s="9"/>
      <c r="JD329" s="9"/>
      <c r="JE329" s="9"/>
      <c r="JF329" s="9"/>
      <c r="JG329" s="9"/>
      <c r="JH329" s="9"/>
      <c r="JI329" s="9"/>
      <c r="JJ329" s="9"/>
      <c r="JK329" s="9"/>
      <c r="JL329" s="9"/>
      <c r="JM329" s="9"/>
      <c r="JN329" s="9"/>
      <c r="JO329" s="9"/>
      <c r="JP329" s="9"/>
      <c r="JQ329" s="9"/>
      <c r="JR329" s="9"/>
      <c r="JS329" s="9"/>
      <c r="JT329" s="9"/>
      <c r="JU329" s="9"/>
      <c r="JV329" s="9"/>
      <c r="JW329" s="9"/>
      <c r="JX329" s="9"/>
      <c r="JY329" s="9"/>
      <c r="JZ329" s="9"/>
      <c r="KA329" s="9"/>
      <c r="KB329" s="9"/>
      <c r="KC329" s="9"/>
      <c r="KD329" s="9"/>
      <c r="KE329" s="9"/>
      <c r="KF329" s="9"/>
      <c r="KG329" s="9"/>
      <c r="KH329" s="9"/>
      <c r="KI329" s="9"/>
      <c r="KJ329" s="9"/>
      <c r="KK329" s="9"/>
      <c r="KL329" s="9"/>
      <c r="KM329" s="9"/>
      <c r="KN329" s="9"/>
      <c r="KO329" s="9"/>
      <c r="KP329" s="9"/>
      <c r="KQ329" s="9"/>
      <c r="KR329" s="9"/>
      <c r="KS329" s="9"/>
      <c r="KT329" s="9"/>
      <c r="KU329" s="9"/>
      <c r="KV329" s="9"/>
      <c r="KW329" s="9"/>
      <c r="KX329" s="9"/>
      <c r="KY329" s="9"/>
      <c r="KZ329" s="9"/>
      <c r="LA329" s="9"/>
      <c r="LB329" s="9"/>
      <c r="LC329" s="9"/>
      <c r="LD329" s="9"/>
      <c r="LE329" s="9"/>
      <c r="LF329" s="9"/>
      <c r="LG329" s="9"/>
      <c r="LH329" s="9"/>
      <c r="LI329" s="9"/>
      <c r="LJ329" s="9"/>
      <c r="LK329" s="9"/>
      <c r="LL329" s="9"/>
      <c r="LM329" s="9"/>
      <c r="LN329" s="9"/>
      <c r="LO329" s="9"/>
      <c r="LP329" s="9"/>
      <c r="LQ329" s="9"/>
      <c r="LR329" s="9"/>
      <c r="LS329" s="9"/>
      <c r="LT329" s="9"/>
    </row>
    <row r="330" spans="1:332" s="15" customFormat="1" ht="110.25" x14ac:dyDescent="0.25">
      <c r="A330" s="662" t="str">
        <f>CONCATENATE(MUEBLES2[[#This Row],[No..]],"-",MUEBLES2[[#This Row],[No. Area ]],"-",MUEBLES2[[#This Row],[No. Del Bien ]],"-",MUEBLES2[[#This Row],[No. Consecutivo del Bien ]],"-",MUEBLES2[[#This Row],[No. de inventario]])</f>
        <v>05-51-272-049-0324</v>
      </c>
      <c r="B330" s="495"/>
      <c r="C330" s="495" t="s">
        <v>7048</v>
      </c>
      <c r="D330" s="494" t="s">
        <v>4063</v>
      </c>
      <c r="E330" s="495" t="str">
        <f>VLOOKUP(MUEBLES2[[#This Row],[No..]],EDIFICIOS[],2,FALSE)</f>
        <v>SISTEMA MUNICIPAL DIF</v>
      </c>
      <c r="F330" s="495" t="str">
        <f>VLOOKUP(MUEBLES2[[#This Row],[No..]],EDIFICIOS[],3,FALSE)</f>
        <v>AV. REFORMA S/N, SECCIÓN NORTE, MANZANA 2, SANTIAGO DE ANAYA, HIDALGO</v>
      </c>
      <c r="G330" s="496" t="s">
        <v>4296</v>
      </c>
      <c r="H330" s="494" t="str">
        <f>VLOOKUP(MUEBLES2[[#This Row],[No. Area ]],AREAS[],2,FALSE)</f>
        <v>UNIDAD BÁSICA DE REHABILITACIÓN</v>
      </c>
      <c r="I330" s="496" t="str">
        <f>VLOOKUP(MUEBLES2[[#This Row],[No. Area ]],AREAS[],5,FALSE)</f>
        <v>C. BELEN GONZÁLEZ BARRERA</v>
      </c>
      <c r="J330" s="496">
        <v>167</v>
      </c>
      <c r="K330" s="494" t="str">
        <f>VLOOKUP(MUEBLES2[[#This Row],[Núm. De nomina]],PERSONAL[],2,FALSE)</f>
        <v>ENF. AYLIN HERRERA LÓPEZ</v>
      </c>
      <c r="L330" s="496" t="str">
        <f>VLOOKUP(MUEBLES2[[#This Row],[Núm. De nomina]],PERSONAL[],3,FALSE)</f>
        <v>ENFERMERA</v>
      </c>
      <c r="M330" s="494" t="s">
        <v>4905</v>
      </c>
      <c r="N330" s="529" t="s">
        <v>4740</v>
      </c>
      <c r="O330" s="497" t="str">
        <f>VLOOKUP(MUEBLES2[[#This Row],[No. Del Bien ]],BIENES[],2,FALSE)</f>
        <v xml:space="preserve">SILLA DE ESPERA </v>
      </c>
      <c r="P330" s="499" t="s">
        <v>2895</v>
      </c>
      <c r="Q330" s="529" t="s">
        <v>5266</v>
      </c>
      <c r="R330" s="494" t="s">
        <v>557</v>
      </c>
      <c r="S330" s="494" t="s">
        <v>557</v>
      </c>
      <c r="T330" s="494" t="s">
        <v>557</v>
      </c>
      <c r="U330" s="494" t="s">
        <v>40</v>
      </c>
      <c r="V330" s="525"/>
      <c r="W330" s="528"/>
      <c r="X330" s="528"/>
      <c r="Y330" s="528"/>
      <c r="Z330" s="510" t="s">
        <v>26</v>
      </c>
      <c r="AA330" s="546"/>
      <c r="AB330" s="493"/>
      <c r="AC330" s="600"/>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9"/>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9"/>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9"/>
      <c r="HE330" s="9"/>
      <c r="HF330" s="9"/>
      <c r="HG330" s="9"/>
      <c r="HH330" s="9"/>
      <c r="HI330" s="9"/>
      <c r="HJ330" s="9"/>
      <c r="HK330" s="9"/>
      <c r="HL330" s="9"/>
      <c r="HM330" s="9"/>
      <c r="HN330" s="9"/>
      <c r="HO330" s="9"/>
      <c r="HP330" s="9"/>
      <c r="HQ330" s="9"/>
      <c r="HR330" s="9"/>
      <c r="HS330" s="9"/>
      <c r="HT330" s="9"/>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c r="IT330" s="9"/>
      <c r="IU330" s="9"/>
      <c r="IV330" s="9"/>
      <c r="IW330" s="9"/>
      <c r="IX330" s="9"/>
      <c r="IY330" s="9"/>
      <c r="IZ330" s="9"/>
      <c r="JA330" s="9"/>
      <c r="JB330" s="9"/>
      <c r="JC330" s="9"/>
      <c r="JD330" s="9"/>
      <c r="JE330" s="9"/>
      <c r="JF330" s="9"/>
      <c r="JG330" s="9"/>
      <c r="JH330" s="9"/>
      <c r="JI330" s="9"/>
      <c r="JJ330" s="9"/>
      <c r="JK330" s="9"/>
      <c r="JL330" s="9"/>
      <c r="JM330" s="9"/>
      <c r="JN330" s="9"/>
      <c r="JO330" s="9"/>
      <c r="JP330" s="9"/>
      <c r="JQ330" s="9"/>
      <c r="JR330" s="9"/>
      <c r="JS330" s="9"/>
      <c r="JT330" s="9"/>
      <c r="JU330" s="9"/>
      <c r="JV330" s="9"/>
      <c r="JW330" s="9"/>
      <c r="JX330" s="9"/>
      <c r="JY330" s="9"/>
      <c r="JZ330" s="9"/>
      <c r="KA330" s="9"/>
      <c r="KB330" s="9"/>
      <c r="KC330" s="9"/>
      <c r="KD330" s="9"/>
      <c r="KE330" s="9"/>
      <c r="KF330" s="9"/>
      <c r="KG330" s="9"/>
      <c r="KH330" s="9"/>
      <c r="KI330" s="9"/>
      <c r="KJ330" s="9"/>
      <c r="KK330" s="9"/>
      <c r="KL330" s="9"/>
      <c r="KM330" s="9"/>
      <c r="KN330" s="9"/>
      <c r="KO330" s="9"/>
      <c r="KP330" s="9"/>
      <c r="KQ330" s="9"/>
      <c r="KR330" s="9"/>
      <c r="KS330" s="9"/>
      <c r="KT330" s="9"/>
      <c r="KU330" s="9"/>
      <c r="KV330" s="9"/>
      <c r="KW330" s="9"/>
      <c r="KX330" s="9"/>
      <c r="KY330" s="9"/>
      <c r="KZ330" s="9"/>
      <c r="LA330" s="9"/>
      <c r="LB330" s="9"/>
      <c r="LC330" s="9"/>
      <c r="LD330" s="9"/>
      <c r="LE330" s="9"/>
      <c r="LF330" s="9"/>
      <c r="LG330" s="9"/>
      <c r="LH330" s="9"/>
      <c r="LI330" s="9"/>
      <c r="LJ330" s="9"/>
      <c r="LK330" s="9"/>
      <c r="LL330" s="9"/>
      <c r="LM330" s="9"/>
      <c r="LN330" s="9"/>
      <c r="LO330" s="9"/>
      <c r="LP330" s="9"/>
      <c r="LQ330" s="9"/>
      <c r="LR330" s="9"/>
      <c r="LS330" s="9"/>
      <c r="LT330" s="9"/>
    </row>
    <row r="331" spans="1:332" s="15" customFormat="1" ht="110.25" x14ac:dyDescent="0.25">
      <c r="A331" s="662" t="str">
        <f>CONCATENATE(MUEBLES2[[#This Row],[No..]],"-",MUEBLES2[[#This Row],[No. Area ]],"-",MUEBLES2[[#This Row],[No. Del Bien ]],"-",MUEBLES2[[#This Row],[No. Consecutivo del Bien ]],"-",MUEBLES2[[#This Row],[No. de inventario]])</f>
        <v>05-51-013-025-0325</v>
      </c>
      <c r="B331" s="495"/>
      <c r="C331" s="495" t="s">
        <v>7049</v>
      </c>
      <c r="D331" s="494" t="s">
        <v>4063</v>
      </c>
      <c r="E331" s="495" t="str">
        <f>VLOOKUP(MUEBLES2[[#This Row],[No..]],EDIFICIOS[],2,FALSE)</f>
        <v>SISTEMA MUNICIPAL DIF</v>
      </c>
      <c r="F331" s="495" t="str">
        <f>VLOOKUP(MUEBLES2[[#This Row],[No..]],EDIFICIOS[],3,FALSE)</f>
        <v>AV. REFORMA S/N, SECCIÓN NORTE, MANZANA 2, SANTIAGO DE ANAYA, HIDALGO</v>
      </c>
      <c r="G331" s="496" t="s">
        <v>4296</v>
      </c>
      <c r="H331" s="494" t="str">
        <f>VLOOKUP(MUEBLES2[[#This Row],[No. Area ]],AREAS[],2,FALSE)</f>
        <v>UNIDAD BÁSICA DE REHABILITACIÓN</v>
      </c>
      <c r="I331" s="496" t="str">
        <f>VLOOKUP(MUEBLES2[[#This Row],[No. Area ]],AREAS[],5,FALSE)</f>
        <v>C. BELEN GONZÁLEZ BARRERA</v>
      </c>
      <c r="J331" s="496">
        <v>167</v>
      </c>
      <c r="K331" s="494" t="str">
        <f>VLOOKUP(MUEBLES2[[#This Row],[Núm. De nomina]],PERSONAL[],2,FALSE)</f>
        <v>ENF. AYLIN HERRERA LÓPEZ</v>
      </c>
      <c r="L331" s="496" t="str">
        <f>VLOOKUP(MUEBLES2[[#This Row],[Núm. De nomina]],PERSONAL[],3,FALSE)</f>
        <v>ENFERMERA</v>
      </c>
      <c r="M331" s="494" t="s">
        <v>4704</v>
      </c>
      <c r="N331" s="529" t="s">
        <v>4716</v>
      </c>
      <c r="O331" s="497" t="str">
        <f>VLOOKUP(MUEBLES2[[#This Row],[No. Del Bien ]],BIENES[],2,FALSE)</f>
        <v xml:space="preserve">ARCHIVERO </v>
      </c>
      <c r="P331" s="499" t="s">
        <v>2898</v>
      </c>
      <c r="Q331" s="529" t="s">
        <v>5267</v>
      </c>
      <c r="R331" s="494" t="s">
        <v>557</v>
      </c>
      <c r="S331" s="494" t="s">
        <v>557</v>
      </c>
      <c r="T331" s="494" t="s">
        <v>557</v>
      </c>
      <c r="U331" s="494" t="s">
        <v>40</v>
      </c>
      <c r="V331" s="525"/>
      <c r="W331" s="528"/>
      <c r="X331" s="528"/>
      <c r="Y331" s="528"/>
      <c r="Z331" s="510" t="s">
        <v>26</v>
      </c>
      <c r="AA331" s="546"/>
      <c r="AB331" s="493"/>
      <c r="AC331" s="600"/>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9"/>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9"/>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9"/>
      <c r="HE331" s="9"/>
      <c r="HF331" s="9"/>
      <c r="HG331" s="9"/>
      <c r="HH331" s="9"/>
      <c r="HI331" s="9"/>
      <c r="HJ331" s="9"/>
      <c r="HK331" s="9"/>
      <c r="HL331" s="9"/>
      <c r="HM331" s="9"/>
      <c r="HN331" s="9"/>
      <c r="HO331" s="9"/>
      <c r="HP331" s="9"/>
      <c r="HQ331" s="9"/>
      <c r="HR331" s="9"/>
      <c r="HS331" s="9"/>
      <c r="HT331" s="9"/>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c r="IT331" s="9"/>
      <c r="IU331" s="9"/>
      <c r="IV331" s="9"/>
      <c r="IW331" s="9"/>
      <c r="IX331" s="9"/>
      <c r="IY331" s="9"/>
      <c r="IZ331" s="9"/>
      <c r="JA331" s="9"/>
      <c r="JB331" s="9"/>
      <c r="JC331" s="9"/>
      <c r="JD331" s="9"/>
      <c r="JE331" s="9"/>
      <c r="JF331" s="9"/>
      <c r="JG331" s="9"/>
      <c r="JH331" s="9"/>
      <c r="JI331" s="9"/>
      <c r="JJ331" s="9"/>
      <c r="JK331" s="9"/>
      <c r="JL331" s="9"/>
      <c r="JM331" s="9"/>
      <c r="JN331" s="9"/>
      <c r="JO331" s="9"/>
      <c r="JP331" s="9"/>
      <c r="JQ331" s="9"/>
      <c r="JR331" s="9"/>
      <c r="JS331" s="9"/>
      <c r="JT331" s="9"/>
      <c r="JU331" s="9"/>
      <c r="JV331" s="9"/>
      <c r="JW331" s="9"/>
      <c r="JX331" s="9"/>
      <c r="JY331" s="9"/>
      <c r="JZ331" s="9"/>
      <c r="KA331" s="9"/>
      <c r="KB331" s="9"/>
      <c r="KC331" s="9"/>
      <c r="KD331" s="9"/>
      <c r="KE331" s="9"/>
      <c r="KF331" s="9"/>
      <c r="KG331" s="9"/>
      <c r="KH331" s="9"/>
      <c r="KI331" s="9"/>
      <c r="KJ331" s="9"/>
      <c r="KK331" s="9"/>
      <c r="KL331" s="9"/>
      <c r="KM331" s="9"/>
      <c r="KN331" s="9"/>
      <c r="KO331" s="9"/>
      <c r="KP331" s="9"/>
      <c r="KQ331" s="9"/>
      <c r="KR331" s="9"/>
      <c r="KS331" s="9"/>
      <c r="KT331" s="9"/>
      <c r="KU331" s="9"/>
      <c r="KV331" s="9"/>
      <c r="KW331" s="9"/>
      <c r="KX331" s="9"/>
      <c r="KY331" s="9"/>
      <c r="KZ331" s="9"/>
      <c r="LA331" s="9"/>
      <c r="LB331" s="9"/>
      <c r="LC331" s="9"/>
      <c r="LD331" s="9"/>
      <c r="LE331" s="9"/>
      <c r="LF331" s="9"/>
      <c r="LG331" s="9"/>
      <c r="LH331" s="9"/>
      <c r="LI331" s="9"/>
      <c r="LJ331" s="9"/>
      <c r="LK331" s="9"/>
      <c r="LL331" s="9"/>
      <c r="LM331" s="9"/>
      <c r="LN331" s="9"/>
      <c r="LO331" s="9"/>
      <c r="LP331" s="9"/>
      <c r="LQ331" s="9"/>
      <c r="LR331" s="9"/>
      <c r="LS331" s="9"/>
      <c r="LT331" s="9"/>
    </row>
    <row r="332" spans="1:332" s="15" customFormat="1" ht="110.25" x14ac:dyDescent="0.25">
      <c r="A332" s="662" t="str">
        <f>CONCATENATE(MUEBLES2[[#This Row],[No..]],"-",MUEBLES2[[#This Row],[No. Area ]],"-",MUEBLES2[[#This Row],[No. Del Bien ]],"-",MUEBLES2[[#This Row],[No. Consecutivo del Bien ]],"-",MUEBLES2[[#This Row],[No. de inventario]])</f>
        <v>05-51-023-004-0326</v>
      </c>
      <c r="B332" s="495"/>
      <c r="C332" s="495" t="s">
        <v>7050</v>
      </c>
      <c r="D332" s="494" t="s">
        <v>4063</v>
      </c>
      <c r="E332" s="495" t="str">
        <f>VLOOKUP(MUEBLES2[[#This Row],[No..]],EDIFICIOS[],2,FALSE)</f>
        <v>SISTEMA MUNICIPAL DIF</v>
      </c>
      <c r="F332" s="495" t="str">
        <f>VLOOKUP(MUEBLES2[[#This Row],[No..]],EDIFICIOS[],3,FALSE)</f>
        <v>AV. REFORMA S/N, SECCIÓN NORTE, MANZANA 2, SANTIAGO DE ANAYA, HIDALGO</v>
      </c>
      <c r="G332" s="496" t="s">
        <v>4296</v>
      </c>
      <c r="H332" s="494" t="str">
        <f>VLOOKUP(MUEBLES2[[#This Row],[No. Area ]],AREAS[],2,FALSE)</f>
        <v>UNIDAD BÁSICA DE REHABILITACIÓN</v>
      </c>
      <c r="I332" s="496" t="str">
        <f>VLOOKUP(MUEBLES2[[#This Row],[No. Area ]],AREAS[],5,FALSE)</f>
        <v>C. BELEN GONZÁLEZ BARRERA</v>
      </c>
      <c r="J332" s="496">
        <v>167</v>
      </c>
      <c r="K332" s="494" t="str">
        <f>VLOOKUP(MUEBLES2[[#This Row],[Núm. De nomina]],PERSONAL[],2,FALSE)</f>
        <v>ENF. AYLIN HERRERA LÓPEZ</v>
      </c>
      <c r="L332" s="496" t="str">
        <f>VLOOKUP(MUEBLES2[[#This Row],[Núm. De nomina]],PERSONAL[],3,FALSE)</f>
        <v>ENFERMERA</v>
      </c>
      <c r="M332" s="494" t="s">
        <v>4714</v>
      </c>
      <c r="N332" s="529" t="s">
        <v>4695</v>
      </c>
      <c r="O332" s="497" t="str">
        <f>VLOOKUP(MUEBLES2[[#This Row],[No. Del Bien ]],BIENES[],2,FALSE)</f>
        <v xml:space="preserve">BANCA </v>
      </c>
      <c r="P332" s="499" t="s">
        <v>2900</v>
      </c>
      <c r="Q332" s="529" t="s">
        <v>5268</v>
      </c>
      <c r="R332" s="494" t="s">
        <v>557</v>
      </c>
      <c r="S332" s="494" t="s">
        <v>557</v>
      </c>
      <c r="T332" s="494" t="s">
        <v>557</v>
      </c>
      <c r="U332" s="494" t="s">
        <v>40</v>
      </c>
      <c r="V332" s="525"/>
      <c r="W332" s="528"/>
      <c r="X332" s="528"/>
      <c r="Y332" s="528"/>
      <c r="Z332" s="510" t="s">
        <v>26</v>
      </c>
      <c r="AA332" s="546"/>
      <c r="AB332" s="493"/>
      <c r="AC332" s="600"/>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c r="DL332" s="9"/>
      <c r="DM332" s="9"/>
      <c r="DN332" s="9"/>
      <c r="DO332" s="9"/>
      <c r="DP332" s="9"/>
      <c r="DQ332" s="9"/>
      <c r="DR332" s="9"/>
      <c r="DS332" s="9"/>
      <c r="DT332" s="9"/>
      <c r="DU332" s="9"/>
      <c r="DV332" s="9"/>
      <c r="DW332" s="9"/>
      <c r="DX332" s="9"/>
      <c r="DY332" s="9"/>
      <c r="DZ332" s="9"/>
      <c r="EA332" s="9"/>
      <c r="EB332" s="9"/>
      <c r="EC332" s="9"/>
      <c r="ED332" s="9"/>
      <c r="EE332" s="9"/>
      <c r="EF332" s="9"/>
      <c r="EG332" s="9"/>
      <c r="EH332" s="9"/>
      <c r="EI332" s="9"/>
      <c r="EJ332" s="9"/>
      <c r="EK332" s="9"/>
      <c r="EL332" s="9"/>
      <c r="EM332" s="9"/>
      <c r="EN332" s="9"/>
      <c r="EO332" s="9"/>
      <c r="EP332" s="9"/>
      <c r="EQ332" s="9"/>
      <c r="ER332" s="9"/>
      <c r="ES332" s="9"/>
      <c r="ET332" s="9"/>
      <c r="EU332" s="9"/>
      <c r="EV332" s="9"/>
      <c r="EW332" s="9"/>
      <c r="EX332" s="9"/>
      <c r="EY332" s="9"/>
      <c r="EZ332" s="9"/>
      <c r="FA332" s="9"/>
      <c r="FB332" s="9"/>
      <c r="FC332" s="9"/>
      <c r="FD332" s="9"/>
      <c r="FE332" s="9"/>
      <c r="FF332" s="9"/>
      <c r="FG332" s="9"/>
      <c r="FH332" s="9"/>
      <c r="FI332" s="9"/>
      <c r="FJ332" s="9"/>
      <c r="FK332" s="9"/>
      <c r="FL332" s="9"/>
      <c r="FM332" s="9"/>
      <c r="FN332" s="9"/>
      <c r="FO332" s="9"/>
      <c r="FP332" s="9"/>
      <c r="FQ332" s="9"/>
      <c r="FR332" s="9"/>
      <c r="FS332" s="9"/>
      <c r="FT332" s="9"/>
      <c r="FU332" s="9"/>
      <c r="FV332" s="9"/>
      <c r="FW332" s="9"/>
      <c r="FX332" s="9"/>
      <c r="FY332" s="9"/>
      <c r="FZ332" s="9"/>
      <c r="GA332" s="9"/>
      <c r="GB332" s="9"/>
      <c r="GC332" s="9"/>
      <c r="GD332" s="9"/>
      <c r="GE332" s="9"/>
      <c r="GF332" s="9"/>
      <c r="GG332" s="9"/>
      <c r="GH332" s="9"/>
      <c r="GI332" s="9"/>
      <c r="GJ332" s="9"/>
      <c r="GK332" s="9"/>
      <c r="GL332" s="9"/>
      <c r="GM332" s="9"/>
      <c r="GN332" s="9"/>
      <c r="GO332" s="9"/>
      <c r="GP332" s="9"/>
      <c r="GQ332" s="9"/>
      <c r="GR332" s="9"/>
      <c r="GS332" s="9"/>
      <c r="GT332" s="9"/>
      <c r="GU332" s="9"/>
      <c r="GV332" s="9"/>
      <c r="GW332" s="9"/>
      <c r="GX332" s="9"/>
      <c r="GY332" s="9"/>
      <c r="GZ332" s="9"/>
      <c r="HA332" s="9"/>
      <c r="HB332" s="9"/>
      <c r="HC332" s="9"/>
      <c r="HD332" s="9"/>
      <c r="HE332" s="9"/>
      <c r="HF332" s="9"/>
      <c r="HG332" s="9"/>
      <c r="HH332" s="9"/>
      <c r="HI332" s="9"/>
      <c r="HJ332" s="9"/>
      <c r="HK332" s="9"/>
      <c r="HL332" s="9"/>
      <c r="HM332" s="9"/>
      <c r="HN332" s="9"/>
      <c r="HO332" s="9"/>
      <c r="HP332" s="9"/>
      <c r="HQ332" s="9"/>
      <c r="HR332" s="9"/>
      <c r="HS332" s="9"/>
      <c r="HT332" s="9"/>
      <c r="HU332" s="9"/>
      <c r="HV332" s="9"/>
      <c r="HW332" s="9"/>
      <c r="HX332" s="9"/>
      <c r="HY332" s="9"/>
      <c r="HZ332" s="9"/>
      <c r="IA332" s="9"/>
      <c r="IB332" s="9"/>
      <c r="IC332" s="9"/>
      <c r="ID332" s="9"/>
      <c r="IE332" s="9"/>
      <c r="IF332" s="9"/>
      <c r="IG332" s="9"/>
      <c r="IH332" s="9"/>
      <c r="II332" s="9"/>
      <c r="IJ332" s="9"/>
      <c r="IK332" s="9"/>
      <c r="IL332" s="9"/>
      <c r="IM332" s="9"/>
      <c r="IN332" s="9"/>
      <c r="IO332" s="9"/>
      <c r="IP332" s="9"/>
      <c r="IQ332" s="9"/>
      <c r="IR332" s="9"/>
      <c r="IS332" s="9"/>
      <c r="IT332" s="9"/>
      <c r="IU332" s="9"/>
      <c r="IV332" s="9"/>
      <c r="IW332" s="9"/>
      <c r="IX332" s="9"/>
      <c r="IY332" s="9"/>
      <c r="IZ332" s="9"/>
      <c r="JA332" s="9"/>
      <c r="JB332" s="9"/>
      <c r="JC332" s="9"/>
      <c r="JD332" s="9"/>
      <c r="JE332" s="9"/>
      <c r="JF332" s="9"/>
      <c r="JG332" s="9"/>
      <c r="JH332" s="9"/>
      <c r="JI332" s="9"/>
      <c r="JJ332" s="9"/>
      <c r="JK332" s="9"/>
      <c r="JL332" s="9"/>
      <c r="JM332" s="9"/>
      <c r="JN332" s="9"/>
      <c r="JO332" s="9"/>
      <c r="JP332" s="9"/>
      <c r="JQ332" s="9"/>
      <c r="JR332" s="9"/>
      <c r="JS332" s="9"/>
      <c r="JT332" s="9"/>
      <c r="JU332" s="9"/>
      <c r="JV332" s="9"/>
      <c r="JW332" s="9"/>
      <c r="JX332" s="9"/>
      <c r="JY332" s="9"/>
      <c r="JZ332" s="9"/>
      <c r="KA332" s="9"/>
      <c r="KB332" s="9"/>
      <c r="KC332" s="9"/>
      <c r="KD332" s="9"/>
      <c r="KE332" s="9"/>
      <c r="KF332" s="9"/>
      <c r="KG332" s="9"/>
      <c r="KH332" s="9"/>
      <c r="KI332" s="9"/>
      <c r="KJ332" s="9"/>
      <c r="KK332" s="9"/>
      <c r="KL332" s="9"/>
      <c r="KM332" s="9"/>
      <c r="KN332" s="9"/>
      <c r="KO332" s="9"/>
      <c r="KP332" s="9"/>
      <c r="KQ332" s="9"/>
      <c r="KR332" s="9"/>
      <c r="KS332" s="9"/>
      <c r="KT332" s="9"/>
      <c r="KU332" s="9"/>
      <c r="KV332" s="9"/>
      <c r="KW332" s="9"/>
      <c r="KX332" s="9"/>
      <c r="KY332" s="9"/>
      <c r="KZ332" s="9"/>
      <c r="LA332" s="9"/>
      <c r="LB332" s="9"/>
      <c r="LC332" s="9"/>
      <c r="LD332" s="9"/>
      <c r="LE332" s="9"/>
      <c r="LF332" s="9"/>
      <c r="LG332" s="9"/>
      <c r="LH332" s="9"/>
      <c r="LI332" s="9"/>
      <c r="LJ332" s="9"/>
      <c r="LK332" s="9"/>
      <c r="LL332" s="9"/>
      <c r="LM332" s="9"/>
      <c r="LN332" s="9"/>
      <c r="LO332" s="9"/>
      <c r="LP332" s="9"/>
      <c r="LQ332" s="9"/>
      <c r="LR332" s="9"/>
      <c r="LS332" s="9"/>
      <c r="LT332" s="9"/>
    </row>
    <row r="333" spans="1:332" s="15" customFormat="1" ht="110.25" x14ac:dyDescent="0.25">
      <c r="A333" s="662" t="str">
        <f>CONCATENATE(MUEBLES2[[#This Row],[No..]],"-",MUEBLES2[[#This Row],[No. Area ]],"-",MUEBLES2[[#This Row],[No. Del Bien ]],"-",MUEBLES2[[#This Row],[No. Consecutivo del Bien ]],"-",MUEBLES2[[#This Row],[No. de inventario]])</f>
        <v>05-51-023-005-0327</v>
      </c>
      <c r="B333" s="495"/>
      <c r="C333" s="495" t="s">
        <v>7051</v>
      </c>
      <c r="D333" s="494" t="s">
        <v>4063</v>
      </c>
      <c r="E333" s="495" t="str">
        <f>VLOOKUP(MUEBLES2[[#This Row],[No..]],EDIFICIOS[],2,FALSE)</f>
        <v>SISTEMA MUNICIPAL DIF</v>
      </c>
      <c r="F333" s="495" t="str">
        <f>VLOOKUP(MUEBLES2[[#This Row],[No..]],EDIFICIOS[],3,FALSE)</f>
        <v>AV. REFORMA S/N, SECCIÓN NORTE, MANZANA 2, SANTIAGO DE ANAYA, HIDALGO</v>
      </c>
      <c r="G333" s="496" t="s">
        <v>4296</v>
      </c>
      <c r="H333" s="494" t="str">
        <f>VLOOKUP(MUEBLES2[[#This Row],[No. Area ]],AREAS[],2,FALSE)</f>
        <v>UNIDAD BÁSICA DE REHABILITACIÓN</v>
      </c>
      <c r="I333" s="496" t="str">
        <f>VLOOKUP(MUEBLES2[[#This Row],[No. Area ]],AREAS[],5,FALSE)</f>
        <v>C. BELEN GONZÁLEZ BARRERA</v>
      </c>
      <c r="J333" s="496">
        <v>167</v>
      </c>
      <c r="K333" s="494" t="str">
        <f>VLOOKUP(MUEBLES2[[#This Row],[Núm. De nomina]],PERSONAL[],2,FALSE)</f>
        <v>ENF. AYLIN HERRERA LÓPEZ</v>
      </c>
      <c r="L333" s="496" t="str">
        <f>VLOOKUP(MUEBLES2[[#This Row],[Núm. De nomina]],PERSONAL[],3,FALSE)</f>
        <v>ENFERMERA</v>
      </c>
      <c r="M333" s="494" t="s">
        <v>4714</v>
      </c>
      <c r="N333" s="529" t="s">
        <v>4696</v>
      </c>
      <c r="O333" s="497" t="str">
        <f>VLOOKUP(MUEBLES2[[#This Row],[No. Del Bien ]],BIENES[],2,FALSE)</f>
        <v xml:space="preserve">BANCA </v>
      </c>
      <c r="P333" s="499" t="s">
        <v>2900</v>
      </c>
      <c r="Q333" s="529" t="s">
        <v>5269</v>
      </c>
      <c r="R333" s="494" t="s">
        <v>557</v>
      </c>
      <c r="S333" s="494" t="s">
        <v>557</v>
      </c>
      <c r="T333" s="494" t="s">
        <v>557</v>
      </c>
      <c r="U333" s="494" t="s">
        <v>40</v>
      </c>
      <c r="V333" s="525"/>
      <c r="W333" s="528"/>
      <c r="X333" s="528"/>
      <c r="Y333" s="528"/>
      <c r="Z333" s="510" t="s">
        <v>26</v>
      </c>
      <c r="AA333" s="546"/>
      <c r="AB333" s="493"/>
      <c r="AC333" s="600"/>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c r="DL333" s="9"/>
      <c r="DM333" s="9"/>
      <c r="DN333" s="9"/>
      <c r="DO333" s="9"/>
      <c r="DP333" s="9"/>
      <c r="DQ333" s="9"/>
      <c r="DR333" s="9"/>
      <c r="DS333" s="9"/>
      <c r="DT333" s="9"/>
      <c r="DU333" s="9"/>
      <c r="DV333" s="9"/>
      <c r="DW333" s="9"/>
      <c r="DX333" s="9"/>
      <c r="DY333" s="9"/>
      <c r="DZ333" s="9"/>
      <c r="EA333" s="9"/>
      <c r="EB333" s="9"/>
      <c r="EC333" s="9"/>
      <c r="ED333" s="9"/>
      <c r="EE333" s="9"/>
      <c r="EF333" s="9"/>
      <c r="EG333" s="9"/>
      <c r="EH333" s="9"/>
      <c r="EI333" s="9"/>
      <c r="EJ333" s="9"/>
      <c r="EK333" s="9"/>
      <c r="EL333" s="9"/>
      <c r="EM333" s="9"/>
      <c r="EN333" s="9"/>
      <c r="EO333" s="9"/>
      <c r="EP333" s="9"/>
      <c r="EQ333" s="9"/>
      <c r="ER333" s="9"/>
      <c r="ES333" s="9"/>
      <c r="ET333" s="9"/>
      <c r="EU333" s="9"/>
      <c r="EV333" s="9"/>
      <c r="EW333" s="9"/>
      <c r="EX333" s="9"/>
      <c r="EY333" s="9"/>
      <c r="EZ333" s="9"/>
      <c r="FA333" s="9"/>
      <c r="FB333" s="9"/>
      <c r="FC333" s="9"/>
      <c r="FD333" s="9"/>
      <c r="FE333" s="9"/>
      <c r="FF333" s="9"/>
      <c r="FG333" s="9"/>
      <c r="FH333" s="9"/>
      <c r="FI333" s="9"/>
      <c r="FJ333" s="9"/>
      <c r="FK333" s="9"/>
      <c r="FL333" s="9"/>
      <c r="FM333" s="9"/>
      <c r="FN333" s="9"/>
      <c r="FO333" s="9"/>
      <c r="FP333" s="9"/>
      <c r="FQ333" s="9"/>
      <c r="FR333" s="9"/>
      <c r="FS333" s="9"/>
      <c r="FT333" s="9"/>
      <c r="FU333" s="9"/>
      <c r="FV333" s="9"/>
      <c r="FW333" s="9"/>
      <c r="FX333" s="9"/>
      <c r="FY333" s="9"/>
      <c r="FZ333" s="9"/>
      <c r="GA333" s="9"/>
      <c r="GB333" s="9"/>
      <c r="GC333" s="9"/>
      <c r="GD333" s="9"/>
      <c r="GE333" s="9"/>
      <c r="GF333" s="9"/>
      <c r="GG333" s="9"/>
      <c r="GH333" s="9"/>
      <c r="GI333" s="9"/>
      <c r="GJ333" s="9"/>
      <c r="GK333" s="9"/>
      <c r="GL333" s="9"/>
      <c r="GM333" s="9"/>
      <c r="GN333" s="9"/>
      <c r="GO333" s="9"/>
      <c r="GP333" s="9"/>
      <c r="GQ333" s="9"/>
      <c r="GR333" s="9"/>
      <c r="GS333" s="9"/>
      <c r="GT333" s="9"/>
      <c r="GU333" s="9"/>
      <c r="GV333" s="9"/>
      <c r="GW333" s="9"/>
      <c r="GX333" s="9"/>
      <c r="GY333" s="9"/>
      <c r="GZ333" s="9"/>
      <c r="HA333" s="9"/>
      <c r="HB333" s="9"/>
      <c r="HC333" s="9"/>
      <c r="HD333" s="9"/>
      <c r="HE333" s="9"/>
      <c r="HF333" s="9"/>
      <c r="HG333" s="9"/>
      <c r="HH333" s="9"/>
      <c r="HI333" s="9"/>
      <c r="HJ333" s="9"/>
      <c r="HK333" s="9"/>
      <c r="HL333" s="9"/>
      <c r="HM333" s="9"/>
      <c r="HN333" s="9"/>
      <c r="HO333" s="9"/>
      <c r="HP333" s="9"/>
      <c r="HQ333" s="9"/>
      <c r="HR333" s="9"/>
      <c r="HS333" s="9"/>
      <c r="HT333" s="9"/>
      <c r="HU333" s="9"/>
      <c r="HV333" s="9"/>
      <c r="HW333" s="9"/>
      <c r="HX333" s="9"/>
      <c r="HY333" s="9"/>
      <c r="HZ333" s="9"/>
      <c r="IA333" s="9"/>
      <c r="IB333" s="9"/>
      <c r="IC333" s="9"/>
      <c r="ID333" s="9"/>
      <c r="IE333" s="9"/>
      <c r="IF333" s="9"/>
      <c r="IG333" s="9"/>
      <c r="IH333" s="9"/>
      <c r="II333" s="9"/>
      <c r="IJ333" s="9"/>
      <c r="IK333" s="9"/>
      <c r="IL333" s="9"/>
      <c r="IM333" s="9"/>
      <c r="IN333" s="9"/>
      <c r="IO333" s="9"/>
      <c r="IP333" s="9"/>
      <c r="IQ333" s="9"/>
      <c r="IR333" s="9"/>
      <c r="IS333" s="9"/>
      <c r="IT333" s="9"/>
      <c r="IU333" s="9"/>
      <c r="IV333" s="9"/>
      <c r="IW333" s="9"/>
      <c r="IX333" s="9"/>
      <c r="IY333" s="9"/>
      <c r="IZ333" s="9"/>
      <c r="JA333" s="9"/>
      <c r="JB333" s="9"/>
      <c r="JC333" s="9"/>
      <c r="JD333" s="9"/>
      <c r="JE333" s="9"/>
      <c r="JF333" s="9"/>
      <c r="JG333" s="9"/>
      <c r="JH333" s="9"/>
      <c r="JI333" s="9"/>
      <c r="JJ333" s="9"/>
      <c r="JK333" s="9"/>
      <c r="JL333" s="9"/>
      <c r="JM333" s="9"/>
      <c r="JN333" s="9"/>
      <c r="JO333" s="9"/>
      <c r="JP333" s="9"/>
      <c r="JQ333" s="9"/>
      <c r="JR333" s="9"/>
      <c r="JS333" s="9"/>
      <c r="JT333" s="9"/>
      <c r="JU333" s="9"/>
      <c r="JV333" s="9"/>
      <c r="JW333" s="9"/>
      <c r="JX333" s="9"/>
      <c r="JY333" s="9"/>
      <c r="JZ333" s="9"/>
      <c r="KA333" s="9"/>
      <c r="KB333" s="9"/>
      <c r="KC333" s="9"/>
      <c r="KD333" s="9"/>
      <c r="KE333" s="9"/>
      <c r="KF333" s="9"/>
      <c r="KG333" s="9"/>
      <c r="KH333" s="9"/>
      <c r="KI333" s="9"/>
      <c r="KJ333" s="9"/>
      <c r="KK333" s="9"/>
      <c r="KL333" s="9"/>
      <c r="KM333" s="9"/>
      <c r="KN333" s="9"/>
      <c r="KO333" s="9"/>
      <c r="KP333" s="9"/>
      <c r="KQ333" s="9"/>
      <c r="KR333" s="9"/>
      <c r="KS333" s="9"/>
      <c r="KT333" s="9"/>
      <c r="KU333" s="9"/>
      <c r="KV333" s="9"/>
      <c r="KW333" s="9"/>
      <c r="KX333" s="9"/>
      <c r="KY333" s="9"/>
      <c r="KZ333" s="9"/>
      <c r="LA333" s="9"/>
      <c r="LB333" s="9"/>
      <c r="LC333" s="9"/>
      <c r="LD333" s="9"/>
      <c r="LE333" s="9"/>
      <c r="LF333" s="9"/>
      <c r="LG333" s="9"/>
      <c r="LH333" s="9"/>
      <c r="LI333" s="9"/>
      <c r="LJ333" s="9"/>
      <c r="LK333" s="9"/>
      <c r="LL333" s="9"/>
      <c r="LM333" s="9"/>
      <c r="LN333" s="9"/>
      <c r="LO333" s="9"/>
      <c r="LP333" s="9"/>
      <c r="LQ333" s="9"/>
      <c r="LR333" s="9"/>
      <c r="LS333" s="9"/>
      <c r="LT333" s="9"/>
    </row>
    <row r="334" spans="1:332" s="15" customFormat="1" ht="110.25" x14ac:dyDescent="0.25">
      <c r="A334" s="662" t="str">
        <f>CONCATENATE(MUEBLES2[[#This Row],[No..]],"-",MUEBLES2[[#This Row],[No. Area ]],"-",MUEBLES2[[#This Row],[No. Del Bien ]],"-",MUEBLES2[[#This Row],[No. Consecutivo del Bien ]],"-",MUEBLES2[[#This Row],[No. de inventario]])</f>
        <v>05-51-212-001-0328</v>
      </c>
      <c r="B334" s="495"/>
      <c r="C334" s="495" t="s">
        <v>7052</v>
      </c>
      <c r="D334" s="494" t="s">
        <v>4063</v>
      </c>
      <c r="E334" s="495" t="str">
        <f>VLOOKUP(MUEBLES2[[#This Row],[No..]],EDIFICIOS[],2,FALSE)</f>
        <v>SISTEMA MUNICIPAL DIF</v>
      </c>
      <c r="F334" s="495" t="str">
        <f>VLOOKUP(MUEBLES2[[#This Row],[No..]],EDIFICIOS[],3,FALSE)</f>
        <v>AV. REFORMA S/N, SECCIÓN NORTE, MANZANA 2, SANTIAGO DE ANAYA, HIDALGO</v>
      </c>
      <c r="G334" s="496" t="s">
        <v>4296</v>
      </c>
      <c r="H334" s="494" t="str">
        <f>VLOOKUP(MUEBLES2[[#This Row],[No. Area ]],AREAS[],2,FALSE)</f>
        <v>UNIDAD BÁSICA DE REHABILITACIÓN</v>
      </c>
      <c r="I334" s="496" t="str">
        <f>VLOOKUP(MUEBLES2[[#This Row],[No. Area ]],AREAS[],5,FALSE)</f>
        <v>C. BELEN GONZÁLEZ BARRERA</v>
      </c>
      <c r="J334" s="496">
        <v>167</v>
      </c>
      <c r="K334" s="494" t="str">
        <f>VLOOKUP(MUEBLES2[[#This Row],[Núm. De nomina]],PERSONAL[],2,FALSE)</f>
        <v>ENF. AYLIN HERRERA LÓPEZ</v>
      </c>
      <c r="L334" s="496" t="str">
        <f>VLOOKUP(MUEBLES2[[#This Row],[Núm. De nomina]],PERSONAL[],3,FALSE)</f>
        <v>ENFERMERA</v>
      </c>
      <c r="M334" s="494" t="s">
        <v>4845</v>
      </c>
      <c r="N334" s="529" t="s">
        <v>4692</v>
      </c>
      <c r="O334" s="497" t="str">
        <f>VLOOKUP(MUEBLES2[[#This Row],[No. Del Bien ]],BIENES[],2,FALSE)</f>
        <v>MULETAS</v>
      </c>
      <c r="P334" s="499" t="s">
        <v>2903</v>
      </c>
      <c r="Q334" s="529" t="s">
        <v>5270</v>
      </c>
      <c r="R334" s="494" t="s">
        <v>557</v>
      </c>
      <c r="S334" s="494" t="s">
        <v>557</v>
      </c>
      <c r="T334" s="494" t="s">
        <v>557</v>
      </c>
      <c r="U334" s="494" t="s">
        <v>40</v>
      </c>
      <c r="V334" s="525"/>
      <c r="W334" s="528"/>
      <c r="X334" s="528"/>
      <c r="Y334" s="528"/>
      <c r="Z334" s="510" t="s">
        <v>26</v>
      </c>
      <c r="AA334" s="546"/>
      <c r="AB334" s="493"/>
      <c r="AC334" s="600"/>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c r="DL334" s="9"/>
      <c r="DM334" s="9"/>
      <c r="DN334" s="9"/>
      <c r="DO334" s="9"/>
      <c r="DP334" s="9"/>
      <c r="DQ334" s="9"/>
      <c r="DR334" s="9"/>
      <c r="DS334" s="9"/>
      <c r="DT334" s="9"/>
      <c r="DU334" s="9"/>
      <c r="DV334" s="9"/>
      <c r="DW334" s="9"/>
      <c r="DX334" s="9"/>
      <c r="DY334" s="9"/>
      <c r="DZ334" s="9"/>
      <c r="EA334" s="9"/>
      <c r="EB334" s="9"/>
      <c r="EC334" s="9"/>
      <c r="ED334" s="9"/>
      <c r="EE334" s="9"/>
      <c r="EF334" s="9"/>
      <c r="EG334" s="9"/>
      <c r="EH334" s="9"/>
      <c r="EI334" s="9"/>
      <c r="EJ334" s="9"/>
      <c r="EK334" s="9"/>
      <c r="EL334" s="9"/>
      <c r="EM334" s="9"/>
      <c r="EN334" s="9"/>
      <c r="EO334" s="9"/>
      <c r="EP334" s="9"/>
      <c r="EQ334" s="9"/>
      <c r="ER334" s="9"/>
      <c r="ES334" s="9"/>
      <c r="ET334" s="9"/>
      <c r="EU334" s="9"/>
      <c r="EV334" s="9"/>
      <c r="EW334" s="9"/>
      <c r="EX334" s="9"/>
      <c r="EY334" s="9"/>
      <c r="EZ334" s="9"/>
      <c r="FA334" s="9"/>
      <c r="FB334" s="9"/>
      <c r="FC334" s="9"/>
      <c r="FD334" s="9"/>
      <c r="FE334" s="9"/>
      <c r="FF334" s="9"/>
      <c r="FG334" s="9"/>
      <c r="FH334" s="9"/>
      <c r="FI334" s="9"/>
      <c r="FJ334" s="9"/>
      <c r="FK334" s="9"/>
      <c r="FL334" s="9"/>
      <c r="FM334" s="9"/>
      <c r="FN334" s="9"/>
      <c r="FO334" s="9"/>
      <c r="FP334" s="9"/>
      <c r="FQ334" s="9"/>
      <c r="FR334" s="9"/>
      <c r="FS334" s="9"/>
      <c r="FT334" s="9"/>
      <c r="FU334" s="9"/>
      <c r="FV334" s="9"/>
      <c r="FW334" s="9"/>
      <c r="FX334" s="9"/>
      <c r="FY334" s="9"/>
      <c r="FZ334" s="9"/>
      <c r="GA334" s="9"/>
      <c r="GB334" s="9"/>
      <c r="GC334" s="9"/>
      <c r="GD334" s="9"/>
      <c r="GE334" s="9"/>
      <c r="GF334" s="9"/>
      <c r="GG334" s="9"/>
      <c r="GH334" s="9"/>
      <c r="GI334" s="9"/>
      <c r="GJ334" s="9"/>
      <c r="GK334" s="9"/>
      <c r="GL334" s="9"/>
      <c r="GM334" s="9"/>
      <c r="GN334" s="9"/>
      <c r="GO334" s="9"/>
      <c r="GP334" s="9"/>
      <c r="GQ334" s="9"/>
      <c r="GR334" s="9"/>
      <c r="GS334" s="9"/>
      <c r="GT334" s="9"/>
      <c r="GU334" s="9"/>
      <c r="GV334" s="9"/>
      <c r="GW334" s="9"/>
      <c r="GX334" s="9"/>
      <c r="GY334" s="9"/>
      <c r="GZ334" s="9"/>
      <c r="HA334" s="9"/>
      <c r="HB334" s="9"/>
      <c r="HC334" s="9"/>
      <c r="HD334" s="9"/>
      <c r="HE334" s="9"/>
      <c r="HF334" s="9"/>
      <c r="HG334" s="9"/>
      <c r="HH334" s="9"/>
      <c r="HI334" s="9"/>
      <c r="HJ334" s="9"/>
      <c r="HK334" s="9"/>
      <c r="HL334" s="9"/>
      <c r="HM334" s="9"/>
      <c r="HN334" s="9"/>
      <c r="HO334" s="9"/>
      <c r="HP334" s="9"/>
      <c r="HQ334" s="9"/>
      <c r="HR334" s="9"/>
      <c r="HS334" s="9"/>
      <c r="HT334" s="9"/>
      <c r="HU334" s="9"/>
      <c r="HV334" s="9"/>
      <c r="HW334" s="9"/>
      <c r="HX334" s="9"/>
      <c r="HY334" s="9"/>
      <c r="HZ334" s="9"/>
      <c r="IA334" s="9"/>
      <c r="IB334" s="9"/>
      <c r="IC334" s="9"/>
      <c r="ID334" s="9"/>
      <c r="IE334" s="9"/>
      <c r="IF334" s="9"/>
      <c r="IG334" s="9"/>
      <c r="IH334" s="9"/>
      <c r="II334" s="9"/>
      <c r="IJ334" s="9"/>
      <c r="IK334" s="9"/>
      <c r="IL334" s="9"/>
      <c r="IM334" s="9"/>
      <c r="IN334" s="9"/>
      <c r="IO334" s="9"/>
      <c r="IP334" s="9"/>
      <c r="IQ334" s="9"/>
      <c r="IR334" s="9"/>
      <c r="IS334" s="9"/>
      <c r="IT334" s="9"/>
      <c r="IU334" s="9"/>
      <c r="IV334" s="9"/>
      <c r="IW334" s="9"/>
      <c r="IX334" s="9"/>
      <c r="IY334" s="9"/>
      <c r="IZ334" s="9"/>
      <c r="JA334" s="9"/>
      <c r="JB334" s="9"/>
      <c r="JC334" s="9"/>
      <c r="JD334" s="9"/>
      <c r="JE334" s="9"/>
      <c r="JF334" s="9"/>
      <c r="JG334" s="9"/>
      <c r="JH334" s="9"/>
      <c r="JI334" s="9"/>
      <c r="JJ334" s="9"/>
      <c r="JK334" s="9"/>
      <c r="JL334" s="9"/>
      <c r="JM334" s="9"/>
      <c r="JN334" s="9"/>
      <c r="JO334" s="9"/>
      <c r="JP334" s="9"/>
      <c r="JQ334" s="9"/>
      <c r="JR334" s="9"/>
      <c r="JS334" s="9"/>
      <c r="JT334" s="9"/>
      <c r="JU334" s="9"/>
      <c r="JV334" s="9"/>
      <c r="JW334" s="9"/>
      <c r="JX334" s="9"/>
      <c r="JY334" s="9"/>
      <c r="JZ334" s="9"/>
      <c r="KA334" s="9"/>
      <c r="KB334" s="9"/>
      <c r="KC334" s="9"/>
      <c r="KD334" s="9"/>
      <c r="KE334" s="9"/>
      <c r="KF334" s="9"/>
      <c r="KG334" s="9"/>
      <c r="KH334" s="9"/>
      <c r="KI334" s="9"/>
      <c r="KJ334" s="9"/>
      <c r="KK334" s="9"/>
      <c r="KL334" s="9"/>
      <c r="KM334" s="9"/>
      <c r="KN334" s="9"/>
      <c r="KO334" s="9"/>
      <c r="KP334" s="9"/>
      <c r="KQ334" s="9"/>
      <c r="KR334" s="9"/>
      <c r="KS334" s="9"/>
      <c r="KT334" s="9"/>
      <c r="KU334" s="9"/>
      <c r="KV334" s="9"/>
      <c r="KW334" s="9"/>
      <c r="KX334" s="9"/>
      <c r="KY334" s="9"/>
      <c r="KZ334" s="9"/>
      <c r="LA334" s="9"/>
      <c r="LB334" s="9"/>
      <c r="LC334" s="9"/>
      <c r="LD334" s="9"/>
      <c r="LE334" s="9"/>
      <c r="LF334" s="9"/>
      <c r="LG334" s="9"/>
      <c r="LH334" s="9"/>
      <c r="LI334" s="9"/>
      <c r="LJ334" s="9"/>
      <c r="LK334" s="9"/>
      <c r="LL334" s="9"/>
      <c r="LM334" s="9"/>
      <c r="LN334" s="9"/>
      <c r="LO334" s="9"/>
      <c r="LP334" s="9"/>
      <c r="LQ334" s="9"/>
      <c r="LR334" s="9"/>
      <c r="LS334" s="9"/>
      <c r="LT334" s="9"/>
    </row>
    <row r="335" spans="1:332" s="15" customFormat="1" ht="110.25" x14ac:dyDescent="0.25">
      <c r="A335" s="662" t="str">
        <f>CONCATENATE(MUEBLES2[[#This Row],[No..]],"-",MUEBLES2[[#This Row],[No. Area ]],"-",MUEBLES2[[#This Row],[No. Del Bien ]],"-",MUEBLES2[[#This Row],[No. Consecutivo del Bien ]],"-",MUEBLES2[[#This Row],[No. de inventario]])</f>
        <v>05-51-027-001-0329</v>
      </c>
      <c r="B335" s="495"/>
      <c r="C335" s="495" t="s">
        <v>7053</v>
      </c>
      <c r="D335" s="494" t="s">
        <v>4063</v>
      </c>
      <c r="E335" s="495" t="str">
        <f>VLOOKUP(MUEBLES2[[#This Row],[No..]],EDIFICIOS[],2,FALSE)</f>
        <v>SISTEMA MUNICIPAL DIF</v>
      </c>
      <c r="F335" s="495" t="str">
        <f>VLOOKUP(MUEBLES2[[#This Row],[No..]],EDIFICIOS[],3,FALSE)</f>
        <v>AV. REFORMA S/N, SECCIÓN NORTE, MANZANA 2, SANTIAGO DE ANAYA, HIDALGO</v>
      </c>
      <c r="G335" s="496" t="s">
        <v>4296</v>
      </c>
      <c r="H335" s="494" t="str">
        <f>VLOOKUP(MUEBLES2[[#This Row],[No. Area ]],AREAS[],2,FALSE)</f>
        <v>UNIDAD BÁSICA DE REHABILITACIÓN</v>
      </c>
      <c r="I335" s="496" t="str">
        <f>VLOOKUP(MUEBLES2[[#This Row],[No. Area ]],AREAS[],5,FALSE)</f>
        <v>C. BELEN GONZÁLEZ BARRERA</v>
      </c>
      <c r="J335" s="496">
        <v>167</v>
      </c>
      <c r="K335" s="494" t="str">
        <f>VLOOKUP(MUEBLES2[[#This Row],[Núm. De nomina]],PERSONAL[],2,FALSE)</f>
        <v>ENF. AYLIN HERRERA LÓPEZ</v>
      </c>
      <c r="L335" s="496" t="str">
        <f>VLOOKUP(MUEBLES2[[#This Row],[Núm. De nomina]],PERSONAL[],3,FALSE)</f>
        <v>ENFERMERA</v>
      </c>
      <c r="M335" s="494" t="s">
        <v>4718</v>
      </c>
      <c r="N335" s="529" t="s">
        <v>4692</v>
      </c>
      <c r="O335" s="497" t="str">
        <f>VLOOKUP(MUEBLES2[[#This Row],[No. Del Bien ]],BIENES[],2,FALSE)</f>
        <v>BASTÓN</v>
      </c>
      <c r="P335" s="499" t="s">
        <v>2905</v>
      </c>
      <c r="Q335" s="529" t="s">
        <v>5271</v>
      </c>
      <c r="R335" s="494" t="s">
        <v>557</v>
      </c>
      <c r="S335" s="494" t="s">
        <v>557</v>
      </c>
      <c r="T335" s="494" t="s">
        <v>557</v>
      </c>
      <c r="U335" s="494" t="s">
        <v>40</v>
      </c>
      <c r="V335" s="525"/>
      <c r="W335" s="528" t="s">
        <v>565</v>
      </c>
      <c r="X335" s="528" t="s">
        <v>565</v>
      </c>
      <c r="Y335" s="528" t="s">
        <v>565</v>
      </c>
      <c r="Z335" s="510" t="s">
        <v>26</v>
      </c>
      <c r="AA335" s="546"/>
      <c r="AB335" s="493"/>
      <c r="AC335" s="600" t="s">
        <v>2906</v>
      </c>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c r="DL335" s="9"/>
      <c r="DM335" s="9"/>
      <c r="DN335" s="9"/>
      <c r="DO335" s="9"/>
      <c r="DP335" s="9"/>
      <c r="DQ335" s="9"/>
      <c r="DR335" s="9"/>
      <c r="DS335" s="9"/>
      <c r="DT335" s="9"/>
      <c r="DU335" s="9"/>
      <c r="DV335" s="9"/>
      <c r="DW335" s="9"/>
      <c r="DX335" s="9"/>
      <c r="DY335" s="9"/>
      <c r="DZ335" s="9"/>
      <c r="EA335" s="9"/>
      <c r="EB335" s="9"/>
      <c r="EC335" s="9"/>
      <c r="ED335" s="9"/>
      <c r="EE335" s="9"/>
      <c r="EF335" s="9"/>
      <c r="EG335" s="9"/>
      <c r="EH335" s="9"/>
      <c r="EI335" s="9"/>
      <c r="EJ335" s="9"/>
      <c r="EK335" s="9"/>
      <c r="EL335" s="9"/>
      <c r="EM335" s="9"/>
      <c r="EN335" s="9"/>
      <c r="EO335" s="9"/>
      <c r="EP335" s="9"/>
      <c r="EQ335" s="9"/>
      <c r="ER335" s="9"/>
      <c r="ES335" s="9"/>
      <c r="ET335" s="9"/>
      <c r="EU335" s="9"/>
      <c r="EV335" s="9"/>
      <c r="EW335" s="9"/>
      <c r="EX335" s="9"/>
      <c r="EY335" s="9"/>
      <c r="EZ335" s="9"/>
      <c r="FA335" s="9"/>
      <c r="FB335" s="9"/>
      <c r="FC335" s="9"/>
      <c r="FD335" s="9"/>
      <c r="FE335" s="9"/>
      <c r="FF335" s="9"/>
      <c r="FG335" s="9"/>
      <c r="FH335" s="9"/>
      <c r="FI335" s="9"/>
      <c r="FJ335" s="9"/>
      <c r="FK335" s="9"/>
      <c r="FL335" s="9"/>
      <c r="FM335" s="9"/>
      <c r="FN335" s="9"/>
      <c r="FO335" s="9"/>
      <c r="FP335" s="9"/>
      <c r="FQ335" s="9"/>
      <c r="FR335" s="9"/>
      <c r="FS335" s="9"/>
      <c r="FT335" s="9"/>
      <c r="FU335" s="9"/>
      <c r="FV335" s="9"/>
      <c r="FW335" s="9"/>
      <c r="FX335" s="9"/>
      <c r="FY335" s="9"/>
      <c r="FZ335" s="9"/>
      <c r="GA335" s="9"/>
      <c r="GB335" s="9"/>
      <c r="GC335" s="9"/>
      <c r="GD335" s="9"/>
      <c r="GE335" s="9"/>
      <c r="GF335" s="9"/>
      <c r="GG335" s="9"/>
      <c r="GH335" s="9"/>
      <c r="GI335" s="9"/>
      <c r="GJ335" s="9"/>
      <c r="GK335" s="9"/>
      <c r="GL335" s="9"/>
      <c r="GM335" s="9"/>
      <c r="GN335" s="9"/>
      <c r="GO335" s="9"/>
      <c r="GP335" s="9"/>
      <c r="GQ335" s="9"/>
      <c r="GR335" s="9"/>
      <c r="GS335" s="9"/>
      <c r="GT335" s="9"/>
      <c r="GU335" s="9"/>
      <c r="GV335" s="9"/>
      <c r="GW335" s="9"/>
      <c r="GX335" s="9"/>
      <c r="GY335" s="9"/>
      <c r="GZ335" s="9"/>
      <c r="HA335" s="9"/>
      <c r="HB335" s="9"/>
      <c r="HC335" s="9"/>
      <c r="HD335" s="9"/>
      <c r="HE335" s="9"/>
      <c r="HF335" s="9"/>
      <c r="HG335" s="9"/>
      <c r="HH335" s="9"/>
      <c r="HI335" s="9"/>
      <c r="HJ335" s="9"/>
      <c r="HK335" s="9"/>
      <c r="HL335" s="9"/>
      <c r="HM335" s="9"/>
      <c r="HN335" s="9"/>
      <c r="HO335" s="9"/>
      <c r="HP335" s="9"/>
      <c r="HQ335" s="9"/>
      <c r="HR335" s="9"/>
      <c r="HS335" s="9"/>
      <c r="HT335" s="9"/>
      <c r="HU335" s="9"/>
      <c r="HV335" s="9"/>
      <c r="HW335" s="9"/>
      <c r="HX335" s="9"/>
      <c r="HY335" s="9"/>
      <c r="HZ335" s="9"/>
      <c r="IA335" s="9"/>
      <c r="IB335" s="9"/>
      <c r="IC335" s="9"/>
      <c r="ID335" s="9"/>
      <c r="IE335" s="9"/>
      <c r="IF335" s="9"/>
      <c r="IG335" s="9"/>
      <c r="IH335" s="9"/>
      <c r="II335" s="9"/>
      <c r="IJ335" s="9"/>
      <c r="IK335" s="9"/>
      <c r="IL335" s="9"/>
      <c r="IM335" s="9"/>
      <c r="IN335" s="9"/>
      <c r="IO335" s="9"/>
      <c r="IP335" s="9"/>
      <c r="IQ335" s="9"/>
      <c r="IR335" s="9"/>
      <c r="IS335" s="9"/>
      <c r="IT335" s="9"/>
      <c r="IU335" s="9"/>
      <c r="IV335" s="9"/>
      <c r="IW335" s="9"/>
      <c r="IX335" s="9"/>
      <c r="IY335" s="9"/>
      <c r="IZ335" s="9"/>
      <c r="JA335" s="9"/>
      <c r="JB335" s="9"/>
      <c r="JC335" s="9"/>
      <c r="JD335" s="9"/>
      <c r="JE335" s="9"/>
      <c r="JF335" s="9"/>
      <c r="JG335" s="9"/>
      <c r="JH335" s="9"/>
      <c r="JI335" s="9"/>
      <c r="JJ335" s="9"/>
      <c r="JK335" s="9"/>
      <c r="JL335" s="9"/>
      <c r="JM335" s="9"/>
      <c r="JN335" s="9"/>
      <c r="JO335" s="9"/>
      <c r="JP335" s="9"/>
      <c r="JQ335" s="9"/>
      <c r="JR335" s="9"/>
      <c r="JS335" s="9"/>
      <c r="JT335" s="9"/>
      <c r="JU335" s="9"/>
      <c r="JV335" s="9"/>
      <c r="JW335" s="9"/>
      <c r="JX335" s="9"/>
      <c r="JY335" s="9"/>
      <c r="JZ335" s="9"/>
      <c r="KA335" s="9"/>
      <c r="KB335" s="9"/>
      <c r="KC335" s="9"/>
      <c r="KD335" s="9"/>
      <c r="KE335" s="9"/>
      <c r="KF335" s="9"/>
      <c r="KG335" s="9"/>
      <c r="KH335" s="9"/>
      <c r="KI335" s="9"/>
      <c r="KJ335" s="9"/>
      <c r="KK335" s="9"/>
      <c r="KL335" s="9"/>
      <c r="KM335" s="9"/>
      <c r="KN335" s="9"/>
      <c r="KO335" s="9"/>
      <c r="KP335" s="9"/>
      <c r="KQ335" s="9"/>
      <c r="KR335" s="9"/>
      <c r="KS335" s="9"/>
      <c r="KT335" s="9"/>
      <c r="KU335" s="9"/>
      <c r="KV335" s="9"/>
      <c r="KW335" s="9"/>
      <c r="KX335" s="9"/>
      <c r="KY335" s="9"/>
      <c r="KZ335" s="9"/>
      <c r="LA335" s="9"/>
      <c r="LB335" s="9"/>
      <c r="LC335" s="9"/>
      <c r="LD335" s="9"/>
      <c r="LE335" s="9"/>
      <c r="LF335" s="9"/>
      <c r="LG335" s="9"/>
      <c r="LH335" s="9"/>
      <c r="LI335" s="9"/>
      <c r="LJ335" s="9"/>
      <c r="LK335" s="9"/>
      <c r="LL335" s="9"/>
      <c r="LM335" s="9"/>
      <c r="LN335" s="9"/>
      <c r="LO335" s="9"/>
      <c r="LP335" s="9"/>
      <c r="LQ335" s="9"/>
      <c r="LR335" s="9"/>
      <c r="LS335" s="9"/>
      <c r="LT335" s="9"/>
    </row>
    <row r="336" spans="1:332" s="15" customFormat="1" ht="110.25" x14ac:dyDescent="0.25">
      <c r="A336" s="662" t="str">
        <f>CONCATENATE(MUEBLES2[[#This Row],[No..]],"-",MUEBLES2[[#This Row],[No. Area ]],"-",MUEBLES2[[#This Row],[No. Del Bien ]],"-",MUEBLES2[[#This Row],[No. Consecutivo del Bien ]],"-",MUEBLES2[[#This Row],[No. de inventario]])</f>
        <v>05-51-150-001-0330</v>
      </c>
      <c r="B336" s="495"/>
      <c r="C336" s="495" t="s">
        <v>7054</v>
      </c>
      <c r="D336" s="494" t="s">
        <v>4063</v>
      </c>
      <c r="E336" s="495" t="str">
        <f>VLOOKUP(MUEBLES2[[#This Row],[No..]],EDIFICIOS[],2,FALSE)</f>
        <v>SISTEMA MUNICIPAL DIF</v>
      </c>
      <c r="F336" s="495" t="str">
        <f>VLOOKUP(MUEBLES2[[#This Row],[No..]],EDIFICIOS[],3,FALSE)</f>
        <v>AV. REFORMA S/N, SECCIÓN NORTE, MANZANA 2, SANTIAGO DE ANAYA, HIDALGO</v>
      </c>
      <c r="G336" s="496" t="s">
        <v>4296</v>
      </c>
      <c r="H336" s="494" t="str">
        <f>VLOOKUP(MUEBLES2[[#This Row],[No. Area ]],AREAS[],2,FALSE)</f>
        <v>UNIDAD BÁSICA DE REHABILITACIÓN</v>
      </c>
      <c r="I336" s="496" t="str">
        <f>VLOOKUP(MUEBLES2[[#This Row],[No. Area ]],AREAS[],5,FALSE)</f>
        <v>C. BELEN GONZÁLEZ BARRERA</v>
      </c>
      <c r="J336" s="496">
        <v>167</v>
      </c>
      <c r="K336" s="494" t="str">
        <f>VLOOKUP(MUEBLES2[[#This Row],[Núm. De nomina]],PERSONAL[],2,FALSE)</f>
        <v>ENF. AYLIN HERRERA LÓPEZ</v>
      </c>
      <c r="L336" s="496" t="str">
        <f>VLOOKUP(MUEBLES2[[#This Row],[Núm. De nomina]],PERSONAL[],3,FALSE)</f>
        <v>ENFERMERA</v>
      </c>
      <c r="M336" s="494" t="s">
        <v>4403</v>
      </c>
      <c r="N336" s="529" t="s">
        <v>4692</v>
      </c>
      <c r="O336" s="497" t="str">
        <f>VLOOKUP(MUEBLES2[[#This Row],[No. Del Bien ]],BIENES[],2,FALSE)</f>
        <v>HUMIFICADOR</v>
      </c>
      <c r="P336" s="499" t="s">
        <v>2908</v>
      </c>
      <c r="Q336" s="529" t="s">
        <v>5272</v>
      </c>
      <c r="R336" s="494" t="s">
        <v>2909</v>
      </c>
      <c r="S336" s="494" t="s">
        <v>2910</v>
      </c>
      <c r="T336" s="494" t="s">
        <v>557</v>
      </c>
      <c r="U336" s="494" t="s">
        <v>40</v>
      </c>
      <c r="V336" s="525"/>
      <c r="W336" s="528" t="s">
        <v>565</v>
      </c>
      <c r="X336" s="528" t="s">
        <v>565</v>
      </c>
      <c r="Y336" s="528" t="s">
        <v>565</v>
      </c>
      <c r="Z336" s="510" t="s">
        <v>26</v>
      </c>
      <c r="AA336" s="546"/>
      <c r="AB336" s="493"/>
      <c r="AC336" s="600" t="s">
        <v>2906</v>
      </c>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c r="DL336" s="9"/>
      <c r="DM336" s="9"/>
      <c r="DN336" s="9"/>
      <c r="DO336" s="9"/>
      <c r="DP336" s="9"/>
      <c r="DQ336" s="9"/>
      <c r="DR336" s="9"/>
      <c r="DS336" s="9"/>
      <c r="DT336" s="9"/>
      <c r="DU336" s="9"/>
      <c r="DV336" s="9"/>
      <c r="DW336" s="9"/>
      <c r="DX336" s="9"/>
      <c r="DY336" s="9"/>
      <c r="DZ336" s="9"/>
      <c r="EA336" s="9"/>
      <c r="EB336" s="9"/>
      <c r="EC336" s="9"/>
      <c r="ED336" s="9"/>
      <c r="EE336" s="9"/>
      <c r="EF336" s="9"/>
      <c r="EG336" s="9"/>
      <c r="EH336" s="9"/>
      <c r="EI336" s="9"/>
      <c r="EJ336" s="9"/>
      <c r="EK336" s="9"/>
      <c r="EL336" s="9"/>
      <c r="EM336" s="9"/>
      <c r="EN336" s="9"/>
      <c r="EO336" s="9"/>
      <c r="EP336" s="9"/>
      <c r="EQ336" s="9"/>
      <c r="ER336" s="9"/>
      <c r="ES336" s="9"/>
      <c r="ET336" s="9"/>
      <c r="EU336" s="9"/>
      <c r="EV336" s="9"/>
      <c r="EW336" s="9"/>
      <c r="EX336" s="9"/>
      <c r="EY336" s="9"/>
      <c r="EZ336" s="9"/>
      <c r="FA336" s="9"/>
      <c r="FB336" s="9"/>
      <c r="FC336" s="9"/>
      <c r="FD336" s="9"/>
      <c r="FE336" s="9"/>
      <c r="FF336" s="9"/>
      <c r="FG336" s="9"/>
      <c r="FH336" s="9"/>
      <c r="FI336" s="9"/>
      <c r="FJ336" s="9"/>
      <c r="FK336" s="9"/>
      <c r="FL336" s="9"/>
      <c r="FM336" s="9"/>
      <c r="FN336" s="9"/>
      <c r="FO336" s="9"/>
      <c r="FP336" s="9"/>
      <c r="FQ336" s="9"/>
      <c r="FR336" s="9"/>
      <c r="FS336" s="9"/>
      <c r="FT336" s="9"/>
      <c r="FU336" s="9"/>
      <c r="FV336" s="9"/>
      <c r="FW336" s="9"/>
      <c r="FX336" s="9"/>
      <c r="FY336" s="9"/>
      <c r="FZ336" s="9"/>
      <c r="GA336" s="9"/>
      <c r="GB336" s="9"/>
      <c r="GC336" s="9"/>
      <c r="GD336" s="9"/>
      <c r="GE336" s="9"/>
      <c r="GF336" s="9"/>
      <c r="GG336" s="9"/>
      <c r="GH336" s="9"/>
      <c r="GI336" s="9"/>
      <c r="GJ336" s="9"/>
      <c r="GK336" s="9"/>
      <c r="GL336" s="9"/>
      <c r="GM336" s="9"/>
      <c r="GN336" s="9"/>
      <c r="GO336" s="9"/>
      <c r="GP336" s="9"/>
      <c r="GQ336" s="9"/>
      <c r="GR336" s="9"/>
      <c r="GS336" s="9"/>
      <c r="GT336" s="9"/>
      <c r="GU336" s="9"/>
      <c r="GV336" s="9"/>
      <c r="GW336" s="9"/>
      <c r="GX336" s="9"/>
      <c r="GY336" s="9"/>
      <c r="GZ336" s="9"/>
      <c r="HA336" s="9"/>
      <c r="HB336" s="9"/>
      <c r="HC336" s="9"/>
      <c r="HD336" s="9"/>
      <c r="HE336" s="9"/>
      <c r="HF336" s="9"/>
      <c r="HG336" s="9"/>
      <c r="HH336" s="9"/>
      <c r="HI336" s="9"/>
      <c r="HJ336" s="9"/>
      <c r="HK336" s="9"/>
      <c r="HL336" s="9"/>
      <c r="HM336" s="9"/>
      <c r="HN336" s="9"/>
      <c r="HO336" s="9"/>
      <c r="HP336" s="9"/>
      <c r="HQ336" s="9"/>
      <c r="HR336" s="9"/>
      <c r="HS336" s="9"/>
      <c r="HT336" s="9"/>
      <c r="HU336" s="9"/>
      <c r="HV336" s="9"/>
      <c r="HW336" s="9"/>
      <c r="HX336" s="9"/>
      <c r="HY336" s="9"/>
      <c r="HZ336" s="9"/>
      <c r="IA336" s="9"/>
      <c r="IB336" s="9"/>
      <c r="IC336" s="9"/>
      <c r="ID336" s="9"/>
      <c r="IE336" s="9"/>
      <c r="IF336" s="9"/>
      <c r="IG336" s="9"/>
      <c r="IH336" s="9"/>
      <c r="II336" s="9"/>
      <c r="IJ336" s="9"/>
      <c r="IK336" s="9"/>
      <c r="IL336" s="9"/>
      <c r="IM336" s="9"/>
      <c r="IN336" s="9"/>
      <c r="IO336" s="9"/>
      <c r="IP336" s="9"/>
      <c r="IQ336" s="9"/>
      <c r="IR336" s="9"/>
      <c r="IS336" s="9"/>
      <c r="IT336" s="9"/>
      <c r="IU336" s="9"/>
      <c r="IV336" s="9"/>
      <c r="IW336" s="9"/>
      <c r="IX336" s="9"/>
      <c r="IY336" s="9"/>
      <c r="IZ336" s="9"/>
      <c r="JA336" s="9"/>
      <c r="JB336" s="9"/>
      <c r="JC336" s="9"/>
      <c r="JD336" s="9"/>
      <c r="JE336" s="9"/>
      <c r="JF336" s="9"/>
      <c r="JG336" s="9"/>
      <c r="JH336" s="9"/>
      <c r="JI336" s="9"/>
      <c r="JJ336" s="9"/>
      <c r="JK336" s="9"/>
      <c r="JL336" s="9"/>
      <c r="JM336" s="9"/>
      <c r="JN336" s="9"/>
      <c r="JO336" s="9"/>
      <c r="JP336" s="9"/>
      <c r="JQ336" s="9"/>
      <c r="JR336" s="9"/>
      <c r="JS336" s="9"/>
      <c r="JT336" s="9"/>
      <c r="JU336" s="9"/>
      <c r="JV336" s="9"/>
      <c r="JW336" s="9"/>
      <c r="JX336" s="9"/>
      <c r="JY336" s="9"/>
      <c r="JZ336" s="9"/>
      <c r="KA336" s="9"/>
      <c r="KB336" s="9"/>
      <c r="KC336" s="9"/>
      <c r="KD336" s="9"/>
      <c r="KE336" s="9"/>
      <c r="KF336" s="9"/>
      <c r="KG336" s="9"/>
      <c r="KH336" s="9"/>
      <c r="KI336" s="9"/>
      <c r="KJ336" s="9"/>
      <c r="KK336" s="9"/>
      <c r="KL336" s="9"/>
      <c r="KM336" s="9"/>
      <c r="KN336" s="9"/>
      <c r="KO336" s="9"/>
      <c r="KP336" s="9"/>
      <c r="KQ336" s="9"/>
      <c r="KR336" s="9"/>
      <c r="KS336" s="9"/>
      <c r="KT336" s="9"/>
      <c r="KU336" s="9"/>
      <c r="KV336" s="9"/>
      <c r="KW336" s="9"/>
      <c r="KX336" s="9"/>
      <c r="KY336" s="9"/>
      <c r="KZ336" s="9"/>
      <c r="LA336" s="9"/>
      <c r="LB336" s="9"/>
      <c r="LC336" s="9"/>
      <c r="LD336" s="9"/>
      <c r="LE336" s="9"/>
      <c r="LF336" s="9"/>
      <c r="LG336" s="9"/>
      <c r="LH336" s="9"/>
      <c r="LI336" s="9"/>
      <c r="LJ336" s="9"/>
      <c r="LK336" s="9"/>
      <c r="LL336" s="9"/>
      <c r="LM336" s="9"/>
      <c r="LN336" s="9"/>
      <c r="LO336" s="9"/>
      <c r="LP336" s="9"/>
      <c r="LQ336" s="9"/>
      <c r="LR336" s="9"/>
      <c r="LS336" s="9"/>
      <c r="LT336" s="9"/>
    </row>
    <row r="337" spans="1:332" s="15" customFormat="1" ht="173.25" x14ac:dyDescent="0.25">
      <c r="A337" s="662" t="str">
        <f>CONCATENATE(MUEBLES2[[#This Row],[No..]],"-",MUEBLES2[[#This Row],[No. Area ]],"-",MUEBLES2[[#This Row],[No. Del Bien ]],"-",MUEBLES2[[#This Row],[No. Consecutivo del Bien ]],"-",MUEBLES2[[#This Row],[No. de inventario]])</f>
        <v>05-51-115-055-0331</v>
      </c>
      <c r="B337" s="495"/>
      <c r="C337" s="495" t="s">
        <v>7055</v>
      </c>
      <c r="D337" s="494" t="s">
        <v>4063</v>
      </c>
      <c r="E337" s="495" t="str">
        <f>VLOOKUP(MUEBLES2[[#This Row],[No..]],EDIFICIOS[],2,FALSE)</f>
        <v>SISTEMA MUNICIPAL DIF</v>
      </c>
      <c r="F337" s="495" t="str">
        <f>VLOOKUP(MUEBLES2[[#This Row],[No..]],EDIFICIOS[],3,FALSE)</f>
        <v>AV. REFORMA S/N, SECCIÓN NORTE, MANZANA 2, SANTIAGO DE ANAYA, HIDALGO</v>
      </c>
      <c r="G337" s="496" t="s">
        <v>4296</v>
      </c>
      <c r="H337" s="494" t="str">
        <f>VLOOKUP(MUEBLES2[[#This Row],[No. Area ]],AREAS[],2,FALSE)</f>
        <v>UNIDAD BÁSICA DE REHABILITACIÓN</v>
      </c>
      <c r="I337" s="496" t="str">
        <f>VLOOKUP(MUEBLES2[[#This Row],[No. Area ]],AREAS[],5,FALSE)</f>
        <v>C. BELEN GONZÁLEZ BARRERA</v>
      </c>
      <c r="J337" s="496">
        <v>167</v>
      </c>
      <c r="K337" s="494" t="str">
        <f>VLOOKUP(MUEBLES2[[#This Row],[Núm. De nomina]],PERSONAL[],2,FALSE)</f>
        <v>ENF. AYLIN HERRERA LÓPEZ</v>
      </c>
      <c r="L337" s="496" t="str">
        <f>VLOOKUP(MUEBLES2[[#This Row],[Núm. De nomina]],PERSONAL[],3,FALSE)</f>
        <v>ENFERMERA</v>
      </c>
      <c r="M337" s="494" t="s">
        <v>4379</v>
      </c>
      <c r="N337" s="529" t="s">
        <v>4746</v>
      </c>
      <c r="O337" s="497" t="str">
        <f>VLOOKUP(MUEBLES2[[#This Row],[No. Del Bien ]],BIENES[],2,FALSE)</f>
        <v xml:space="preserve">ESCRITORIO </v>
      </c>
      <c r="P337" s="499" t="s">
        <v>2912</v>
      </c>
      <c r="Q337" s="529" t="s">
        <v>5273</v>
      </c>
      <c r="R337" s="494" t="s">
        <v>39</v>
      </c>
      <c r="S337" s="494" t="s">
        <v>39</v>
      </c>
      <c r="T337" s="494" t="s">
        <v>39</v>
      </c>
      <c r="U337" s="494" t="s">
        <v>40</v>
      </c>
      <c r="V337" s="525">
        <v>40953</v>
      </c>
      <c r="W337" s="528">
        <v>1972</v>
      </c>
      <c r="X337" s="528">
        <v>0</v>
      </c>
      <c r="Y337" s="528">
        <v>1972</v>
      </c>
      <c r="Z337" s="510" t="s">
        <v>26</v>
      </c>
      <c r="AA337" s="546"/>
      <c r="AB337" s="493"/>
      <c r="AC337" s="600"/>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9"/>
      <c r="FK337" s="9"/>
      <c r="FL337" s="9"/>
      <c r="FM337" s="9"/>
      <c r="FN337" s="9"/>
      <c r="FO337" s="9"/>
      <c r="FP337" s="9"/>
      <c r="FQ337" s="9"/>
      <c r="FR337" s="9"/>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9"/>
      <c r="HF337" s="9"/>
      <c r="HG337" s="9"/>
      <c r="HH337" s="9"/>
      <c r="HI337" s="9"/>
      <c r="HJ337" s="9"/>
      <c r="HK337" s="9"/>
      <c r="HL337" s="9"/>
      <c r="HM337" s="9"/>
      <c r="HN337" s="9"/>
      <c r="HO337" s="9"/>
      <c r="HP337" s="9"/>
      <c r="HQ337" s="9"/>
      <c r="HR337" s="9"/>
      <c r="HS337" s="9"/>
      <c r="HT337" s="9"/>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c r="IT337" s="9"/>
      <c r="IU337" s="9"/>
      <c r="IV337" s="9"/>
      <c r="IW337" s="9"/>
      <c r="IX337" s="9"/>
      <c r="IY337" s="9"/>
      <c r="IZ337" s="9"/>
      <c r="JA337" s="9"/>
      <c r="JB337" s="9"/>
      <c r="JC337" s="9"/>
      <c r="JD337" s="9"/>
      <c r="JE337" s="9"/>
      <c r="JF337" s="9"/>
      <c r="JG337" s="9"/>
      <c r="JH337" s="9"/>
      <c r="JI337" s="9"/>
      <c r="JJ337" s="9"/>
      <c r="JK337" s="9"/>
      <c r="JL337" s="9"/>
      <c r="JM337" s="9"/>
      <c r="JN337" s="9"/>
      <c r="JO337" s="9"/>
      <c r="JP337" s="9"/>
      <c r="JQ337" s="9"/>
      <c r="JR337" s="9"/>
      <c r="JS337" s="9"/>
      <c r="JT337" s="9"/>
      <c r="JU337" s="9"/>
      <c r="JV337" s="9"/>
      <c r="JW337" s="9"/>
      <c r="JX337" s="9"/>
      <c r="JY337" s="9"/>
      <c r="JZ337" s="9"/>
      <c r="KA337" s="9"/>
      <c r="KB337" s="9"/>
      <c r="KC337" s="9"/>
      <c r="KD337" s="9"/>
      <c r="KE337" s="9"/>
      <c r="KF337" s="9"/>
      <c r="KG337" s="9"/>
      <c r="KH337" s="9"/>
      <c r="KI337" s="9"/>
      <c r="KJ337" s="9"/>
      <c r="KK337" s="9"/>
      <c r="KL337" s="9"/>
      <c r="KM337" s="9"/>
      <c r="KN337" s="9"/>
      <c r="KO337" s="9"/>
      <c r="KP337" s="9"/>
      <c r="KQ337" s="9"/>
      <c r="KR337" s="9"/>
      <c r="KS337" s="9"/>
      <c r="KT337" s="9"/>
      <c r="KU337" s="9"/>
      <c r="KV337" s="9"/>
      <c r="KW337" s="9"/>
      <c r="KX337" s="9"/>
      <c r="KY337" s="9"/>
      <c r="KZ337" s="9"/>
      <c r="LA337" s="9"/>
      <c r="LB337" s="9"/>
      <c r="LC337" s="9"/>
      <c r="LD337" s="9"/>
      <c r="LE337" s="9"/>
      <c r="LF337" s="9"/>
      <c r="LG337" s="9"/>
      <c r="LH337" s="9"/>
      <c r="LI337" s="9"/>
      <c r="LJ337" s="9"/>
      <c r="LK337" s="9"/>
      <c r="LL337" s="9"/>
      <c r="LM337" s="9"/>
      <c r="LN337" s="9"/>
      <c r="LO337" s="9"/>
      <c r="LP337" s="9"/>
      <c r="LQ337" s="9"/>
      <c r="LR337" s="9"/>
      <c r="LS337" s="9"/>
      <c r="LT337" s="9"/>
    </row>
    <row r="338" spans="1:332" s="15" customFormat="1" ht="110.25" x14ac:dyDescent="0.25">
      <c r="A338" s="662" t="str">
        <f>CONCATENATE(MUEBLES2[[#This Row],[No..]],"-",MUEBLES2[[#This Row],[No. Area ]],"-",MUEBLES2[[#This Row],[No. Del Bien ]],"-",MUEBLES2[[#This Row],[No. Consecutivo del Bien ]],"-",MUEBLES2[[#This Row],[No. de inventario]])</f>
        <v>05-51-007-009-0332</v>
      </c>
      <c r="B338" s="495"/>
      <c r="C338" s="495" t="s">
        <v>7056</v>
      </c>
      <c r="D338" s="494" t="s">
        <v>4063</v>
      </c>
      <c r="E338" s="495" t="str">
        <f>VLOOKUP(MUEBLES2[[#This Row],[No..]],EDIFICIOS[],2,FALSE)</f>
        <v>SISTEMA MUNICIPAL DIF</v>
      </c>
      <c r="F338" s="495" t="str">
        <f>VLOOKUP(MUEBLES2[[#This Row],[No..]],EDIFICIOS[],3,FALSE)</f>
        <v>AV. REFORMA S/N, SECCIÓN NORTE, MANZANA 2, SANTIAGO DE ANAYA, HIDALGO</v>
      </c>
      <c r="G338" s="496" t="s">
        <v>4296</v>
      </c>
      <c r="H338" s="494" t="str">
        <f>VLOOKUP(MUEBLES2[[#This Row],[No. Area ]],AREAS[],2,FALSE)</f>
        <v>UNIDAD BÁSICA DE REHABILITACIÓN</v>
      </c>
      <c r="I338" s="496" t="str">
        <f>VLOOKUP(MUEBLES2[[#This Row],[No. Area ]],AREAS[],5,FALSE)</f>
        <v>C. BELEN GONZÁLEZ BARRERA</v>
      </c>
      <c r="J338" s="496">
        <v>167</v>
      </c>
      <c r="K338" s="494" t="str">
        <f>VLOOKUP(MUEBLES2[[#This Row],[Núm. De nomina]],PERSONAL[],2,FALSE)</f>
        <v>ENF. AYLIN HERRERA LÓPEZ</v>
      </c>
      <c r="L338" s="496" t="str">
        <f>VLOOKUP(MUEBLES2[[#This Row],[Núm. De nomina]],PERSONAL[],3,FALSE)</f>
        <v>ENFERMERA</v>
      </c>
      <c r="M338" s="494" t="s">
        <v>4698</v>
      </c>
      <c r="N338" s="529" t="s">
        <v>4700</v>
      </c>
      <c r="O338" s="497" t="str">
        <f>VLOOKUP(MUEBLES2[[#This Row],[No. Del Bien ]],BIENES[],2,FALSE)</f>
        <v>ANAQUEL</v>
      </c>
      <c r="P338" s="499" t="s">
        <v>2914</v>
      </c>
      <c r="Q338" s="529" t="s">
        <v>5274</v>
      </c>
      <c r="R338" s="494" t="s">
        <v>557</v>
      </c>
      <c r="S338" s="494" t="s">
        <v>557</v>
      </c>
      <c r="T338" s="494" t="s">
        <v>557</v>
      </c>
      <c r="U338" s="494" t="s">
        <v>40</v>
      </c>
      <c r="V338" s="525"/>
      <c r="W338" s="528"/>
      <c r="X338" s="528"/>
      <c r="Y338" s="528"/>
      <c r="Z338" s="510" t="s">
        <v>26</v>
      </c>
      <c r="AA338" s="546"/>
      <c r="AB338" s="493"/>
      <c r="AC338" s="600"/>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c r="DL338" s="9"/>
      <c r="DM338" s="9"/>
      <c r="DN338" s="9"/>
      <c r="DO338" s="9"/>
      <c r="DP338" s="9"/>
      <c r="DQ338" s="9"/>
      <c r="DR338" s="9"/>
      <c r="DS338" s="9"/>
      <c r="DT338" s="9"/>
      <c r="DU338" s="9"/>
      <c r="DV338" s="9"/>
      <c r="DW338" s="9"/>
      <c r="DX338" s="9"/>
      <c r="DY338" s="9"/>
      <c r="DZ338" s="9"/>
      <c r="EA338" s="9"/>
      <c r="EB338" s="9"/>
      <c r="EC338" s="9"/>
      <c r="ED338" s="9"/>
      <c r="EE338" s="9"/>
      <c r="EF338" s="9"/>
      <c r="EG338" s="9"/>
      <c r="EH338" s="9"/>
      <c r="EI338" s="9"/>
      <c r="EJ338" s="9"/>
      <c r="EK338" s="9"/>
      <c r="EL338" s="9"/>
      <c r="EM338" s="9"/>
      <c r="EN338" s="9"/>
      <c r="EO338" s="9"/>
      <c r="EP338" s="9"/>
      <c r="EQ338" s="9"/>
      <c r="ER338" s="9"/>
      <c r="ES338" s="9"/>
      <c r="ET338" s="9"/>
      <c r="EU338" s="9"/>
      <c r="EV338" s="9"/>
      <c r="EW338" s="9"/>
      <c r="EX338" s="9"/>
      <c r="EY338" s="9"/>
      <c r="EZ338" s="9"/>
      <c r="FA338" s="9"/>
      <c r="FB338" s="9"/>
      <c r="FC338" s="9"/>
      <c r="FD338" s="9"/>
      <c r="FE338" s="9"/>
      <c r="FF338" s="9"/>
      <c r="FG338" s="9"/>
      <c r="FH338" s="9"/>
      <c r="FI338" s="9"/>
      <c r="FJ338" s="9"/>
      <c r="FK338" s="9"/>
      <c r="FL338" s="9"/>
      <c r="FM338" s="9"/>
      <c r="FN338" s="9"/>
      <c r="FO338" s="9"/>
      <c r="FP338" s="9"/>
      <c r="FQ338" s="9"/>
      <c r="FR338" s="9"/>
      <c r="FS338" s="9"/>
      <c r="FT338" s="9"/>
      <c r="FU338" s="9"/>
      <c r="FV338" s="9"/>
      <c r="FW338" s="9"/>
      <c r="FX338" s="9"/>
      <c r="FY338" s="9"/>
      <c r="FZ338" s="9"/>
      <c r="GA338" s="9"/>
      <c r="GB338" s="9"/>
      <c r="GC338" s="9"/>
      <c r="GD338" s="9"/>
      <c r="GE338" s="9"/>
      <c r="GF338" s="9"/>
      <c r="GG338" s="9"/>
      <c r="GH338" s="9"/>
      <c r="GI338" s="9"/>
      <c r="GJ338" s="9"/>
      <c r="GK338" s="9"/>
      <c r="GL338" s="9"/>
      <c r="GM338" s="9"/>
      <c r="GN338" s="9"/>
      <c r="GO338" s="9"/>
      <c r="GP338" s="9"/>
      <c r="GQ338" s="9"/>
      <c r="GR338" s="9"/>
      <c r="GS338" s="9"/>
      <c r="GT338" s="9"/>
      <c r="GU338" s="9"/>
      <c r="GV338" s="9"/>
      <c r="GW338" s="9"/>
      <c r="GX338" s="9"/>
      <c r="GY338" s="9"/>
      <c r="GZ338" s="9"/>
      <c r="HA338" s="9"/>
      <c r="HB338" s="9"/>
      <c r="HC338" s="9"/>
      <c r="HD338" s="9"/>
      <c r="HE338" s="9"/>
      <c r="HF338" s="9"/>
      <c r="HG338" s="9"/>
      <c r="HH338" s="9"/>
      <c r="HI338" s="9"/>
      <c r="HJ338" s="9"/>
      <c r="HK338" s="9"/>
      <c r="HL338" s="9"/>
      <c r="HM338" s="9"/>
      <c r="HN338" s="9"/>
      <c r="HO338" s="9"/>
      <c r="HP338" s="9"/>
      <c r="HQ338" s="9"/>
      <c r="HR338" s="9"/>
      <c r="HS338" s="9"/>
      <c r="HT338" s="9"/>
      <c r="HU338" s="9"/>
      <c r="HV338" s="9"/>
      <c r="HW338" s="9"/>
      <c r="HX338" s="9"/>
      <c r="HY338" s="9"/>
      <c r="HZ338" s="9"/>
      <c r="IA338" s="9"/>
      <c r="IB338" s="9"/>
      <c r="IC338" s="9"/>
      <c r="ID338" s="9"/>
      <c r="IE338" s="9"/>
      <c r="IF338" s="9"/>
      <c r="IG338" s="9"/>
      <c r="IH338" s="9"/>
      <c r="II338" s="9"/>
      <c r="IJ338" s="9"/>
      <c r="IK338" s="9"/>
      <c r="IL338" s="9"/>
      <c r="IM338" s="9"/>
      <c r="IN338" s="9"/>
      <c r="IO338" s="9"/>
      <c r="IP338" s="9"/>
      <c r="IQ338" s="9"/>
      <c r="IR338" s="9"/>
      <c r="IS338" s="9"/>
      <c r="IT338" s="9"/>
      <c r="IU338" s="9"/>
      <c r="IV338" s="9"/>
      <c r="IW338" s="9"/>
      <c r="IX338" s="9"/>
      <c r="IY338" s="9"/>
      <c r="IZ338" s="9"/>
      <c r="JA338" s="9"/>
      <c r="JB338" s="9"/>
      <c r="JC338" s="9"/>
      <c r="JD338" s="9"/>
      <c r="JE338" s="9"/>
      <c r="JF338" s="9"/>
      <c r="JG338" s="9"/>
      <c r="JH338" s="9"/>
      <c r="JI338" s="9"/>
      <c r="JJ338" s="9"/>
      <c r="JK338" s="9"/>
      <c r="JL338" s="9"/>
      <c r="JM338" s="9"/>
      <c r="JN338" s="9"/>
      <c r="JO338" s="9"/>
      <c r="JP338" s="9"/>
      <c r="JQ338" s="9"/>
      <c r="JR338" s="9"/>
      <c r="JS338" s="9"/>
      <c r="JT338" s="9"/>
      <c r="JU338" s="9"/>
      <c r="JV338" s="9"/>
      <c r="JW338" s="9"/>
      <c r="JX338" s="9"/>
      <c r="JY338" s="9"/>
      <c r="JZ338" s="9"/>
      <c r="KA338" s="9"/>
      <c r="KB338" s="9"/>
      <c r="KC338" s="9"/>
      <c r="KD338" s="9"/>
      <c r="KE338" s="9"/>
      <c r="KF338" s="9"/>
      <c r="KG338" s="9"/>
      <c r="KH338" s="9"/>
      <c r="KI338" s="9"/>
      <c r="KJ338" s="9"/>
      <c r="KK338" s="9"/>
      <c r="KL338" s="9"/>
      <c r="KM338" s="9"/>
      <c r="KN338" s="9"/>
      <c r="KO338" s="9"/>
      <c r="KP338" s="9"/>
      <c r="KQ338" s="9"/>
      <c r="KR338" s="9"/>
      <c r="KS338" s="9"/>
      <c r="KT338" s="9"/>
      <c r="KU338" s="9"/>
      <c r="KV338" s="9"/>
      <c r="KW338" s="9"/>
      <c r="KX338" s="9"/>
      <c r="KY338" s="9"/>
      <c r="KZ338" s="9"/>
      <c r="LA338" s="9"/>
      <c r="LB338" s="9"/>
      <c r="LC338" s="9"/>
      <c r="LD338" s="9"/>
      <c r="LE338" s="9"/>
      <c r="LF338" s="9"/>
      <c r="LG338" s="9"/>
      <c r="LH338" s="9"/>
      <c r="LI338" s="9"/>
      <c r="LJ338" s="9"/>
      <c r="LK338" s="9"/>
      <c r="LL338" s="9"/>
      <c r="LM338" s="9"/>
      <c r="LN338" s="9"/>
      <c r="LO338" s="9"/>
      <c r="LP338" s="9"/>
      <c r="LQ338" s="9"/>
      <c r="LR338" s="9"/>
      <c r="LS338" s="9"/>
      <c r="LT338" s="9"/>
    </row>
    <row r="339" spans="1:332" s="15" customFormat="1" ht="110.25" x14ac:dyDescent="0.25">
      <c r="A339" s="662" t="str">
        <f>CONCATENATE(MUEBLES2[[#This Row],[No..]],"-",MUEBLES2[[#This Row],[No. Area ]],"-",MUEBLES2[[#This Row],[No. Del Bien ]],"-",MUEBLES2[[#This Row],[No. Consecutivo del Bien ]],"-",MUEBLES2[[#This Row],[No. de inventario]])</f>
        <v>05-51-007-010-0333</v>
      </c>
      <c r="B339" s="495"/>
      <c r="C339" s="495" t="s">
        <v>7057</v>
      </c>
      <c r="D339" s="494" t="s">
        <v>4063</v>
      </c>
      <c r="E339" s="495" t="str">
        <f>VLOOKUP(MUEBLES2[[#This Row],[No..]],EDIFICIOS[],2,FALSE)</f>
        <v>SISTEMA MUNICIPAL DIF</v>
      </c>
      <c r="F339" s="495" t="str">
        <f>VLOOKUP(MUEBLES2[[#This Row],[No..]],EDIFICIOS[],3,FALSE)</f>
        <v>AV. REFORMA S/N, SECCIÓN NORTE, MANZANA 2, SANTIAGO DE ANAYA, HIDALGO</v>
      </c>
      <c r="G339" s="496" t="s">
        <v>4296</v>
      </c>
      <c r="H339" s="494" t="str">
        <f>VLOOKUP(MUEBLES2[[#This Row],[No. Area ]],AREAS[],2,FALSE)</f>
        <v>UNIDAD BÁSICA DE REHABILITACIÓN</v>
      </c>
      <c r="I339" s="496" t="str">
        <f>VLOOKUP(MUEBLES2[[#This Row],[No. Area ]],AREAS[],5,FALSE)</f>
        <v>C. BELEN GONZÁLEZ BARRERA</v>
      </c>
      <c r="J339" s="496">
        <v>167</v>
      </c>
      <c r="K339" s="494" t="str">
        <f>VLOOKUP(MUEBLES2[[#This Row],[Núm. De nomina]],PERSONAL[],2,FALSE)</f>
        <v>ENF. AYLIN HERRERA LÓPEZ</v>
      </c>
      <c r="L339" s="496" t="str">
        <f>VLOOKUP(MUEBLES2[[#This Row],[Núm. De nomina]],PERSONAL[],3,FALSE)</f>
        <v>ENFERMERA</v>
      </c>
      <c r="M339" s="494" t="s">
        <v>4698</v>
      </c>
      <c r="N339" s="529" t="s">
        <v>4701</v>
      </c>
      <c r="O339" s="497" t="str">
        <f>VLOOKUP(MUEBLES2[[#This Row],[No. Del Bien ]],BIENES[],2,FALSE)</f>
        <v>ANAQUEL</v>
      </c>
      <c r="P339" s="499" t="s">
        <v>2914</v>
      </c>
      <c r="Q339" s="529" t="s">
        <v>5275</v>
      </c>
      <c r="R339" s="494" t="s">
        <v>557</v>
      </c>
      <c r="S339" s="494" t="s">
        <v>557</v>
      </c>
      <c r="T339" s="494" t="s">
        <v>557</v>
      </c>
      <c r="U339" s="494" t="s">
        <v>40</v>
      </c>
      <c r="V339" s="525"/>
      <c r="W339" s="528"/>
      <c r="X339" s="528"/>
      <c r="Y339" s="528"/>
      <c r="Z339" s="510" t="s">
        <v>26</v>
      </c>
      <c r="AA339" s="546"/>
      <c r="AB339" s="493"/>
      <c r="AC339" s="600"/>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c r="DL339" s="9"/>
      <c r="DM339" s="9"/>
      <c r="DN339" s="9"/>
      <c r="DO339" s="9"/>
      <c r="DP339" s="9"/>
      <c r="DQ339" s="9"/>
      <c r="DR339" s="9"/>
      <c r="DS339" s="9"/>
      <c r="DT339" s="9"/>
      <c r="DU339" s="9"/>
      <c r="DV339" s="9"/>
      <c r="DW339" s="9"/>
      <c r="DX339" s="9"/>
      <c r="DY339" s="9"/>
      <c r="DZ339" s="9"/>
      <c r="EA339" s="9"/>
      <c r="EB339" s="9"/>
      <c r="EC339" s="9"/>
      <c r="ED339" s="9"/>
      <c r="EE339" s="9"/>
      <c r="EF339" s="9"/>
      <c r="EG339" s="9"/>
      <c r="EH339" s="9"/>
      <c r="EI339" s="9"/>
      <c r="EJ339" s="9"/>
      <c r="EK339" s="9"/>
      <c r="EL339" s="9"/>
      <c r="EM339" s="9"/>
      <c r="EN339" s="9"/>
      <c r="EO339" s="9"/>
      <c r="EP339" s="9"/>
      <c r="EQ339" s="9"/>
      <c r="ER339" s="9"/>
      <c r="ES339" s="9"/>
      <c r="ET339" s="9"/>
      <c r="EU339" s="9"/>
      <c r="EV339" s="9"/>
      <c r="EW339" s="9"/>
      <c r="EX339" s="9"/>
      <c r="EY339" s="9"/>
      <c r="EZ339" s="9"/>
      <c r="FA339" s="9"/>
      <c r="FB339" s="9"/>
      <c r="FC339" s="9"/>
      <c r="FD339" s="9"/>
      <c r="FE339" s="9"/>
      <c r="FF339" s="9"/>
      <c r="FG339" s="9"/>
      <c r="FH339" s="9"/>
      <c r="FI339" s="9"/>
      <c r="FJ339" s="9"/>
      <c r="FK339" s="9"/>
      <c r="FL339" s="9"/>
      <c r="FM339" s="9"/>
      <c r="FN339" s="9"/>
      <c r="FO339" s="9"/>
      <c r="FP339" s="9"/>
      <c r="FQ339" s="9"/>
      <c r="FR339" s="9"/>
      <c r="FS339" s="9"/>
      <c r="FT339" s="9"/>
      <c r="FU339" s="9"/>
      <c r="FV339" s="9"/>
      <c r="FW339" s="9"/>
      <c r="FX339" s="9"/>
      <c r="FY339" s="9"/>
      <c r="FZ339" s="9"/>
      <c r="GA339" s="9"/>
      <c r="GB339" s="9"/>
      <c r="GC339" s="9"/>
      <c r="GD339" s="9"/>
      <c r="GE339" s="9"/>
      <c r="GF339" s="9"/>
      <c r="GG339" s="9"/>
      <c r="GH339" s="9"/>
      <c r="GI339" s="9"/>
      <c r="GJ339" s="9"/>
      <c r="GK339" s="9"/>
      <c r="GL339" s="9"/>
      <c r="GM339" s="9"/>
      <c r="GN339" s="9"/>
      <c r="GO339" s="9"/>
      <c r="GP339" s="9"/>
      <c r="GQ339" s="9"/>
      <c r="GR339" s="9"/>
      <c r="GS339" s="9"/>
      <c r="GT339" s="9"/>
      <c r="GU339" s="9"/>
      <c r="GV339" s="9"/>
      <c r="GW339" s="9"/>
      <c r="GX339" s="9"/>
      <c r="GY339" s="9"/>
      <c r="GZ339" s="9"/>
      <c r="HA339" s="9"/>
      <c r="HB339" s="9"/>
      <c r="HC339" s="9"/>
      <c r="HD339" s="9"/>
      <c r="HE339" s="9"/>
      <c r="HF339" s="9"/>
      <c r="HG339" s="9"/>
      <c r="HH339" s="9"/>
      <c r="HI339" s="9"/>
      <c r="HJ339" s="9"/>
      <c r="HK339" s="9"/>
      <c r="HL339" s="9"/>
      <c r="HM339" s="9"/>
      <c r="HN339" s="9"/>
      <c r="HO339" s="9"/>
      <c r="HP339" s="9"/>
      <c r="HQ339" s="9"/>
      <c r="HR339" s="9"/>
      <c r="HS339" s="9"/>
      <c r="HT339" s="9"/>
      <c r="HU339" s="9"/>
      <c r="HV339" s="9"/>
      <c r="HW339" s="9"/>
      <c r="HX339" s="9"/>
      <c r="HY339" s="9"/>
      <c r="HZ339" s="9"/>
      <c r="IA339" s="9"/>
      <c r="IB339" s="9"/>
      <c r="IC339" s="9"/>
      <c r="ID339" s="9"/>
      <c r="IE339" s="9"/>
      <c r="IF339" s="9"/>
      <c r="IG339" s="9"/>
      <c r="IH339" s="9"/>
      <c r="II339" s="9"/>
      <c r="IJ339" s="9"/>
      <c r="IK339" s="9"/>
      <c r="IL339" s="9"/>
      <c r="IM339" s="9"/>
      <c r="IN339" s="9"/>
      <c r="IO339" s="9"/>
      <c r="IP339" s="9"/>
      <c r="IQ339" s="9"/>
      <c r="IR339" s="9"/>
      <c r="IS339" s="9"/>
      <c r="IT339" s="9"/>
      <c r="IU339" s="9"/>
      <c r="IV339" s="9"/>
      <c r="IW339" s="9"/>
      <c r="IX339" s="9"/>
      <c r="IY339" s="9"/>
      <c r="IZ339" s="9"/>
      <c r="JA339" s="9"/>
      <c r="JB339" s="9"/>
      <c r="JC339" s="9"/>
      <c r="JD339" s="9"/>
      <c r="JE339" s="9"/>
      <c r="JF339" s="9"/>
      <c r="JG339" s="9"/>
      <c r="JH339" s="9"/>
      <c r="JI339" s="9"/>
      <c r="JJ339" s="9"/>
      <c r="JK339" s="9"/>
      <c r="JL339" s="9"/>
      <c r="JM339" s="9"/>
      <c r="JN339" s="9"/>
      <c r="JO339" s="9"/>
      <c r="JP339" s="9"/>
      <c r="JQ339" s="9"/>
      <c r="JR339" s="9"/>
      <c r="JS339" s="9"/>
      <c r="JT339" s="9"/>
      <c r="JU339" s="9"/>
      <c r="JV339" s="9"/>
      <c r="JW339" s="9"/>
      <c r="JX339" s="9"/>
      <c r="JY339" s="9"/>
      <c r="JZ339" s="9"/>
      <c r="KA339" s="9"/>
      <c r="KB339" s="9"/>
      <c r="KC339" s="9"/>
      <c r="KD339" s="9"/>
      <c r="KE339" s="9"/>
      <c r="KF339" s="9"/>
      <c r="KG339" s="9"/>
      <c r="KH339" s="9"/>
      <c r="KI339" s="9"/>
      <c r="KJ339" s="9"/>
      <c r="KK339" s="9"/>
      <c r="KL339" s="9"/>
      <c r="KM339" s="9"/>
      <c r="KN339" s="9"/>
      <c r="KO339" s="9"/>
      <c r="KP339" s="9"/>
      <c r="KQ339" s="9"/>
      <c r="KR339" s="9"/>
      <c r="KS339" s="9"/>
      <c r="KT339" s="9"/>
      <c r="KU339" s="9"/>
      <c r="KV339" s="9"/>
      <c r="KW339" s="9"/>
      <c r="KX339" s="9"/>
      <c r="KY339" s="9"/>
      <c r="KZ339" s="9"/>
      <c r="LA339" s="9"/>
      <c r="LB339" s="9"/>
      <c r="LC339" s="9"/>
      <c r="LD339" s="9"/>
      <c r="LE339" s="9"/>
      <c r="LF339" s="9"/>
      <c r="LG339" s="9"/>
      <c r="LH339" s="9"/>
      <c r="LI339" s="9"/>
      <c r="LJ339" s="9"/>
      <c r="LK339" s="9"/>
      <c r="LL339" s="9"/>
      <c r="LM339" s="9"/>
      <c r="LN339" s="9"/>
      <c r="LO339" s="9"/>
      <c r="LP339" s="9"/>
      <c r="LQ339" s="9"/>
      <c r="LR339" s="9"/>
      <c r="LS339" s="9"/>
      <c r="LT339" s="9"/>
    </row>
    <row r="340" spans="1:332" s="15" customFormat="1" ht="110.25" x14ac:dyDescent="0.25">
      <c r="A340" s="662" t="str">
        <f>CONCATENATE(MUEBLES2[[#This Row],[No..]],"-",MUEBLES2[[#This Row],[No. Area ]],"-",MUEBLES2[[#This Row],[No. Del Bien ]],"-",MUEBLES2[[#This Row],[No. Consecutivo del Bien ]],"-",MUEBLES2[[#This Row],[No. de inventario]])</f>
        <v>05-51-007-011-0334</v>
      </c>
      <c r="B340" s="495"/>
      <c r="C340" s="495" t="s">
        <v>7058</v>
      </c>
      <c r="D340" s="494" t="s">
        <v>4063</v>
      </c>
      <c r="E340" s="495" t="str">
        <f>VLOOKUP(MUEBLES2[[#This Row],[No..]],EDIFICIOS[],2,FALSE)</f>
        <v>SISTEMA MUNICIPAL DIF</v>
      </c>
      <c r="F340" s="495" t="str">
        <f>VLOOKUP(MUEBLES2[[#This Row],[No..]],EDIFICIOS[],3,FALSE)</f>
        <v>AV. REFORMA S/N, SECCIÓN NORTE, MANZANA 2, SANTIAGO DE ANAYA, HIDALGO</v>
      </c>
      <c r="G340" s="496" t="s">
        <v>4296</v>
      </c>
      <c r="H340" s="494" t="str">
        <f>VLOOKUP(MUEBLES2[[#This Row],[No. Area ]],AREAS[],2,FALSE)</f>
        <v>UNIDAD BÁSICA DE REHABILITACIÓN</v>
      </c>
      <c r="I340" s="496" t="str">
        <f>VLOOKUP(MUEBLES2[[#This Row],[No. Area ]],AREAS[],5,FALSE)</f>
        <v>C. BELEN GONZÁLEZ BARRERA</v>
      </c>
      <c r="J340" s="496">
        <v>167</v>
      </c>
      <c r="K340" s="494" t="str">
        <f>VLOOKUP(MUEBLES2[[#This Row],[Núm. De nomina]],PERSONAL[],2,FALSE)</f>
        <v>ENF. AYLIN HERRERA LÓPEZ</v>
      </c>
      <c r="L340" s="496" t="str">
        <f>VLOOKUP(MUEBLES2[[#This Row],[Núm. De nomina]],PERSONAL[],3,FALSE)</f>
        <v>ENFERMERA</v>
      </c>
      <c r="M340" s="494" t="s">
        <v>4698</v>
      </c>
      <c r="N340" s="529" t="s">
        <v>4702</v>
      </c>
      <c r="O340" s="497" t="str">
        <f>VLOOKUP(MUEBLES2[[#This Row],[No. Del Bien ]],BIENES[],2,FALSE)</f>
        <v>ANAQUEL</v>
      </c>
      <c r="P340" s="499" t="s">
        <v>2914</v>
      </c>
      <c r="Q340" s="529" t="s">
        <v>5276</v>
      </c>
      <c r="R340" s="494" t="s">
        <v>557</v>
      </c>
      <c r="S340" s="494" t="s">
        <v>557</v>
      </c>
      <c r="T340" s="494" t="s">
        <v>557</v>
      </c>
      <c r="U340" s="494" t="s">
        <v>40</v>
      </c>
      <c r="V340" s="525"/>
      <c r="W340" s="528"/>
      <c r="X340" s="528"/>
      <c r="Y340" s="528"/>
      <c r="Z340" s="510" t="s">
        <v>26</v>
      </c>
      <c r="AA340" s="546"/>
      <c r="AB340" s="493"/>
      <c r="AC340" s="600"/>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c r="DL340" s="9"/>
      <c r="DM340" s="9"/>
      <c r="DN340" s="9"/>
      <c r="DO340" s="9"/>
      <c r="DP340" s="9"/>
      <c r="DQ340" s="9"/>
      <c r="DR340" s="9"/>
      <c r="DS340" s="9"/>
      <c r="DT340" s="9"/>
      <c r="DU340" s="9"/>
      <c r="DV340" s="9"/>
      <c r="DW340" s="9"/>
      <c r="DX340" s="9"/>
      <c r="DY340" s="9"/>
      <c r="DZ340" s="9"/>
      <c r="EA340" s="9"/>
      <c r="EB340" s="9"/>
      <c r="EC340" s="9"/>
      <c r="ED340" s="9"/>
      <c r="EE340" s="9"/>
      <c r="EF340" s="9"/>
      <c r="EG340" s="9"/>
      <c r="EH340" s="9"/>
      <c r="EI340" s="9"/>
      <c r="EJ340" s="9"/>
      <c r="EK340" s="9"/>
      <c r="EL340" s="9"/>
      <c r="EM340" s="9"/>
      <c r="EN340" s="9"/>
      <c r="EO340" s="9"/>
      <c r="EP340" s="9"/>
      <c r="EQ340" s="9"/>
      <c r="ER340" s="9"/>
      <c r="ES340" s="9"/>
      <c r="ET340" s="9"/>
      <c r="EU340" s="9"/>
      <c r="EV340" s="9"/>
      <c r="EW340" s="9"/>
      <c r="EX340" s="9"/>
      <c r="EY340" s="9"/>
      <c r="EZ340" s="9"/>
      <c r="FA340" s="9"/>
      <c r="FB340" s="9"/>
      <c r="FC340" s="9"/>
      <c r="FD340" s="9"/>
      <c r="FE340" s="9"/>
      <c r="FF340" s="9"/>
      <c r="FG340" s="9"/>
      <c r="FH340" s="9"/>
      <c r="FI340" s="9"/>
      <c r="FJ340" s="9"/>
      <c r="FK340" s="9"/>
      <c r="FL340" s="9"/>
      <c r="FM340" s="9"/>
      <c r="FN340" s="9"/>
      <c r="FO340" s="9"/>
      <c r="FP340" s="9"/>
      <c r="FQ340" s="9"/>
      <c r="FR340" s="9"/>
      <c r="FS340" s="9"/>
      <c r="FT340" s="9"/>
      <c r="FU340" s="9"/>
      <c r="FV340" s="9"/>
      <c r="FW340" s="9"/>
      <c r="FX340" s="9"/>
      <c r="FY340" s="9"/>
      <c r="FZ340" s="9"/>
      <c r="GA340" s="9"/>
      <c r="GB340" s="9"/>
      <c r="GC340" s="9"/>
      <c r="GD340" s="9"/>
      <c r="GE340" s="9"/>
      <c r="GF340" s="9"/>
      <c r="GG340" s="9"/>
      <c r="GH340" s="9"/>
      <c r="GI340" s="9"/>
      <c r="GJ340" s="9"/>
      <c r="GK340" s="9"/>
      <c r="GL340" s="9"/>
      <c r="GM340" s="9"/>
      <c r="GN340" s="9"/>
      <c r="GO340" s="9"/>
      <c r="GP340" s="9"/>
      <c r="GQ340" s="9"/>
      <c r="GR340" s="9"/>
      <c r="GS340" s="9"/>
      <c r="GT340" s="9"/>
      <c r="GU340" s="9"/>
      <c r="GV340" s="9"/>
      <c r="GW340" s="9"/>
      <c r="GX340" s="9"/>
      <c r="GY340" s="9"/>
      <c r="GZ340" s="9"/>
      <c r="HA340" s="9"/>
      <c r="HB340" s="9"/>
      <c r="HC340" s="9"/>
      <c r="HD340" s="9"/>
      <c r="HE340" s="9"/>
      <c r="HF340" s="9"/>
      <c r="HG340" s="9"/>
      <c r="HH340" s="9"/>
      <c r="HI340" s="9"/>
      <c r="HJ340" s="9"/>
      <c r="HK340" s="9"/>
      <c r="HL340" s="9"/>
      <c r="HM340" s="9"/>
      <c r="HN340" s="9"/>
      <c r="HO340" s="9"/>
      <c r="HP340" s="9"/>
      <c r="HQ340" s="9"/>
      <c r="HR340" s="9"/>
      <c r="HS340" s="9"/>
      <c r="HT340" s="9"/>
      <c r="HU340" s="9"/>
      <c r="HV340" s="9"/>
      <c r="HW340" s="9"/>
      <c r="HX340" s="9"/>
      <c r="HY340" s="9"/>
      <c r="HZ340" s="9"/>
      <c r="IA340" s="9"/>
      <c r="IB340" s="9"/>
      <c r="IC340" s="9"/>
      <c r="ID340" s="9"/>
      <c r="IE340" s="9"/>
      <c r="IF340" s="9"/>
      <c r="IG340" s="9"/>
      <c r="IH340" s="9"/>
      <c r="II340" s="9"/>
      <c r="IJ340" s="9"/>
      <c r="IK340" s="9"/>
      <c r="IL340" s="9"/>
      <c r="IM340" s="9"/>
      <c r="IN340" s="9"/>
      <c r="IO340" s="9"/>
      <c r="IP340" s="9"/>
      <c r="IQ340" s="9"/>
      <c r="IR340" s="9"/>
      <c r="IS340" s="9"/>
      <c r="IT340" s="9"/>
      <c r="IU340" s="9"/>
      <c r="IV340" s="9"/>
      <c r="IW340" s="9"/>
      <c r="IX340" s="9"/>
      <c r="IY340" s="9"/>
      <c r="IZ340" s="9"/>
      <c r="JA340" s="9"/>
      <c r="JB340" s="9"/>
      <c r="JC340" s="9"/>
      <c r="JD340" s="9"/>
      <c r="JE340" s="9"/>
      <c r="JF340" s="9"/>
      <c r="JG340" s="9"/>
      <c r="JH340" s="9"/>
      <c r="JI340" s="9"/>
      <c r="JJ340" s="9"/>
      <c r="JK340" s="9"/>
      <c r="JL340" s="9"/>
      <c r="JM340" s="9"/>
      <c r="JN340" s="9"/>
      <c r="JO340" s="9"/>
      <c r="JP340" s="9"/>
      <c r="JQ340" s="9"/>
      <c r="JR340" s="9"/>
      <c r="JS340" s="9"/>
      <c r="JT340" s="9"/>
      <c r="JU340" s="9"/>
      <c r="JV340" s="9"/>
      <c r="JW340" s="9"/>
      <c r="JX340" s="9"/>
      <c r="JY340" s="9"/>
      <c r="JZ340" s="9"/>
      <c r="KA340" s="9"/>
      <c r="KB340" s="9"/>
      <c r="KC340" s="9"/>
      <c r="KD340" s="9"/>
      <c r="KE340" s="9"/>
      <c r="KF340" s="9"/>
      <c r="KG340" s="9"/>
      <c r="KH340" s="9"/>
      <c r="KI340" s="9"/>
      <c r="KJ340" s="9"/>
      <c r="KK340" s="9"/>
      <c r="KL340" s="9"/>
      <c r="KM340" s="9"/>
      <c r="KN340" s="9"/>
      <c r="KO340" s="9"/>
      <c r="KP340" s="9"/>
      <c r="KQ340" s="9"/>
      <c r="KR340" s="9"/>
      <c r="KS340" s="9"/>
      <c r="KT340" s="9"/>
      <c r="KU340" s="9"/>
      <c r="KV340" s="9"/>
      <c r="KW340" s="9"/>
      <c r="KX340" s="9"/>
      <c r="KY340" s="9"/>
      <c r="KZ340" s="9"/>
      <c r="LA340" s="9"/>
      <c r="LB340" s="9"/>
      <c r="LC340" s="9"/>
      <c r="LD340" s="9"/>
      <c r="LE340" s="9"/>
      <c r="LF340" s="9"/>
      <c r="LG340" s="9"/>
      <c r="LH340" s="9"/>
      <c r="LI340" s="9"/>
      <c r="LJ340" s="9"/>
      <c r="LK340" s="9"/>
      <c r="LL340" s="9"/>
      <c r="LM340" s="9"/>
      <c r="LN340" s="9"/>
      <c r="LO340" s="9"/>
      <c r="LP340" s="9"/>
      <c r="LQ340" s="9"/>
      <c r="LR340" s="9"/>
      <c r="LS340" s="9"/>
      <c r="LT340" s="9"/>
    </row>
    <row r="341" spans="1:332" s="15" customFormat="1" ht="110.25" x14ac:dyDescent="0.25">
      <c r="A341" s="677" t="str">
        <f>CONCATENATE(MUEBLES2[[#This Row],[No..]],"-",MUEBLES2[[#This Row],[No. Area ]],"-",MUEBLES2[[#This Row],[No. Del Bien ]],"-",MUEBLES2[[#This Row],[No. Consecutivo del Bien ]],"-",MUEBLES2[[#This Row],[No. de inventario]])</f>
        <v>05-51-007-012-0335</v>
      </c>
      <c r="B341" s="495"/>
      <c r="C341" s="495" t="s">
        <v>7059</v>
      </c>
      <c r="D341" s="494" t="s">
        <v>4063</v>
      </c>
      <c r="E341" s="495" t="str">
        <f>VLOOKUP(MUEBLES2[[#This Row],[No..]],EDIFICIOS[],2,FALSE)</f>
        <v>SISTEMA MUNICIPAL DIF</v>
      </c>
      <c r="F341" s="495" t="str">
        <f>VLOOKUP(MUEBLES2[[#This Row],[No..]],EDIFICIOS[],3,FALSE)</f>
        <v>AV. REFORMA S/N, SECCIÓN NORTE, MANZANA 2, SANTIAGO DE ANAYA, HIDALGO</v>
      </c>
      <c r="G341" s="496" t="s">
        <v>4296</v>
      </c>
      <c r="H341" s="494" t="str">
        <f>VLOOKUP(MUEBLES2[[#This Row],[No. Area ]],AREAS[],2,FALSE)</f>
        <v>UNIDAD BÁSICA DE REHABILITACIÓN</v>
      </c>
      <c r="I341" s="496" t="str">
        <f>VLOOKUP(MUEBLES2[[#This Row],[No. Area ]],AREAS[],5,FALSE)</f>
        <v>C. BELEN GONZÁLEZ BARRERA</v>
      </c>
      <c r="J341" s="496">
        <v>167</v>
      </c>
      <c r="K341" s="494" t="str">
        <f>VLOOKUP(MUEBLES2[[#This Row],[Núm. De nomina]],PERSONAL[],2,FALSE)</f>
        <v>ENF. AYLIN HERRERA LÓPEZ</v>
      </c>
      <c r="L341" s="496" t="str">
        <f>VLOOKUP(MUEBLES2[[#This Row],[Núm. De nomina]],PERSONAL[],3,FALSE)</f>
        <v>ENFERMERA</v>
      </c>
      <c r="M341" s="494" t="s">
        <v>4698</v>
      </c>
      <c r="N341" s="530" t="s">
        <v>4703</v>
      </c>
      <c r="O341" s="497" t="str">
        <f>VLOOKUP(MUEBLES2[[#This Row],[No. Del Bien ]],BIENES[],2,FALSE)</f>
        <v>ANAQUEL</v>
      </c>
      <c r="P341" s="499" t="s">
        <v>2914</v>
      </c>
      <c r="Q341" s="529" t="s">
        <v>5277</v>
      </c>
      <c r="R341" s="494" t="s">
        <v>557</v>
      </c>
      <c r="S341" s="494" t="s">
        <v>557</v>
      </c>
      <c r="T341" s="494" t="s">
        <v>557</v>
      </c>
      <c r="U341" s="494" t="s">
        <v>40</v>
      </c>
      <c r="V341" s="525"/>
      <c r="W341" s="528"/>
      <c r="X341" s="528"/>
      <c r="Y341" s="528"/>
      <c r="Z341" s="510" t="s">
        <v>26</v>
      </c>
      <c r="AA341" s="546"/>
      <c r="AB341" s="493"/>
      <c r="AC341" s="600"/>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c r="DL341" s="9"/>
      <c r="DM341" s="9"/>
      <c r="DN341" s="9"/>
      <c r="DO341" s="9"/>
      <c r="DP341" s="9"/>
      <c r="DQ341" s="9"/>
      <c r="DR341" s="9"/>
      <c r="DS341" s="9"/>
      <c r="DT341" s="9"/>
      <c r="DU341" s="9"/>
      <c r="DV341" s="9"/>
      <c r="DW341" s="9"/>
      <c r="DX341" s="9"/>
      <c r="DY341" s="9"/>
      <c r="DZ341" s="9"/>
      <c r="EA341" s="9"/>
      <c r="EB341" s="9"/>
      <c r="EC341" s="9"/>
      <c r="ED341" s="9"/>
      <c r="EE341" s="9"/>
      <c r="EF341" s="9"/>
      <c r="EG341" s="9"/>
      <c r="EH341" s="9"/>
      <c r="EI341" s="9"/>
      <c r="EJ341" s="9"/>
      <c r="EK341" s="9"/>
      <c r="EL341" s="9"/>
      <c r="EM341" s="9"/>
      <c r="EN341" s="9"/>
      <c r="EO341" s="9"/>
      <c r="EP341" s="9"/>
      <c r="EQ341" s="9"/>
      <c r="ER341" s="9"/>
      <c r="ES341" s="9"/>
      <c r="ET341" s="9"/>
      <c r="EU341" s="9"/>
      <c r="EV341" s="9"/>
      <c r="EW341" s="9"/>
      <c r="EX341" s="9"/>
      <c r="EY341" s="9"/>
      <c r="EZ341" s="9"/>
      <c r="FA341" s="9"/>
      <c r="FB341" s="9"/>
      <c r="FC341" s="9"/>
      <c r="FD341" s="9"/>
      <c r="FE341" s="9"/>
      <c r="FF341" s="9"/>
      <c r="FG341" s="9"/>
      <c r="FH341" s="9"/>
      <c r="FI341" s="9"/>
      <c r="FJ341" s="9"/>
      <c r="FK341" s="9"/>
      <c r="FL341" s="9"/>
      <c r="FM341" s="9"/>
      <c r="FN341" s="9"/>
      <c r="FO341" s="9"/>
      <c r="FP341" s="9"/>
      <c r="FQ341" s="9"/>
      <c r="FR341" s="9"/>
      <c r="FS341" s="9"/>
      <c r="FT341" s="9"/>
      <c r="FU341" s="9"/>
      <c r="FV341" s="9"/>
      <c r="FW341" s="9"/>
      <c r="FX341" s="9"/>
      <c r="FY341" s="9"/>
      <c r="FZ341" s="9"/>
      <c r="GA341" s="9"/>
      <c r="GB341" s="9"/>
      <c r="GC341" s="9"/>
      <c r="GD341" s="9"/>
      <c r="GE341" s="9"/>
      <c r="GF341" s="9"/>
      <c r="GG341" s="9"/>
      <c r="GH341" s="9"/>
      <c r="GI341" s="9"/>
      <c r="GJ341" s="9"/>
      <c r="GK341" s="9"/>
      <c r="GL341" s="9"/>
      <c r="GM341" s="9"/>
      <c r="GN341" s="9"/>
      <c r="GO341" s="9"/>
      <c r="GP341" s="9"/>
      <c r="GQ341" s="9"/>
      <c r="GR341" s="9"/>
      <c r="GS341" s="9"/>
      <c r="GT341" s="9"/>
      <c r="GU341" s="9"/>
      <c r="GV341" s="9"/>
      <c r="GW341" s="9"/>
      <c r="GX341" s="9"/>
      <c r="GY341" s="9"/>
      <c r="GZ341" s="9"/>
      <c r="HA341" s="9"/>
      <c r="HB341" s="9"/>
      <c r="HC341" s="9"/>
      <c r="HD341" s="9"/>
      <c r="HE341" s="9"/>
      <c r="HF341" s="9"/>
      <c r="HG341" s="9"/>
      <c r="HH341" s="9"/>
      <c r="HI341" s="9"/>
      <c r="HJ341" s="9"/>
      <c r="HK341" s="9"/>
      <c r="HL341" s="9"/>
      <c r="HM341" s="9"/>
      <c r="HN341" s="9"/>
      <c r="HO341" s="9"/>
      <c r="HP341" s="9"/>
      <c r="HQ341" s="9"/>
      <c r="HR341" s="9"/>
      <c r="HS341" s="9"/>
      <c r="HT341" s="9"/>
      <c r="HU341" s="9"/>
      <c r="HV341" s="9"/>
      <c r="HW341" s="9"/>
      <c r="HX341" s="9"/>
      <c r="HY341" s="9"/>
      <c r="HZ341" s="9"/>
      <c r="IA341" s="9"/>
      <c r="IB341" s="9"/>
      <c r="IC341" s="9"/>
      <c r="ID341" s="9"/>
      <c r="IE341" s="9"/>
      <c r="IF341" s="9"/>
      <c r="IG341" s="9"/>
      <c r="IH341" s="9"/>
      <c r="II341" s="9"/>
      <c r="IJ341" s="9"/>
      <c r="IK341" s="9"/>
      <c r="IL341" s="9"/>
      <c r="IM341" s="9"/>
      <c r="IN341" s="9"/>
      <c r="IO341" s="9"/>
      <c r="IP341" s="9"/>
      <c r="IQ341" s="9"/>
      <c r="IR341" s="9"/>
      <c r="IS341" s="9"/>
      <c r="IT341" s="9"/>
      <c r="IU341" s="9"/>
      <c r="IV341" s="9"/>
      <c r="IW341" s="9"/>
      <c r="IX341" s="9"/>
      <c r="IY341" s="9"/>
      <c r="IZ341" s="9"/>
      <c r="JA341" s="9"/>
      <c r="JB341" s="9"/>
      <c r="JC341" s="9"/>
      <c r="JD341" s="9"/>
      <c r="JE341" s="9"/>
      <c r="JF341" s="9"/>
      <c r="JG341" s="9"/>
      <c r="JH341" s="9"/>
      <c r="JI341" s="9"/>
      <c r="JJ341" s="9"/>
      <c r="JK341" s="9"/>
      <c r="JL341" s="9"/>
      <c r="JM341" s="9"/>
      <c r="JN341" s="9"/>
      <c r="JO341" s="9"/>
      <c r="JP341" s="9"/>
      <c r="JQ341" s="9"/>
      <c r="JR341" s="9"/>
      <c r="JS341" s="9"/>
      <c r="JT341" s="9"/>
      <c r="JU341" s="9"/>
      <c r="JV341" s="9"/>
      <c r="JW341" s="9"/>
      <c r="JX341" s="9"/>
      <c r="JY341" s="9"/>
      <c r="JZ341" s="9"/>
      <c r="KA341" s="9"/>
      <c r="KB341" s="9"/>
      <c r="KC341" s="9"/>
      <c r="KD341" s="9"/>
      <c r="KE341" s="9"/>
      <c r="KF341" s="9"/>
      <c r="KG341" s="9"/>
      <c r="KH341" s="9"/>
      <c r="KI341" s="9"/>
      <c r="KJ341" s="9"/>
      <c r="KK341" s="9"/>
      <c r="KL341" s="9"/>
      <c r="KM341" s="9"/>
      <c r="KN341" s="9"/>
      <c r="KO341" s="9"/>
      <c r="KP341" s="9"/>
      <c r="KQ341" s="9"/>
      <c r="KR341" s="9"/>
      <c r="KS341" s="9"/>
      <c r="KT341" s="9"/>
      <c r="KU341" s="9"/>
      <c r="KV341" s="9"/>
      <c r="KW341" s="9"/>
      <c r="KX341" s="9"/>
      <c r="KY341" s="9"/>
      <c r="KZ341" s="9"/>
      <c r="LA341" s="9"/>
      <c r="LB341" s="9"/>
      <c r="LC341" s="9"/>
      <c r="LD341" s="9"/>
      <c r="LE341" s="9"/>
      <c r="LF341" s="9"/>
      <c r="LG341" s="9"/>
      <c r="LH341" s="9"/>
      <c r="LI341" s="9"/>
      <c r="LJ341" s="9"/>
      <c r="LK341" s="9"/>
      <c r="LL341" s="9"/>
      <c r="LM341" s="9"/>
      <c r="LN341" s="9"/>
      <c r="LO341" s="9"/>
      <c r="LP341" s="9"/>
      <c r="LQ341" s="9"/>
      <c r="LR341" s="9"/>
      <c r="LS341" s="9"/>
      <c r="LT341" s="9"/>
    </row>
    <row r="342" spans="1:332" s="15" customFormat="1" ht="110.25" x14ac:dyDescent="0.25">
      <c r="A342" s="662" t="str">
        <f>CONCATENATE(MUEBLES2[[#This Row],[No..]],"-",MUEBLES2[[#This Row],[No. Area ]],"-",MUEBLES2[[#This Row],[No. Del Bien ]],"-",MUEBLES2[[#This Row],[No. Consecutivo del Bien ]],"-",MUEBLES2[[#This Row],[No. de inventario]])</f>
        <v>05-51-007-013-0336</v>
      </c>
      <c r="B342" s="495"/>
      <c r="C342" s="495" t="s">
        <v>7060</v>
      </c>
      <c r="D342" s="494" t="s">
        <v>4063</v>
      </c>
      <c r="E342" s="495" t="str">
        <f>VLOOKUP(MUEBLES2[[#This Row],[No..]],EDIFICIOS[],2,FALSE)</f>
        <v>SISTEMA MUNICIPAL DIF</v>
      </c>
      <c r="F342" s="495" t="str">
        <f>VLOOKUP(MUEBLES2[[#This Row],[No..]],EDIFICIOS[],3,FALSE)</f>
        <v>AV. REFORMA S/N, SECCIÓN NORTE, MANZANA 2, SANTIAGO DE ANAYA, HIDALGO</v>
      </c>
      <c r="G342" s="496" t="s">
        <v>4296</v>
      </c>
      <c r="H342" s="494" t="str">
        <f>VLOOKUP(MUEBLES2[[#This Row],[No. Area ]],AREAS[],2,FALSE)</f>
        <v>UNIDAD BÁSICA DE REHABILITACIÓN</v>
      </c>
      <c r="I342" s="496" t="str">
        <f>VLOOKUP(MUEBLES2[[#This Row],[No. Area ]],AREAS[],5,FALSE)</f>
        <v>C. BELEN GONZÁLEZ BARRERA</v>
      </c>
      <c r="J342" s="496">
        <v>167</v>
      </c>
      <c r="K342" s="494" t="str">
        <f>VLOOKUP(MUEBLES2[[#This Row],[Núm. De nomina]],PERSONAL[],2,FALSE)</f>
        <v>ENF. AYLIN HERRERA LÓPEZ</v>
      </c>
      <c r="L342" s="496" t="str">
        <f>VLOOKUP(MUEBLES2[[#This Row],[Núm. De nomina]],PERSONAL[],3,FALSE)</f>
        <v>ENFERMERA</v>
      </c>
      <c r="M342" s="494" t="s">
        <v>4698</v>
      </c>
      <c r="N342" s="529" t="s">
        <v>4704</v>
      </c>
      <c r="O342" s="497" t="str">
        <f>VLOOKUP(MUEBLES2[[#This Row],[No. Del Bien ]],BIENES[],2,FALSE)</f>
        <v>ANAQUEL</v>
      </c>
      <c r="P342" s="499" t="s">
        <v>2914</v>
      </c>
      <c r="Q342" s="529" t="s">
        <v>5278</v>
      </c>
      <c r="R342" s="494" t="s">
        <v>557</v>
      </c>
      <c r="S342" s="494" t="s">
        <v>557</v>
      </c>
      <c r="T342" s="494" t="s">
        <v>557</v>
      </c>
      <c r="U342" s="494" t="s">
        <v>40</v>
      </c>
      <c r="V342" s="525"/>
      <c r="W342" s="528"/>
      <c r="X342" s="528"/>
      <c r="Y342" s="528"/>
      <c r="Z342" s="510" t="s">
        <v>26</v>
      </c>
      <c r="AA342" s="546"/>
      <c r="AB342" s="493"/>
      <c r="AC342" s="600"/>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c r="DL342" s="9"/>
      <c r="DM342" s="9"/>
      <c r="DN342" s="9"/>
      <c r="DO342" s="9"/>
      <c r="DP342" s="9"/>
      <c r="DQ342" s="9"/>
      <c r="DR342" s="9"/>
      <c r="DS342" s="9"/>
      <c r="DT342" s="9"/>
      <c r="DU342" s="9"/>
      <c r="DV342" s="9"/>
      <c r="DW342" s="9"/>
      <c r="DX342" s="9"/>
      <c r="DY342" s="9"/>
      <c r="DZ342" s="9"/>
      <c r="EA342" s="9"/>
      <c r="EB342" s="9"/>
      <c r="EC342" s="9"/>
      <c r="ED342" s="9"/>
      <c r="EE342" s="9"/>
      <c r="EF342" s="9"/>
      <c r="EG342" s="9"/>
      <c r="EH342" s="9"/>
      <c r="EI342" s="9"/>
      <c r="EJ342" s="9"/>
      <c r="EK342" s="9"/>
      <c r="EL342" s="9"/>
      <c r="EM342" s="9"/>
      <c r="EN342" s="9"/>
      <c r="EO342" s="9"/>
      <c r="EP342" s="9"/>
      <c r="EQ342" s="9"/>
      <c r="ER342" s="9"/>
      <c r="ES342" s="9"/>
      <c r="ET342" s="9"/>
      <c r="EU342" s="9"/>
      <c r="EV342" s="9"/>
      <c r="EW342" s="9"/>
      <c r="EX342" s="9"/>
      <c r="EY342" s="9"/>
      <c r="EZ342" s="9"/>
      <c r="FA342" s="9"/>
      <c r="FB342" s="9"/>
      <c r="FC342" s="9"/>
      <c r="FD342" s="9"/>
      <c r="FE342" s="9"/>
      <c r="FF342" s="9"/>
      <c r="FG342" s="9"/>
      <c r="FH342" s="9"/>
      <c r="FI342" s="9"/>
      <c r="FJ342" s="9"/>
      <c r="FK342" s="9"/>
      <c r="FL342" s="9"/>
      <c r="FM342" s="9"/>
      <c r="FN342" s="9"/>
      <c r="FO342" s="9"/>
      <c r="FP342" s="9"/>
      <c r="FQ342" s="9"/>
      <c r="FR342" s="9"/>
      <c r="FS342" s="9"/>
      <c r="FT342" s="9"/>
      <c r="FU342" s="9"/>
      <c r="FV342" s="9"/>
      <c r="FW342" s="9"/>
      <c r="FX342" s="9"/>
      <c r="FY342" s="9"/>
      <c r="FZ342" s="9"/>
      <c r="GA342" s="9"/>
      <c r="GB342" s="9"/>
      <c r="GC342" s="9"/>
      <c r="GD342" s="9"/>
      <c r="GE342" s="9"/>
      <c r="GF342" s="9"/>
      <c r="GG342" s="9"/>
      <c r="GH342" s="9"/>
      <c r="GI342" s="9"/>
      <c r="GJ342" s="9"/>
      <c r="GK342" s="9"/>
      <c r="GL342" s="9"/>
      <c r="GM342" s="9"/>
      <c r="GN342" s="9"/>
      <c r="GO342" s="9"/>
      <c r="GP342" s="9"/>
      <c r="GQ342" s="9"/>
      <c r="GR342" s="9"/>
      <c r="GS342" s="9"/>
      <c r="GT342" s="9"/>
      <c r="GU342" s="9"/>
      <c r="GV342" s="9"/>
      <c r="GW342" s="9"/>
      <c r="GX342" s="9"/>
      <c r="GY342" s="9"/>
      <c r="GZ342" s="9"/>
      <c r="HA342" s="9"/>
      <c r="HB342" s="9"/>
      <c r="HC342" s="9"/>
      <c r="HD342" s="9"/>
      <c r="HE342" s="9"/>
      <c r="HF342" s="9"/>
      <c r="HG342" s="9"/>
      <c r="HH342" s="9"/>
      <c r="HI342" s="9"/>
      <c r="HJ342" s="9"/>
      <c r="HK342" s="9"/>
      <c r="HL342" s="9"/>
      <c r="HM342" s="9"/>
      <c r="HN342" s="9"/>
      <c r="HO342" s="9"/>
      <c r="HP342" s="9"/>
      <c r="HQ342" s="9"/>
      <c r="HR342" s="9"/>
      <c r="HS342" s="9"/>
      <c r="HT342" s="9"/>
      <c r="HU342" s="9"/>
      <c r="HV342" s="9"/>
      <c r="HW342" s="9"/>
      <c r="HX342" s="9"/>
      <c r="HY342" s="9"/>
      <c r="HZ342" s="9"/>
      <c r="IA342" s="9"/>
      <c r="IB342" s="9"/>
      <c r="IC342" s="9"/>
      <c r="ID342" s="9"/>
      <c r="IE342" s="9"/>
      <c r="IF342" s="9"/>
      <c r="IG342" s="9"/>
      <c r="IH342" s="9"/>
      <c r="II342" s="9"/>
      <c r="IJ342" s="9"/>
      <c r="IK342" s="9"/>
      <c r="IL342" s="9"/>
      <c r="IM342" s="9"/>
      <c r="IN342" s="9"/>
      <c r="IO342" s="9"/>
      <c r="IP342" s="9"/>
      <c r="IQ342" s="9"/>
      <c r="IR342" s="9"/>
      <c r="IS342" s="9"/>
      <c r="IT342" s="9"/>
      <c r="IU342" s="9"/>
      <c r="IV342" s="9"/>
      <c r="IW342" s="9"/>
      <c r="IX342" s="9"/>
      <c r="IY342" s="9"/>
      <c r="IZ342" s="9"/>
      <c r="JA342" s="9"/>
      <c r="JB342" s="9"/>
      <c r="JC342" s="9"/>
      <c r="JD342" s="9"/>
      <c r="JE342" s="9"/>
      <c r="JF342" s="9"/>
      <c r="JG342" s="9"/>
      <c r="JH342" s="9"/>
      <c r="JI342" s="9"/>
      <c r="JJ342" s="9"/>
      <c r="JK342" s="9"/>
      <c r="JL342" s="9"/>
      <c r="JM342" s="9"/>
      <c r="JN342" s="9"/>
      <c r="JO342" s="9"/>
      <c r="JP342" s="9"/>
      <c r="JQ342" s="9"/>
      <c r="JR342" s="9"/>
      <c r="JS342" s="9"/>
      <c r="JT342" s="9"/>
      <c r="JU342" s="9"/>
      <c r="JV342" s="9"/>
      <c r="JW342" s="9"/>
      <c r="JX342" s="9"/>
      <c r="JY342" s="9"/>
      <c r="JZ342" s="9"/>
      <c r="KA342" s="9"/>
      <c r="KB342" s="9"/>
      <c r="KC342" s="9"/>
      <c r="KD342" s="9"/>
      <c r="KE342" s="9"/>
      <c r="KF342" s="9"/>
      <c r="KG342" s="9"/>
      <c r="KH342" s="9"/>
      <c r="KI342" s="9"/>
      <c r="KJ342" s="9"/>
      <c r="KK342" s="9"/>
      <c r="KL342" s="9"/>
      <c r="KM342" s="9"/>
      <c r="KN342" s="9"/>
      <c r="KO342" s="9"/>
      <c r="KP342" s="9"/>
      <c r="KQ342" s="9"/>
      <c r="KR342" s="9"/>
      <c r="KS342" s="9"/>
      <c r="KT342" s="9"/>
      <c r="KU342" s="9"/>
      <c r="KV342" s="9"/>
      <c r="KW342" s="9"/>
      <c r="KX342" s="9"/>
      <c r="KY342" s="9"/>
      <c r="KZ342" s="9"/>
      <c r="LA342" s="9"/>
      <c r="LB342" s="9"/>
      <c r="LC342" s="9"/>
      <c r="LD342" s="9"/>
      <c r="LE342" s="9"/>
      <c r="LF342" s="9"/>
      <c r="LG342" s="9"/>
      <c r="LH342" s="9"/>
      <c r="LI342" s="9"/>
      <c r="LJ342" s="9"/>
      <c r="LK342" s="9"/>
      <c r="LL342" s="9"/>
      <c r="LM342" s="9"/>
      <c r="LN342" s="9"/>
      <c r="LO342" s="9"/>
      <c r="LP342" s="9"/>
      <c r="LQ342" s="9"/>
      <c r="LR342" s="9"/>
      <c r="LS342" s="9"/>
      <c r="LT342" s="9"/>
    </row>
    <row r="343" spans="1:332" s="15" customFormat="1" ht="220.5" x14ac:dyDescent="0.25">
      <c r="A343" s="662" t="str">
        <f>CONCATENATE(MUEBLES2[[#This Row],[No..]],"-",MUEBLES2[[#This Row],[No. Area ]],"-",MUEBLES2[[#This Row],[No. Del Bien ]],"-",MUEBLES2[[#This Row],[No. Consecutivo del Bien ]],"-",MUEBLES2[[#This Row],[No. de inventario]])</f>
        <v>05-48-007-014-0337</v>
      </c>
      <c r="B343" s="495"/>
      <c r="C343" s="495" t="s">
        <v>7061</v>
      </c>
      <c r="D343" s="494" t="s">
        <v>4063</v>
      </c>
      <c r="E343" s="495" t="str">
        <f>VLOOKUP(MUEBLES2[[#This Row],[No..]],EDIFICIOS[],2,FALSE)</f>
        <v>SISTEMA MUNICIPAL DIF</v>
      </c>
      <c r="F343" s="495" t="str">
        <f>VLOOKUP(MUEBLES2[[#This Row],[No..]],EDIFICIOS[],3,FALSE)</f>
        <v>AV. REFORMA S/N, SECCIÓN NORTE, MANZANA 2, SANTIAGO DE ANAYA, HIDALGO</v>
      </c>
      <c r="G343" s="496" t="s">
        <v>4293</v>
      </c>
      <c r="H343" s="494" t="str">
        <f>VLOOKUP(MUEBLES2[[#This Row],[No. Area ]],AREAS[],2,FALSE)</f>
        <v>SISTEMA MUNICIPAL PARA EL DESARROLLO INTEGRAL DE LA FAMILIA</v>
      </c>
      <c r="I343" s="496" t="str">
        <f>VLOOKUP(MUEBLES2[[#This Row],[No. Area ]],AREAS[],5,FALSE)</f>
        <v>C. BELEN GONZÁLEZ BARRERA</v>
      </c>
      <c r="J343" s="496">
        <v>119</v>
      </c>
      <c r="K343" s="494" t="str">
        <f>VLOOKUP(MUEBLES2[[#This Row],[Núm. De nomina]],PERSONAL[],2,FALSE)</f>
        <v>C. BELEN GONZÁLEZ BARRERA</v>
      </c>
      <c r="L343" s="496" t="str">
        <f>VLOOKUP(MUEBLES2[[#This Row],[Núm. De nomina]],PERSONAL[],3,FALSE)</f>
        <v xml:space="preserve">TITULAR </v>
      </c>
      <c r="M343" s="494" t="s">
        <v>4698</v>
      </c>
      <c r="N343" s="529" t="s">
        <v>4705</v>
      </c>
      <c r="O343" s="497" t="str">
        <f>VLOOKUP(MUEBLES2[[#This Row],[No. Del Bien ]],BIENES[],2,FALSE)</f>
        <v>ANAQUEL</v>
      </c>
      <c r="P343" s="499" t="s">
        <v>2914</v>
      </c>
      <c r="Q343" s="529" t="s">
        <v>5279</v>
      </c>
      <c r="R343" s="494" t="s">
        <v>557</v>
      </c>
      <c r="S343" s="494" t="s">
        <v>557</v>
      </c>
      <c r="T343" s="494" t="s">
        <v>557</v>
      </c>
      <c r="U343" s="494" t="s">
        <v>40</v>
      </c>
      <c r="V343" s="525"/>
      <c r="W343" s="528"/>
      <c r="X343" s="528"/>
      <c r="Y343" s="528"/>
      <c r="Z343" s="510" t="s">
        <v>26</v>
      </c>
      <c r="AA343" s="546"/>
      <c r="AB343" s="493"/>
      <c r="AC343" s="600"/>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c r="DL343" s="9"/>
      <c r="DM343" s="9"/>
      <c r="DN343" s="9"/>
      <c r="DO343" s="9"/>
      <c r="DP343" s="9"/>
      <c r="DQ343" s="9"/>
      <c r="DR343" s="9"/>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9"/>
      <c r="FK343" s="9"/>
      <c r="FL343" s="9"/>
      <c r="FM343" s="9"/>
      <c r="FN343" s="9"/>
      <c r="FO343" s="9"/>
      <c r="FP343" s="9"/>
      <c r="FQ343" s="9"/>
      <c r="FR343" s="9"/>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9"/>
      <c r="GQ343" s="9"/>
      <c r="GR343" s="9"/>
      <c r="GS343" s="9"/>
      <c r="GT343" s="9"/>
      <c r="GU343" s="9"/>
      <c r="GV343" s="9"/>
      <c r="GW343" s="9"/>
      <c r="GX343" s="9"/>
      <c r="GY343" s="9"/>
      <c r="GZ343" s="9"/>
      <c r="HA343" s="9"/>
      <c r="HB343" s="9"/>
      <c r="HC343" s="9"/>
      <c r="HD343" s="9"/>
      <c r="HE343" s="9"/>
      <c r="HF343" s="9"/>
      <c r="HG343" s="9"/>
      <c r="HH343" s="9"/>
      <c r="HI343" s="9"/>
      <c r="HJ343" s="9"/>
      <c r="HK343" s="9"/>
      <c r="HL343" s="9"/>
      <c r="HM343" s="9"/>
      <c r="HN343" s="9"/>
      <c r="HO343" s="9"/>
      <c r="HP343" s="9"/>
      <c r="HQ343" s="9"/>
      <c r="HR343" s="9"/>
      <c r="HS343" s="9"/>
      <c r="HT343" s="9"/>
      <c r="HU343" s="9"/>
      <c r="HV343" s="9"/>
      <c r="HW343" s="9"/>
      <c r="HX343" s="9"/>
      <c r="HY343" s="9"/>
      <c r="HZ343" s="9"/>
      <c r="IA343" s="9"/>
      <c r="IB343" s="9"/>
      <c r="IC343" s="9"/>
      <c r="ID343" s="9"/>
      <c r="IE343" s="9"/>
      <c r="IF343" s="9"/>
      <c r="IG343" s="9"/>
      <c r="IH343" s="9"/>
      <c r="II343" s="9"/>
      <c r="IJ343" s="9"/>
      <c r="IK343" s="9"/>
      <c r="IL343" s="9"/>
      <c r="IM343" s="9"/>
      <c r="IN343" s="9"/>
      <c r="IO343" s="9"/>
      <c r="IP343" s="9"/>
      <c r="IQ343" s="9"/>
      <c r="IR343" s="9"/>
      <c r="IS343" s="9"/>
      <c r="IT343" s="9"/>
      <c r="IU343" s="9"/>
      <c r="IV343" s="9"/>
      <c r="IW343" s="9"/>
      <c r="IX343" s="9"/>
      <c r="IY343" s="9"/>
      <c r="IZ343" s="9"/>
      <c r="JA343" s="9"/>
      <c r="JB343" s="9"/>
      <c r="JC343" s="9"/>
      <c r="JD343" s="9"/>
      <c r="JE343" s="9"/>
      <c r="JF343" s="9"/>
      <c r="JG343" s="9"/>
      <c r="JH343" s="9"/>
      <c r="JI343" s="9"/>
      <c r="JJ343" s="9"/>
      <c r="JK343" s="9"/>
      <c r="JL343" s="9"/>
      <c r="JM343" s="9"/>
      <c r="JN343" s="9"/>
      <c r="JO343" s="9"/>
      <c r="JP343" s="9"/>
      <c r="JQ343" s="9"/>
      <c r="JR343" s="9"/>
      <c r="JS343" s="9"/>
      <c r="JT343" s="9"/>
      <c r="JU343" s="9"/>
      <c r="JV343" s="9"/>
      <c r="JW343" s="9"/>
      <c r="JX343" s="9"/>
      <c r="JY343" s="9"/>
      <c r="JZ343" s="9"/>
      <c r="KA343" s="9"/>
      <c r="KB343" s="9"/>
      <c r="KC343" s="9"/>
      <c r="KD343" s="9"/>
      <c r="KE343" s="9"/>
      <c r="KF343" s="9"/>
      <c r="KG343" s="9"/>
      <c r="KH343" s="9"/>
      <c r="KI343" s="9"/>
      <c r="KJ343" s="9"/>
      <c r="KK343" s="9"/>
      <c r="KL343" s="9"/>
      <c r="KM343" s="9"/>
      <c r="KN343" s="9"/>
      <c r="KO343" s="9"/>
      <c r="KP343" s="9"/>
      <c r="KQ343" s="9"/>
      <c r="KR343" s="9"/>
      <c r="KS343" s="9"/>
      <c r="KT343" s="9"/>
      <c r="KU343" s="9"/>
      <c r="KV343" s="9"/>
      <c r="KW343" s="9"/>
      <c r="KX343" s="9"/>
      <c r="KY343" s="9"/>
      <c r="KZ343" s="9"/>
      <c r="LA343" s="9"/>
      <c r="LB343" s="9"/>
      <c r="LC343" s="9"/>
      <c r="LD343" s="9"/>
      <c r="LE343" s="9"/>
      <c r="LF343" s="9"/>
      <c r="LG343" s="9"/>
      <c r="LH343" s="9"/>
      <c r="LI343" s="9"/>
      <c r="LJ343" s="9"/>
      <c r="LK343" s="9"/>
      <c r="LL343" s="9"/>
      <c r="LM343" s="9"/>
      <c r="LN343" s="9"/>
      <c r="LO343" s="9"/>
      <c r="LP343" s="9"/>
      <c r="LQ343" s="9"/>
      <c r="LR343" s="9"/>
      <c r="LS343" s="9"/>
      <c r="LT343" s="9"/>
    </row>
    <row r="344" spans="1:332" s="15" customFormat="1" ht="110.25" x14ac:dyDescent="0.25">
      <c r="A344" s="662" t="str">
        <f>CONCATENATE(MUEBLES2[[#This Row],[No..]],"-",MUEBLES2[[#This Row],[No. Area ]],"-",MUEBLES2[[#This Row],[No. Del Bien ]],"-",MUEBLES2[[#This Row],[No. Consecutivo del Bien ]],"-",MUEBLES2[[#This Row],[No. de inventario]])</f>
        <v>05-51-007-015-0338</v>
      </c>
      <c r="B344" s="495"/>
      <c r="C344" s="495" t="s">
        <v>7062</v>
      </c>
      <c r="D344" s="494" t="s">
        <v>4063</v>
      </c>
      <c r="E344" s="495" t="str">
        <f>VLOOKUP(MUEBLES2[[#This Row],[No..]],EDIFICIOS[],2,FALSE)</f>
        <v>SISTEMA MUNICIPAL DIF</v>
      </c>
      <c r="F344" s="495" t="str">
        <f>VLOOKUP(MUEBLES2[[#This Row],[No..]],EDIFICIOS[],3,FALSE)</f>
        <v>AV. REFORMA S/N, SECCIÓN NORTE, MANZANA 2, SANTIAGO DE ANAYA, HIDALGO</v>
      </c>
      <c r="G344" s="496" t="s">
        <v>4296</v>
      </c>
      <c r="H344" s="494" t="str">
        <f>VLOOKUP(MUEBLES2[[#This Row],[No. Area ]],AREAS[],2,FALSE)</f>
        <v>UNIDAD BÁSICA DE REHABILITACIÓN</v>
      </c>
      <c r="I344" s="496" t="str">
        <f>VLOOKUP(MUEBLES2[[#This Row],[No. Area ]],AREAS[],5,FALSE)</f>
        <v>C. BELEN GONZÁLEZ BARRERA</v>
      </c>
      <c r="J344" s="496">
        <v>167</v>
      </c>
      <c r="K344" s="494" t="str">
        <f>VLOOKUP(MUEBLES2[[#This Row],[Núm. De nomina]],PERSONAL[],2,FALSE)</f>
        <v>ENF. AYLIN HERRERA LÓPEZ</v>
      </c>
      <c r="L344" s="496" t="str">
        <f>VLOOKUP(MUEBLES2[[#This Row],[Núm. De nomina]],PERSONAL[],3,FALSE)</f>
        <v>ENFERMERA</v>
      </c>
      <c r="M344" s="494" t="s">
        <v>4698</v>
      </c>
      <c r="N344" s="529" t="s">
        <v>4706</v>
      </c>
      <c r="O344" s="497" t="str">
        <f>VLOOKUP(MUEBLES2[[#This Row],[No. Del Bien ]],BIENES[],2,FALSE)</f>
        <v>ANAQUEL</v>
      </c>
      <c r="P344" s="499" t="s">
        <v>2914</v>
      </c>
      <c r="Q344" s="529" t="s">
        <v>5280</v>
      </c>
      <c r="R344" s="494" t="s">
        <v>557</v>
      </c>
      <c r="S344" s="494" t="s">
        <v>557</v>
      </c>
      <c r="T344" s="494" t="s">
        <v>557</v>
      </c>
      <c r="U344" s="494" t="s">
        <v>40</v>
      </c>
      <c r="V344" s="525"/>
      <c r="W344" s="528"/>
      <c r="X344" s="528"/>
      <c r="Y344" s="528"/>
      <c r="Z344" s="510" t="s">
        <v>26</v>
      </c>
      <c r="AA344" s="546"/>
      <c r="AB344" s="493"/>
      <c r="AC344" s="600"/>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c r="DL344" s="9"/>
      <c r="DM344" s="9"/>
      <c r="DN344" s="9"/>
      <c r="DO344" s="9"/>
      <c r="DP344" s="9"/>
      <c r="DQ344" s="9"/>
      <c r="DR344" s="9"/>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9"/>
      <c r="GQ344" s="9"/>
      <c r="GR344" s="9"/>
      <c r="GS344" s="9"/>
      <c r="GT344" s="9"/>
      <c r="GU344" s="9"/>
      <c r="GV344" s="9"/>
      <c r="GW344" s="9"/>
      <c r="GX344" s="9"/>
      <c r="GY344" s="9"/>
      <c r="GZ344" s="9"/>
      <c r="HA344" s="9"/>
      <c r="HB344" s="9"/>
      <c r="HC344" s="9"/>
      <c r="HD344" s="9"/>
      <c r="HE344" s="9"/>
      <c r="HF344" s="9"/>
      <c r="HG344" s="9"/>
      <c r="HH344" s="9"/>
      <c r="HI344" s="9"/>
      <c r="HJ344" s="9"/>
      <c r="HK344" s="9"/>
      <c r="HL344" s="9"/>
      <c r="HM344" s="9"/>
      <c r="HN344" s="9"/>
      <c r="HO344" s="9"/>
      <c r="HP344" s="9"/>
      <c r="HQ344" s="9"/>
      <c r="HR344" s="9"/>
      <c r="HS344" s="9"/>
      <c r="HT344" s="9"/>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9"/>
      <c r="IS344" s="9"/>
      <c r="IT344" s="9"/>
      <c r="IU344" s="9"/>
      <c r="IV344" s="9"/>
      <c r="IW344" s="9"/>
      <c r="IX344" s="9"/>
      <c r="IY344" s="9"/>
      <c r="IZ344" s="9"/>
      <c r="JA344" s="9"/>
      <c r="JB344" s="9"/>
      <c r="JC344" s="9"/>
      <c r="JD344" s="9"/>
      <c r="JE344" s="9"/>
      <c r="JF344" s="9"/>
      <c r="JG344" s="9"/>
      <c r="JH344" s="9"/>
      <c r="JI344" s="9"/>
      <c r="JJ344" s="9"/>
      <c r="JK344" s="9"/>
      <c r="JL344" s="9"/>
      <c r="JM344" s="9"/>
      <c r="JN344" s="9"/>
      <c r="JO344" s="9"/>
      <c r="JP344" s="9"/>
      <c r="JQ344" s="9"/>
      <c r="JR344" s="9"/>
      <c r="JS344" s="9"/>
      <c r="JT344" s="9"/>
      <c r="JU344" s="9"/>
      <c r="JV344" s="9"/>
      <c r="JW344" s="9"/>
      <c r="JX344" s="9"/>
      <c r="JY344" s="9"/>
      <c r="JZ344" s="9"/>
      <c r="KA344" s="9"/>
      <c r="KB344" s="9"/>
      <c r="KC344" s="9"/>
      <c r="KD344" s="9"/>
      <c r="KE344" s="9"/>
      <c r="KF344" s="9"/>
      <c r="KG344" s="9"/>
      <c r="KH344" s="9"/>
      <c r="KI344" s="9"/>
      <c r="KJ344" s="9"/>
      <c r="KK344" s="9"/>
      <c r="KL344" s="9"/>
      <c r="KM344" s="9"/>
      <c r="KN344" s="9"/>
      <c r="KO344" s="9"/>
      <c r="KP344" s="9"/>
      <c r="KQ344" s="9"/>
      <c r="KR344" s="9"/>
      <c r="KS344" s="9"/>
      <c r="KT344" s="9"/>
      <c r="KU344" s="9"/>
      <c r="KV344" s="9"/>
      <c r="KW344" s="9"/>
      <c r="KX344" s="9"/>
      <c r="KY344" s="9"/>
      <c r="KZ344" s="9"/>
      <c r="LA344" s="9"/>
      <c r="LB344" s="9"/>
      <c r="LC344" s="9"/>
      <c r="LD344" s="9"/>
      <c r="LE344" s="9"/>
      <c r="LF344" s="9"/>
      <c r="LG344" s="9"/>
      <c r="LH344" s="9"/>
      <c r="LI344" s="9"/>
      <c r="LJ344" s="9"/>
      <c r="LK344" s="9"/>
      <c r="LL344" s="9"/>
      <c r="LM344" s="9"/>
      <c r="LN344" s="9"/>
      <c r="LO344" s="9"/>
      <c r="LP344" s="9"/>
      <c r="LQ344" s="9"/>
      <c r="LR344" s="9"/>
      <c r="LS344" s="9"/>
      <c r="LT344" s="9"/>
    </row>
    <row r="345" spans="1:332" s="15" customFormat="1" ht="110.25" x14ac:dyDescent="0.25">
      <c r="A345" s="662" t="str">
        <f>CONCATENATE(MUEBLES2[[#This Row],[No..]],"-",MUEBLES2[[#This Row],[No. Area ]],"-",MUEBLES2[[#This Row],[No. Del Bien ]],"-",MUEBLES2[[#This Row],[No. Consecutivo del Bien ]],"-",MUEBLES2[[#This Row],[No. de inventario]])</f>
        <v>05-51-007-016-0339</v>
      </c>
      <c r="B345" s="495"/>
      <c r="C345" s="495" t="s">
        <v>7063</v>
      </c>
      <c r="D345" s="494" t="s">
        <v>4063</v>
      </c>
      <c r="E345" s="495" t="str">
        <f>VLOOKUP(MUEBLES2[[#This Row],[No..]],EDIFICIOS[],2,FALSE)</f>
        <v>SISTEMA MUNICIPAL DIF</v>
      </c>
      <c r="F345" s="495" t="str">
        <f>VLOOKUP(MUEBLES2[[#This Row],[No..]],EDIFICIOS[],3,FALSE)</f>
        <v>AV. REFORMA S/N, SECCIÓN NORTE, MANZANA 2, SANTIAGO DE ANAYA, HIDALGO</v>
      </c>
      <c r="G345" s="496" t="s">
        <v>4296</v>
      </c>
      <c r="H345" s="494" t="str">
        <f>VLOOKUP(MUEBLES2[[#This Row],[No. Area ]],AREAS[],2,FALSE)</f>
        <v>UNIDAD BÁSICA DE REHABILITACIÓN</v>
      </c>
      <c r="I345" s="496" t="str">
        <f>VLOOKUP(MUEBLES2[[#This Row],[No. Area ]],AREAS[],5,FALSE)</f>
        <v>C. BELEN GONZÁLEZ BARRERA</v>
      </c>
      <c r="J345" s="496">
        <v>167</v>
      </c>
      <c r="K345" s="494" t="str">
        <f>VLOOKUP(MUEBLES2[[#This Row],[Núm. De nomina]],PERSONAL[],2,FALSE)</f>
        <v>ENF. AYLIN HERRERA LÓPEZ</v>
      </c>
      <c r="L345" s="496" t="str">
        <f>VLOOKUP(MUEBLES2[[#This Row],[Núm. De nomina]],PERSONAL[],3,FALSE)</f>
        <v>ENFERMERA</v>
      </c>
      <c r="M345" s="494" t="s">
        <v>4698</v>
      </c>
      <c r="N345" s="529" t="s">
        <v>4707</v>
      </c>
      <c r="O345" s="497" t="str">
        <f>VLOOKUP(MUEBLES2[[#This Row],[No. Del Bien ]],BIENES[],2,FALSE)</f>
        <v>ANAQUEL</v>
      </c>
      <c r="P345" s="499" t="s">
        <v>2914</v>
      </c>
      <c r="Q345" s="529" t="s">
        <v>5281</v>
      </c>
      <c r="R345" s="494" t="s">
        <v>557</v>
      </c>
      <c r="S345" s="494" t="s">
        <v>557</v>
      </c>
      <c r="T345" s="494" t="s">
        <v>557</v>
      </c>
      <c r="U345" s="494" t="s">
        <v>40</v>
      </c>
      <c r="V345" s="525"/>
      <c r="W345" s="528"/>
      <c r="X345" s="528"/>
      <c r="Y345" s="528"/>
      <c r="Z345" s="510" t="s">
        <v>26</v>
      </c>
      <c r="AA345" s="546"/>
      <c r="AB345" s="493"/>
      <c r="AC345" s="600"/>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c r="DL345" s="9"/>
      <c r="DM345" s="9"/>
      <c r="DN345" s="9"/>
      <c r="DO345" s="9"/>
      <c r="DP345" s="9"/>
      <c r="DQ345" s="9"/>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9"/>
      <c r="GQ345" s="9"/>
      <c r="GR345" s="9"/>
      <c r="GS345" s="9"/>
      <c r="GT345" s="9"/>
      <c r="GU345" s="9"/>
      <c r="GV345" s="9"/>
      <c r="GW345" s="9"/>
      <c r="GX345" s="9"/>
      <c r="GY345" s="9"/>
      <c r="GZ345" s="9"/>
      <c r="HA345" s="9"/>
      <c r="HB345" s="9"/>
      <c r="HC345" s="9"/>
      <c r="HD345" s="9"/>
      <c r="HE345" s="9"/>
      <c r="HF345" s="9"/>
      <c r="HG345" s="9"/>
      <c r="HH345" s="9"/>
      <c r="HI345" s="9"/>
      <c r="HJ345" s="9"/>
      <c r="HK345" s="9"/>
      <c r="HL345" s="9"/>
      <c r="HM345" s="9"/>
      <c r="HN345" s="9"/>
      <c r="HO345" s="9"/>
      <c r="HP345" s="9"/>
      <c r="HQ345" s="9"/>
      <c r="HR345" s="9"/>
      <c r="HS345" s="9"/>
      <c r="HT345" s="9"/>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c r="IT345" s="9"/>
      <c r="IU345" s="9"/>
      <c r="IV345" s="9"/>
      <c r="IW345" s="9"/>
      <c r="IX345" s="9"/>
      <c r="IY345" s="9"/>
      <c r="IZ345" s="9"/>
      <c r="JA345" s="9"/>
      <c r="JB345" s="9"/>
      <c r="JC345" s="9"/>
      <c r="JD345" s="9"/>
      <c r="JE345" s="9"/>
      <c r="JF345" s="9"/>
      <c r="JG345" s="9"/>
      <c r="JH345" s="9"/>
      <c r="JI345" s="9"/>
      <c r="JJ345" s="9"/>
      <c r="JK345" s="9"/>
      <c r="JL345" s="9"/>
      <c r="JM345" s="9"/>
      <c r="JN345" s="9"/>
      <c r="JO345" s="9"/>
      <c r="JP345" s="9"/>
      <c r="JQ345" s="9"/>
      <c r="JR345" s="9"/>
      <c r="JS345" s="9"/>
      <c r="JT345" s="9"/>
      <c r="JU345" s="9"/>
      <c r="JV345" s="9"/>
      <c r="JW345" s="9"/>
      <c r="JX345" s="9"/>
      <c r="JY345" s="9"/>
      <c r="JZ345" s="9"/>
      <c r="KA345" s="9"/>
      <c r="KB345" s="9"/>
      <c r="KC345" s="9"/>
      <c r="KD345" s="9"/>
      <c r="KE345" s="9"/>
      <c r="KF345" s="9"/>
      <c r="KG345" s="9"/>
      <c r="KH345" s="9"/>
      <c r="KI345" s="9"/>
      <c r="KJ345" s="9"/>
      <c r="KK345" s="9"/>
      <c r="KL345" s="9"/>
      <c r="KM345" s="9"/>
      <c r="KN345" s="9"/>
      <c r="KO345" s="9"/>
      <c r="KP345" s="9"/>
      <c r="KQ345" s="9"/>
      <c r="KR345" s="9"/>
      <c r="KS345" s="9"/>
      <c r="KT345" s="9"/>
      <c r="KU345" s="9"/>
      <c r="KV345" s="9"/>
      <c r="KW345" s="9"/>
      <c r="KX345" s="9"/>
      <c r="KY345" s="9"/>
      <c r="KZ345" s="9"/>
      <c r="LA345" s="9"/>
      <c r="LB345" s="9"/>
      <c r="LC345" s="9"/>
      <c r="LD345" s="9"/>
      <c r="LE345" s="9"/>
      <c r="LF345" s="9"/>
      <c r="LG345" s="9"/>
      <c r="LH345" s="9"/>
      <c r="LI345" s="9"/>
      <c r="LJ345" s="9"/>
      <c r="LK345" s="9"/>
      <c r="LL345" s="9"/>
      <c r="LM345" s="9"/>
      <c r="LN345" s="9"/>
      <c r="LO345" s="9"/>
      <c r="LP345" s="9"/>
      <c r="LQ345" s="9"/>
      <c r="LR345" s="9"/>
      <c r="LS345" s="9"/>
      <c r="LT345" s="9"/>
    </row>
    <row r="346" spans="1:332" s="15" customFormat="1" ht="126" x14ac:dyDescent="0.25">
      <c r="A346" s="662" t="str">
        <f>CONCATENATE(MUEBLES2[[#This Row],[No..]],"-",MUEBLES2[[#This Row],[No. Area ]],"-",MUEBLES2[[#This Row],[No. Del Bien ]],"-",MUEBLES2[[#This Row],[No. Consecutivo del Bien ]],"-",MUEBLES2[[#This Row],[No. de inventario]])</f>
        <v>05-51-210-001-0340</v>
      </c>
      <c r="B346" s="495"/>
      <c r="C346" s="495" t="s">
        <v>7064</v>
      </c>
      <c r="D346" s="494" t="s">
        <v>4063</v>
      </c>
      <c r="E346" s="495" t="str">
        <f>VLOOKUP(MUEBLES2[[#This Row],[No..]],EDIFICIOS[],2,FALSE)</f>
        <v>SISTEMA MUNICIPAL DIF</v>
      </c>
      <c r="F346" s="495" t="str">
        <f>VLOOKUP(MUEBLES2[[#This Row],[No..]],EDIFICIOS[],3,FALSE)</f>
        <v>AV. REFORMA S/N, SECCIÓN NORTE, MANZANA 2, SANTIAGO DE ANAYA, HIDALGO</v>
      </c>
      <c r="G346" s="496" t="s">
        <v>4296</v>
      </c>
      <c r="H346" s="494" t="str">
        <f>VLOOKUP(MUEBLES2[[#This Row],[No. Area ]],AREAS[],2,FALSE)</f>
        <v>UNIDAD BÁSICA DE REHABILITACIÓN</v>
      </c>
      <c r="I346" s="496" t="str">
        <f>VLOOKUP(MUEBLES2[[#This Row],[No. Area ]],AREAS[],5,FALSE)</f>
        <v>C. BELEN GONZÁLEZ BARRERA</v>
      </c>
      <c r="J346" s="496">
        <v>119</v>
      </c>
      <c r="K346" s="494" t="str">
        <f>VLOOKUP(MUEBLES2[[#This Row],[Núm. De nomina]],PERSONAL[],2,FALSE)</f>
        <v>C. BELEN GONZÁLEZ BARRERA</v>
      </c>
      <c r="L346" s="496" t="str">
        <f>VLOOKUP(MUEBLES2[[#This Row],[Núm. De nomina]],PERSONAL[],3,FALSE)</f>
        <v xml:space="preserve">TITULAR </v>
      </c>
      <c r="M346" s="494" t="s">
        <v>4843</v>
      </c>
      <c r="N346" s="529" t="s">
        <v>4692</v>
      </c>
      <c r="O346" s="497" t="str">
        <f>VLOOKUP(MUEBLES2[[#This Row],[No. Del Bien ]],BIENES[],2,FALSE)</f>
        <v>MUEBLE METÁLICO</v>
      </c>
      <c r="P346" s="499" t="s">
        <v>2923</v>
      </c>
      <c r="Q346" s="529" t="s">
        <v>5282</v>
      </c>
      <c r="R346" s="494" t="s">
        <v>557</v>
      </c>
      <c r="S346" s="494" t="s">
        <v>557</v>
      </c>
      <c r="T346" s="494" t="s">
        <v>557</v>
      </c>
      <c r="U346" s="494" t="s">
        <v>40</v>
      </c>
      <c r="V346" s="525"/>
      <c r="W346" s="528"/>
      <c r="X346" s="528"/>
      <c r="Y346" s="528"/>
      <c r="Z346" s="510" t="s">
        <v>26</v>
      </c>
      <c r="AA346" s="546"/>
      <c r="AB346" s="493"/>
      <c r="AC346" s="600"/>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c r="DL346" s="9"/>
      <c r="DM346" s="9"/>
      <c r="DN346" s="9"/>
      <c r="DO346" s="9"/>
      <c r="DP346" s="9"/>
      <c r="DQ346" s="9"/>
      <c r="DR346" s="9"/>
      <c r="DS346" s="9"/>
      <c r="DT346" s="9"/>
      <c r="DU346" s="9"/>
      <c r="DV346" s="9"/>
      <c r="DW346" s="9"/>
      <c r="DX346" s="9"/>
      <c r="DY346" s="9"/>
      <c r="DZ346" s="9"/>
      <c r="EA346" s="9"/>
      <c r="EB346" s="9"/>
      <c r="EC346" s="9"/>
      <c r="ED346" s="9"/>
      <c r="EE346" s="9"/>
      <c r="EF346" s="9"/>
      <c r="EG346" s="9"/>
      <c r="EH346" s="9"/>
      <c r="EI346" s="9"/>
      <c r="EJ346" s="9"/>
      <c r="EK346" s="9"/>
      <c r="EL346" s="9"/>
      <c r="EM346" s="9"/>
      <c r="EN346" s="9"/>
      <c r="EO346" s="9"/>
      <c r="EP346" s="9"/>
      <c r="EQ346" s="9"/>
      <c r="ER346" s="9"/>
      <c r="ES346" s="9"/>
      <c r="ET346" s="9"/>
      <c r="EU346" s="9"/>
      <c r="EV346" s="9"/>
      <c r="EW346" s="9"/>
      <c r="EX346" s="9"/>
      <c r="EY346" s="9"/>
      <c r="EZ346" s="9"/>
      <c r="FA346" s="9"/>
      <c r="FB346" s="9"/>
      <c r="FC346" s="9"/>
      <c r="FD346" s="9"/>
      <c r="FE346" s="9"/>
      <c r="FF346" s="9"/>
      <c r="FG346" s="9"/>
      <c r="FH346" s="9"/>
      <c r="FI346" s="9"/>
      <c r="FJ346" s="9"/>
      <c r="FK346" s="9"/>
      <c r="FL346" s="9"/>
      <c r="FM346" s="9"/>
      <c r="FN346" s="9"/>
      <c r="FO346" s="9"/>
      <c r="FP346" s="9"/>
      <c r="FQ346" s="9"/>
      <c r="FR346" s="9"/>
      <c r="FS346" s="9"/>
      <c r="FT346" s="9"/>
      <c r="FU346" s="9"/>
      <c r="FV346" s="9"/>
      <c r="FW346" s="9"/>
      <c r="FX346" s="9"/>
      <c r="FY346" s="9"/>
      <c r="FZ346" s="9"/>
      <c r="GA346" s="9"/>
      <c r="GB346" s="9"/>
      <c r="GC346" s="9"/>
      <c r="GD346" s="9"/>
      <c r="GE346" s="9"/>
      <c r="GF346" s="9"/>
      <c r="GG346" s="9"/>
      <c r="GH346" s="9"/>
      <c r="GI346" s="9"/>
      <c r="GJ346" s="9"/>
      <c r="GK346" s="9"/>
      <c r="GL346" s="9"/>
      <c r="GM346" s="9"/>
      <c r="GN346" s="9"/>
      <c r="GO346" s="9"/>
      <c r="GP346" s="9"/>
      <c r="GQ346" s="9"/>
      <c r="GR346" s="9"/>
      <c r="GS346" s="9"/>
      <c r="GT346" s="9"/>
      <c r="GU346" s="9"/>
      <c r="GV346" s="9"/>
      <c r="GW346" s="9"/>
      <c r="GX346" s="9"/>
      <c r="GY346" s="9"/>
      <c r="GZ346" s="9"/>
      <c r="HA346" s="9"/>
      <c r="HB346" s="9"/>
      <c r="HC346" s="9"/>
      <c r="HD346" s="9"/>
      <c r="HE346" s="9"/>
      <c r="HF346" s="9"/>
      <c r="HG346" s="9"/>
      <c r="HH346" s="9"/>
      <c r="HI346" s="9"/>
      <c r="HJ346" s="9"/>
      <c r="HK346" s="9"/>
      <c r="HL346" s="9"/>
      <c r="HM346" s="9"/>
      <c r="HN346" s="9"/>
      <c r="HO346" s="9"/>
      <c r="HP346" s="9"/>
      <c r="HQ346" s="9"/>
      <c r="HR346" s="9"/>
      <c r="HS346" s="9"/>
      <c r="HT346" s="9"/>
      <c r="HU346" s="9"/>
      <c r="HV346" s="9"/>
      <c r="HW346" s="9"/>
      <c r="HX346" s="9"/>
      <c r="HY346" s="9"/>
      <c r="HZ346" s="9"/>
      <c r="IA346" s="9"/>
      <c r="IB346" s="9"/>
      <c r="IC346" s="9"/>
      <c r="ID346" s="9"/>
      <c r="IE346" s="9"/>
      <c r="IF346" s="9"/>
      <c r="IG346" s="9"/>
      <c r="IH346" s="9"/>
      <c r="II346" s="9"/>
      <c r="IJ346" s="9"/>
      <c r="IK346" s="9"/>
      <c r="IL346" s="9"/>
      <c r="IM346" s="9"/>
      <c r="IN346" s="9"/>
      <c r="IO346" s="9"/>
      <c r="IP346" s="9"/>
      <c r="IQ346" s="9"/>
      <c r="IR346" s="9"/>
      <c r="IS346" s="9"/>
      <c r="IT346" s="9"/>
      <c r="IU346" s="9"/>
      <c r="IV346" s="9"/>
      <c r="IW346" s="9"/>
      <c r="IX346" s="9"/>
      <c r="IY346" s="9"/>
      <c r="IZ346" s="9"/>
      <c r="JA346" s="9"/>
      <c r="JB346" s="9"/>
      <c r="JC346" s="9"/>
      <c r="JD346" s="9"/>
      <c r="JE346" s="9"/>
      <c r="JF346" s="9"/>
      <c r="JG346" s="9"/>
      <c r="JH346" s="9"/>
      <c r="JI346" s="9"/>
      <c r="JJ346" s="9"/>
      <c r="JK346" s="9"/>
      <c r="JL346" s="9"/>
      <c r="JM346" s="9"/>
      <c r="JN346" s="9"/>
      <c r="JO346" s="9"/>
      <c r="JP346" s="9"/>
      <c r="JQ346" s="9"/>
      <c r="JR346" s="9"/>
      <c r="JS346" s="9"/>
      <c r="JT346" s="9"/>
      <c r="JU346" s="9"/>
      <c r="JV346" s="9"/>
      <c r="JW346" s="9"/>
      <c r="JX346" s="9"/>
      <c r="JY346" s="9"/>
      <c r="JZ346" s="9"/>
      <c r="KA346" s="9"/>
      <c r="KB346" s="9"/>
      <c r="KC346" s="9"/>
      <c r="KD346" s="9"/>
      <c r="KE346" s="9"/>
      <c r="KF346" s="9"/>
      <c r="KG346" s="9"/>
      <c r="KH346" s="9"/>
      <c r="KI346" s="9"/>
      <c r="KJ346" s="9"/>
      <c r="KK346" s="9"/>
      <c r="KL346" s="9"/>
      <c r="KM346" s="9"/>
      <c r="KN346" s="9"/>
      <c r="KO346" s="9"/>
      <c r="KP346" s="9"/>
      <c r="KQ346" s="9"/>
      <c r="KR346" s="9"/>
      <c r="KS346" s="9"/>
      <c r="KT346" s="9"/>
      <c r="KU346" s="9"/>
      <c r="KV346" s="9"/>
      <c r="KW346" s="9"/>
      <c r="KX346" s="9"/>
      <c r="KY346" s="9"/>
      <c r="KZ346" s="9"/>
      <c r="LA346" s="9"/>
      <c r="LB346" s="9"/>
      <c r="LC346" s="9"/>
      <c r="LD346" s="9"/>
      <c r="LE346" s="9"/>
      <c r="LF346" s="9"/>
      <c r="LG346" s="9"/>
      <c r="LH346" s="9"/>
      <c r="LI346" s="9"/>
      <c r="LJ346" s="9"/>
      <c r="LK346" s="9"/>
      <c r="LL346" s="9"/>
      <c r="LM346" s="9"/>
      <c r="LN346" s="9"/>
      <c r="LO346" s="9"/>
      <c r="LP346" s="9"/>
      <c r="LQ346" s="9"/>
      <c r="LR346" s="9"/>
      <c r="LS346" s="9"/>
      <c r="LT346" s="9"/>
    </row>
    <row r="347" spans="1:332" s="15" customFormat="1" ht="110.25" x14ac:dyDescent="0.25">
      <c r="A347" s="662" t="str">
        <f>CONCATENATE(MUEBLES2[[#This Row],[No..]],"-",MUEBLES2[[#This Row],[No. Area ]],"-",MUEBLES2[[#This Row],[No. Del Bien ]],"-",MUEBLES2[[#This Row],[No. Consecutivo del Bien ]],"-",MUEBLES2[[#This Row],[No. de inventario]])</f>
        <v>05-51-215-001-0341</v>
      </c>
      <c r="B347" s="495"/>
      <c r="C347" s="495" t="s">
        <v>7065</v>
      </c>
      <c r="D347" s="494" t="s">
        <v>4063</v>
      </c>
      <c r="E347" s="495" t="str">
        <f>VLOOKUP(MUEBLES2[[#This Row],[No..]],EDIFICIOS[],2,FALSE)</f>
        <v>SISTEMA MUNICIPAL DIF</v>
      </c>
      <c r="F347" s="495" t="str">
        <f>VLOOKUP(MUEBLES2[[#This Row],[No..]],EDIFICIOS[],3,FALSE)</f>
        <v>AV. REFORMA S/N, SECCIÓN NORTE, MANZANA 2, SANTIAGO DE ANAYA, HIDALGO</v>
      </c>
      <c r="G347" s="496" t="s">
        <v>4296</v>
      </c>
      <c r="H347" s="494" t="str">
        <f>VLOOKUP(MUEBLES2[[#This Row],[No. Area ]],AREAS[],2,FALSE)</f>
        <v>UNIDAD BÁSICA DE REHABILITACIÓN</v>
      </c>
      <c r="I347" s="496" t="str">
        <f>VLOOKUP(MUEBLES2[[#This Row],[No. Area ]],AREAS[],5,FALSE)</f>
        <v>C. BELEN GONZÁLEZ BARRERA</v>
      </c>
      <c r="J347" s="496">
        <v>119</v>
      </c>
      <c r="K347" s="494" t="str">
        <f>VLOOKUP(MUEBLES2[[#This Row],[Núm. De nomina]],PERSONAL[],2,FALSE)</f>
        <v>C. BELEN GONZÁLEZ BARRERA</v>
      </c>
      <c r="L347" s="496" t="str">
        <f>VLOOKUP(MUEBLES2[[#This Row],[Núm. De nomina]],PERSONAL[],3,FALSE)</f>
        <v xml:space="preserve">TITULAR </v>
      </c>
      <c r="M347" s="494" t="s">
        <v>4848</v>
      </c>
      <c r="N347" s="529" t="s">
        <v>4692</v>
      </c>
      <c r="O347" s="497" t="str">
        <f>VLOOKUP(MUEBLES2[[#This Row],[No. Del Bien ]],BIENES[],2,FALSE)</f>
        <v>NEGATOSCOPIO</v>
      </c>
      <c r="P347" s="499" t="s">
        <v>2925</v>
      </c>
      <c r="Q347" s="529" t="s">
        <v>5283</v>
      </c>
      <c r="R347" s="494" t="s">
        <v>557</v>
      </c>
      <c r="S347" s="494" t="s">
        <v>557</v>
      </c>
      <c r="T347" s="494" t="s">
        <v>557</v>
      </c>
      <c r="U347" s="494" t="s">
        <v>40</v>
      </c>
      <c r="V347" s="525"/>
      <c r="W347" s="528"/>
      <c r="X347" s="528"/>
      <c r="Y347" s="528"/>
      <c r="Z347" s="510" t="s">
        <v>26</v>
      </c>
      <c r="AA347" s="546"/>
      <c r="AB347" s="493"/>
      <c r="AC347" s="600"/>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c r="DL347" s="9"/>
      <c r="DM347" s="9"/>
      <c r="DN347" s="9"/>
      <c r="DO347" s="9"/>
      <c r="DP347" s="9"/>
      <c r="DQ347" s="9"/>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9"/>
      <c r="GQ347" s="9"/>
      <c r="GR347" s="9"/>
      <c r="GS347" s="9"/>
      <c r="GT347" s="9"/>
      <c r="GU347" s="9"/>
      <c r="GV347" s="9"/>
      <c r="GW347" s="9"/>
      <c r="GX347" s="9"/>
      <c r="GY347" s="9"/>
      <c r="GZ347" s="9"/>
      <c r="HA347" s="9"/>
      <c r="HB347" s="9"/>
      <c r="HC347" s="9"/>
      <c r="HD347" s="9"/>
      <c r="HE347" s="9"/>
      <c r="HF347" s="9"/>
      <c r="HG347" s="9"/>
      <c r="HH347" s="9"/>
      <c r="HI347" s="9"/>
      <c r="HJ347" s="9"/>
      <c r="HK347" s="9"/>
      <c r="HL347" s="9"/>
      <c r="HM347" s="9"/>
      <c r="HN347" s="9"/>
      <c r="HO347" s="9"/>
      <c r="HP347" s="9"/>
      <c r="HQ347" s="9"/>
      <c r="HR347" s="9"/>
      <c r="HS347" s="9"/>
      <c r="HT347" s="9"/>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c r="IT347" s="9"/>
      <c r="IU347" s="9"/>
      <c r="IV347" s="9"/>
      <c r="IW347" s="9"/>
      <c r="IX347" s="9"/>
      <c r="IY347" s="9"/>
      <c r="IZ347" s="9"/>
      <c r="JA347" s="9"/>
      <c r="JB347" s="9"/>
      <c r="JC347" s="9"/>
      <c r="JD347" s="9"/>
      <c r="JE347" s="9"/>
      <c r="JF347" s="9"/>
      <c r="JG347" s="9"/>
      <c r="JH347" s="9"/>
      <c r="JI347" s="9"/>
      <c r="JJ347" s="9"/>
      <c r="JK347" s="9"/>
      <c r="JL347" s="9"/>
      <c r="JM347" s="9"/>
      <c r="JN347" s="9"/>
      <c r="JO347" s="9"/>
      <c r="JP347" s="9"/>
      <c r="JQ347" s="9"/>
      <c r="JR347" s="9"/>
      <c r="JS347" s="9"/>
      <c r="JT347" s="9"/>
      <c r="JU347" s="9"/>
      <c r="JV347" s="9"/>
      <c r="JW347" s="9"/>
      <c r="JX347" s="9"/>
      <c r="JY347" s="9"/>
      <c r="JZ347" s="9"/>
      <c r="KA347" s="9"/>
      <c r="KB347" s="9"/>
      <c r="KC347" s="9"/>
      <c r="KD347" s="9"/>
      <c r="KE347" s="9"/>
      <c r="KF347" s="9"/>
      <c r="KG347" s="9"/>
      <c r="KH347" s="9"/>
      <c r="KI347" s="9"/>
      <c r="KJ347" s="9"/>
      <c r="KK347" s="9"/>
      <c r="KL347" s="9"/>
      <c r="KM347" s="9"/>
      <c r="KN347" s="9"/>
      <c r="KO347" s="9"/>
      <c r="KP347" s="9"/>
      <c r="KQ347" s="9"/>
      <c r="KR347" s="9"/>
      <c r="KS347" s="9"/>
      <c r="KT347" s="9"/>
      <c r="KU347" s="9"/>
      <c r="KV347" s="9"/>
      <c r="KW347" s="9"/>
      <c r="KX347" s="9"/>
      <c r="KY347" s="9"/>
      <c r="KZ347" s="9"/>
      <c r="LA347" s="9"/>
      <c r="LB347" s="9"/>
      <c r="LC347" s="9"/>
      <c r="LD347" s="9"/>
      <c r="LE347" s="9"/>
      <c r="LF347" s="9"/>
      <c r="LG347" s="9"/>
      <c r="LH347" s="9"/>
      <c r="LI347" s="9"/>
      <c r="LJ347" s="9"/>
      <c r="LK347" s="9"/>
      <c r="LL347" s="9"/>
      <c r="LM347" s="9"/>
      <c r="LN347" s="9"/>
      <c r="LO347" s="9"/>
      <c r="LP347" s="9"/>
      <c r="LQ347" s="9"/>
      <c r="LR347" s="9"/>
      <c r="LS347" s="9"/>
      <c r="LT347" s="9"/>
    </row>
    <row r="348" spans="1:332" s="15" customFormat="1" ht="110.25" x14ac:dyDescent="0.25">
      <c r="A348" s="662" t="str">
        <f>CONCATENATE(MUEBLES2[[#This Row],[No..]],"-",MUEBLES2[[#This Row],[No. Area ]],"-",MUEBLES2[[#This Row],[No. Del Bien ]],"-",MUEBLES2[[#This Row],[No. Consecutivo del Bien ]],"-",MUEBLES2[[#This Row],[No. de inventario]])</f>
        <v>05-51-090-001-0342</v>
      </c>
      <c r="B348" s="495"/>
      <c r="C348" s="495" t="s">
        <v>7066</v>
      </c>
      <c r="D348" s="494" t="s">
        <v>4063</v>
      </c>
      <c r="E348" s="495" t="str">
        <f>VLOOKUP(MUEBLES2[[#This Row],[No..]],EDIFICIOS[],2,FALSE)</f>
        <v>SISTEMA MUNICIPAL DIF</v>
      </c>
      <c r="F348" s="495" t="str">
        <f>VLOOKUP(MUEBLES2[[#This Row],[No..]],EDIFICIOS[],3,FALSE)</f>
        <v>AV. REFORMA S/N, SECCIÓN NORTE, MANZANA 2, SANTIAGO DE ANAYA, HIDALGO</v>
      </c>
      <c r="G348" s="496" t="s">
        <v>4296</v>
      </c>
      <c r="H348" s="494" t="str">
        <f>VLOOKUP(MUEBLES2[[#This Row],[No. Area ]],AREAS[],2,FALSE)</f>
        <v>UNIDAD BÁSICA DE REHABILITACIÓN</v>
      </c>
      <c r="I348" s="496" t="str">
        <f>VLOOKUP(MUEBLES2[[#This Row],[No. Area ]],AREAS[],5,FALSE)</f>
        <v>C. BELEN GONZÁLEZ BARRERA</v>
      </c>
      <c r="J348" s="496">
        <v>119</v>
      </c>
      <c r="K348" s="494" t="str">
        <f>VLOOKUP(MUEBLES2[[#This Row],[Núm. De nomina]],PERSONAL[],2,FALSE)</f>
        <v>C. BELEN GONZÁLEZ BARRERA</v>
      </c>
      <c r="L348" s="496" t="str">
        <f>VLOOKUP(MUEBLES2[[#This Row],[Núm. De nomina]],PERSONAL[],3,FALSE)</f>
        <v xml:space="preserve">TITULAR </v>
      </c>
      <c r="M348" s="494" t="s">
        <v>4781</v>
      </c>
      <c r="N348" s="529" t="s">
        <v>4692</v>
      </c>
      <c r="O348" s="497" t="str">
        <f>VLOOKUP(MUEBLES2[[#This Row],[No. Del Bien ]],BIENES[],2,FALSE)</f>
        <v>CUNETA</v>
      </c>
      <c r="P348" s="499" t="s">
        <v>2927</v>
      </c>
      <c r="Q348" s="529" t="s">
        <v>5284</v>
      </c>
      <c r="R348" s="494" t="s">
        <v>557</v>
      </c>
      <c r="S348" s="494" t="s">
        <v>557</v>
      </c>
      <c r="T348" s="494" t="s">
        <v>557</v>
      </c>
      <c r="U348" s="494" t="s">
        <v>40</v>
      </c>
      <c r="V348" s="525"/>
      <c r="W348" s="528"/>
      <c r="X348" s="528"/>
      <c r="Y348" s="528"/>
      <c r="Z348" s="510" t="s">
        <v>26</v>
      </c>
      <c r="AA348" s="546"/>
      <c r="AB348" s="493"/>
      <c r="AC348" s="600"/>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c r="DA348" s="9"/>
      <c r="DB348" s="9"/>
      <c r="DC348" s="9"/>
      <c r="DD348" s="9"/>
      <c r="DE348" s="9"/>
      <c r="DF348" s="9"/>
      <c r="DG348" s="9"/>
      <c r="DH348" s="9"/>
      <c r="DI348" s="9"/>
      <c r="DJ348" s="9"/>
      <c r="DK348" s="9"/>
      <c r="DL348" s="9"/>
      <c r="DM348" s="9"/>
      <c r="DN348" s="9"/>
      <c r="DO348" s="9"/>
      <c r="DP348" s="9"/>
      <c r="DQ348" s="9"/>
      <c r="DR348" s="9"/>
      <c r="DS348" s="9"/>
      <c r="DT348" s="9"/>
      <c r="DU348" s="9"/>
      <c r="DV348" s="9"/>
      <c r="DW348" s="9"/>
      <c r="DX348" s="9"/>
      <c r="DY348" s="9"/>
      <c r="DZ348" s="9"/>
      <c r="EA348" s="9"/>
      <c r="EB348" s="9"/>
      <c r="EC348" s="9"/>
      <c r="ED348" s="9"/>
      <c r="EE348" s="9"/>
      <c r="EF348" s="9"/>
      <c r="EG348" s="9"/>
      <c r="EH348" s="9"/>
      <c r="EI348" s="9"/>
      <c r="EJ348" s="9"/>
      <c r="EK348" s="9"/>
      <c r="EL348" s="9"/>
      <c r="EM348" s="9"/>
      <c r="EN348" s="9"/>
      <c r="EO348" s="9"/>
      <c r="EP348" s="9"/>
      <c r="EQ348" s="9"/>
      <c r="ER348" s="9"/>
      <c r="ES348" s="9"/>
      <c r="ET348" s="9"/>
      <c r="EU348" s="9"/>
      <c r="EV348" s="9"/>
      <c r="EW348" s="9"/>
      <c r="EX348" s="9"/>
      <c r="EY348" s="9"/>
      <c r="EZ348" s="9"/>
      <c r="FA348" s="9"/>
      <c r="FB348" s="9"/>
      <c r="FC348" s="9"/>
      <c r="FD348" s="9"/>
      <c r="FE348" s="9"/>
      <c r="FF348" s="9"/>
      <c r="FG348" s="9"/>
      <c r="FH348" s="9"/>
      <c r="FI348" s="9"/>
      <c r="FJ348" s="9"/>
      <c r="FK348" s="9"/>
      <c r="FL348" s="9"/>
      <c r="FM348" s="9"/>
      <c r="FN348" s="9"/>
      <c r="FO348" s="9"/>
      <c r="FP348" s="9"/>
      <c r="FQ348" s="9"/>
      <c r="FR348" s="9"/>
      <c r="FS348" s="9"/>
      <c r="FT348" s="9"/>
      <c r="FU348" s="9"/>
      <c r="FV348" s="9"/>
      <c r="FW348" s="9"/>
      <c r="FX348" s="9"/>
      <c r="FY348" s="9"/>
      <c r="FZ348" s="9"/>
      <c r="GA348" s="9"/>
      <c r="GB348" s="9"/>
      <c r="GC348" s="9"/>
      <c r="GD348" s="9"/>
      <c r="GE348" s="9"/>
      <c r="GF348" s="9"/>
      <c r="GG348" s="9"/>
      <c r="GH348" s="9"/>
      <c r="GI348" s="9"/>
      <c r="GJ348" s="9"/>
      <c r="GK348" s="9"/>
      <c r="GL348" s="9"/>
      <c r="GM348" s="9"/>
      <c r="GN348" s="9"/>
      <c r="GO348" s="9"/>
      <c r="GP348" s="9"/>
      <c r="GQ348" s="9"/>
      <c r="GR348" s="9"/>
      <c r="GS348" s="9"/>
      <c r="GT348" s="9"/>
      <c r="GU348" s="9"/>
      <c r="GV348" s="9"/>
      <c r="GW348" s="9"/>
      <c r="GX348" s="9"/>
      <c r="GY348" s="9"/>
      <c r="GZ348" s="9"/>
      <c r="HA348" s="9"/>
      <c r="HB348" s="9"/>
      <c r="HC348" s="9"/>
      <c r="HD348" s="9"/>
      <c r="HE348" s="9"/>
      <c r="HF348" s="9"/>
      <c r="HG348" s="9"/>
      <c r="HH348" s="9"/>
      <c r="HI348" s="9"/>
      <c r="HJ348" s="9"/>
      <c r="HK348" s="9"/>
      <c r="HL348" s="9"/>
      <c r="HM348" s="9"/>
      <c r="HN348" s="9"/>
      <c r="HO348" s="9"/>
      <c r="HP348" s="9"/>
      <c r="HQ348" s="9"/>
      <c r="HR348" s="9"/>
      <c r="HS348" s="9"/>
      <c r="HT348" s="9"/>
      <c r="HU348" s="9"/>
      <c r="HV348" s="9"/>
      <c r="HW348" s="9"/>
      <c r="HX348" s="9"/>
      <c r="HY348" s="9"/>
      <c r="HZ348" s="9"/>
      <c r="IA348" s="9"/>
      <c r="IB348" s="9"/>
      <c r="IC348" s="9"/>
      <c r="ID348" s="9"/>
      <c r="IE348" s="9"/>
      <c r="IF348" s="9"/>
      <c r="IG348" s="9"/>
      <c r="IH348" s="9"/>
      <c r="II348" s="9"/>
      <c r="IJ348" s="9"/>
      <c r="IK348" s="9"/>
      <c r="IL348" s="9"/>
      <c r="IM348" s="9"/>
      <c r="IN348" s="9"/>
      <c r="IO348" s="9"/>
      <c r="IP348" s="9"/>
      <c r="IQ348" s="9"/>
      <c r="IR348" s="9"/>
      <c r="IS348" s="9"/>
      <c r="IT348" s="9"/>
      <c r="IU348" s="9"/>
      <c r="IV348" s="9"/>
      <c r="IW348" s="9"/>
      <c r="IX348" s="9"/>
      <c r="IY348" s="9"/>
      <c r="IZ348" s="9"/>
      <c r="JA348" s="9"/>
      <c r="JB348" s="9"/>
      <c r="JC348" s="9"/>
      <c r="JD348" s="9"/>
      <c r="JE348" s="9"/>
      <c r="JF348" s="9"/>
      <c r="JG348" s="9"/>
      <c r="JH348" s="9"/>
      <c r="JI348" s="9"/>
      <c r="JJ348" s="9"/>
      <c r="JK348" s="9"/>
      <c r="JL348" s="9"/>
      <c r="JM348" s="9"/>
      <c r="JN348" s="9"/>
      <c r="JO348" s="9"/>
      <c r="JP348" s="9"/>
      <c r="JQ348" s="9"/>
      <c r="JR348" s="9"/>
      <c r="JS348" s="9"/>
      <c r="JT348" s="9"/>
      <c r="JU348" s="9"/>
      <c r="JV348" s="9"/>
      <c r="JW348" s="9"/>
      <c r="JX348" s="9"/>
      <c r="JY348" s="9"/>
      <c r="JZ348" s="9"/>
      <c r="KA348" s="9"/>
      <c r="KB348" s="9"/>
      <c r="KC348" s="9"/>
      <c r="KD348" s="9"/>
      <c r="KE348" s="9"/>
      <c r="KF348" s="9"/>
      <c r="KG348" s="9"/>
      <c r="KH348" s="9"/>
      <c r="KI348" s="9"/>
      <c r="KJ348" s="9"/>
      <c r="KK348" s="9"/>
      <c r="KL348" s="9"/>
      <c r="KM348" s="9"/>
      <c r="KN348" s="9"/>
      <c r="KO348" s="9"/>
      <c r="KP348" s="9"/>
      <c r="KQ348" s="9"/>
      <c r="KR348" s="9"/>
      <c r="KS348" s="9"/>
      <c r="KT348" s="9"/>
      <c r="KU348" s="9"/>
      <c r="KV348" s="9"/>
      <c r="KW348" s="9"/>
      <c r="KX348" s="9"/>
      <c r="KY348" s="9"/>
      <c r="KZ348" s="9"/>
      <c r="LA348" s="9"/>
      <c r="LB348" s="9"/>
      <c r="LC348" s="9"/>
      <c r="LD348" s="9"/>
      <c r="LE348" s="9"/>
      <c r="LF348" s="9"/>
      <c r="LG348" s="9"/>
      <c r="LH348" s="9"/>
      <c r="LI348" s="9"/>
      <c r="LJ348" s="9"/>
      <c r="LK348" s="9"/>
      <c r="LL348" s="9"/>
      <c r="LM348" s="9"/>
      <c r="LN348" s="9"/>
      <c r="LO348" s="9"/>
      <c r="LP348" s="9"/>
      <c r="LQ348" s="9"/>
      <c r="LR348" s="9"/>
      <c r="LS348" s="9"/>
      <c r="LT348" s="9"/>
    </row>
    <row r="349" spans="1:332" s="15" customFormat="1" ht="126" x14ac:dyDescent="0.25">
      <c r="A349" s="662" t="str">
        <f>CONCATENATE(MUEBLES2[[#This Row],[No..]],"-",MUEBLES2[[#This Row],[No. Area ]],"-",MUEBLES2[[#This Row],[No. Del Bien ]],"-",MUEBLES2[[#This Row],[No. Consecutivo del Bien ]],"-",MUEBLES2[[#This Row],[No. de inventario]])</f>
        <v>05-51-276-005-0343</v>
      </c>
      <c r="B349" s="495"/>
      <c r="C349" s="495" t="s">
        <v>7067</v>
      </c>
      <c r="D349" s="494" t="s">
        <v>4063</v>
      </c>
      <c r="E349" s="495" t="str">
        <f>VLOOKUP(MUEBLES2[[#This Row],[No..]],EDIFICIOS[],2,FALSE)</f>
        <v>SISTEMA MUNICIPAL DIF</v>
      </c>
      <c r="F349" s="495" t="str">
        <f>VLOOKUP(MUEBLES2[[#This Row],[No..]],EDIFICIOS[],3,FALSE)</f>
        <v>AV. REFORMA S/N, SECCIÓN NORTE, MANZANA 2, SANTIAGO DE ANAYA, HIDALGO</v>
      </c>
      <c r="G349" s="496" t="s">
        <v>4296</v>
      </c>
      <c r="H349" s="494" t="str">
        <f>VLOOKUP(MUEBLES2[[#This Row],[No. Area ]],AREAS[],2,FALSE)</f>
        <v>UNIDAD BÁSICA DE REHABILITACIÓN</v>
      </c>
      <c r="I349" s="496" t="str">
        <f>VLOOKUP(MUEBLES2[[#This Row],[No. Area ]],AREAS[],5,FALSE)</f>
        <v>C. BELEN GONZÁLEZ BARRERA</v>
      </c>
      <c r="J349" s="496">
        <v>119</v>
      </c>
      <c r="K349" s="494" t="str">
        <f>VLOOKUP(MUEBLES2[[#This Row],[Núm. De nomina]],PERSONAL[],2,FALSE)</f>
        <v>C. BELEN GONZÁLEZ BARRERA</v>
      </c>
      <c r="L349" s="496" t="str">
        <f>VLOOKUP(MUEBLES2[[#This Row],[Núm. De nomina]],PERSONAL[],3,FALSE)</f>
        <v xml:space="preserve">TITULAR </v>
      </c>
      <c r="M349" s="494" t="s">
        <v>4909</v>
      </c>
      <c r="N349" s="529" t="s">
        <v>4696</v>
      </c>
      <c r="O349" s="497" t="str">
        <f>VLOOKUP(MUEBLES2[[#This Row],[No. Del Bien ]],BIENES[],2,FALSE)</f>
        <v xml:space="preserve">SILLON EJECUTIVO </v>
      </c>
      <c r="P349" s="499" t="s">
        <v>2929</v>
      </c>
      <c r="Q349" s="529" t="s">
        <v>5285</v>
      </c>
      <c r="R349" s="494" t="s">
        <v>39</v>
      </c>
      <c r="S349" s="494" t="s">
        <v>39</v>
      </c>
      <c r="T349" s="494" t="s">
        <v>39</v>
      </c>
      <c r="U349" s="494" t="s">
        <v>40</v>
      </c>
      <c r="V349" s="525"/>
      <c r="W349" s="528"/>
      <c r="X349" s="528"/>
      <c r="Y349" s="528"/>
      <c r="Z349" s="510" t="s">
        <v>26</v>
      </c>
      <c r="AA349" s="546"/>
      <c r="AB349" s="493"/>
      <c r="AC349" s="600"/>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c r="DA349" s="9"/>
      <c r="DB349" s="9"/>
      <c r="DC349" s="9"/>
      <c r="DD349" s="9"/>
      <c r="DE349" s="9"/>
      <c r="DF349" s="9"/>
      <c r="DG349" s="9"/>
      <c r="DH349" s="9"/>
      <c r="DI349" s="9"/>
      <c r="DJ349" s="9"/>
      <c r="DK349" s="9"/>
      <c r="DL349" s="9"/>
      <c r="DM349" s="9"/>
      <c r="DN349" s="9"/>
      <c r="DO349" s="9"/>
      <c r="DP349" s="9"/>
      <c r="DQ349" s="9"/>
      <c r="DR349" s="9"/>
      <c r="DS349" s="9"/>
      <c r="DT349" s="9"/>
      <c r="DU349" s="9"/>
      <c r="DV349" s="9"/>
      <c r="DW349" s="9"/>
      <c r="DX349" s="9"/>
      <c r="DY349" s="9"/>
      <c r="DZ349" s="9"/>
      <c r="EA349" s="9"/>
      <c r="EB349" s="9"/>
      <c r="EC349" s="9"/>
      <c r="ED349" s="9"/>
      <c r="EE349" s="9"/>
      <c r="EF349" s="9"/>
      <c r="EG349" s="9"/>
      <c r="EH349" s="9"/>
      <c r="EI349" s="9"/>
      <c r="EJ349" s="9"/>
      <c r="EK349" s="9"/>
      <c r="EL349" s="9"/>
      <c r="EM349" s="9"/>
      <c r="EN349" s="9"/>
      <c r="EO349" s="9"/>
      <c r="EP349" s="9"/>
      <c r="EQ349" s="9"/>
      <c r="ER349" s="9"/>
      <c r="ES349" s="9"/>
      <c r="ET349" s="9"/>
      <c r="EU349" s="9"/>
      <c r="EV349" s="9"/>
      <c r="EW349" s="9"/>
      <c r="EX349" s="9"/>
      <c r="EY349" s="9"/>
      <c r="EZ349" s="9"/>
      <c r="FA349" s="9"/>
      <c r="FB349" s="9"/>
      <c r="FC349" s="9"/>
      <c r="FD349" s="9"/>
      <c r="FE349" s="9"/>
      <c r="FF349" s="9"/>
      <c r="FG349" s="9"/>
      <c r="FH349" s="9"/>
      <c r="FI349" s="9"/>
      <c r="FJ349" s="9"/>
      <c r="FK349" s="9"/>
      <c r="FL349" s="9"/>
      <c r="FM349" s="9"/>
      <c r="FN349" s="9"/>
      <c r="FO349" s="9"/>
      <c r="FP349" s="9"/>
      <c r="FQ349" s="9"/>
      <c r="FR349" s="9"/>
      <c r="FS349" s="9"/>
      <c r="FT349" s="9"/>
      <c r="FU349" s="9"/>
      <c r="FV349" s="9"/>
      <c r="FW349" s="9"/>
      <c r="FX349" s="9"/>
      <c r="FY349" s="9"/>
      <c r="FZ349" s="9"/>
      <c r="GA349" s="9"/>
      <c r="GB349" s="9"/>
      <c r="GC349" s="9"/>
      <c r="GD349" s="9"/>
      <c r="GE349" s="9"/>
      <c r="GF349" s="9"/>
      <c r="GG349" s="9"/>
      <c r="GH349" s="9"/>
      <c r="GI349" s="9"/>
      <c r="GJ349" s="9"/>
      <c r="GK349" s="9"/>
      <c r="GL349" s="9"/>
      <c r="GM349" s="9"/>
      <c r="GN349" s="9"/>
      <c r="GO349" s="9"/>
      <c r="GP349" s="9"/>
      <c r="GQ349" s="9"/>
      <c r="GR349" s="9"/>
      <c r="GS349" s="9"/>
      <c r="GT349" s="9"/>
      <c r="GU349" s="9"/>
      <c r="GV349" s="9"/>
      <c r="GW349" s="9"/>
      <c r="GX349" s="9"/>
      <c r="GY349" s="9"/>
      <c r="GZ349" s="9"/>
      <c r="HA349" s="9"/>
      <c r="HB349" s="9"/>
      <c r="HC349" s="9"/>
      <c r="HD349" s="9"/>
      <c r="HE349" s="9"/>
      <c r="HF349" s="9"/>
      <c r="HG349" s="9"/>
      <c r="HH349" s="9"/>
      <c r="HI349" s="9"/>
      <c r="HJ349" s="9"/>
      <c r="HK349" s="9"/>
      <c r="HL349" s="9"/>
      <c r="HM349" s="9"/>
      <c r="HN349" s="9"/>
      <c r="HO349" s="9"/>
      <c r="HP349" s="9"/>
      <c r="HQ349" s="9"/>
      <c r="HR349" s="9"/>
      <c r="HS349" s="9"/>
      <c r="HT349" s="9"/>
      <c r="HU349" s="9"/>
      <c r="HV349" s="9"/>
      <c r="HW349" s="9"/>
      <c r="HX349" s="9"/>
      <c r="HY349" s="9"/>
      <c r="HZ349" s="9"/>
      <c r="IA349" s="9"/>
      <c r="IB349" s="9"/>
      <c r="IC349" s="9"/>
      <c r="ID349" s="9"/>
      <c r="IE349" s="9"/>
      <c r="IF349" s="9"/>
      <c r="IG349" s="9"/>
      <c r="IH349" s="9"/>
      <c r="II349" s="9"/>
      <c r="IJ349" s="9"/>
      <c r="IK349" s="9"/>
      <c r="IL349" s="9"/>
      <c r="IM349" s="9"/>
      <c r="IN349" s="9"/>
      <c r="IO349" s="9"/>
      <c r="IP349" s="9"/>
      <c r="IQ349" s="9"/>
      <c r="IR349" s="9"/>
      <c r="IS349" s="9"/>
      <c r="IT349" s="9"/>
      <c r="IU349" s="9"/>
      <c r="IV349" s="9"/>
      <c r="IW349" s="9"/>
      <c r="IX349" s="9"/>
      <c r="IY349" s="9"/>
      <c r="IZ349" s="9"/>
      <c r="JA349" s="9"/>
      <c r="JB349" s="9"/>
      <c r="JC349" s="9"/>
      <c r="JD349" s="9"/>
      <c r="JE349" s="9"/>
      <c r="JF349" s="9"/>
      <c r="JG349" s="9"/>
      <c r="JH349" s="9"/>
      <c r="JI349" s="9"/>
      <c r="JJ349" s="9"/>
      <c r="JK349" s="9"/>
      <c r="JL349" s="9"/>
      <c r="JM349" s="9"/>
      <c r="JN349" s="9"/>
      <c r="JO349" s="9"/>
      <c r="JP349" s="9"/>
      <c r="JQ349" s="9"/>
      <c r="JR349" s="9"/>
      <c r="JS349" s="9"/>
      <c r="JT349" s="9"/>
      <c r="JU349" s="9"/>
      <c r="JV349" s="9"/>
      <c r="JW349" s="9"/>
      <c r="JX349" s="9"/>
      <c r="JY349" s="9"/>
      <c r="JZ349" s="9"/>
      <c r="KA349" s="9"/>
      <c r="KB349" s="9"/>
      <c r="KC349" s="9"/>
      <c r="KD349" s="9"/>
      <c r="KE349" s="9"/>
      <c r="KF349" s="9"/>
      <c r="KG349" s="9"/>
      <c r="KH349" s="9"/>
      <c r="KI349" s="9"/>
      <c r="KJ349" s="9"/>
      <c r="KK349" s="9"/>
      <c r="KL349" s="9"/>
      <c r="KM349" s="9"/>
      <c r="KN349" s="9"/>
      <c r="KO349" s="9"/>
      <c r="KP349" s="9"/>
      <c r="KQ349" s="9"/>
      <c r="KR349" s="9"/>
      <c r="KS349" s="9"/>
      <c r="KT349" s="9"/>
      <c r="KU349" s="9"/>
      <c r="KV349" s="9"/>
      <c r="KW349" s="9"/>
      <c r="KX349" s="9"/>
      <c r="KY349" s="9"/>
      <c r="KZ349" s="9"/>
      <c r="LA349" s="9"/>
      <c r="LB349" s="9"/>
      <c r="LC349" s="9"/>
      <c r="LD349" s="9"/>
      <c r="LE349" s="9"/>
      <c r="LF349" s="9"/>
      <c r="LG349" s="9"/>
      <c r="LH349" s="9"/>
      <c r="LI349" s="9"/>
      <c r="LJ349" s="9"/>
      <c r="LK349" s="9"/>
      <c r="LL349" s="9"/>
      <c r="LM349" s="9"/>
      <c r="LN349" s="9"/>
      <c r="LO349" s="9"/>
      <c r="LP349" s="9"/>
      <c r="LQ349" s="9"/>
      <c r="LR349" s="9"/>
      <c r="LS349" s="9"/>
      <c r="LT349" s="9"/>
    </row>
    <row r="350" spans="1:332" s="15" customFormat="1" ht="141.75" x14ac:dyDescent="0.25">
      <c r="A350" s="662" t="str">
        <f>CONCATENATE(MUEBLES2[[#This Row],[No..]],"-",MUEBLES2[[#This Row],[No. Area ]],"-",MUEBLES2[[#This Row],[No. Del Bien ]],"-",MUEBLES2[[#This Row],[No. Consecutivo del Bien ]],"-",MUEBLES2[[#This Row],[No. de inventario]])</f>
        <v>05-51-274-061-0344</v>
      </c>
      <c r="B350" s="495"/>
      <c r="C350" s="495" t="s">
        <v>7068</v>
      </c>
      <c r="D350" s="494" t="s">
        <v>4063</v>
      </c>
      <c r="E350" s="495" t="str">
        <f>VLOOKUP(MUEBLES2[[#This Row],[No..]],EDIFICIOS[],2,FALSE)</f>
        <v>SISTEMA MUNICIPAL DIF</v>
      </c>
      <c r="F350" s="495" t="str">
        <f>VLOOKUP(MUEBLES2[[#This Row],[No..]],EDIFICIOS[],3,FALSE)</f>
        <v>AV. REFORMA S/N, SECCIÓN NORTE, MANZANA 2, SANTIAGO DE ANAYA, HIDALGO</v>
      </c>
      <c r="G350" s="496" t="s">
        <v>4296</v>
      </c>
      <c r="H350" s="494" t="str">
        <f>VLOOKUP(MUEBLES2[[#This Row],[No. Area ]],AREAS[],2,FALSE)</f>
        <v>UNIDAD BÁSICA DE REHABILITACIÓN</v>
      </c>
      <c r="I350" s="496" t="str">
        <f>VLOOKUP(MUEBLES2[[#This Row],[No. Area ]],AREAS[],5,FALSE)</f>
        <v>C. BELEN GONZÁLEZ BARRERA</v>
      </c>
      <c r="J350" s="496">
        <v>119</v>
      </c>
      <c r="K350" s="494" t="str">
        <f>VLOOKUP(MUEBLES2[[#This Row],[Núm. De nomina]],PERSONAL[],2,FALSE)</f>
        <v>C. BELEN GONZÁLEZ BARRERA</v>
      </c>
      <c r="L350" s="496" t="str">
        <f>VLOOKUP(MUEBLES2[[#This Row],[Núm. De nomina]],PERSONAL[],3,FALSE)</f>
        <v xml:space="preserve">TITULAR </v>
      </c>
      <c r="M350" s="499" t="s">
        <v>4907</v>
      </c>
      <c r="N350" s="529" t="s">
        <v>4752</v>
      </c>
      <c r="O350" s="497" t="str">
        <f>VLOOKUP(MUEBLES2[[#This Row],[No. Del Bien ]],BIENES[],2,FALSE)</f>
        <v xml:space="preserve">SILLA PLEGABLE  </v>
      </c>
      <c r="P350" s="499" t="s">
        <v>2931</v>
      </c>
      <c r="Q350" s="529" t="s">
        <v>5286</v>
      </c>
      <c r="R350" s="494" t="s">
        <v>39</v>
      </c>
      <c r="S350" s="494" t="s">
        <v>39</v>
      </c>
      <c r="T350" s="494" t="s">
        <v>39</v>
      </c>
      <c r="U350" s="494" t="s">
        <v>40</v>
      </c>
      <c r="V350" s="525"/>
      <c r="W350" s="528"/>
      <c r="X350" s="528"/>
      <c r="Y350" s="528"/>
      <c r="Z350" s="510" t="s">
        <v>26</v>
      </c>
      <c r="AA350" s="546"/>
      <c r="AB350" s="493"/>
      <c r="AC350" s="600"/>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9"/>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9"/>
      <c r="GQ350" s="9"/>
      <c r="GR350" s="9"/>
      <c r="GS350" s="9"/>
      <c r="GT350" s="9"/>
      <c r="GU350" s="9"/>
      <c r="GV350" s="9"/>
      <c r="GW350" s="9"/>
      <c r="GX350" s="9"/>
      <c r="GY350" s="9"/>
      <c r="GZ350" s="9"/>
      <c r="HA350" s="9"/>
      <c r="HB350" s="9"/>
      <c r="HC350" s="9"/>
      <c r="HD350" s="9"/>
      <c r="HE350" s="9"/>
      <c r="HF350" s="9"/>
      <c r="HG350" s="9"/>
      <c r="HH350" s="9"/>
      <c r="HI350" s="9"/>
      <c r="HJ350" s="9"/>
      <c r="HK350" s="9"/>
      <c r="HL350" s="9"/>
      <c r="HM350" s="9"/>
      <c r="HN350" s="9"/>
      <c r="HO350" s="9"/>
      <c r="HP350" s="9"/>
      <c r="HQ350" s="9"/>
      <c r="HR350" s="9"/>
      <c r="HS350" s="9"/>
      <c r="HT350" s="9"/>
      <c r="HU350" s="9"/>
      <c r="HV350" s="9"/>
      <c r="HW350" s="9"/>
      <c r="HX350" s="9"/>
      <c r="HY350" s="9"/>
      <c r="HZ350" s="9"/>
      <c r="IA350" s="9"/>
      <c r="IB350" s="9"/>
      <c r="IC350" s="9"/>
      <c r="ID350" s="9"/>
      <c r="IE350" s="9"/>
      <c r="IF350" s="9"/>
      <c r="IG350" s="9"/>
      <c r="IH350" s="9"/>
      <c r="II350" s="9"/>
      <c r="IJ350" s="9"/>
      <c r="IK350" s="9"/>
      <c r="IL350" s="9"/>
      <c r="IM350" s="9"/>
      <c r="IN350" s="9"/>
      <c r="IO350" s="9"/>
      <c r="IP350" s="9"/>
      <c r="IQ350" s="9"/>
      <c r="IR350" s="9"/>
      <c r="IS350" s="9"/>
      <c r="IT350" s="9"/>
      <c r="IU350" s="9"/>
      <c r="IV350" s="9"/>
      <c r="IW350" s="9"/>
      <c r="IX350" s="9"/>
      <c r="IY350" s="9"/>
      <c r="IZ350" s="9"/>
      <c r="JA350" s="9"/>
      <c r="JB350" s="9"/>
      <c r="JC350" s="9"/>
      <c r="JD350" s="9"/>
      <c r="JE350" s="9"/>
      <c r="JF350" s="9"/>
      <c r="JG350" s="9"/>
      <c r="JH350" s="9"/>
      <c r="JI350" s="9"/>
      <c r="JJ350" s="9"/>
      <c r="JK350" s="9"/>
      <c r="JL350" s="9"/>
      <c r="JM350" s="9"/>
      <c r="JN350" s="9"/>
      <c r="JO350" s="9"/>
      <c r="JP350" s="9"/>
      <c r="JQ350" s="9"/>
      <c r="JR350" s="9"/>
      <c r="JS350" s="9"/>
      <c r="JT350" s="9"/>
      <c r="JU350" s="9"/>
      <c r="JV350" s="9"/>
      <c r="JW350" s="9"/>
      <c r="JX350" s="9"/>
      <c r="JY350" s="9"/>
      <c r="JZ350" s="9"/>
      <c r="KA350" s="9"/>
      <c r="KB350" s="9"/>
      <c r="KC350" s="9"/>
      <c r="KD350" s="9"/>
      <c r="KE350" s="9"/>
      <c r="KF350" s="9"/>
      <c r="KG350" s="9"/>
      <c r="KH350" s="9"/>
      <c r="KI350" s="9"/>
      <c r="KJ350" s="9"/>
      <c r="KK350" s="9"/>
      <c r="KL350" s="9"/>
      <c r="KM350" s="9"/>
      <c r="KN350" s="9"/>
      <c r="KO350" s="9"/>
      <c r="KP350" s="9"/>
      <c r="KQ350" s="9"/>
      <c r="KR350" s="9"/>
      <c r="KS350" s="9"/>
      <c r="KT350" s="9"/>
      <c r="KU350" s="9"/>
      <c r="KV350" s="9"/>
      <c r="KW350" s="9"/>
      <c r="KX350" s="9"/>
      <c r="KY350" s="9"/>
      <c r="KZ350" s="9"/>
      <c r="LA350" s="9"/>
      <c r="LB350" s="9"/>
      <c r="LC350" s="9"/>
      <c r="LD350" s="9"/>
      <c r="LE350" s="9"/>
      <c r="LF350" s="9"/>
      <c r="LG350" s="9"/>
      <c r="LH350" s="9"/>
      <c r="LI350" s="9"/>
      <c r="LJ350" s="9"/>
      <c r="LK350" s="9"/>
      <c r="LL350" s="9"/>
      <c r="LM350" s="9"/>
      <c r="LN350" s="9"/>
      <c r="LO350" s="9"/>
      <c r="LP350" s="9"/>
      <c r="LQ350" s="9"/>
      <c r="LR350" s="9"/>
      <c r="LS350" s="9"/>
      <c r="LT350" s="9"/>
    </row>
    <row r="351" spans="1:332" s="15" customFormat="1" ht="141.75" x14ac:dyDescent="0.25">
      <c r="A351" s="662" t="str">
        <f>CONCATENATE(MUEBLES2[[#This Row],[No..]],"-",MUEBLES2[[#This Row],[No. Area ]],"-",MUEBLES2[[#This Row],[No. Del Bien ]],"-",MUEBLES2[[#This Row],[No. Consecutivo del Bien ]],"-",MUEBLES2[[#This Row],[No. de inventario]])</f>
        <v>05-51-274-062-0345</v>
      </c>
      <c r="B351" s="495"/>
      <c r="C351" s="495" t="s">
        <v>7069</v>
      </c>
      <c r="D351" s="494" t="s">
        <v>4063</v>
      </c>
      <c r="E351" s="495" t="str">
        <f>VLOOKUP(MUEBLES2[[#This Row],[No..]],EDIFICIOS[],2,FALSE)</f>
        <v>SISTEMA MUNICIPAL DIF</v>
      </c>
      <c r="F351" s="495" t="str">
        <f>VLOOKUP(MUEBLES2[[#This Row],[No..]],EDIFICIOS[],3,FALSE)</f>
        <v>AV. REFORMA S/N, SECCIÓN NORTE, MANZANA 2, SANTIAGO DE ANAYA, HIDALGO</v>
      </c>
      <c r="G351" s="496" t="s">
        <v>4296</v>
      </c>
      <c r="H351" s="494" t="str">
        <f>VLOOKUP(MUEBLES2[[#This Row],[No. Area ]],AREAS[],2,FALSE)</f>
        <v>UNIDAD BÁSICA DE REHABILITACIÓN</v>
      </c>
      <c r="I351" s="496" t="str">
        <f>VLOOKUP(MUEBLES2[[#This Row],[No. Area ]],AREAS[],5,FALSE)</f>
        <v>C. BELEN GONZÁLEZ BARRERA</v>
      </c>
      <c r="J351" s="496">
        <v>119</v>
      </c>
      <c r="K351" s="494" t="str">
        <f>VLOOKUP(MUEBLES2[[#This Row],[Núm. De nomina]],PERSONAL[],2,FALSE)</f>
        <v>C. BELEN GONZÁLEZ BARRERA</v>
      </c>
      <c r="L351" s="496" t="str">
        <f>VLOOKUP(MUEBLES2[[#This Row],[Núm. De nomina]],PERSONAL[],3,FALSE)</f>
        <v xml:space="preserve">TITULAR </v>
      </c>
      <c r="M351" s="499" t="s">
        <v>4907</v>
      </c>
      <c r="N351" s="529" t="s">
        <v>4753</v>
      </c>
      <c r="O351" s="497" t="str">
        <f>VLOOKUP(MUEBLES2[[#This Row],[No. Del Bien ]],BIENES[],2,FALSE)</f>
        <v xml:space="preserve">SILLA PLEGABLE  </v>
      </c>
      <c r="P351" s="499" t="s">
        <v>2931</v>
      </c>
      <c r="Q351" s="529" t="s">
        <v>5287</v>
      </c>
      <c r="R351" s="494" t="s">
        <v>39</v>
      </c>
      <c r="S351" s="494" t="s">
        <v>39</v>
      </c>
      <c r="T351" s="494" t="s">
        <v>39</v>
      </c>
      <c r="U351" s="494" t="s">
        <v>40</v>
      </c>
      <c r="V351" s="525"/>
      <c r="W351" s="528"/>
      <c r="X351" s="528"/>
      <c r="Y351" s="528"/>
      <c r="Z351" s="510" t="s">
        <v>26</v>
      </c>
      <c r="AA351" s="546"/>
      <c r="AB351" s="493"/>
      <c r="AC351" s="600"/>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9"/>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9"/>
      <c r="GQ351" s="9"/>
      <c r="GR351" s="9"/>
      <c r="GS351" s="9"/>
      <c r="GT351" s="9"/>
      <c r="GU351" s="9"/>
      <c r="GV351" s="9"/>
      <c r="GW351" s="9"/>
      <c r="GX351" s="9"/>
      <c r="GY351" s="9"/>
      <c r="GZ351" s="9"/>
      <c r="HA351" s="9"/>
      <c r="HB351" s="9"/>
      <c r="HC351" s="9"/>
      <c r="HD351" s="9"/>
      <c r="HE351" s="9"/>
      <c r="HF351" s="9"/>
      <c r="HG351" s="9"/>
      <c r="HH351" s="9"/>
      <c r="HI351" s="9"/>
      <c r="HJ351" s="9"/>
      <c r="HK351" s="9"/>
      <c r="HL351" s="9"/>
      <c r="HM351" s="9"/>
      <c r="HN351" s="9"/>
      <c r="HO351" s="9"/>
      <c r="HP351" s="9"/>
      <c r="HQ351" s="9"/>
      <c r="HR351" s="9"/>
      <c r="HS351" s="9"/>
      <c r="HT351" s="9"/>
      <c r="HU351" s="9"/>
      <c r="HV351" s="9"/>
      <c r="HW351" s="9"/>
      <c r="HX351" s="9"/>
      <c r="HY351" s="9"/>
      <c r="HZ351" s="9"/>
      <c r="IA351" s="9"/>
      <c r="IB351" s="9"/>
      <c r="IC351" s="9"/>
      <c r="ID351" s="9"/>
      <c r="IE351" s="9"/>
      <c r="IF351" s="9"/>
      <c r="IG351" s="9"/>
      <c r="IH351" s="9"/>
      <c r="II351" s="9"/>
      <c r="IJ351" s="9"/>
      <c r="IK351" s="9"/>
      <c r="IL351" s="9"/>
      <c r="IM351" s="9"/>
      <c r="IN351" s="9"/>
      <c r="IO351" s="9"/>
      <c r="IP351" s="9"/>
      <c r="IQ351" s="9"/>
      <c r="IR351" s="9"/>
      <c r="IS351" s="9"/>
      <c r="IT351" s="9"/>
      <c r="IU351" s="9"/>
      <c r="IV351" s="9"/>
      <c r="IW351" s="9"/>
      <c r="IX351" s="9"/>
      <c r="IY351" s="9"/>
      <c r="IZ351" s="9"/>
      <c r="JA351" s="9"/>
      <c r="JB351" s="9"/>
      <c r="JC351" s="9"/>
      <c r="JD351" s="9"/>
      <c r="JE351" s="9"/>
      <c r="JF351" s="9"/>
      <c r="JG351" s="9"/>
      <c r="JH351" s="9"/>
      <c r="JI351" s="9"/>
      <c r="JJ351" s="9"/>
      <c r="JK351" s="9"/>
      <c r="JL351" s="9"/>
      <c r="JM351" s="9"/>
      <c r="JN351" s="9"/>
      <c r="JO351" s="9"/>
      <c r="JP351" s="9"/>
      <c r="JQ351" s="9"/>
      <c r="JR351" s="9"/>
      <c r="JS351" s="9"/>
      <c r="JT351" s="9"/>
      <c r="JU351" s="9"/>
      <c r="JV351" s="9"/>
      <c r="JW351" s="9"/>
      <c r="JX351" s="9"/>
      <c r="JY351" s="9"/>
      <c r="JZ351" s="9"/>
      <c r="KA351" s="9"/>
      <c r="KB351" s="9"/>
      <c r="KC351" s="9"/>
      <c r="KD351" s="9"/>
      <c r="KE351" s="9"/>
      <c r="KF351" s="9"/>
      <c r="KG351" s="9"/>
      <c r="KH351" s="9"/>
      <c r="KI351" s="9"/>
      <c r="KJ351" s="9"/>
      <c r="KK351" s="9"/>
      <c r="KL351" s="9"/>
      <c r="KM351" s="9"/>
      <c r="KN351" s="9"/>
      <c r="KO351" s="9"/>
      <c r="KP351" s="9"/>
      <c r="KQ351" s="9"/>
      <c r="KR351" s="9"/>
      <c r="KS351" s="9"/>
      <c r="KT351" s="9"/>
      <c r="KU351" s="9"/>
      <c r="KV351" s="9"/>
      <c r="KW351" s="9"/>
      <c r="KX351" s="9"/>
      <c r="KY351" s="9"/>
      <c r="KZ351" s="9"/>
      <c r="LA351" s="9"/>
      <c r="LB351" s="9"/>
      <c r="LC351" s="9"/>
      <c r="LD351" s="9"/>
      <c r="LE351" s="9"/>
      <c r="LF351" s="9"/>
      <c r="LG351" s="9"/>
      <c r="LH351" s="9"/>
      <c r="LI351" s="9"/>
      <c r="LJ351" s="9"/>
      <c r="LK351" s="9"/>
      <c r="LL351" s="9"/>
      <c r="LM351" s="9"/>
      <c r="LN351" s="9"/>
      <c r="LO351" s="9"/>
      <c r="LP351" s="9"/>
      <c r="LQ351" s="9"/>
      <c r="LR351" s="9"/>
      <c r="LS351" s="9"/>
      <c r="LT351" s="9"/>
    </row>
    <row r="352" spans="1:332" s="15" customFormat="1" ht="173.25" x14ac:dyDescent="0.25">
      <c r="A352" s="662" t="str">
        <f>CONCATENATE(MUEBLES2[[#This Row],[No..]],"-",MUEBLES2[[#This Row],[No. Area ]],"-",MUEBLES2[[#This Row],[No. Del Bien ]],"-",MUEBLES2[[#This Row],[No. Consecutivo del Bien ]],"-",MUEBLES2[[#This Row],[No. de inventario]])</f>
        <v>05-51-115-056-0346</v>
      </c>
      <c r="B352" s="495"/>
      <c r="C352" s="495" t="s">
        <v>7070</v>
      </c>
      <c r="D352" s="494" t="s">
        <v>4063</v>
      </c>
      <c r="E352" s="495" t="str">
        <f>VLOOKUP(MUEBLES2[[#This Row],[No..]],EDIFICIOS[],2,FALSE)</f>
        <v>SISTEMA MUNICIPAL DIF</v>
      </c>
      <c r="F352" s="495" t="str">
        <f>VLOOKUP(MUEBLES2[[#This Row],[No..]],EDIFICIOS[],3,FALSE)</f>
        <v>AV. REFORMA S/N, SECCIÓN NORTE, MANZANA 2, SANTIAGO DE ANAYA, HIDALGO</v>
      </c>
      <c r="G352" s="496" t="s">
        <v>4296</v>
      </c>
      <c r="H352" s="494" t="str">
        <f>VLOOKUP(MUEBLES2[[#This Row],[No. Area ]],AREAS[],2,FALSE)</f>
        <v>UNIDAD BÁSICA DE REHABILITACIÓN</v>
      </c>
      <c r="I352" s="496" t="str">
        <f>VLOOKUP(MUEBLES2[[#This Row],[No. Area ]],AREAS[],5,FALSE)</f>
        <v>C. BELEN GONZÁLEZ BARRERA</v>
      </c>
      <c r="J352" s="496">
        <v>119</v>
      </c>
      <c r="K352" s="494" t="str">
        <f>VLOOKUP(MUEBLES2[[#This Row],[Núm. De nomina]],PERSONAL[],2,FALSE)</f>
        <v>C. BELEN GONZÁLEZ BARRERA</v>
      </c>
      <c r="L352" s="496" t="str">
        <f>VLOOKUP(MUEBLES2[[#This Row],[Núm. De nomina]],PERSONAL[],3,FALSE)</f>
        <v xml:space="preserve">TITULAR </v>
      </c>
      <c r="M352" s="494" t="s">
        <v>4379</v>
      </c>
      <c r="N352" s="529" t="s">
        <v>4747</v>
      </c>
      <c r="O352" s="497" t="str">
        <f>VLOOKUP(MUEBLES2[[#This Row],[No. Del Bien ]],BIENES[],2,FALSE)</f>
        <v xml:space="preserve">ESCRITORIO </v>
      </c>
      <c r="P352" s="499" t="s">
        <v>2912</v>
      </c>
      <c r="Q352" s="529" t="s">
        <v>5288</v>
      </c>
      <c r="R352" s="494" t="s">
        <v>39</v>
      </c>
      <c r="S352" s="494" t="s">
        <v>39</v>
      </c>
      <c r="T352" s="494" t="s">
        <v>39</v>
      </c>
      <c r="U352" s="494" t="s">
        <v>40</v>
      </c>
      <c r="V352" s="525">
        <v>42618</v>
      </c>
      <c r="W352" s="528">
        <v>455.88</v>
      </c>
      <c r="X352" s="528">
        <v>454.88</v>
      </c>
      <c r="Y352" s="528">
        <v>1</v>
      </c>
      <c r="Z352" s="510" t="s">
        <v>26</v>
      </c>
      <c r="AA352" s="546"/>
      <c r="AB352" s="493"/>
      <c r="AC352" s="600"/>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9"/>
      <c r="FK352" s="9"/>
      <c r="FL352" s="9"/>
      <c r="FM352" s="9"/>
      <c r="FN352" s="9"/>
      <c r="FO352" s="9"/>
      <c r="FP352" s="9"/>
      <c r="FQ352" s="9"/>
      <c r="FR352" s="9"/>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9"/>
      <c r="HC352" s="9"/>
      <c r="HD352" s="9"/>
      <c r="HE352" s="9"/>
      <c r="HF352" s="9"/>
      <c r="HG352" s="9"/>
      <c r="HH352" s="9"/>
      <c r="HI352" s="9"/>
      <c r="HJ352" s="9"/>
      <c r="HK352" s="9"/>
      <c r="HL352" s="9"/>
      <c r="HM352" s="9"/>
      <c r="HN352" s="9"/>
      <c r="HO352" s="9"/>
      <c r="HP352" s="9"/>
      <c r="HQ352" s="9"/>
      <c r="HR352" s="9"/>
      <c r="HS352" s="9"/>
      <c r="HT352" s="9"/>
      <c r="HU352" s="9"/>
      <c r="HV352" s="9"/>
      <c r="HW352" s="9"/>
      <c r="HX352" s="9"/>
      <c r="HY352" s="9"/>
      <c r="HZ352" s="9"/>
      <c r="IA352" s="9"/>
      <c r="IB352" s="9"/>
      <c r="IC352" s="9"/>
      <c r="ID352" s="9"/>
      <c r="IE352" s="9"/>
      <c r="IF352" s="9"/>
      <c r="IG352" s="9"/>
      <c r="IH352" s="9"/>
      <c r="II352" s="9"/>
      <c r="IJ352" s="9"/>
      <c r="IK352" s="9"/>
      <c r="IL352" s="9"/>
      <c r="IM352" s="9"/>
      <c r="IN352" s="9"/>
      <c r="IO352" s="9"/>
      <c r="IP352" s="9"/>
      <c r="IQ352" s="9"/>
      <c r="IR352" s="9"/>
      <c r="IS352" s="9"/>
      <c r="IT352" s="9"/>
      <c r="IU352" s="9"/>
      <c r="IV352" s="9"/>
      <c r="IW352" s="9"/>
      <c r="IX352" s="9"/>
      <c r="IY352" s="9"/>
      <c r="IZ352" s="9"/>
      <c r="JA352" s="9"/>
      <c r="JB352" s="9"/>
      <c r="JC352" s="9"/>
      <c r="JD352" s="9"/>
      <c r="JE352" s="9"/>
      <c r="JF352" s="9"/>
      <c r="JG352" s="9"/>
      <c r="JH352" s="9"/>
      <c r="JI352" s="9"/>
      <c r="JJ352" s="9"/>
      <c r="JK352" s="9"/>
      <c r="JL352" s="9"/>
      <c r="JM352" s="9"/>
      <c r="JN352" s="9"/>
      <c r="JO352" s="9"/>
      <c r="JP352" s="9"/>
      <c r="JQ352" s="9"/>
      <c r="JR352" s="9"/>
      <c r="JS352" s="9"/>
      <c r="JT352" s="9"/>
      <c r="JU352" s="9"/>
      <c r="JV352" s="9"/>
      <c r="JW352" s="9"/>
      <c r="JX352" s="9"/>
      <c r="JY352" s="9"/>
      <c r="JZ352" s="9"/>
      <c r="KA352" s="9"/>
      <c r="KB352" s="9"/>
      <c r="KC352" s="9"/>
      <c r="KD352" s="9"/>
      <c r="KE352" s="9"/>
      <c r="KF352" s="9"/>
      <c r="KG352" s="9"/>
      <c r="KH352" s="9"/>
      <c r="KI352" s="9"/>
      <c r="KJ352" s="9"/>
      <c r="KK352" s="9"/>
      <c r="KL352" s="9"/>
      <c r="KM352" s="9"/>
      <c r="KN352" s="9"/>
      <c r="KO352" s="9"/>
      <c r="KP352" s="9"/>
      <c r="KQ352" s="9"/>
      <c r="KR352" s="9"/>
      <c r="KS352" s="9"/>
      <c r="KT352" s="9"/>
      <c r="KU352" s="9"/>
      <c r="KV352" s="9"/>
      <c r="KW352" s="9"/>
      <c r="KX352" s="9"/>
      <c r="KY352" s="9"/>
      <c r="KZ352" s="9"/>
      <c r="LA352" s="9"/>
      <c r="LB352" s="9"/>
      <c r="LC352" s="9"/>
      <c r="LD352" s="9"/>
      <c r="LE352" s="9"/>
      <c r="LF352" s="9"/>
      <c r="LG352" s="9"/>
      <c r="LH352" s="9"/>
      <c r="LI352" s="9"/>
      <c r="LJ352" s="9"/>
      <c r="LK352" s="9"/>
      <c r="LL352" s="9"/>
      <c r="LM352" s="9"/>
      <c r="LN352" s="9"/>
      <c r="LO352" s="9"/>
      <c r="LP352" s="9"/>
      <c r="LQ352" s="9"/>
      <c r="LR352" s="9"/>
      <c r="LS352" s="9"/>
      <c r="LT352" s="9"/>
    </row>
    <row r="353" spans="1:332" s="15" customFormat="1" ht="110.25" x14ac:dyDescent="0.25">
      <c r="A353" s="662" t="str">
        <f>CONCATENATE(MUEBLES2[[#This Row],[No..]],"-",MUEBLES2[[#This Row],[No. Area ]],"-",MUEBLES2[[#This Row],[No. Del Bien ]],"-",MUEBLES2[[#This Row],[No. Consecutivo del Bien ]],"-",MUEBLES2[[#This Row],[No. de inventario]])</f>
        <v>05-51-007-017-0347</v>
      </c>
      <c r="B353" s="495"/>
      <c r="C353" s="495" t="s">
        <v>7071</v>
      </c>
      <c r="D353" s="494" t="s">
        <v>4063</v>
      </c>
      <c r="E353" s="495" t="str">
        <f>VLOOKUP(MUEBLES2[[#This Row],[No..]],EDIFICIOS[],2,FALSE)</f>
        <v>SISTEMA MUNICIPAL DIF</v>
      </c>
      <c r="F353" s="495" t="str">
        <f>VLOOKUP(MUEBLES2[[#This Row],[No..]],EDIFICIOS[],3,FALSE)</f>
        <v>AV. REFORMA S/N, SECCIÓN NORTE, MANZANA 2, SANTIAGO DE ANAYA, HIDALGO</v>
      </c>
      <c r="G353" s="496" t="s">
        <v>4296</v>
      </c>
      <c r="H353" s="494" t="str">
        <f>VLOOKUP(MUEBLES2[[#This Row],[No. Area ]],AREAS[],2,FALSE)</f>
        <v>UNIDAD BÁSICA DE REHABILITACIÓN</v>
      </c>
      <c r="I353" s="496" t="str">
        <f>VLOOKUP(MUEBLES2[[#This Row],[No. Area ]],AREAS[],5,FALSE)</f>
        <v>C. BELEN GONZÁLEZ BARRERA</v>
      </c>
      <c r="J353" s="496">
        <v>119</v>
      </c>
      <c r="K353" s="494" t="str">
        <f>VLOOKUP(MUEBLES2[[#This Row],[Núm. De nomina]],PERSONAL[],2,FALSE)</f>
        <v>C. BELEN GONZÁLEZ BARRERA</v>
      </c>
      <c r="L353" s="496" t="str">
        <f>VLOOKUP(MUEBLES2[[#This Row],[Núm. De nomina]],PERSONAL[],3,FALSE)</f>
        <v xml:space="preserve">TITULAR </v>
      </c>
      <c r="M353" s="494" t="s">
        <v>4698</v>
      </c>
      <c r="N353" s="529" t="s">
        <v>4708</v>
      </c>
      <c r="O353" s="497" t="str">
        <f>VLOOKUP(MUEBLES2[[#This Row],[No. Del Bien ]],BIENES[],2,FALSE)</f>
        <v>ANAQUEL</v>
      </c>
      <c r="P353" s="499" t="s">
        <v>2935</v>
      </c>
      <c r="Q353" s="529" t="s">
        <v>5289</v>
      </c>
      <c r="R353" s="494" t="s">
        <v>39</v>
      </c>
      <c r="S353" s="494" t="s">
        <v>39</v>
      </c>
      <c r="T353" s="494" t="s">
        <v>39</v>
      </c>
      <c r="U353" s="494">
        <v>108</v>
      </c>
      <c r="V353" s="525">
        <v>43669</v>
      </c>
      <c r="W353" s="528">
        <v>237.8</v>
      </c>
      <c r="X353" s="528">
        <v>0</v>
      </c>
      <c r="Y353" s="528">
        <v>237.8</v>
      </c>
      <c r="Z353" s="510" t="s">
        <v>33</v>
      </c>
      <c r="AA353" s="546"/>
      <c r="AB353" s="493"/>
      <c r="AC353" s="600"/>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c r="DA353" s="9"/>
      <c r="DB353" s="9"/>
      <c r="DC353" s="9"/>
      <c r="DD353" s="9"/>
      <c r="DE353" s="9"/>
      <c r="DF353" s="9"/>
      <c r="DG353" s="9"/>
      <c r="DH353" s="9"/>
      <c r="DI353" s="9"/>
      <c r="DJ353" s="9"/>
      <c r="DK353" s="9"/>
      <c r="DL353" s="9"/>
      <c r="DM353" s="9"/>
      <c r="DN353" s="9"/>
      <c r="DO353" s="9"/>
      <c r="DP353" s="9"/>
      <c r="DQ353" s="9"/>
      <c r="DR353" s="9"/>
      <c r="DS353" s="9"/>
      <c r="DT353" s="9"/>
      <c r="DU353" s="9"/>
      <c r="DV353" s="9"/>
      <c r="DW353" s="9"/>
      <c r="DX353" s="9"/>
      <c r="DY353" s="9"/>
      <c r="DZ353" s="9"/>
      <c r="EA353" s="9"/>
      <c r="EB353" s="9"/>
      <c r="EC353" s="9"/>
      <c r="ED353" s="9"/>
      <c r="EE353" s="9"/>
      <c r="EF353" s="9"/>
      <c r="EG353" s="9"/>
      <c r="EH353" s="9"/>
      <c r="EI353" s="9"/>
      <c r="EJ353" s="9"/>
      <c r="EK353" s="9"/>
      <c r="EL353" s="9"/>
      <c r="EM353" s="9"/>
      <c r="EN353" s="9"/>
      <c r="EO353" s="9"/>
      <c r="EP353" s="9"/>
      <c r="EQ353" s="9"/>
      <c r="ER353" s="9"/>
      <c r="ES353" s="9"/>
      <c r="ET353" s="9"/>
      <c r="EU353" s="9"/>
      <c r="EV353" s="9"/>
      <c r="EW353" s="9"/>
      <c r="EX353" s="9"/>
      <c r="EY353" s="9"/>
      <c r="EZ353" s="9"/>
      <c r="FA353" s="9"/>
      <c r="FB353" s="9"/>
      <c r="FC353" s="9"/>
      <c r="FD353" s="9"/>
      <c r="FE353" s="9"/>
      <c r="FF353" s="9"/>
      <c r="FG353" s="9"/>
      <c r="FH353" s="9"/>
      <c r="FI353" s="9"/>
      <c r="FJ353" s="9"/>
      <c r="FK353" s="9"/>
      <c r="FL353" s="9"/>
      <c r="FM353" s="9"/>
      <c r="FN353" s="9"/>
      <c r="FO353" s="9"/>
      <c r="FP353" s="9"/>
      <c r="FQ353" s="9"/>
      <c r="FR353" s="9"/>
      <c r="FS353" s="9"/>
      <c r="FT353" s="9"/>
      <c r="FU353" s="9"/>
      <c r="FV353" s="9"/>
      <c r="FW353" s="9"/>
      <c r="FX353" s="9"/>
      <c r="FY353" s="9"/>
      <c r="FZ353" s="9"/>
      <c r="GA353" s="9"/>
      <c r="GB353" s="9"/>
      <c r="GC353" s="9"/>
      <c r="GD353" s="9"/>
      <c r="GE353" s="9"/>
      <c r="GF353" s="9"/>
      <c r="GG353" s="9"/>
      <c r="GH353" s="9"/>
      <c r="GI353" s="9"/>
      <c r="GJ353" s="9"/>
      <c r="GK353" s="9"/>
      <c r="GL353" s="9"/>
      <c r="GM353" s="9"/>
      <c r="GN353" s="9"/>
      <c r="GO353" s="9"/>
      <c r="GP353" s="9"/>
      <c r="GQ353" s="9"/>
      <c r="GR353" s="9"/>
      <c r="GS353" s="9"/>
      <c r="GT353" s="9"/>
      <c r="GU353" s="9"/>
      <c r="GV353" s="9"/>
      <c r="GW353" s="9"/>
      <c r="GX353" s="9"/>
      <c r="GY353" s="9"/>
      <c r="GZ353" s="9"/>
      <c r="HA353" s="9"/>
      <c r="HB353" s="9"/>
      <c r="HC353" s="9"/>
      <c r="HD353" s="9"/>
      <c r="HE353" s="9"/>
      <c r="HF353" s="9"/>
      <c r="HG353" s="9"/>
      <c r="HH353" s="9"/>
      <c r="HI353" s="9"/>
      <c r="HJ353" s="9"/>
      <c r="HK353" s="9"/>
      <c r="HL353" s="9"/>
      <c r="HM353" s="9"/>
      <c r="HN353" s="9"/>
      <c r="HO353" s="9"/>
      <c r="HP353" s="9"/>
      <c r="HQ353" s="9"/>
      <c r="HR353" s="9"/>
      <c r="HS353" s="9"/>
      <c r="HT353" s="9"/>
      <c r="HU353" s="9"/>
      <c r="HV353" s="9"/>
      <c r="HW353" s="9"/>
      <c r="HX353" s="9"/>
      <c r="HY353" s="9"/>
      <c r="HZ353" s="9"/>
      <c r="IA353" s="9"/>
      <c r="IB353" s="9"/>
      <c r="IC353" s="9"/>
      <c r="ID353" s="9"/>
      <c r="IE353" s="9"/>
      <c r="IF353" s="9"/>
      <c r="IG353" s="9"/>
      <c r="IH353" s="9"/>
      <c r="II353" s="9"/>
      <c r="IJ353" s="9"/>
      <c r="IK353" s="9"/>
      <c r="IL353" s="9"/>
      <c r="IM353" s="9"/>
      <c r="IN353" s="9"/>
      <c r="IO353" s="9"/>
      <c r="IP353" s="9"/>
      <c r="IQ353" s="9"/>
      <c r="IR353" s="9"/>
      <c r="IS353" s="9"/>
      <c r="IT353" s="9"/>
      <c r="IU353" s="9"/>
      <c r="IV353" s="9"/>
      <c r="IW353" s="9"/>
      <c r="IX353" s="9"/>
      <c r="IY353" s="9"/>
      <c r="IZ353" s="9"/>
      <c r="JA353" s="9"/>
      <c r="JB353" s="9"/>
      <c r="JC353" s="9"/>
      <c r="JD353" s="9"/>
      <c r="JE353" s="9"/>
      <c r="JF353" s="9"/>
      <c r="JG353" s="9"/>
      <c r="JH353" s="9"/>
      <c r="JI353" s="9"/>
      <c r="JJ353" s="9"/>
      <c r="JK353" s="9"/>
      <c r="JL353" s="9"/>
      <c r="JM353" s="9"/>
      <c r="JN353" s="9"/>
      <c r="JO353" s="9"/>
      <c r="JP353" s="9"/>
      <c r="JQ353" s="9"/>
      <c r="JR353" s="9"/>
      <c r="JS353" s="9"/>
      <c r="JT353" s="9"/>
      <c r="JU353" s="9"/>
      <c r="JV353" s="9"/>
      <c r="JW353" s="9"/>
      <c r="JX353" s="9"/>
      <c r="JY353" s="9"/>
      <c r="JZ353" s="9"/>
      <c r="KA353" s="9"/>
      <c r="KB353" s="9"/>
      <c r="KC353" s="9"/>
      <c r="KD353" s="9"/>
      <c r="KE353" s="9"/>
      <c r="KF353" s="9"/>
      <c r="KG353" s="9"/>
      <c r="KH353" s="9"/>
      <c r="KI353" s="9"/>
      <c r="KJ353" s="9"/>
      <c r="KK353" s="9"/>
      <c r="KL353" s="9"/>
      <c r="KM353" s="9"/>
      <c r="KN353" s="9"/>
      <c r="KO353" s="9"/>
      <c r="KP353" s="9"/>
      <c r="KQ353" s="9"/>
      <c r="KR353" s="9"/>
      <c r="KS353" s="9"/>
      <c r="KT353" s="9"/>
      <c r="KU353" s="9"/>
      <c r="KV353" s="9"/>
      <c r="KW353" s="9"/>
      <c r="KX353" s="9"/>
      <c r="KY353" s="9"/>
      <c r="KZ353" s="9"/>
      <c r="LA353" s="9"/>
      <c r="LB353" s="9"/>
      <c r="LC353" s="9"/>
      <c r="LD353" s="9"/>
      <c r="LE353" s="9"/>
      <c r="LF353" s="9"/>
      <c r="LG353" s="9"/>
      <c r="LH353" s="9"/>
      <c r="LI353" s="9"/>
      <c r="LJ353" s="9"/>
      <c r="LK353" s="9"/>
      <c r="LL353" s="9"/>
      <c r="LM353" s="9"/>
      <c r="LN353" s="9"/>
      <c r="LO353" s="9"/>
      <c r="LP353" s="9"/>
      <c r="LQ353" s="9"/>
      <c r="LR353" s="9"/>
      <c r="LS353" s="9"/>
      <c r="LT353" s="9"/>
    </row>
    <row r="354" spans="1:332" s="15" customFormat="1" ht="141.75" x14ac:dyDescent="0.25">
      <c r="A354" s="662" t="str">
        <f>CONCATENATE(MUEBLES2[[#This Row],[No..]],"-",MUEBLES2[[#This Row],[No. Area ]],"-",MUEBLES2[[#This Row],[No. Del Bien ]],"-",MUEBLES2[[#This Row],[No. Consecutivo del Bien ]],"-",MUEBLES2[[#This Row],[No. de inventario]])</f>
        <v>05-51-115-057-0348</v>
      </c>
      <c r="B354" s="495"/>
      <c r="C354" s="495" t="s">
        <v>7072</v>
      </c>
      <c r="D354" s="494" t="s">
        <v>4063</v>
      </c>
      <c r="E354" s="495" t="str">
        <f>VLOOKUP(MUEBLES2[[#This Row],[No..]],EDIFICIOS[],2,FALSE)</f>
        <v>SISTEMA MUNICIPAL DIF</v>
      </c>
      <c r="F354" s="495" t="str">
        <f>VLOOKUP(MUEBLES2[[#This Row],[No..]],EDIFICIOS[],3,FALSE)</f>
        <v>AV. REFORMA S/N, SECCIÓN NORTE, MANZANA 2, SANTIAGO DE ANAYA, HIDALGO</v>
      </c>
      <c r="G354" s="496" t="s">
        <v>4296</v>
      </c>
      <c r="H354" s="494" t="str">
        <f>VLOOKUP(MUEBLES2[[#This Row],[No. Area ]],AREAS[],2,FALSE)</f>
        <v>UNIDAD BÁSICA DE REHABILITACIÓN</v>
      </c>
      <c r="I354" s="496" t="str">
        <f>VLOOKUP(MUEBLES2[[#This Row],[No. Area ]],AREAS[],5,FALSE)</f>
        <v>C. BELEN GONZÁLEZ BARRERA</v>
      </c>
      <c r="J354" s="496">
        <v>119</v>
      </c>
      <c r="K354" s="494" t="str">
        <f>VLOOKUP(MUEBLES2[[#This Row],[Núm. De nomina]],PERSONAL[],2,FALSE)</f>
        <v>C. BELEN GONZÁLEZ BARRERA</v>
      </c>
      <c r="L354" s="496" t="str">
        <f>VLOOKUP(MUEBLES2[[#This Row],[Núm. De nomina]],PERSONAL[],3,FALSE)</f>
        <v xml:space="preserve">TITULAR </v>
      </c>
      <c r="M354" s="494" t="s">
        <v>4379</v>
      </c>
      <c r="N354" s="529" t="s">
        <v>4748</v>
      </c>
      <c r="O354" s="497" t="str">
        <f>VLOOKUP(MUEBLES2[[#This Row],[No. Del Bien ]],BIENES[],2,FALSE)</f>
        <v xml:space="preserve">ESCRITORIO </v>
      </c>
      <c r="P354" s="499" t="s">
        <v>2937</v>
      </c>
      <c r="Q354" s="529" t="s">
        <v>5290</v>
      </c>
      <c r="R354" s="494" t="s">
        <v>39</v>
      </c>
      <c r="S354" s="494" t="s">
        <v>39</v>
      </c>
      <c r="T354" s="494" t="s">
        <v>39</v>
      </c>
      <c r="U354" s="494">
        <v>108</v>
      </c>
      <c r="V354" s="525">
        <v>43669</v>
      </c>
      <c r="W354" s="528">
        <v>1740</v>
      </c>
      <c r="X354" s="528">
        <v>0</v>
      </c>
      <c r="Y354" s="528">
        <v>1740</v>
      </c>
      <c r="Z354" s="510" t="s">
        <v>33</v>
      </c>
      <c r="AA354" s="546"/>
      <c r="AB354" s="493"/>
      <c r="AC354" s="600"/>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c r="DA354" s="9"/>
      <c r="DB354" s="9"/>
      <c r="DC354" s="9"/>
      <c r="DD354" s="9"/>
      <c r="DE354" s="9"/>
      <c r="DF354" s="9"/>
      <c r="DG354" s="9"/>
      <c r="DH354" s="9"/>
      <c r="DI354" s="9"/>
      <c r="DJ354" s="9"/>
      <c r="DK354" s="9"/>
      <c r="DL354" s="9"/>
      <c r="DM354" s="9"/>
      <c r="DN354" s="9"/>
      <c r="DO354" s="9"/>
      <c r="DP354" s="9"/>
      <c r="DQ354" s="9"/>
      <c r="DR354" s="9"/>
      <c r="DS354" s="9"/>
      <c r="DT354" s="9"/>
      <c r="DU354" s="9"/>
      <c r="DV354" s="9"/>
      <c r="DW354" s="9"/>
      <c r="DX354" s="9"/>
      <c r="DY354" s="9"/>
      <c r="DZ354" s="9"/>
      <c r="EA354" s="9"/>
      <c r="EB354" s="9"/>
      <c r="EC354" s="9"/>
      <c r="ED354" s="9"/>
      <c r="EE354" s="9"/>
      <c r="EF354" s="9"/>
      <c r="EG354" s="9"/>
      <c r="EH354" s="9"/>
      <c r="EI354" s="9"/>
      <c r="EJ354" s="9"/>
      <c r="EK354" s="9"/>
      <c r="EL354" s="9"/>
      <c r="EM354" s="9"/>
      <c r="EN354" s="9"/>
      <c r="EO354" s="9"/>
      <c r="EP354" s="9"/>
      <c r="EQ354" s="9"/>
      <c r="ER354" s="9"/>
      <c r="ES354" s="9"/>
      <c r="ET354" s="9"/>
      <c r="EU354" s="9"/>
      <c r="EV354" s="9"/>
      <c r="EW354" s="9"/>
      <c r="EX354" s="9"/>
      <c r="EY354" s="9"/>
      <c r="EZ354" s="9"/>
      <c r="FA354" s="9"/>
      <c r="FB354" s="9"/>
      <c r="FC354" s="9"/>
      <c r="FD354" s="9"/>
      <c r="FE354" s="9"/>
      <c r="FF354" s="9"/>
      <c r="FG354" s="9"/>
      <c r="FH354" s="9"/>
      <c r="FI354" s="9"/>
      <c r="FJ354" s="9"/>
      <c r="FK354" s="9"/>
      <c r="FL354" s="9"/>
      <c r="FM354" s="9"/>
      <c r="FN354" s="9"/>
      <c r="FO354" s="9"/>
      <c r="FP354" s="9"/>
      <c r="FQ354" s="9"/>
      <c r="FR354" s="9"/>
      <c r="FS354" s="9"/>
      <c r="FT354" s="9"/>
      <c r="FU354" s="9"/>
      <c r="FV354" s="9"/>
      <c r="FW354" s="9"/>
      <c r="FX354" s="9"/>
      <c r="FY354" s="9"/>
      <c r="FZ354" s="9"/>
      <c r="GA354" s="9"/>
      <c r="GB354" s="9"/>
      <c r="GC354" s="9"/>
      <c r="GD354" s="9"/>
      <c r="GE354" s="9"/>
      <c r="GF354" s="9"/>
      <c r="GG354" s="9"/>
      <c r="GH354" s="9"/>
      <c r="GI354" s="9"/>
      <c r="GJ354" s="9"/>
      <c r="GK354" s="9"/>
      <c r="GL354" s="9"/>
      <c r="GM354" s="9"/>
      <c r="GN354" s="9"/>
      <c r="GO354" s="9"/>
      <c r="GP354" s="9"/>
      <c r="GQ354" s="9"/>
      <c r="GR354" s="9"/>
      <c r="GS354" s="9"/>
      <c r="GT354" s="9"/>
      <c r="GU354" s="9"/>
      <c r="GV354" s="9"/>
      <c r="GW354" s="9"/>
      <c r="GX354" s="9"/>
      <c r="GY354" s="9"/>
      <c r="GZ354" s="9"/>
      <c r="HA354" s="9"/>
      <c r="HB354" s="9"/>
      <c r="HC354" s="9"/>
      <c r="HD354" s="9"/>
      <c r="HE354" s="9"/>
      <c r="HF354" s="9"/>
      <c r="HG354" s="9"/>
      <c r="HH354" s="9"/>
      <c r="HI354" s="9"/>
      <c r="HJ354" s="9"/>
      <c r="HK354" s="9"/>
      <c r="HL354" s="9"/>
      <c r="HM354" s="9"/>
      <c r="HN354" s="9"/>
      <c r="HO354" s="9"/>
      <c r="HP354" s="9"/>
      <c r="HQ354" s="9"/>
      <c r="HR354" s="9"/>
      <c r="HS354" s="9"/>
      <c r="HT354" s="9"/>
      <c r="HU354" s="9"/>
      <c r="HV354" s="9"/>
      <c r="HW354" s="9"/>
      <c r="HX354" s="9"/>
      <c r="HY354" s="9"/>
      <c r="HZ354" s="9"/>
      <c r="IA354" s="9"/>
      <c r="IB354" s="9"/>
      <c r="IC354" s="9"/>
      <c r="ID354" s="9"/>
      <c r="IE354" s="9"/>
      <c r="IF354" s="9"/>
      <c r="IG354" s="9"/>
      <c r="IH354" s="9"/>
      <c r="II354" s="9"/>
      <c r="IJ354" s="9"/>
      <c r="IK354" s="9"/>
      <c r="IL354" s="9"/>
      <c r="IM354" s="9"/>
      <c r="IN354" s="9"/>
      <c r="IO354" s="9"/>
      <c r="IP354" s="9"/>
      <c r="IQ354" s="9"/>
      <c r="IR354" s="9"/>
      <c r="IS354" s="9"/>
      <c r="IT354" s="9"/>
      <c r="IU354" s="9"/>
      <c r="IV354" s="9"/>
      <c r="IW354" s="9"/>
      <c r="IX354" s="9"/>
      <c r="IY354" s="9"/>
      <c r="IZ354" s="9"/>
      <c r="JA354" s="9"/>
      <c r="JB354" s="9"/>
      <c r="JC354" s="9"/>
      <c r="JD354" s="9"/>
      <c r="JE354" s="9"/>
      <c r="JF354" s="9"/>
      <c r="JG354" s="9"/>
      <c r="JH354" s="9"/>
      <c r="JI354" s="9"/>
      <c r="JJ354" s="9"/>
      <c r="JK354" s="9"/>
      <c r="JL354" s="9"/>
      <c r="JM354" s="9"/>
      <c r="JN354" s="9"/>
      <c r="JO354" s="9"/>
      <c r="JP354" s="9"/>
      <c r="JQ354" s="9"/>
      <c r="JR354" s="9"/>
      <c r="JS354" s="9"/>
      <c r="JT354" s="9"/>
      <c r="JU354" s="9"/>
      <c r="JV354" s="9"/>
      <c r="JW354" s="9"/>
      <c r="JX354" s="9"/>
      <c r="JY354" s="9"/>
      <c r="JZ354" s="9"/>
      <c r="KA354" s="9"/>
      <c r="KB354" s="9"/>
      <c r="KC354" s="9"/>
      <c r="KD354" s="9"/>
      <c r="KE354" s="9"/>
      <c r="KF354" s="9"/>
      <c r="KG354" s="9"/>
      <c r="KH354" s="9"/>
      <c r="KI354" s="9"/>
      <c r="KJ354" s="9"/>
      <c r="KK354" s="9"/>
      <c r="KL354" s="9"/>
      <c r="KM354" s="9"/>
      <c r="KN354" s="9"/>
      <c r="KO354" s="9"/>
      <c r="KP354" s="9"/>
      <c r="KQ354" s="9"/>
      <c r="KR354" s="9"/>
      <c r="KS354" s="9"/>
      <c r="KT354" s="9"/>
      <c r="KU354" s="9"/>
      <c r="KV354" s="9"/>
      <c r="KW354" s="9"/>
      <c r="KX354" s="9"/>
      <c r="KY354" s="9"/>
      <c r="KZ354" s="9"/>
      <c r="LA354" s="9"/>
      <c r="LB354" s="9"/>
      <c r="LC354" s="9"/>
      <c r="LD354" s="9"/>
      <c r="LE354" s="9"/>
      <c r="LF354" s="9"/>
      <c r="LG354" s="9"/>
      <c r="LH354" s="9"/>
      <c r="LI354" s="9"/>
      <c r="LJ354" s="9"/>
      <c r="LK354" s="9"/>
      <c r="LL354" s="9"/>
      <c r="LM354" s="9"/>
      <c r="LN354" s="9"/>
      <c r="LO354" s="9"/>
      <c r="LP354" s="9"/>
      <c r="LQ354" s="9"/>
      <c r="LR354" s="9"/>
      <c r="LS354" s="9"/>
      <c r="LT354" s="9"/>
    </row>
    <row r="355" spans="1:332" s="15" customFormat="1" ht="157.5" x14ac:dyDescent="0.25">
      <c r="A355" s="662" t="str">
        <f>CONCATENATE(MUEBLES2[[#This Row],[No..]],"-",MUEBLES2[[#This Row],[No. Area ]],"-",MUEBLES2[[#This Row],[No. Del Bien ]],"-",MUEBLES2[[#This Row],[No. Consecutivo del Bien ]],"-",MUEBLES2[[#This Row],[No. de inventario]])</f>
        <v>05-51-271-025-0349</v>
      </c>
      <c r="B355" s="495"/>
      <c r="C355" s="495" t="s">
        <v>7073</v>
      </c>
      <c r="D355" s="494" t="s">
        <v>4063</v>
      </c>
      <c r="E355" s="495" t="str">
        <f>VLOOKUP(MUEBLES2[[#This Row],[No..]],EDIFICIOS[],2,FALSE)</f>
        <v>SISTEMA MUNICIPAL DIF</v>
      </c>
      <c r="F355" s="495" t="str">
        <f>VLOOKUP(MUEBLES2[[#This Row],[No..]],EDIFICIOS[],3,FALSE)</f>
        <v>AV. REFORMA S/N, SECCIÓN NORTE, MANZANA 2, SANTIAGO DE ANAYA, HIDALGO</v>
      </c>
      <c r="G355" s="496" t="s">
        <v>4296</v>
      </c>
      <c r="H355" s="494" t="str">
        <f>VLOOKUP(MUEBLES2[[#This Row],[No. Area ]],AREAS[],2,FALSE)</f>
        <v>UNIDAD BÁSICA DE REHABILITACIÓN</v>
      </c>
      <c r="I355" s="496" t="str">
        <f>VLOOKUP(MUEBLES2[[#This Row],[No. Area ]],AREAS[],5,FALSE)</f>
        <v>C. BELEN GONZÁLEZ BARRERA</v>
      </c>
      <c r="J355" s="496">
        <v>119</v>
      </c>
      <c r="K355" s="494" t="str">
        <f>VLOOKUP(MUEBLES2[[#This Row],[Núm. De nomina]],PERSONAL[],2,FALSE)</f>
        <v>C. BELEN GONZÁLEZ BARRERA</v>
      </c>
      <c r="L355" s="496" t="str">
        <f>VLOOKUP(MUEBLES2[[#This Row],[Núm. De nomina]],PERSONAL[],3,FALSE)</f>
        <v xml:space="preserve">TITULAR </v>
      </c>
      <c r="M355" s="494" t="s">
        <v>4904</v>
      </c>
      <c r="N355" s="529" t="s">
        <v>4716</v>
      </c>
      <c r="O355" s="497" t="str">
        <f>VLOOKUP(MUEBLES2[[#This Row],[No. Del Bien ]],BIENES[],2,FALSE)</f>
        <v xml:space="preserve">SILLA AJUSTABLE </v>
      </c>
      <c r="P355" s="499" t="s">
        <v>2939</v>
      </c>
      <c r="Q355" s="529" t="s">
        <v>5291</v>
      </c>
      <c r="R355" s="494" t="s">
        <v>39</v>
      </c>
      <c r="S355" s="494" t="s">
        <v>39</v>
      </c>
      <c r="T355" s="494" t="s">
        <v>39</v>
      </c>
      <c r="U355" s="494" t="s">
        <v>2940</v>
      </c>
      <c r="V355" s="525">
        <v>43664</v>
      </c>
      <c r="W355" s="528">
        <v>769</v>
      </c>
      <c r="X355" s="528">
        <v>0</v>
      </c>
      <c r="Y355" s="528">
        <v>769</v>
      </c>
      <c r="Z355" s="510" t="s">
        <v>33</v>
      </c>
      <c r="AA355" s="546"/>
      <c r="AB355" s="493"/>
      <c r="AC355" s="600"/>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c r="DA355" s="9"/>
      <c r="DB355" s="9"/>
      <c r="DC355" s="9"/>
      <c r="DD355" s="9"/>
      <c r="DE355" s="9"/>
      <c r="DF355" s="9"/>
      <c r="DG355" s="9"/>
      <c r="DH355" s="9"/>
      <c r="DI355" s="9"/>
      <c r="DJ355" s="9"/>
      <c r="DK355" s="9"/>
      <c r="DL355" s="9"/>
      <c r="DM355" s="9"/>
      <c r="DN355" s="9"/>
      <c r="DO355" s="9"/>
      <c r="DP355" s="9"/>
      <c r="DQ355" s="9"/>
      <c r="DR355" s="9"/>
      <c r="DS355" s="9"/>
      <c r="DT355" s="9"/>
      <c r="DU355" s="9"/>
      <c r="DV355" s="9"/>
      <c r="DW355" s="9"/>
      <c r="DX355" s="9"/>
      <c r="DY355" s="9"/>
      <c r="DZ355" s="9"/>
      <c r="EA355" s="9"/>
      <c r="EB355" s="9"/>
      <c r="EC355" s="9"/>
      <c r="ED355" s="9"/>
      <c r="EE355" s="9"/>
      <c r="EF355" s="9"/>
      <c r="EG355" s="9"/>
      <c r="EH355" s="9"/>
      <c r="EI355" s="9"/>
      <c r="EJ355" s="9"/>
      <c r="EK355" s="9"/>
      <c r="EL355" s="9"/>
      <c r="EM355" s="9"/>
      <c r="EN355" s="9"/>
      <c r="EO355" s="9"/>
      <c r="EP355" s="9"/>
      <c r="EQ355" s="9"/>
      <c r="ER355" s="9"/>
      <c r="ES355" s="9"/>
      <c r="ET355" s="9"/>
      <c r="EU355" s="9"/>
      <c r="EV355" s="9"/>
      <c r="EW355" s="9"/>
      <c r="EX355" s="9"/>
      <c r="EY355" s="9"/>
      <c r="EZ355" s="9"/>
      <c r="FA355" s="9"/>
      <c r="FB355" s="9"/>
      <c r="FC355" s="9"/>
      <c r="FD355" s="9"/>
      <c r="FE355" s="9"/>
      <c r="FF355" s="9"/>
      <c r="FG355" s="9"/>
      <c r="FH355" s="9"/>
      <c r="FI355" s="9"/>
      <c r="FJ355" s="9"/>
      <c r="FK355" s="9"/>
      <c r="FL355" s="9"/>
      <c r="FM355" s="9"/>
      <c r="FN355" s="9"/>
      <c r="FO355" s="9"/>
      <c r="FP355" s="9"/>
      <c r="FQ355" s="9"/>
      <c r="FR355" s="9"/>
      <c r="FS355" s="9"/>
      <c r="FT355" s="9"/>
      <c r="FU355" s="9"/>
      <c r="FV355" s="9"/>
      <c r="FW355" s="9"/>
      <c r="FX355" s="9"/>
      <c r="FY355" s="9"/>
      <c r="FZ355" s="9"/>
      <c r="GA355" s="9"/>
      <c r="GB355" s="9"/>
      <c r="GC355" s="9"/>
      <c r="GD355" s="9"/>
      <c r="GE355" s="9"/>
      <c r="GF355" s="9"/>
      <c r="GG355" s="9"/>
      <c r="GH355" s="9"/>
      <c r="GI355" s="9"/>
      <c r="GJ355" s="9"/>
      <c r="GK355" s="9"/>
      <c r="GL355" s="9"/>
      <c r="GM355" s="9"/>
      <c r="GN355" s="9"/>
      <c r="GO355" s="9"/>
      <c r="GP355" s="9"/>
      <c r="GQ355" s="9"/>
      <c r="GR355" s="9"/>
      <c r="GS355" s="9"/>
      <c r="GT355" s="9"/>
      <c r="GU355" s="9"/>
      <c r="GV355" s="9"/>
      <c r="GW355" s="9"/>
      <c r="GX355" s="9"/>
      <c r="GY355" s="9"/>
      <c r="GZ355" s="9"/>
      <c r="HA355" s="9"/>
      <c r="HB355" s="9"/>
      <c r="HC355" s="9"/>
      <c r="HD355" s="9"/>
      <c r="HE355" s="9"/>
      <c r="HF355" s="9"/>
      <c r="HG355" s="9"/>
      <c r="HH355" s="9"/>
      <c r="HI355" s="9"/>
      <c r="HJ355" s="9"/>
      <c r="HK355" s="9"/>
      <c r="HL355" s="9"/>
      <c r="HM355" s="9"/>
      <c r="HN355" s="9"/>
      <c r="HO355" s="9"/>
      <c r="HP355" s="9"/>
      <c r="HQ355" s="9"/>
      <c r="HR355" s="9"/>
      <c r="HS355" s="9"/>
      <c r="HT355" s="9"/>
      <c r="HU355" s="9"/>
      <c r="HV355" s="9"/>
      <c r="HW355" s="9"/>
      <c r="HX355" s="9"/>
      <c r="HY355" s="9"/>
      <c r="HZ355" s="9"/>
      <c r="IA355" s="9"/>
      <c r="IB355" s="9"/>
      <c r="IC355" s="9"/>
      <c r="ID355" s="9"/>
      <c r="IE355" s="9"/>
      <c r="IF355" s="9"/>
      <c r="IG355" s="9"/>
      <c r="IH355" s="9"/>
      <c r="II355" s="9"/>
      <c r="IJ355" s="9"/>
      <c r="IK355" s="9"/>
      <c r="IL355" s="9"/>
      <c r="IM355" s="9"/>
      <c r="IN355" s="9"/>
      <c r="IO355" s="9"/>
      <c r="IP355" s="9"/>
      <c r="IQ355" s="9"/>
      <c r="IR355" s="9"/>
      <c r="IS355" s="9"/>
      <c r="IT355" s="9"/>
      <c r="IU355" s="9"/>
      <c r="IV355" s="9"/>
      <c r="IW355" s="9"/>
      <c r="IX355" s="9"/>
      <c r="IY355" s="9"/>
      <c r="IZ355" s="9"/>
      <c r="JA355" s="9"/>
      <c r="JB355" s="9"/>
      <c r="JC355" s="9"/>
      <c r="JD355" s="9"/>
      <c r="JE355" s="9"/>
      <c r="JF355" s="9"/>
      <c r="JG355" s="9"/>
      <c r="JH355" s="9"/>
      <c r="JI355" s="9"/>
      <c r="JJ355" s="9"/>
      <c r="JK355" s="9"/>
      <c r="JL355" s="9"/>
      <c r="JM355" s="9"/>
      <c r="JN355" s="9"/>
      <c r="JO355" s="9"/>
      <c r="JP355" s="9"/>
      <c r="JQ355" s="9"/>
      <c r="JR355" s="9"/>
      <c r="JS355" s="9"/>
      <c r="JT355" s="9"/>
      <c r="JU355" s="9"/>
      <c r="JV355" s="9"/>
      <c r="JW355" s="9"/>
      <c r="JX355" s="9"/>
      <c r="JY355" s="9"/>
      <c r="JZ355" s="9"/>
      <c r="KA355" s="9"/>
      <c r="KB355" s="9"/>
      <c r="KC355" s="9"/>
      <c r="KD355" s="9"/>
      <c r="KE355" s="9"/>
      <c r="KF355" s="9"/>
      <c r="KG355" s="9"/>
      <c r="KH355" s="9"/>
      <c r="KI355" s="9"/>
      <c r="KJ355" s="9"/>
      <c r="KK355" s="9"/>
      <c r="KL355" s="9"/>
      <c r="KM355" s="9"/>
      <c r="KN355" s="9"/>
      <c r="KO355" s="9"/>
      <c r="KP355" s="9"/>
      <c r="KQ355" s="9"/>
      <c r="KR355" s="9"/>
      <c r="KS355" s="9"/>
      <c r="KT355" s="9"/>
      <c r="KU355" s="9"/>
      <c r="KV355" s="9"/>
      <c r="KW355" s="9"/>
      <c r="KX355" s="9"/>
      <c r="KY355" s="9"/>
      <c r="KZ355" s="9"/>
      <c r="LA355" s="9"/>
      <c r="LB355" s="9"/>
      <c r="LC355" s="9"/>
      <c r="LD355" s="9"/>
      <c r="LE355" s="9"/>
      <c r="LF355" s="9"/>
      <c r="LG355" s="9"/>
      <c r="LH355" s="9"/>
      <c r="LI355" s="9"/>
      <c r="LJ355" s="9"/>
      <c r="LK355" s="9"/>
      <c r="LL355" s="9"/>
      <c r="LM355" s="9"/>
      <c r="LN355" s="9"/>
      <c r="LO355" s="9"/>
      <c r="LP355" s="9"/>
      <c r="LQ355" s="9"/>
      <c r="LR355" s="9"/>
      <c r="LS355" s="9"/>
      <c r="LT355" s="9"/>
    </row>
    <row r="356" spans="1:332" s="15" customFormat="1" ht="110.25" x14ac:dyDescent="0.25">
      <c r="A356" s="662" t="str">
        <f>CONCATENATE(MUEBLES2[[#This Row],[No..]],"-",MUEBLES2[[#This Row],[No. Area ]],"-",MUEBLES2[[#This Row],[No. Del Bien ]],"-",MUEBLES2[[#This Row],[No. Consecutivo del Bien ]],"-",MUEBLES2[[#This Row],[No. de inventario]])</f>
        <v>05-51-272-050-0350</v>
      </c>
      <c r="B356" s="495"/>
      <c r="C356" s="495" t="s">
        <v>7074</v>
      </c>
      <c r="D356" s="494" t="s">
        <v>4063</v>
      </c>
      <c r="E356" s="495" t="str">
        <f>VLOOKUP(MUEBLES2[[#This Row],[No..]],EDIFICIOS[],2,FALSE)</f>
        <v>SISTEMA MUNICIPAL DIF</v>
      </c>
      <c r="F356" s="495" t="str">
        <f>VLOOKUP(MUEBLES2[[#This Row],[No..]],EDIFICIOS[],3,FALSE)</f>
        <v>AV. REFORMA S/N, SECCIÓN NORTE, MANZANA 2, SANTIAGO DE ANAYA, HIDALGO</v>
      </c>
      <c r="G356" s="496" t="s">
        <v>4296</v>
      </c>
      <c r="H356" s="494" t="str">
        <f>VLOOKUP(MUEBLES2[[#This Row],[No. Area ]],AREAS[],2,FALSE)</f>
        <v>UNIDAD BÁSICA DE REHABILITACIÓN</v>
      </c>
      <c r="I356" s="496" t="str">
        <f>VLOOKUP(MUEBLES2[[#This Row],[No. Area ]],AREAS[],5,FALSE)</f>
        <v>C. BELEN GONZÁLEZ BARRERA</v>
      </c>
      <c r="J356" s="496">
        <v>119</v>
      </c>
      <c r="K356" s="494" t="str">
        <f>VLOOKUP(MUEBLES2[[#This Row],[Núm. De nomina]],PERSONAL[],2,FALSE)</f>
        <v>C. BELEN GONZÁLEZ BARRERA</v>
      </c>
      <c r="L356" s="496" t="str">
        <f>VLOOKUP(MUEBLES2[[#This Row],[Núm. De nomina]],PERSONAL[],3,FALSE)</f>
        <v xml:space="preserve">TITULAR </v>
      </c>
      <c r="M356" s="494" t="s">
        <v>4905</v>
      </c>
      <c r="N356" s="529" t="s">
        <v>4741</v>
      </c>
      <c r="O356" s="497" t="str">
        <f>VLOOKUP(MUEBLES2[[#This Row],[No. Del Bien ]],BIENES[],2,FALSE)</f>
        <v xml:space="preserve">SILLA DE ESPERA </v>
      </c>
      <c r="P356" s="499" t="s">
        <v>861</v>
      </c>
      <c r="Q356" s="529" t="s">
        <v>5292</v>
      </c>
      <c r="R356" s="494" t="s">
        <v>39</v>
      </c>
      <c r="S356" s="494" t="s">
        <v>39</v>
      </c>
      <c r="T356" s="494" t="s">
        <v>39</v>
      </c>
      <c r="U356" s="494" t="s">
        <v>40</v>
      </c>
      <c r="V356" s="525"/>
      <c r="W356" s="528">
        <v>0</v>
      </c>
      <c r="X356" s="528">
        <v>0</v>
      </c>
      <c r="Y356" s="528">
        <v>0</v>
      </c>
      <c r="Z356" s="510" t="s">
        <v>26</v>
      </c>
      <c r="AA356" s="546"/>
      <c r="AB356" s="493"/>
      <c r="AC356" s="600"/>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c r="DM356" s="9"/>
      <c r="DN356" s="9"/>
      <c r="DO356" s="9"/>
      <c r="DP356" s="9"/>
      <c r="DQ356" s="9"/>
      <c r="DR356" s="9"/>
      <c r="DS356" s="9"/>
      <c r="DT356" s="9"/>
      <c r="DU356" s="9"/>
      <c r="DV356" s="9"/>
      <c r="DW356" s="9"/>
      <c r="DX356" s="9"/>
      <c r="DY356" s="9"/>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9"/>
      <c r="GQ356" s="9"/>
      <c r="GR356" s="9"/>
      <c r="GS356" s="9"/>
      <c r="GT356" s="9"/>
      <c r="GU356" s="9"/>
      <c r="GV356" s="9"/>
      <c r="GW356" s="9"/>
      <c r="GX356" s="9"/>
      <c r="GY356" s="9"/>
      <c r="GZ356" s="9"/>
      <c r="HA356" s="9"/>
      <c r="HB356" s="9"/>
      <c r="HC356" s="9"/>
      <c r="HD356" s="9"/>
      <c r="HE356" s="9"/>
      <c r="HF356" s="9"/>
      <c r="HG356" s="9"/>
      <c r="HH356" s="9"/>
      <c r="HI356" s="9"/>
      <c r="HJ356" s="9"/>
      <c r="HK356" s="9"/>
      <c r="HL356" s="9"/>
      <c r="HM356" s="9"/>
      <c r="HN356" s="9"/>
      <c r="HO356" s="9"/>
      <c r="HP356" s="9"/>
      <c r="HQ356" s="9"/>
      <c r="HR356" s="9"/>
      <c r="HS356" s="9"/>
      <c r="HT356" s="9"/>
      <c r="HU356" s="9"/>
      <c r="HV356" s="9"/>
      <c r="HW356" s="9"/>
      <c r="HX356" s="9"/>
      <c r="HY356" s="9"/>
      <c r="HZ356" s="9"/>
      <c r="IA356" s="9"/>
      <c r="IB356" s="9"/>
      <c r="IC356" s="9"/>
      <c r="ID356" s="9"/>
      <c r="IE356" s="9"/>
      <c r="IF356" s="9"/>
      <c r="IG356" s="9"/>
      <c r="IH356" s="9"/>
      <c r="II356" s="9"/>
      <c r="IJ356" s="9"/>
      <c r="IK356" s="9"/>
      <c r="IL356" s="9"/>
      <c r="IM356" s="9"/>
      <c r="IN356" s="9"/>
      <c r="IO356" s="9"/>
      <c r="IP356" s="9"/>
      <c r="IQ356" s="9"/>
      <c r="IR356" s="9"/>
      <c r="IS356" s="9"/>
      <c r="IT356" s="9"/>
      <c r="IU356" s="9"/>
      <c r="IV356" s="9"/>
      <c r="IW356" s="9"/>
      <c r="IX356" s="9"/>
      <c r="IY356" s="9"/>
      <c r="IZ356" s="9"/>
      <c r="JA356" s="9"/>
      <c r="JB356" s="9"/>
      <c r="JC356" s="9"/>
      <c r="JD356" s="9"/>
      <c r="JE356" s="9"/>
      <c r="JF356" s="9"/>
      <c r="JG356" s="9"/>
      <c r="JH356" s="9"/>
      <c r="JI356" s="9"/>
      <c r="JJ356" s="9"/>
      <c r="JK356" s="9"/>
      <c r="JL356" s="9"/>
      <c r="JM356" s="9"/>
      <c r="JN356" s="9"/>
      <c r="JO356" s="9"/>
      <c r="JP356" s="9"/>
      <c r="JQ356" s="9"/>
      <c r="JR356" s="9"/>
      <c r="JS356" s="9"/>
      <c r="JT356" s="9"/>
      <c r="JU356" s="9"/>
      <c r="JV356" s="9"/>
      <c r="JW356" s="9"/>
      <c r="JX356" s="9"/>
      <c r="JY356" s="9"/>
      <c r="JZ356" s="9"/>
      <c r="KA356" s="9"/>
      <c r="KB356" s="9"/>
      <c r="KC356" s="9"/>
      <c r="KD356" s="9"/>
      <c r="KE356" s="9"/>
      <c r="KF356" s="9"/>
      <c r="KG356" s="9"/>
      <c r="KH356" s="9"/>
      <c r="KI356" s="9"/>
      <c r="KJ356" s="9"/>
      <c r="KK356" s="9"/>
      <c r="KL356" s="9"/>
      <c r="KM356" s="9"/>
      <c r="KN356" s="9"/>
      <c r="KO356" s="9"/>
      <c r="KP356" s="9"/>
      <c r="KQ356" s="9"/>
      <c r="KR356" s="9"/>
      <c r="KS356" s="9"/>
      <c r="KT356" s="9"/>
      <c r="KU356" s="9"/>
      <c r="KV356" s="9"/>
      <c r="KW356" s="9"/>
      <c r="KX356" s="9"/>
      <c r="KY356" s="9"/>
      <c r="KZ356" s="9"/>
      <c r="LA356" s="9"/>
      <c r="LB356" s="9"/>
      <c r="LC356" s="9"/>
      <c r="LD356" s="9"/>
      <c r="LE356" s="9"/>
      <c r="LF356" s="9"/>
      <c r="LG356" s="9"/>
      <c r="LH356" s="9"/>
      <c r="LI356" s="9"/>
      <c r="LJ356" s="9"/>
      <c r="LK356" s="9"/>
      <c r="LL356" s="9"/>
      <c r="LM356" s="9"/>
      <c r="LN356" s="9"/>
      <c r="LO356" s="9"/>
      <c r="LP356" s="9"/>
      <c r="LQ356" s="9"/>
      <c r="LR356" s="9"/>
      <c r="LS356" s="9"/>
      <c r="LT356" s="9"/>
    </row>
    <row r="357" spans="1:332" s="15" customFormat="1" ht="110.25" x14ac:dyDescent="0.25">
      <c r="A357" s="662" t="str">
        <f>CONCATENATE(MUEBLES2[[#This Row],[No..]],"-",MUEBLES2[[#This Row],[No. Area ]],"-",MUEBLES2[[#This Row],[No. Del Bien ]],"-",MUEBLES2[[#This Row],[No. Consecutivo del Bien ]],"-",MUEBLES2[[#This Row],[No. de inventario]])</f>
        <v>05-51-314-001-0351</v>
      </c>
      <c r="B357" s="495"/>
      <c r="C357" s="495" t="s">
        <v>7075</v>
      </c>
      <c r="D357" s="494" t="s">
        <v>4063</v>
      </c>
      <c r="E357" s="495" t="str">
        <f>VLOOKUP(MUEBLES2[[#This Row],[No..]],EDIFICIOS[],2,FALSE)</f>
        <v>SISTEMA MUNICIPAL DIF</v>
      </c>
      <c r="F357" s="495" t="str">
        <f>VLOOKUP(MUEBLES2[[#This Row],[No..]],EDIFICIOS[],3,FALSE)</f>
        <v>AV. REFORMA S/N, SECCIÓN NORTE, MANZANA 2, SANTIAGO DE ANAYA, HIDALGO</v>
      </c>
      <c r="G357" s="496" t="s">
        <v>4296</v>
      </c>
      <c r="H357" s="494" t="str">
        <f>VLOOKUP(MUEBLES2[[#This Row],[No. Area ]],AREAS[],2,FALSE)</f>
        <v>UNIDAD BÁSICA DE REHABILITACIÓN</v>
      </c>
      <c r="I357" s="496" t="str">
        <f>VLOOKUP(MUEBLES2[[#This Row],[No. Area ]],AREAS[],5,FALSE)</f>
        <v>C. BELEN GONZÁLEZ BARRERA</v>
      </c>
      <c r="J357" s="496">
        <v>119</v>
      </c>
      <c r="K357" s="494" t="str">
        <f>VLOOKUP(MUEBLES2[[#This Row],[Núm. De nomina]],PERSONAL[],2,FALSE)</f>
        <v>C. BELEN GONZÁLEZ BARRERA</v>
      </c>
      <c r="L357" s="496" t="str">
        <f>VLOOKUP(MUEBLES2[[#This Row],[Núm. De nomina]],PERSONAL[],3,FALSE)</f>
        <v xml:space="preserve">TITULAR </v>
      </c>
      <c r="M357" s="494" t="s">
        <v>4947</v>
      </c>
      <c r="N357" s="529" t="s">
        <v>4692</v>
      </c>
      <c r="O357" s="497" t="str">
        <f>VLOOKUP(MUEBLES2[[#This Row],[No. Del Bien ]],BIENES[],2,FALSE)</f>
        <v>VENTILADOR</v>
      </c>
      <c r="P357" s="499" t="s">
        <v>2943</v>
      </c>
      <c r="Q357" s="529" t="s">
        <v>5293</v>
      </c>
      <c r="R357" s="494" t="s">
        <v>2944</v>
      </c>
      <c r="S357" s="494" t="s">
        <v>39</v>
      </c>
      <c r="T357" s="494" t="s">
        <v>39</v>
      </c>
      <c r="U357" s="494" t="s">
        <v>40</v>
      </c>
      <c r="V357" s="525"/>
      <c r="W357" s="528">
        <v>0</v>
      </c>
      <c r="X357" s="528">
        <v>0</v>
      </c>
      <c r="Y357" s="528">
        <v>0</v>
      </c>
      <c r="Z357" s="510" t="s">
        <v>26</v>
      </c>
      <c r="AA357" s="546"/>
      <c r="AB357" s="493"/>
      <c r="AC357" s="600"/>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9"/>
      <c r="DP357" s="9"/>
      <c r="DQ357" s="9"/>
      <c r="DR357" s="9"/>
      <c r="DS357" s="9"/>
      <c r="DT357" s="9"/>
      <c r="DU357" s="9"/>
      <c r="DV357" s="9"/>
      <c r="DW357" s="9"/>
      <c r="DX357" s="9"/>
      <c r="DY357" s="9"/>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9"/>
      <c r="GQ357" s="9"/>
      <c r="GR357" s="9"/>
      <c r="GS357" s="9"/>
      <c r="GT357" s="9"/>
      <c r="GU357" s="9"/>
      <c r="GV357" s="9"/>
      <c r="GW357" s="9"/>
      <c r="GX357" s="9"/>
      <c r="GY357" s="9"/>
      <c r="GZ357" s="9"/>
      <c r="HA357" s="9"/>
      <c r="HB357" s="9"/>
      <c r="HC357" s="9"/>
      <c r="HD357" s="9"/>
      <c r="HE357" s="9"/>
      <c r="HF357" s="9"/>
      <c r="HG357" s="9"/>
      <c r="HH357" s="9"/>
      <c r="HI357" s="9"/>
      <c r="HJ357" s="9"/>
      <c r="HK357" s="9"/>
      <c r="HL357" s="9"/>
      <c r="HM357" s="9"/>
      <c r="HN357" s="9"/>
      <c r="HO357" s="9"/>
      <c r="HP357" s="9"/>
      <c r="HQ357" s="9"/>
      <c r="HR357" s="9"/>
      <c r="HS357" s="9"/>
      <c r="HT357" s="9"/>
      <c r="HU357" s="9"/>
      <c r="HV357" s="9"/>
      <c r="HW357" s="9"/>
      <c r="HX357" s="9"/>
      <c r="HY357" s="9"/>
      <c r="HZ357" s="9"/>
      <c r="IA357" s="9"/>
      <c r="IB357" s="9"/>
      <c r="IC357" s="9"/>
      <c r="ID357" s="9"/>
      <c r="IE357" s="9"/>
      <c r="IF357" s="9"/>
      <c r="IG357" s="9"/>
      <c r="IH357" s="9"/>
      <c r="II357" s="9"/>
      <c r="IJ357" s="9"/>
      <c r="IK357" s="9"/>
      <c r="IL357" s="9"/>
      <c r="IM357" s="9"/>
      <c r="IN357" s="9"/>
      <c r="IO357" s="9"/>
      <c r="IP357" s="9"/>
      <c r="IQ357" s="9"/>
      <c r="IR357" s="9"/>
      <c r="IS357" s="9"/>
      <c r="IT357" s="9"/>
      <c r="IU357" s="9"/>
      <c r="IV357" s="9"/>
      <c r="IW357" s="9"/>
      <c r="IX357" s="9"/>
      <c r="IY357" s="9"/>
      <c r="IZ357" s="9"/>
      <c r="JA357" s="9"/>
      <c r="JB357" s="9"/>
      <c r="JC357" s="9"/>
      <c r="JD357" s="9"/>
      <c r="JE357" s="9"/>
      <c r="JF357" s="9"/>
      <c r="JG357" s="9"/>
      <c r="JH357" s="9"/>
      <c r="JI357" s="9"/>
      <c r="JJ357" s="9"/>
      <c r="JK357" s="9"/>
      <c r="JL357" s="9"/>
      <c r="JM357" s="9"/>
      <c r="JN357" s="9"/>
      <c r="JO357" s="9"/>
      <c r="JP357" s="9"/>
      <c r="JQ357" s="9"/>
      <c r="JR357" s="9"/>
      <c r="JS357" s="9"/>
      <c r="JT357" s="9"/>
      <c r="JU357" s="9"/>
      <c r="JV357" s="9"/>
      <c r="JW357" s="9"/>
      <c r="JX357" s="9"/>
      <c r="JY357" s="9"/>
      <c r="JZ357" s="9"/>
      <c r="KA357" s="9"/>
      <c r="KB357" s="9"/>
      <c r="KC357" s="9"/>
      <c r="KD357" s="9"/>
      <c r="KE357" s="9"/>
      <c r="KF357" s="9"/>
      <c r="KG357" s="9"/>
      <c r="KH357" s="9"/>
      <c r="KI357" s="9"/>
      <c r="KJ357" s="9"/>
      <c r="KK357" s="9"/>
      <c r="KL357" s="9"/>
      <c r="KM357" s="9"/>
      <c r="KN357" s="9"/>
      <c r="KO357" s="9"/>
      <c r="KP357" s="9"/>
      <c r="KQ357" s="9"/>
      <c r="KR357" s="9"/>
      <c r="KS357" s="9"/>
      <c r="KT357" s="9"/>
      <c r="KU357" s="9"/>
      <c r="KV357" s="9"/>
      <c r="KW357" s="9"/>
      <c r="KX357" s="9"/>
      <c r="KY357" s="9"/>
      <c r="KZ357" s="9"/>
      <c r="LA357" s="9"/>
      <c r="LB357" s="9"/>
      <c r="LC357" s="9"/>
      <c r="LD357" s="9"/>
      <c r="LE357" s="9"/>
      <c r="LF357" s="9"/>
      <c r="LG357" s="9"/>
      <c r="LH357" s="9"/>
      <c r="LI357" s="9"/>
      <c r="LJ357" s="9"/>
      <c r="LK357" s="9"/>
      <c r="LL357" s="9"/>
      <c r="LM357" s="9"/>
      <c r="LN357" s="9"/>
      <c r="LO357" s="9"/>
      <c r="LP357" s="9"/>
      <c r="LQ357" s="9"/>
      <c r="LR357" s="9"/>
      <c r="LS357" s="9"/>
      <c r="LT357" s="9"/>
    </row>
    <row r="358" spans="1:332" s="15" customFormat="1" ht="110.25" x14ac:dyDescent="0.25">
      <c r="A358" s="662" t="str">
        <f>CONCATENATE(MUEBLES2[[#This Row],[No..]],"-",MUEBLES2[[#This Row],[No. Area ]],"-",MUEBLES2[[#This Row],[No. Del Bien ]],"-",MUEBLES2[[#This Row],[No. Consecutivo del Bien ]],"-",MUEBLES2[[#This Row],[No. de inventario]])</f>
        <v>05-51-062-001-0352</v>
      </c>
      <c r="B358" s="495"/>
      <c r="C358" s="495" t="s">
        <v>7076</v>
      </c>
      <c r="D358" s="494" t="s">
        <v>4063</v>
      </c>
      <c r="E358" s="495" t="str">
        <f>VLOOKUP(MUEBLES2[[#This Row],[No..]],EDIFICIOS[],2,FALSE)</f>
        <v>SISTEMA MUNICIPAL DIF</v>
      </c>
      <c r="F358" s="495" t="str">
        <f>VLOOKUP(MUEBLES2[[#This Row],[No..]],EDIFICIOS[],3,FALSE)</f>
        <v>AV. REFORMA S/N, SECCIÓN NORTE, MANZANA 2, SANTIAGO DE ANAYA, HIDALGO</v>
      </c>
      <c r="G358" s="496" t="s">
        <v>4296</v>
      </c>
      <c r="H358" s="494" t="str">
        <f>VLOOKUP(MUEBLES2[[#This Row],[No. Area ]],AREAS[],2,FALSE)</f>
        <v>UNIDAD BÁSICA DE REHABILITACIÓN</v>
      </c>
      <c r="I358" s="496" t="str">
        <f>VLOOKUP(MUEBLES2[[#This Row],[No. Area ]],AREAS[],5,FALSE)</f>
        <v>C. BELEN GONZÁLEZ BARRERA</v>
      </c>
      <c r="J358" s="496">
        <v>119</v>
      </c>
      <c r="K358" s="494" t="str">
        <f>VLOOKUP(MUEBLES2[[#This Row],[Núm. De nomina]],PERSONAL[],2,FALSE)</f>
        <v>C. BELEN GONZÁLEZ BARRERA</v>
      </c>
      <c r="L358" s="496" t="str">
        <f>VLOOKUP(MUEBLES2[[#This Row],[Núm. De nomina]],PERSONAL[],3,FALSE)</f>
        <v xml:space="preserve">TITULAR </v>
      </c>
      <c r="M358" s="494" t="s">
        <v>4753</v>
      </c>
      <c r="N358" s="529" t="s">
        <v>4692</v>
      </c>
      <c r="O358" s="497" t="str">
        <f>VLOOKUP(MUEBLES2[[#This Row],[No. Del Bien ]],BIENES[],2,FALSE)</f>
        <v>CARRITO DE METAL</v>
      </c>
      <c r="P358" s="499" t="s">
        <v>2946</v>
      </c>
      <c r="Q358" s="529" t="s">
        <v>5294</v>
      </c>
      <c r="R358" s="494" t="s">
        <v>557</v>
      </c>
      <c r="S358" s="494" t="s">
        <v>557</v>
      </c>
      <c r="T358" s="494" t="s">
        <v>557</v>
      </c>
      <c r="U358" s="494" t="s">
        <v>40</v>
      </c>
      <c r="V358" s="525"/>
      <c r="W358" s="528"/>
      <c r="X358" s="528"/>
      <c r="Y358" s="528"/>
      <c r="Z358" s="510" t="s">
        <v>26</v>
      </c>
      <c r="AA358" s="546"/>
      <c r="AB358" s="493"/>
      <c r="AC358" s="600"/>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c r="DM358" s="9"/>
      <c r="DN358" s="9"/>
      <c r="DO358" s="9"/>
      <c r="DP358" s="9"/>
      <c r="DQ358" s="9"/>
      <c r="DR358" s="9"/>
      <c r="DS358" s="9"/>
      <c r="DT358" s="9"/>
      <c r="DU358" s="9"/>
      <c r="DV358" s="9"/>
      <c r="DW358" s="9"/>
      <c r="DX358" s="9"/>
      <c r="DY358" s="9"/>
      <c r="DZ358" s="9"/>
      <c r="EA358" s="9"/>
      <c r="EB358" s="9"/>
      <c r="EC358" s="9"/>
      <c r="ED358" s="9"/>
      <c r="EE358" s="9"/>
      <c r="EF358" s="9"/>
      <c r="EG358" s="9"/>
      <c r="EH358" s="9"/>
      <c r="EI358" s="9"/>
      <c r="EJ358" s="9"/>
      <c r="EK358" s="9"/>
      <c r="EL358" s="9"/>
      <c r="EM358" s="9"/>
      <c r="EN358" s="9"/>
      <c r="EO358" s="9"/>
      <c r="EP358" s="9"/>
      <c r="EQ358" s="9"/>
      <c r="ER358" s="9"/>
      <c r="ES358" s="9"/>
      <c r="ET358" s="9"/>
      <c r="EU358" s="9"/>
      <c r="EV358" s="9"/>
      <c r="EW358" s="9"/>
      <c r="EX358" s="9"/>
      <c r="EY358" s="9"/>
      <c r="EZ358" s="9"/>
      <c r="FA358" s="9"/>
      <c r="FB358" s="9"/>
      <c r="FC358" s="9"/>
      <c r="FD358" s="9"/>
      <c r="FE358" s="9"/>
      <c r="FF358" s="9"/>
      <c r="FG358" s="9"/>
      <c r="FH358" s="9"/>
      <c r="FI358" s="9"/>
      <c r="FJ358" s="9"/>
      <c r="FK358" s="9"/>
      <c r="FL358" s="9"/>
      <c r="FM358" s="9"/>
      <c r="FN358" s="9"/>
      <c r="FO358" s="9"/>
      <c r="FP358" s="9"/>
      <c r="FQ358" s="9"/>
      <c r="FR358" s="9"/>
      <c r="FS358" s="9"/>
      <c r="FT358" s="9"/>
      <c r="FU358" s="9"/>
      <c r="FV358" s="9"/>
      <c r="FW358" s="9"/>
      <c r="FX358" s="9"/>
      <c r="FY358" s="9"/>
      <c r="FZ358" s="9"/>
      <c r="GA358" s="9"/>
      <c r="GB358" s="9"/>
      <c r="GC358" s="9"/>
      <c r="GD358" s="9"/>
      <c r="GE358" s="9"/>
      <c r="GF358" s="9"/>
      <c r="GG358" s="9"/>
      <c r="GH358" s="9"/>
      <c r="GI358" s="9"/>
      <c r="GJ358" s="9"/>
      <c r="GK358" s="9"/>
      <c r="GL358" s="9"/>
      <c r="GM358" s="9"/>
      <c r="GN358" s="9"/>
      <c r="GO358" s="9"/>
      <c r="GP358" s="9"/>
      <c r="GQ358" s="9"/>
      <c r="GR358" s="9"/>
      <c r="GS358" s="9"/>
      <c r="GT358" s="9"/>
      <c r="GU358" s="9"/>
      <c r="GV358" s="9"/>
      <c r="GW358" s="9"/>
      <c r="GX358" s="9"/>
      <c r="GY358" s="9"/>
      <c r="GZ358" s="9"/>
      <c r="HA358" s="9"/>
      <c r="HB358" s="9"/>
      <c r="HC358" s="9"/>
      <c r="HD358" s="9"/>
      <c r="HE358" s="9"/>
      <c r="HF358" s="9"/>
      <c r="HG358" s="9"/>
      <c r="HH358" s="9"/>
      <c r="HI358" s="9"/>
      <c r="HJ358" s="9"/>
      <c r="HK358" s="9"/>
      <c r="HL358" s="9"/>
      <c r="HM358" s="9"/>
      <c r="HN358" s="9"/>
      <c r="HO358" s="9"/>
      <c r="HP358" s="9"/>
      <c r="HQ358" s="9"/>
      <c r="HR358" s="9"/>
      <c r="HS358" s="9"/>
      <c r="HT358" s="9"/>
      <c r="HU358" s="9"/>
      <c r="HV358" s="9"/>
      <c r="HW358" s="9"/>
      <c r="HX358" s="9"/>
      <c r="HY358" s="9"/>
      <c r="HZ358" s="9"/>
      <c r="IA358" s="9"/>
      <c r="IB358" s="9"/>
      <c r="IC358" s="9"/>
      <c r="ID358" s="9"/>
      <c r="IE358" s="9"/>
      <c r="IF358" s="9"/>
      <c r="IG358" s="9"/>
      <c r="IH358" s="9"/>
      <c r="II358" s="9"/>
      <c r="IJ358" s="9"/>
      <c r="IK358" s="9"/>
      <c r="IL358" s="9"/>
      <c r="IM358" s="9"/>
      <c r="IN358" s="9"/>
      <c r="IO358" s="9"/>
      <c r="IP358" s="9"/>
      <c r="IQ358" s="9"/>
      <c r="IR358" s="9"/>
      <c r="IS358" s="9"/>
      <c r="IT358" s="9"/>
      <c r="IU358" s="9"/>
      <c r="IV358" s="9"/>
      <c r="IW358" s="9"/>
      <c r="IX358" s="9"/>
      <c r="IY358" s="9"/>
      <c r="IZ358" s="9"/>
      <c r="JA358" s="9"/>
      <c r="JB358" s="9"/>
      <c r="JC358" s="9"/>
      <c r="JD358" s="9"/>
      <c r="JE358" s="9"/>
      <c r="JF358" s="9"/>
      <c r="JG358" s="9"/>
      <c r="JH358" s="9"/>
      <c r="JI358" s="9"/>
      <c r="JJ358" s="9"/>
      <c r="JK358" s="9"/>
      <c r="JL358" s="9"/>
      <c r="JM358" s="9"/>
      <c r="JN358" s="9"/>
      <c r="JO358" s="9"/>
      <c r="JP358" s="9"/>
      <c r="JQ358" s="9"/>
      <c r="JR358" s="9"/>
      <c r="JS358" s="9"/>
      <c r="JT358" s="9"/>
      <c r="JU358" s="9"/>
      <c r="JV358" s="9"/>
      <c r="JW358" s="9"/>
      <c r="JX358" s="9"/>
      <c r="JY358" s="9"/>
      <c r="JZ358" s="9"/>
      <c r="KA358" s="9"/>
      <c r="KB358" s="9"/>
      <c r="KC358" s="9"/>
      <c r="KD358" s="9"/>
      <c r="KE358" s="9"/>
      <c r="KF358" s="9"/>
      <c r="KG358" s="9"/>
      <c r="KH358" s="9"/>
      <c r="KI358" s="9"/>
      <c r="KJ358" s="9"/>
      <c r="KK358" s="9"/>
      <c r="KL358" s="9"/>
      <c r="KM358" s="9"/>
      <c r="KN358" s="9"/>
      <c r="KO358" s="9"/>
      <c r="KP358" s="9"/>
      <c r="KQ358" s="9"/>
      <c r="KR358" s="9"/>
      <c r="KS358" s="9"/>
      <c r="KT358" s="9"/>
      <c r="KU358" s="9"/>
      <c r="KV358" s="9"/>
      <c r="KW358" s="9"/>
      <c r="KX358" s="9"/>
      <c r="KY358" s="9"/>
      <c r="KZ358" s="9"/>
      <c r="LA358" s="9"/>
      <c r="LB358" s="9"/>
      <c r="LC358" s="9"/>
      <c r="LD358" s="9"/>
      <c r="LE358" s="9"/>
      <c r="LF358" s="9"/>
      <c r="LG358" s="9"/>
      <c r="LH358" s="9"/>
      <c r="LI358" s="9"/>
      <c r="LJ358" s="9"/>
      <c r="LK358" s="9"/>
      <c r="LL358" s="9"/>
      <c r="LM358" s="9"/>
      <c r="LN358" s="9"/>
      <c r="LO358" s="9"/>
      <c r="LP358" s="9"/>
      <c r="LQ358" s="9"/>
      <c r="LR358" s="9"/>
      <c r="LS358" s="9"/>
      <c r="LT358" s="9"/>
    </row>
    <row r="359" spans="1:332" s="15" customFormat="1" ht="110.25" x14ac:dyDescent="0.25">
      <c r="A359" s="662" t="str">
        <f>CONCATENATE(MUEBLES2[[#This Row],[No..]],"-",MUEBLES2[[#This Row],[No. Area ]],"-",MUEBLES2[[#This Row],[No. Del Bien ]],"-",MUEBLES2[[#This Row],[No. Consecutivo del Bien ]],"-",MUEBLES2[[#This Row],[No. de inventario]])</f>
        <v>05-51-046-001-0353</v>
      </c>
      <c r="B359" s="495"/>
      <c r="C359" s="495" t="s">
        <v>7077</v>
      </c>
      <c r="D359" s="494" t="s">
        <v>4063</v>
      </c>
      <c r="E359" s="495" t="str">
        <f>VLOOKUP(MUEBLES2[[#This Row],[No..]],EDIFICIOS[],2,FALSE)</f>
        <v>SISTEMA MUNICIPAL DIF</v>
      </c>
      <c r="F359" s="495" t="str">
        <f>VLOOKUP(MUEBLES2[[#This Row],[No..]],EDIFICIOS[],3,FALSE)</f>
        <v>AV. REFORMA S/N, SECCIÓN NORTE, MANZANA 2, SANTIAGO DE ANAYA, HIDALGO</v>
      </c>
      <c r="G359" s="496" t="s">
        <v>4296</v>
      </c>
      <c r="H359" s="494" t="str">
        <f>VLOOKUP(MUEBLES2[[#This Row],[No. Area ]],AREAS[],2,FALSE)</f>
        <v>UNIDAD BÁSICA DE REHABILITACIÓN</v>
      </c>
      <c r="I359" s="496" t="str">
        <f>VLOOKUP(MUEBLES2[[#This Row],[No. Area ]],AREAS[],5,FALSE)</f>
        <v>C. BELEN GONZÁLEZ BARRERA</v>
      </c>
      <c r="J359" s="496">
        <v>119</v>
      </c>
      <c r="K359" s="494" t="str">
        <f>VLOOKUP(MUEBLES2[[#This Row],[Núm. De nomina]],PERSONAL[],2,FALSE)</f>
        <v>C. BELEN GONZÁLEZ BARRERA</v>
      </c>
      <c r="L359" s="496" t="str">
        <f>VLOOKUP(MUEBLES2[[#This Row],[Núm. De nomina]],PERSONAL[],3,FALSE)</f>
        <v xml:space="preserve">TITULAR </v>
      </c>
      <c r="M359" s="494" t="s">
        <v>4737</v>
      </c>
      <c r="N359" s="529" t="s">
        <v>4692</v>
      </c>
      <c r="O359" s="497" t="str">
        <f>VLOOKUP(MUEBLES2[[#This Row],[No. Del Bien ]],BIENES[],2,FALSE)</f>
        <v>CAJA DE REVELADO</v>
      </c>
      <c r="P359" s="499" t="s">
        <v>2948</v>
      </c>
      <c r="Q359" s="529" t="s">
        <v>5295</v>
      </c>
      <c r="R359" s="494" t="s">
        <v>557</v>
      </c>
      <c r="S359" s="494" t="s">
        <v>557</v>
      </c>
      <c r="T359" s="494" t="s">
        <v>557</v>
      </c>
      <c r="U359" s="494" t="s">
        <v>40</v>
      </c>
      <c r="V359" s="525"/>
      <c r="W359" s="528"/>
      <c r="X359" s="528"/>
      <c r="Y359" s="528"/>
      <c r="Z359" s="510" t="s">
        <v>26</v>
      </c>
      <c r="AA359" s="546"/>
      <c r="AB359" s="493"/>
      <c r="AC359" s="600"/>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c r="DA359" s="9"/>
      <c r="DB359" s="9"/>
      <c r="DC359" s="9"/>
      <c r="DD359" s="9"/>
      <c r="DE359" s="9"/>
      <c r="DF359" s="9"/>
      <c r="DG359" s="9"/>
      <c r="DH359" s="9"/>
      <c r="DI359" s="9"/>
      <c r="DJ359" s="9"/>
      <c r="DK359" s="9"/>
      <c r="DL359" s="9"/>
      <c r="DM359" s="9"/>
      <c r="DN359" s="9"/>
      <c r="DO359" s="9"/>
      <c r="DP359" s="9"/>
      <c r="DQ359" s="9"/>
      <c r="DR359" s="9"/>
      <c r="DS359" s="9"/>
      <c r="DT359" s="9"/>
      <c r="DU359" s="9"/>
      <c r="DV359" s="9"/>
      <c r="DW359" s="9"/>
      <c r="DX359" s="9"/>
      <c r="DY359" s="9"/>
      <c r="DZ359" s="9"/>
      <c r="EA359" s="9"/>
      <c r="EB359" s="9"/>
      <c r="EC359" s="9"/>
      <c r="ED359" s="9"/>
      <c r="EE359" s="9"/>
      <c r="EF359" s="9"/>
      <c r="EG359" s="9"/>
      <c r="EH359" s="9"/>
      <c r="EI359" s="9"/>
      <c r="EJ359" s="9"/>
      <c r="EK359" s="9"/>
      <c r="EL359" s="9"/>
      <c r="EM359" s="9"/>
      <c r="EN359" s="9"/>
      <c r="EO359" s="9"/>
      <c r="EP359" s="9"/>
      <c r="EQ359" s="9"/>
      <c r="ER359" s="9"/>
      <c r="ES359" s="9"/>
      <c r="ET359" s="9"/>
      <c r="EU359" s="9"/>
      <c r="EV359" s="9"/>
      <c r="EW359" s="9"/>
      <c r="EX359" s="9"/>
      <c r="EY359" s="9"/>
      <c r="EZ359" s="9"/>
      <c r="FA359" s="9"/>
      <c r="FB359" s="9"/>
      <c r="FC359" s="9"/>
      <c r="FD359" s="9"/>
      <c r="FE359" s="9"/>
      <c r="FF359" s="9"/>
      <c r="FG359" s="9"/>
      <c r="FH359" s="9"/>
      <c r="FI359" s="9"/>
      <c r="FJ359" s="9"/>
      <c r="FK359" s="9"/>
      <c r="FL359" s="9"/>
      <c r="FM359" s="9"/>
      <c r="FN359" s="9"/>
      <c r="FO359" s="9"/>
      <c r="FP359" s="9"/>
      <c r="FQ359" s="9"/>
      <c r="FR359" s="9"/>
      <c r="FS359" s="9"/>
      <c r="FT359" s="9"/>
      <c r="FU359" s="9"/>
      <c r="FV359" s="9"/>
      <c r="FW359" s="9"/>
      <c r="FX359" s="9"/>
      <c r="FY359" s="9"/>
      <c r="FZ359" s="9"/>
      <c r="GA359" s="9"/>
      <c r="GB359" s="9"/>
      <c r="GC359" s="9"/>
      <c r="GD359" s="9"/>
      <c r="GE359" s="9"/>
      <c r="GF359" s="9"/>
      <c r="GG359" s="9"/>
      <c r="GH359" s="9"/>
      <c r="GI359" s="9"/>
      <c r="GJ359" s="9"/>
      <c r="GK359" s="9"/>
      <c r="GL359" s="9"/>
      <c r="GM359" s="9"/>
      <c r="GN359" s="9"/>
      <c r="GO359" s="9"/>
      <c r="GP359" s="9"/>
      <c r="GQ359" s="9"/>
      <c r="GR359" s="9"/>
      <c r="GS359" s="9"/>
      <c r="GT359" s="9"/>
      <c r="GU359" s="9"/>
      <c r="GV359" s="9"/>
      <c r="GW359" s="9"/>
      <c r="GX359" s="9"/>
      <c r="GY359" s="9"/>
      <c r="GZ359" s="9"/>
      <c r="HA359" s="9"/>
      <c r="HB359" s="9"/>
      <c r="HC359" s="9"/>
      <c r="HD359" s="9"/>
      <c r="HE359" s="9"/>
      <c r="HF359" s="9"/>
      <c r="HG359" s="9"/>
      <c r="HH359" s="9"/>
      <c r="HI359" s="9"/>
      <c r="HJ359" s="9"/>
      <c r="HK359" s="9"/>
      <c r="HL359" s="9"/>
      <c r="HM359" s="9"/>
      <c r="HN359" s="9"/>
      <c r="HO359" s="9"/>
      <c r="HP359" s="9"/>
      <c r="HQ359" s="9"/>
      <c r="HR359" s="9"/>
      <c r="HS359" s="9"/>
      <c r="HT359" s="9"/>
      <c r="HU359" s="9"/>
      <c r="HV359" s="9"/>
      <c r="HW359" s="9"/>
      <c r="HX359" s="9"/>
      <c r="HY359" s="9"/>
      <c r="HZ359" s="9"/>
      <c r="IA359" s="9"/>
      <c r="IB359" s="9"/>
      <c r="IC359" s="9"/>
      <c r="ID359" s="9"/>
      <c r="IE359" s="9"/>
      <c r="IF359" s="9"/>
      <c r="IG359" s="9"/>
      <c r="IH359" s="9"/>
      <c r="II359" s="9"/>
      <c r="IJ359" s="9"/>
      <c r="IK359" s="9"/>
      <c r="IL359" s="9"/>
      <c r="IM359" s="9"/>
      <c r="IN359" s="9"/>
      <c r="IO359" s="9"/>
      <c r="IP359" s="9"/>
      <c r="IQ359" s="9"/>
      <c r="IR359" s="9"/>
      <c r="IS359" s="9"/>
      <c r="IT359" s="9"/>
      <c r="IU359" s="9"/>
      <c r="IV359" s="9"/>
      <c r="IW359" s="9"/>
      <c r="IX359" s="9"/>
      <c r="IY359" s="9"/>
      <c r="IZ359" s="9"/>
      <c r="JA359" s="9"/>
      <c r="JB359" s="9"/>
      <c r="JC359" s="9"/>
      <c r="JD359" s="9"/>
      <c r="JE359" s="9"/>
      <c r="JF359" s="9"/>
      <c r="JG359" s="9"/>
      <c r="JH359" s="9"/>
      <c r="JI359" s="9"/>
      <c r="JJ359" s="9"/>
      <c r="JK359" s="9"/>
      <c r="JL359" s="9"/>
      <c r="JM359" s="9"/>
      <c r="JN359" s="9"/>
      <c r="JO359" s="9"/>
      <c r="JP359" s="9"/>
      <c r="JQ359" s="9"/>
      <c r="JR359" s="9"/>
      <c r="JS359" s="9"/>
      <c r="JT359" s="9"/>
      <c r="JU359" s="9"/>
      <c r="JV359" s="9"/>
      <c r="JW359" s="9"/>
      <c r="JX359" s="9"/>
      <c r="JY359" s="9"/>
      <c r="JZ359" s="9"/>
      <c r="KA359" s="9"/>
      <c r="KB359" s="9"/>
      <c r="KC359" s="9"/>
      <c r="KD359" s="9"/>
      <c r="KE359" s="9"/>
      <c r="KF359" s="9"/>
      <c r="KG359" s="9"/>
      <c r="KH359" s="9"/>
      <c r="KI359" s="9"/>
      <c r="KJ359" s="9"/>
      <c r="KK359" s="9"/>
      <c r="KL359" s="9"/>
      <c r="KM359" s="9"/>
      <c r="KN359" s="9"/>
      <c r="KO359" s="9"/>
      <c r="KP359" s="9"/>
      <c r="KQ359" s="9"/>
      <c r="KR359" s="9"/>
      <c r="KS359" s="9"/>
      <c r="KT359" s="9"/>
      <c r="KU359" s="9"/>
      <c r="KV359" s="9"/>
      <c r="KW359" s="9"/>
      <c r="KX359" s="9"/>
      <c r="KY359" s="9"/>
      <c r="KZ359" s="9"/>
      <c r="LA359" s="9"/>
      <c r="LB359" s="9"/>
      <c r="LC359" s="9"/>
      <c r="LD359" s="9"/>
      <c r="LE359" s="9"/>
      <c r="LF359" s="9"/>
      <c r="LG359" s="9"/>
      <c r="LH359" s="9"/>
      <c r="LI359" s="9"/>
      <c r="LJ359" s="9"/>
      <c r="LK359" s="9"/>
      <c r="LL359" s="9"/>
      <c r="LM359" s="9"/>
      <c r="LN359" s="9"/>
      <c r="LO359" s="9"/>
      <c r="LP359" s="9"/>
      <c r="LQ359" s="9"/>
      <c r="LR359" s="9"/>
      <c r="LS359" s="9"/>
      <c r="LT359" s="9"/>
    </row>
    <row r="360" spans="1:332" s="15" customFormat="1" ht="110.25" x14ac:dyDescent="0.25">
      <c r="A360" s="677" t="str">
        <f>CONCATENATE(MUEBLES2[[#This Row],[No..]],"-",MUEBLES2[[#This Row],[No. Area ]],"-",MUEBLES2[[#This Row],[No. Del Bien ]],"-",MUEBLES2[[#This Row],[No. Consecutivo del Bien ]],"-",MUEBLES2[[#This Row],[No. de inventario]])</f>
        <v>05-51-272-051-0354</v>
      </c>
      <c r="B360" s="495"/>
      <c r="C360" s="495" t="s">
        <v>7078</v>
      </c>
      <c r="D360" s="494" t="s">
        <v>4063</v>
      </c>
      <c r="E360" s="495" t="str">
        <f>VLOOKUP(MUEBLES2[[#This Row],[No..]],EDIFICIOS[],2,FALSE)</f>
        <v>SISTEMA MUNICIPAL DIF</v>
      </c>
      <c r="F360" s="495" t="str">
        <f>VLOOKUP(MUEBLES2[[#This Row],[No..]],EDIFICIOS[],3,FALSE)</f>
        <v>AV. REFORMA S/N, SECCIÓN NORTE, MANZANA 2, SANTIAGO DE ANAYA, HIDALGO</v>
      </c>
      <c r="G360" s="496" t="s">
        <v>4296</v>
      </c>
      <c r="H360" s="494" t="str">
        <f>VLOOKUP(MUEBLES2[[#This Row],[No. Area ]],AREAS[],2,FALSE)</f>
        <v>UNIDAD BÁSICA DE REHABILITACIÓN</v>
      </c>
      <c r="I360" s="496" t="str">
        <f>VLOOKUP(MUEBLES2[[#This Row],[No. Area ]],AREAS[],5,FALSE)</f>
        <v>C. BELEN GONZÁLEZ BARRERA</v>
      </c>
      <c r="J360" s="496">
        <v>167</v>
      </c>
      <c r="K360" s="494" t="str">
        <f>VLOOKUP(MUEBLES2[[#This Row],[Núm. De nomina]],PERSONAL[],2,FALSE)</f>
        <v>ENF. AYLIN HERRERA LÓPEZ</v>
      </c>
      <c r="L360" s="496" t="str">
        <f>VLOOKUP(MUEBLES2[[#This Row],[Núm. De nomina]],PERSONAL[],3,FALSE)</f>
        <v>ENFERMERA</v>
      </c>
      <c r="M360" s="494" t="s">
        <v>4905</v>
      </c>
      <c r="N360" s="530" t="s">
        <v>4742</v>
      </c>
      <c r="O360" s="497" t="str">
        <f>VLOOKUP(MUEBLES2[[#This Row],[No. Del Bien ]],BIENES[],2,FALSE)</f>
        <v xml:space="preserve">SILLA DE ESPERA </v>
      </c>
      <c r="P360" s="499" t="s">
        <v>2950</v>
      </c>
      <c r="Q360" s="529" t="s">
        <v>5296</v>
      </c>
      <c r="R360" s="494" t="s">
        <v>557</v>
      </c>
      <c r="S360" s="494" t="s">
        <v>557</v>
      </c>
      <c r="T360" s="494" t="s">
        <v>557</v>
      </c>
      <c r="U360" s="494" t="s">
        <v>40</v>
      </c>
      <c r="V360" s="525"/>
      <c r="W360" s="528"/>
      <c r="X360" s="528"/>
      <c r="Y360" s="528"/>
      <c r="Z360" s="510" t="s">
        <v>26</v>
      </c>
      <c r="AA360" s="546"/>
      <c r="AB360" s="493"/>
      <c r="AC360" s="600"/>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c r="DM360" s="9"/>
      <c r="DN360" s="9"/>
      <c r="DO360" s="9"/>
      <c r="DP360" s="9"/>
      <c r="DQ360" s="9"/>
      <c r="DR360" s="9"/>
      <c r="DS360" s="9"/>
      <c r="DT360" s="9"/>
      <c r="DU360" s="9"/>
      <c r="DV360" s="9"/>
      <c r="DW360" s="9"/>
      <c r="DX360" s="9"/>
      <c r="DY360" s="9"/>
      <c r="DZ360" s="9"/>
      <c r="EA360" s="9"/>
      <c r="EB360" s="9"/>
      <c r="EC360" s="9"/>
      <c r="ED360" s="9"/>
      <c r="EE360" s="9"/>
      <c r="EF360" s="9"/>
      <c r="EG360" s="9"/>
      <c r="EH360" s="9"/>
      <c r="EI360" s="9"/>
      <c r="EJ360" s="9"/>
      <c r="EK360" s="9"/>
      <c r="EL360" s="9"/>
      <c r="EM360" s="9"/>
      <c r="EN360" s="9"/>
      <c r="EO360" s="9"/>
      <c r="EP360" s="9"/>
      <c r="EQ360" s="9"/>
      <c r="ER360" s="9"/>
      <c r="ES360" s="9"/>
      <c r="ET360" s="9"/>
      <c r="EU360" s="9"/>
      <c r="EV360" s="9"/>
      <c r="EW360" s="9"/>
      <c r="EX360" s="9"/>
      <c r="EY360" s="9"/>
      <c r="EZ360" s="9"/>
      <c r="FA360" s="9"/>
      <c r="FB360" s="9"/>
      <c r="FC360" s="9"/>
      <c r="FD360" s="9"/>
      <c r="FE360" s="9"/>
      <c r="FF360" s="9"/>
      <c r="FG360" s="9"/>
      <c r="FH360" s="9"/>
      <c r="FI360" s="9"/>
      <c r="FJ360" s="9"/>
      <c r="FK360" s="9"/>
      <c r="FL360" s="9"/>
      <c r="FM360" s="9"/>
      <c r="FN360" s="9"/>
      <c r="FO360" s="9"/>
      <c r="FP360" s="9"/>
      <c r="FQ360" s="9"/>
      <c r="FR360" s="9"/>
      <c r="FS360" s="9"/>
      <c r="FT360" s="9"/>
      <c r="FU360" s="9"/>
      <c r="FV360" s="9"/>
      <c r="FW360" s="9"/>
      <c r="FX360" s="9"/>
      <c r="FY360" s="9"/>
      <c r="FZ360" s="9"/>
      <c r="GA360" s="9"/>
      <c r="GB360" s="9"/>
      <c r="GC360" s="9"/>
      <c r="GD360" s="9"/>
      <c r="GE360" s="9"/>
      <c r="GF360" s="9"/>
      <c r="GG360" s="9"/>
      <c r="GH360" s="9"/>
      <c r="GI360" s="9"/>
      <c r="GJ360" s="9"/>
      <c r="GK360" s="9"/>
      <c r="GL360" s="9"/>
      <c r="GM360" s="9"/>
      <c r="GN360" s="9"/>
      <c r="GO360" s="9"/>
      <c r="GP360" s="9"/>
      <c r="GQ360" s="9"/>
      <c r="GR360" s="9"/>
      <c r="GS360" s="9"/>
      <c r="GT360" s="9"/>
      <c r="GU360" s="9"/>
      <c r="GV360" s="9"/>
      <c r="GW360" s="9"/>
      <c r="GX360" s="9"/>
      <c r="GY360" s="9"/>
      <c r="GZ360" s="9"/>
      <c r="HA360" s="9"/>
      <c r="HB360" s="9"/>
      <c r="HC360" s="9"/>
      <c r="HD360" s="9"/>
      <c r="HE360" s="9"/>
      <c r="HF360" s="9"/>
      <c r="HG360" s="9"/>
      <c r="HH360" s="9"/>
      <c r="HI360" s="9"/>
      <c r="HJ360" s="9"/>
      <c r="HK360" s="9"/>
      <c r="HL360" s="9"/>
      <c r="HM360" s="9"/>
      <c r="HN360" s="9"/>
      <c r="HO360" s="9"/>
      <c r="HP360" s="9"/>
      <c r="HQ360" s="9"/>
      <c r="HR360" s="9"/>
      <c r="HS360" s="9"/>
      <c r="HT360" s="9"/>
      <c r="HU360" s="9"/>
      <c r="HV360" s="9"/>
      <c r="HW360" s="9"/>
      <c r="HX360" s="9"/>
      <c r="HY360" s="9"/>
      <c r="HZ360" s="9"/>
      <c r="IA360" s="9"/>
      <c r="IB360" s="9"/>
      <c r="IC360" s="9"/>
      <c r="ID360" s="9"/>
      <c r="IE360" s="9"/>
      <c r="IF360" s="9"/>
      <c r="IG360" s="9"/>
      <c r="IH360" s="9"/>
      <c r="II360" s="9"/>
      <c r="IJ360" s="9"/>
      <c r="IK360" s="9"/>
      <c r="IL360" s="9"/>
      <c r="IM360" s="9"/>
      <c r="IN360" s="9"/>
      <c r="IO360" s="9"/>
      <c r="IP360" s="9"/>
      <c r="IQ360" s="9"/>
      <c r="IR360" s="9"/>
      <c r="IS360" s="9"/>
      <c r="IT360" s="9"/>
      <c r="IU360" s="9"/>
      <c r="IV360" s="9"/>
      <c r="IW360" s="9"/>
      <c r="IX360" s="9"/>
      <c r="IY360" s="9"/>
      <c r="IZ360" s="9"/>
      <c r="JA360" s="9"/>
      <c r="JB360" s="9"/>
      <c r="JC360" s="9"/>
      <c r="JD360" s="9"/>
      <c r="JE360" s="9"/>
      <c r="JF360" s="9"/>
      <c r="JG360" s="9"/>
      <c r="JH360" s="9"/>
      <c r="JI360" s="9"/>
      <c r="JJ360" s="9"/>
      <c r="JK360" s="9"/>
      <c r="JL360" s="9"/>
      <c r="JM360" s="9"/>
      <c r="JN360" s="9"/>
      <c r="JO360" s="9"/>
      <c r="JP360" s="9"/>
      <c r="JQ360" s="9"/>
      <c r="JR360" s="9"/>
      <c r="JS360" s="9"/>
      <c r="JT360" s="9"/>
      <c r="JU360" s="9"/>
      <c r="JV360" s="9"/>
      <c r="JW360" s="9"/>
      <c r="JX360" s="9"/>
      <c r="JY360" s="9"/>
      <c r="JZ360" s="9"/>
      <c r="KA360" s="9"/>
      <c r="KB360" s="9"/>
      <c r="KC360" s="9"/>
      <c r="KD360" s="9"/>
      <c r="KE360" s="9"/>
      <c r="KF360" s="9"/>
      <c r="KG360" s="9"/>
      <c r="KH360" s="9"/>
      <c r="KI360" s="9"/>
      <c r="KJ360" s="9"/>
      <c r="KK360" s="9"/>
      <c r="KL360" s="9"/>
      <c r="KM360" s="9"/>
      <c r="KN360" s="9"/>
      <c r="KO360" s="9"/>
      <c r="KP360" s="9"/>
      <c r="KQ360" s="9"/>
      <c r="KR360" s="9"/>
      <c r="KS360" s="9"/>
      <c r="KT360" s="9"/>
      <c r="KU360" s="9"/>
      <c r="KV360" s="9"/>
      <c r="KW360" s="9"/>
      <c r="KX360" s="9"/>
      <c r="KY360" s="9"/>
      <c r="KZ360" s="9"/>
      <c r="LA360" s="9"/>
      <c r="LB360" s="9"/>
      <c r="LC360" s="9"/>
      <c r="LD360" s="9"/>
      <c r="LE360" s="9"/>
      <c r="LF360" s="9"/>
      <c r="LG360" s="9"/>
      <c r="LH360" s="9"/>
      <c r="LI360" s="9"/>
      <c r="LJ360" s="9"/>
      <c r="LK360" s="9"/>
      <c r="LL360" s="9"/>
      <c r="LM360" s="9"/>
      <c r="LN360" s="9"/>
      <c r="LO360" s="9"/>
      <c r="LP360" s="9"/>
      <c r="LQ360" s="9"/>
      <c r="LR360" s="9"/>
      <c r="LS360" s="9"/>
      <c r="LT360" s="9"/>
    </row>
    <row r="361" spans="1:332" s="15" customFormat="1" ht="110.25" x14ac:dyDescent="0.25">
      <c r="A361" s="677" t="str">
        <f>CONCATENATE(MUEBLES2[[#This Row],[No..]],"-",MUEBLES2[[#This Row],[No. Area ]],"-",MUEBLES2[[#This Row],[No. Del Bien ]],"-",MUEBLES2[[#This Row],[No. Consecutivo del Bien ]],"-",MUEBLES2[[#This Row],[No. de inventario]])</f>
        <v>05-51-225-002-0355</v>
      </c>
      <c r="B361" s="495"/>
      <c r="C361" s="495" t="s">
        <v>7079</v>
      </c>
      <c r="D361" s="494" t="s">
        <v>4063</v>
      </c>
      <c r="E361" s="495" t="str">
        <f>VLOOKUP(MUEBLES2[[#This Row],[No..]],EDIFICIOS[],2,FALSE)</f>
        <v>SISTEMA MUNICIPAL DIF</v>
      </c>
      <c r="F361" s="495" t="str">
        <f>VLOOKUP(MUEBLES2[[#This Row],[No..]],EDIFICIOS[],3,FALSE)</f>
        <v>AV. REFORMA S/N, SECCIÓN NORTE, MANZANA 2, SANTIAGO DE ANAYA, HIDALGO</v>
      </c>
      <c r="G361" s="496" t="s">
        <v>4296</v>
      </c>
      <c r="H361" s="494" t="str">
        <f>VLOOKUP(MUEBLES2[[#This Row],[No. Area ]],AREAS[],2,FALSE)</f>
        <v>UNIDAD BÁSICA DE REHABILITACIÓN</v>
      </c>
      <c r="I361" s="496" t="str">
        <f>VLOOKUP(MUEBLES2[[#This Row],[No. Area ]],AREAS[],5,FALSE)</f>
        <v>C. BELEN GONZÁLEZ BARRERA</v>
      </c>
      <c r="J361" s="496">
        <v>167</v>
      </c>
      <c r="K361" s="494" t="str">
        <f>VLOOKUP(MUEBLES2[[#This Row],[Núm. De nomina]],PERSONAL[],2,FALSE)</f>
        <v>ENF. AYLIN HERRERA LÓPEZ</v>
      </c>
      <c r="L361" s="496" t="str">
        <f>VLOOKUP(MUEBLES2[[#This Row],[Núm. De nomina]],PERSONAL[],3,FALSE)</f>
        <v>ENFERMERA</v>
      </c>
      <c r="M361" s="494" t="s">
        <v>4858</v>
      </c>
      <c r="N361" s="530" t="s">
        <v>4693</v>
      </c>
      <c r="O361" s="497" t="str">
        <f>VLOOKUP(MUEBLES2[[#This Row],[No. Del Bien ]],BIENES[],2,FALSE)</f>
        <v>PANTALLA TV</v>
      </c>
      <c r="P361" s="499" t="s">
        <v>2952</v>
      </c>
      <c r="Q361" s="529" t="s">
        <v>5297</v>
      </c>
      <c r="R361" s="494" t="s">
        <v>2953</v>
      </c>
      <c r="S361" s="494" t="s">
        <v>557</v>
      </c>
      <c r="T361" s="494" t="s">
        <v>557</v>
      </c>
      <c r="U361" s="494" t="s">
        <v>40</v>
      </c>
      <c r="V361" s="525"/>
      <c r="W361" s="528"/>
      <c r="X361" s="528"/>
      <c r="Y361" s="528"/>
      <c r="Z361" s="510" t="s">
        <v>26</v>
      </c>
      <c r="AA361" s="546"/>
      <c r="AB361" s="493"/>
      <c r="AC361" s="600"/>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9"/>
      <c r="DP361" s="9"/>
      <c r="DQ361" s="9"/>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c r="FL361" s="9"/>
      <c r="FM361" s="9"/>
      <c r="FN361" s="9"/>
      <c r="FO361" s="9"/>
      <c r="FP361" s="9"/>
      <c r="FQ361" s="9"/>
      <c r="FR361" s="9"/>
      <c r="FS361" s="9"/>
      <c r="FT361" s="9"/>
      <c r="FU361" s="9"/>
      <c r="FV361" s="9"/>
      <c r="FW361" s="9"/>
      <c r="FX361" s="9"/>
      <c r="FY361" s="9"/>
      <c r="FZ361" s="9"/>
      <c r="GA361" s="9"/>
      <c r="GB361" s="9"/>
      <c r="GC361" s="9"/>
      <c r="GD361" s="9"/>
      <c r="GE361" s="9"/>
      <c r="GF361" s="9"/>
      <c r="GG361" s="9"/>
      <c r="GH361" s="9"/>
      <c r="GI361" s="9"/>
      <c r="GJ361" s="9"/>
      <c r="GK361" s="9"/>
      <c r="GL361" s="9"/>
      <c r="GM361" s="9"/>
      <c r="GN361" s="9"/>
      <c r="GO361" s="9"/>
      <c r="GP361" s="9"/>
      <c r="GQ361" s="9"/>
      <c r="GR361" s="9"/>
      <c r="GS361" s="9"/>
      <c r="GT361" s="9"/>
      <c r="GU361" s="9"/>
      <c r="GV361" s="9"/>
      <c r="GW361" s="9"/>
      <c r="GX361" s="9"/>
      <c r="GY361" s="9"/>
      <c r="GZ361" s="9"/>
      <c r="HA361" s="9"/>
      <c r="HB361" s="9"/>
      <c r="HC361" s="9"/>
      <c r="HD361" s="9"/>
      <c r="HE361" s="9"/>
      <c r="HF361" s="9"/>
      <c r="HG361" s="9"/>
      <c r="HH361" s="9"/>
      <c r="HI361" s="9"/>
      <c r="HJ361" s="9"/>
      <c r="HK361" s="9"/>
      <c r="HL361" s="9"/>
      <c r="HM361" s="9"/>
      <c r="HN361" s="9"/>
      <c r="HO361" s="9"/>
      <c r="HP361" s="9"/>
      <c r="HQ361" s="9"/>
      <c r="HR361" s="9"/>
      <c r="HS361" s="9"/>
      <c r="HT361" s="9"/>
      <c r="HU361" s="9"/>
      <c r="HV361" s="9"/>
      <c r="HW361" s="9"/>
      <c r="HX361" s="9"/>
      <c r="HY361" s="9"/>
      <c r="HZ361" s="9"/>
      <c r="IA361" s="9"/>
      <c r="IB361" s="9"/>
      <c r="IC361" s="9"/>
      <c r="ID361" s="9"/>
      <c r="IE361" s="9"/>
      <c r="IF361" s="9"/>
      <c r="IG361" s="9"/>
      <c r="IH361" s="9"/>
      <c r="II361" s="9"/>
      <c r="IJ361" s="9"/>
      <c r="IK361" s="9"/>
      <c r="IL361" s="9"/>
      <c r="IM361" s="9"/>
      <c r="IN361" s="9"/>
      <c r="IO361" s="9"/>
      <c r="IP361" s="9"/>
      <c r="IQ361" s="9"/>
      <c r="IR361" s="9"/>
      <c r="IS361" s="9"/>
      <c r="IT361" s="9"/>
      <c r="IU361" s="9"/>
      <c r="IV361" s="9"/>
      <c r="IW361" s="9"/>
      <c r="IX361" s="9"/>
      <c r="IY361" s="9"/>
      <c r="IZ361" s="9"/>
      <c r="JA361" s="9"/>
      <c r="JB361" s="9"/>
      <c r="JC361" s="9"/>
      <c r="JD361" s="9"/>
      <c r="JE361" s="9"/>
      <c r="JF361" s="9"/>
      <c r="JG361" s="9"/>
      <c r="JH361" s="9"/>
      <c r="JI361" s="9"/>
      <c r="JJ361" s="9"/>
      <c r="JK361" s="9"/>
      <c r="JL361" s="9"/>
      <c r="JM361" s="9"/>
      <c r="JN361" s="9"/>
      <c r="JO361" s="9"/>
      <c r="JP361" s="9"/>
      <c r="JQ361" s="9"/>
      <c r="JR361" s="9"/>
      <c r="JS361" s="9"/>
      <c r="JT361" s="9"/>
      <c r="JU361" s="9"/>
      <c r="JV361" s="9"/>
      <c r="JW361" s="9"/>
      <c r="JX361" s="9"/>
      <c r="JY361" s="9"/>
      <c r="JZ361" s="9"/>
      <c r="KA361" s="9"/>
      <c r="KB361" s="9"/>
      <c r="KC361" s="9"/>
      <c r="KD361" s="9"/>
      <c r="KE361" s="9"/>
      <c r="KF361" s="9"/>
      <c r="KG361" s="9"/>
      <c r="KH361" s="9"/>
      <c r="KI361" s="9"/>
      <c r="KJ361" s="9"/>
      <c r="KK361" s="9"/>
      <c r="KL361" s="9"/>
      <c r="KM361" s="9"/>
      <c r="KN361" s="9"/>
      <c r="KO361" s="9"/>
      <c r="KP361" s="9"/>
      <c r="KQ361" s="9"/>
      <c r="KR361" s="9"/>
      <c r="KS361" s="9"/>
      <c r="KT361" s="9"/>
      <c r="KU361" s="9"/>
      <c r="KV361" s="9"/>
      <c r="KW361" s="9"/>
      <c r="KX361" s="9"/>
      <c r="KY361" s="9"/>
      <c r="KZ361" s="9"/>
      <c r="LA361" s="9"/>
      <c r="LB361" s="9"/>
      <c r="LC361" s="9"/>
      <c r="LD361" s="9"/>
      <c r="LE361" s="9"/>
      <c r="LF361" s="9"/>
      <c r="LG361" s="9"/>
      <c r="LH361" s="9"/>
      <c r="LI361" s="9"/>
      <c r="LJ361" s="9"/>
      <c r="LK361" s="9"/>
      <c r="LL361" s="9"/>
      <c r="LM361" s="9"/>
      <c r="LN361" s="9"/>
      <c r="LO361" s="9"/>
      <c r="LP361" s="9"/>
      <c r="LQ361" s="9"/>
      <c r="LR361" s="9"/>
      <c r="LS361" s="9"/>
      <c r="LT361" s="9"/>
    </row>
    <row r="362" spans="1:332" s="15" customFormat="1" ht="110.25" x14ac:dyDescent="0.25">
      <c r="A362" s="677" t="str">
        <f>CONCATENATE(MUEBLES2[[#This Row],[No..]],"-",MUEBLES2[[#This Row],[No. Area ]],"-",MUEBLES2[[#This Row],[No. Del Bien ]],"-",MUEBLES2[[#This Row],[No. Consecutivo del Bien ]],"-",MUEBLES2[[#This Row],[No. de inventario]])</f>
        <v>05-51-127-001-0356</v>
      </c>
      <c r="B362" s="495"/>
      <c r="C362" s="495" t="s">
        <v>7080</v>
      </c>
      <c r="D362" s="494" t="s">
        <v>4063</v>
      </c>
      <c r="E362" s="495" t="str">
        <f>VLOOKUP(MUEBLES2[[#This Row],[No..]],EDIFICIOS[],2,FALSE)</f>
        <v>SISTEMA MUNICIPAL DIF</v>
      </c>
      <c r="F362" s="495" t="str">
        <f>VLOOKUP(MUEBLES2[[#This Row],[No..]],EDIFICIOS[],3,FALSE)</f>
        <v>AV. REFORMA S/N, SECCIÓN NORTE, MANZANA 2, SANTIAGO DE ANAYA, HIDALGO</v>
      </c>
      <c r="G362" s="496" t="s">
        <v>4296</v>
      </c>
      <c r="H362" s="494" t="str">
        <f>VLOOKUP(MUEBLES2[[#This Row],[No. Area ]],AREAS[],2,FALSE)</f>
        <v>UNIDAD BÁSICA DE REHABILITACIÓN</v>
      </c>
      <c r="I362" s="496" t="str">
        <f>VLOOKUP(MUEBLES2[[#This Row],[No. Area ]],AREAS[],5,FALSE)</f>
        <v>C. BELEN GONZÁLEZ BARRERA</v>
      </c>
      <c r="J362" s="496">
        <v>183</v>
      </c>
      <c r="K362" s="494" t="str">
        <f>VLOOKUP(MUEBLES2[[#This Row],[Núm. De nomina]],PERSONAL[],2,FALSE)</f>
        <v>LTF. JAQUELINE RAMÍREZ MARTÍNEZ</v>
      </c>
      <c r="L362" s="496" t="str">
        <f>VLOOKUP(MUEBLES2[[#This Row],[Núm. De nomina]],PERSONAL[],3,FALSE)</f>
        <v>TERAPEUTA</v>
      </c>
      <c r="M362" s="494" t="s">
        <v>4388</v>
      </c>
      <c r="N362" s="530" t="s">
        <v>4692</v>
      </c>
      <c r="O362" s="497" t="str">
        <f>VLOOKUP(MUEBLES2[[#This Row],[No. Del Bien ]],BIENES[],2,FALSE)</f>
        <v xml:space="preserve">ESTUFA </v>
      </c>
      <c r="P362" s="499" t="s">
        <v>2955</v>
      </c>
      <c r="Q362" s="529" t="s">
        <v>5298</v>
      </c>
      <c r="R362" s="494" t="s">
        <v>858</v>
      </c>
      <c r="S362" s="494" t="s">
        <v>557</v>
      </c>
      <c r="T362" s="494" t="s">
        <v>557</v>
      </c>
      <c r="U362" s="494" t="s">
        <v>40</v>
      </c>
      <c r="V362" s="525"/>
      <c r="W362" s="528" t="s">
        <v>188</v>
      </c>
      <c r="X362" s="528"/>
      <c r="Y362" s="528"/>
      <c r="Z362" s="510" t="s">
        <v>26</v>
      </c>
      <c r="AA362" s="546"/>
      <c r="AB362" s="493"/>
      <c r="AC362" s="600"/>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c r="DA362" s="9"/>
      <c r="DB362" s="9"/>
      <c r="DC362" s="9"/>
      <c r="DD362" s="9"/>
      <c r="DE362" s="9"/>
      <c r="DF362" s="9"/>
      <c r="DG362" s="9"/>
      <c r="DH362" s="9"/>
      <c r="DI362" s="9"/>
      <c r="DJ362" s="9"/>
      <c r="DK362" s="9"/>
      <c r="DL362" s="9"/>
      <c r="DM362" s="9"/>
      <c r="DN362" s="9"/>
      <c r="DO362" s="9"/>
      <c r="DP362" s="9"/>
      <c r="DQ362" s="9"/>
      <c r="DR362" s="9"/>
      <c r="DS362" s="9"/>
      <c r="DT362" s="9"/>
      <c r="DU362" s="9"/>
      <c r="DV362" s="9"/>
      <c r="DW362" s="9"/>
      <c r="DX362" s="9"/>
      <c r="DY362" s="9"/>
      <c r="DZ362" s="9"/>
      <c r="EA362" s="9"/>
      <c r="EB362" s="9"/>
      <c r="EC362" s="9"/>
      <c r="ED362" s="9"/>
      <c r="EE362" s="9"/>
      <c r="EF362" s="9"/>
      <c r="EG362" s="9"/>
      <c r="EH362" s="9"/>
      <c r="EI362" s="9"/>
      <c r="EJ362" s="9"/>
      <c r="EK362" s="9"/>
      <c r="EL362" s="9"/>
      <c r="EM362" s="9"/>
      <c r="EN362" s="9"/>
      <c r="EO362" s="9"/>
      <c r="EP362" s="9"/>
      <c r="EQ362" s="9"/>
      <c r="ER362" s="9"/>
      <c r="ES362" s="9"/>
      <c r="ET362" s="9"/>
      <c r="EU362" s="9"/>
      <c r="EV362" s="9"/>
      <c r="EW362" s="9"/>
      <c r="EX362" s="9"/>
      <c r="EY362" s="9"/>
      <c r="EZ362" s="9"/>
      <c r="FA362" s="9"/>
      <c r="FB362" s="9"/>
      <c r="FC362" s="9"/>
      <c r="FD362" s="9"/>
      <c r="FE362" s="9"/>
      <c r="FF362" s="9"/>
      <c r="FG362" s="9"/>
      <c r="FH362" s="9"/>
      <c r="FI362" s="9"/>
      <c r="FJ362" s="9"/>
      <c r="FK362" s="9"/>
      <c r="FL362" s="9"/>
      <c r="FM362" s="9"/>
      <c r="FN362" s="9"/>
      <c r="FO362" s="9"/>
      <c r="FP362" s="9"/>
      <c r="FQ362" s="9"/>
      <c r="FR362" s="9"/>
      <c r="FS362" s="9"/>
      <c r="FT362" s="9"/>
      <c r="FU362" s="9"/>
      <c r="FV362" s="9"/>
      <c r="FW362" s="9"/>
      <c r="FX362" s="9"/>
      <c r="FY362" s="9"/>
      <c r="FZ362" s="9"/>
      <c r="GA362" s="9"/>
      <c r="GB362" s="9"/>
      <c r="GC362" s="9"/>
      <c r="GD362" s="9"/>
      <c r="GE362" s="9"/>
      <c r="GF362" s="9"/>
      <c r="GG362" s="9"/>
      <c r="GH362" s="9"/>
      <c r="GI362" s="9"/>
      <c r="GJ362" s="9"/>
      <c r="GK362" s="9"/>
      <c r="GL362" s="9"/>
      <c r="GM362" s="9"/>
      <c r="GN362" s="9"/>
      <c r="GO362" s="9"/>
      <c r="GP362" s="9"/>
      <c r="GQ362" s="9"/>
      <c r="GR362" s="9"/>
      <c r="GS362" s="9"/>
      <c r="GT362" s="9"/>
      <c r="GU362" s="9"/>
      <c r="GV362" s="9"/>
      <c r="GW362" s="9"/>
      <c r="GX362" s="9"/>
      <c r="GY362" s="9"/>
      <c r="GZ362" s="9"/>
      <c r="HA362" s="9"/>
      <c r="HB362" s="9"/>
      <c r="HC362" s="9"/>
      <c r="HD362" s="9"/>
      <c r="HE362" s="9"/>
      <c r="HF362" s="9"/>
      <c r="HG362" s="9"/>
      <c r="HH362" s="9"/>
      <c r="HI362" s="9"/>
      <c r="HJ362" s="9"/>
      <c r="HK362" s="9"/>
      <c r="HL362" s="9"/>
      <c r="HM362" s="9"/>
      <c r="HN362" s="9"/>
      <c r="HO362" s="9"/>
      <c r="HP362" s="9"/>
      <c r="HQ362" s="9"/>
      <c r="HR362" s="9"/>
      <c r="HS362" s="9"/>
      <c r="HT362" s="9"/>
      <c r="HU362" s="9"/>
      <c r="HV362" s="9"/>
      <c r="HW362" s="9"/>
      <c r="HX362" s="9"/>
      <c r="HY362" s="9"/>
      <c r="HZ362" s="9"/>
      <c r="IA362" s="9"/>
      <c r="IB362" s="9"/>
      <c r="IC362" s="9"/>
      <c r="ID362" s="9"/>
      <c r="IE362" s="9"/>
      <c r="IF362" s="9"/>
      <c r="IG362" s="9"/>
      <c r="IH362" s="9"/>
      <c r="II362" s="9"/>
      <c r="IJ362" s="9"/>
      <c r="IK362" s="9"/>
      <c r="IL362" s="9"/>
      <c r="IM362" s="9"/>
      <c r="IN362" s="9"/>
      <c r="IO362" s="9"/>
      <c r="IP362" s="9"/>
      <c r="IQ362" s="9"/>
      <c r="IR362" s="9"/>
      <c r="IS362" s="9"/>
      <c r="IT362" s="9"/>
      <c r="IU362" s="9"/>
      <c r="IV362" s="9"/>
      <c r="IW362" s="9"/>
      <c r="IX362" s="9"/>
      <c r="IY362" s="9"/>
      <c r="IZ362" s="9"/>
      <c r="JA362" s="9"/>
      <c r="JB362" s="9"/>
      <c r="JC362" s="9"/>
      <c r="JD362" s="9"/>
      <c r="JE362" s="9"/>
      <c r="JF362" s="9"/>
      <c r="JG362" s="9"/>
      <c r="JH362" s="9"/>
      <c r="JI362" s="9"/>
      <c r="JJ362" s="9"/>
      <c r="JK362" s="9"/>
      <c r="JL362" s="9"/>
      <c r="JM362" s="9"/>
      <c r="JN362" s="9"/>
      <c r="JO362" s="9"/>
      <c r="JP362" s="9"/>
      <c r="JQ362" s="9"/>
      <c r="JR362" s="9"/>
      <c r="JS362" s="9"/>
      <c r="JT362" s="9"/>
      <c r="JU362" s="9"/>
      <c r="JV362" s="9"/>
      <c r="JW362" s="9"/>
      <c r="JX362" s="9"/>
      <c r="JY362" s="9"/>
      <c r="JZ362" s="9"/>
      <c r="KA362" s="9"/>
      <c r="KB362" s="9"/>
      <c r="KC362" s="9"/>
      <c r="KD362" s="9"/>
      <c r="KE362" s="9"/>
      <c r="KF362" s="9"/>
      <c r="KG362" s="9"/>
      <c r="KH362" s="9"/>
      <c r="KI362" s="9"/>
      <c r="KJ362" s="9"/>
      <c r="KK362" s="9"/>
      <c r="KL362" s="9"/>
      <c r="KM362" s="9"/>
      <c r="KN362" s="9"/>
      <c r="KO362" s="9"/>
      <c r="KP362" s="9"/>
      <c r="KQ362" s="9"/>
      <c r="KR362" s="9"/>
      <c r="KS362" s="9"/>
      <c r="KT362" s="9"/>
      <c r="KU362" s="9"/>
      <c r="KV362" s="9"/>
      <c r="KW362" s="9"/>
      <c r="KX362" s="9"/>
      <c r="KY362" s="9"/>
      <c r="KZ362" s="9"/>
      <c r="LA362" s="9"/>
      <c r="LB362" s="9"/>
      <c r="LC362" s="9"/>
      <c r="LD362" s="9"/>
      <c r="LE362" s="9"/>
      <c r="LF362" s="9"/>
      <c r="LG362" s="9"/>
      <c r="LH362" s="9"/>
      <c r="LI362" s="9"/>
      <c r="LJ362" s="9"/>
      <c r="LK362" s="9"/>
      <c r="LL362" s="9"/>
      <c r="LM362" s="9"/>
      <c r="LN362" s="9"/>
      <c r="LO362" s="9"/>
      <c r="LP362" s="9"/>
      <c r="LQ362" s="9"/>
      <c r="LR362" s="9"/>
      <c r="LS362" s="9"/>
      <c r="LT362" s="9"/>
    </row>
    <row r="363" spans="1:332" s="15" customFormat="1" ht="110.25" x14ac:dyDescent="0.25">
      <c r="A363" s="677" t="str">
        <f>CONCATENATE(MUEBLES2[[#This Row],[No..]],"-",MUEBLES2[[#This Row],[No. Area ]],"-",MUEBLES2[[#This Row],[No. Del Bien ]],"-",MUEBLES2[[#This Row],[No. Consecutivo del Bien ]],"-",MUEBLES2[[#This Row],[No. de inventario]])</f>
        <v>05-51-168-001-0357</v>
      </c>
      <c r="B363" s="495"/>
      <c r="C363" s="495" t="s">
        <v>7081</v>
      </c>
      <c r="D363" s="494" t="s">
        <v>4063</v>
      </c>
      <c r="E363" s="495" t="str">
        <f>VLOOKUP(MUEBLES2[[#This Row],[No..]],EDIFICIOS[],2,FALSE)</f>
        <v>SISTEMA MUNICIPAL DIF</v>
      </c>
      <c r="F363" s="495" t="str">
        <f>VLOOKUP(MUEBLES2[[#This Row],[No..]],EDIFICIOS[],3,FALSE)</f>
        <v>AV. REFORMA S/N, SECCIÓN NORTE, MANZANA 2, SANTIAGO DE ANAYA, HIDALGO</v>
      </c>
      <c r="G363" s="496" t="s">
        <v>4296</v>
      </c>
      <c r="H363" s="494" t="str">
        <f>VLOOKUP(MUEBLES2[[#This Row],[No. Area ]],AREAS[],2,FALSE)</f>
        <v>UNIDAD BÁSICA DE REHABILITACIÓN</v>
      </c>
      <c r="I363" s="496" t="str">
        <f>VLOOKUP(MUEBLES2[[#This Row],[No. Area ]],AREAS[],5,FALSE)</f>
        <v>C. BELEN GONZÁLEZ BARRERA</v>
      </c>
      <c r="J363" s="496">
        <v>183</v>
      </c>
      <c r="K363" s="494" t="str">
        <f>VLOOKUP(MUEBLES2[[#This Row],[Núm. De nomina]],PERSONAL[],2,FALSE)</f>
        <v>LTF. JAQUELINE RAMÍREZ MARTÍNEZ</v>
      </c>
      <c r="L363" s="496" t="str">
        <f>VLOOKUP(MUEBLES2[[#This Row],[Núm. De nomina]],PERSONAL[],3,FALSE)</f>
        <v>TERAPEUTA</v>
      </c>
      <c r="M363" s="494" t="s">
        <v>4797</v>
      </c>
      <c r="N363" s="530" t="s">
        <v>4692</v>
      </c>
      <c r="O363" s="497" t="str">
        <f>VLOOKUP(MUEBLES2[[#This Row],[No. Del Bien ]],BIENES[],2,FALSE)</f>
        <v>LÁMPARA INFRARROJA</v>
      </c>
      <c r="P363" s="499" t="s">
        <v>2957</v>
      </c>
      <c r="Q363" s="529" t="s">
        <v>5299</v>
      </c>
      <c r="R363" s="494" t="s">
        <v>557</v>
      </c>
      <c r="S363" s="494" t="s">
        <v>557</v>
      </c>
      <c r="T363" s="494" t="s">
        <v>557</v>
      </c>
      <c r="U363" s="494" t="s">
        <v>40</v>
      </c>
      <c r="V363" s="525"/>
      <c r="W363" s="528"/>
      <c r="X363" s="528"/>
      <c r="Y363" s="528"/>
      <c r="Z363" s="510" t="s">
        <v>26</v>
      </c>
      <c r="AA363" s="546"/>
      <c r="AB363" s="493"/>
      <c r="AC363" s="600"/>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c r="DA363" s="9"/>
      <c r="DB363" s="9"/>
      <c r="DC363" s="9"/>
      <c r="DD363" s="9"/>
      <c r="DE363" s="9"/>
      <c r="DF363" s="9"/>
      <c r="DG363" s="9"/>
      <c r="DH363" s="9"/>
      <c r="DI363" s="9"/>
      <c r="DJ363" s="9"/>
      <c r="DK363" s="9"/>
      <c r="DL363" s="9"/>
      <c r="DM363" s="9"/>
      <c r="DN363" s="9"/>
      <c r="DO363" s="9"/>
      <c r="DP363" s="9"/>
      <c r="DQ363" s="9"/>
      <c r="DR363" s="9"/>
      <c r="DS363" s="9"/>
      <c r="DT363" s="9"/>
      <c r="DU363" s="9"/>
      <c r="DV363" s="9"/>
      <c r="DW363" s="9"/>
      <c r="DX363" s="9"/>
      <c r="DY363" s="9"/>
      <c r="DZ363" s="9"/>
      <c r="EA363" s="9"/>
      <c r="EB363" s="9"/>
      <c r="EC363" s="9"/>
      <c r="ED363" s="9"/>
      <c r="EE363" s="9"/>
      <c r="EF363" s="9"/>
      <c r="EG363" s="9"/>
      <c r="EH363" s="9"/>
      <c r="EI363" s="9"/>
      <c r="EJ363" s="9"/>
      <c r="EK363" s="9"/>
      <c r="EL363" s="9"/>
      <c r="EM363" s="9"/>
      <c r="EN363" s="9"/>
      <c r="EO363" s="9"/>
      <c r="EP363" s="9"/>
      <c r="EQ363" s="9"/>
      <c r="ER363" s="9"/>
      <c r="ES363" s="9"/>
      <c r="ET363" s="9"/>
      <c r="EU363" s="9"/>
      <c r="EV363" s="9"/>
      <c r="EW363" s="9"/>
      <c r="EX363" s="9"/>
      <c r="EY363" s="9"/>
      <c r="EZ363" s="9"/>
      <c r="FA363" s="9"/>
      <c r="FB363" s="9"/>
      <c r="FC363" s="9"/>
      <c r="FD363" s="9"/>
      <c r="FE363" s="9"/>
      <c r="FF363" s="9"/>
      <c r="FG363" s="9"/>
      <c r="FH363" s="9"/>
      <c r="FI363" s="9"/>
      <c r="FJ363" s="9"/>
      <c r="FK363" s="9"/>
      <c r="FL363" s="9"/>
      <c r="FM363" s="9"/>
      <c r="FN363" s="9"/>
      <c r="FO363" s="9"/>
      <c r="FP363" s="9"/>
      <c r="FQ363" s="9"/>
      <c r="FR363" s="9"/>
      <c r="FS363" s="9"/>
      <c r="FT363" s="9"/>
      <c r="FU363" s="9"/>
      <c r="FV363" s="9"/>
      <c r="FW363" s="9"/>
      <c r="FX363" s="9"/>
      <c r="FY363" s="9"/>
      <c r="FZ363" s="9"/>
      <c r="GA363" s="9"/>
      <c r="GB363" s="9"/>
      <c r="GC363" s="9"/>
      <c r="GD363" s="9"/>
      <c r="GE363" s="9"/>
      <c r="GF363" s="9"/>
      <c r="GG363" s="9"/>
      <c r="GH363" s="9"/>
      <c r="GI363" s="9"/>
      <c r="GJ363" s="9"/>
      <c r="GK363" s="9"/>
      <c r="GL363" s="9"/>
      <c r="GM363" s="9"/>
      <c r="GN363" s="9"/>
      <c r="GO363" s="9"/>
      <c r="GP363" s="9"/>
      <c r="GQ363" s="9"/>
      <c r="GR363" s="9"/>
      <c r="GS363" s="9"/>
      <c r="GT363" s="9"/>
      <c r="GU363" s="9"/>
      <c r="GV363" s="9"/>
      <c r="GW363" s="9"/>
      <c r="GX363" s="9"/>
      <c r="GY363" s="9"/>
      <c r="GZ363" s="9"/>
      <c r="HA363" s="9"/>
      <c r="HB363" s="9"/>
      <c r="HC363" s="9"/>
      <c r="HD363" s="9"/>
      <c r="HE363" s="9"/>
      <c r="HF363" s="9"/>
      <c r="HG363" s="9"/>
      <c r="HH363" s="9"/>
      <c r="HI363" s="9"/>
      <c r="HJ363" s="9"/>
      <c r="HK363" s="9"/>
      <c r="HL363" s="9"/>
      <c r="HM363" s="9"/>
      <c r="HN363" s="9"/>
      <c r="HO363" s="9"/>
      <c r="HP363" s="9"/>
      <c r="HQ363" s="9"/>
      <c r="HR363" s="9"/>
      <c r="HS363" s="9"/>
      <c r="HT363" s="9"/>
      <c r="HU363" s="9"/>
      <c r="HV363" s="9"/>
      <c r="HW363" s="9"/>
      <c r="HX363" s="9"/>
      <c r="HY363" s="9"/>
      <c r="HZ363" s="9"/>
      <c r="IA363" s="9"/>
      <c r="IB363" s="9"/>
      <c r="IC363" s="9"/>
      <c r="ID363" s="9"/>
      <c r="IE363" s="9"/>
      <c r="IF363" s="9"/>
      <c r="IG363" s="9"/>
      <c r="IH363" s="9"/>
      <c r="II363" s="9"/>
      <c r="IJ363" s="9"/>
      <c r="IK363" s="9"/>
      <c r="IL363" s="9"/>
      <c r="IM363" s="9"/>
      <c r="IN363" s="9"/>
      <c r="IO363" s="9"/>
      <c r="IP363" s="9"/>
      <c r="IQ363" s="9"/>
      <c r="IR363" s="9"/>
      <c r="IS363" s="9"/>
      <c r="IT363" s="9"/>
      <c r="IU363" s="9"/>
      <c r="IV363" s="9"/>
      <c r="IW363" s="9"/>
      <c r="IX363" s="9"/>
      <c r="IY363" s="9"/>
      <c r="IZ363" s="9"/>
      <c r="JA363" s="9"/>
      <c r="JB363" s="9"/>
      <c r="JC363" s="9"/>
      <c r="JD363" s="9"/>
      <c r="JE363" s="9"/>
      <c r="JF363" s="9"/>
      <c r="JG363" s="9"/>
      <c r="JH363" s="9"/>
      <c r="JI363" s="9"/>
      <c r="JJ363" s="9"/>
      <c r="JK363" s="9"/>
      <c r="JL363" s="9"/>
      <c r="JM363" s="9"/>
      <c r="JN363" s="9"/>
      <c r="JO363" s="9"/>
      <c r="JP363" s="9"/>
      <c r="JQ363" s="9"/>
      <c r="JR363" s="9"/>
      <c r="JS363" s="9"/>
      <c r="JT363" s="9"/>
      <c r="JU363" s="9"/>
      <c r="JV363" s="9"/>
      <c r="JW363" s="9"/>
      <c r="JX363" s="9"/>
      <c r="JY363" s="9"/>
      <c r="JZ363" s="9"/>
      <c r="KA363" s="9"/>
      <c r="KB363" s="9"/>
      <c r="KC363" s="9"/>
      <c r="KD363" s="9"/>
      <c r="KE363" s="9"/>
      <c r="KF363" s="9"/>
      <c r="KG363" s="9"/>
      <c r="KH363" s="9"/>
      <c r="KI363" s="9"/>
      <c r="KJ363" s="9"/>
      <c r="KK363" s="9"/>
      <c r="KL363" s="9"/>
      <c r="KM363" s="9"/>
      <c r="KN363" s="9"/>
      <c r="KO363" s="9"/>
      <c r="KP363" s="9"/>
      <c r="KQ363" s="9"/>
      <c r="KR363" s="9"/>
      <c r="KS363" s="9"/>
      <c r="KT363" s="9"/>
      <c r="KU363" s="9"/>
      <c r="KV363" s="9"/>
      <c r="KW363" s="9"/>
      <c r="KX363" s="9"/>
      <c r="KY363" s="9"/>
      <c r="KZ363" s="9"/>
      <c r="LA363" s="9"/>
      <c r="LB363" s="9"/>
      <c r="LC363" s="9"/>
      <c r="LD363" s="9"/>
      <c r="LE363" s="9"/>
      <c r="LF363" s="9"/>
      <c r="LG363" s="9"/>
      <c r="LH363" s="9"/>
      <c r="LI363" s="9"/>
      <c r="LJ363" s="9"/>
      <c r="LK363" s="9"/>
      <c r="LL363" s="9"/>
      <c r="LM363" s="9"/>
      <c r="LN363" s="9"/>
      <c r="LO363" s="9"/>
      <c r="LP363" s="9"/>
      <c r="LQ363" s="9"/>
      <c r="LR363" s="9"/>
      <c r="LS363" s="9"/>
      <c r="LT363" s="9"/>
    </row>
    <row r="364" spans="1:332" s="15" customFormat="1" ht="110.25" x14ac:dyDescent="0.25">
      <c r="A364" s="677" t="str">
        <f>CONCATENATE(MUEBLES2[[#This Row],[No..]],"-",MUEBLES2[[#This Row],[No. Area ]],"-",MUEBLES2[[#This Row],[No. Del Bien ]],"-",MUEBLES2[[#This Row],[No. Consecutivo del Bien ]],"-",MUEBLES2[[#This Row],[No. de inventario]])</f>
        <v>05-51-106-001-0358</v>
      </c>
      <c r="B364" s="495"/>
      <c r="C364" s="495" t="s">
        <v>7082</v>
      </c>
      <c r="D364" s="494" t="s">
        <v>4063</v>
      </c>
      <c r="E364" s="495" t="str">
        <f>VLOOKUP(MUEBLES2[[#This Row],[No..]],EDIFICIOS[],2,FALSE)</f>
        <v>SISTEMA MUNICIPAL DIF</v>
      </c>
      <c r="F364" s="495" t="str">
        <f>VLOOKUP(MUEBLES2[[#This Row],[No..]],EDIFICIOS[],3,FALSE)</f>
        <v>AV. REFORMA S/N, SECCIÓN NORTE, MANZANA 2, SANTIAGO DE ANAYA, HIDALGO</v>
      </c>
      <c r="G364" s="496" t="s">
        <v>4296</v>
      </c>
      <c r="H364" s="494" t="str">
        <f>VLOOKUP(MUEBLES2[[#This Row],[No. Area ]],AREAS[],2,FALSE)</f>
        <v>UNIDAD BÁSICA DE REHABILITACIÓN</v>
      </c>
      <c r="I364" s="496" t="str">
        <f>VLOOKUP(MUEBLES2[[#This Row],[No. Area ]],AREAS[],5,FALSE)</f>
        <v>C. BELEN GONZÁLEZ BARRERA</v>
      </c>
      <c r="J364" s="496">
        <v>183</v>
      </c>
      <c r="K364" s="494" t="str">
        <f>VLOOKUP(MUEBLES2[[#This Row],[Núm. De nomina]],PERSONAL[],2,FALSE)</f>
        <v>LTF. JAQUELINE RAMÍREZ MARTÍNEZ</v>
      </c>
      <c r="L364" s="496" t="str">
        <f>VLOOKUP(MUEBLES2[[#This Row],[Núm. De nomina]],PERSONAL[],3,FALSE)</f>
        <v>TERAPEUTA</v>
      </c>
      <c r="M364" s="494" t="s">
        <v>4373</v>
      </c>
      <c r="N364" s="530" t="s">
        <v>4692</v>
      </c>
      <c r="O364" s="497" t="str">
        <f>VLOOKUP(MUEBLES2[[#This Row],[No. Del Bien ]],BIENES[],2,FALSE)</f>
        <v xml:space="preserve">ELECTROESTIMULADOR DE NERVIOS </v>
      </c>
      <c r="P364" s="499" t="s">
        <v>2959</v>
      </c>
      <c r="Q364" s="529" t="s">
        <v>5300</v>
      </c>
      <c r="R364" s="494" t="s">
        <v>2960</v>
      </c>
      <c r="S364" s="494" t="s">
        <v>557</v>
      </c>
      <c r="T364" s="494" t="s">
        <v>557</v>
      </c>
      <c r="U364" s="494" t="s">
        <v>40</v>
      </c>
      <c r="V364" s="525"/>
      <c r="W364" s="528"/>
      <c r="X364" s="528"/>
      <c r="Y364" s="528"/>
      <c r="Z364" s="510" t="s">
        <v>26</v>
      </c>
      <c r="AA364" s="546"/>
      <c r="AB364" s="493"/>
      <c r="AC364" s="600"/>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c r="DA364" s="9"/>
      <c r="DB364" s="9"/>
      <c r="DC364" s="9"/>
      <c r="DD364" s="9"/>
      <c r="DE364" s="9"/>
      <c r="DF364" s="9"/>
      <c r="DG364" s="9"/>
      <c r="DH364" s="9"/>
      <c r="DI364" s="9"/>
      <c r="DJ364" s="9"/>
      <c r="DK364" s="9"/>
      <c r="DL364" s="9"/>
      <c r="DM364" s="9"/>
      <c r="DN364" s="9"/>
      <c r="DO364" s="9"/>
      <c r="DP364" s="9"/>
      <c r="DQ364" s="9"/>
      <c r="DR364" s="9"/>
      <c r="DS364" s="9"/>
      <c r="DT364" s="9"/>
      <c r="DU364" s="9"/>
      <c r="DV364" s="9"/>
      <c r="DW364" s="9"/>
      <c r="DX364" s="9"/>
      <c r="DY364" s="9"/>
      <c r="DZ364" s="9"/>
      <c r="EA364" s="9"/>
      <c r="EB364" s="9"/>
      <c r="EC364" s="9"/>
      <c r="ED364" s="9"/>
      <c r="EE364" s="9"/>
      <c r="EF364" s="9"/>
      <c r="EG364" s="9"/>
      <c r="EH364" s="9"/>
      <c r="EI364" s="9"/>
      <c r="EJ364" s="9"/>
      <c r="EK364" s="9"/>
      <c r="EL364" s="9"/>
      <c r="EM364" s="9"/>
      <c r="EN364" s="9"/>
      <c r="EO364" s="9"/>
      <c r="EP364" s="9"/>
      <c r="EQ364" s="9"/>
      <c r="ER364" s="9"/>
      <c r="ES364" s="9"/>
      <c r="ET364" s="9"/>
      <c r="EU364" s="9"/>
      <c r="EV364" s="9"/>
      <c r="EW364" s="9"/>
      <c r="EX364" s="9"/>
      <c r="EY364" s="9"/>
      <c r="EZ364" s="9"/>
      <c r="FA364" s="9"/>
      <c r="FB364" s="9"/>
      <c r="FC364" s="9"/>
      <c r="FD364" s="9"/>
      <c r="FE364" s="9"/>
      <c r="FF364" s="9"/>
      <c r="FG364" s="9"/>
      <c r="FH364" s="9"/>
      <c r="FI364" s="9"/>
      <c r="FJ364" s="9"/>
      <c r="FK364" s="9"/>
      <c r="FL364" s="9"/>
      <c r="FM364" s="9"/>
      <c r="FN364" s="9"/>
      <c r="FO364" s="9"/>
      <c r="FP364" s="9"/>
      <c r="FQ364" s="9"/>
      <c r="FR364" s="9"/>
      <c r="FS364" s="9"/>
      <c r="FT364" s="9"/>
      <c r="FU364" s="9"/>
      <c r="FV364" s="9"/>
      <c r="FW364" s="9"/>
      <c r="FX364" s="9"/>
      <c r="FY364" s="9"/>
      <c r="FZ364" s="9"/>
      <c r="GA364" s="9"/>
      <c r="GB364" s="9"/>
      <c r="GC364" s="9"/>
      <c r="GD364" s="9"/>
      <c r="GE364" s="9"/>
      <c r="GF364" s="9"/>
      <c r="GG364" s="9"/>
      <c r="GH364" s="9"/>
      <c r="GI364" s="9"/>
      <c r="GJ364" s="9"/>
      <c r="GK364" s="9"/>
      <c r="GL364" s="9"/>
      <c r="GM364" s="9"/>
      <c r="GN364" s="9"/>
      <c r="GO364" s="9"/>
      <c r="GP364" s="9"/>
      <c r="GQ364" s="9"/>
      <c r="GR364" s="9"/>
      <c r="GS364" s="9"/>
      <c r="GT364" s="9"/>
      <c r="GU364" s="9"/>
      <c r="GV364" s="9"/>
      <c r="GW364" s="9"/>
      <c r="GX364" s="9"/>
      <c r="GY364" s="9"/>
      <c r="GZ364" s="9"/>
      <c r="HA364" s="9"/>
      <c r="HB364" s="9"/>
      <c r="HC364" s="9"/>
      <c r="HD364" s="9"/>
      <c r="HE364" s="9"/>
      <c r="HF364" s="9"/>
      <c r="HG364" s="9"/>
      <c r="HH364" s="9"/>
      <c r="HI364" s="9"/>
      <c r="HJ364" s="9"/>
      <c r="HK364" s="9"/>
      <c r="HL364" s="9"/>
      <c r="HM364" s="9"/>
      <c r="HN364" s="9"/>
      <c r="HO364" s="9"/>
      <c r="HP364" s="9"/>
      <c r="HQ364" s="9"/>
      <c r="HR364" s="9"/>
      <c r="HS364" s="9"/>
      <c r="HT364" s="9"/>
      <c r="HU364" s="9"/>
      <c r="HV364" s="9"/>
      <c r="HW364" s="9"/>
      <c r="HX364" s="9"/>
      <c r="HY364" s="9"/>
      <c r="HZ364" s="9"/>
      <c r="IA364" s="9"/>
      <c r="IB364" s="9"/>
      <c r="IC364" s="9"/>
      <c r="ID364" s="9"/>
      <c r="IE364" s="9"/>
      <c r="IF364" s="9"/>
      <c r="IG364" s="9"/>
      <c r="IH364" s="9"/>
      <c r="II364" s="9"/>
      <c r="IJ364" s="9"/>
      <c r="IK364" s="9"/>
      <c r="IL364" s="9"/>
      <c r="IM364" s="9"/>
      <c r="IN364" s="9"/>
      <c r="IO364" s="9"/>
      <c r="IP364" s="9"/>
      <c r="IQ364" s="9"/>
      <c r="IR364" s="9"/>
      <c r="IS364" s="9"/>
      <c r="IT364" s="9"/>
      <c r="IU364" s="9"/>
      <c r="IV364" s="9"/>
      <c r="IW364" s="9"/>
      <c r="IX364" s="9"/>
      <c r="IY364" s="9"/>
      <c r="IZ364" s="9"/>
      <c r="JA364" s="9"/>
      <c r="JB364" s="9"/>
      <c r="JC364" s="9"/>
      <c r="JD364" s="9"/>
      <c r="JE364" s="9"/>
      <c r="JF364" s="9"/>
      <c r="JG364" s="9"/>
      <c r="JH364" s="9"/>
      <c r="JI364" s="9"/>
      <c r="JJ364" s="9"/>
      <c r="JK364" s="9"/>
      <c r="JL364" s="9"/>
      <c r="JM364" s="9"/>
      <c r="JN364" s="9"/>
      <c r="JO364" s="9"/>
      <c r="JP364" s="9"/>
      <c r="JQ364" s="9"/>
      <c r="JR364" s="9"/>
      <c r="JS364" s="9"/>
      <c r="JT364" s="9"/>
      <c r="JU364" s="9"/>
      <c r="JV364" s="9"/>
      <c r="JW364" s="9"/>
      <c r="JX364" s="9"/>
      <c r="JY364" s="9"/>
      <c r="JZ364" s="9"/>
      <c r="KA364" s="9"/>
      <c r="KB364" s="9"/>
      <c r="KC364" s="9"/>
      <c r="KD364" s="9"/>
      <c r="KE364" s="9"/>
      <c r="KF364" s="9"/>
      <c r="KG364" s="9"/>
      <c r="KH364" s="9"/>
      <c r="KI364" s="9"/>
      <c r="KJ364" s="9"/>
      <c r="KK364" s="9"/>
      <c r="KL364" s="9"/>
      <c r="KM364" s="9"/>
      <c r="KN364" s="9"/>
      <c r="KO364" s="9"/>
      <c r="KP364" s="9"/>
      <c r="KQ364" s="9"/>
      <c r="KR364" s="9"/>
      <c r="KS364" s="9"/>
      <c r="KT364" s="9"/>
      <c r="KU364" s="9"/>
      <c r="KV364" s="9"/>
      <c r="KW364" s="9"/>
      <c r="KX364" s="9"/>
      <c r="KY364" s="9"/>
      <c r="KZ364" s="9"/>
      <c r="LA364" s="9"/>
      <c r="LB364" s="9"/>
      <c r="LC364" s="9"/>
      <c r="LD364" s="9"/>
      <c r="LE364" s="9"/>
      <c r="LF364" s="9"/>
      <c r="LG364" s="9"/>
      <c r="LH364" s="9"/>
      <c r="LI364" s="9"/>
      <c r="LJ364" s="9"/>
      <c r="LK364" s="9"/>
      <c r="LL364" s="9"/>
      <c r="LM364" s="9"/>
      <c r="LN364" s="9"/>
      <c r="LO364" s="9"/>
      <c r="LP364" s="9"/>
      <c r="LQ364" s="9"/>
      <c r="LR364" s="9"/>
      <c r="LS364" s="9"/>
      <c r="LT364" s="9"/>
    </row>
    <row r="365" spans="1:332" s="15" customFormat="1" ht="110.25" x14ac:dyDescent="0.25">
      <c r="A365" s="677" t="str">
        <f>CONCATENATE(MUEBLES2[[#This Row],[No..]],"-",MUEBLES2[[#This Row],[No. Area ]],"-",MUEBLES2[[#This Row],[No. Del Bien ]],"-",MUEBLES2[[#This Row],[No. Consecutivo del Bien ]],"-",MUEBLES2[[#This Row],[No. de inventario]])</f>
        <v>05-51-309-001-0359</v>
      </c>
      <c r="B365" s="495"/>
      <c r="C365" s="495" t="s">
        <v>7083</v>
      </c>
      <c r="D365" s="494" t="s">
        <v>4063</v>
      </c>
      <c r="E365" s="495" t="str">
        <f>VLOOKUP(MUEBLES2[[#This Row],[No..]],EDIFICIOS[],2,FALSE)</f>
        <v>SISTEMA MUNICIPAL DIF</v>
      </c>
      <c r="F365" s="495" t="str">
        <f>VLOOKUP(MUEBLES2[[#This Row],[No..]],EDIFICIOS[],3,FALSE)</f>
        <v>AV. REFORMA S/N, SECCIÓN NORTE, MANZANA 2, SANTIAGO DE ANAYA, HIDALGO</v>
      </c>
      <c r="G365" s="496" t="s">
        <v>4296</v>
      </c>
      <c r="H365" s="494" t="str">
        <f>VLOOKUP(MUEBLES2[[#This Row],[No. Area ]],AREAS[],2,FALSE)</f>
        <v>UNIDAD BÁSICA DE REHABILITACIÓN</v>
      </c>
      <c r="I365" s="496" t="str">
        <f>VLOOKUP(MUEBLES2[[#This Row],[No. Area ]],AREAS[],5,FALSE)</f>
        <v>C. BELEN GONZÁLEZ BARRERA</v>
      </c>
      <c r="J365" s="496">
        <v>183</v>
      </c>
      <c r="K365" s="494" t="str">
        <f>VLOOKUP(MUEBLES2[[#This Row],[Núm. De nomina]],PERSONAL[],2,FALSE)</f>
        <v>LTF. JAQUELINE RAMÍREZ MARTÍNEZ</v>
      </c>
      <c r="L365" s="496" t="str">
        <f>VLOOKUP(MUEBLES2[[#This Row],[Núm. De nomina]],PERSONAL[],3,FALSE)</f>
        <v>TERAPEUTA</v>
      </c>
      <c r="M365" s="494" t="s">
        <v>4942</v>
      </c>
      <c r="N365" s="530" t="s">
        <v>4692</v>
      </c>
      <c r="O365" s="497" t="str">
        <f>VLOOKUP(MUEBLES2[[#This Row],[No. Del Bien ]],BIENES[],2,FALSE)</f>
        <v>ULTRASONIDO</v>
      </c>
      <c r="P365" s="499" t="s">
        <v>2962</v>
      </c>
      <c r="Q365" s="529" t="s">
        <v>5301</v>
      </c>
      <c r="R365" s="494" t="s">
        <v>2960</v>
      </c>
      <c r="S365" s="494" t="s">
        <v>557</v>
      </c>
      <c r="T365" s="494" t="s">
        <v>557</v>
      </c>
      <c r="U365" s="494" t="s">
        <v>40</v>
      </c>
      <c r="V365" s="525"/>
      <c r="W365" s="528"/>
      <c r="X365" s="528"/>
      <c r="Y365" s="528"/>
      <c r="Z365" s="510" t="s">
        <v>26</v>
      </c>
      <c r="AA365" s="546"/>
      <c r="AB365" s="493"/>
      <c r="AC365" s="600"/>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c r="DA365" s="9"/>
      <c r="DB365" s="9"/>
      <c r="DC365" s="9"/>
      <c r="DD365" s="9"/>
      <c r="DE365" s="9"/>
      <c r="DF365" s="9"/>
      <c r="DG365" s="9"/>
      <c r="DH365" s="9"/>
      <c r="DI365" s="9"/>
      <c r="DJ365" s="9"/>
      <c r="DK365" s="9"/>
      <c r="DL365" s="9"/>
      <c r="DM365" s="9"/>
      <c r="DN365" s="9"/>
      <c r="DO365" s="9"/>
      <c r="DP365" s="9"/>
      <c r="DQ365" s="9"/>
      <c r="DR365" s="9"/>
      <c r="DS365" s="9"/>
      <c r="DT365" s="9"/>
      <c r="DU365" s="9"/>
      <c r="DV365" s="9"/>
      <c r="DW365" s="9"/>
      <c r="DX365" s="9"/>
      <c r="DY365" s="9"/>
      <c r="DZ365" s="9"/>
      <c r="EA365" s="9"/>
      <c r="EB365" s="9"/>
      <c r="EC365" s="9"/>
      <c r="ED365" s="9"/>
      <c r="EE365" s="9"/>
      <c r="EF365" s="9"/>
      <c r="EG365" s="9"/>
      <c r="EH365" s="9"/>
      <c r="EI365" s="9"/>
      <c r="EJ365" s="9"/>
      <c r="EK365" s="9"/>
      <c r="EL365" s="9"/>
      <c r="EM365" s="9"/>
      <c r="EN365" s="9"/>
      <c r="EO365" s="9"/>
      <c r="EP365" s="9"/>
      <c r="EQ365" s="9"/>
      <c r="ER365" s="9"/>
      <c r="ES365" s="9"/>
      <c r="ET365" s="9"/>
      <c r="EU365" s="9"/>
      <c r="EV365" s="9"/>
      <c r="EW365" s="9"/>
      <c r="EX365" s="9"/>
      <c r="EY365" s="9"/>
      <c r="EZ365" s="9"/>
      <c r="FA365" s="9"/>
      <c r="FB365" s="9"/>
      <c r="FC365" s="9"/>
      <c r="FD365" s="9"/>
      <c r="FE365" s="9"/>
      <c r="FF365" s="9"/>
      <c r="FG365" s="9"/>
      <c r="FH365" s="9"/>
      <c r="FI365" s="9"/>
      <c r="FJ365" s="9"/>
      <c r="FK365" s="9"/>
      <c r="FL365" s="9"/>
      <c r="FM365" s="9"/>
      <c r="FN365" s="9"/>
      <c r="FO365" s="9"/>
      <c r="FP365" s="9"/>
      <c r="FQ365" s="9"/>
      <c r="FR365" s="9"/>
      <c r="FS365" s="9"/>
      <c r="FT365" s="9"/>
      <c r="FU365" s="9"/>
      <c r="FV365" s="9"/>
      <c r="FW365" s="9"/>
      <c r="FX365" s="9"/>
      <c r="FY365" s="9"/>
      <c r="FZ365" s="9"/>
      <c r="GA365" s="9"/>
      <c r="GB365" s="9"/>
      <c r="GC365" s="9"/>
      <c r="GD365" s="9"/>
      <c r="GE365" s="9"/>
      <c r="GF365" s="9"/>
      <c r="GG365" s="9"/>
      <c r="GH365" s="9"/>
      <c r="GI365" s="9"/>
      <c r="GJ365" s="9"/>
      <c r="GK365" s="9"/>
      <c r="GL365" s="9"/>
      <c r="GM365" s="9"/>
      <c r="GN365" s="9"/>
      <c r="GO365" s="9"/>
      <c r="GP365" s="9"/>
      <c r="GQ365" s="9"/>
      <c r="GR365" s="9"/>
      <c r="GS365" s="9"/>
      <c r="GT365" s="9"/>
      <c r="GU365" s="9"/>
      <c r="GV365" s="9"/>
      <c r="GW365" s="9"/>
      <c r="GX365" s="9"/>
      <c r="GY365" s="9"/>
      <c r="GZ365" s="9"/>
      <c r="HA365" s="9"/>
      <c r="HB365" s="9"/>
      <c r="HC365" s="9"/>
      <c r="HD365" s="9"/>
      <c r="HE365" s="9"/>
      <c r="HF365" s="9"/>
      <c r="HG365" s="9"/>
      <c r="HH365" s="9"/>
      <c r="HI365" s="9"/>
      <c r="HJ365" s="9"/>
      <c r="HK365" s="9"/>
      <c r="HL365" s="9"/>
      <c r="HM365" s="9"/>
      <c r="HN365" s="9"/>
      <c r="HO365" s="9"/>
      <c r="HP365" s="9"/>
      <c r="HQ365" s="9"/>
      <c r="HR365" s="9"/>
      <c r="HS365" s="9"/>
      <c r="HT365" s="9"/>
      <c r="HU365" s="9"/>
      <c r="HV365" s="9"/>
      <c r="HW365" s="9"/>
      <c r="HX365" s="9"/>
      <c r="HY365" s="9"/>
      <c r="HZ365" s="9"/>
      <c r="IA365" s="9"/>
      <c r="IB365" s="9"/>
      <c r="IC365" s="9"/>
      <c r="ID365" s="9"/>
      <c r="IE365" s="9"/>
      <c r="IF365" s="9"/>
      <c r="IG365" s="9"/>
      <c r="IH365" s="9"/>
      <c r="II365" s="9"/>
      <c r="IJ365" s="9"/>
      <c r="IK365" s="9"/>
      <c r="IL365" s="9"/>
      <c r="IM365" s="9"/>
      <c r="IN365" s="9"/>
      <c r="IO365" s="9"/>
      <c r="IP365" s="9"/>
      <c r="IQ365" s="9"/>
      <c r="IR365" s="9"/>
      <c r="IS365" s="9"/>
      <c r="IT365" s="9"/>
      <c r="IU365" s="9"/>
      <c r="IV365" s="9"/>
      <c r="IW365" s="9"/>
      <c r="IX365" s="9"/>
      <c r="IY365" s="9"/>
      <c r="IZ365" s="9"/>
      <c r="JA365" s="9"/>
      <c r="JB365" s="9"/>
      <c r="JC365" s="9"/>
      <c r="JD365" s="9"/>
      <c r="JE365" s="9"/>
      <c r="JF365" s="9"/>
      <c r="JG365" s="9"/>
      <c r="JH365" s="9"/>
      <c r="JI365" s="9"/>
      <c r="JJ365" s="9"/>
      <c r="JK365" s="9"/>
      <c r="JL365" s="9"/>
      <c r="JM365" s="9"/>
      <c r="JN365" s="9"/>
      <c r="JO365" s="9"/>
      <c r="JP365" s="9"/>
      <c r="JQ365" s="9"/>
      <c r="JR365" s="9"/>
      <c r="JS365" s="9"/>
      <c r="JT365" s="9"/>
      <c r="JU365" s="9"/>
      <c r="JV365" s="9"/>
      <c r="JW365" s="9"/>
      <c r="JX365" s="9"/>
      <c r="JY365" s="9"/>
      <c r="JZ365" s="9"/>
      <c r="KA365" s="9"/>
      <c r="KB365" s="9"/>
      <c r="KC365" s="9"/>
      <c r="KD365" s="9"/>
      <c r="KE365" s="9"/>
      <c r="KF365" s="9"/>
      <c r="KG365" s="9"/>
      <c r="KH365" s="9"/>
      <c r="KI365" s="9"/>
      <c r="KJ365" s="9"/>
      <c r="KK365" s="9"/>
      <c r="KL365" s="9"/>
      <c r="KM365" s="9"/>
      <c r="KN365" s="9"/>
      <c r="KO365" s="9"/>
      <c r="KP365" s="9"/>
      <c r="KQ365" s="9"/>
      <c r="KR365" s="9"/>
      <c r="KS365" s="9"/>
      <c r="KT365" s="9"/>
      <c r="KU365" s="9"/>
      <c r="KV365" s="9"/>
      <c r="KW365" s="9"/>
      <c r="KX365" s="9"/>
      <c r="KY365" s="9"/>
      <c r="KZ365" s="9"/>
      <c r="LA365" s="9"/>
      <c r="LB365" s="9"/>
      <c r="LC365" s="9"/>
      <c r="LD365" s="9"/>
      <c r="LE365" s="9"/>
      <c r="LF365" s="9"/>
      <c r="LG365" s="9"/>
      <c r="LH365" s="9"/>
      <c r="LI365" s="9"/>
      <c r="LJ365" s="9"/>
      <c r="LK365" s="9"/>
      <c r="LL365" s="9"/>
      <c r="LM365" s="9"/>
      <c r="LN365" s="9"/>
      <c r="LO365" s="9"/>
      <c r="LP365" s="9"/>
      <c r="LQ365" s="9"/>
      <c r="LR365" s="9"/>
      <c r="LS365" s="9"/>
      <c r="LT365" s="9"/>
    </row>
    <row r="366" spans="1:332" s="15" customFormat="1" ht="110.25" x14ac:dyDescent="0.25">
      <c r="A366" s="677" t="str">
        <f>CONCATENATE(MUEBLES2[[#This Row],[No..]],"-",MUEBLES2[[#This Row],[No. Area ]],"-",MUEBLES2[[#This Row],[No. Del Bien ]],"-",MUEBLES2[[#This Row],[No. Consecutivo del Bien ]],"-",MUEBLES2[[#This Row],[No. de inventario]])</f>
        <v>05-51-106-002-0360</v>
      </c>
      <c r="B366" s="495"/>
      <c r="C366" s="495" t="s">
        <v>7084</v>
      </c>
      <c r="D366" s="494" t="s">
        <v>4063</v>
      </c>
      <c r="E366" s="495" t="str">
        <f>VLOOKUP(MUEBLES2[[#This Row],[No..]],EDIFICIOS[],2,FALSE)</f>
        <v>SISTEMA MUNICIPAL DIF</v>
      </c>
      <c r="F366" s="495" t="str">
        <f>VLOOKUP(MUEBLES2[[#This Row],[No..]],EDIFICIOS[],3,FALSE)</f>
        <v>AV. REFORMA S/N, SECCIÓN NORTE, MANZANA 2, SANTIAGO DE ANAYA, HIDALGO</v>
      </c>
      <c r="G366" s="496" t="s">
        <v>4296</v>
      </c>
      <c r="H366" s="494" t="str">
        <f>VLOOKUP(MUEBLES2[[#This Row],[No. Area ]],AREAS[],2,FALSE)</f>
        <v>UNIDAD BÁSICA DE REHABILITACIÓN</v>
      </c>
      <c r="I366" s="496" t="str">
        <f>VLOOKUP(MUEBLES2[[#This Row],[No. Area ]],AREAS[],5,FALSE)</f>
        <v>C. BELEN GONZÁLEZ BARRERA</v>
      </c>
      <c r="J366" s="496">
        <v>183</v>
      </c>
      <c r="K366" s="494" t="str">
        <f>VLOOKUP(MUEBLES2[[#This Row],[Núm. De nomina]],PERSONAL[],2,FALSE)</f>
        <v>LTF. JAQUELINE RAMÍREZ MARTÍNEZ</v>
      </c>
      <c r="L366" s="496" t="str">
        <f>VLOOKUP(MUEBLES2[[#This Row],[Núm. De nomina]],PERSONAL[],3,FALSE)</f>
        <v>TERAPEUTA</v>
      </c>
      <c r="M366" s="494" t="s">
        <v>4373</v>
      </c>
      <c r="N366" s="530" t="s">
        <v>4693</v>
      </c>
      <c r="O366" s="497" t="str">
        <f>VLOOKUP(MUEBLES2[[#This Row],[No. Del Bien ]],BIENES[],2,FALSE)</f>
        <v xml:space="preserve">ELECTROESTIMULADOR DE NERVIOS </v>
      </c>
      <c r="P366" s="499" t="s">
        <v>2964</v>
      </c>
      <c r="Q366" s="529" t="s">
        <v>5302</v>
      </c>
      <c r="R366" s="494" t="s">
        <v>860</v>
      </c>
      <c r="S366" s="494" t="s">
        <v>557</v>
      </c>
      <c r="T366" s="494" t="s">
        <v>557</v>
      </c>
      <c r="U366" s="494" t="s">
        <v>40</v>
      </c>
      <c r="V366" s="525"/>
      <c r="W366" s="528"/>
      <c r="X366" s="528"/>
      <c r="Y366" s="528"/>
      <c r="Z366" s="510" t="s">
        <v>26</v>
      </c>
      <c r="AA366" s="546"/>
      <c r="AB366" s="493"/>
      <c r="AC366" s="600"/>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c r="DA366" s="9"/>
      <c r="DB366" s="9"/>
      <c r="DC366" s="9"/>
      <c r="DD366" s="9"/>
      <c r="DE366" s="9"/>
      <c r="DF366" s="9"/>
      <c r="DG366" s="9"/>
      <c r="DH366" s="9"/>
      <c r="DI366" s="9"/>
      <c r="DJ366" s="9"/>
      <c r="DK366" s="9"/>
      <c r="DL366" s="9"/>
      <c r="DM366" s="9"/>
      <c r="DN366" s="9"/>
      <c r="DO366" s="9"/>
      <c r="DP366" s="9"/>
      <c r="DQ366" s="9"/>
      <c r="DR366" s="9"/>
      <c r="DS366" s="9"/>
      <c r="DT366" s="9"/>
      <c r="DU366" s="9"/>
      <c r="DV366" s="9"/>
      <c r="DW366" s="9"/>
      <c r="DX366" s="9"/>
      <c r="DY366" s="9"/>
      <c r="DZ366" s="9"/>
      <c r="EA366" s="9"/>
      <c r="EB366" s="9"/>
      <c r="EC366" s="9"/>
      <c r="ED366" s="9"/>
      <c r="EE366" s="9"/>
      <c r="EF366" s="9"/>
      <c r="EG366" s="9"/>
      <c r="EH366" s="9"/>
      <c r="EI366" s="9"/>
      <c r="EJ366" s="9"/>
      <c r="EK366" s="9"/>
      <c r="EL366" s="9"/>
      <c r="EM366" s="9"/>
      <c r="EN366" s="9"/>
      <c r="EO366" s="9"/>
      <c r="EP366" s="9"/>
      <c r="EQ366" s="9"/>
      <c r="ER366" s="9"/>
      <c r="ES366" s="9"/>
      <c r="ET366" s="9"/>
      <c r="EU366" s="9"/>
      <c r="EV366" s="9"/>
      <c r="EW366" s="9"/>
      <c r="EX366" s="9"/>
      <c r="EY366" s="9"/>
      <c r="EZ366" s="9"/>
      <c r="FA366" s="9"/>
      <c r="FB366" s="9"/>
      <c r="FC366" s="9"/>
      <c r="FD366" s="9"/>
      <c r="FE366" s="9"/>
      <c r="FF366" s="9"/>
      <c r="FG366" s="9"/>
      <c r="FH366" s="9"/>
      <c r="FI366" s="9"/>
      <c r="FJ366" s="9"/>
      <c r="FK366" s="9"/>
      <c r="FL366" s="9"/>
      <c r="FM366" s="9"/>
      <c r="FN366" s="9"/>
      <c r="FO366" s="9"/>
      <c r="FP366" s="9"/>
      <c r="FQ366" s="9"/>
      <c r="FR366" s="9"/>
      <c r="FS366" s="9"/>
      <c r="FT366" s="9"/>
      <c r="FU366" s="9"/>
      <c r="FV366" s="9"/>
      <c r="FW366" s="9"/>
      <c r="FX366" s="9"/>
      <c r="FY366" s="9"/>
      <c r="FZ366" s="9"/>
      <c r="GA366" s="9"/>
      <c r="GB366" s="9"/>
      <c r="GC366" s="9"/>
      <c r="GD366" s="9"/>
      <c r="GE366" s="9"/>
      <c r="GF366" s="9"/>
      <c r="GG366" s="9"/>
      <c r="GH366" s="9"/>
      <c r="GI366" s="9"/>
      <c r="GJ366" s="9"/>
      <c r="GK366" s="9"/>
      <c r="GL366" s="9"/>
      <c r="GM366" s="9"/>
      <c r="GN366" s="9"/>
      <c r="GO366" s="9"/>
      <c r="GP366" s="9"/>
      <c r="GQ366" s="9"/>
      <c r="GR366" s="9"/>
      <c r="GS366" s="9"/>
      <c r="GT366" s="9"/>
      <c r="GU366" s="9"/>
      <c r="GV366" s="9"/>
      <c r="GW366" s="9"/>
      <c r="GX366" s="9"/>
      <c r="GY366" s="9"/>
      <c r="GZ366" s="9"/>
      <c r="HA366" s="9"/>
      <c r="HB366" s="9"/>
      <c r="HC366" s="9"/>
      <c r="HD366" s="9"/>
      <c r="HE366" s="9"/>
      <c r="HF366" s="9"/>
      <c r="HG366" s="9"/>
      <c r="HH366" s="9"/>
      <c r="HI366" s="9"/>
      <c r="HJ366" s="9"/>
      <c r="HK366" s="9"/>
      <c r="HL366" s="9"/>
      <c r="HM366" s="9"/>
      <c r="HN366" s="9"/>
      <c r="HO366" s="9"/>
      <c r="HP366" s="9"/>
      <c r="HQ366" s="9"/>
      <c r="HR366" s="9"/>
      <c r="HS366" s="9"/>
      <c r="HT366" s="9"/>
      <c r="HU366" s="9"/>
      <c r="HV366" s="9"/>
      <c r="HW366" s="9"/>
      <c r="HX366" s="9"/>
      <c r="HY366" s="9"/>
      <c r="HZ366" s="9"/>
      <c r="IA366" s="9"/>
      <c r="IB366" s="9"/>
      <c r="IC366" s="9"/>
      <c r="ID366" s="9"/>
      <c r="IE366" s="9"/>
      <c r="IF366" s="9"/>
      <c r="IG366" s="9"/>
      <c r="IH366" s="9"/>
      <c r="II366" s="9"/>
      <c r="IJ366" s="9"/>
      <c r="IK366" s="9"/>
      <c r="IL366" s="9"/>
      <c r="IM366" s="9"/>
      <c r="IN366" s="9"/>
      <c r="IO366" s="9"/>
      <c r="IP366" s="9"/>
      <c r="IQ366" s="9"/>
      <c r="IR366" s="9"/>
      <c r="IS366" s="9"/>
      <c r="IT366" s="9"/>
      <c r="IU366" s="9"/>
      <c r="IV366" s="9"/>
      <c r="IW366" s="9"/>
      <c r="IX366" s="9"/>
      <c r="IY366" s="9"/>
      <c r="IZ366" s="9"/>
      <c r="JA366" s="9"/>
      <c r="JB366" s="9"/>
      <c r="JC366" s="9"/>
      <c r="JD366" s="9"/>
      <c r="JE366" s="9"/>
      <c r="JF366" s="9"/>
      <c r="JG366" s="9"/>
      <c r="JH366" s="9"/>
      <c r="JI366" s="9"/>
      <c r="JJ366" s="9"/>
      <c r="JK366" s="9"/>
      <c r="JL366" s="9"/>
      <c r="JM366" s="9"/>
      <c r="JN366" s="9"/>
      <c r="JO366" s="9"/>
      <c r="JP366" s="9"/>
      <c r="JQ366" s="9"/>
      <c r="JR366" s="9"/>
      <c r="JS366" s="9"/>
      <c r="JT366" s="9"/>
      <c r="JU366" s="9"/>
      <c r="JV366" s="9"/>
      <c r="JW366" s="9"/>
      <c r="JX366" s="9"/>
      <c r="JY366" s="9"/>
      <c r="JZ366" s="9"/>
      <c r="KA366" s="9"/>
      <c r="KB366" s="9"/>
      <c r="KC366" s="9"/>
      <c r="KD366" s="9"/>
      <c r="KE366" s="9"/>
      <c r="KF366" s="9"/>
      <c r="KG366" s="9"/>
      <c r="KH366" s="9"/>
      <c r="KI366" s="9"/>
      <c r="KJ366" s="9"/>
      <c r="KK366" s="9"/>
      <c r="KL366" s="9"/>
      <c r="KM366" s="9"/>
      <c r="KN366" s="9"/>
      <c r="KO366" s="9"/>
      <c r="KP366" s="9"/>
      <c r="KQ366" s="9"/>
      <c r="KR366" s="9"/>
      <c r="KS366" s="9"/>
      <c r="KT366" s="9"/>
      <c r="KU366" s="9"/>
      <c r="KV366" s="9"/>
      <c r="KW366" s="9"/>
      <c r="KX366" s="9"/>
      <c r="KY366" s="9"/>
      <c r="KZ366" s="9"/>
      <c r="LA366" s="9"/>
      <c r="LB366" s="9"/>
      <c r="LC366" s="9"/>
      <c r="LD366" s="9"/>
      <c r="LE366" s="9"/>
      <c r="LF366" s="9"/>
      <c r="LG366" s="9"/>
      <c r="LH366" s="9"/>
      <c r="LI366" s="9"/>
      <c r="LJ366" s="9"/>
      <c r="LK366" s="9"/>
      <c r="LL366" s="9"/>
      <c r="LM366" s="9"/>
      <c r="LN366" s="9"/>
      <c r="LO366" s="9"/>
      <c r="LP366" s="9"/>
      <c r="LQ366" s="9"/>
      <c r="LR366" s="9"/>
      <c r="LS366" s="9"/>
      <c r="LT366" s="9"/>
    </row>
    <row r="367" spans="1:332" s="15" customFormat="1" ht="141.75" x14ac:dyDescent="0.25">
      <c r="A367" s="677" t="str">
        <f>CONCATENATE(MUEBLES2[[#This Row],[No..]],"-",MUEBLES2[[#This Row],[No. Area ]],"-",MUEBLES2[[#This Row],[No. Del Bien ]],"-",MUEBLES2[[#This Row],[No. Consecutivo del Bien ]],"-",MUEBLES2[[#This Row],[No. de inventario]])</f>
        <v>05-51-295-001-0361</v>
      </c>
      <c r="B367" s="495"/>
      <c r="C367" s="495" t="s">
        <v>7085</v>
      </c>
      <c r="D367" s="494" t="s">
        <v>4063</v>
      </c>
      <c r="E367" s="495" t="str">
        <f>VLOOKUP(MUEBLES2[[#This Row],[No..]],EDIFICIOS[],2,FALSE)</f>
        <v>SISTEMA MUNICIPAL DIF</v>
      </c>
      <c r="F367" s="495" t="str">
        <f>VLOOKUP(MUEBLES2[[#This Row],[No..]],EDIFICIOS[],3,FALSE)</f>
        <v>AV. REFORMA S/N, SECCIÓN NORTE, MANZANA 2, SANTIAGO DE ANAYA, HIDALGO</v>
      </c>
      <c r="G367" s="496" t="s">
        <v>4296</v>
      </c>
      <c r="H367" s="494" t="str">
        <f>VLOOKUP(MUEBLES2[[#This Row],[No. Area ]],AREAS[],2,FALSE)</f>
        <v>UNIDAD BÁSICA DE REHABILITACIÓN</v>
      </c>
      <c r="I367" s="496" t="str">
        <f>VLOOKUP(MUEBLES2[[#This Row],[No. Area ]],AREAS[],5,FALSE)</f>
        <v>C. BELEN GONZÁLEZ BARRERA</v>
      </c>
      <c r="J367" s="496">
        <v>183</v>
      </c>
      <c r="K367" s="494" t="str">
        <f>VLOOKUP(MUEBLES2[[#This Row],[Núm. De nomina]],PERSONAL[],2,FALSE)</f>
        <v>LTF. JAQUELINE RAMÍREZ MARTÍNEZ</v>
      </c>
      <c r="L367" s="496" t="str">
        <f>VLOOKUP(MUEBLES2[[#This Row],[Núm. De nomina]],PERSONAL[],3,FALSE)</f>
        <v>TERAPEUTA</v>
      </c>
      <c r="M367" s="494" t="s">
        <v>4928</v>
      </c>
      <c r="N367" s="530" t="s">
        <v>4692</v>
      </c>
      <c r="O367" s="497" t="str">
        <f>VLOOKUP(MUEBLES2[[#This Row],[No. Del Bien ]],BIENES[],2,FALSE)</f>
        <v>TENS-EQUIPO DE ESTIMULACIÓN</v>
      </c>
      <c r="P367" s="499" t="s">
        <v>2966</v>
      </c>
      <c r="Q367" s="529" t="s">
        <v>5303</v>
      </c>
      <c r="R367" s="494" t="s">
        <v>2967</v>
      </c>
      <c r="S367" s="494" t="s">
        <v>557</v>
      </c>
      <c r="T367" s="494" t="s">
        <v>2968</v>
      </c>
      <c r="U367" s="494" t="s">
        <v>40</v>
      </c>
      <c r="V367" s="525"/>
      <c r="W367" s="528"/>
      <c r="X367" s="528"/>
      <c r="Y367" s="528"/>
      <c r="Z367" s="510" t="s">
        <v>26</v>
      </c>
      <c r="AA367" s="546"/>
      <c r="AB367" s="493"/>
      <c r="AC367" s="600"/>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c r="DA367" s="9"/>
      <c r="DB367" s="9"/>
      <c r="DC367" s="9"/>
      <c r="DD367" s="9"/>
      <c r="DE367" s="9"/>
      <c r="DF367" s="9"/>
      <c r="DG367" s="9"/>
      <c r="DH367" s="9"/>
      <c r="DI367" s="9"/>
      <c r="DJ367" s="9"/>
      <c r="DK367" s="9"/>
      <c r="DL367" s="9"/>
      <c r="DM367" s="9"/>
      <c r="DN367" s="9"/>
      <c r="DO367" s="9"/>
      <c r="DP367" s="9"/>
      <c r="DQ367" s="9"/>
      <c r="DR367" s="9"/>
      <c r="DS367" s="9"/>
      <c r="DT367" s="9"/>
      <c r="DU367" s="9"/>
      <c r="DV367" s="9"/>
      <c r="DW367" s="9"/>
      <c r="DX367" s="9"/>
      <c r="DY367" s="9"/>
      <c r="DZ367" s="9"/>
      <c r="EA367" s="9"/>
      <c r="EB367" s="9"/>
      <c r="EC367" s="9"/>
      <c r="ED367" s="9"/>
      <c r="EE367" s="9"/>
      <c r="EF367" s="9"/>
      <c r="EG367" s="9"/>
      <c r="EH367" s="9"/>
      <c r="EI367" s="9"/>
      <c r="EJ367" s="9"/>
      <c r="EK367" s="9"/>
      <c r="EL367" s="9"/>
      <c r="EM367" s="9"/>
      <c r="EN367" s="9"/>
      <c r="EO367" s="9"/>
      <c r="EP367" s="9"/>
      <c r="EQ367" s="9"/>
      <c r="ER367" s="9"/>
      <c r="ES367" s="9"/>
      <c r="ET367" s="9"/>
      <c r="EU367" s="9"/>
      <c r="EV367" s="9"/>
      <c r="EW367" s="9"/>
      <c r="EX367" s="9"/>
      <c r="EY367" s="9"/>
      <c r="EZ367" s="9"/>
      <c r="FA367" s="9"/>
      <c r="FB367" s="9"/>
      <c r="FC367" s="9"/>
      <c r="FD367" s="9"/>
      <c r="FE367" s="9"/>
      <c r="FF367" s="9"/>
      <c r="FG367" s="9"/>
      <c r="FH367" s="9"/>
      <c r="FI367" s="9"/>
      <c r="FJ367" s="9"/>
      <c r="FK367" s="9"/>
      <c r="FL367" s="9"/>
      <c r="FM367" s="9"/>
      <c r="FN367" s="9"/>
      <c r="FO367" s="9"/>
      <c r="FP367" s="9"/>
      <c r="FQ367" s="9"/>
      <c r="FR367" s="9"/>
      <c r="FS367" s="9"/>
      <c r="FT367" s="9"/>
      <c r="FU367" s="9"/>
      <c r="FV367" s="9"/>
      <c r="FW367" s="9"/>
      <c r="FX367" s="9"/>
      <c r="FY367" s="9"/>
      <c r="FZ367" s="9"/>
      <c r="GA367" s="9"/>
      <c r="GB367" s="9"/>
      <c r="GC367" s="9"/>
      <c r="GD367" s="9"/>
      <c r="GE367" s="9"/>
      <c r="GF367" s="9"/>
      <c r="GG367" s="9"/>
      <c r="GH367" s="9"/>
      <c r="GI367" s="9"/>
      <c r="GJ367" s="9"/>
      <c r="GK367" s="9"/>
      <c r="GL367" s="9"/>
      <c r="GM367" s="9"/>
      <c r="GN367" s="9"/>
      <c r="GO367" s="9"/>
      <c r="GP367" s="9"/>
      <c r="GQ367" s="9"/>
      <c r="GR367" s="9"/>
      <c r="GS367" s="9"/>
      <c r="GT367" s="9"/>
      <c r="GU367" s="9"/>
      <c r="GV367" s="9"/>
      <c r="GW367" s="9"/>
      <c r="GX367" s="9"/>
      <c r="GY367" s="9"/>
      <c r="GZ367" s="9"/>
      <c r="HA367" s="9"/>
      <c r="HB367" s="9"/>
      <c r="HC367" s="9"/>
      <c r="HD367" s="9"/>
      <c r="HE367" s="9"/>
      <c r="HF367" s="9"/>
      <c r="HG367" s="9"/>
      <c r="HH367" s="9"/>
      <c r="HI367" s="9"/>
      <c r="HJ367" s="9"/>
      <c r="HK367" s="9"/>
      <c r="HL367" s="9"/>
      <c r="HM367" s="9"/>
      <c r="HN367" s="9"/>
      <c r="HO367" s="9"/>
      <c r="HP367" s="9"/>
      <c r="HQ367" s="9"/>
      <c r="HR367" s="9"/>
      <c r="HS367" s="9"/>
      <c r="HT367" s="9"/>
      <c r="HU367" s="9"/>
      <c r="HV367" s="9"/>
      <c r="HW367" s="9"/>
      <c r="HX367" s="9"/>
      <c r="HY367" s="9"/>
      <c r="HZ367" s="9"/>
      <c r="IA367" s="9"/>
      <c r="IB367" s="9"/>
      <c r="IC367" s="9"/>
      <c r="ID367" s="9"/>
      <c r="IE367" s="9"/>
      <c r="IF367" s="9"/>
      <c r="IG367" s="9"/>
      <c r="IH367" s="9"/>
      <c r="II367" s="9"/>
      <c r="IJ367" s="9"/>
      <c r="IK367" s="9"/>
      <c r="IL367" s="9"/>
      <c r="IM367" s="9"/>
      <c r="IN367" s="9"/>
      <c r="IO367" s="9"/>
      <c r="IP367" s="9"/>
      <c r="IQ367" s="9"/>
      <c r="IR367" s="9"/>
      <c r="IS367" s="9"/>
      <c r="IT367" s="9"/>
      <c r="IU367" s="9"/>
      <c r="IV367" s="9"/>
      <c r="IW367" s="9"/>
      <c r="IX367" s="9"/>
      <c r="IY367" s="9"/>
      <c r="IZ367" s="9"/>
      <c r="JA367" s="9"/>
      <c r="JB367" s="9"/>
      <c r="JC367" s="9"/>
      <c r="JD367" s="9"/>
      <c r="JE367" s="9"/>
      <c r="JF367" s="9"/>
      <c r="JG367" s="9"/>
      <c r="JH367" s="9"/>
      <c r="JI367" s="9"/>
      <c r="JJ367" s="9"/>
      <c r="JK367" s="9"/>
      <c r="JL367" s="9"/>
      <c r="JM367" s="9"/>
      <c r="JN367" s="9"/>
      <c r="JO367" s="9"/>
      <c r="JP367" s="9"/>
      <c r="JQ367" s="9"/>
      <c r="JR367" s="9"/>
      <c r="JS367" s="9"/>
      <c r="JT367" s="9"/>
      <c r="JU367" s="9"/>
      <c r="JV367" s="9"/>
      <c r="JW367" s="9"/>
      <c r="JX367" s="9"/>
      <c r="JY367" s="9"/>
      <c r="JZ367" s="9"/>
      <c r="KA367" s="9"/>
      <c r="KB367" s="9"/>
      <c r="KC367" s="9"/>
      <c r="KD367" s="9"/>
      <c r="KE367" s="9"/>
      <c r="KF367" s="9"/>
      <c r="KG367" s="9"/>
      <c r="KH367" s="9"/>
      <c r="KI367" s="9"/>
      <c r="KJ367" s="9"/>
      <c r="KK367" s="9"/>
      <c r="KL367" s="9"/>
      <c r="KM367" s="9"/>
      <c r="KN367" s="9"/>
      <c r="KO367" s="9"/>
      <c r="KP367" s="9"/>
      <c r="KQ367" s="9"/>
      <c r="KR367" s="9"/>
      <c r="KS367" s="9"/>
      <c r="KT367" s="9"/>
      <c r="KU367" s="9"/>
      <c r="KV367" s="9"/>
      <c r="KW367" s="9"/>
      <c r="KX367" s="9"/>
      <c r="KY367" s="9"/>
      <c r="KZ367" s="9"/>
      <c r="LA367" s="9"/>
      <c r="LB367" s="9"/>
      <c r="LC367" s="9"/>
      <c r="LD367" s="9"/>
      <c r="LE367" s="9"/>
      <c r="LF367" s="9"/>
      <c r="LG367" s="9"/>
      <c r="LH367" s="9"/>
      <c r="LI367" s="9"/>
      <c r="LJ367" s="9"/>
      <c r="LK367" s="9"/>
      <c r="LL367" s="9"/>
      <c r="LM367" s="9"/>
      <c r="LN367" s="9"/>
      <c r="LO367" s="9"/>
      <c r="LP367" s="9"/>
      <c r="LQ367" s="9"/>
      <c r="LR367" s="9"/>
      <c r="LS367" s="9"/>
      <c r="LT367" s="9"/>
    </row>
    <row r="368" spans="1:332" s="15" customFormat="1" ht="110.25" x14ac:dyDescent="0.25">
      <c r="A368" s="677" t="str">
        <f>CONCATENATE(MUEBLES2[[#This Row],[No..]],"-",MUEBLES2[[#This Row],[No. Area ]],"-",MUEBLES2[[#This Row],[No. Del Bien ]],"-",MUEBLES2[[#This Row],[No. Consecutivo del Bien ]],"-",MUEBLES2[[#This Row],[No. de inventario]])</f>
        <v>05-51-039-001-0362</v>
      </c>
      <c r="B368" s="495"/>
      <c r="C368" s="495" t="s">
        <v>7086</v>
      </c>
      <c r="D368" s="494" t="s">
        <v>4063</v>
      </c>
      <c r="E368" s="495" t="str">
        <f>VLOOKUP(MUEBLES2[[#This Row],[No..]],EDIFICIOS[],2,FALSE)</f>
        <v>SISTEMA MUNICIPAL DIF</v>
      </c>
      <c r="F368" s="495" t="str">
        <f>VLOOKUP(MUEBLES2[[#This Row],[No..]],EDIFICIOS[],3,FALSE)</f>
        <v>AV. REFORMA S/N, SECCIÓN NORTE, MANZANA 2, SANTIAGO DE ANAYA, HIDALGO</v>
      </c>
      <c r="G368" s="496" t="s">
        <v>4296</v>
      </c>
      <c r="H368" s="494" t="str">
        <f>VLOOKUP(MUEBLES2[[#This Row],[No. Area ]],AREAS[],2,FALSE)</f>
        <v>UNIDAD BÁSICA DE REHABILITACIÓN</v>
      </c>
      <c r="I368" s="496" t="str">
        <f>VLOOKUP(MUEBLES2[[#This Row],[No. Area ]],AREAS[],5,FALSE)</f>
        <v>C. BELEN GONZÁLEZ BARRERA</v>
      </c>
      <c r="J368" s="496">
        <v>183</v>
      </c>
      <c r="K368" s="494" t="str">
        <f>VLOOKUP(MUEBLES2[[#This Row],[Núm. De nomina]],PERSONAL[],2,FALSE)</f>
        <v>LTF. JAQUELINE RAMÍREZ MARTÍNEZ</v>
      </c>
      <c r="L368" s="496" t="str">
        <f>VLOOKUP(MUEBLES2[[#This Row],[Núm. De nomina]],PERSONAL[],3,FALSE)</f>
        <v>TERAPEUTA</v>
      </c>
      <c r="M368" s="494" t="s">
        <v>4730</v>
      </c>
      <c r="N368" s="530" t="s">
        <v>4692</v>
      </c>
      <c r="O368" s="497" t="str">
        <f>VLOOKUP(MUEBLES2[[#This Row],[No. Del Bien ]],BIENES[],2,FALSE)</f>
        <v>CABEZAL DE ULTRASONIDO TERAPÉUTICO</v>
      </c>
      <c r="P368" s="499" t="s">
        <v>2970</v>
      </c>
      <c r="Q368" s="529" t="s">
        <v>5304</v>
      </c>
      <c r="R368" s="494" t="s">
        <v>557</v>
      </c>
      <c r="S368" s="494" t="s">
        <v>557</v>
      </c>
      <c r="T368" s="494" t="s">
        <v>557</v>
      </c>
      <c r="U368" s="494" t="s">
        <v>40</v>
      </c>
      <c r="V368" s="525"/>
      <c r="W368" s="528"/>
      <c r="X368" s="528"/>
      <c r="Y368" s="528"/>
      <c r="Z368" s="510" t="s">
        <v>26</v>
      </c>
      <c r="AA368" s="546"/>
      <c r="AB368" s="493"/>
      <c r="AC368" s="600"/>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c r="DA368" s="9"/>
      <c r="DB368" s="9"/>
      <c r="DC368" s="9"/>
      <c r="DD368" s="9"/>
      <c r="DE368" s="9"/>
      <c r="DF368" s="9"/>
      <c r="DG368" s="9"/>
      <c r="DH368" s="9"/>
      <c r="DI368" s="9"/>
      <c r="DJ368" s="9"/>
      <c r="DK368" s="9"/>
      <c r="DL368" s="9"/>
      <c r="DM368" s="9"/>
      <c r="DN368" s="9"/>
      <c r="DO368" s="9"/>
      <c r="DP368" s="9"/>
      <c r="DQ368" s="9"/>
      <c r="DR368" s="9"/>
      <c r="DS368" s="9"/>
      <c r="DT368" s="9"/>
      <c r="DU368" s="9"/>
      <c r="DV368" s="9"/>
      <c r="DW368" s="9"/>
      <c r="DX368" s="9"/>
      <c r="DY368" s="9"/>
      <c r="DZ368" s="9"/>
      <c r="EA368" s="9"/>
      <c r="EB368" s="9"/>
      <c r="EC368" s="9"/>
      <c r="ED368" s="9"/>
      <c r="EE368" s="9"/>
      <c r="EF368" s="9"/>
      <c r="EG368" s="9"/>
      <c r="EH368" s="9"/>
      <c r="EI368" s="9"/>
      <c r="EJ368" s="9"/>
      <c r="EK368" s="9"/>
      <c r="EL368" s="9"/>
      <c r="EM368" s="9"/>
      <c r="EN368" s="9"/>
      <c r="EO368" s="9"/>
      <c r="EP368" s="9"/>
      <c r="EQ368" s="9"/>
      <c r="ER368" s="9"/>
      <c r="ES368" s="9"/>
      <c r="ET368" s="9"/>
      <c r="EU368" s="9"/>
      <c r="EV368" s="9"/>
      <c r="EW368" s="9"/>
      <c r="EX368" s="9"/>
      <c r="EY368" s="9"/>
      <c r="EZ368" s="9"/>
      <c r="FA368" s="9"/>
      <c r="FB368" s="9"/>
      <c r="FC368" s="9"/>
      <c r="FD368" s="9"/>
      <c r="FE368" s="9"/>
      <c r="FF368" s="9"/>
      <c r="FG368" s="9"/>
      <c r="FH368" s="9"/>
      <c r="FI368" s="9"/>
      <c r="FJ368" s="9"/>
      <c r="FK368" s="9"/>
      <c r="FL368" s="9"/>
      <c r="FM368" s="9"/>
      <c r="FN368" s="9"/>
      <c r="FO368" s="9"/>
      <c r="FP368" s="9"/>
      <c r="FQ368" s="9"/>
      <c r="FR368" s="9"/>
      <c r="FS368" s="9"/>
      <c r="FT368" s="9"/>
      <c r="FU368" s="9"/>
      <c r="FV368" s="9"/>
      <c r="FW368" s="9"/>
      <c r="FX368" s="9"/>
      <c r="FY368" s="9"/>
      <c r="FZ368" s="9"/>
      <c r="GA368" s="9"/>
      <c r="GB368" s="9"/>
      <c r="GC368" s="9"/>
      <c r="GD368" s="9"/>
      <c r="GE368" s="9"/>
      <c r="GF368" s="9"/>
      <c r="GG368" s="9"/>
      <c r="GH368" s="9"/>
      <c r="GI368" s="9"/>
      <c r="GJ368" s="9"/>
      <c r="GK368" s="9"/>
      <c r="GL368" s="9"/>
      <c r="GM368" s="9"/>
      <c r="GN368" s="9"/>
      <c r="GO368" s="9"/>
      <c r="GP368" s="9"/>
      <c r="GQ368" s="9"/>
      <c r="GR368" s="9"/>
      <c r="GS368" s="9"/>
      <c r="GT368" s="9"/>
      <c r="GU368" s="9"/>
      <c r="GV368" s="9"/>
      <c r="GW368" s="9"/>
      <c r="GX368" s="9"/>
      <c r="GY368" s="9"/>
      <c r="GZ368" s="9"/>
      <c r="HA368" s="9"/>
      <c r="HB368" s="9"/>
      <c r="HC368" s="9"/>
      <c r="HD368" s="9"/>
      <c r="HE368" s="9"/>
      <c r="HF368" s="9"/>
      <c r="HG368" s="9"/>
      <c r="HH368" s="9"/>
      <c r="HI368" s="9"/>
      <c r="HJ368" s="9"/>
      <c r="HK368" s="9"/>
      <c r="HL368" s="9"/>
      <c r="HM368" s="9"/>
      <c r="HN368" s="9"/>
      <c r="HO368" s="9"/>
      <c r="HP368" s="9"/>
      <c r="HQ368" s="9"/>
      <c r="HR368" s="9"/>
      <c r="HS368" s="9"/>
      <c r="HT368" s="9"/>
      <c r="HU368" s="9"/>
      <c r="HV368" s="9"/>
      <c r="HW368" s="9"/>
      <c r="HX368" s="9"/>
      <c r="HY368" s="9"/>
      <c r="HZ368" s="9"/>
      <c r="IA368" s="9"/>
      <c r="IB368" s="9"/>
      <c r="IC368" s="9"/>
      <c r="ID368" s="9"/>
      <c r="IE368" s="9"/>
      <c r="IF368" s="9"/>
      <c r="IG368" s="9"/>
      <c r="IH368" s="9"/>
      <c r="II368" s="9"/>
      <c r="IJ368" s="9"/>
      <c r="IK368" s="9"/>
      <c r="IL368" s="9"/>
      <c r="IM368" s="9"/>
      <c r="IN368" s="9"/>
      <c r="IO368" s="9"/>
      <c r="IP368" s="9"/>
      <c r="IQ368" s="9"/>
      <c r="IR368" s="9"/>
      <c r="IS368" s="9"/>
      <c r="IT368" s="9"/>
      <c r="IU368" s="9"/>
      <c r="IV368" s="9"/>
      <c r="IW368" s="9"/>
      <c r="IX368" s="9"/>
      <c r="IY368" s="9"/>
      <c r="IZ368" s="9"/>
      <c r="JA368" s="9"/>
      <c r="JB368" s="9"/>
      <c r="JC368" s="9"/>
      <c r="JD368" s="9"/>
      <c r="JE368" s="9"/>
      <c r="JF368" s="9"/>
      <c r="JG368" s="9"/>
      <c r="JH368" s="9"/>
      <c r="JI368" s="9"/>
      <c r="JJ368" s="9"/>
      <c r="JK368" s="9"/>
      <c r="JL368" s="9"/>
      <c r="JM368" s="9"/>
      <c r="JN368" s="9"/>
      <c r="JO368" s="9"/>
      <c r="JP368" s="9"/>
      <c r="JQ368" s="9"/>
      <c r="JR368" s="9"/>
      <c r="JS368" s="9"/>
      <c r="JT368" s="9"/>
      <c r="JU368" s="9"/>
      <c r="JV368" s="9"/>
      <c r="JW368" s="9"/>
      <c r="JX368" s="9"/>
      <c r="JY368" s="9"/>
      <c r="JZ368" s="9"/>
      <c r="KA368" s="9"/>
      <c r="KB368" s="9"/>
      <c r="KC368" s="9"/>
      <c r="KD368" s="9"/>
      <c r="KE368" s="9"/>
      <c r="KF368" s="9"/>
      <c r="KG368" s="9"/>
      <c r="KH368" s="9"/>
      <c r="KI368" s="9"/>
      <c r="KJ368" s="9"/>
      <c r="KK368" s="9"/>
      <c r="KL368" s="9"/>
      <c r="KM368" s="9"/>
      <c r="KN368" s="9"/>
      <c r="KO368" s="9"/>
      <c r="KP368" s="9"/>
      <c r="KQ368" s="9"/>
      <c r="KR368" s="9"/>
      <c r="KS368" s="9"/>
      <c r="KT368" s="9"/>
      <c r="KU368" s="9"/>
      <c r="KV368" s="9"/>
      <c r="KW368" s="9"/>
      <c r="KX368" s="9"/>
      <c r="KY368" s="9"/>
      <c r="KZ368" s="9"/>
      <c r="LA368" s="9"/>
      <c r="LB368" s="9"/>
      <c r="LC368" s="9"/>
      <c r="LD368" s="9"/>
      <c r="LE368" s="9"/>
      <c r="LF368" s="9"/>
      <c r="LG368" s="9"/>
      <c r="LH368" s="9"/>
      <c r="LI368" s="9"/>
      <c r="LJ368" s="9"/>
      <c r="LK368" s="9"/>
      <c r="LL368" s="9"/>
      <c r="LM368" s="9"/>
      <c r="LN368" s="9"/>
      <c r="LO368" s="9"/>
      <c r="LP368" s="9"/>
      <c r="LQ368" s="9"/>
      <c r="LR368" s="9"/>
      <c r="LS368" s="9"/>
      <c r="LT368" s="9"/>
    </row>
    <row r="369" spans="1:332" s="15" customFormat="1" ht="220.5" x14ac:dyDescent="0.25">
      <c r="A369" s="677" t="str">
        <f>CONCATENATE(MUEBLES2[[#This Row],[No..]],"-",MUEBLES2[[#This Row],[No. Area ]],"-",MUEBLES2[[#This Row],[No. Del Bien ]],"-",MUEBLES2[[#This Row],[No. Consecutivo del Bien ]],"-",MUEBLES2[[#This Row],[No. de inventario]])</f>
        <v>05-48-192-011-0363</v>
      </c>
      <c r="B369" s="495"/>
      <c r="C369" s="495" t="s">
        <v>7087</v>
      </c>
      <c r="D369" s="494" t="s">
        <v>4063</v>
      </c>
      <c r="E369" s="495" t="str">
        <f>VLOOKUP(MUEBLES2[[#This Row],[No..]],EDIFICIOS[],2,FALSE)</f>
        <v>SISTEMA MUNICIPAL DIF</v>
      </c>
      <c r="F369" s="495" t="str">
        <f>VLOOKUP(MUEBLES2[[#This Row],[No..]],EDIFICIOS[],3,FALSE)</f>
        <v>AV. REFORMA S/N, SECCIÓN NORTE, MANZANA 2, SANTIAGO DE ANAYA, HIDALGO</v>
      </c>
      <c r="G369" s="496" t="s">
        <v>4293</v>
      </c>
      <c r="H369" s="494" t="str">
        <f>VLOOKUP(MUEBLES2[[#This Row],[No. Area ]],AREAS[],2,FALSE)</f>
        <v>SISTEMA MUNICIPAL PARA EL DESARROLLO INTEGRAL DE LA FAMILIA</v>
      </c>
      <c r="I369" s="496" t="str">
        <f>VLOOKUP(MUEBLES2[[#This Row],[No. Area ]],AREAS[],5,FALSE)</f>
        <v>C. BELEN GONZÁLEZ BARRERA</v>
      </c>
      <c r="J369" s="496">
        <v>119</v>
      </c>
      <c r="K369" s="494" t="str">
        <f>VLOOKUP(MUEBLES2[[#This Row],[Núm. De nomina]],PERSONAL[],2,FALSE)</f>
        <v>C. BELEN GONZÁLEZ BARRERA</v>
      </c>
      <c r="L369" s="496" t="str">
        <f>VLOOKUP(MUEBLES2[[#This Row],[Núm. De nomina]],PERSONAL[],3,FALSE)</f>
        <v xml:space="preserve">TITULAR </v>
      </c>
      <c r="M369" s="494" t="s">
        <v>4826</v>
      </c>
      <c r="N369" s="530" t="s">
        <v>4702</v>
      </c>
      <c r="O369" s="497" t="str">
        <f>VLOOKUP(MUEBLES2[[#This Row],[No. Del Bien ]],BIENES[],2,FALSE)</f>
        <v xml:space="preserve">MESA </v>
      </c>
      <c r="P369" s="499" t="s">
        <v>2972</v>
      </c>
      <c r="Q369" s="529" t="s">
        <v>5305</v>
      </c>
      <c r="R369" s="494" t="s">
        <v>557</v>
      </c>
      <c r="S369" s="494" t="s">
        <v>557</v>
      </c>
      <c r="T369" s="494" t="s">
        <v>557</v>
      </c>
      <c r="U369" s="494" t="s">
        <v>40</v>
      </c>
      <c r="V369" s="525"/>
      <c r="W369" s="528"/>
      <c r="X369" s="528"/>
      <c r="Y369" s="528"/>
      <c r="Z369" s="510" t="s">
        <v>26</v>
      </c>
      <c r="AA369" s="546"/>
      <c r="AB369" s="493"/>
      <c r="AC369" s="600"/>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c r="DA369" s="9"/>
      <c r="DB369" s="9"/>
      <c r="DC369" s="9"/>
      <c r="DD369" s="9"/>
      <c r="DE369" s="9"/>
      <c r="DF369" s="9"/>
      <c r="DG369" s="9"/>
      <c r="DH369" s="9"/>
      <c r="DI369" s="9"/>
      <c r="DJ369" s="9"/>
      <c r="DK369" s="9"/>
      <c r="DL369" s="9"/>
      <c r="DM369" s="9"/>
      <c r="DN369" s="9"/>
      <c r="DO369" s="9"/>
      <c r="DP369" s="9"/>
      <c r="DQ369" s="9"/>
      <c r="DR369" s="9"/>
      <c r="DS369" s="9"/>
      <c r="DT369" s="9"/>
      <c r="DU369" s="9"/>
      <c r="DV369" s="9"/>
      <c r="DW369" s="9"/>
      <c r="DX369" s="9"/>
      <c r="DY369" s="9"/>
      <c r="DZ369" s="9"/>
      <c r="EA369" s="9"/>
      <c r="EB369" s="9"/>
      <c r="EC369" s="9"/>
      <c r="ED369" s="9"/>
      <c r="EE369" s="9"/>
      <c r="EF369" s="9"/>
      <c r="EG369" s="9"/>
      <c r="EH369" s="9"/>
      <c r="EI369" s="9"/>
      <c r="EJ369" s="9"/>
      <c r="EK369" s="9"/>
      <c r="EL369" s="9"/>
      <c r="EM369" s="9"/>
      <c r="EN369" s="9"/>
      <c r="EO369" s="9"/>
      <c r="EP369" s="9"/>
      <c r="EQ369" s="9"/>
      <c r="ER369" s="9"/>
      <c r="ES369" s="9"/>
      <c r="ET369" s="9"/>
      <c r="EU369" s="9"/>
      <c r="EV369" s="9"/>
      <c r="EW369" s="9"/>
      <c r="EX369" s="9"/>
      <c r="EY369" s="9"/>
      <c r="EZ369" s="9"/>
      <c r="FA369" s="9"/>
      <c r="FB369" s="9"/>
      <c r="FC369" s="9"/>
      <c r="FD369" s="9"/>
      <c r="FE369" s="9"/>
      <c r="FF369" s="9"/>
      <c r="FG369" s="9"/>
      <c r="FH369" s="9"/>
      <c r="FI369" s="9"/>
      <c r="FJ369" s="9"/>
      <c r="FK369" s="9"/>
      <c r="FL369" s="9"/>
      <c r="FM369" s="9"/>
      <c r="FN369" s="9"/>
      <c r="FO369" s="9"/>
      <c r="FP369" s="9"/>
      <c r="FQ369" s="9"/>
      <c r="FR369" s="9"/>
      <c r="FS369" s="9"/>
      <c r="FT369" s="9"/>
      <c r="FU369" s="9"/>
      <c r="FV369" s="9"/>
      <c r="FW369" s="9"/>
      <c r="FX369" s="9"/>
      <c r="FY369" s="9"/>
      <c r="FZ369" s="9"/>
      <c r="GA369" s="9"/>
      <c r="GB369" s="9"/>
      <c r="GC369" s="9"/>
      <c r="GD369" s="9"/>
      <c r="GE369" s="9"/>
      <c r="GF369" s="9"/>
      <c r="GG369" s="9"/>
      <c r="GH369" s="9"/>
      <c r="GI369" s="9"/>
      <c r="GJ369" s="9"/>
      <c r="GK369" s="9"/>
      <c r="GL369" s="9"/>
      <c r="GM369" s="9"/>
      <c r="GN369" s="9"/>
      <c r="GO369" s="9"/>
      <c r="GP369" s="9"/>
      <c r="GQ369" s="9"/>
      <c r="GR369" s="9"/>
      <c r="GS369" s="9"/>
      <c r="GT369" s="9"/>
      <c r="GU369" s="9"/>
      <c r="GV369" s="9"/>
      <c r="GW369" s="9"/>
      <c r="GX369" s="9"/>
      <c r="GY369" s="9"/>
      <c r="GZ369" s="9"/>
      <c r="HA369" s="9"/>
      <c r="HB369" s="9"/>
      <c r="HC369" s="9"/>
      <c r="HD369" s="9"/>
      <c r="HE369" s="9"/>
      <c r="HF369" s="9"/>
      <c r="HG369" s="9"/>
      <c r="HH369" s="9"/>
      <c r="HI369" s="9"/>
      <c r="HJ369" s="9"/>
      <c r="HK369" s="9"/>
      <c r="HL369" s="9"/>
      <c r="HM369" s="9"/>
      <c r="HN369" s="9"/>
      <c r="HO369" s="9"/>
      <c r="HP369" s="9"/>
      <c r="HQ369" s="9"/>
      <c r="HR369" s="9"/>
      <c r="HS369" s="9"/>
      <c r="HT369" s="9"/>
      <c r="HU369" s="9"/>
      <c r="HV369" s="9"/>
      <c r="HW369" s="9"/>
      <c r="HX369" s="9"/>
      <c r="HY369" s="9"/>
      <c r="HZ369" s="9"/>
      <c r="IA369" s="9"/>
      <c r="IB369" s="9"/>
      <c r="IC369" s="9"/>
      <c r="ID369" s="9"/>
      <c r="IE369" s="9"/>
      <c r="IF369" s="9"/>
      <c r="IG369" s="9"/>
      <c r="IH369" s="9"/>
      <c r="II369" s="9"/>
      <c r="IJ369" s="9"/>
      <c r="IK369" s="9"/>
      <c r="IL369" s="9"/>
      <c r="IM369" s="9"/>
      <c r="IN369" s="9"/>
      <c r="IO369" s="9"/>
      <c r="IP369" s="9"/>
      <c r="IQ369" s="9"/>
      <c r="IR369" s="9"/>
      <c r="IS369" s="9"/>
      <c r="IT369" s="9"/>
      <c r="IU369" s="9"/>
      <c r="IV369" s="9"/>
      <c r="IW369" s="9"/>
      <c r="IX369" s="9"/>
      <c r="IY369" s="9"/>
      <c r="IZ369" s="9"/>
      <c r="JA369" s="9"/>
      <c r="JB369" s="9"/>
      <c r="JC369" s="9"/>
      <c r="JD369" s="9"/>
      <c r="JE369" s="9"/>
      <c r="JF369" s="9"/>
      <c r="JG369" s="9"/>
      <c r="JH369" s="9"/>
      <c r="JI369" s="9"/>
      <c r="JJ369" s="9"/>
      <c r="JK369" s="9"/>
      <c r="JL369" s="9"/>
      <c r="JM369" s="9"/>
      <c r="JN369" s="9"/>
      <c r="JO369" s="9"/>
      <c r="JP369" s="9"/>
      <c r="JQ369" s="9"/>
      <c r="JR369" s="9"/>
      <c r="JS369" s="9"/>
      <c r="JT369" s="9"/>
      <c r="JU369" s="9"/>
      <c r="JV369" s="9"/>
      <c r="JW369" s="9"/>
      <c r="JX369" s="9"/>
      <c r="JY369" s="9"/>
      <c r="JZ369" s="9"/>
      <c r="KA369" s="9"/>
      <c r="KB369" s="9"/>
      <c r="KC369" s="9"/>
      <c r="KD369" s="9"/>
      <c r="KE369" s="9"/>
      <c r="KF369" s="9"/>
      <c r="KG369" s="9"/>
      <c r="KH369" s="9"/>
      <c r="KI369" s="9"/>
      <c r="KJ369" s="9"/>
      <c r="KK369" s="9"/>
      <c r="KL369" s="9"/>
      <c r="KM369" s="9"/>
      <c r="KN369" s="9"/>
      <c r="KO369" s="9"/>
      <c r="KP369" s="9"/>
      <c r="KQ369" s="9"/>
      <c r="KR369" s="9"/>
      <c r="KS369" s="9"/>
      <c r="KT369" s="9"/>
      <c r="KU369" s="9"/>
      <c r="KV369" s="9"/>
      <c r="KW369" s="9"/>
      <c r="KX369" s="9"/>
      <c r="KY369" s="9"/>
      <c r="KZ369" s="9"/>
      <c r="LA369" s="9"/>
      <c r="LB369" s="9"/>
      <c r="LC369" s="9"/>
      <c r="LD369" s="9"/>
      <c r="LE369" s="9"/>
      <c r="LF369" s="9"/>
      <c r="LG369" s="9"/>
      <c r="LH369" s="9"/>
      <c r="LI369" s="9"/>
      <c r="LJ369" s="9"/>
      <c r="LK369" s="9"/>
      <c r="LL369" s="9"/>
      <c r="LM369" s="9"/>
      <c r="LN369" s="9"/>
      <c r="LO369" s="9"/>
      <c r="LP369" s="9"/>
      <c r="LQ369" s="9"/>
      <c r="LR369" s="9"/>
      <c r="LS369" s="9"/>
      <c r="LT369" s="9"/>
    </row>
    <row r="370" spans="1:332" s="15" customFormat="1" ht="110.25" x14ac:dyDescent="0.25">
      <c r="A370" s="677" t="str">
        <f>CONCATENATE(MUEBLES2[[#This Row],[No..]],"-",MUEBLES2[[#This Row],[No. Area ]],"-",MUEBLES2[[#This Row],[No. Del Bien ]],"-",MUEBLES2[[#This Row],[No. Consecutivo del Bien ]],"-",MUEBLES2[[#This Row],[No. de inventario]])</f>
        <v>05-51-226-001-0364</v>
      </c>
      <c r="B370" s="495"/>
      <c r="C370" s="495" t="s">
        <v>7088</v>
      </c>
      <c r="D370" s="494" t="s">
        <v>4063</v>
      </c>
      <c r="E370" s="495" t="str">
        <f>VLOOKUP(MUEBLES2[[#This Row],[No..]],EDIFICIOS[],2,FALSE)</f>
        <v>SISTEMA MUNICIPAL DIF</v>
      </c>
      <c r="F370" s="495" t="str">
        <f>VLOOKUP(MUEBLES2[[#This Row],[No..]],EDIFICIOS[],3,FALSE)</f>
        <v>AV. REFORMA S/N, SECCIÓN NORTE, MANZANA 2, SANTIAGO DE ANAYA, HIDALGO</v>
      </c>
      <c r="G370" s="496" t="s">
        <v>4296</v>
      </c>
      <c r="H370" s="494" t="str">
        <f>VLOOKUP(MUEBLES2[[#This Row],[No. Area ]],AREAS[],2,FALSE)</f>
        <v>UNIDAD BÁSICA DE REHABILITACIÓN</v>
      </c>
      <c r="I370" s="496" t="str">
        <f>VLOOKUP(MUEBLES2[[#This Row],[No. Area ]],AREAS[],5,FALSE)</f>
        <v>C. BELEN GONZÁLEZ BARRERA</v>
      </c>
      <c r="J370" s="496">
        <v>183</v>
      </c>
      <c r="K370" s="494" t="str">
        <f>VLOOKUP(MUEBLES2[[#This Row],[Núm. De nomina]],PERSONAL[],2,FALSE)</f>
        <v>LTF. JAQUELINE RAMÍREZ MARTÍNEZ</v>
      </c>
      <c r="L370" s="496" t="str">
        <f>VLOOKUP(MUEBLES2[[#This Row],[Núm. De nomina]],PERSONAL[],3,FALSE)</f>
        <v>TERAPEUTA</v>
      </c>
      <c r="M370" s="494" t="s">
        <v>4859</v>
      </c>
      <c r="N370" s="530" t="s">
        <v>4692</v>
      </c>
      <c r="O370" s="497" t="str">
        <f>VLOOKUP(MUEBLES2[[#This Row],[No. Del Bien ]],BIENES[],2,FALSE)</f>
        <v>PARAFINERO CLÍNICO</v>
      </c>
      <c r="P370" s="499" t="s">
        <v>2974</v>
      </c>
      <c r="Q370" s="529" t="s">
        <v>5306</v>
      </c>
      <c r="R370" s="494" t="s">
        <v>2975</v>
      </c>
      <c r="S370" s="494" t="s">
        <v>557</v>
      </c>
      <c r="T370" s="494" t="s">
        <v>557</v>
      </c>
      <c r="U370" s="494" t="s">
        <v>40</v>
      </c>
      <c r="V370" s="525"/>
      <c r="W370" s="528"/>
      <c r="X370" s="528"/>
      <c r="Y370" s="528"/>
      <c r="Z370" s="510" t="s">
        <v>26</v>
      </c>
      <c r="AA370" s="546"/>
      <c r="AB370" s="493"/>
      <c r="AC370" s="600"/>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c r="DA370" s="9"/>
      <c r="DB370" s="9"/>
      <c r="DC370" s="9"/>
      <c r="DD370" s="9"/>
      <c r="DE370" s="9"/>
      <c r="DF370" s="9"/>
      <c r="DG370" s="9"/>
      <c r="DH370" s="9"/>
      <c r="DI370" s="9"/>
      <c r="DJ370" s="9"/>
      <c r="DK370" s="9"/>
      <c r="DL370" s="9"/>
      <c r="DM370" s="9"/>
      <c r="DN370" s="9"/>
      <c r="DO370" s="9"/>
      <c r="DP370" s="9"/>
      <c r="DQ370" s="9"/>
      <c r="DR370" s="9"/>
      <c r="DS370" s="9"/>
      <c r="DT370" s="9"/>
      <c r="DU370" s="9"/>
      <c r="DV370" s="9"/>
      <c r="DW370" s="9"/>
      <c r="DX370" s="9"/>
      <c r="DY370" s="9"/>
      <c r="DZ370" s="9"/>
      <c r="EA370" s="9"/>
      <c r="EB370" s="9"/>
      <c r="EC370" s="9"/>
      <c r="ED370" s="9"/>
      <c r="EE370" s="9"/>
      <c r="EF370" s="9"/>
      <c r="EG370" s="9"/>
      <c r="EH370" s="9"/>
      <c r="EI370" s="9"/>
      <c r="EJ370" s="9"/>
      <c r="EK370" s="9"/>
      <c r="EL370" s="9"/>
      <c r="EM370" s="9"/>
      <c r="EN370" s="9"/>
      <c r="EO370" s="9"/>
      <c r="EP370" s="9"/>
      <c r="EQ370" s="9"/>
      <c r="ER370" s="9"/>
      <c r="ES370" s="9"/>
      <c r="ET370" s="9"/>
      <c r="EU370" s="9"/>
      <c r="EV370" s="9"/>
      <c r="EW370" s="9"/>
      <c r="EX370" s="9"/>
      <c r="EY370" s="9"/>
      <c r="EZ370" s="9"/>
      <c r="FA370" s="9"/>
      <c r="FB370" s="9"/>
      <c r="FC370" s="9"/>
      <c r="FD370" s="9"/>
      <c r="FE370" s="9"/>
      <c r="FF370" s="9"/>
      <c r="FG370" s="9"/>
      <c r="FH370" s="9"/>
      <c r="FI370" s="9"/>
      <c r="FJ370" s="9"/>
      <c r="FK370" s="9"/>
      <c r="FL370" s="9"/>
      <c r="FM370" s="9"/>
      <c r="FN370" s="9"/>
      <c r="FO370" s="9"/>
      <c r="FP370" s="9"/>
      <c r="FQ370" s="9"/>
      <c r="FR370" s="9"/>
      <c r="FS370" s="9"/>
      <c r="FT370" s="9"/>
      <c r="FU370" s="9"/>
      <c r="FV370" s="9"/>
      <c r="FW370" s="9"/>
      <c r="FX370" s="9"/>
      <c r="FY370" s="9"/>
      <c r="FZ370" s="9"/>
      <c r="GA370" s="9"/>
      <c r="GB370" s="9"/>
      <c r="GC370" s="9"/>
      <c r="GD370" s="9"/>
      <c r="GE370" s="9"/>
      <c r="GF370" s="9"/>
      <c r="GG370" s="9"/>
      <c r="GH370" s="9"/>
      <c r="GI370" s="9"/>
      <c r="GJ370" s="9"/>
      <c r="GK370" s="9"/>
      <c r="GL370" s="9"/>
      <c r="GM370" s="9"/>
      <c r="GN370" s="9"/>
      <c r="GO370" s="9"/>
      <c r="GP370" s="9"/>
      <c r="GQ370" s="9"/>
      <c r="GR370" s="9"/>
      <c r="GS370" s="9"/>
      <c r="GT370" s="9"/>
      <c r="GU370" s="9"/>
      <c r="GV370" s="9"/>
      <c r="GW370" s="9"/>
      <c r="GX370" s="9"/>
      <c r="GY370" s="9"/>
      <c r="GZ370" s="9"/>
      <c r="HA370" s="9"/>
      <c r="HB370" s="9"/>
      <c r="HC370" s="9"/>
      <c r="HD370" s="9"/>
      <c r="HE370" s="9"/>
      <c r="HF370" s="9"/>
      <c r="HG370" s="9"/>
      <c r="HH370" s="9"/>
      <c r="HI370" s="9"/>
      <c r="HJ370" s="9"/>
      <c r="HK370" s="9"/>
      <c r="HL370" s="9"/>
      <c r="HM370" s="9"/>
      <c r="HN370" s="9"/>
      <c r="HO370" s="9"/>
      <c r="HP370" s="9"/>
      <c r="HQ370" s="9"/>
      <c r="HR370" s="9"/>
      <c r="HS370" s="9"/>
      <c r="HT370" s="9"/>
      <c r="HU370" s="9"/>
      <c r="HV370" s="9"/>
      <c r="HW370" s="9"/>
      <c r="HX370" s="9"/>
      <c r="HY370" s="9"/>
      <c r="HZ370" s="9"/>
      <c r="IA370" s="9"/>
      <c r="IB370" s="9"/>
      <c r="IC370" s="9"/>
      <c r="ID370" s="9"/>
      <c r="IE370" s="9"/>
      <c r="IF370" s="9"/>
      <c r="IG370" s="9"/>
      <c r="IH370" s="9"/>
      <c r="II370" s="9"/>
      <c r="IJ370" s="9"/>
      <c r="IK370" s="9"/>
      <c r="IL370" s="9"/>
      <c r="IM370" s="9"/>
      <c r="IN370" s="9"/>
      <c r="IO370" s="9"/>
      <c r="IP370" s="9"/>
      <c r="IQ370" s="9"/>
      <c r="IR370" s="9"/>
      <c r="IS370" s="9"/>
      <c r="IT370" s="9"/>
      <c r="IU370" s="9"/>
      <c r="IV370" s="9"/>
      <c r="IW370" s="9"/>
      <c r="IX370" s="9"/>
      <c r="IY370" s="9"/>
      <c r="IZ370" s="9"/>
      <c r="JA370" s="9"/>
      <c r="JB370" s="9"/>
      <c r="JC370" s="9"/>
      <c r="JD370" s="9"/>
      <c r="JE370" s="9"/>
      <c r="JF370" s="9"/>
      <c r="JG370" s="9"/>
      <c r="JH370" s="9"/>
      <c r="JI370" s="9"/>
      <c r="JJ370" s="9"/>
      <c r="JK370" s="9"/>
      <c r="JL370" s="9"/>
      <c r="JM370" s="9"/>
      <c r="JN370" s="9"/>
      <c r="JO370" s="9"/>
      <c r="JP370" s="9"/>
      <c r="JQ370" s="9"/>
      <c r="JR370" s="9"/>
      <c r="JS370" s="9"/>
      <c r="JT370" s="9"/>
      <c r="JU370" s="9"/>
      <c r="JV370" s="9"/>
      <c r="JW370" s="9"/>
      <c r="JX370" s="9"/>
      <c r="JY370" s="9"/>
      <c r="JZ370" s="9"/>
      <c r="KA370" s="9"/>
      <c r="KB370" s="9"/>
      <c r="KC370" s="9"/>
      <c r="KD370" s="9"/>
      <c r="KE370" s="9"/>
      <c r="KF370" s="9"/>
      <c r="KG370" s="9"/>
      <c r="KH370" s="9"/>
      <c r="KI370" s="9"/>
      <c r="KJ370" s="9"/>
      <c r="KK370" s="9"/>
      <c r="KL370" s="9"/>
      <c r="KM370" s="9"/>
      <c r="KN370" s="9"/>
      <c r="KO370" s="9"/>
      <c r="KP370" s="9"/>
      <c r="KQ370" s="9"/>
      <c r="KR370" s="9"/>
      <c r="KS370" s="9"/>
      <c r="KT370" s="9"/>
      <c r="KU370" s="9"/>
      <c r="KV370" s="9"/>
      <c r="KW370" s="9"/>
      <c r="KX370" s="9"/>
      <c r="KY370" s="9"/>
      <c r="KZ370" s="9"/>
      <c r="LA370" s="9"/>
      <c r="LB370" s="9"/>
      <c r="LC370" s="9"/>
      <c r="LD370" s="9"/>
      <c r="LE370" s="9"/>
      <c r="LF370" s="9"/>
      <c r="LG370" s="9"/>
      <c r="LH370" s="9"/>
      <c r="LI370" s="9"/>
      <c r="LJ370" s="9"/>
      <c r="LK370" s="9"/>
      <c r="LL370" s="9"/>
      <c r="LM370" s="9"/>
      <c r="LN370" s="9"/>
      <c r="LO370" s="9"/>
      <c r="LP370" s="9"/>
      <c r="LQ370" s="9"/>
      <c r="LR370" s="9"/>
      <c r="LS370" s="9"/>
      <c r="LT370" s="9"/>
    </row>
    <row r="371" spans="1:332" s="15" customFormat="1" ht="110.25" x14ac:dyDescent="0.25">
      <c r="A371" s="662" t="str">
        <f>CONCATENATE(MUEBLES2[[#This Row],[No..]],"-",MUEBLES2[[#This Row],[No. Area ]],"-",MUEBLES2[[#This Row],[No. Del Bien ]],"-",MUEBLES2[[#This Row],[No. Consecutivo del Bien ]],"-",MUEBLES2[[#This Row],[No. de inventario]])</f>
        <v>05-51-007-018-0365</v>
      </c>
      <c r="B371" s="495"/>
      <c r="C371" s="495" t="s">
        <v>7089</v>
      </c>
      <c r="D371" s="494" t="s">
        <v>4063</v>
      </c>
      <c r="E371" s="495" t="str">
        <f>VLOOKUP(MUEBLES2[[#This Row],[No..]],EDIFICIOS[],2,FALSE)</f>
        <v>SISTEMA MUNICIPAL DIF</v>
      </c>
      <c r="F371" s="495" t="str">
        <f>VLOOKUP(MUEBLES2[[#This Row],[No..]],EDIFICIOS[],3,FALSE)</f>
        <v>AV. REFORMA S/N, SECCIÓN NORTE, MANZANA 2, SANTIAGO DE ANAYA, HIDALGO</v>
      </c>
      <c r="G371" s="496" t="s">
        <v>4296</v>
      </c>
      <c r="H371" s="494" t="str">
        <f>VLOOKUP(MUEBLES2[[#This Row],[No. Area ]],AREAS[],2,FALSE)</f>
        <v>UNIDAD BÁSICA DE REHABILITACIÓN</v>
      </c>
      <c r="I371" s="496" t="str">
        <f>VLOOKUP(MUEBLES2[[#This Row],[No. Area ]],AREAS[],5,FALSE)</f>
        <v>C. BELEN GONZÁLEZ BARRERA</v>
      </c>
      <c r="J371" s="496">
        <v>183</v>
      </c>
      <c r="K371" s="494" t="str">
        <f>VLOOKUP(MUEBLES2[[#This Row],[Núm. De nomina]],PERSONAL[],2,FALSE)</f>
        <v>LTF. JAQUELINE RAMÍREZ MARTÍNEZ</v>
      </c>
      <c r="L371" s="496" t="str">
        <f>VLOOKUP(MUEBLES2[[#This Row],[Núm. De nomina]],PERSONAL[],3,FALSE)</f>
        <v>TERAPEUTA</v>
      </c>
      <c r="M371" s="494" t="s">
        <v>4698</v>
      </c>
      <c r="N371" s="529" t="s">
        <v>4709</v>
      </c>
      <c r="O371" s="497" t="str">
        <f>VLOOKUP(MUEBLES2[[#This Row],[No. Del Bien ]],BIENES[],2,FALSE)</f>
        <v>ANAQUEL</v>
      </c>
      <c r="P371" s="499" t="s">
        <v>2977</v>
      </c>
      <c r="Q371" s="529" t="s">
        <v>5307</v>
      </c>
      <c r="R371" s="494" t="s">
        <v>557</v>
      </c>
      <c r="S371" s="494" t="s">
        <v>557</v>
      </c>
      <c r="T371" s="494" t="s">
        <v>557</v>
      </c>
      <c r="U371" s="494" t="s">
        <v>40</v>
      </c>
      <c r="V371" s="525"/>
      <c r="W371" s="528"/>
      <c r="X371" s="528"/>
      <c r="Y371" s="528"/>
      <c r="Z371" s="510" t="s">
        <v>26</v>
      </c>
      <c r="AA371" s="546"/>
      <c r="AB371" s="493"/>
      <c r="AC371" s="600"/>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c r="DA371" s="9"/>
      <c r="DB371" s="9"/>
      <c r="DC371" s="9"/>
      <c r="DD371" s="9"/>
      <c r="DE371" s="9"/>
      <c r="DF371" s="9"/>
      <c r="DG371" s="9"/>
      <c r="DH371" s="9"/>
      <c r="DI371" s="9"/>
      <c r="DJ371" s="9"/>
      <c r="DK371" s="9"/>
      <c r="DL371" s="9"/>
      <c r="DM371" s="9"/>
      <c r="DN371" s="9"/>
      <c r="DO371" s="9"/>
      <c r="DP371" s="9"/>
      <c r="DQ371" s="9"/>
      <c r="DR371" s="9"/>
      <c r="DS371" s="9"/>
      <c r="DT371" s="9"/>
      <c r="DU371" s="9"/>
      <c r="DV371" s="9"/>
      <c r="DW371" s="9"/>
      <c r="DX371" s="9"/>
      <c r="DY371" s="9"/>
      <c r="DZ371" s="9"/>
      <c r="EA371" s="9"/>
      <c r="EB371" s="9"/>
      <c r="EC371" s="9"/>
      <c r="ED371" s="9"/>
      <c r="EE371" s="9"/>
      <c r="EF371" s="9"/>
      <c r="EG371" s="9"/>
      <c r="EH371" s="9"/>
      <c r="EI371" s="9"/>
      <c r="EJ371" s="9"/>
      <c r="EK371" s="9"/>
      <c r="EL371" s="9"/>
      <c r="EM371" s="9"/>
      <c r="EN371" s="9"/>
      <c r="EO371" s="9"/>
      <c r="EP371" s="9"/>
      <c r="EQ371" s="9"/>
      <c r="ER371" s="9"/>
      <c r="ES371" s="9"/>
      <c r="ET371" s="9"/>
      <c r="EU371" s="9"/>
      <c r="EV371" s="9"/>
      <c r="EW371" s="9"/>
      <c r="EX371" s="9"/>
      <c r="EY371" s="9"/>
      <c r="EZ371" s="9"/>
      <c r="FA371" s="9"/>
      <c r="FB371" s="9"/>
      <c r="FC371" s="9"/>
      <c r="FD371" s="9"/>
      <c r="FE371" s="9"/>
      <c r="FF371" s="9"/>
      <c r="FG371" s="9"/>
      <c r="FH371" s="9"/>
      <c r="FI371" s="9"/>
      <c r="FJ371" s="9"/>
      <c r="FK371" s="9"/>
      <c r="FL371" s="9"/>
      <c r="FM371" s="9"/>
      <c r="FN371" s="9"/>
      <c r="FO371" s="9"/>
      <c r="FP371" s="9"/>
      <c r="FQ371" s="9"/>
      <c r="FR371" s="9"/>
      <c r="FS371" s="9"/>
      <c r="FT371" s="9"/>
      <c r="FU371" s="9"/>
      <c r="FV371" s="9"/>
      <c r="FW371" s="9"/>
      <c r="FX371" s="9"/>
      <c r="FY371" s="9"/>
      <c r="FZ371" s="9"/>
      <c r="GA371" s="9"/>
      <c r="GB371" s="9"/>
      <c r="GC371" s="9"/>
      <c r="GD371" s="9"/>
      <c r="GE371" s="9"/>
      <c r="GF371" s="9"/>
      <c r="GG371" s="9"/>
      <c r="GH371" s="9"/>
      <c r="GI371" s="9"/>
      <c r="GJ371" s="9"/>
      <c r="GK371" s="9"/>
      <c r="GL371" s="9"/>
      <c r="GM371" s="9"/>
      <c r="GN371" s="9"/>
      <c r="GO371" s="9"/>
      <c r="GP371" s="9"/>
      <c r="GQ371" s="9"/>
      <c r="GR371" s="9"/>
      <c r="GS371" s="9"/>
      <c r="GT371" s="9"/>
      <c r="GU371" s="9"/>
      <c r="GV371" s="9"/>
      <c r="GW371" s="9"/>
      <c r="GX371" s="9"/>
      <c r="GY371" s="9"/>
      <c r="GZ371" s="9"/>
      <c r="HA371" s="9"/>
      <c r="HB371" s="9"/>
      <c r="HC371" s="9"/>
      <c r="HD371" s="9"/>
      <c r="HE371" s="9"/>
      <c r="HF371" s="9"/>
      <c r="HG371" s="9"/>
      <c r="HH371" s="9"/>
      <c r="HI371" s="9"/>
      <c r="HJ371" s="9"/>
      <c r="HK371" s="9"/>
      <c r="HL371" s="9"/>
      <c r="HM371" s="9"/>
      <c r="HN371" s="9"/>
      <c r="HO371" s="9"/>
      <c r="HP371" s="9"/>
      <c r="HQ371" s="9"/>
      <c r="HR371" s="9"/>
      <c r="HS371" s="9"/>
      <c r="HT371" s="9"/>
      <c r="HU371" s="9"/>
      <c r="HV371" s="9"/>
      <c r="HW371" s="9"/>
      <c r="HX371" s="9"/>
      <c r="HY371" s="9"/>
      <c r="HZ371" s="9"/>
      <c r="IA371" s="9"/>
      <c r="IB371" s="9"/>
      <c r="IC371" s="9"/>
      <c r="ID371" s="9"/>
      <c r="IE371" s="9"/>
      <c r="IF371" s="9"/>
      <c r="IG371" s="9"/>
      <c r="IH371" s="9"/>
      <c r="II371" s="9"/>
      <c r="IJ371" s="9"/>
      <c r="IK371" s="9"/>
      <c r="IL371" s="9"/>
      <c r="IM371" s="9"/>
      <c r="IN371" s="9"/>
      <c r="IO371" s="9"/>
      <c r="IP371" s="9"/>
      <c r="IQ371" s="9"/>
      <c r="IR371" s="9"/>
      <c r="IS371" s="9"/>
      <c r="IT371" s="9"/>
      <c r="IU371" s="9"/>
      <c r="IV371" s="9"/>
      <c r="IW371" s="9"/>
      <c r="IX371" s="9"/>
      <c r="IY371" s="9"/>
      <c r="IZ371" s="9"/>
      <c r="JA371" s="9"/>
      <c r="JB371" s="9"/>
      <c r="JC371" s="9"/>
      <c r="JD371" s="9"/>
      <c r="JE371" s="9"/>
      <c r="JF371" s="9"/>
      <c r="JG371" s="9"/>
      <c r="JH371" s="9"/>
      <c r="JI371" s="9"/>
      <c r="JJ371" s="9"/>
      <c r="JK371" s="9"/>
      <c r="JL371" s="9"/>
      <c r="JM371" s="9"/>
      <c r="JN371" s="9"/>
      <c r="JO371" s="9"/>
      <c r="JP371" s="9"/>
      <c r="JQ371" s="9"/>
      <c r="JR371" s="9"/>
      <c r="JS371" s="9"/>
      <c r="JT371" s="9"/>
      <c r="JU371" s="9"/>
      <c r="JV371" s="9"/>
      <c r="JW371" s="9"/>
      <c r="JX371" s="9"/>
      <c r="JY371" s="9"/>
      <c r="JZ371" s="9"/>
      <c r="KA371" s="9"/>
      <c r="KB371" s="9"/>
      <c r="KC371" s="9"/>
      <c r="KD371" s="9"/>
      <c r="KE371" s="9"/>
      <c r="KF371" s="9"/>
      <c r="KG371" s="9"/>
      <c r="KH371" s="9"/>
      <c r="KI371" s="9"/>
      <c r="KJ371" s="9"/>
      <c r="KK371" s="9"/>
      <c r="KL371" s="9"/>
      <c r="KM371" s="9"/>
      <c r="KN371" s="9"/>
      <c r="KO371" s="9"/>
      <c r="KP371" s="9"/>
      <c r="KQ371" s="9"/>
      <c r="KR371" s="9"/>
      <c r="KS371" s="9"/>
      <c r="KT371" s="9"/>
      <c r="KU371" s="9"/>
      <c r="KV371" s="9"/>
      <c r="KW371" s="9"/>
      <c r="KX371" s="9"/>
      <c r="KY371" s="9"/>
      <c r="KZ371" s="9"/>
      <c r="LA371" s="9"/>
      <c r="LB371" s="9"/>
      <c r="LC371" s="9"/>
      <c r="LD371" s="9"/>
      <c r="LE371" s="9"/>
      <c r="LF371" s="9"/>
      <c r="LG371" s="9"/>
      <c r="LH371" s="9"/>
      <c r="LI371" s="9"/>
      <c r="LJ371" s="9"/>
      <c r="LK371" s="9"/>
      <c r="LL371" s="9"/>
      <c r="LM371" s="9"/>
      <c r="LN371" s="9"/>
      <c r="LO371" s="9"/>
      <c r="LP371" s="9"/>
      <c r="LQ371" s="9"/>
      <c r="LR371" s="9"/>
      <c r="LS371" s="9"/>
      <c r="LT371" s="9"/>
    </row>
    <row r="372" spans="1:332" s="15" customFormat="1" ht="110.25" x14ac:dyDescent="0.25">
      <c r="A372" s="662" t="str">
        <f>CONCATENATE(MUEBLES2[[#This Row],[No..]],"-",MUEBLES2[[#This Row],[No. Area ]],"-",MUEBLES2[[#This Row],[No. Del Bien ]],"-",MUEBLES2[[#This Row],[No. Consecutivo del Bien ]],"-",MUEBLES2[[#This Row],[No. de inventario]])</f>
        <v>05-51-272-052-0366</v>
      </c>
      <c r="B372" s="495"/>
      <c r="C372" s="495" t="s">
        <v>7090</v>
      </c>
      <c r="D372" s="494" t="s">
        <v>4063</v>
      </c>
      <c r="E372" s="495" t="str">
        <f>VLOOKUP(MUEBLES2[[#This Row],[No..]],EDIFICIOS[],2,FALSE)</f>
        <v>SISTEMA MUNICIPAL DIF</v>
      </c>
      <c r="F372" s="495" t="str">
        <f>VLOOKUP(MUEBLES2[[#This Row],[No..]],EDIFICIOS[],3,FALSE)</f>
        <v>AV. REFORMA S/N, SECCIÓN NORTE, MANZANA 2, SANTIAGO DE ANAYA, HIDALGO</v>
      </c>
      <c r="G372" s="496" t="s">
        <v>4296</v>
      </c>
      <c r="H372" s="494" t="str">
        <f>VLOOKUP(MUEBLES2[[#This Row],[No. Area ]],AREAS[],2,FALSE)</f>
        <v>UNIDAD BÁSICA DE REHABILITACIÓN</v>
      </c>
      <c r="I372" s="496" t="str">
        <f>VLOOKUP(MUEBLES2[[#This Row],[No. Area ]],AREAS[],5,FALSE)</f>
        <v>C. BELEN GONZÁLEZ BARRERA</v>
      </c>
      <c r="J372" s="496">
        <v>183</v>
      </c>
      <c r="K372" s="494" t="str">
        <f>VLOOKUP(MUEBLES2[[#This Row],[Núm. De nomina]],PERSONAL[],2,FALSE)</f>
        <v>LTF. JAQUELINE RAMÍREZ MARTÍNEZ</v>
      </c>
      <c r="L372" s="496" t="str">
        <f>VLOOKUP(MUEBLES2[[#This Row],[Núm. De nomina]],PERSONAL[],3,FALSE)</f>
        <v>TERAPEUTA</v>
      </c>
      <c r="M372" s="494" t="s">
        <v>4905</v>
      </c>
      <c r="N372" s="529" t="s">
        <v>4743</v>
      </c>
      <c r="O372" s="497" t="str">
        <f>VLOOKUP(MUEBLES2[[#This Row],[No. Del Bien ]],BIENES[],2,FALSE)</f>
        <v xml:space="preserve">SILLA DE ESPERA </v>
      </c>
      <c r="P372" s="499" t="s">
        <v>2979</v>
      </c>
      <c r="Q372" s="529" t="s">
        <v>5308</v>
      </c>
      <c r="R372" s="494" t="s">
        <v>557</v>
      </c>
      <c r="S372" s="494" t="s">
        <v>557</v>
      </c>
      <c r="T372" s="494" t="s">
        <v>557</v>
      </c>
      <c r="U372" s="494" t="s">
        <v>40</v>
      </c>
      <c r="V372" s="525"/>
      <c r="W372" s="528"/>
      <c r="X372" s="528"/>
      <c r="Y372" s="528"/>
      <c r="Z372" s="510" t="s">
        <v>26</v>
      </c>
      <c r="AA372" s="546"/>
      <c r="AB372" s="493"/>
      <c r="AC372" s="600" t="s">
        <v>584</v>
      </c>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c r="DA372" s="9"/>
      <c r="DB372" s="9"/>
      <c r="DC372" s="9"/>
      <c r="DD372" s="9"/>
      <c r="DE372" s="9"/>
      <c r="DF372" s="9"/>
      <c r="DG372" s="9"/>
      <c r="DH372" s="9"/>
      <c r="DI372" s="9"/>
      <c r="DJ372" s="9"/>
      <c r="DK372" s="9"/>
      <c r="DL372" s="9"/>
      <c r="DM372" s="9"/>
      <c r="DN372" s="9"/>
      <c r="DO372" s="9"/>
      <c r="DP372" s="9"/>
      <c r="DQ372" s="9"/>
      <c r="DR372" s="9"/>
      <c r="DS372" s="9"/>
      <c r="DT372" s="9"/>
      <c r="DU372" s="9"/>
      <c r="DV372" s="9"/>
      <c r="DW372" s="9"/>
      <c r="DX372" s="9"/>
      <c r="DY372" s="9"/>
      <c r="DZ372" s="9"/>
      <c r="EA372" s="9"/>
      <c r="EB372" s="9"/>
      <c r="EC372" s="9"/>
      <c r="ED372" s="9"/>
      <c r="EE372" s="9"/>
      <c r="EF372" s="9"/>
      <c r="EG372" s="9"/>
      <c r="EH372" s="9"/>
      <c r="EI372" s="9"/>
      <c r="EJ372" s="9"/>
      <c r="EK372" s="9"/>
      <c r="EL372" s="9"/>
      <c r="EM372" s="9"/>
      <c r="EN372" s="9"/>
      <c r="EO372" s="9"/>
      <c r="EP372" s="9"/>
      <c r="EQ372" s="9"/>
      <c r="ER372" s="9"/>
      <c r="ES372" s="9"/>
      <c r="ET372" s="9"/>
      <c r="EU372" s="9"/>
      <c r="EV372" s="9"/>
      <c r="EW372" s="9"/>
      <c r="EX372" s="9"/>
      <c r="EY372" s="9"/>
      <c r="EZ372" s="9"/>
      <c r="FA372" s="9"/>
      <c r="FB372" s="9"/>
      <c r="FC372" s="9"/>
      <c r="FD372" s="9"/>
      <c r="FE372" s="9"/>
      <c r="FF372" s="9"/>
      <c r="FG372" s="9"/>
      <c r="FH372" s="9"/>
      <c r="FI372" s="9"/>
      <c r="FJ372" s="9"/>
      <c r="FK372" s="9"/>
      <c r="FL372" s="9"/>
      <c r="FM372" s="9"/>
      <c r="FN372" s="9"/>
      <c r="FO372" s="9"/>
      <c r="FP372" s="9"/>
      <c r="FQ372" s="9"/>
      <c r="FR372" s="9"/>
      <c r="FS372" s="9"/>
      <c r="FT372" s="9"/>
      <c r="FU372" s="9"/>
      <c r="FV372" s="9"/>
      <c r="FW372" s="9"/>
      <c r="FX372" s="9"/>
      <c r="FY372" s="9"/>
      <c r="FZ372" s="9"/>
      <c r="GA372" s="9"/>
      <c r="GB372" s="9"/>
      <c r="GC372" s="9"/>
      <c r="GD372" s="9"/>
      <c r="GE372" s="9"/>
      <c r="GF372" s="9"/>
      <c r="GG372" s="9"/>
      <c r="GH372" s="9"/>
      <c r="GI372" s="9"/>
      <c r="GJ372" s="9"/>
      <c r="GK372" s="9"/>
      <c r="GL372" s="9"/>
      <c r="GM372" s="9"/>
      <c r="GN372" s="9"/>
      <c r="GO372" s="9"/>
      <c r="GP372" s="9"/>
      <c r="GQ372" s="9"/>
      <c r="GR372" s="9"/>
      <c r="GS372" s="9"/>
      <c r="GT372" s="9"/>
      <c r="GU372" s="9"/>
      <c r="GV372" s="9"/>
      <c r="GW372" s="9"/>
      <c r="GX372" s="9"/>
      <c r="GY372" s="9"/>
      <c r="GZ372" s="9"/>
      <c r="HA372" s="9"/>
      <c r="HB372" s="9"/>
      <c r="HC372" s="9"/>
      <c r="HD372" s="9"/>
      <c r="HE372" s="9"/>
      <c r="HF372" s="9"/>
      <c r="HG372" s="9"/>
      <c r="HH372" s="9"/>
      <c r="HI372" s="9"/>
      <c r="HJ372" s="9"/>
      <c r="HK372" s="9"/>
      <c r="HL372" s="9"/>
      <c r="HM372" s="9"/>
      <c r="HN372" s="9"/>
      <c r="HO372" s="9"/>
      <c r="HP372" s="9"/>
      <c r="HQ372" s="9"/>
      <c r="HR372" s="9"/>
      <c r="HS372" s="9"/>
      <c r="HT372" s="9"/>
      <c r="HU372" s="9"/>
      <c r="HV372" s="9"/>
      <c r="HW372" s="9"/>
      <c r="HX372" s="9"/>
      <c r="HY372" s="9"/>
      <c r="HZ372" s="9"/>
      <c r="IA372" s="9"/>
      <c r="IB372" s="9"/>
      <c r="IC372" s="9"/>
      <c r="ID372" s="9"/>
      <c r="IE372" s="9"/>
      <c r="IF372" s="9"/>
      <c r="IG372" s="9"/>
      <c r="IH372" s="9"/>
      <c r="II372" s="9"/>
      <c r="IJ372" s="9"/>
      <c r="IK372" s="9"/>
      <c r="IL372" s="9"/>
      <c r="IM372" s="9"/>
      <c r="IN372" s="9"/>
      <c r="IO372" s="9"/>
      <c r="IP372" s="9"/>
      <c r="IQ372" s="9"/>
      <c r="IR372" s="9"/>
      <c r="IS372" s="9"/>
      <c r="IT372" s="9"/>
      <c r="IU372" s="9"/>
      <c r="IV372" s="9"/>
      <c r="IW372" s="9"/>
      <c r="IX372" s="9"/>
      <c r="IY372" s="9"/>
      <c r="IZ372" s="9"/>
      <c r="JA372" s="9"/>
      <c r="JB372" s="9"/>
      <c r="JC372" s="9"/>
      <c r="JD372" s="9"/>
      <c r="JE372" s="9"/>
      <c r="JF372" s="9"/>
      <c r="JG372" s="9"/>
      <c r="JH372" s="9"/>
      <c r="JI372" s="9"/>
      <c r="JJ372" s="9"/>
      <c r="JK372" s="9"/>
      <c r="JL372" s="9"/>
      <c r="JM372" s="9"/>
      <c r="JN372" s="9"/>
      <c r="JO372" s="9"/>
      <c r="JP372" s="9"/>
      <c r="JQ372" s="9"/>
      <c r="JR372" s="9"/>
      <c r="JS372" s="9"/>
      <c r="JT372" s="9"/>
      <c r="JU372" s="9"/>
      <c r="JV372" s="9"/>
      <c r="JW372" s="9"/>
      <c r="JX372" s="9"/>
      <c r="JY372" s="9"/>
      <c r="JZ372" s="9"/>
      <c r="KA372" s="9"/>
      <c r="KB372" s="9"/>
      <c r="KC372" s="9"/>
      <c r="KD372" s="9"/>
      <c r="KE372" s="9"/>
      <c r="KF372" s="9"/>
      <c r="KG372" s="9"/>
      <c r="KH372" s="9"/>
      <c r="KI372" s="9"/>
      <c r="KJ372" s="9"/>
      <c r="KK372" s="9"/>
      <c r="KL372" s="9"/>
      <c r="KM372" s="9"/>
      <c r="KN372" s="9"/>
      <c r="KO372" s="9"/>
      <c r="KP372" s="9"/>
      <c r="KQ372" s="9"/>
      <c r="KR372" s="9"/>
      <c r="KS372" s="9"/>
      <c r="KT372" s="9"/>
      <c r="KU372" s="9"/>
      <c r="KV372" s="9"/>
      <c r="KW372" s="9"/>
      <c r="KX372" s="9"/>
      <c r="KY372" s="9"/>
      <c r="KZ372" s="9"/>
      <c r="LA372" s="9"/>
      <c r="LB372" s="9"/>
      <c r="LC372" s="9"/>
      <c r="LD372" s="9"/>
      <c r="LE372" s="9"/>
      <c r="LF372" s="9"/>
      <c r="LG372" s="9"/>
      <c r="LH372" s="9"/>
      <c r="LI372" s="9"/>
      <c r="LJ372" s="9"/>
      <c r="LK372" s="9"/>
      <c r="LL372" s="9"/>
      <c r="LM372" s="9"/>
      <c r="LN372" s="9"/>
      <c r="LO372" s="9"/>
      <c r="LP372" s="9"/>
      <c r="LQ372" s="9"/>
      <c r="LR372" s="9"/>
      <c r="LS372" s="9"/>
      <c r="LT372" s="9"/>
    </row>
    <row r="373" spans="1:332" s="15" customFormat="1" ht="110.25" x14ac:dyDescent="0.25">
      <c r="A373" s="662" t="str">
        <f>CONCATENATE(MUEBLES2[[#This Row],[No..]],"-",MUEBLES2[[#This Row],[No. Area ]],"-",MUEBLES2[[#This Row],[No. Del Bien ]],"-",MUEBLES2[[#This Row],[No. Consecutivo del Bien ]],"-",MUEBLES2[[#This Row],[No. de inventario]])</f>
        <v>05-51-272-053-0367</v>
      </c>
      <c r="B373" s="495"/>
      <c r="C373" s="495" t="s">
        <v>7091</v>
      </c>
      <c r="D373" s="494" t="s">
        <v>4063</v>
      </c>
      <c r="E373" s="495" t="str">
        <f>VLOOKUP(MUEBLES2[[#This Row],[No..]],EDIFICIOS[],2,FALSE)</f>
        <v>SISTEMA MUNICIPAL DIF</v>
      </c>
      <c r="F373" s="495" t="str">
        <f>VLOOKUP(MUEBLES2[[#This Row],[No..]],EDIFICIOS[],3,FALSE)</f>
        <v>AV. REFORMA S/N, SECCIÓN NORTE, MANZANA 2, SANTIAGO DE ANAYA, HIDALGO</v>
      </c>
      <c r="G373" s="496" t="s">
        <v>4296</v>
      </c>
      <c r="H373" s="494" t="str">
        <f>VLOOKUP(MUEBLES2[[#This Row],[No. Area ]],AREAS[],2,FALSE)</f>
        <v>UNIDAD BÁSICA DE REHABILITACIÓN</v>
      </c>
      <c r="I373" s="496" t="str">
        <f>VLOOKUP(MUEBLES2[[#This Row],[No. Area ]],AREAS[],5,FALSE)</f>
        <v>C. BELEN GONZÁLEZ BARRERA</v>
      </c>
      <c r="J373" s="496">
        <v>110</v>
      </c>
      <c r="K373" s="494" t="str">
        <f>VLOOKUP(MUEBLES2[[#This Row],[Núm. De nomina]],PERSONAL[],2,FALSE)</f>
        <v>PSIC. MARÍA JOSÉ HERNÁNDEZ VALDEZ</v>
      </c>
      <c r="L373" s="496" t="str">
        <f>VLOOKUP(MUEBLES2[[#This Row],[Núm. De nomina]],PERSONAL[],3,FALSE)</f>
        <v>PSICOLOGA</v>
      </c>
      <c r="M373" s="494" t="s">
        <v>4905</v>
      </c>
      <c r="N373" s="529" t="s">
        <v>4744</v>
      </c>
      <c r="O373" s="497" t="str">
        <f>VLOOKUP(MUEBLES2[[#This Row],[No. Del Bien ]],BIENES[],2,FALSE)</f>
        <v xml:space="preserve">SILLA DE ESPERA </v>
      </c>
      <c r="P373" s="499" t="s">
        <v>2979</v>
      </c>
      <c r="Q373" s="529" t="s">
        <v>5309</v>
      </c>
      <c r="R373" s="494" t="s">
        <v>557</v>
      </c>
      <c r="S373" s="494" t="s">
        <v>557</v>
      </c>
      <c r="T373" s="494" t="s">
        <v>557</v>
      </c>
      <c r="U373" s="494" t="s">
        <v>40</v>
      </c>
      <c r="V373" s="525"/>
      <c r="W373" s="528"/>
      <c r="X373" s="528"/>
      <c r="Y373" s="528"/>
      <c r="Z373" s="510" t="s">
        <v>26</v>
      </c>
      <c r="AA373" s="546"/>
      <c r="AB373" s="493"/>
      <c r="AC373" s="600"/>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c r="DA373" s="9"/>
      <c r="DB373" s="9"/>
      <c r="DC373" s="9"/>
      <c r="DD373" s="9"/>
      <c r="DE373" s="9"/>
      <c r="DF373" s="9"/>
      <c r="DG373" s="9"/>
      <c r="DH373" s="9"/>
      <c r="DI373" s="9"/>
      <c r="DJ373" s="9"/>
      <c r="DK373" s="9"/>
      <c r="DL373" s="9"/>
      <c r="DM373" s="9"/>
      <c r="DN373" s="9"/>
      <c r="DO373" s="9"/>
      <c r="DP373" s="9"/>
      <c r="DQ373" s="9"/>
      <c r="DR373" s="9"/>
      <c r="DS373" s="9"/>
      <c r="DT373" s="9"/>
      <c r="DU373" s="9"/>
      <c r="DV373" s="9"/>
      <c r="DW373" s="9"/>
      <c r="DX373" s="9"/>
      <c r="DY373" s="9"/>
      <c r="DZ373" s="9"/>
      <c r="EA373" s="9"/>
      <c r="EB373" s="9"/>
      <c r="EC373" s="9"/>
      <c r="ED373" s="9"/>
      <c r="EE373" s="9"/>
      <c r="EF373" s="9"/>
      <c r="EG373" s="9"/>
      <c r="EH373" s="9"/>
      <c r="EI373" s="9"/>
      <c r="EJ373" s="9"/>
      <c r="EK373" s="9"/>
      <c r="EL373" s="9"/>
      <c r="EM373" s="9"/>
      <c r="EN373" s="9"/>
      <c r="EO373" s="9"/>
      <c r="EP373" s="9"/>
      <c r="EQ373" s="9"/>
      <c r="ER373" s="9"/>
      <c r="ES373" s="9"/>
      <c r="ET373" s="9"/>
      <c r="EU373" s="9"/>
      <c r="EV373" s="9"/>
      <c r="EW373" s="9"/>
      <c r="EX373" s="9"/>
      <c r="EY373" s="9"/>
      <c r="EZ373" s="9"/>
      <c r="FA373" s="9"/>
      <c r="FB373" s="9"/>
      <c r="FC373" s="9"/>
      <c r="FD373" s="9"/>
      <c r="FE373" s="9"/>
      <c r="FF373" s="9"/>
      <c r="FG373" s="9"/>
      <c r="FH373" s="9"/>
      <c r="FI373" s="9"/>
      <c r="FJ373" s="9"/>
      <c r="FK373" s="9"/>
      <c r="FL373" s="9"/>
      <c r="FM373" s="9"/>
      <c r="FN373" s="9"/>
      <c r="FO373" s="9"/>
      <c r="FP373" s="9"/>
      <c r="FQ373" s="9"/>
      <c r="FR373" s="9"/>
      <c r="FS373" s="9"/>
      <c r="FT373" s="9"/>
      <c r="FU373" s="9"/>
      <c r="FV373" s="9"/>
      <c r="FW373" s="9"/>
      <c r="FX373" s="9"/>
      <c r="FY373" s="9"/>
      <c r="FZ373" s="9"/>
      <c r="GA373" s="9"/>
      <c r="GB373" s="9"/>
      <c r="GC373" s="9"/>
      <c r="GD373" s="9"/>
      <c r="GE373" s="9"/>
      <c r="GF373" s="9"/>
      <c r="GG373" s="9"/>
      <c r="GH373" s="9"/>
      <c r="GI373" s="9"/>
      <c r="GJ373" s="9"/>
      <c r="GK373" s="9"/>
      <c r="GL373" s="9"/>
      <c r="GM373" s="9"/>
      <c r="GN373" s="9"/>
      <c r="GO373" s="9"/>
      <c r="GP373" s="9"/>
      <c r="GQ373" s="9"/>
      <c r="GR373" s="9"/>
      <c r="GS373" s="9"/>
      <c r="GT373" s="9"/>
      <c r="GU373" s="9"/>
      <c r="GV373" s="9"/>
      <c r="GW373" s="9"/>
      <c r="GX373" s="9"/>
      <c r="GY373" s="9"/>
      <c r="GZ373" s="9"/>
      <c r="HA373" s="9"/>
      <c r="HB373" s="9"/>
      <c r="HC373" s="9"/>
      <c r="HD373" s="9"/>
      <c r="HE373" s="9"/>
      <c r="HF373" s="9"/>
      <c r="HG373" s="9"/>
      <c r="HH373" s="9"/>
      <c r="HI373" s="9"/>
      <c r="HJ373" s="9"/>
      <c r="HK373" s="9"/>
      <c r="HL373" s="9"/>
      <c r="HM373" s="9"/>
      <c r="HN373" s="9"/>
      <c r="HO373" s="9"/>
      <c r="HP373" s="9"/>
      <c r="HQ373" s="9"/>
      <c r="HR373" s="9"/>
      <c r="HS373" s="9"/>
      <c r="HT373" s="9"/>
      <c r="HU373" s="9"/>
      <c r="HV373" s="9"/>
      <c r="HW373" s="9"/>
      <c r="HX373" s="9"/>
      <c r="HY373" s="9"/>
      <c r="HZ373" s="9"/>
      <c r="IA373" s="9"/>
      <c r="IB373" s="9"/>
      <c r="IC373" s="9"/>
      <c r="ID373" s="9"/>
      <c r="IE373" s="9"/>
      <c r="IF373" s="9"/>
      <c r="IG373" s="9"/>
      <c r="IH373" s="9"/>
      <c r="II373" s="9"/>
      <c r="IJ373" s="9"/>
      <c r="IK373" s="9"/>
      <c r="IL373" s="9"/>
      <c r="IM373" s="9"/>
      <c r="IN373" s="9"/>
      <c r="IO373" s="9"/>
      <c r="IP373" s="9"/>
      <c r="IQ373" s="9"/>
      <c r="IR373" s="9"/>
      <c r="IS373" s="9"/>
      <c r="IT373" s="9"/>
      <c r="IU373" s="9"/>
      <c r="IV373" s="9"/>
      <c r="IW373" s="9"/>
      <c r="IX373" s="9"/>
      <c r="IY373" s="9"/>
      <c r="IZ373" s="9"/>
      <c r="JA373" s="9"/>
      <c r="JB373" s="9"/>
      <c r="JC373" s="9"/>
      <c r="JD373" s="9"/>
      <c r="JE373" s="9"/>
      <c r="JF373" s="9"/>
      <c r="JG373" s="9"/>
      <c r="JH373" s="9"/>
      <c r="JI373" s="9"/>
      <c r="JJ373" s="9"/>
      <c r="JK373" s="9"/>
      <c r="JL373" s="9"/>
      <c r="JM373" s="9"/>
      <c r="JN373" s="9"/>
      <c r="JO373" s="9"/>
      <c r="JP373" s="9"/>
      <c r="JQ373" s="9"/>
      <c r="JR373" s="9"/>
      <c r="JS373" s="9"/>
      <c r="JT373" s="9"/>
      <c r="JU373" s="9"/>
      <c r="JV373" s="9"/>
      <c r="JW373" s="9"/>
      <c r="JX373" s="9"/>
      <c r="JY373" s="9"/>
      <c r="JZ373" s="9"/>
      <c r="KA373" s="9"/>
      <c r="KB373" s="9"/>
      <c r="KC373" s="9"/>
      <c r="KD373" s="9"/>
      <c r="KE373" s="9"/>
      <c r="KF373" s="9"/>
      <c r="KG373" s="9"/>
      <c r="KH373" s="9"/>
      <c r="KI373" s="9"/>
      <c r="KJ373" s="9"/>
      <c r="KK373" s="9"/>
      <c r="KL373" s="9"/>
      <c r="KM373" s="9"/>
      <c r="KN373" s="9"/>
      <c r="KO373" s="9"/>
      <c r="KP373" s="9"/>
      <c r="KQ373" s="9"/>
      <c r="KR373" s="9"/>
      <c r="KS373" s="9"/>
      <c r="KT373" s="9"/>
      <c r="KU373" s="9"/>
      <c r="KV373" s="9"/>
      <c r="KW373" s="9"/>
      <c r="KX373" s="9"/>
      <c r="KY373" s="9"/>
      <c r="KZ373" s="9"/>
      <c r="LA373" s="9"/>
      <c r="LB373" s="9"/>
      <c r="LC373" s="9"/>
      <c r="LD373" s="9"/>
      <c r="LE373" s="9"/>
      <c r="LF373" s="9"/>
      <c r="LG373" s="9"/>
      <c r="LH373" s="9"/>
      <c r="LI373" s="9"/>
      <c r="LJ373" s="9"/>
      <c r="LK373" s="9"/>
      <c r="LL373" s="9"/>
      <c r="LM373" s="9"/>
      <c r="LN373" s="9"/>
      <c r="LO373" s="9"/>
      <c r="LP373" s="9"/>
      <c r="LQ373" s="9"/>
      <c r="LR373" s="9"/>
      <c r="LS373" s="9"/>
      <c r="LT373" s="9"/>
    </row>
    <row r="374" spans="1:332" s="15" customFormat="1" ht="110.25" x14ac:dyDescent="0.25">
      <c r="A374" s="662" t="str">
        <f>CONCATENATE(MUEBLES2[[#This Row],[No..]],"-",MUEBLES2[[#This Row],[No. Area ]],"-",MUEBLES2[[#This Row],[No. Del Bien ]],"-",MUEBLES2[[#This Row],[No. Consecutivo del Bien ]],"-",MUEBLES2[[#This Row],[No. de inventario]])</f>
        <v>05-51-272-054-0368</v>
      </c>
      <c r="B374" s="495"/>
      <c r="C374" s="495" t="s">
        <v>7092</v>
      </c>
      <c r="D374" s="494" t="s">
        <v>4063</v>
      </c>
      <c r="E374" s="495" t="str">
        <f>VLOOKUP(MUEBLES2[[#This Row],[No..]],EDIFICIOS[],2,FALSE)</f>
        <v>SISTEMA MUNICIPAL DIF</v>
      </c>
      <c r="F374" s="495" t="str">
        <f>VLOOKUP(MUEBLES2[[#This Row],[No..]],EDIFICIOS[],3,FALSE)</f>
        <v>AV. REFORMA S/N, SECCIÓN NORTE, MANZANA 2, SANTIAGO DE ANAYA, HIDALGO</v>
      </c>
      <c r="G374" s="496" t="s">
        <v>4296</v>
      </c>
      <c r="H374" s="494" t="str">
        <f>VLOOKUP(MUEBLES2[[#This Row],[No. Area ]],AREAS[],2,FALSE)</f>
        <v>UNIDAD BÁSICA DE REHABILITACIÓN</v>
      </c>
      <c r="I374" s="496" t="str">
        <f>VLOOKUP(MUEBLES2[[#This Row],[No. Area ]],AREAS[],5,FALSE)</f>
        <v>C. BELEN GONZÁLEZ BARRERA</v>
      </c>
      <c r="J374" s="496">
        <v>133</v>
      </c>
      <c r="K374" s="494" t="str">
        <f>VLOOKUP(MUEBLES2[[#This Row],[Núm. De nomina]],PERSONAL[],2,FALSE)</f>
        <v>LTF. ÁNGELES DAYELI LOZANO ÁNGELES</v>
      </c>
      <c r="L374" s="496" t="str">
        <f>VLOOKUP(MUEBLES2[[#This Row],[Núm. De nomina]],PERSONAL[],3,FALSE)</f>
        <v>TERAPEUTA</v>
      </c>
      <c r="M374" s="494" t="s">
        <v>4905</v>
      </c>
      <c r="N374" s="529" t="s">
        <v>4745</v>
      </c>
      <c r="O374" s="497" t="str">
        <f>VLOOKUP(MUEBLES2[[#This Row],[No. Del Bien ]],BIENES[],2,FALSE)</f>
        <v xml:space="preserve">SILLA DE ESPERA </v>
      </c>
      <c r="P374" s="499" t="s">
        <v>861</v>
      </c>
      <c r="Q374" s="529" t="s">
        <v>5310</v>
      </c>
      <c r="R374" s="494" t="s">
        <v>557</v>
      </c>
      <c r="S374" s="494" t="s">
        <v>557</v>
      </c>
      <c r="T374" s="494" t="s">
        <v>557</v>
      </c>
      <c r="U374" s="494" t="s">
        <v>40</v>
      </c>
      <c r="V374" s="525"/>
      <c r="W374" s="528"/>
      <c r="X374" s="528"/>
      <c r="Y374" s="528"/>
      <c r="Z374" s="510" t="s">
        <v>26</v>
      </c>
      <c r="AA374" s="546"/>
      <c r="AB374" s="493"/>
      <c r="AC374" s="600"/>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c r="DA374" s="9"/>
      <c r="DB374" s="9"/>
      <c r="DC374" s="9"/>
      <c r="DD374" s="9"/>
      <c r="DE374" s="9"/>
      <c r="DF374" s="9"/>
      <c r="DG374" s="9"/>
      <c r="DH374" s="9"/>
      <c r="DI374" s="9"/>
      <c r="DJ374" s="9"/>
      <c r="DK374" s="9"/>
      <c r="DL374" s="9"/>
      <c r="DM374" s="9"/>
      <c r="DN374" s="9"/>
      <c r="DO374" s="9"/>
      <c r="DP374" s="9"/>
      <c r="DQ374" s="9"/>
      <c r="DR374" s="9"/>
      <c r="DS374" s="9"/>
      <c r="DT374" s="9"/>
      <c r="DU374" s="9"/>
      <c r="DV374" s="9"/>
      <c r="DW374" s="9"/>
      <c r="DX374" s="9"/>
      <c r="DY374" s="9"/>
      <c r="DZ374" s="9"/>
      <c r="EA374" s="9"/>
      <c r="EB374" s="9"/>
      <c r="EC374" s="9"/>
      <c r="ED374" s="9"/>
      <c r="EE374" s="9"/>
      <c r="EF374" s="9"/>
      <c r="EG374" s="9"/>
      <c r="EH374" s="9"/>
      <c r="EI374" s="9"/>
      <c r="EJ374" s="9"/>
      <c r="EK374" s="9"/>
      <c r="EL374" s="9"/>
      <c r="EM374" s="9"/>
      <c r="EN374" s="9"/>
      <c r="EO374" s="9"/>
      <c r="EP374" s="9"/>
      <c r="EQ374" s="9"/>
      <c r="ER374" s="9"/>
      <c r="ES374" s="9"/>
      <c r="ET374" s="9"/>
      <c r="EU374" s="9"/>
      <c r="EV374" s="9"/>
      <c r="EW374" s="9"/>
      <c r="EX374" s="9"/>
      <c r="EY374" s="9"/>
      <c r="EZ374" s="9"/>
      <c r="FA374" s="9"/>
      <c r="FB374" s="9"/>
      <c r="FC374" s="9"/>
      <c r="FD374" s="9"/>
      <c r="FE374" s="9"/>
      <c r="FF374" s="9"/>
      <c r="FG374" s="9"/>
      <c r="FH374" s="9"/>
      <c r="FI374" s="9"/>
      <c r="FJ374" s="9"/>
      <c r="FK374" s="9"/>
      <c r="FL374" s="9"/>
      <c r="FM374" s="9"/>
      <c r="FN374" s="9"/>
      <c r="FO374" s="9"/>
      <c r="FP374" s="9"/>
      <c r="FQ374" s="9"/>
      <c r="FR374" s="9"/>
      <c r="FS374" s="9"/>
      <c r="FT374" s="9"/>
      <c r="FU374" s="9"/>
      <c r="FV374" s="9"/>
      <c r="FW374" s="9"/>
      <c r="FX374" s="9"/>
      <c r="FY374" s="9"/>
      <c r="FZ374" s="9"/>
      <c r="GA374" s="9"/>
      <c r="GB374" s="9"/>
      <c r="GC374" s="9"/>
      <c r="GD374" s="9"/>
      <c r="GE374" s="9"/>
      <c r="GF374" s="9"/>
      <c r="GG374" s="9"/>
      <c r="GH374" s="9"/>
      <c r="GI374" s="9"/>
      <c r="GJ374" s="9"/>
      <c r="GK374" s="9"/>
      <c r="GL374" s="9"/>
      <c r="GM374" s="9"/>
      <c r="GN374" s="9"/>
      <c r="GO374" s="9"/>
      <c r="GP374" s="9"/>
      <c r="GQ374" s="9"/>
      <c r="GR374" s="9"/>
      <c r="GS374" s="9"/>
      <c r="GT374" s="9"/>
      <c r="GU374" s="9"/>
      <c r="GV374" s="9"/>
      <c r="GW374" s="9"/>
      <c r="GX374" s="9"/>
      <c r="GY374" s="9"/>
      <c r="GZ374" s="9"/>
      <c r="HA374" s="9"/>
      <c r="HB374" s="9"/>
      <c r="HC374" s="9"/>
      <c r="HD374" s="9"/>
      <c r="HE374" s="9"/>
      <c r="HF374" s="9"/>
      <c r="HG374" s="9"/>
      <c r="HH374" s="9"/>
      <c r="HI374" s="9"/>
      <c r="HJ374" s="9"/>
      <c r="HK374" s="9"/>
      <c r="HL374" s="9"/>
      <c r="HM374" s="9"/>
      <c r="HN374" s="9"/>
      <c r="HO374" s="9"/>
      <c r="HP374" s="9"/>
      <c r="HQ374" s="9"/>
      <c r="HR374" s="9"/>
      <c r="HS374" s="9"/>
      <c r="HT374" s="9"/>
      <c r="HU374" s="9"/>
      <c r="HV374" s="9"/>
      <c r="HW374" s="9"/>
      <c r="HX374" s="9"/>
      <c r="HY374" s="9"/>
      <c r="HZ374" s="9"/>
      <c r="IA374" s="9"/>
      <c r="IB374" s="9"/>
      <c r="IC374" s="9"/>
      <c r="ID374" s="9"/>
      <c r="IE374" s="9"/>
      <c r="IF374" s="9"/>
      <c r="IG374" s="9"/>
      <c r="IH374" s="9"/>
      <c r="II374" s="9"/>
      <c r="IJ374" s="9"/>
      <c r="IK374" s="9"/>
      <c r="IL374" s="9"/>
      <c r="IM374" s="9"/>
      <c r="IN374" s="9"/>
      <c r="IO374" s="9"/>
      <c r="IP374" s="9"/>
      <c r="IQ374" s="9"/>
      <c r="IR374" s="9"/>
      <c r="IS374" s="9"/>
      <c r="IT374" s="9"/>
      <c r="IU374" s="9"/>
      <c r="IV374" s="9"/>
      <c r="IW374" s="9"/>
      <c r="IX374" s="9"/>
      <c r="IY374" s="9"/>
      <c r="IZ374" s="9"/>
      <c r="JA374" s="9"/>
      <c r="JB374" s="9"/>
      <c r="JC374" s="9"/>
      <c r="JD374" s="9"/>
      <c r="JE374" s="9"/>
      <c r="JF374" s="9"/>
      <c r="JG374" s="9"/>
      <c r="JH374" s="9"/>
      <c r="JI374" s="9"/>
      <c r="JJ374" s="9"/>
      <c r="JK374" s="9"/>
      <c r="JL374" s="9"/>
      <c r="JM374" s="9"/>
      <c r="JN374" s="9"/>
      <c r="JO374" s="9"/>
      <c r="JP374" s="9"/>
      <c r="JQ374" s="9"/>
      <c r="JR374" s="9"/>
      <c r="JS374" s="9"/>
      <c r="JT374" s="9"/>
      <c r="JU374" s="9"/>
      <c r="JV374" s="9"/>
      <c r="JW374" s="9"/>
      <c r="JX374" s="9"/>
      <c r="JY374" s="9"/>
      <c r="JZ374" s="9"/>
      <c r="KA374" s="9"/>
      <c r="KB374" s="9"/>
      <c r="KC374" s="9"/>
      <c r="KD374" s="9"/>
      <c r="KE374" s="9"/>
      <c r="KF374" s="9"/>
      <c r="KG374" s="9"/>
      <c r="KH374" s="9"/>
      <c r="KI374" s="9"/>
      <c r="KJ374" s="9"/>
      <c r="KK374" s="9"/>
      <c r="KL374" s="9"/>
      <c r="KM374" s="9"/>
      <c r="KN374" s="9"/>
      <c r="KO374" s="9"/>
      <c r="KP374" s="9"/>
      <c r="KQ374" s="9"/>
      <c r="KR374" s="9"/>
      <c r="KS374" s="9"/>
      <c r="KT374" s="9"/>
      <c r="KU374" s="9"/>
      <c r="KV374" s="9"/>
      <c r="KW374" s="9"/>
      <c r="KX374" s="9"/>
      <c r="KY374" s="9"/>
      <c r="KZ374" s="9"/>
      <c r="LA374" s="9"/>
      <c r="LB374" s="9"/>
      <c r="LC374" s="9"/>
      <c r="LD374" s="9"/>
      <c r="LE374" s="9"/>
      <c r="LF374" s="9"/>
      <c r="LG374" s="9"/>
      <c r="LH374" s="9"/>
      <c r="LI374" s="9"/>
      <c r="LJ374" s="9"/>
      <c r="LK374" s="9"/>
      <c r="LL374" s="9"/>
      <c r="LM374" s="9"/>
      <c r="LN374" s="9"/>
      <c r="LO374" s="9"/>
      <c r="LP374" s="9"/>
      <c r="LQ374" s="9"/>
      <c r="LR374" s="9"/>
      <c r="LS374" s="9"/>
      <c r="LT374" s="9"/>
    </row>
    <row r="375" spans="1:332" s="15" customFormat="1" ht="110.25" x14ac:dyDescent="0.25">
      <c r="A375" s="662" t="str">
        <f>CONCATENATE(MUEBLES2[[#This Row],[No..]],"-",MUEBLES2[[#This Row],[No. Area ]],"-",MUEBLES2[[#This Row],[No. Del Bien ]],"-",MUEBLES2[[#This Row],[No. Consecutivo del Bien ]],"-",MUEBLES2[[#This Row],[No. de inventario]])</f>
        <v>05-51-272-055-0369</v>
      </c>
      <c r="B375" s="495"/>
      <c r="C375" s="495" t="s">
        <v>7093</v>
      </c>
      <c r="D375" s="494" t="s">
        <v>4063</v>
      </c>
      <c r="E375" s="495" t="str">
        <f>VLOOKUP(MUEBLES2[[#This Row],[No..]],EDIFICIOS[],2,FALSE)</f>
        <v>SISTEMA MUNICIPAL DIF</v>
      </c>
      <c r="F375" s="495" t="str">
        <f>VLOOKUP(MUEBLES2[[#This Row],[No..]],EDIFICIOS[],3,FALSE)</f>
        <v>AV. REFORMA S/N, SECCIÓN NORTE, MANZANA 2, SANTIAGO DE ANAYA, HIDALGO</v>
      </c>
      <c r="G375" s="496" t="s">
        <v>4296</v>
      </c>
      <c r="H375" s="494" t="str">
        <f>VLOOKUP(MUEBLES2[[#This Row],[No. Area ]],AREAS[],2,FALSE)</f>
        <v>UNIDAD BÁSICA DE REHABILITACIÓN</v>
      </c>
      <c r="I375" s="496" t="str">
        <f>VLOOKUP(MUEBLES2[[#This Row],[No. Area ]],AREAS[],5,FALSE)</f>
        <v>C. BELEN GONZÁLEZ BARRERA</v>
      </c>
      <c r="J375" s="496">
        <v>183</v>
      </c>
      <c r="K375" s="494" t="str">
        <f>VLOOKUP(MUEBLES2[[#This Row],[Núm. De nomina]],PERSONAL[],2,FALSE)</f>
        <v>LTF. JAQUELINE RAMÍREZ MARTÍNEZ</v>
      </c>
      <c r="L375" s="496" t="str">
        <f>VLOOKUP(MUEBLES2[[#This Row],[Núm. De nomina]],PERSONAL[],3,FALSE)</f>
        <v>TERAPEUTA</v>
      </c>
      <c r="M375" s="494" t="s">
        <v>4905</v>
      </c>
      <c r="N375" s="529" t="s">
        <v>4746</v>
      </c>
      <c r="O375" s="497" t="str">
        <f>VLOOKUP(MUEBLES2[[#This Row],[No. Del Bien ]],BIENES[],2,FALSE)</f>
        <v xml:space="preserve">SILLA DE ESPERA </v>
      </c>
      <c r="P375" s="499" t="s">
        <v>861</v>
      </c>
      <c r="Q375" s="529" t="s">
        <v>5311</v>
      </c>
      <c r="R375" s="494" t="s">
        <v>557</v>
      </c>
      <c r="S375" s="494" t="s">
        <v>557</v>
      </c>
      <c r="T375" s="494" t="s">
        <v>557</v>
      </c>
      <c r="U375" s="494" t="s">
        <v>40</v>
      </c>
      <c r="V375" s="525"/>
      <c r="W375" s="528"/>
      <c r="X375" s="528"/>
      <c r="Y375" s="528"/>
      <c r="Z375" s="510" t="s">
        <v>26</v>
      </c>
      <c r="AA375" s="546" t="s">
        <v>5993</v>
      </c>
      <c r="AB375" s="493"/>
      <c r="AC375" s="600" t="s">
        <v>5993</v>
      </c>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c r="DA375" s="9"/>
      <c r="DB375" s="9"/>
      <c r="DC375" s="9"/>
      <c r="DD375" s="9"/>
      <c r="DE375" s="9"/>
      <c r="DF375" s="9"/>
      <c r="DG375" s="9"/>
      <c r="DH375" s="9"/>
      <c r="DI375" s="9"/>
      <c r="DJ375" s="9"/>
      <c r="DK375" s="9"/>
      <c r="DL375" s="9"/>
      <c r="DM375" s="9"/>
      <c r="DN375" s="9"/>
      <c r="DO375" s="9"/>
      <c r="DP375" s="9"/>
      <c r="DQ375" s="9"/>
      <c r="DR375" s="9"/>
      <c r="DS375" s="9"/>
      <c r="DT375" s="9"/>
      <c r="DU375" s="9"/>
      <c r="DV375" s="9"/>
      <c r="DW375" s="9"/>
      <c r="DX375" s="9"/>
      <c r="DY375" s="9"/>
      <c r="DZ375" s="9"/>
      <c r="EA375" s="9"/>
      <c r="EB375" s="9"/>
      <c r="EC375" s="9"/>
      <c r="ED375" s="9"/>
      <c r="EE375" s="9"/>
      <c r="EF375" s="9"/>
      <c r="EG375" s="9"/>
      <c r="EH375" s="9"/>
      <c r="EI375" s="9"/>
      <c r="EJ375" s="9"/>
      <c r="EK375" s="9"/>
      <c r="EL375" s="9"/>
      <c r="EM375" s="9"/>
      <c r="EN375" s="9"/>
      <c r="EO375" s="9"/>
      <c r="EP375" s="9"/>
      <c r="EQ375" s="9"/>
      <c r="ER375" s="9"/>
      <c r="ES375" s="9"/>
      <c r="ET375" s="9"/>
      <c r="EU375" s="9"/>
      <c r="EV375" s="9"/>
      <c r="EW375" s="9"/>
      <c r="EX375" s="9"/>
      <c r="EY375" s="9"/>
      <c r="EZ375" s="9"/>
      <c r="FA375" s="9"/>
      <c r="FB375" s="9"/>
      <c r="FC375" s="9"/>
      <c r="FD375" s="9"/>
      <c r="FE375" s="9"/>
      <c r="FF375" s="9"/>
      <c r="FG375" s="9"/>
      <c r="FH375" s="9"/>
      <c r="FI375" s="9"/>
      <c r="FJ375" s="9"/>
      <c r="FK375" s="9"/>
      <c r="FL375" s="9"/>
      <c r="FM375" s="9"/>
      <c r="FN375" s="9"/>
      <c r="FO375" s="9"/>
      <c r="FP375" s="9"/>
      <c r="FQ375" s="9"/>
      <c r="FR375" s="9"/>
      <c r="FS375" s="9"/>
      <c r="FT375" s="9"/>
      <c r="FU375" s="9"/>
      <c r="FV375" s="9"/>
      <c r="FW375" s="9"/>
      <c r="FX375" s="9"/>
      <c r="FY375" s="9"/>
      <c r="FZ375" s="9"/>
      <c r="GA375" s="9"/>
      <c r="GB375" s="9"/>
      <c r="GC375" s="9"/>
      <c r="GD375" s="9"/>
      <c r="GE375" s="9"/>
      <c r="GF375" s="9"/>
      <c r="GG375" s="9"/>
      <c r="GH375" s="9"/>
      <c r="GI375" s="9"/>
      <c r="GJ375" s="9"/>
      <c r="GK375" s="9"/>
      <c r="GL375" s="9"/>
      <c r="GM375" s="9"/>
      <c r="GN375" s="9"/>
      <c r="GO375" s="9"/>
      <c r="GP375" s="9"/>
      <c r="GQ375" s="9"/>
      <c r="GR375" s="9"/>
      <c r="GS375" s="9"/>
      <c r="GT375" s="9"/>
      <c r="GU375" s="9"/>
      <c r="GV375" s="9"/>
      <c r="GW375" s="9"/>
      <c r="GX375" s="9"/>
      <c r="GY375" s="9"/>
      <c r="GZ375" s="9"/>
      <c r="HA375" s="9"/>
      <c r="HB375" s="9"/>
      <c r="HC375" s="9"/>
      <c r="HD375" s="9"/>
      <c r="HE375" s="9"/>
      <c r="HF375" s="9"/>
      <c r="HG375" s="9"/>
      <c r="HH375" s="9"/>
      <c r="HI375" s="9"/>
      <c r="HJ375" s="9"/>
      <c r="HK375" s="9"/>
      <c r="HL375" s="9"/>
      <c r="HM375" s="9"/>
      <c r="HN375" s="9"/>
      <c r="HO375" s="9"/>
      <c r="HP375" s="9"/>
      <c r="HQ375" s="9"/>
      <c r="HR375" s="9"/>
      <c r="HS375" s="9"/>
      <c r="HT375" s="9"/>
      <c r="HU375" s="9"/>
      <c r="HV375" s="9"/>
      <c r="HW375" s="9"/>
      <c r="HX375" s="9"/>
      <c r="HY375" s="9"/>
      <c r="HZ375" s="9"/>
      <c r="IA375" s="9"/>
      <c r="IB375" s="9"/>
      <c r="IC375" s="9"/>
      <c r="ID375" s="9"/>
      <c r="IE375" s="9"/>
      <c r="IF375" s="9"/>
      <c r="IG375" s="9"/>
      <c r="IH375" s="9"/>
      <c r="II375" s="9"/>
      <c r="IJ375" s="9"/>
      <c r="IK375" s="9"/>
      <c r="IL375" s="9"/>
      <c r="IM375" s="9"/>
      <c r="IN375" s="9"/>
      <c r="IO375" s="9"/>
      <c r="IP375" s="9"/>
      <c r="IQ375" s="9"/>
      <c r="IR375" s="9"/>
      <c r="IS375" s="9"/>
      <c r="IT375" s="9"/>
      <c r="IU375" s="9"/>
      <c r="IV375" s="9"/>
      <c r="IW375" s="9"/>
      <c r="IX375" s="9"/>
      <c r="IY375" s="9"/>
      <c r="IZ375" s="9"/>
      <c r="JA375" s="9"/>
      <c r="JB375" s="9"/>
      <c r="JC375" s="9"/>
      <c r="JD375" s="9"/>
      <c r="JE375" s="9"/>
      <c r="JF375" s="9"/>
      <c r="JG375" s="9"/>
      <c r="JH375" s="9"/>
      <c r="JI375" s="9"/>
      <c r="JJ375" s="9"/>
      <c r="JK375" s="9"/>
      <c r="JL375" s="9"/>
      <c r="JM375" s="9"/>
      <c r="JN375" s="9"/>
      <c r="JO375" s="9"/>
      <c r="JP375" s="9"/>
      <c r="JQ375" s="9"/>
      <c r="JR375" s="9"/>
      <c r="JS375" s="9"/>
      <c r="JT375" s="9"/>
      <c r="JU375" s="9"/>
      <c r="JV375" s="9"/>
      <c r="JW375" s="9"/>
      <c r="JX375" s="9"/>
      <c r="JY375" s="9"/>
      <c r="JZ375" s="9"/>
      <c r="KA375" s="9"/>
      <c r="KB375" s="9"/>
      <c r="KC375" s="9"/>
      <c r="KD375" s="9"/>
      <c r="KE375" s="9"/>
      <c r="KF375" s="9"/>
      <c r="KG375" s="9"/>
      <c r="KH375" s="9"/>
      <c r="KI375" s="9"/>
      <c r="KJ375" s="9"/>
      <c r="KK375" s="9"/>
      <c r="KL375" s="9"/>
      <c r="KM375" s="9"/>
      <c r="KN375" s="9"/>
      <c r="KO375" s="9"/>
      <c r="KP375" s="9"/>
      <c r="KQ375" s="9"/>
      <c r="KR375" s="9"/>
      <c r="KS375" s="9"/>
      <c r="KT375" s="9"/>
      <c r="KU375" s="9"/>
      <c r="KV375" s="9"/>
      <c r="KW375" s="9"/>
      <c r="KX375" s="9"/>
      <c r="KY375" s="9"/>
      <c r="KZ375" s="9"/>
      <c r="LA375" s="9"/>
      <c r="LB375" s="9"/>
      <c r="LC375" s="9"/>
      <c r="LD375" s="9"/>
      <c r="LE375" s="9"/>
      <c r="LF375" s="9"/>
      <c r="LG375" s="9"/>
      <c r="LH375" s="9"/>
      <c r="LI375" s="9"/>
      <c r="LJ375" s="9"/>
      <c r="LK375" s="9"/>
      <c r="LL375" s="9"/>
      <c r="LM375" s="9"/>
      <c r="LN375" s="9"/>
      <c r="LO375" s="9"/>
      <c r="LP375" s="9"/>
      <c r="LQ375" s="9"/>
      <c r="LR375" s="9"/>
      <c r="LS375" s="9"/>
      <c r="LT375" s="9"/>
    </row>
    <row r="376" spans="1:332" s="15" customFormat="1" ht="110.25" x14ac:dyDescent="0.25">
      <c r="A376" s="662" t="str">
        <f>CONCATENATE(MUEBLES2[[#This Row],[No..]],"-",MUEBLES2[[#This Row],[No. Area ]],"-",MUEBLES2[[#This Row],[No. Del Bien ]],"-",MUEBLES2[[#This Row],[No. Consecutivo del Bien ]],"-",MUEBLES2[[#This Row],[No. de inventario]])</f>
        <v>05-51-272-056-0370</v>
      </c>
      <c r="B376" s="495"/>
      <c r="C376" s="495" t="s">
        <v>7094</v>
      </c>
      <c r="D376" s="494" t="s">
        <v>4063</v>
      </c>
      <c r="E376" s="495" t="str">
        <f>VLOOKUP(MUEBLES2[[#This Row],[No..]],EDIFICIOS[],2,FALSE)</f>
        <v>SISTEMA MUNICIPAL DIF</v>
      </c>
      <c r="F376" s="495" t="str">
        <f>VLOOKUP(MUEBLES2[[#This Row],[No..]],EDIFICIOS[],3,FALSE)</f>
        <v>AV. REFORMA S/N, SECCIÓN NORTE, MANZANA 2, SANTIAGO DE ANAYA, HIDALGO</v>
      </c>
      <c r="G376" s="496" t="s">
        <v>4296</v>
      </c>
      <c r="H376" s="494" t="str">
        <f>VLOOKUP(MUEBLES2[[#This Row],[No. Area ]],AREAS[],2,FALSE)</f>
        <v>UNIDAD BÁSICA DE REHABILITACIÓN</v>
      </c>
      <c r="I376" s="496" t="str">
        <f>VLOOKUP(MUEBLES2[[#This Row],[No. Area ]],AREAS[],5,FALSE)</f>
        <v>C. BELEN GONZÁLEZ BARRERA</v>
      </c>
      <c r="J376" s="496">
        <v>133</v>
      </c>
      <c r="K376" s="494" t="str">
        <f>VLOOKUP(MUEBLES2[[#This Row],[Núm. De nomina]],PERSONAL[],2,FALSE)</f>
        <v>LTF. ÁNGELES DAYELI LOZANO ÁNGELES</v>
      </c>
      <c r="L376" s="496" t="str">
        <f>VLOOKUP(MUEBLES2[[#This Row],[Núm. De nomina]],PERSONAL[],3,FALSE)</f>
        <v>TERAPEUTA</v>
      </c>
      <c r="M376" s="494" t="s">
        <v>4905</v>
      </c>
      <c r="N376" s="529" t="s">
        <v>4747</v>
      </c>
      <c r="O376" s="497" t="str">
        <f>VLOOKUP(MUEBLES2[[#This Row],[No. Del Bien ]],BIENES[],2,FALSE)</f>
        <v xml:space="preserve">SILLA DE ESPERA </v>
      </c>
      <c r="P376" s="499" t="s">
        <v>861</v>
      </c>
      <c r="Q376" s="529" t="s">
        <v>5312</v>
      </c>
      <c r="R376" s="494" t="s">
        <v>557</v>
      </c>
      <c r="S376" s="494" t="s">
        <v>557</v>
      </c>
      <c r="T376" s="494" t="s">
        <v>557</v>
      </c>
      <c r="U376" s="494" t="s">
        <v>40</v>
      </c>
      <c r="V376" s="525"/>
      <c r="W376" s="528"/>
      <c r="X376" s="528"/>
      <c r="Y376" s="528"/>
      <c r="Z376" s="510" t="s">
        <v>26</v>
      </c>
      <c r="AA376" s="546"/>
      <c r="AB376" s="493"/>
      <c r="AC376" s="600"/>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c r="DA376" s="9"/>
      <c r="DB376" s="9"/>
      <c r="DC376" s="9"/>
      <c r="DD376" s="9"/>
      <c r="DE376" s="9"/>
      <c r="DF376" s="9"/>
      <c r="DG376" s="9"/>
      <c r="DH376" s="9"/>
      <c r="DI376" s="9"/>
      <c r="DJ376" s="9"/>
      <c r="DK376" s="9"/>
      <c r="DL376" s="9"/>
      <c r="DM376" s="9"/>
      <c r="DN376" s="9"/>
      <c r="DO376" s="9"/>
      <c r="DP376" s="9"/>
      <c r="DQ376" s="9"/>
      <c r="DR376" s="9"/>
      <c r="DS376" s="9"/>
      <c r="DT376" s="9"/>
      <c r="DU376" s="9"/>
      <c r="DV376" s="9"/>
      <c r="DW376" s="9"/>
      <c r="DX376" s="9"/>
      <c r="DY376" s="9"/>
      <c r="DZ376" s="9"/>
      <c r="EA376" s="9"/>
      <c r="EB376" s="9"/>
      <c r="EC376" s="9"/>
      <c r="ED376" s="9"/>
      <c r="EE376" s="9"/>
      <c r="EF376" s="9"/>
      <c r="EG376" s="9"/>
      <c r="EH376" s="9"/>
      <c r="EI376" s="9"/>
      <c r="EJ376" s="9"/>
      <c r="EK376" s="9"/>
      <c r="EL376" s="9"/>
      <c r="EM376" s="9"/>
      <c r="EN376" s="9"/>
      <c r="EO376" s="9"/>
      <c r="EP376" s="9"/>
      <c r="EQ376" s="9"/>
      <c r="ER376" s="9"/>
      <c r="ES376" s="9"/>
      <c r="ET376" s="9"/>
      <c r="EU376" s="9"/>
      <c r="EV376" s="9"/>
      <c r="EW376" s="9"/>
      <c r="EX376" s="9"/>
      <c r="EY376" s="9"/>
      <c r="EZ376" s="9"/>
      <c r="FA376" s="9"/>
      <c r="FB376" s="9"/>
      <c r="FC376" s="9"/>
      <c r="FD376" s="9"/>
      <c r="FE376" s="9"/>
      <c r="FF376" s="9"/>
      <c r="FG376" s="9"/>
      <c r="FH376" s="9"/>
      <c r="FI376" s="9"/>
      <c r="FJ376" s="9"/>
      <c r="FK376" s="9"/>
      <c r="FL376" s="9"/>
      <c r="FM376" s="9"/>
      <c r="FN376" s="9"/>
      <c r="FO376" s="9"/>
      <c r="FP376" s="9"/>
      <c r="FQ376" s="9"/>
      <c r="FR376" s="9"/>
      <c r="FS376" s="9"/>
      <c r="FT376" s="9"/>
      <c r="FU376" s="9"/>
      <c r="FV376" s="9"/>
      <c r="FW376" s="9"/>
      <c r="FX376" s="9"/>
      <c r="FY376" s="9"/>
      <c r="FZ376" s="9"/>
      <c r="GA376" s="9"/>
      <c r="GB376" s="9"/>
      <c r="GC376" s="9"/>
      <c r="GD376" s="9"/>
      <c r="GE376" s="9"/>
      <c r="GF376" s="9"/>
      <c r="GG376" s="9"/>
      <c r="GH376" s="9"/>
      <c r="GI376" s="9"/>
      <c r="GJ376" s="9"/>
      <c r="GK376" s="9"/>
      <c r="GL376" s="9"/>
      <c r="GM376" s="9"/>
      <c r="GN376" s="9"/>
      <c r="GO376" s="9"/>
      <c r="GP376" s="9"/>
      <c r="GQ376" s="9"/>
      <c r="GR376" s="9"/>
      <c r="GS376" s="9"/>
      <c r="GT376" s="9"/>
      <c r="GU376" s="9"/>
      <c r="GV376" s="9"/>
      <c r="GW376" s="9"/>
      <c r="GX376" s="9"/>
      <c r="GY376" s="9"/>
      <c r="GZ376" s="9"/>
      <c r="HA376" s="9"/>
      <c r="HB376" s="9"/>
      <c r="HC376" s="9"/>
      <c r="HD376" s="9"/>
      <c r="HE376" s="9"/>
      <c r="HF376" s="9"/>
      <c r="HG376" s="9"/>
      <c r="HH376" s="9"/>
      <c r="HI376" s="9"/>
      <c r="HJ376" s="9"/>
      <c r="HK376" s="9"/>
      <c r="HL376" s="9"/>
      <c r="HM376" s="9"/>
      <c r="HN376" s="9"/>
      <c r="HO376" s="9"/>
      <c r="HP376" s="9"/>
      <c r="HQ376" s="9"/>
      <c r="HR376" s="9"/>
      <c r="HS376" s="9"/>
      <c r="HT376" s="9"/>
      <c r="HU376" s="9"/>
      <c r="HV376" s="9"/>
      <c r="HW376" s="9"/>
      <c r="HX376" s="9"/>
      <c r="HY376" s="9"/>
      <c r="HZ376" s="9"/>
      <c r="IA376" s="9"/>
      <c r="IB376" s="9"/>
      <c r="IC376" s="9"/>
      <c r="ID376" s="9"/>
      <c r="IE376" s="9"/>
      <c r="IF376" s="9"/>
      <c r="IG376" s="9"/>
      <c r="IH376" s="9"/>
      <c r="II376" s="9"/>
      <c r="IJ376" s="9"/>
      <c r="IK376" s="9"/>
      <c r="IL376" s="9"/>
      <c r="IM376" s="9"/>
      <c r="IN376" s="9"/>
      <c r="IO376" s="9"/>
      <c r="IP376" s="9"/>
      <c r="IQ376" s="9"/>
      <c r="IR376" s="9"/>
      <c r="IS376" s="9"/>
      <c r="IT376" s="9"/>
      <c r="IU376" s="9"/>
      <c r="IV376" s="9"/>
      <c r="IW376" s="9"/>
      <c r="IX376" s="9"/>
      <c r="IY376" s="9"/>
      <c r="IZ376" s="9"/>
      <c r="JA376" s="9"/>
      <c r="JB376" s="9"/>
      <c r="JC376" s="9"/>
      <c r="JD376" s="9"/>
      <c r="JE376" s="9"/>
      <c r="JF376" s="9"/>
      <c r="JG376" s="9"/>
      <c r="JH376" s="9"/>
      <c r="JI376" s="9"/>
      <c r="JJ376" s="9"/>
      <c r="JK376" s="9"/>
      <c r="JL376" s="9"/>
      <c r="JM376" s="9"/>
      <c r="JN376" s="9"/>
      <c r="JO376" s="9"/>
      <c r="JP376" s="9"/>
      <c r="JQ376" s="9"/>
      <c r="JR376" s="9"/>
      <c r="JS376" s="9"/>
      <c r="JT376" s="9"/>
      <c r="JU376" s="9"/>
      <c r="JV376" s="9"/>
      <c r="JW376" s="9"/>
      <c r="JX376" s="9"/>
      <c r="JY376" s="9"/>
      <c r="JZ376" s="9"/>
      <c r="KA376" s="9"/>
      <c r="KB376" s="9"/>
      <c r="KC376" s="9"/>
      <c r="KD376" s="9"/>
      <c r="KE376" s="9"/>
      <c r="KF376" s="9"/>
      <c r="KG376" s="9"/>
      <c r="KH376" s="9"/>
      <c r="KI376" s="9"/>
      <c r="KJ376" s="9"/>
      <c r="KK376" s="9"/>
      <c r="KL376" s="9"/>
      <c r="KM376" s="9"/>
      <c r="KN376" s="9"/>
      <c r="KO376" s="9"/>
      <c r="KP376" s="9"/>
      <c r="KQ376" s="9"/>
      <c r="KR376" s="9"/>
      <c r="KS376" s="9"/>
      <c r="KT376" s="9"/>
      <c r="KU376" s="9"/>
      <c r="KV376" s="9"/>
      <c r="KW376" s="9"/>
      <c r="KX376" s="9"/>
      <c r="KY376" s="9"/>
      <c r="KZ376" s="9"/>
      <c r="LA376" s="9"/>
      <c r="LB376" s="9"/>
      <c r="LC376" s="9"/>
      <c r="LD376" s="9"/>
      <c r="LE376" s="9"/>
      <c r="LF376" s="9"/>
      <c r="LG376" s="9"/>
      <c r="LH376" s="9"/>
      <c r="LI376" s="9"/>
      <c r="LJ376" s="9"/>
      <c r="LK376" s="9"/>
      <c r="LL376" s="9"/>
      <c r="LM376" s="9"/>
      <c r="LN376" s="9"/>
      <c r="LO376" s="9"/>
      <c r="LP376" s="9"/>
      <c r="LQ376" s="9"/>
      <c r="LR376" s="9"/>
      <c r="LS376" s="9"/>
      <c r="LT376" s="9"/>
    </row>
    <row r="377" spans="1:332" s="15" customFormat="1" ht="110.25" x14ac:dyDescent="0.25">
      <c r="A377" s="662" t="str">
        <f>CONCATENATE(MUEBLES2[[#This Row],[No..]],"-",MUEBLES2[[#This Row],[No. Area ]],"-",MUEBLES2[[#This Row],[No. Del Bien ]],"-",MUEBLES2[[#This Row],[No. Consecutivo del Bien ]],"-",MUEBLES2[[#This Row],[No. de inventario]])</f>
        <v>05-51-272-057-0371</v>
      </c>
      <c r="B377" s="495"/>
      <c r="C377" s="495" t="s">
        <v>7095</v>
      </c>
      <c r="D377" s="494" t="s">
        <v>4063</v>
      </c>
      <c r="E377" s="495" t="str">
        <f>VLOOKUP(MUEBLES2[[#This Row],[No..]],EDIFICIOS[],2,FALSE)</f>
        <v>SISTEMA MUNICIPAL DIF</v>
      </c>
      <c r="F377" s="495" t="str">
        <f>VLOOKUP(MUEBLES2[[#This Row],[No..]],EDIFICIOS[],3,FALSE)</f>
        <v>AV. REFORMA S/N, SECCIÓN NORTE, MANZANA 2, SANTIAGO DE ANAYA, HIDALGO</v>
      </c>
      <c r="G377" s="496" t="s">
        <v>4296</v>
      </c>
      <c r="H377" s="494" t="str">
        <f>VLOOKUP(MUEBLES2[[#This Row],[No. Area ]],AREAS[],2,FALSE)</f>
        <v>UNIDAD BÁSICA DE REHABILITACIÓN</v>
      </c>
      <c r="I377" s="496" t="str">
        <f>VLOOKUP(MUEBLES2[[#This Row],[No. Area ]],AREAS[],5,FALSE)</f>
        <v>C. BELEN GONZÁLEZ BARRERA</v>
      </c>
      <c r="J377" s="496">
        <v>133</v>
      </c>
      <c r="K377" s="494" t="str">
        <f>VLOOKUP(MUEBLES2[[#This Row],[Núm. De nomina]],PERSONAL[],2,FALSE)</f>
        <v>LTF. ÁNGELES DAYELI LOZANO ÁNGELES</v>
      </c>
      <c r="L377" s="496" t="str">
        <f>VLOOKUP(MUEBLES2[[#This Row],[Núm. De nomina]],PERSONAL[],3,FALSE)</f>
        <v>TERAPEUTA</v>
      </c>
      <c r="M377" s="494" t="s">
        <v>4905</v>
      </c>
      <c r="N377" s="529" t="s">
        <v>4748</v>
      </c>
      <c r="O377" s="497" t="str">
        <f>VLOOKUP(MUEBLES2[[#This Row],[No. Del Bien ]],BIENES[],2,FALSE)</f>
        <v xml:space="preserve">SILLA DE ESPERA </v>
      </c>
      <c r="P377" s="499" t="s">
        <v>861</v>
      </c>
      <c r="Q377" s="529" t="s">
        <v>5313</v>
      </c>
      <c r="R377" s="494" t="s">
        <v>557</v>
      </c>
      <c r="S377" s="494" t="s">
        <v>557</v>
      </c>
      <c r="T377" s="494" t="s">
        <v>557</v>
      </c>
      <c r="U377" s="494" t="s">
        <v>40</v>
      </c>
      <c r="V377" s="525"/>
      <c r="W377" s="528"/>
      <c r="X377" s="528"/>
      <c r="Y377" s="528"/>
      <c r="Z377" s="510" t="s">
        <v>26</v>
      </c>
      <c r="AA377" s="546"/>
      <c r="AB377" s="493"/>
      <c r="AC377" s="600"/>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c r="DA377" s="9"/>
      <c r="DB377" s="9"/>
      <c r="DC377" s="9"/>
      <c r="DD377" s="9"/>
      <c r="DE377" s="9"/>
      <c r="DF377" s="9"/>
      <c r="DG377" s="9"/>
      <c r="DH377" s="9"/>
      <c r="DI377" s="9"/>
      <c r="DJ377" s="9"/>
      <c r="DK377" s="9"/>
      <c r="DL377" s="9"/>
      <c r="DM377" s="9"/>
      <c r="DN377" s="9"/>
      <c r="DO377" s="9"/>
      <c r="DP377" s="9"/>
      <c r="DQ377" s="9"/>
      <c r="DR377" s="9"/>
      <c r="DS377" s="9"/>
      <c r="DT377" s="9"/>
      <c r="DU377" s="9"/>
      <c r="DV377" s="9"/>
      <c r="DW377" s="9"/>
      <c r="DX377" s="9"/>
      <c r="DY377" s="9"/>
      <c r="DZ377" s="9"/>
      <c r="EA377" s="9"/>
      <c r="EB377" s="9"/>
      <c r="EC377" s="9"/>
      <c r="ED377" s="9"/>
      <c r="EE377" s="9"/>
      <c r="EF377" s="9"/>
      <c r="EG377" s="9"/>
      <c r="EH377" s="9"/>
      <c r="EI377" s="9"/>
      <c r="EJ377" s="9"/>
      <c r="EK377" s="9"/>
      <c r="EL377" s="9"/>
      <c r="EM377" s="9"/>
      <c r="EN377" s="9"/>
      <c r="EO377" s="9"/>
      <c r="EP377" s="9"/>
      <c r="EQ377" s="9"/>
      <c r="ER377" s="9"/>
      <c r="ES377" s="9"/>
      <c r="ET377" s="9"/>
      <c r="EU377" s="9"/>
      <c r="EV377" s="9"/>
      <c r="EW377" s="9"/>
      <c r="EX377" s="9"/>
      <c r="EY377" s="9"/>
      <c r="EZ377" s="9"/>
      <c r="FA377" s="9"/>
      <c r="FB377" s="9"/>
      <c r="FC377" s="9"/>
      <c r="FD377" s="9"/>
      <c r="FE377" s="9"/>
      <c r="FF377" s="9"/>
      <c r="FG377" s="9"/>
      <c r="FH377" s="9"/>
      <c r="FI377" s="9"/>
      <c r="FJ377" s="9"/>
      <c r="FK377" s="9"/>
      <c r="FL377" s="9"/>
      <c r="FM377" s="9"/>
      <c r="FN377" s="9"/>
      <c r="FO377" s="9"/>
      <c r="FP377" s="9"/>
      <c r="FQ377" s="9"/>
      <c r="FR377" s="9"/>
      <c r="FS377" s="9"/>
      <c r="FT377" s="9"/>
      <c r="FU377" s="9"/>
      <c r="FV377" s="9"/>
      <c r="FW377" s="9"/>
      <c r="FX377" s="9"/>
      <c r="FY377" s="9"/>
      <c r="FZ377" s="9"/>
      <c r="GA377" s="9"/>
      <c r="GB377" s="9"/>
      <c r="GC377" s="9"/>
      <c r="GD377" s="9"/>
      <c r="GE377" s="9"/>
      <c r="GF377" s="9"/>
      <c r="GG377" s="9"/>
      <c r="GH377" s="9"/>
      <c r="GI377" s="9"/>
      <c r="GJ377" s="9"/>
      <c r="GK377" s="9"/>
      <c r="GL377" s="9"/>
      <c r="GM377" s="9"/>
      <c r="GN377" s="9"/>
      <c r="GO377" s="9"/>
      <c r="GP377" s="9"/>
      <c r="GQ377" s="9"/>
      <c r="GR377" s="9"/>
      <c r="GS377" s="9"/>
      <c r="GT377" s="9"/>
      <c r="GU377" s="9"/>
      <c r="GV377" s="9"/>
      <c r="GW377" s="9"/>
      <c r="GX377" s="9"/>
      <c r="GY377" s="9"/>
      <c r="GZ377" s="9"/>
      <c r="HA377" s="9"/>
      <c r="HB377" s="9"/>
      <c r="HC377" s="9"/>
      <c r="HD377" s="9"/>
      <c r="HE377" s="9"/>
      <c r="HF377" s="9"/>
      <c r="HG377" s="9"/>
      <c r="HH377" s="9"/>
      <c r="HI377" s="9"/>
      <c r="HJ377" s="9"/>
      <c r="HK377" s="9"/>
      <c r="HL377" s="9"/>
      <c r="HM377" s="9"/>
      <c r="HN377" s="9"/>
      <c r="HO377" s="9"/>
      <c r="HP377" s="9"/>
      <c r="HQ377" s="9"/>
      <c r="HR377" s="9"/>
      <c r="HS377" s="9"/>
      <c r="HT377" s="9"/>
      <c r="HU377" s="9"/>
      <c r="HV377" s="9"/>
      <c r="HW377" s="9"/>
      <c r="HX377" s="9"/>
      <c r="HY377" s="9"/>
      <c r="HZ377" s="9"/>
      <c r="IA377" s="9"/>
      <c r="IB377" s="9"/>
      <c r="IC377" s="9"/>
      <c r="ID377" s="9"/>
      <c r="IE377" s="9"/>
      <c r="IF377" s="9"/>
      <c r="IG377" s="9"/>
      <c r="IH377" s="9"/>
      <c r="II377" s="9"/>
      <c r="IJ377" s="9"/>
      <c r="IK377" s="9"/>
      <c r="IL377" s="9"/>
      <c r="IM377" s="9"/>
      <c r="IN377" s="9"/>
      <c r="IO377" s="9"/>
      <c r="IP377" s="9"/>
      <c r="IQ377" s="9"/>
      <c r="IR377" s="9"/>
      <c r="IS377" s="9"/>
      <c r="IT377" s="9"/>
      <c r="IU377" s="9"/>
      <c r="IV377" s="9"/>
      <c r="IW377" s="9"/>
      <c r="IX377" s="9"/>
      <c r="IY377" s="9"/>
      <c r="IZ377" s="9"/>
      <c r="JA377" s="9"/>
      <c r="JB377" s="9"/>
      <c r="JC377" s="9"/>
      <c r="JD377" s="9"/>
      <c r="JE377" s="9"/>
      <c r="JF377" s="9"/>
      <c r="JG377" s="9"/>
      <c r="JH377" s="9"/>
      <c r="JI377" s="9"/>
      <c r="JJ377" s="9"/>
      <c r="JK377" s="9"/>
      <c r="JL377" s="9"/>
      <c r="JM377" s="9"/>
      <c r="JN377" s="9"/>
      <c r="JO377" s="9"/>
      <c r="JP377" s="9"/>
      <c r="JQ377" s="9"/>
      <c r="JR377" s="9"/>
      <c r="JS377" s="9"/>
      <c r="JT377" s="9"/>
      <c r="JU377" s="9"/>
      <c r="JV377" s="9"/>
      <c r="JW377" s="9"/>
      <c r="JX377" s="9"/>
      <c r="JY377" s="9"/>
      <c r="JZ377" s="9"/>
      <c r="KA377" s="9"/>
      <c r="KB377" s="9"/>
      <c r="KC377" s="9"/>
      <c r="KD377" s="9"/>
      <c r="KE377" s="9"/>
      <c r="KF377" s="9"/>
      <c r="KG377" s="9"/>
      <c r="KH377" s="9"/>
      <c r="KI377" s="9"/>
      <c r="KJ377" s="9"/>
      <c r="KK377" s="9"/>
      <c r="KL377" s="9"/>
      <c r="KM377" s="9"/>
      <c r="KN377" s="9"/>
      <c r="KO377" s="9"/>
      <c r="KP377" s="9"/>
      <c r="KQ377" s="9"/>
      <c r="KR377" s="9"/>
      <c r="KS377" s="9"/>
      <c r="KT377" s="9"/>
      <c r="KU377" s="9"/>
      <c r="KV377" s="9"/>
      <c r="KW377" s="9"/>
      <c r="KX377" s="9"/>
      <c r="KY377" s="9"/>
      <c r="KZ377" s="9"/>
      <c r="LA377" s="9"/>
      <c r="LB377" s="9"/>
      <c r="LC377" s="9"/>
      <c r="LD377" s="9"/>
      <c r="LE377" s="9"/>
      <c r="LF377" s="9"/>
      <c r="LG377" s="9"/>
      <c r="LH377" s="9"/>
      <c r="LI377" s="9"/>
      <c r="LJ377" s="9"/>
      <c r="LK377" s="9"/>
      <c r="LL377" s="9"/>
      <c r="LM377" s="9"/>
      <c r="LN377" s="9"/>
      <c r="LO377" s="9"/>
      <c r="LP377" s="9"/>
      <c r="LQ377" s="9"/>
      <c r="LR377" s="9"/>
      <c r="LS377" s="9"/>
      <c r="LT377" s="9"/>
    </row>
    <row r="378" spans="1:332" s="15" customFormat="1" ht="141.75" x14ac:dyDescent="0.25">
      <c r="A378" s="662" t="str">
        <f>CONCATENATE(MUEBLES2[[#This Row],[No..]],"-",MUEBLES2[[#This Row],[No. Area ]],"-",MUEBLES2[[#This Row],[No. Del Bien ]],"-",MUEBLES2[[#This Row],[No. Consecutivo del Bien ]],"-",MUEBLES2[[#This Row],[No. de inventario]])</f>
        <v>05-51-083-001-0372</v>
      </c>
      <c r="B378" s="495"/>
      <c r="C378" s="495" t="s">
        <v>7096</v>
      </c>
      <c r="D378" s="494" t="s">
        <v>4063</v>
      </c>
      <c r="E378" s="495" t="str">
        <f>VLOOKUP(MUEBLES2[[#This Row],[No..]],EDIFICIOS[],2,FALSE)</f>
        <v>SISTEMA MUNICIPAL DIF</v>
      </c>
      <c r="F378" s="495" t="str">
        <f>VLOOKUP(MUEBLES2[[#This Row],[No..]],EDIFICIOS[],3,FALSE)</f>
        <v>AV. REFORMA S/N, SECCIÓN NORTE, MANZANA 2, SANTIAGO DE ANAYA, HIDALGO</v>
      </c>
      <c r="G378" s="496" t="s">
        <v>4296</v>
      </c>
      <c r="H378" s="494" t="str">
        <f>VLOOKUP(MUEBLES2[[#This Row],[No. Area ]],AREAS[],2,FALSE)</f>
        <v>UNIDAD BÁSICA DE REHABILITACIÓN</v>
      </c>
      <c r="I378" s="496" t="str">
        <f>VLOOKUP(MUEBLES2[[#This Row],[No. Area ]],AREAS[],5,FALSE)</f>
        <v>C. BELEN GONZÁLEZ BARRERA</v>
      </c>
      <c r="J378" s="496">
        <v>119</v>
      </c>
      <c r="K378" s="494" t="str">
        <f>VLOOKUP(MUEBLES2[[#This Row],[Núm. De nomina]],PERSONAL[],2,FALSE)</f>
        <v>C. BELEN GONZÁLEZ BARRERA</v>
      </c>
      <c r="L378" s="496" t="str">
        <f>VLOOKUP(MUEBLES2[[#This Row],[Núm. De nomina]],PERSONAL[],3,FALSE)</f>
        <v xml:space="preserve">TITULAR </v>
      </c>
      <c r="M378" s="494" t="s">
        <v>4774</v>
      </c>
      <c r="N378" s="529" t="s">
        <v>4692</v>
      </c>
      <c r="O378" s="497" t="str">
        <f>VLOOKUP(MUEBLES2[[#This Row],[No. Del Bien ]],BIENES[],2,FALSE)</f>
        <v xml:space="preserve">CONCENTRADOR DE OXIGENO </v>
      </c>
      <c r="P378" s="499" t="s">
        <v>2987</v>
      </c>
      <c r="Q378" s="529" t="s">
        <v>5314</v>
      </c>
      <c r="R378" s="494" t="s">
        <v>2988</v>
      </c>
      <c r="S378" s="494" t="s">
        <v>2989</v>
      </c>
      <c r="T378" s="494">
        <v>17216183</v>
      </c>
      <c r="U378" s="494" t="s">
        <v>40</v>
      </c>
      <c r="V378" s="525">
        <v>42401</v>
      </c>
      <c r="W378" s="528" t="s">
        <v>565</v>
      </c>
      <c r="X378" s="528" t="s">
        <v>565</v>
      </c>
      <c r="Y378" s="528" t="s">
        <v>565</v>
      </c>
      <c r="Z378" s="510" t="s">
        <v>26</v>
      </c>
      <c r="AA378" s="546"/>
      <c r="AB378" s="493"/>
      <c r="AC378" s="600"/>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c r="DA378" s="9"/>
      <c r="DB378" s="9"/>
      <c r="DC378" s="9"/>
      <c r="DD378" s="9"/>
      <c r="DE378" s="9"/>
      <c r="DF378" s="9"/>
      <c r="DG378" s="9"/>
      <c r="DH378" s="9"/>
      <c r="DI378" s="9"/>
      <c r="DJ378" s="9"/>
      <c r="DK378" s="9"/>
      <c r="DL378" s="9"/>
      <c r="DM378" s="9"/>
      <c r="DN378" s="9"/>
      <c r="DO378" s="9"/>
      <c r="DP378" s="9"/>
      <c r="DQ378" s="9"/>
      <c r="DR378" s="9"/>
      <c r="DS378" s="9"/>
      <c r="DT378" s="9"/>
      <c r="DU378" s="9"/>
      <c r="DV378" s="9"/>
      <c r="DW378" s="9"/>
      <c r="DX378" s="9"/>
      <c r="DY378" s="9"/>
      <c r="DZ378" s="9"/>
      <c r="EA378" s="9"/>
      <c r="EB378" s="9"/>
      <c r="EC378" s="9"/>
      <c r="ED378" s="9"/>
      <c r="EE378" s="9"/>
      <c r="EF378" s="9"/>
      <c r="EG378" s="9"/>
      <c r="EH378" s="9"/>
      <c r="EI378" s="9"/>
      <c r="EJ378" s="9"/>
      <c r="EK378" s="9"/>
      <c r="EL378" s="9"/>
      <c r="EM378" s="9"/>
      <c r="EN378" s="9"/>
      <c r="EO378" s="9"/>
      <c r="EP378" s="9"/>
      <c r="EQ378" s="9"/>
      <c r="ER378" s="9"/>
      <c r="ES378" s="9"/>
      <c r="ET378" s="9"/>
      <c r="EU378" s="9"/>
      <c r="EV378" s="9"/>
      <c r="EW378" s="9"/>
      <c r="EX378" s="9"/>
      <c r="EY378" s="9"/>
      <c r="EZ378" s="9"/>
      <c r="FA378" s="9"/>
      <c r="FB378" s="9"/>
      <c r="FC378" s="9"/>
      <c r="FD378" s="9"/>
      <c r="FE378" s="9"/>
      <c r="FF378" s="9"/>
      <c r="FG378" s="9"/>
      <c r="FH378" s="9"/>
      <c r="FI378" s="9"/>
      <c r="FJ378" s="9"/>
      <c r="FK378" s="9"/>
      <c r="FL378" s="9"/>
      <c r="FM378" s="9"/>
      <c r="FN378" s="9"/>
      <c r="FO378" s="9"/>
      <c r="FP378" s="9"/>
      <c r="FQ378" s="9"/>
      <c r="FR378" s="9"/>
      <c r="FS378" s="9"/>
      <c r="FT378" s="9"/>
      <c r="FU378" s="9"/>
      <c r="FV378" s="9"/>
      <c r="FW378" s="9"/>
      <c r="FX378" s="9"/>
      <c r="FY378" s="9"/>
      <c r="FZ378" s="9"/>
      <c r="GA378" s="9"/>
      <c r="GB378" s="9"/>
      <c r="GC378" s="9"/>
      <c r="GD378" s="9"/>
      <c r="GE378" s="9"/>
      <c r="GF378" s="9"/>
      <c r="GG378" s="9"/>
      <c r="GH378" s="9"/>
      <c r="GI378" s="9"/>
      <c r="GJ378" s="9"/>
      <c r="GK378" s="9"/>
      <c r="GL378" s="9"/>
      <c r="GM378" s="9"/>
      <c r="GN378" s="9"/>
      <c r="GO378" s="9"/>
      <c r="GP378" s="9"/>
      <c r="GQ378" s="9"/>
      <c r="GR378" s="9"/>
      <c r="GS378" s="9"/>
      <c r="GT378" s="9"/>
      <c r="GU378" s="9"/>
      <c r="GV378" s="9"/>
      <c r="GW378" s="9"/>
      <c r="GX378" s="9"/>
      <c r="GY378" s="9"/>
      <c r="GZ378" s="9"/>
      <c r="HA378" s="9"/>
      <c r="HB378" s="9"/>
      <c r="HC378" s="9"/>
      <c r="HD378" s="9"/>
      <c r="HE378" s="9"/>
      <c r="HF378" s="9"/>
      <c r="HG378" s="9"/>
      <c r="HH378" s="9"/>
      <c r="HI378" s="9"/>
      <c r="HJ378" s="9"/>
      <c r="HK378" s="9"/>
      <c r="HL378" s="9"/>
      <c r="HM378" s="9"/>
      <c r="HN378" s="9"/>
      <c r="HO378" s="9"/>
      <c r="HP378" s="9"/>
      <c r="HQ378" s="9"/>
      <c r="HR378" s="9"/>
      <c r="HS378" s="9"/>
      <c r="HT378" s="9"/>
      <c r="HU378" s="9"/>
      <c r="HV378" s="9"/>
      <c r="HW378" s="9"/>
      <c r="HX378" s="9"/>
      <c r="HY378" s="9"/>
      <c r="HZ378" s="9"/>
      <c r="IA378" s="9"/>
      <c r="IB378" s="9"/>
      <c r="IC378" s="9"/>
      <c r="ID378" s="9"/>
      <c r="IE378" s="9"/>
      <c r="IF378" s="9"/>
      <c r="IG378" s="9"/>
      <c r="IH378" s="9"/>
      <c r="II378" s="9"/>
      <c r="IJ378" s="9"/>
      <c r="IK378" s="9"/>
      <c r="IL378" s="9"/>
      <c r="IM378" s="9"/>
      <c r="IN378" s="9"/>
      <c r="IO378" s="9"/>
      <c r="IP378" s="9"/>
      <c r="IQ378" s="9"/>
      <c r="IR378" s="9"/>
      <c r="IS378" s="9"/>
      <c r="IT378" s="9"/>
      <c r="IU378" s="9"/>
      <c r="IV378" s="9"/>
      <c r="IW378" s="9"/>
      <c r="IX378" s="9"/>
      <c r="IY378" s="9"/>
      <c r="IZ378" s="9"/>
      <c r="JA378" s="9"/>
      <c r="JB378" s="9"/>
      <c r="JC378" s="9"/>
      <c r="JD378" s="9"/>
      <c r="JE378" s="9"/>
      <c r="JF378" s="9"/>
      <c r="JG378" s="9"/>
      <c r="JH378" s="9"/>
      <c r="JI378" s="9"/>
      <c r="JJ378" s="9"/>
      <c r="JK378" s="9"/>
      <c r="JL378" s="9"/>
      <c r="JM378" s="9"/>
      <c r="JN378" s="9"/>
      <c r="JO378" s="9"/>
      <c r="JP378" s="9"/>
      <c r="JQ378" s="9"/>
      <c r="JR378" s="9"/>
      <c r="JS378" s="9"/>
      <c r="JT378" s="9"/>
      <c r="JU378" s="9"/>
      <c r="JV378" s="9"/>
      <c r="JW378" s="9"/>
      <c r="JX378" s="9"/>
      <c r="JY378" s="9"/>
      <c r="JZ378" s="9"/>
      <c r="KA378" s="9"/>
      <c r="KB378" s="9"/>
      <c r="KC378" s="9"/>
      <c r="KD378" s="9"/>
      <c r="KE378" s="9"/>
      <c r="KF378" s="9"/>
      <c r="KG378" s="9"/>
      <c r="KH378" s="9"/>
      <c r="KI378" s="9"/>
      <c r="KJ378" s="9"/>
      <c r="KK378" s="9"/>
      <c r="KL378" s="9"/>
      <c r="KM378" s="9"/>
      <c r="KN378" s="9"/>
      <c r="KO378" s="9"/>
      <c r="KP378" s="9"/>
      <c r="KQ378" s="9"/>
      <c r="KR378" s="9"/>
      <c r="KS378" s="9"/>
      <c r="KT378" s="9"/>
      <c r="KU378" s="9"/>
      <c r="KV378" s="9"/>
      <c r="KW378" s="9"/>
      <c r="KX378" s="9"/>
      <c r="KY378" s="9"/>
      <c r="KZ378" s="9"/>
      <c r="LA378" s="9"/>
      <c r="LB378" s="9"/>
      <c r="LC378" s="9"/>
      <c r="LD378" s="9"/>
      <c r="LE378" s="9"/>
      <c r="LF378" s="9"/>
      <c r="LG378" s="9"/>
      <c r="LH378" s="9"/>
      <c r="LI378" s="9"/>
      <c r="LJ378" s="9"/>
      <c r="LK378" s="9"/>
      <c r="LL378" s="9"/>
      <c r="LM378" s="9"/>
      <c r="LN378" s="9"/>
      <c r="LO378" s="9"/>
      <c r="LP378" s="9"/>
      <c r="LQ378" s="9"/>
      <c r="LR378" s="9"/>
      <c r="LS378" s="9"/>
      <c r="LT378" s="9"/>
    </row>
    <row r="379" spans="1:332" s="15" customFormat="1" ht="110.25" x14ac:dyDescent="0.25">
      <c r="A379" s="662" t="str">
        <f>CONCATENATE(MUEBLES2[[#This Row],[No..]],"-",MUEBLES2[[#This Row],[No. Area ]],"-",MUEBLES2[[#This Row],[No. Del Bien ]],"-",MUEBLES2[[#This Row],[No. Consecutivo del Bien ]],"-",MUEBLES2[[#This Row],[No. de inventario]])</f>
        <v>05-51-171-001-0373</v>
      </c>
      <c r="B379" s="495"/>
      <c r="C379" s="495" t="s">
        <v>7097</v>
      </c>
      <c r="D379" s="494" t="s">
        <v>4063</v>
      </c>
      <c r="E379" s="495" t="str">
        <f>VLOOKUP(MUEBLES2[[#This Row],[No..]],EDIFICIOS[],2,FALSE)</f>
        <v>SISTEMA MUNICIPAL DIF</v>
      </c>
      <c r="F379" s="495" t="str">
        <f>VLOOKUP(MUEBLES2[[#This Row],[No..]],EDIFICIOS[],3,FALSE)</f>
        <v>AV. REFORMA S/N, SECCIÓN NORTE, MANZANA 2, SANTIAGO DE ANAYA, HIDALGO</v>
      </c>
      <c r="G379" s="496" t="s">
        <v>4296</v>
      </c>
      <c r="H379" s="494" t="str">
        <f>VLOOKUP(MUEBLES2[[#This Row],[No. Area ]],AREAS[],2,FALSE)</f>
        <v>UNIDAD BÁSICA DE REHABILITACIÓN</v>
      </c>
      <c r="I379" s="496" t="str">
        <f>VLOOKUP(MUEBLES2[[#This Row],[No. Area ]],AREAS[],5,FALSE)</f>
        <v>C. BELEN GONZÁLEZ BARRERA</v>
      </c>
      <c r="J379" s="496">
        <v>167</v>
      </c>
      <c r="K379" s="494" t="str">
        <f>VLOOKUP(MUEBLES2[[#This Row],[Núm. De nomina]],PERSONAL[],2,FALSE)</f>
        <v>ENF. AYLIN HERRERA LÓPEZ</v>
      </c>
      <c r="L379" s="496" t="str">
        <f>VLOOKUP(MUEBLES2[[#This Row],[Núm. De nomina]],PERSONAL[],3,FALSE)</f>
        <v>ENFERMERA</v>
      </c>
      <c r="M379" s="494" t="s">
        <v>4308</v>
      </c>
      <c r="N379" s="529" t="s">
        <v>4692</v>
      </c>
      <c r="O379" s="497" t="str">
        <f>VLOOKUP(MUEBLES2[[#This Row],[No. Del Bien ]],BIENES[],2,FALSE)</f>
        <v>LAVADORA</v>
      </c>
      <c r="P379" s="499" t="s">
        <v>2991</v>
      </c>
      <c r="Q379" s="529" t="s">
        <v>5315</v>
      </c>
      <c r="R379" s="494" t="s">
        <v>859</v>
      </c>
      <c r="S379" s="494" t="s">
        <v>557</v>
      </c>
      <c r="T379" s="494" t="s">
        <v>557</v>
      </c>
      <c r="U379" s="494" t="s">
        <v>40</v>
      </c>
      <c r="V379" s="525">
        <v>42401</v>
      </c>
      <c r="W379" s="528" t="s">
        <v>565</v>
      </c>
      <c r="X379" s="528"/>
      <c r="Y379" s="528"/>
      <c r="Z379" s="510" t="s">
        <v>26</v>
      </c>
      <c r="AA379" s="546"/>
      <c r="AB379" s="493"/>
      <c r="AC379" s="600"/>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c r="DA379" s="9"/>
      <c r="DB379" s="9"/>
      <c r="DC379" s="9"/>
      <c r="DD379" s="9"/>
      <c r="DE379" s="9"/>
      <c r="DF379" s="9"/>
      <c r="DG379" s="9"/>
      <c r="DH379" s="9"/>
      <c r="DI379" s="9"/>
      <c r="DJ379" s="9"/>
      <c r="DK379" s="9"/>
      <c r="DL379" s="9"/>
      <c r="DM379" s="9"/>
      <c r="DN379" s="9"/>
      <c r="DO379" s="9"/>
      <c r="DP379" s="9"/>
      <c r="DQ379" s="9"/>
      <c r="DR379" s="9"/>
      <c r="DS379" s="9"/>
      <c r="DT379" s="9"/>
      <c r="DU379" s="9"/>
      <c r="DV379" s="9"/>
      <c r="DW379" s="9"/>
      <c r="DX379" s="9"/>
      <c r="DY379" s="9"/>
      <c r="DZ379" s="9"/>
      <c r="EA379" s="9"/>
      <c r="EB379" s="9"/>
      <c r="EC379" s="9"/>
      <c r="ED379" s="9"/>
      <c r="EE379" s="9"/>
      <c r="EF379" s="9"/>
      <c r="EG379" s="9"/>
      <c r="EH379" s="9"/>
      <c r="EI379" s="9"/>
      <c r="EJ379" s="9"/>
      <c r="EK379" s="9"/>
      <c r="EL379" s="9"/>
      <c r="EM379" s="9"/>
      <c r="EN379" s="9"/>
      <c r="EO379" s="9"/>
      <c r="EP379" s="9"/>
      <c r="EQ379" s="9"/>
      <c r="ER379" s="9"/>
      <c r="ES379" s="9"/>
      <c r="ET379" s="9"/>
      <c r="EU379" s="9"/>
      <c r="EV379" s="9"/>
      <c r="EW379" s="9"/>
      <c r="EX379" s="9"/>
      <c r="EY379" s="9"/>
      <c r="EZ379" s="9"/>
      <c r="FA379" s="9"/>
      <c r="FB379" s="9"/>
      <c r="FC379" s="9"/>
      <c r="FD379" s="9"/>
      <c r="FE379" s="9"/>
      <c r="FF379" s="9"/>
      <c r="FG379" s="9"/>
      <c r="FH379" s="9"/>
      <c r="FI379" s="9"/>
      <c r="FJ379" s="9"/>
      <c r="FK379" s="9"/>
      <c r="FL379" s="9"/>
      <c r="FM379" s="9"/>
      <c r="FN379" s="9"/>
      <c r="FO379" s="9"/>
      <c r="FP379" s="9"/>
      <c r="FQ379" s="9"/>
      <c r="FR379" s="9"/>
      <c r="FS379" s="9"/>
      <c r="FT379" s="9"/>
      <c r="FU379" s="9"/>
      <c r="FV379" s="9"/>
      <c r="FW379" s="9"/>
      <c r="FX379" s="9"/>
      <c r="FY379" s="9"/>
      <c r="FZ379" s="9"/>
      <c r="GA379" s="9"/>
      <c r="GB379" s="9"/>
      <c r="GC379" s="9"/>
      <c r="GD379" s="9"/>
      <c r="GE379" s="9"/>
      <c r="GF379" s="9"/>
      <c r="GG379" s="9"/>
      <c r="GH379" s="9"/>
      <c r="GI379" s="9"/>
      <c r="GJ379" s="9"/>
      <c r="GK379" s="9"/>
      <c r="GL379" s="9"/>
      <c r="GM379" s="9"/>
      <c r="GN379" s="9"/>
      <c r="GO379" s="9"/>
      <c r="GP379" s="9"/>
      <c r="GQ379" s="9"/>
      <c r="GR379" s="9"/>
      <c r="GS379" s="9"/>
      <c r="GT379" s="9"/>
      <c r="GU379" s="9"/>
      <c r="GV379" s="9"/>
      <c r="GW379" s="9"/>
      <c r="GX379" s="9"/>
      <c r="GY379" s="9"/>
      <c r="GZ379" s="9"/>
      <c r="HA379" s="9"/>
      <c r="HB379" s="9"/>
      <c r="HC379" s="9"/>
      <c r="HD379" s="9"/>
      <c r="HE379" s="9"/>
      <c r="HF379" s="9"/>
      <c r="HG379" s="9"/>
      <c r="HH379" s="9"/>
      <c r="HI379" s="9"/>
      <c r="HJ379" s="9"/>
      <c r="HK379" s="9"/>
      <c r="HL379" s="9"/>
      <c r="HM379" s="9"/>
      <c r="HN379" s="9"/>
      <c r="HO379" s="9"/>
      <c r="HP379" s="9"/>
      <c r="HQ379" s="9"/>
      <c r="HR379" s="9"/>
      <c r="HS379" s="9"/>
      <c r="HT379" s="9"/>
      <c r="HU379" s="9"/>
      <c r="HV379" s="9"/>
      <c r="HW379" s="9"/>
      <c r="HX379" s="9"/>
      <c r="HY379" s="9"/>
      <c r="HZ379" s="9"/>
      <c r="IA379" s="9"/>
      <c r="IB379" s="9"/>
      <c r="IC379" s="9"/>
      <c r="ID379" s="9"/>
      <c r="IE379" s="9"/>
      <c r="IF379" s="9"/>
      <c r="IG379" s="9"/>
      <c r="IH379" s="9"/>
      <c r="II379" s="9"/>
      <c r="IJ379" s="9"/>
      <c r="IK379" s="9"/>
      <c r="IL379" s="9"/>
      <c r="IM379" s="9"/>
      <c r="IN379" s="9"/>
      <c r="IO379" s="9"/>
      <c r="IP379" s="9"/>
      <c r="IQ379" s="9"/>
      <c r="IR379" s="9"/>
      <c r="IS379" s="9"/>
      <c r="IT379" s="9"/>
      <c r="IU379" s="9"/>
      <c r="IV379" s="9"/>
      <c r="IW379" s="9"/>
      <c r="IX379" s="9"/>
      <c r="IY379" s="9"/>
      <c r="IZ379" s="9"/>
      <c r="JA379" s="9"/>
      <c r="JB379" s="9"/>
      <c r="JC379" s="9"/>
      <c r="JD379" s="9"/>
      <c r="JE379" s="9"/>
      <c r="JF379" s="9"/>
      <c r="JG379" s="9"/>
      <c r="JH379" s="9"/>
      <c r="JI379" s="9"/>
      <c r="JJ379" s="9"/>
      <c r="JK379" s="9"/>
      <c r="JL379" s="9"/>
      <c r="JM379" s="9"/>
      <c r="JN379" s="9"/>
      <c r="JO379" s="9"/>
      <c r="JP379" s="9"/>
      <c r="JQ379" s="9"/>
      <c r="JR379" s="9"/>
      <c r="JS379" s="9"/>
      <c r="JT379" s="9"/>
      <c r="JU379" s="9"/>
      <c r="JV379" s="9"/>
      <c r="JW379" s="9"/>
      <c r="JX379" s="9"/>
      <c r="JY379" s="9"/>
      <c r="JZ379" s="9"/>
      <c r="KA379" s="9"/>
      <c r="KB379" s="9"/>
      <c r="KC379" s="9"/>
      <c r="KD379" s="9"/>
      <c r="KE379" s="9"/>
      <c r="KF379" s="9"/>
      <c r="KG379" s="9"/>
      <c r="KH379" s="9"/>
      <c r="KI379" s="9"/>
      <c r="KJ379" s="9"/>
      <c r="KK379" s="9"/>
      <c r="KL379" s="9"/>
      <c r="KM379" s="9"/>
      <c r="KN379" s="9"/>
      <c r="KO379" s="9"/>
      <c r="KP379" s="9"/>
      <c r="KQ379" s="9"/>
      <c r="KR379" s="9"/>
      <c r="KS379" s="9"/>
      <c r="KT379" s="9"/>
      <c r="KU379" s="9"/>
      <c r="KV379" s="9"/>
      <c r="KW379" s="9"/>
      <c r="KX379" s="9"/>
      <c r="KY379" s="9"/>
      <c r="KZ379" s="9"/>
      <c r="LA379" s="9"/>
      <c r="LB379" s="9"/>
      <c r="LC379" s="9"/>
      <c r="LD379" s="9"/>
      <c r="LE379" s="9"/>
      <c r="LF379" s="9"/>
      <c r="LG379" s="9"/>
      <c r="LH379" s="9"/>
      <c r="LI379" s="9"/>
      <c r="LJ379" s="9"/>
      <c r="LK379" s="9"/>
      <c r="LL379" s="9"/>
      <c r="LM379" s="9"/>
      <c r="LN379" s="9"/>
      <c r="LO379" s="9"/>
      <c r="LP379" s="9"/>
      <c r="LQ379" s="9"/>
      <c r="LR379" s="9"/>
      <c r="LS379" s="9"/>
      <c r="LT379" s="9"/>
    </row>
    <row r="380" spans="1:332" s="15" customFormat="1" ht="110.25" x14ac:dyDescent="0.25">
      <c r="A380" s="662" t="str">
        <f>CONCATENATE(MUEBLES2[[#This Row],[No..]],"-",MUEBLES2[[#This Row],[No. Area ]],"-",MUEBLES2[[#This Row],[No. Del Bien ]],"-",MUEBLES2[[#This Row],[No. Consecutivo del Bien ]],"-",MUEBLES2[[#This Row],[No. de inventario]])</f>
        <v>05-51-165-001-0374</v>
      </c>
      <c r="B380" s="495"/>
      <c r="C380" s="495" t="s">
        <v>7098</v>
      </c>
      <c r="D380" s="494" t="s">
        <v>4063</v>
      </c>
      <c r="E380" s="495" t="str">
        <f>VLOOKUP(MUEBLES2[[#This Row],[No..]],EDIFICIOS[],2,FALSE)</f>
        <v>SISTEMA MUNICIPAL DIF</v>
      </c>
      <c r="F380" s="495" t="str">
        <f>VLOOKUP(MUEBLES2[[#This Row],[No..]],EDIFICIOS[],3,FALSE)</f>
        <v>AV. REFORMA S/N, SECCIÓN NORTE, MANZANA 2, SANTIAGO DE ANAYA, HIDALGO</v>
      </c>
      <c r="G380" s="496" t="s">
        <v>4296</v>
      </c>
      <c r="H380" s="494" t="str">
        <f>VLOOKUP(MUEBLES2[[#This Row],[No. Area ]],AREAS[],2,FALSE)</f>
        <v>UNIDAD BÁSICA DE REHABILITACIÓN</v>
      </c>
      <c r="I380" s="496" t="str">
        <f>VLOOKUP(MUEBLES2[[#This Row],[No. Area ]],AREAS[],5,FALSE)</f>
        <v>C. BELEN GONZÁLEZ BARRERA</v>
      </c>
      <c r="J380" s="496">
        <v>167</v>
      </c>
      <c r="K380" s="494" t="str">
        <f>VLOOKUP(MUEBLES2[[#This Row],[Núm. De nomina]],PERSONAL[],2,FALSE)</f>
        <v>ENF. AYLIN HERRERA LÓPEZ</v>
      </c>
      <c r="L380" s="496" t="str">
        <f>VLOOKUP(MUEBLES2[[#This Row],[Núm. De nomina]],PERSONAL[],3,FALSE)</f>
        <v>ENFERMERA</v>
      </c>
      <c r="M380" s="494" t="s">
        <v>4795</v>
      </c>
      <c r="N380" s="529" t="s">
        <v>4692</v>
      </c>
      <c r="O380" s="497" t="str">
        <f>VLOOKUP(MUEBLES2[[#This Row],[No. Del Bien ]],BIENES[],2,FALSE)</f>
        <v>LÁMPARA DE CHICOTE</v>
      </c>
      <c r="P380" s="499" t="s">
        <v>2993</v>
      </c>
      <c r="Q380" s="529" t="s">
        <v>5316</v>
      </c>
      <c r="R380" s="494" t="s">
        <v>557</v>
      </c>
      <c r="S380" s="494" t="s">
        <v>557</v>
      </c>
      <c r="T380" s="494" t="s">
        <v>557</v>
      </c>
      <c r="U380" s="494" t="s">
        <v>40</v>
      </c>
      <c r="V380" s="525">
        <v>42401</v>
      </c>
      <c r="W380" s="528" t="s">
        <v>565</v>
      </c>
      <c r="X380" s="528"/>
      <c r="Y380" s="528"/>
      <c r="Z380" s="510" t="s">
        <v>26</v>
      </c>
      <c r="AA380" s="546"/>
      <c r="AB380" s="493"/>
      <c r="AC380" s="600"/>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c r="DA380" s="9"/>
      <c r="DB380" s="9"/>
      <c r="DC380" s="9"/>
      <c r="DD380" s="9"/>
      <c r="DE380" s="9"/>
      <c r="DF380" s="9"/>
      <c r="DG380" s="9"/>
      <c r="DH380" s="9"/>
      <c r="DI380" s="9"/>
      <c r="DJ380" s="9"/>
      <c r="DK380" s="9"/>
      <c r="DL380" s="9"/>
      <c r="DM380" s="9"/>
      <c r="DN380" s="9"/>
      <c r="DO380" s="9"/>
      <c r="DP380" s="9"/>
      <c r="DQ380" s="9"/>
      <c r="DR380" s="9"/>
      <c r="DS380" s="9"/>
      <c r="DT380" s="9"/>
      <c r="DU380" s="9"/>
      <c r="DV380" s="9"/>
      <c r="DW380" s="9"/>
      <c r="DX380" s="9"/>
      <c r="DY380" s="9"/>
      <c r="DZ380" s="9"/>
      <c r="EA380" s="9"/>
      <c r="EB380" s="9"/>
      <c r="EC380" s="9"/>
      <c r="ED380" s="9"/>
      <c r="EE380" s="9"/>
      <c r="EF380" s="9"/>
      <c r="EG380" s="9"/>
      <c r="EH380" s="9"/>
      <c r="EI380" s="9"/>
      <c r="EJ380" s="9"/>
      <c r="EK380" s="9"/>
      <c r="EL380" s="9"/>
      <c r="EM380" s="9"/>
      <c r="EN380" s="9"/>
      <c r="EO380" s="9"/>
      <c r="EP380" s="9"/>
      <c r="EQ380" s="9"/>
      <c r="ER380" s="9"/>
      <c r="ES380" s="9"/>
      <c r="ET380" s="9"/>
      <c r="EU380" s="9"/>
      <c r="EV380" s="9"/>
      <c r="EW380" s="9"/>
      <c r="EX380" s="9"/>
      <c r="EY380" s="9"/>
      <c r="EZ380" s="9"/>
      <c r="FA380" s="9"/>
      <c r="FB380" s="9"/>
      <c r="FC380" s="9"/>
      <c r="FD380" s="9"/>
      <c r="FE380" s="9"/>
      <c r="FF380" s="9"/>
      <c r="FG380" s="9"/>
      <c r="FH380" s="9"/>
      <c r="FI380" s="9"/>
      <c r="FJ380" s="9"/>
      <c r="FK380" s="9"/>
      <c r="FL380" s="9"/>
      <c r="FM380" s="9"/>
      <c r="FN380" s="9"/>
      <c r="FO380" s="9"/>
      <c r="FP380" s="9"/>
      <c r="FQ380" s="9"/>
      <c r="FR380" s="9"/>
      <c r="FS380" s="9"/>
      <c r="FT380" s="9"/>
      <c r="FU380" s="9"/>
      <c r="FV380" s="9"/>
      <c r="FW380" s="9"/>
      <c r="FX380" s="9"/>
      <c r="FY380" s="9"/>
      <c r="FZ380" s="9"/>
      <c r="GA380" s="9"/>
      <c r="GB380" s="9"/>
      <c r="GC380" s="9"/>
      <c r="GD380" s="9"/>
      <c r="GE380" s="9"/>
      <c r="GF380" s="9"/>
      <c r="GG380" s="9"/>
      <c r="GH380" s="9"/>
      <c r="GI380" s="9"/>
      <c r="GJ380" s="9"/>
      <c r="GK380" s="9"/>
      <c r="GL380" s="9"/>
      <c r="GM380" s="9"/>
      <c r="GN380" s="9"/>
      <c r="GO380" s="9"/>
      <c r="GP380" s="9"/>
      <c r="GQ380" s="9"/>
      <c r="GR380" s="9"/>
      <c r="GS380" s="9"/>
      <c r="GT380" s="9"/>
      <c r="GU380" s="9"/>
      <c r="GV380" s="9"/>
      <c r="GW380" s="9"/>
      <c r="GX380" s="9"/>
      <c r="GY380" s="9"/>
      <c r="GZ380" s="9"/>
      <c r="HA380" s="9"/>
      <c r="HB380" s="9"/>
      <c r="HC380" s="9"/>
      <c r="HD380" s="9"/>
      <c r="HE380" s="9"/>
      <c r="HF380" s="9"/>
      <c r="HG380" s="9"/>
      <c r="HH380" s="9"/>
      <c r="HI380" s="9"/>
      <c r="HJ380" s="9"/>
      <c r="HK380" s="9"/>
      <c r="HL380" s="9"/>
      <c r="HM380" s="9"/>
      <c r="HN380" s="9"/>
      <c r="HO380" s="9"/>
      <c r="HP380" s="9"/>
      <c r="HQ380" s="9"/>
      <c r="HR380" s="9"/>
      <c r="HS380" s="9"/>
      <c r="HT380" s="9"/>
      <c r="HU380" s="9"/>
      <c r="HV380" s="9"/>
      <c r="HW380" s="9"/>
      <c r="HX380" s="9"/>
      <c r="HY380" s="9"/>
      <c r="HZ380" s="9"/>
      <c r="IA380" s="9"/>
      <c r="IB380" s="9"/>
      <c r="IC380" s="9"/>
      <c r="ID380" s="9"/>
      <c r="IE380" s="9"/>
      <c r="IF380" s="9"/>
      <c r="IG380" s="9"/>
      <c r="IH380" s="9"/>
      <c r="II380" s="9"/>
      <c r="IJ380" s="9"/>
      <c r="IK380" s="9"/>
      <c r="IL380" s="9"/>
      <c r="IM380" s="9"/>
      <c r="IN380" s="9"/>
      <c r="IO380" s="9"/>
      <c r="IP380" s="9"/>
      <c r="IQ380" s="9"/>
      <c r="IR380" s="9"/>
      <c r="IS380" s="9"/>
      <c r="IT380" s="9"/>
      <c r="IU380" s="9"/>
      <c r="IV380" s="9"/>
      <c r="IW380" s="9"/>
      <c r="IX380" s="9"/>
      <c r="IY380" s="9"/>
      <c r="IZ380" s="9"/>
      <c r="JA380" s="9"/>
      <c r="JB380" s="9"/>
      <c r="JC380" s="9"/>
      <c r="JD380" s="9"/>
      <c r="JE380" s="9"/>
      <c r="JF380" s="9"/>
      <c r="JG380" s="9"/>
      <c r="JH380" s="9"/>
      <c r="JI380" s="9"/>
      <c r="JJ380" s="9"/>
      <c r="JK380" s="9"/>
      <c r="JL380" s="9"/>
      <c r="JM380" s="9"/>
      <c r="JN380" s="9"/>
      <c r="JO380" s="9"/>
      <c r="JP380" s="9"/>
      <c r="JQ380" s="9"/>
      <c r="JR380" s="9"/>
      <c r="JS380" s="9"/>
      <c r="JT380" s="9"/>
      <c r="JU380" s="9"/>
      <c r="JV380" s="9"/>
      <c r="JW380" s="9"/>
      <c r="JX380" s="9"/>
      <c r="JY380" s="9"/>
      <c r="JZ380" s="9"/>
      <c r="KA380" s="9"/>
      <c r="KB380" s="9"/>
      <c r="KC380" s="9"/>
      <c r="KD380" s="9"/>
      <c r="KE380" s="9"/>
      <c r="KF380" s="9"/>
      <c r="KG380" s="9"/>
      <c r="KH380" s="9"/>
      <c r="KI380" s="9"/>
      <c r="KJ380" s="9"/>
      <c r="KK380" s="9"/>
      <c r="KL380" s="9"/>
      <c r="KM380" s="9"/>
      <c r="KN380" s="9"/>
      <c r="KO380" s="9"/>
      <c r="KP380" s="9"/>
      <c r="KQ380" s="9"/>
      <c r="KR380" s="9"/>
      <c r="KS380" s="9"/>
      <c r="KT380" s="9"/>
      <c r="KU380" s="9"/>
      <c r="KV380" s="9"/>
      <c r="KW380" s="9"/>
      <c r="KX380" s="9"/>
      <c r="KY380" s="9"/>
      <c r="KZ380" s="9"/>
      <c r="LA380" s="9"/>
      <c r="LB380" s="9"/>
      <c r="LC380" s="9"/>
      <c r="LD380" s="9"/>
      <c r="LE380" s="9"/>
      <c r="LF380" s="9"/>
      <c r="LG380" s="9"/>
      <c r="LH380" s="9"/>
      <c r="LI380" s="9"/>
      <c r="LJ380" s="9"/>
      <c r="LK380" s="9"/>
      <c r="LL380" s="9"/>
      <c r="LM380" s="9"/>
      <c r="LN380" s="9"/>
      <c r="LO380" s="9"/>
      <c r="LP380" s="9"/>
      <c r="LQ380" s="9"/>
      <c r="LR380" s="9"/>
      <c r="LS380" s="9"/>
      <c r="LT380" s="9"/>
    </row>
    <row r="381" spans="1:332" s="15" customFormat="1" ht="110.25" x14ac:dyDescent="0.25">
      <c r="A381" s="662" t="str">
        <f>CONCATENATE(MUEBLES2[[#This Row],[No..]],"-",MUEBLES2[[#This Row],[No. Area ]],"-",MUEBLES2[[#This Row],[No. Del Bien ]],"-",MUEBLES2[[#This Row],[No. Consecutivo del Bien ]],"-",MUEBLES2[[#This Row],[No. de inventario]])</f>
        <v>05-51-149-002-0375</v>
      </c>
      <c r="B381" s="495"/>
      <c r="C381" s="495" t="s">
        <v>7099</v>
      </c>
      <c r="D381" s="494" t="s">
        <v>4063</v>
      </c>
      <c r="E381" s="495" t="str">
        <f>VLOOKUP(MUEBLES2[[#This Row],[No..]],EDIFICIOS[],2,FALSE)</f>
        <v>SISTEMA MUNICIPAL DIF</v>
      </c>
      <c r="F381" s="495" t="str">
        <f>VLOOKUP(MUEBLES2[[#This Row],[No..]],EDIFICIOS[],3,FALSE)</f>
        <v>AV. REFORMA S/N, SECCIÓN NORTE, MANZANA 2, SANTIAGO DE ANAYA, HIDALGO</v>
      </c>
      <c r="G381" s="496" t="s">
        <v>4296</v>
      </c>
      <c r="H381" s="494" t="str">
        <f>VLOOKUP(MUEBLES2[[#This Row],[No. Area ]],AREAS[],2,FALSE)</f>
        <v>UNIDAD BÁSICA DE REHABILITACIÓN</v>
      </c>
      <c r="I381" s="496" t="str">
        <f>VLOOKUP(MUEBLES2[[#This Row],[No. Area ]],AREAS[],5,FALSE)</f>
        <v>C. BELEN GONZÁLEZ BARRERA</v>
      </c>
      <c r="J381" s="496">
        <v>183</v>
      </c>
      <c r="K381" s="494" t="str">
        <f>VLOOKUP(MUEBLES2[[#This Row],[Núm. De nomina]],PERSONAL[],2,FALSE)</f>
        <v>LTF. JAQUELINE RAMÍREZ MARTÍNEZ</v>
      </c>
      <c r="L381" s="496" t="str">
        <f>VLOOKUP(MUEBLES2[[#This Row],[Núm. De nomina]],PERSONAL[],3,FALSE)</f>
        <v>TERAPEUTA</v>
      </c>
      <c r="M381" s="494" t="s">
        <v>4402</v>
      </c>
      <c r="N381" s="529" t="s">
        <v>4693</v>
      </c>
      <c r="O381" s="497" t="str">
        <f>VLOOKUP(MUEBLES2[[#This Row],[No. Del Bien ]],BIENES[],2,FALSE)</f>
        <v>HORNO</v>
      </c>
      <c r="P381" s="499" t="s">
        <v>2595</v>
      </c>
      <c r="Q381" s="529" t="s">
        <v>5317</v>
      </c>
      <c r="R381" s="494" t="s">
        <v>2596</v>
      </c>
      <c r="S381" s="494" t="s">
        <v>2597</v>
      </c>
      <c r="T381" s="494" t="s">
        <v>2995</v>
      </c>
      <c r="U381" s="494" t="s">
        <v>2996</v>
      </c>
      <c r="V381" s="525">
        <v>44131</v>
      </c>
      <c r="W381" s="528">
        <v>3362.56</v>
      </c>
      <c r="X381" s="528"/>
      <c r="Y381" s="528"/>
      <c r="Z381" s="510" t="s">
        <v>33</v>
      </c>
      <c r="AA381" s="546"/>
      <c r="AB381" s="493"/>
      <c r="AC381" s="600"/>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c r="DA381" s="9"/>
      <c r="DB381" s="9"/>
      <c r="DC381" s="9"/>
      <c r="DD381" s="9"/>
      <c r="DE381" s="9"/>
      <c r="DF381" s="9"/>
      <c r="DG381" s="9"/>
      <c r="DH381" s="9"/>
      <c r="DI381" s="9"/>
      <c r="DJ381" s="9"/>
      <c r="DK381" s="9"/>
      <c r="DL381" s="9"/>
      <c r="DM381" s="9"/>
      <c r="DN381" s="9"/>
      <c r="DO381" s="9"/>
      <c r="DP381" s="9"/>
      <c r="DQ381" s="9"/>
      <c r="DR381" s="9"/>
      <c r="DS381" s="9"/>
      <c r="DT381" s="9"/>
      <c r="DU381" s="9"/>
      <c r="DV381" s="9"/>
      <c r="DW381" s="9"/>
      <c r="DX381" s="9"/>
      <c r="DY381" s="9"/>
      <c r="DZ381" s="9"/>
      <c r="EA381" s="9"/>
      <c r="EB381" s="9"/>
      <c r="EC381" s="9"/>
      <c r="ED381" s="9"/>
      <c r="EE381" s="9"/>
      <c r="EF381" s="9"/>
      <c r="EG381" s="9"/>
      <c r="EH381" s="9"/>
      <c r="EI381" s="9"/>
      <c r="EJ381" s="9"/>
      <c r="EK381" s="9"/>
      <c r="EL381" s="9"/>
      <c r="EM381" s="9"/>
      <c r="EN381" s="9"/>
      <c r="EO381" s="9"/>
      <c r="EP381" s="9"/>
      <c r="EQ381" s="9"/>
      <c r="ER381" s="9"/>
      <c r="ES381" s="9"/>
      <c r="ET381" s="9"/>
      <c r="EU381" s="9"/>
      <c r="EV381" s="9"/>
      <c r="EW381" s="9"/>
      <c r="EX381" s="9"/>
      <c r="EY381" s="9"/>
      <c r="EZ381" s="9"/>
      <c r="FA381" s="9"/>
      <c r="FB381" s="9"/>
      <c r="FC381" s="9"/>
      <c r="FD381" s="9"/>
      <c r="FE381" s="9"/>
      <c r="FF381" s="9"/>
      <c r="FG381" s="9"/>
      <c r="FH381" s="9"/>
      <c r="FI381" s="9"/>
      <c r="FJ381" s="9"/>
      <c r="FK381" s="9"/>
      <c r="FL381" s="9"/>
      <c r="FM381" s="9"/>
      <c r="FN381" s="9"/>
      <c r="FO381" s="9"/>
      <c r="FP381" s="9"/>
      <c r="FQ381" s="9"/>
      <c r="FR381" s="9"/>
      <c r="FS381" s="9"/>
      <c r="FT381" s="9"/>
      <c r="FU381" s="9"/>
      <c r="FV381" s="9"/>
      <c r="FW381" s="9"/>
      <c r="FX381" s="9"/>
      <c r="FY381" s="9"/>
      <c r="FZ381" s="9"/>
      <c r="GA381" s="9"/>
      <c r="GB381" s="9"/>
      <c r="GC381" s="9"/>
      <c r="GD381" s="9"/>
      <c r="GE381" s="9"/>
      <c r="GF381" s="9"/>
      <c r="GG381" s="9"/>
      <c r="GH381" s="9"/>
      <c r="GI381" s="9"/>
      <c r="GJ381" s="9"/>
      <c r="GK381" s="9"/>
      <c r="GL381" s="9"/>
      <c r="GM381" s="9"/>
      <c r="GN381" s="9"/>
      <c r="GO381" s="9"/>
      <c r="GP381" s="9"/>
      <c r="GQ381" s="9"/>
      <c r="GR381" s="9"/>
      <c r="GS381" s="9"/>
      <c r="GT381" s="9"/>
      <c r="GU381" s="9"/>
      <c r="GV381" s="9"/>
      <c r="GW381" s="9"/>
      <c r="GX381" s="9"/>
      <c r="GY381" s="9"/>
      <c r="GZ381" s="9"/>
      <c r="HA381" s="9"/>
      <c r="HB381" s="9"/>
      <c r="HC381" s="9"/>
      <c r="HD381" s="9"/>
      <c r="HE381" s="9"/>
      <c r="HF381" s="9"/>
      <c r="HG381" s="9"/>
      <c r="HH381" s="9"/>
      <c r="HI381" s="9"/>
      <c r="HJ381" s="9"/>
      <c r="HK381" s="9"/>
      <c r="HL381" s="9"/>
      <c r="HM381" s="9"/>
      <c r="HN381" s="9"/>
      <c r="HO381" s="9"/>
      <c r="HP381" s="9"/>
      <c r="HQ381" s="9"/>
      <c r="HR381" s="9"/>
      <c r="HS381" s="9"/>
      <c r="HT381" s="9"/>
      <c r="HU381" s="9"/>
      <c r="HV381" s="9"/>
      <c r="HW381" s="9"/>
      <c r="HX381" s="9"/>
      <c r="HY381" s="9"/>
      <c r="HZ381" s="9"/>
      <c r="IA381" s="9"/>
      <c r="IB381" s="9"/>
      <c r="IC381" s="9"/>
      <c r="ID381" s="9"/>
      <c r="IE381" s="9"/>
      <c r="IF381" s="9"/>
      <c r="IG381" s="9"/>
      <c r="IH381" s="9"/>
      <c r="II381" s="9"/>
      <c r="IJ381" s="9"/>
      <c r="IK381" s="9"/>
      <c r="IL381" s="9"/>
      <c r="IM381" s="9"/>
      <c r="IN381" s="9"/>
      <c r="IO381" s="9"/>
      <c r="IP381" s="9"/>
      <c r="IQ381" s="9"/>
      <c r="IR381" s="9"/>
      <c r="IS381" s="9"/>
      <c r="IT381" s="9"/>
      <c r="IU381" s="9"/>
      <c r="IV381" s="9"/>
      <c r="IW381" s="9"/>
      <c r="IX381" s="9"/>
      <c r="IY381" s="9"/>
      <c r="IZ381" s="9"/>
      <c r="JA381" s="9"/>
      <c r="JB381" s="9"/>
      <c r="JC381" s="9"/>
      <c r="JD381" s="9"/>
      <c r="JE381" s="9"/>
      <c r="JF381" s="9"/>
      <c r="JG381" s="9"/>
      <c r="JH381" s="9"/>
      <c r="JI381" s="9"/>
      <c r="JJ381" s="9"/>
      <c r="JK381" s="9"/>
      <c r="JL381" s="9"/>
      <c r="JM381" s="9"/>
      <c r="JN381" s="9"/>
      <c r="JO381" s="9"/>
      <c r="JP381" s="9"/>
      <c r="JQ381" s="9"/>
      <c r="JR381" s="9"/>
      <c r="JS381" s="9"/>
      <c r="JT381" s="9"/>
      <c r="JU381" s="9"/>
      <c r="JV381" s="9"/>
      <c r="JW381" s="9"/>
      <c r="JX381" s="9"/>
      <c r="JY381" s="9"/>
      <c r="JZ381" s="9"/>
      <c r="KA381" s="9"/>
      <c r="KB381" s="9"/>
      <c r="KC381" s="9"/>
      <c r="KD381" s="9"/>
      <c r="KE381" s="9"/>
      <c r="KF381" s="9"/>
      <c r="KG381" s="9"/>
      <c r="KH381" s="9"/>
      <c r="KI381" s="9"/>
      <c r="KJ381" s="9"/>
      <c r="KK381" s="9"/>
      <c r="KL381" s="9"/>
      <c r="KM381" s="9"/>
      <c r="KN381" s="9"/>
      <c r="KO381" s="9"/>
      <c r="KP381" s="9"/>
      <c r="KQ381" s="9"/>
      <c r="KR381" s="9"/>
      <c r="KS381" s="9"/>
      <c r="KT381" s="9"/>
      <c r="KU381" s="9"/>
      <c r="KV381" s="9"/>
      <c r="KW381" s="9"/>
      <c r="KX381" s="9"/>
      <c r="KY381" s="9"/>
      <c r="KZ381" s="9"/>
      <c r="LA381" s="9"/>
      <c r="LB381" s="9"/>
      <c r="LC381" s="9"/>
      <c r="LD381" s="9"/>
      <c r="LE381" s="9"/>
      <c r="LF381" s="9"/>
      <c r="LG381" s="9"/>
      <c r="LH381" s="9"/>
      <c r="LI381" s="9"/>
      <c r="LJ381" s="9"/>
      <c r="LK381" s="9"/>
      <c r="LL381" s="9"/>
      <c r="LM381" s="9"/>
      <c r="LN381" s="9"/>
      <c r="LO381" s="9"/>
      <c r="LP381" s="9"/>
      <c r="LQ381" s="9"/>
      <c r="LR381" s="9"/>
      <c r="LS381" s="9"/>
      <c r="LT381" s="9"/>
    </row>
    <row r="382" spans="1:332" s="15" customFormat="1" ht="110.25" x14ac:dyDescent="0.25">
      <c r="A382" s="662" t="str">
        <f>CONCATENATE(MUEBLES2[[#This Row],[No..]],"-",MUEBLES2[[#This Row],[No. Area ]],"-",MUEBLES2[[#This Row],[No. Del Bien ]],"-",MUEBLES2[[#This Row],[No. Consecutivo del Bien ]],"-",MUEBLES2[[#This Row],[No. de inventario]])</f>
        <v>05-51-275-006-0376</v>
      </c>
      <c r="B382" s="495"/>
      <c r="C382" s="495" t="s">
        <v>7100</v>
      </c>
      <c r="D382" s="494" t="s">
        <v>4063</v>
      </c>
      <c r="E382" s="495" t="str">
        <f>VLOOKUP(MUEBLES2[[#This Row],[No..]],EDIFICIOS[],2,FALSE)</f>
        <v>SISTEMA MUNICIPAL DIF</v>
      </c>
      <c r="F382" s="495" t="str">
        <f>VLOOKUP(MUEBLES2[[#This Row],[No..]],EDIFICIOS[],3,FALSE)</f>
        <v>AV. REFORMA S/N, SECCIÓN NORTE, MANZANA 2, SANTIAGO DE ANAYA, HIDALGO</v>
      </c>
      <c r="G382" s="496" t="s">
        <v>4296</v>
      </c>
      <c r="H382" s="494" t="str">
        <f>VLOOKUP(MUEBLES2[[#This Row],[No. Area ]],AREAS[],2,FALSE)</f>
        <v>UNIDAD BÁSICA DE REHABILITACIÓN</v>
      </c>
      <c r="I382" s="496" t="str">
        <f>VLOOKUP(MUEBLES2[[#This Row],[No. Area ]],AREAS[],5,FALSE)</f>
        <v>C. BELEN GONZÁLEZ BARRERA</v>
      </c>
      <c r="J382" s="496">
        <v>110</v>
      </c>
      <c r="K382" s="494" t="str">
        <f>VLOOKUP(MUEBLES2[[#This Row],[Núm. De nomina]],PERSONAL[],2,FALSE)</f>
        <v>PSIC. MARÍA JOSÉ HERNÁNDEZ VALDEZ</v>
      </c>
      <c r="L382" s="496" t="str">
        <f>VLOOKUP(MUEBLES2[[#This Row],[Núm. De nomina]],PERSONAL[],3,FALSE)</f>
        <v>PSICOLOGA</v>
      </c>
      <c r="M382" s="494" t="s">
        <v>4908</v>
      </c>
      <c r="N382" s="529" t="s">
        <v>4697</v>
      </c>
      <c r="O382" s="497" t="str">
        <f>VLOOKUP(MUEBLES2[[#This Row],[No. Del Bien ]],BIENES[],2,FALSE)</f>
        <v>SILLÓN</v>
      </c>
      <c r="P382" s="499" t="s">
        <v>2998</v>
      </c>
      <c r="Q382" s="529" t="s">
        <v>5318</v>
      </c>
      <c r="R382" s="494" t="s">
        <v>557</v>
      </c>
      <c r="S382" s="494" t="s">
        <v>557</v>
      </c>
      <c r="T382" s="494" t="s">
        <v>557</v>
      </c>
      <c r="U382" s="494" t="s">
        <v>40</v>
      </c>
      <c r="V382" s="525"/>
      <c r="W382" s="528"/>
      <c r="X382" s="528"/>
      <c r="Y382" s="528"/>
      <c r="Z382" s="510" t="s">
        <v>26</v>
      </c>
      <c r="AA382" s="546"/>
      <c r="AB382" s="493"/>
      <c r="AC382" s="600"/>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c r="DA382" s="9"/>
      <c r="DB382" s="9"/>
      <c r="DC382" s="9"/>
      <c r="DD382" s="9"/>
      <c r="DE382" s="9"/>
      <c r="DF382" s="9"/>
      <c r="DG382" s="9"/>
      <c r="DH382" s="9"/>
      <c r="DI382" s="9"/>
      <c r="DJ382" s="9"/>
      <c r="DK382" s="9"/>
      <c r="DL382" s="9"/>
      <c r="DM382" s="9"/>
      <c r="DN382" s="9"/>
      <c r="DO382" s="9"/>
      <c r="DP382" s="9"/>
      <c r="DQ382" s="9"/>
      <c r="DR382" s="9"/>
      <c r="DS382" s="9"/>
      <c r="DT382" s="9"/>
      <c r="DU382" s="9"/>
      <c r="DV382" s="9"/>
      <c r="DW382" s="9"/>
      <c r="DX382" s="9"/>
      <c r="DY382" s="9"/>
      <c r="DZ382" s="9"/>
      <c r="EA382" s="9"/>
      <c r="EB382" s="9"/>
      <c r="EC382" s="9"/>
      <c r="ED382" s="9"/>
      <c r="EE382" s="9"/>
      <c r="EF382" s="9"/>
      <c r="EG382" s="9"/>
      <c r="EH382" s="9"/>
      <c r="EI382" s="9"/>
      <c r="EJ382" s="9"/>
      <c r="EK382" s="9"/>
      <c r="EL382" s="9"/>
      <c r="EM382" s="9"/>
      <c r="EN382" s="9"/>
      <c r="EO382" s="9"/>
      <c r="EP382" s="9"/>
      <c r="EQ382" s="9"/>
      <c r="ER382" s="9"/>
      <c r="ES382" s="9"/>
      <c r="ET382" s="9"/>
      <c r="EU382" s="9"/>
      <c r="EV382" s="9"/>
      <c r="EW382" s="9"/>
      <c r="EX382" s="9"/>
      <c r="EY382" s="9"/>
      <c r="EZ382" s="9"/>
      <c r="FA382" s="9"/>
      <c r="FB382" s="9"/>
      <c r="FC382" s="9"/>
      <c r="FD382" s="9"/>
      <c r="FE382" s="9"/>
      <c r="FF382" s="9"/>
      <c r="FG382" s="9"/>
      <c r="FH382" s="9"/>
      <c r="FI382" s="9"/>
      <c r="FJ382" s="9"/>
      <c r="FK382" s="9"/>
      <c r="FL382" s="9"/>
      <c r="FM382" s="9"/>
      <c r="FN382" s="9"/>
      <c r="FO382" s="9"/>
      <c r="FP382" s="9"/>
      <c r="FQ382" s="9"/>
      <c r="FR382" s="9"/>
      <c r="FS382" s="9"/>
      <c r="FT382" s="9"/>
      <c r="FU382" s="9"/>
      <c r="FV382" s="9"/>
      <c r="FW382" s="9"/>
      <c r="FX382" s="9"/>
      <c r="FY382" s="9"/>
      <c r="FZ382" s="9"/>
      <c r="GA382" s="9"/>
      <c r="GB382" s="9"/>
      <c r="GC382" s="9"/>
      <c r="GD382" s="9"/>
      <c r="GE382" s="9"/>
      <c r="GF382" s="9"/>
      <c r="GG382" s="9"/>
      <c r="GH382" s="9"/>
      <c r="GI382" s="9"/>
      <c r="GJ382" s="9"/>
      <c r="GK382" s="9"/>
      <c r="GL382" s="9"/>
      <c r="GM382" s="9"/>
      <c r="GN382" s="9"/>
      <c r="GO382" s="9"/>
      <c r="GP382" s="9"/>
      <c r="GQ382" s="9"/>
      <c r="GR382" s="9"/>
      <c r="GS382" s="9"/>
      <c r="GT382" s="9"/>
      <c r="GU382" s="9"/>
      <c r="GV382" s="9"/>
      <c r="GW382" s="9"/>
      <c r="GX382" s="9"/>
      <c r="GY382" s="9"/>
      <c r="GZ382" s="9"/>
      <c r="HA382" s="9"/>
      <c r="HB382" s="9"/>
      <c r="HC382" s="9"/>
      <c r="HD382" s="9"/>
      <c r="HE382" s="9"/>
      <c r="HF382" s="9"/>
      <c r="HG382" s="9"/>
      <c r="HH382" s="9"/>
      <c r="HI382" s="9"/>
      <c r="HJ382" s="9"/>
      <c r="HK382" s="9"/>
      <c r="HL382" s="9"/>
      <c r="HM382" s="9"/>
      <c r="HN382" s="9"/>
      <c r="HO382" s="9"/>
      <c r="HP382" s="9"/>
      <c r="HQ382" s="9"/>
      <c r="HR382" s="9"/>
      <c r="HS382" s="9"/>
      <c r="HT382" s="9"/>
      <c r="HU382" s="9"/>
      <c r="HV382" s="9"/>
      <c r="HW382" s="9"/>
      <c r="HX382" s="9"/>
      <c r="HY382" s="9"/>
      <c r="HZ382" s="9"/>
      <c r="IA382" s="9"/>
      <c r="IB382" s="9"/>
      <c r="IC382" s="9"/>
      <c r="ID382" s="9"/>
      <c r="IE382" s="9"/>
      <c r="IF382" s="9"/>
      <c r="IG382" s="9"/>
      <c r="IH382" s="9"/>
      <c r="II382" s="9"/>
      <c r="IJ382" s="9"/>
      <c r="IK382" s="9"/>
      <c r="IL382" s="9"/>
      <c r="IM382" s="9"/>
      <c r="IN382" s="9"/>
      <c r="IO382" s="9"/>
      <c r="IP382" s="9"/>
      <c r="IQ382" s="9"/>
      <c r="IR382" s="9"/>
      <c r="IS382" s="9"/>
      <c r="IT382" s="9"/>
      <c r="IU382" s="9"/>
      <c r="IV382" s="9"/>
      <c r="IW382" s="9"/>
      <c r="IX382" s="9"/>
      <c r="IY382" s="9"/>
      <c r="IZ382" s="9"/>
      <c r="JA382" s="9"/>
      <c r="JB382" s="9"/>
      <c r="JC382" s="9"/>
      <c r="JD382" s="9"/>
      <c r="JE382" s="9"/>
      <c r="JF382" s="9"/>
      <c r="JG382" s="9"/>
      <c r="JH382" s="9"/>
      <c r="JI382" s="9"/>
      <c r="JJ382" s="9"/>
      <c r="JK382" s="9"/>
      <c r="JL382" s="9"/>
      <c r="JM382" s="9"/>
      <c r="JN382" s="9"/>
      <c r="JO382" s="9"/>
      <c r="JP382" s="9"/>
      <c r="JQ382" s="9"/>
      <c r="JR382" s="9"/>
      <c r="JS382" s="9"/>
      <c r="JT382" s="9"/>
      <c r="JU382" s="9"/>
      <c r="JV382" s="9"/>
      <c r="JW382" s="9"/>
      <c r="JX382" s="9"/>
      <c r="JY382" s="9"/>
      <c r="JZ382" s="9"/>
      <c r="KA382" s="9"/>
      <c r="KB382" s="9"/>
      <c r="KC382" s="9"/>
      <c r="KD382" s="9"/>
      <c r="KE382" s="9"/>
      <c r="KF382" s="9"/>
      <c r="KG382" s="9"/>
      <c r="KH382" s="9"/>
      <c r="KI382" s="9"/>
      <c r="KJ382" s="9"/>
      <c r="KK382" s="9"/>
      <c r="KL382" s="9"/>
      <c r="KM382" s="9"/>
      <c r="KN382" s="9"/>
      <c r="KO382" s="9"/>
      <c r="KP382" s="9"/>
      <c r="KQ382" s="9"/>
      <c r="KR382" s="9"/>
      <c r="KS382" s="9"/>
      <c r="KT382" s="9"/>
      <c r="KU382" s="9"/>
      <c r="KV382" s="9"/>
      <c r="KW382" s="9"/>
      <c r="KX382" s="9"/>
      <c r="KY382" s="9"/>
      <c r="KZ382" s="9"/>
      <c r="LA382" s="9"/>
      <c r="LB382" s="9"/>
      <c r="LC382" s="9"/>
      <c r="LD382" s="9"/>
      <c r="LE382" s="9"/>
      <c r="LF382" s="9"/>
      <c r="LG382" s="9"/>
      <c r="LH382" s="9"/>
      <c r="LI382" s="9"/>
      <c r="LJ382" s="9"/>
      <c r="LK382" s="9"/>
      <c r="LL382" s="9"/>
      <c r="LM382" s="9"/>
      <c r="LN382" s="9"/>
      <c r="LO382" s="9"/>
      <c r="LP382" s="9"/>
      <c r="LQ382" s="9"/>
      <c r="LR382" s="9"/>
      <c r="LS382" s="9"/>
      <c r="LT382" s="9"/>
    </row>
    <row r="383" spans="1:332" s="15" customFormat="1" ht="110.25" x14ac:dyDescent="0.25">
      <c r="A383" s="662" t="str">
        <f>CONCATENATE(MUEBLES2[[#This Row],[No..]],"-",MUEBLES2[[#This Row],[No. Area ]],"-",MUEBLES2[[#This Row],[No. Del Bien ]],"-",MUEBLES2[[#This Row],[No. Consecutivo del Bien ]],"-",MUEBLES2[[#This Row],[No. de inventario]])</f>
        <v>05-51-272-058-0377</v>
      </c>
      <c r="B383" s="495"/>
      <c r="C383" s="495" t="s">
        <v>7101</v>
      </c>
      <c r="D383" s="494" t="s">
        <v>4063</v>
      </c>
      <c r="E383" s="495" t="str">
        <f>VLOOKUP(MUEBLES2[[#This Row],[No..]],EDIFICIOS[],2,FALSE)</f>
        <v>SISTEMA MUNICIPAL DIF</v>
      </c>
      <c r="F383" s="495" t="str">
        <f>VLOOKUP(MUEBLES2[[#This Row],[No..]],EDIFICIOS[],3,FALSE)</f>
        <v>AV. REFORMA S/N, SECCIÓN NORTE, MANZANA 2, SANTIAGO DE ANAYA, HIDALGO</v>
      </c>
      <c r="G383" s="496" t="s">
        <v>4296</v>
      </c>
      <c r="H383" s="494" t="str">
        <f>VLOOKUP(MUEBLES2[[#This Row],[No. Area ]],AREAS[],2,FALSE)</f>
        <v>UNIDAD BÁSICA DE REHABILITACIÓN</v>
      </c>
      <c r="I383" s="496" t="str">
        <f>VLOOKUP(MUEBLES2[[#This Row],[No. Area ]],AREAS[],5,FALSE)</f>
        <v>C. BELEN GONZÁLEZ BARRERA</v>
      </c>
      <c r="J383" s="496">
        <v>110</v>
      </c>
      <c r="K383" s="494" t="str">
        <f>VLOOKUP(MUEBLES2[[#This Row],[Núm. De nomina]],PERSONAL[],2,FALSE)</f>
        <v>PSIC. MARÍA JOSÉ HERNÁNDEZ VALDEZ</v>
      </c>
      <c r="L383" s="496" t="str">
        <f>VLOOKUP(MUEBLES2[[#This Row],[Núm. De nomina]],PERSONAL[],3,FALSE)</f>
        <v>PSICOLOGA</v>
      </c>
      <c r="M383" s="494" t="s">
        <v>4905</v>
      </c>
      <c r="N383" s="529" t="s">
        <v>4749</v>
      </c>
      <c r="O383" s="497" t="str">
        <f>VLOOKUP(MUEBLES2[[#This Row],[No. Del Bien ]],BIENES[],2,FALSE)</f>
        <v xml:space="preserve">SILLA DE ESPERA </v>
      </c>
      <c r="P383" s="499" t="s">
        <v>2895</v>
      </c>
      <c r="Q383" s="529" t="s">
        <v>5319</v>
      </c>
      <c r="R383" s="494" t="s">
        <v>557</v>
      </c>
      <c r="S383" s="494" t="s">
        <v>557</v>
      </c>
      <c r="T383" s="494" t="s">
        <v>557</v>
      </c>
      <c r="U383" s="494" t="s">
        <v>40</v>
      </c>
      <c r="V383" s="525"/>
      <c r="W383" s="528"/>
      <c r="X383" s="528"/>
      <c r="Y383" s="528"/>
      <c r="Z383" s="510" t="s">
        <v>26</v>
      </c>
      <c r="AA383" s="546"/>
      <c r="AB383" s="493"/>
      <c r="AC383" s="600"/>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c r="DA383" s="9"/>
      <c r="DB383" s="9"/>
      <c r="DC383" s="9"/>
      <c r="DD383" s="9"/>
      <c r="DE383" s="9"/>
      <c r="DF383" s="9"/>
      <c r="DG383" s="9"/>
      <c r="DH383" s="9"/>
      <c r="DI383" s="9"/>
      <c r="DJ383" s="9"/>
      <c r="DK383" s="9"/>
      <c r="DL383" s="9"/>
      <c r="DM383" s="9"/>
      <c r="DN383" s="9"/>
      <c r="DO383" s="9"/>
      <c r="DP383" s="9"/>
      <c r="DQ383" s="9"/>
      <c r="DR383" s="9"/>
      <c r="DS383" s="9"/>
      <c r="DT383" s="9"/>
      <c r="DU383" s="9"/>
      <c r="DV383" s="9"/>
      <c r="DW383" s="9"/>
      <c r="DX383" s="9"/>
      <c r="DY383" s="9"/>
      <c r="DZ383" s="9"/>
      <c r="EA383" s="9"/>
      <c r="EB383" s="9"/>
      <c r="EC383" s="9"/>
      <c r="ED383" s="9"/>
      <c r="EE383" s="9"/>
      <c r="EF383" s="9"/>
      <c r="EG383" s="9"/>
      <c r="EH383" s="9"/>
      <c r="EI383" s="9"/>
      <c r="EJ383" s="9"/>
      <c r="EK383" s="9"/>
      <c r="EL383" s="9"/>
      <c r="EM383" s="9"/>
      <c r="EN383" s="9"/>
      <c r="EO383" s="9"/>
      <c r="EP383" s="9"/>
      <c r="EQ383" s="9"/>
      <c r="ER383" s="9"/>
      <c r="ES383" s="9"/>
      <c r="ET383" s="9"/>
      <c r="EU383" s="9"/>
      <c r="EV383" s="9"/>
      <c r="EW383" s="9"/>
      <c r="EX383" s="9"/>
      <c r="EY383" s="9"/>
      <c r="EZ383" s="9"/>
      <c r="FA383" s="9"/>
      <c r="FB383" s="9"/>
      <c r="FC383" s="9"/>
      <c r="FD383" s="9"/>
      <c r="FE383" s="9"/>
      <c r="FF383" s="9"/>
      <c r="FG383" s="9"/>
      <c r="FH383" s="9"/>
      <c r="FI383" s="9"/>
      <c r="FJ383" s="9"/>
      <c r="FK383" s="9"/>
      <c r="FL383" s="9"/>
      <c r="FM383" s="9"/>
      <c r="FN383" s="9"/>
      <c r="FO383" s="9"/>
      <c r="FP383" s="9"/>
      <c r="FQ383" s="9"/>
      <c r="FR383" s="9"/>
      <c r="FS383" s="9"/>
      <c r="FT383" s="9"/>
      <c r="FU383" s="9"/>
      <c r="FV383" s="9"/>
      <c r="FW383" s="9"/>
      <c r="FX383" s="9"/>
      <c r="FY383" s="9"/>
      <c r="FZ383" s="9"/>
      <c r="GA383" s="9"/>
      <c r="GB383" s="9"/>
      <c r="GC383" s="9"/>
      <c r="GD383" s="9"/>
      <c r="GE383" s="9"/>
      <c r="GF383" s="9"/>
      <c r="GG383" s="9"/>
      <c r="GH383" s="9"/>
      <c r="GI383" s="9"/>
      <c r="GJ383" s="9"/>
      <c r="GK383" s="9"/>
      <c r="GL383" s="9"/>
      <c r="GM383" s="9"/>
      <c r="GN383" s="9"/>
      <c r="GO383" s="9"/>
      <c r="GP383" s="9"/>
      <c r="GQ383" s="9"/>
      <c r="GR383" s="9"/>
      <c r="GS383" s="9"/>
      <c r="GT383" s="9"/>
      <c r="GU383" s="9"/>
      <c r="GV383" s="9"/>
      <c r="GW383" s="9"/>
      <c r="GX383" s="9"/>
      <c r="GY383" s="9"/>
      <c r="GZ383" s="9"/>
      <c r="HA383" s="9"/>
      <c r="HB383" s="9"/>
      <c r="HC383" s="9"/>
      <c r="HD383" s="9"/>
      <c r="HE383" s="9"/>
      <c r="HF383" s="9"/>
      <c r="HG383" s="9"/>
      <c r="HH383" s="9"/>
      <c r="HI383" s="9"/>
      <c r="HJ383" s="9"/>
      <c r="HK383" s="9"/>
      <c r="HL383" s="9"/>
      <c r="HM383" s="9"/>
      <c r="HN383" s="9"/>
      <c r="HO383" s="9"/>
      <c r="HP383" s="9"/>
      <c r="HQ383" s="9"/>
      <c r="HR383" s="9"/>
      <c r="HS383" s="9"/>
      <c r="HT383" s="9"/>
      <c r="HU383" s="9"/>
      <c r="HV383" s="9"/>
      <c r="HW383" s="9"/>
      <c r="HX383" s="9"/>
      <c r="HY383" s="9"/>
      <c r="HZ383" s="9"/>
      <c r="IA383" s="9"/>
      <c r="IB383" s="9"/>
      <c r="IC383" s="9"/>
      <c r="ID383" s="9"/>
      <c r="IE383" s="9"/>
      <c r="IF383" s="9"/>
      <c r="IG383" s="9"/>
      <c r="IH383" s="9"/>
      <c r="II383" s="9"/>
      <c r="IJ383" s="9"/>
      <c r="IK383" s="9"/>
      <c r="IL383" s="9"/>
      <c r="IM383" s="9"/>
      <c r="IN383" s="9"/>
      <c r="IO383" s="9"/>
      <c r="IP383" s="9"/>
      <c r="IQ383" s="9"/>
      <c r="IR383" s="9"/>
      <c r="IS383" s="9"/>
      <c r="IT383" s="9"/>
      <c r="IU383" s="9"/>
      <c r="IV383" s="9"/>
      <c r="IW383" s="9"/>
      <c r="IX383" s="9"/>
      <c r="IY383" s="9"/>
      <c r="IZ383" s="9"/>
      <c r="JA383" s="9"/>
      <c r="JB383" s="9"/>
      <c r="JC383" s="9"/>
      <c r="JD383" s="9"/>
      <c r="JE383" s="9"/>
      <c r="JF383" s="9"/>
      <c r="JG383" s="9"/>
      <c r="JH383" s="9"/>
      <c r="JI383" s="9"/>
      <c r="JJ383" s="9"/>
      <c r="JK383" s="9"/>
      <c r="JL383" s="9"/>
      <c r="JM383" s="9"/>
      <c r="JN383" s="9"/>
      <c r="JO383" s="9"/>
      <c r="JP383" s="9"/>
      <c r="JQ383" s="9"/>
      <c r="JR383" s="9"/>
      <c r="JS383" s="9"/>
      <c r="JT383" s="9"/>
      <c r="JU383" s="9"/>
      <c r="JV383" s="9"/>
      <c r="JW383" s="9"/>
      <c r="JX383" s="9"/>
      <c r="JY383" s="9"/>
      <c r="JZ383" s="9"/>
      <c r="KA383" s="9"/>
      <c r="KB383" s="9"/>
      <c r="KC383" s="9"/>
      <c r="KD383" s="9"/>
      <c r="KE383" s="9"/>
      <c r="KF383" s="9"/>
      <c r="KG383" s="9"/>
      <c r="KH383" s="9"/>
      <c r="KI383" s="9"/>
      <c r="KJ383" s="9"/>
      <c r="KK383" s="9"/>
      <c r="KL383" s="9"/>
      <c r="KM383" s="9"/>
      <c r="KN383" s="9"/>
      <c r="KO383" s="9"/>
      <c r="KP383" s="9"/>
      <c r="KQ383" s="9"/>
      <c r="KR383" s="9"/>
      <c r="KS383" s="9"/>
      <c r="KT383" s="9"/>
      <c r="KU383" s="9"/>
      <c r="KV383" s="9"/>
      <c r="KW383" s="9"/>
      <c r="KX383" s="9"/>
      <c r="KY383" s="9"/>
      <c r="KZ383" s="9"/>
      <c r="LA383" s="9"/>
      <c r="LB383" s="9"/>
      <c r="LC383" s="9"/>
      <c r="LD383" s="9"/>
      <c r="LE383" s="9"/>
      <c r="LF383" s="9"/>
      <c r="LG383" s="9"/>
      <c r="LH383" s="9"/>
      <c r="LI383" s="9"/>
      <c r="LJ383" s="9"/>
      <c r="LK383" s="9"/>
      <c r="LL383" s="9"/>
      <c r="LM383" s="9"/>
      <c r="LN383" s="9"/>
      <c r="LO383" s="9"/>
      <c r="LP383" s="9"/>
      <c r="LQ383" s="9"/>
      <c r="LR383" s="9"/>
      <c r="LS383" s="9"/>
      <c r="LT383" s="9"/>
    </row>
    <row r="384" spans="1:332" s="15" customFormat="1" ht="126" x14ac:dyDescent="0.25">
      <c r="A384" s="662" t="str">
        <f>CONCATENATE(MUEBLES2[[#This Row],[No..]],"-",MUEBLES2[[#This Row],[No. Area ]],"-",MUEBLES2[[#This Row],[No. Del Bien ]],"-",MUEBLES2[[#This Row],[No. Consecutivo del Bien ]],"-",MUEBLES2[[#This Row],[No. de inventario]])</f>
        <v>06-52-210-002-0378</v>
      </c>
      <c r="B384" s="495"/>
      <c r="C384" s="495" t="s">
        <v>7102</v>
      </c>
      <c r="D384" s="494" t="s">
        <v>4064</v>
      </c>
      <c r="E384" s="495" t="str">
        <f>VLOOKUP(MUEBLES2[[#This Row],[No..]],EDIFICIOS[],2,FALSE)</f>
        <v xml:space="preserve">CAIC SANTIAGO DE ANAYA </v>
      </c>
      <c r="F384" s="495" t="str">
        <f>VLOOKUP(MUEBLES2[[#This Row],[No..]],EDIFICIOS[],3,FALSE)</f>
        <v xml:space="preserve">CALLE BENITO JUAREZ, SECCIÓN NORTE, MANZANA 2, SANTIAGO DE ANAYA, HIDALGO </v>
      </c>
      <c r="G384" s="496" t="s">
        <v>4297</v>
      </c>
      <c r="H384" s="494" t="str">
        <f>VLOOKUP(MUEBLES2[[#This Row],[No. Area ]],AREAS[],2,FALSE)</f>
        <v xml:space="preserve">CENTRO DE AISTENCIA INFANTIL </v>
      </c>
      <c r="I384" s="496" t="str">
        <f>VLOOKUP(MUEBLES2[[#This Row],[No. Area ]],AREAS[],5,FALSE)</f>
        <v>LIC. ABIGAIL ALDANA PÉREZ</v>
      </c>
      <c r="J384" s="496">
        <v>416</v>
      </c>
      <c r="K384" s="494" t="str">
        <f>VLOOKUP(MUEBLES2[[#This Row],[Núm. De nomina]],PERSONAL[],2,FALSE)</f>
        <v>LIC. ABIGAIL ALDANA PÉREZ</v>
      </c>
      <c r="L384" s="496" t="str">
        <f>VLOOKUP(MUEBLES2[[#This Row],[Núm. De nomina]],PERSONAL[],3,FALSE)</f>
        <v>ASISTENTE EDUCATIVO</v>
      </c>
      <c r="M384" s="494" t="s">
        <v>4843</v>
      </c>
      <c r="N384" s="529" t="s">
        <v>4693</v>
      </c>
      <c r="O384" s="497" t="str">
        <f>VLOOKUP(MUEBLES2[[#This Row],[No. Del Bien ]],BIENES[],2,FALSE)</f>
        <v>MUEBLE METÁLICO</v>
      </c>
      <c r="P384" s="499" t="s">
        <v>3001</v>
      </c>
      <c r="Q384" s="529" t="s">
        <v>5320</v>
      </c>
      <c r="R384" s="494" t="s">
        <v>557</v>
      </c>
      <c r="S384" s="494" t="s">
        <v>557</v>
      </c>
      <c r="T384" s="494" t="s">
        <v>557</v>
      </c>
      <c r="U384" s="494" t="s">
        <v>40</v>
      </c>
      <c r="V384" s="525"/>
      <c r="W384" s="528"/>
      <c r="X384" s="528"/>
      <c r="Y384" s="528"/>
      <c r="Z384" s="510" t="s">
        <v>26</v>
      </c>
      <c r="AA384" s="546"/>
      <c r="AB384" s="493"/>
      <c r="AC384" s="600"/>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c r="DA384" s="9"/>
      <c r="DB384" s="9"/>
      <c r="DC384" s="9"/>
      <c r="DD384" s="9"/>
      <c r="DE384" s="9"/>
      <c r="DF384" s="9"/>
      <c r="DG384" s="9"/>
      <c r="DH384" s="9"/>
      <c r="DI384" s="9"/>
      <c r="DJ384" s="9"/>
      <c r="DK384" s="9"/>
      <c r="DL384" s="9"/>
      <c r="DM384" s="9"/>
      <c r="DN384" s="9"/>
      <c r="DO384" s="9"/>
      <c r="DP384" s="9"/>
      <c r="DQ384" s="9"/>
      <c r="DR384" s="9"/>
      <c r="DS384" s="9"/>
      <c r="DT384" s="9"/>
      <c r="DU384" s="9"/>
      <c r="DV384" s="9"/>
      <c r="DW384" s="9"/>
      <c r="DX384" s="9"/>
      <c r="DY384" s="9"/>
      <c r="DZ384" s="9"/>
      <c r="EA384" s="9"/>
      <c r="EB384" s="9"/>
      <c r="EC384" s="9"/>
      <c r="ED384" s="9"/>
      <c r="EE384" s="9"/>
      <c r="EF384" s="9"/>
      <c r="EG384" s="9"/>
      <c r="EH384" s="9"/>
      <c r="EI384" s="9"/>
      <c r="EJ384" s="9"/>
      <c r="EK384" s="9"/>
      <c r="EL384" s="9"/>
      <c r="EM384" s="9"/>
      <c r="EN384" s="9"/>
      <c r="EO384" s="9"/>
      <c r="EP384" s="9"/>
      <c r="EQ384" s="9"/>
      <c r="ER384" s="9"/>
      <c r="ES384" s="9"/>
      <c r="ET384" s="9"/>
      <c r="EU384" s="9"/>
      <c r="EV384" s="9"/>
      <c r="EW384" s="9"/>
      <c r="EX384" s="9"/>
      <c r="EY384" s="9"/>
      <c r="EZ384" s="9"/>
      <c r="FA384" s="9"/>
      <c r="FB384" s="9"/>
      <c r="FC384" s="9"/>
      <c r="FD384" s="9"/>
      <c r="FE384" s="9"/>
      <c r="FF384" s="9"/>
      <c r="FG384" s="9"/>
      <c r="FH384" s="9"/>
      <c r="FI384" s="9"/>
      <c r="FJ384" s="9"/>
      <c r="FK384" s="9"/>
      <c r="FL384" s="9"/>
      <c r="FM384" s="9"/>
      <c r="FN384" s="9"/>
      <c r="FO384" s="9"/>
      <c r="FP384" s="9"/>
      <c r="FQ384" s="9"/>
      <c r="FR384" s="9"/>
      <c r="FS384" s="9"/>
      <c r="FT384" s="9"/>
      <c r="FU384" s="9"/>
      <c r="FV384" s="9"/>
      <c r="FW384" s="9"/>
      <c r="FX384" s="9"/>
      <c r="FY384" s="9"/>
      <c r="FZ384" s="9"/>
      <c r="GA384" s="9"/>
      <c r="GB384" s="9"/>
      <c r="GC384" s="9"/>
      <c r="GD384" s="9"/>
      <c r="GE384" s="9"/>
      <c r="GF384" s="9"/>
      <c r="GG384" s="9"/>
      <c r="GH384" s="9"/>
      <c r="GI384" s="9"/>
      <c r="GJ384" s="9"/>
      <c r="GK384" s="9"/>
      <c r="GL384" s="9"/>
      <c r="GM384" s="9"/>
      <c r="GN384" s="9"/>
      <c r="GO384" s="9"/>
      <c r="GP384" s="9"/>
      <c r="GQ384" s="9"/>
      <c r="GR384" s="9"/>
      <c r="GS384" s="9"/>
      <c r="GT384" s="9"/>
      <c r="GU384" s="9"/>
      <c r="GV384" s="9"/>
      <c r="GW384" s="9"/>
      <c r="GX384" s="9"/>
      <c r="GY384" s="9"/>
      <c r="GZ384" s="9"/>
      <c r="HA384" s="9"/>
      <c r="HB384" s="9"/>
      <c r="HC384" s="9"/>
      <c r="HD384" s="9"/>
      <c r="HE384" s="9"/>
      <c r="HF384" s="9"/>
      <c r="HG384" s="9"/>
      <c r="HH384" s="9"/>
      <c r="HI384" s="9"/>
      <c r="HJ384" s="9"/>
      <c r="HK384" s="9"/>
      <c r="HL384" s="9"/>
      <c r="HM384" s="9"/>
      <c r="HN384" s="9"/>
      <c r="HO384" s="9"/>
      <c r="HP384" s="9"/>
      <c r="HQ384" s="9"/>
      <c r="HR384" s="9"/>
      <c r="HS384" s="9"/>
      <c r="HT384" s="9"/>
      <c r="HU384" s="9"/>
      <c r="HV384" s="9"/>
      <c r="HW384" s="9"/>
      <c r="HX384" s="9"/>
      <c r="HY384" s="9"/>
      <c r="HZ384" s="9"/>
      <c r="IA384" s="9"/>
      <c r="IB384" s="9"/>
      <c r="IC384" s="9"/>
      <c r="ID384" s="9"/>
      <c r="IE384" s="9"/>
      <c r="IF384" s="9"/>
      <c r="IG384" s="9"/>
      <c r="IH384" s="9"/>
      <c r="II384" s="9"/>
      <c r="IJ384" s="9"/>
      <c r="IK384" s="9"/>
      <c r="IL384" s="9"/>
      <c r="IM384" s="9"/>
      <c r="IN384" s="9"/>
      <c r="IO384" s="9"/>
      <c r="IP384" s="9"/>
      <c r="IQ384" s="9"/>
      <c r="IR384" s="9"/>
      <c r="IS384" s="9"/>
      <c r="IT384" s="9"/>
      <c r="IU384" s="9"/>
      <c r="IV384" s="9"/>
      <c r="IW384" s="9"/>
      <c r="IX384" s="9"/>
      <c r="IY384" s="9"/>
      <c r="IZ384" s="9"/>
      <c r="JA384" s="9"/>
      <c r="JB384" s="9"/>
      <c r="JC384" s="9"/>
      <c r="JD384" s="9"/>
      <c r="JE384" s="9"/>
      <c r="JF384" s="9"/>
      <c r="JG384" s="9"/>
      <c r="JH384" s="9"/>
      <c r="JI384" s="9"/>
      <c r="JJ384" s="9"/>
      <c r="JK384" s="9"/>
      <c r="JL384" s="9"/>
      <c r="JM384" s="9"/>
      <c r="JN384" s="9"/>
      <c r="JO384" s="9"/>
      <c r="JP384" s="9"/>
      <c r="JQ384" s="9"/>
      <c r="JR384" s="9"/>
      <c r="JS384" s="9"/>
      <c r="JT384" s="9"/>
      <c r="JU384" s="9"/>
      <c r="JV384" s="9"/>
      <c r="JW384" s="9"/>
      <c r="JX384" s="9"/>
      <c r="JY384" s="9"/>
      <c r="JZ384" s="9"/>
      <c r="KA384" s="9"/>
      <c r="KB384" s="9"/>
      <c r="KC384" s="9"/>
      <c r="KD384" s="9"/>
      <c r="KE384" s="9"/>
      <c r="KF384" s="9"/>
      <c r="KG384" s="9"/>
      <c r="KH384" s="9"/>
      <c r="KI384" s="9"/>
      <c r="KJ384" s="9"/>
      <c r="KK384" s="9"/>
      <c r="KL384" s="9"/>
      <c r="KM384" s="9"/>
      <c r="KN384" s="9"/>
      <c r="KO384" s="9"/>
      <c r="KP384" s="9"/>
      <c r="KQ384" s="9"/>
      <c r="KR384" s="9"/>
      <c r="KS384" s="9"/>
      <c r="KT384" s="9"/>
      <c r="KU384" s="9"/>
      <c r="KV384" s="9"/>
      <c r="KW384" s="9"/>
      <c r="KX384" s="9"/>
      <c r="KY384" s="9"/>
      <c r="KZ384" s="9"/>
      <c r="LA384" s="9"/>
      <c r="LB384" s="9"/>
      <c r="LC384" s="9"/>
      <c r="LD384" s="9"/>
      <c r="LE384" s="9"/>
      <c r="LF384" s="9"/>
      <c r="LG384" s="9"/>
      <c r="LH384" s="9"/>
      <c r="LI384" s="9"/>
      <c r="LJ384" s="9"/>
      <c r="LK384" s="9"/>
      <c r="LL384" s="9"/>
      <c r="LM384" s="9"/>
      <c r="LN384" s="9"/>
      <c r="LO384" s="9"/>
      <c r="LP384" s="9"/>
      <c r="LQ384" s="9"/>
      <c r="LR384" s="9"/>
      <c r="LS384" s="9"/>
      <c r="LT384" s="9"/>
    </row>
    <row r="385" spans="1:332" s="15" customFormat="1" ht="110.25" x14ac:dyDescent="0.25">
      <c r="A385" s="662" t="str">
        <f>CONCATENATE(MUEBLES2[[#This Row],[No..]],"-",MUEBLES2[[#This Row],[No. Area ]],"-",MUEBLES2[[#This Row],[No. Del Bien ]],"-",MUEBLES2[[#This Row],[No. Consecutivo del Bien ]],"-",MUEBLES2[[#This Row],[No. de inventario]])</f>
        <v>05-51-124-001-0379</v>
      </c>
      <c r="B385" s="495"/>
      <c r="C385" s="495" t="s">
        <v>7103</v>
      </c>
      <c r="D385" s="494" t="s">
        <v>4063</v>
      </c>
      <c r="E385" s="495" t="str">
        <f>VLOOKUP(MUEBLES2[[#This Row],[No..]],EDIFICIOS[],2,FALSE)</f>
        <v>SISTEMA MUNICIPAL DIF</v>
      </c>
      <c r="F385" s="495" t="str">
        <f>VLOOKUP(MUEBLES2[[#This Row],[No..]],EDIFICIOS[],3,FALSE)</f>
        <v>AV. REFORMA S/N, SECCIÓN NORTE, MANZANA 2, SANTIAGO DE ANAYA, HIDALGO</v>
      </c>
      <c r="G385" s="496" t="s">
        <v>4296</v>
      </c>
      <c r="H385" s="494" t="str">
        <f>VLOOKUP(MUEBLES2[[#This Row],[No. Area ]],AREAS[],2,FALSE)</f>
        <v>UNIDAD BÁSICA DE REHABILITACIÓN</v>
      </c>
      <c r="I385" s="496" t="str">
        <f>VLOOKUP(MUEBLES2[[#This Row],[No. Area ]],AREAS[],5,FALSE)</f>
        <v>C. BELEN GONZÁLEZ BARRERA</v>
      </c>
      <c r="J385" s="496">
        <v>133</v>
      </c>
      <c r="K385" s="494" t="str">
        <f>VLOOKUP(MUEBLES2[[#This Row],[Núm. De nomina]],PERSONAL[],2,FALSE)</f>
        <v>LTF. ÁNGELES DAYELI LOZANO ÁNGELES</v>
      </c>
      <c r="L385" s="496" t="str">
        <f>VLOOKUP(MUEBLES2[[#This Row],[Núm. De nomina]],PERSONAL[],3,FALSE)</f>
        <v>TERAPEUTA</v>
      </c>
      <c r="M385" s="494" t="s">
        <v>4385</v>
      </c>
      <c r="N385" s="529" t="s">
        <v>4692</v>
      </c>
      <c r="O385" s="497" t="str">
        <f>VLOOKUP(MUEBLES2[[#This Row],[No. Del Bien ]],BIENES[],2,FALSE)</f>
        <v>ESTANTE DE PLÁSTICO</v>
      </c>
      <c r="P385" s="499" t="s">
        <v>3003</v>
      </c>
      <c r="Q385" s="529" t="s">
        <v>5321</v>
      </c>
      <c r="R385" s="494" t="s">
        <v>39</v>
      </c>
      <c r="S385" s="494" t="s">
        <v>39</v>
      </c>
      <c r="T385" s="494" t="s">
        <v>39</v>
      </c>
      <c r="U385" s="494" t="s">
        <v>557</v>
      </c>
      <c r="V385" s="525"/>
      <c r="W385" s="528"/>
      <c r="X385" s="528"/>
      <c r="Y385" s="528"/>
      <c r="Z385" s="510" t="s">
        <v>33</v>
      </c>
      <c r="AA385" s="546"/>
      <c r="AB385" s="493"/>
      <c r="AC385" s="600"/>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c r="DA385" s="9"/>
      <c r="DB385" s="9"/>
      <c r="DC385" s="9"/>
      <c r="DD385" s="9"/>
      <c r="DE385" s="9"/>
      <c r="DF385" s="9"/>
      <c r="DG385" s="9"/>
      <c r="DH385" s="9"/>
      <c r="DI385" s="9"/>
      <c r="DJ385" s="9"/>
      <c r="DK385" s="9"/>
      <c r="DL385" s="9"/>
      <c r="DM385" s="9"/>
      <c r="DN385" s="9"/>
      <c r="DO385" s="9"/>
      <c r="DP385" s="9"/>
      <c r="DQ385" s="9"/>
      <c r="DR385" s="9"/>
      <c r="DS385" s="9"/>
      <c r="DT385" s="9"/>
      <c r="DU385" s="9"/>
      <c r="DV385" s="9"/>
      <c r="DW385" s="9"/>
      <c r="DX385" s="9"/>
      <c r="DY385" s="9"/>
      <c r="DZ385" s="9"/>
      <c r="EA385" s="9"/>
      <c r="EB385" s="9"/>
      <c r="EC385" s="9"/>
      <c r="ED385" s="9"/>
      <c r="EE385" s="9"/>
      <c r="EF385" s="9"/>
      <c r="EG385" s="9"/>
      <c r="EH385" s="9"/>
      <c r="EI385" s="9"/>
      <c r="EJ385" s="9"/>
      <c r="EK385" s="9"/>
      <c r="EL385" s="9"/>
      <c r="EM385" s="9"/>
      <c r="EN385" s="9"/>
      <c r="EO385" s="9"/>
      <c r="EP385" s="9"/>
      <c r="EQ385" s="9"/>
      <c r="ER385" s="9"/>
      <c r="ES385" s="9"/>
      <c r="ET385" s="9"/>
      <c r="EU385" s="9"/>
      <c r="EV385" s="9"/>
      <c r="EW385" s="9"/>
      <c r="EX385" s="9"/>
      <c r="EY385" s="9"/>
      <c r="EZ385" s="9"/>
      <c r="FA385" s="9"/>
      <c r="FB385" s="9"/>
      <c r="FC385" s="9"/>
      <c r="FD385" s="9"/>
      <c r="FE385" s="9"/>
      <c r="FF385" s="9"/>
      <c r="FG385" s="9"/>
      <c r="FH385" s="9"/>
      <c r="FI385" s="9"/>
      <c r="FJ385" s="9"/>
      <c r="FK385" s="9"/>
      <c r="FL385" s="9"/>
      <c r="FM385" s="9"/>
      <c r="FN385" s="9"/>
      <c r="FO385" s="9"/>
      <c r="FP385" s="9"/>
      <c r="FQ385" s="9"/>
      <c r="FR385" s="9"/>
      <c r="FS385" s="9"/>
      <c r="FT385" s="9"/>
      <c r="FU385" s="9"/>
      <c r="FV385" s="9"/>
      <c r="FW385" s="9"/>
      <c r="FX385" s="9"/>
      <c r="FY385" s="9"/>
      <c r="FZ385" s="9"/>
      <c r="GA385" s="9"/>
      <c r="GB385" s="9"/>
      <c r="GC385" s="9"/>
      <c r="GD385" s="9"/>
      <c r="GE385" s="9"/>
      <c r="GF385" s="9"/>
      <c r="GG385" s="9"/>
      <c r="GH385" s="9"/>
      <c r="GI385" s="9"/>
      <c r="GJ385" s="9"/>
      <c r="GK385" s="9"/>
      <c r="GL385" s="9"/>
      <c r="GM385" s="9"/>
      <c r="GN385" s="9"/>
      <c r="GO385" s="9"/>
      <c r="GP385" s="9"/>
      <c r="GQ385" s="9"/>
      <c r="GR385" s="9"/>
      <c r="GS385" s="9"/>
      <c r="GT385" s="9"/>
      <c r="GU385" s="9"/>
      <c r="GV385" s="9"/>
      <c r="GW385" s="9"/>
      <c r="GX385" s="9"/>
      <c r="GY385" s="9"/>
      <c r="GZ385" s="9"/>
      <c r="HA385" s="9"/>
      <c r="HB385" s="9"/>
      <c r="HC385" s="9"/>
      <c r="HD385" s="9"/>
      <c r="HE385" s="9"/>
      <c r="HF385" s="9"/>
      <c r="HG385" s="9"/>
      <c r="HH385" s="9"/>
      <c r="HI385" s="9"/>
      <c r="HJ385" s="9"/>
      <c r="HK385" s="9"/>
      <c r="HL385" s="9"/>
      <c r="HM385" s="9"/>
      <c r="HN385" s="9"/>
      <c r="HO385" s="9"/>
      <c r="HP385" s="9"/>
      <c r="HQ385" s="9"/>
      <c r="HR385" s="9"/>
      <c r="HS385" s="9"/>
      <c r="HT385" s="9"/>
      <c r="HU385" s="9"/>
      <c r="HV385" s="9"/>
      <c r="HW385" s="9"/>
      <c r="HX385" s="9"/>
      <c r="HY385" s="9"/>
      <c r="HZ385" s="9"/>
      <c r="IA385" s="9"/>
      <c r="IB385" s="9"/>
      <c r="IC385" s="9"/>
      <c r="ID385" s="9"/>
      <c r="IE385" s="9"/>
      <c r="IF385" s="9"/>
      <c r="IG385" s="9"/>
      <c r="IH385" s="9"/>
      <c r="II385" s="9"/>
      <c r="IJ385" s="9"/>
      <c r="IK385" s="9"/>
      <c r="IL385" s="9"/>
      <c r="IM385" s="9"/>
      <c r="IN385" s="9"/>
      <c r="IO385" s="9"/>
      <c r="IP385" s="9"/>
      <c r="IQ385" s="9"/>
      <c r="IR385" s="9"/>
      <c r="IS385" s="9"/>
      <c r="IT385" s="9"/>
      <c r="IU385" s="9"/>
      <c r="IV385" s="9"/>
      <c r="IW385" s="9"/>
      <c r="IX385" s="9"/>
      <c r="IY385" s="9"/>
      <c r="IZ385" s="9"/>
      <c r="JA385" s="9"/>
      <c r="JB385" s="9"/>
      <c r="JC385" s="9"/>
      <c r="JD385" s="9"/>
      <c r="JE385" s="9"/>
      <c r="JF385" s="9"/>
      <c r="JG385" s="9"/>
      <c r="JH385" s="9"/>
      <c r="JI385" s="9"/>
      <c r="JJ385" s="9"/>
      <c r="JK385" s="9"/>
      <c r="JL385" s="9"/>
      <c r="JM385" s="9"/>
      <c r="JN385" s="9"/>
      <c r="JO385" s="9"/>
      <c r="JP385" s="9"/>
      <c r="JQ385" s="9"/>
      <c r="JR385" s="9"/>
      <c r="JS385" s="9"/>
      <c r="JT385" s="9"/>
      <c r="JU385" s="9"/>
      <c r="JV385" s="9"/>
      <c r="JW385" s="9"/>
      <c r="JX385" s="9"/>
      <c r="JY385" s="9"/>
      <c r="JZ385" s="9"/>
      <c r="KA385" s="9"/>
      <c r="KB385" s="9"/>
      <c r="KC385" s="9"/>
      <c r="KD385" s="9"/>
      <c r="KE385" s="9"/>
      <c r="KF385" s="9"/>
      <c r="KG385" s="9"/>
      <c r="KH385" s="9"/>
      <c r="KI385" s="9"/>
      <c r="KJ385" s="9"/>
      <c r="KK385" s="9"/>
      <c r="KL385" s="9"/>
      <c r="KM385" s="9"/>
      <c r="KN385" s="9"/>
      <c r="KO385" s="9"/>
      <c r="KP385" s="9"/>
      <c r="KQ385" s="9"/>
      <c r="KR385" s="9"/>
      <c r="KS385" s="9"/>
      <c r="KT385" s="9"/>
      <c r="KU385" s="9"/>
      <c r="KV385" s="9"/>
      <c r="KW385" s="9"/>
      <c r="KX385" s="9"/>
      <c r="KY385" s="9"/>
      <c r="KZ385" s="9"/>
      <c r="LA385" s="9"/>
      <c r="LB385" s="9"/>
      <c r="LC385" s="9"/>
      <c r="LD385" s="9"/>
      <c r="LE385" s="9"/>
      <c r="LF385" s="9"/>
      <c r="LG385" s="9"/>
      <c r="LH385" s="9"/>
      <c r="LI385" s="9"/>
      <c r="LJ385" s="9"/>
      <c r="LK385" s="9"/>
      <c r="LL385" s="9"/>
      <c r="LM385" s="9"/>
      <c r="LN385" s="9"/>
      <c r="LO385" s="9"/>
      <c r="LP385" s="9"/>
      <c r="LQ385" s="9"/>
      <c r="LR385" s="9"/>
      <c r="LS385" s="9"/>
      <c r="LT385" s="9"/>
    </row>
    <row r="386" spans="1:332" s="15" customFormat="1" ht="110.25" x14ac:dyDescent="0.25">
      <c r="A386" s="662" t="str">
        <f>CONCATENATE(MUEBLES2[[#This Row],[No..]],"-",MUEBLES2[[#This Row],[No. Area ]],"-",MUEBLES2[[#This Row],[No. Del Bien ]],"-",MUEBLES2[[#This Row],[No. Consecutivo del Bien ]],"-",MUEBLES2[[#This Row],[No. de inventario]])</f>
        <v>05-51-124-002-0380</v>
      </c>
      <c r="B386" s="495"/>
      <c r="C386" s="495" t="s">
        <v>7104</v>
      </c>
      <c r="D386" s="494" t="s">
        <v>4063</v>
      </c>
      <c r="E386" s="495" t="str">
        <f>VLOOKUP(MUEBLES2[[#This Row],[No..]],EDIFICIOS[],2,FALSE)</f>
        <v>SISTEMA MUNICIPAL DIF</v>
      </c>
      <c r="F386" s="495" t="str">
        <f>VLOOKUP(MUEBLES2[[#This Row],[No..]],EDIFICIOS[],3,FALSE)</f>
        <v>AV. REFORMA S/N, SECCIÓN NORTE, MANZANA 2, SANTIAGO DE ANAYA, HIDALGO</v>
      </c>
      <c r="G386" s="496" t="s">
        <v>4296</v>
      </c>
      <c r="H386" s="494" t="str">
        <f>VLOOKUP(MUEBLES2[[#This Row],[No. Area ]],AREAS[],2,FALSE)</f>
        <v>UNIDAD BÁSICA DE REHABILITACIÓN</v>
      </c>
      <c r="I386" s="496" t="str">
        <f>VLOOKUP(MUEBLES2[[#This Row],[No. Area ]],AREAS[],5,FALSE)</f>
        <v>C. BELEN GONZÁLEZ BARRERA</v>
      </c>
      <c r="J386" s="496">
        <v>133</v>
      </c>
      <c r="K386" s="494" t="str">
        <f>VLOOKUP(MUEBLES2[[#This Row],[Núm. De nomina]],PERSONAL[],2,FALSE)</f>
        <v>LTF. ÁNGELES DAYELI LOZANO ÁNGELES</v>
      </c>
      <c r="L386" s="496" t="str">
        <f>VLOOKUP(MUEBLES2[[#This Row],[Núm. De nomina]],PERSONAL[],3,FALSE)</f>
        <v>TERAPEUTA</v>
      </c>
      <c r="M386" s="494" t="s">
        <v>4385</v>
      </c>
      <c r="N386" s="529" t="s">
        <v>4693</v>
      </c>
      <c r="O386" s="497" t="str">
        <f>VLOOKUP(MUEBLES2[[#This Row],[No. Del Bien ]],BIENES[],2,FALSE)</f>
        <v>ESTANTE DE PLÁSTICO</v>
      </c>
      <c r="P386" s="499" t="s">
        <v>3005</v>
      </c>
      <c r="Q386" s="529" t="s">
        <v>5322</v>
      </c>
      <c r="R386" s="494" t="s">
        <v>39</v>
      </c>
      <c r="S386" s="494" t="s">
        <v>39</v>
      </c>
      <c r="T386" s="494" t="s">
        <v>39</v>
      </c>
      <c r="U386" s="494" t="s">
        <v>557</v>
      </c>
      <c r="V386" s="525"/>
      <c r="W386" s="528"/>
      <c r="X386" s="528"/>
      <c r="Y386" s="528"/>
      <c r="Z386" s="510" t="s">
        <v>33</v>
      </c>
      <c r="AA386" s="546"/>
      <c r="AB386" s="493"/>
      <c r="AC386" s="600"/>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c r="DA386" s="9"/>
      <c r="DB386" s="9"/>
      <c r="DC386" s="9"/>
      <c r="DD386" s="9"/>
      <c r="DE386" s="9"/>
      <c r="DF386" s="9"/>
      <c r="DG386" s="9"/>
      <c r="DH386" s="9"/>
      <c r="DI386" s="9"/>
      <c r="DJ386" s="9"/>
      <c r="DK386" s="9"/>
      <c r="DL386" s="9"/>
      <c r="DM386" s="9"/>
      <c r="DN386" s="9"/>
      <c r="DO386" s="9"/>
      <c r="DP386" s="9"/>
      <c r="DQ386" s="9"/>
      <c r="DR386" s="9"/>
      <c r="DS386" s="9"/>
      <c r="DT386" s="9"/>
      <c r="DU386" s="9"/>
      <c r="DV386" s="9"/>
      <c r="DW386" s="9"/>
      <c r="DX386" s="9"/>
      <c r="DY386" s="9"/>
      <c r="DZ386" s="9"/>
      <c r="EA386" s="9"/>
      <c r="EB386" s="9"/>
      <c r="EC386" s="9"/>
      <c r="ED386" s="9"/>
      <c r="EE386" s="9"/>
      <c r="EF386" s="9"/>
      <c r="EG386" s="9"/>
      <c r="EH386" s="9"/>
      <c r="EI386" s="9"/>
      <c r="EJ386" s="9"/>
      <c r="EK386" s="9"/>
      <c r="EL386" s="9"/>
      <c r="EM386" s="9"/>
      <c r="EN386" s="9"/>
      <c r="EO386" s="9"/>
      <c r="EP386" s="9"/>
      <c r="EQ386" s="9"/>
      <c r="ER386" s="9"/>
      <c r="ES386" s="9"/>
      <c r="ET386" s="9"/>
      <c r="EU386" s="9"/>
      <c r="EV386" s="9"/>
      <c r="EW386" s="9"/>
      <c r="EX386" s="9"/>
      <c r="EY386" s="9"/>
      <c r="EZ386" s="9"/>
      <c r="FA386" s="9"/>
      <c r="FB386" s="9"/>
      <c r="FC386" s="9"/>
      <c r="FD386" s="9"/>
      <c r="FE386" s="9"/>
      <c r="FF386" s="9"/>
      <c r="FG386" s="9"/>
      <c r="FH386" s="9"/>
      <c r="FI386" s="9"/>
      <c r="FJ386" s="9"/>
      <c r="FK386" s="9"/>
      <c r="FL386" s="9"/>
      <c r="FM386" s="9"/>
      <c r="FN386" s="9"/>
      <c r="FO386" s="9"/>
      <c r="FP386" s="9"/>
      <c r="FQ386" s="9"/>
      <c r="FR386" s="9"/>
      <c r="FS386" s="9"/>
      <c r="FT386" s="9"/>
      <c r="FU386" s="9"/>
      <c r="FV386" s="9"/>
      <c r="FW386" s="9"/>
      <c r="FX386" s="9"/>
      <c r="FY386" s="9"/>
      <c r="FZ386" s="9"/>
      <c r="GA386" s="9"/>
      <c r="GB386" s="9"/>
      <c r="GC386" s="9"/>
      <c r="GD386" s="9"/>
      <c r="GE386" s="9"/>
      <c r="GF386" s="9"/>
      <c r="GG386" s="9"/>
      <c r="GH386" s="9"/>
      <c r="GI386" s="9"/>
      <c r="GJ386" s="9"/>
      <c r="GK386" s="9"/>
      <c r="GL386" s="9"/>
      <c r="GM386" s="9"/>
      <c r="GN386" s="9"/>
      <c r="GO386" s="9"/>
      <c r="GP386" s="9"/>
      <c r="GQ386" s="9"/>
      <c r="GR386" s="9"/>
      <c r="GS386" s="9"/>
      <c r="GT386" s="9"/>
      <c r="GU386" s="9"/>
      <c r="GV386" s="9"/>
      <c r="GW386" s="9"/>
      <c r="GX386" s="9"/>
      <c r="GY386" s="9"/>
      <c r="GZ386" s="9"/>
      <c r="HA386" s="9"/>
      <c r="HB386" s="9"/>
      <c r="HC386" s="9"/>
      <c r="HD386" s="9"/>
      <c r="HE386" s="9"/>
      <c r="HF386" s="9"/>
      <c r="HG386" s="9"/>
      <c r="HH386" s="9"/>
      <c r="HI386" s="9"/>
      <c r="HJ386" s="9"/>
      <c r="HK386" s="9"/>
      <c r="HL386" s="9"/>
      <c r="HM386" s="9"/>
      <c r="HN386" s="9"/>
      <c r="HO386" s="9"/>
      <c r="HP386" s="9"/>
      <c r="HQ386" s="9"/>
      <c r="HR386" s="9"/>
      <c r="HS386" s="9"/>
      <c r="HT386" s="9"/>
      <c r="HU386" s="9"/>
      <c r="HV386" s="9"/>
      <c r="HW386" s="9"/>
      <c r="HX386" s="9"/>
      <c r="HY386" s="9"/>
      <c r="HZ386" s="9"/>
      <c r="IA386" s="9"/>
      <c r="IB386" s="9"/>
      <c r="IC386" s="9"/>
      <c r="ID386" s="9"/>
      <c r="IE386" s="9"/>
      <c r="IF386" s="9"/>
      <c r="IG386" s="9"/>
      <c r="IH386" s="9"/>
      <c r="II386" s="9"/>
      <c r="IJ386" s="9"/>
      <c r="IK386" s="9"/>
      <c r="IL386" s="9"/>
      <c r="IM386" s="9"/>
      <c r="IN386" s="9"/>
      <c r="IO386" s="9"/>
      <c r="IP386" s="9"/>
      <c r="IQ386" s="9"/>
      <c r="IR386" s="9"/>
      <c r="IS386" s="9"/>
      <c r="IT386" s="9"/>
      <c r="IU386" s="9"/>
      <c r="IV386" s="9"/>
      <c r="IW386" s="9"/>
      <c r="IX386" s="9"/>
      <c r="IY386" s="9"/>
      <c r="IZ386" s="9"/>
      <c r="JA386" s="9"/>
      <c r="JB386" s="9"/>
      <c r="JC386" s="9"/>
      <c r="JD386" s="9"/>
      <c r="JE386" s="9"/>
      <c r="JF386" s="9"/>
      <c r="JG386" s="9"/>
      <c r="JH386" s="9"/>
      <c r="JI386" s="9"/>
      <c r="JJ386" s="9"/>
      <c r="JK386" s="9"/>
      <c r="JL386" s="9"/>
      <c r="JM386" s="9"/>
      <c r="JN386" s="9"/>
      <c r="JO386" s="9"/>
      <c r="JP386" s="9"/>
      <c r="JQ386" s="9"/>
      <c r="JR386" s="9"/>
      <c r="JS386" s="9"/>
      <c r="JT386" s="9"/>
      <c r="JU386" s="9"/>
      <c r="JV386" s="9"/>
      <c r="JW386" s="9"/>
      <c r="JX386" s="9"/>
      <c r="JY386" s="9"/>
      <c r="JZ386" s="9"/>
      <c r="KA386" s="9"/>
      <c r="KB386" s="9"/>
      <c r="KC386" s="9"/>
      <c r="KD386" s="9"/>
      <c r="KE386" s="9"/>
      <c r="KF386" s="9"/>
      <c r="KG386" s="9"/>
      <c r="KH386" s="9"/>
      <c r="KI386" s="9"/>
      <c r="KJ386" s="9"/>
      <c r="KK386" s="9"/>
      <c r="KL386" s="9"/>
      <c r="KM386" s="9"/>
      <c r="KN386" s="9"/>
      <c r="KO386" s="9"/>
      <c r="KP386" s="9"/>
      <c r="KQ386" s="9"/>
      <c r="KR386" s="9"/>
      <c r="KS386" s="9"/>
      <c r="KT386" s="9"/>
      <c r="KU386" s="9"/>
      <c r="KV386" s="9"/>
      <c r="KW386" s="9"/>
      <c r="KX386" s="9"/>
      <c r="KY386" s="9"/>
      <c r="KZ386" s="9"/>
      <c r="LA386" s="9"/>
      <c r="LB386" s="9"/>
      <c r="LC386" s="9"/>
      <c r="LD386" s="9"/>
      <c r="LE386" s="9"/>
      <c r="LF386" s="9"/>
      <c r="LG386" s="9"/>
      <c r="LH386" s="9"/>
      <c r="LI386" s="9"/>
      <c r="LJ386" s="9"/>
      <c r="LK386" s="9"/>
      <c r="LL386" s="9"/>
      <c r="LM386" s="9"/>
      <c r="LN386" s="9"/>
      <c r="LO386" s="9"/>
      <c r="LP386" s="9"/>
      <c r="LQ386" s="9"/>
      <c r="LR386" s="9"/>
      <c r="LS386" s="9"/>
      <c r="LT386" s="9"/>
    </row>
    <row r="387" spans="1:332" s="15" customFormat="1" ht="220.5" x14ac:dyDescent="0.25">
      <c r="A387" s="662" t="str">
        <f>CONCATENATE(MUEBLES2[[#This Row],[No..]],"-",MUEBLES2[[#This Row],[No. Area ]],"-",MUEBLES2[[#This Row],[No. Del Bien ]],"-",MUEBLES2[[#This Row],[No. Consecutivo del Bien ]],"-",MUEBLES2[[#This Row],[No. de inventario]])</f>
        <v>05-48-192-012-0381</v>
      </c>
      <c r="B387" s="495"/>
      <c r="C387" s="495" t="s">
        <v>7105</v>
      </c>
      <c r="D387" s="494" t="s">
        <v>4063</v>
      </c>
      <c r="E387" s="495" t="str">
        <f>VLOOKUP(MUEBLES2[[#This Row],[No..]],EDIFICIOS[],2,FALSE)</f>
        <v>SISTEMA MUNICIPAL DIF</v>
      </c>
      <c r="F387" s="495" t="str">
        <f>VLOOKUP(MUEBLES2[[#This Row],[No..]],EDIFICIOS[],3,FALSE)</f>
        <v>AV. REFORMA S/N, SECCIÓN NORTE, MANZANA 2, SANTIAGO DE ANAYA, HIDALGO</v>
      </c>
      <c r="G387" s="496" t="s">
        <v>4293</v>
      </c>
      <c r="H387" s="494" t="str">
        <f>VLOOKUP(MUEBLES2[[#This Row],[No. Area ]],AREAS[],2,FALSE)</f>
        <v>SISTEMA MUNICIPAL PARA EL DESARROLLO INTEGRAL DE LA FAMILIA</v>
      </c>
      <c r="I387" s="496" t="str">
        <f>VLOOKUP(MUEBLES2[[#This Row],[No. Area ]],AREAS[],5,FALSE)</f>
        <v>C. BELEN GONZÁLEZ BARRERA</v>
      </c>
      <c r="J387" s="496">
        <v>123</v>
      </c>
      <c r="K387" s="494" t="str">
        <f>VLOOKUP(MUEBLES2[[#This Row],[Núm. De nomina]],PERSONAL[],2,FALSE)</f>
        <v>C. TERESA ALVITER SALINAS</v>
      </c>
      <c r="L387" s="496" t="str">
        <f>VLOOKUP(MUEBLES2[[#This Row],[Núm. De nomina]],PERSONAL[],3,FALSE)</f>
        <v>GERONTÓLOGA</v>
      </c>
      <c r="M387" s="494" t="s">
        <v>4826</v>
      </c>
      <c r="N387" s="529" t="s">
        <v>4703</v>
      </c>
      <c r="O387" s="497" t="str">
        <f>VLOOKUP(MUEBLES2[[#This Row],[No. Del Bien ]],BIENES[],2,FALSE)</f>
        <v xml:space="preserve">MESA </v>
      </c>
      <c r="P387" s="499" t="s">
        <v>3007</v>
      </c>
      <c r="Q387" s="529" t="s">
        <v>5323</v>
      </c>
      <c r="R387" s="494" t="s">
        <v>557</v>
      </c>
      <c r="S387" s="494" t="s">
        <v>557</v>
      </c>
      <c r="T387" s="494" t="s">
        <v>557</v>
      </c>
      <c r="U387" s="494" t="s">
        <v>40</v>
      </c>
      <c r="V387" s="525"/>
      <c r="W387" s="528"/>
      <c r="X387" s="528"/>
      <c r="Y387" s="528"/>
      <c r="Z387" s="510" t="s">
        <v>26</v>
      </c>
      <c r="AA387" s="546"/>
      <c r="AB387" s="493"/>
      <c r="AC387" s="600"/>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c r="DA387" s="9"/>
      <c r="DB387" s="9"/>
      <c r="DC387" s="9"/>
      <c r="DD387" s="9"/>
      <c r="DE387" s="9"/>
      <c r="DF387" s="9"/>
      <c r="DG387" s="9"/>
      <c r="DH387" s="9"/>
      <c r="DI387" s="9"/>
      <c r="DJ387" s="9"/>
      <c r="DK387" s="9"/>
      <c r="DL387" s="9"/>
      <c r="DM387" s="9"/>
      <c r="DN387" s="9"/>
      <c r="DO387" s="9"/>
      <c r="DP387" s="9"/>
      <c r="DQ387" s="9"/>
      <c r="DR387" s="9"/>
      <c r="DS387" s="9"/>
      <c r="DT387" s="9"/>
      <c r="DU387" s="9"/>
      <c r="DV387" s="9"/>
      <c r="DW387" s="9"/>
      <c r="DX387" s="9"/>
      <c r="DY387" s="9"/>
      <c r="DZ387" s="9"/>
      <c r="EA387" s="9"/>
      <c r="EB387" s="9"/>
      <c r="EC387" s="9"/>
      <c r="ED387" s="9"/>
      <c r="EE387" s="9"/>
      <c r="EF387" s="9"/>
      <c r="EG387" s="9"/>
      <c r="EH387" s="9"/>
      <c r="EI387" s="9"/>
      <c r="EJ387" s="9"/>
      <c r="EK387" s="9"/>
      <c r="EL387" s="9"/>
      <c r="EM387" s="9"/>
      <c r="EN387" s="9"/>
      <c r="EO387" s="9"/>
      <c r="EP387" s="9"/>
      <c r="EQ387" s="9"/>
      <c r="ER387" s="9"/>
      <c r="ES387" s="9"/>
      <c r="ET387" s="9"/>
      <c r="EU387" s="9"/>
      <c r="EV387" s="9"/>
      <c r="EW387" s="9"/>
      <c r="EX387" s="9"/>
      <c r="EY387" s="9"/>
      <c r="EZ387" s="9"/>
      <c r="FA387" s="9"/>
      <c r="FB387" s="9"/>
      <c r="FC387" s="9"/>
      <c r="FD387" s="9"/>
      <c r="FE387" s="9"/>
      <c r="FF387" s="9"/>
      <c r="FG387" s="9"/>
      <c r="FH387" s="9"/>
      <c r="FI387" s="9"/>
      <c r="FJ387" s="9"/>
      <c r="FK387" s="9"/>
      <c r="FL387" s="9"/>
      <c r="FM387" s="9"/>
      <c r="FN387" s="9"/>
      <c r="FO387" s="9"/>
      <c r="FP387" s="9"/>
      <c r="FQ387" s="9"/>
      <c r="FR387" s="9"/>
      <c r="FS387" s="9"/>
      <c r="FT387" s="9"/>
      <c r="FU387" s="9"/>
      <c r="FV387" s="9"/>
      <c r="FW387" s="9"/>
      <c r="FX387" s="9"/>
      <c r="FY387" s="9"/>
      <c r="FZ387" s="9"/>
      <c r="GA387" s="9"/>
      <c r="GB387" s="9"/>
      <c r="GC387" s="9"/>
      <c r="GD387" s="9"/>
      <c r="GE387" s="9"/>
      <c r="GF387" s="9"/>
      <c r="GG387" s="9"/>
      <c r="GH387" s="9"/>
      <c r="GI387" s="9"/>
      <c r="GJ387" s="9"/>
      <c r="GK387" s="9"/>
      <c r="GL387" s="9"/>
      <c r="GM387" s="9"/>
      <c r="GN387" s="9"/>
      <c r="GO387" s="9"/>
      <c r="GP387" s="9"/>
      <c r="GQ387" s="9"/>
      <c r="GR387" s="9"/>
      <c r="GS387" s="9"/>
      <c r="GT387" s="9"/>
      <c r="GU387" s="9"/>
      <c r="GV387" s="9"/>
      <c r="GW387" s="9"/>
      <c r="GX387" s="9"/>
      <c r="GY387" s="9"/>
      <c r="GZ387" s="9"/>
      <c r="HA387" s="9"/>
      <c r="HB387" s="9"/>
      <c r="HC387" s="9"/>
      <c r="HD387" s="9"/>
      <c r="HE387" s="9"/>
      <c r="HF387" s="9"/>
      <c r="HG387" s="9"/>
      <c r="HH387" s="9"/>
      <c r="HI387" s="9"/>
      <c r="HJ387" s="9"/>
      <c r="HK387" s="9"/>
      <c r="HL387" s="9"/>
      <c r="HM387" s="9"/>
      <c r="HN387" s="9"/>
      <c r="HO387" s="9"/>
      <c r="HP387" s="9"/>
      <c r="HQ387" s="9"/>
      <c r="HR387" s="9"/>
      <c r="HS387" s="9"/>
      <c r="HT387" s="9"/>
      <c r="HU387" s="9"/>
      <c r="HV387" s="9"/>
      <c r="HW387" s="9"/>
      <c r="HX387" s="9"/>
      <c r="HY387" s="9"/>
      <c r="HZ387" s="9"/>
      <c r="IA387" s="9"/>
      <c r="IB387" s="9"/>
      <c r="IC387" s="9"/>
      <c r="ID387" s="9"/>
      <c r="IE387" s="9"/>
      <c r="IF387" s="9"/>
      <c r="IG387" s="9"/>
      <c r="IH387" s="9"/>
      <c r="II387" s="9"/>
      <c r="IJ387" s="9"/>
      <c r="IK387" s="9"/>
      <c r="IL387" s="9"/>
      <c r="IM387" s="9"/>
      <c r="IN387" s="9"/>
      <c r="IO387" s="9"/>
      <c r="IP387" s="9"/>
      <c r="IQ387" s="9"/>
      <c r="IR387" s="9"/>
      <c r="IS387" s="9"/>
      <c r="IT387" s="9"/>
      <c r="IU387" s="9"/>
      <c r="IV387" s="9"/>
      <c r="IW387" s="9"/>
      <c r="IX387" s="9"/>
      <c r="IY387" s="9"/>
      <c r="IZ387" s="9"/>
      <c r="JA387" s="9"/>
      <c r="JB387" s="9"/>
      <c r="JC387" s="9"/>
      <c r="JD387" s="9"/>
      <c r="JE387" s="9"/>
      <c r="JF387" s="9"/>
      <c r="JG387" s="9"/>
      <c r="JH387" s="9"/>
      <c r="JI387" s="9"/>
      <c r="JJ387" s="9"/>
      <c r="JK387" s="9"/>
      <c r="JL387" s="9"/>
      <c r="JM387" s="9"/>
      <c r="JN387" s="9"/>
      <c r="JO387" s="9"/>
      <c r="JP387" s="9"/>
      <c r="JQ387" s="9"/>
      <c r="JR387" s="9"/>
      <c r="JS387" s="9"/>
      <c r="JT387" s="9"/>
      <c r="JU387" s="9"/>
      <c r="JV387" s="9"/>
      <c r="JW387" s="9"/>
      <c r="JX387" s="9"/>
      <c r="JY387" s="9"/>
      <c r="JZ387" s="9"/>
      <c r="KA387" s="9"/>
      <c r="KB387" s="9"/>
      <c r="KC387" s="9"/>
      <c r="KD387" s="9"/>
      <c r="KE387" s="9"/>
      <c r="KF387" s="9"/>
      <c r="KG387" s="9"/>
      <c r="KH387" s="9"/>
      <c r="KI387" s="9"/>
      <c r="KJ387" s="9"/>
      <c r="KK387" s="9"/>
      <c r="KL387" s="9"/>
      <c r="KM387" s="9"/>
      <c r="KN387" s="9"/>
      <c r="KO387" s="9"/>
      <c r="KP387" s="9"/>
      <c r="KQ387" s="9"/>
      <c r="KR387" s="9"/>
      <c r="KS387" s="9"/>
      <c r="KT387" s="9"/>
      <c r="KU387" s="9"/>
      <c r="KV387" s="9"/>
      <c r="KW387" s="9"/>
      <c r="KX387" s="9"/>
      <c r="KY387" s="9"/>
      <c r="KZ387" s="9"/>
      <c r="LA387" s="9"/>
      <c r="LB387" s="9"/>
      <c r="LC387" s="9"/>
      <c r="LD387" s="9"/>
      <c r="LE387" s="9"/>
      <c r="LF387" s="9"/>
      <c r="LG387" s="9"/>
      <c r="LH387" s="9"/>
      <c r="LI387" s="9"/>
      <c r="LJ387" s="9"/>
      <c r="LK387" s="9"/>
      <c r="LL387" s="9"/>
      <c r="LM387" s="9"/>
      <c r="LN387" s="9"/>
      <c r="LO387" s="9"/>
      <c r="LP387" s="9"/>
      <c r="LQ387" s="9"/>
      <c r="LR387" s="9"/>
      <c r="LS387" s="9"/>
      <c r="LT387" s="9"/>
    </row>
    <row r="388" spans="1:332" s="15" customFormat="1" ht="110.25" x14ac:dyDescent="0.25">
      <c r="A388" s="662" t="str">
        <f>CONCATENATE(MUEBLES2[[#This Row],[No..]],"-",MUEBLES2[[#This Row],[No. Area ]],"-",MUEBLES2[[#This Row],[No. Del Bien ]],"-",MUEBLES2[[#This Row],[No. Consecutivo del Bien ]],"-",MUEBLES2[[#This Row],[No. de inventario]])</f>
        <v>05-51-192-013-0382</v>
      </c>
      <c r="B388" s="495"/>
      <c r="C388" s="495" t="s">
        <v>7106</v>
      </c>
      <c r="D388" s="494" t="s">
        <v>4063</v>
      </c>
      <c r="E388" s="495" t="str">
        <f>VLOOKUP(MUEBLES2[[#This Row],[No..]],EDIFICIOS[],2,FALSE)</f>
        <v>SISTEMA MUNICIPAL DIF</v>
      </c>
      <c r="F388" s="495" t="str">
        <f>VLOOKUP(MUEBLES2[[#This Row],[No..]],EDIFICIOS[],3,FALSE)</f>
        <v>AV. REFORMA S/N, SECCIÓN NORTE, MANZANA 2, SANTIAGO DE ANAYA, HIDALGO</v>
      </c>
      <c r="G388" s="496" t="s">
        <v>4296</v>
      </c>
      <c r="H388" s="494" t="str">
        <f>VLOOKUP(MUEBLES2[[#This Row],[No. Area ]],AREAS[],2,FALSE)</f>
        <v>UNIDAD BÁSICA DE REHABILITACIÓN</v>
      </c>
      <c r="I388" s="496" t="str">
        <f>VLOOKUP(MUEBLES2[[#This Row],[No. Area ]],AREAS[],5,FALSE)</f>
        <v>C. BELEN GONZÁLEZ BARRERA</v>
      </c>
      <c r="J388" s="496">
        <v>133</v>
      </c>
      <c r="K388" s="494" t="str">
        <f>VLOOKUP(MUEBLES2[[#This Row],[Núm. De nomina]],PERSONAL[],2,FALSE)</f>
        <v>LTF. ÁNGELES DAYELI LOZANO ÁNGELES</v>
      </c>
      <c r="L388" s="496" t="str">
        <f>VLOOKUP(MUEBLES2[[#This Row],[Núm. De nomina]],PERSONAL[],3,FALSE)</f>
        <v>TERAPEUTA</v>
      </c>
      <c r="M388" s="494" t="s">
        <v>4826</v>
      </c>
      <c r="N388" s="529" t="s">
        <v>4704</v>
      </c>
      <c r="O388" s="497" t="str">
        <f>VLOOKUP(MUEBLES2[[#This Row],[No. Del Bien ]],BIENES[],2,FALSE)</f>
        <v xml:space="preserve">MESA </v>
      </c>
      <c r="P388" s="499" t="s">
        <v>3009</v>
      </c>
      <c r="Q388" s="529" t="s">
        <v>5324</v>
      </c>
      <c r="R388" s="494" t="s">
        <v>557</v>
      </c>
      <c r="S388" s="494" t="s">
        <v>557</v>
      </c>
      <c r="T388" s="494" t="s">
        <v>557</v>
      </c>
      <c r="U388" s="494" t="s">
        <v>40</v>
      </c>
      <c r="V388" s="525"/>
      <c r="W388" s="528"/>
      <c r="X388" s="528"/>
      <c r="Y388" s="528"/>
      <c r="Z388" s="510" t="s">
        <v>26</v>
      </c>
      <c r="AA388" s="546"/>
      <c r="AB388" s="493"/>
      <c r="AC388" s="600"/>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c r="DA388" s="9"/>
      <c r="DB388" s="9"/>
      <c r="DC388" s="9"/>
      <c r="DD388" s="9"/>
      <c r="DE388" s="9"/>
      <c r="DF388" s="9"/>
      <c r="DG388" s="9"/>
      <c r="DH388" s="9"/>
      <c r="DI388" s="9"/>
      <c r="DJ388" s="9"/>
      <c r="DK388" s="9"/>
      <c r="DL388" s="9"/>
      <c r="DM388" s="9"/>
      <c r="DN388" s="9"/>
      <c r="DO388" s="9"/>
      <c r="DP388" s="9"/>
      <c r="DQ388" s="9"/>
      <c r="DR388" s="9"/>
      <c r="DS388" s="9"/>
      <c r="DT388" s="9"/>
      <c r="DU388" s="9"/>
      <c r="DV388" s="9"/>
      <c r="DW388" s="9"/>
      <c r="DX388" s="9"/>
      <c r="DY388" s="9"/>
      <c r="DZ388" s="9"/>
      <c r="EA388" s="9"/>
      <c r="EB388" s="9"/>
      <c r="EC388" s="9"/>
      <c r="ED388" s="9"/>
      <c r="EE388" s="9"/>
      <c r="EF388" s="9"/>
      <c r="EG388" s="9"/>
      <c r="EH388" s="9"/>
      <c r="EI388" s="9"/>
      <c r="EJ388" s="9"/>
      <c r="EK388" s="9"/>
      <c r="EL388" s="9"/>
      <c r="EM388" s="9"/>
      <c r="EN388" s="9"/>
      <c r="EO388" s="9"/>
      <c r="EP388" s="9"/>
      <c r="EQ388" s="9"/>
      <c r="ER388" s="9"/>
      <c r="ES388" s="9"/>
      <c r="ET388" s="9"/>
      <c r="EU388" s="9"/>
      <c r="EV388" s="9"/>
      <c r="EW388" s="9"/>
      <c r="EX388" s="9"/>
      <c r="EY388" s="9"/>
      <c r="EZ388" s="9"/>
      <c r="FA388" s="9"/>
      <c r="FB388" s="9"/>
      <c r="FC388" s="9"/>
      <c r="FD388" s="9"/>
      <c r="FE388" s="9"/>
      <c r="FF388" s="9"/>
      <c r="FG388" s="9"/>
      <c r="FH388" s="9"/>
      <c r="FI388" s="9"/>
      <c r="FJ388" s="9"/>
      <c r="FK388" s="9"/>
      <c r="FL388" s="9"/>
      <c r="FM388" s="9"/>
      <c r="FN388" s="9"/>
      <c r="FO388" s="9"/>
      <c r="FP388" s="9"/>
      <c r="FQ388" s="9"/>
      <c r="FR388" s="9"/>
      <c r="FS388" s="9"/>
      <c r="FT388" s="9"/>
      <c r="FU388" s="9"/>
      <c r="FV388" s="9"/>
      <c r="FW388" s="9"/>
      <c r="FX388" s="9"/>
      <c r="FY388" s="9"/>
      <c r="FZ388" s="9"/>
      <c r="GA388" s="9"/>
      <c r="GB388" s="9"/>
      <c r="GC388" s="9"/>
      <c r="GD388" s="9"/>
      <c r="GE388" s="9"/>
      <c r="GF388" s="9"/>
      <c r="GG388" s="9"/>
      <c r="GH388" s="9"/>
      <c r="GI388" s="9"/>
      <c r="GJ388" s="9"/>
      <c r="GK388" s="9"/>
      <c r="GL388" s="9"/>
      <c r="GM388" s="9"/>
      <c r="GN388" s="9"/>
      <c r="GO388" s="9"/>
      <c r="GP388" s="9"/>
      <c r="GQ388" s="9"/>
      <c r="GR388" s="9"/>
      <c r="GS388" s="9"/>
      <c r="GT388" s="9"/>
      <c r="GU388" s="9"/>
      <c r="GV388" s="9"/>
      <c r="GW388" s="9"/>
      <c r="GX388" s="9"/>
      <c r="GY388" s="9"/>
      <c r="GZ388" s="9"/>
      <c r="HA388" s="9"/>
      <c r="HB388" s="9"/>
      <c r="HC388" s="9"/>
      <c r="HD388" s="9"/>
      <c r="HE388" s="9"/>
      <c r="HF388" s="9"/>
      <c r="HG388" s="9"/>
      <c r="HH388" s="9"/>
      <c r="HI388" s="9"/>
      <c r="HJ388" s="9"/>
      <c r="HK388" s="9"/>
      <c r="HL388" s="9"/>
      <c r="HM388" s="9"/>
      <c r="HN388" s="9"/>
      <c r="HO388" s="9"/>
      <c r="HP388" s="9"/>
      <c r="HQ388" s="9"/>
      <c r="HR388" s="9"/>
      <c r="HS388" s="9"/>
      <c r="HT388" s="9"/>
      <c r="HU388" s="9"/>
      <c r="HV388" s="9"/>
      <c r="HW388" s="9"/>
      <c r="HX388" s="9"/>
      <c r="HY388" s="9"/>
      <c r="HZ388" s="9"/>
      <c r="IA388" s="9"/>
      <c r="IB388" s="9"/>
      <c r="IC388" s="9"/>
      <c r="ID388" s="9"/>
      <c r="IE388" s="9"/>
      <c r="IF388" s="9"/>
      <c r="IG388" s="9"/>
      <c r="IH388" s="9"/>
      <c r="II388" s="9"/>
      <c r="IJ388" s="9"/>
      <c r="IK388" s="9"/>
      <c r="IL388" s="9"/>
      <c r="IM388" s="9"/>
      <c r="IN388" s="9"/>
      <c r="IO388" s="9"/>
      <c r="IP388" s="9"/>
      <c r="IQ388" s="9"/>
      <c r="IR388" s="9"/>
      <c r="IS388" s="9"/>
      <c r="IT388" s="9"/>
      <c r="IU388" s="9"/>
      <c r="IV388" s="9"/>
      <c r="IW388" s="9"/>
      <c r="IX388" s="9"/>
      <c r="IY388" s="9"/>
      <c r="IZ388" s="9"/>
      <c r="JA388" s="9"/>
      <c r="JB388" s="9"/>
      <c r="JC388" s="9"/>
      <c r="JD388" s="9"/>
      <c r="JE388" s="9"/>
      <c r="JF388" s="9"/>
      <c r="JG388" s="9"/>
      <c r="JH388" s="9"/>
      <c r="JI388" s="9"/>
      <c r="JJ388" s="9"/>
      <c r="JK388" s="9"/>
      <c r="JL388" s="9"/>
      <c r="JM388" s="9"/>
      <c r="JN388" s="9"/>
      <c r="JO388" s="9"/>
      <c r="JP388" s="9"/>
      <c r="JQ388" s="9"/>
      <c r="JR388" s="9"/>
      <c r="JS388" s="9"/>
      <c r="JT388" s="9"/>
      <c r="JU388" s="9"/>
      <c r="JV388" s="9"/>
      <c r="JW388" s="9"/>
      <c r="JX388" s="9"/>
      <c r="JY388" s="9"/>
      <c r="JZ388" s="9"/>
      <c r="KA388" s="9"/>
      <c r="KB388" s="9"/>
      <c r="KC388" s="9"/>
      <c r="KD388" s="9"/>
      <c r="KE388" s="9"/>
      <c r="KF388" s="9"/>
      <c r="KG388" s="9"/>
      <c r="KH388" s="9"/>
      <c r="KI388" s="9"/>
      <c r="KJ388" s="9"/>
      <c r="KK388" s="9"/>
      <c r="KL388" s="9"/>
      <c r="KM388" s="9"/>
      <c r="KN388" s="9"/>
      <c r="KO388" s="9"/>
      <c r="KP388" s="9"/>
      <c r="KQ388" s="9"/>
      <c r="KR388" s="9"/>
      <c r="KS388" s="9"/>
      <c r="KT388" s="9"/>
      <c r="KU388" s="9"/>
      <c r="KV388" s="9"/>
      <c r="KW388" s="9"/>
      <c r="KX388" s="9"/>
      <c r="KY388" s="9"/>
      <c r="KZ388" s="9"/>
      <c r="LA388" s="9"/>
      <c r="LB388" s="9"/>
      <c r="LC388" s="9"/>
      <c r="LD388" s="9"/>
      <c r="LE388" s="9"/>
      <c r="LF388" s="9"/>
      <c r="LG388" s="9"/>
      <c r="LH388" s="9"/>
      <c r="LI388" s="9"/>
      <c r="LJ388" s="9"/>
      <c r="LK388" s="9"/>
      <c r="LL388" s="9"/>
      <c r="LM388" s="9"/>
      <c r="LN388" s="9"/>
      <c r="LO388" s="9"/>
      <c r="LP388" s="9"/>
      <c r="LQ388" s="9"/>
      <c r="LR388" s="9"/>
      <c r="LS388" s="9"/>
      <c r="LT388" s="9"/>
    </row>
    <row r="389" spans="1:332" s="15" customFormat="1" ht="110.25" x14ac:dyDescent="0.25">
      <c r="A389" s="662" t="str">
        <f>CONCATENATE(MUEBLES2[[#This Row],[No..]],"-",MUEBLES2[[#This Row],[No. Area ]],"-",MUEBLES2[[#This Row],[No. Del Bien ]],"-",MUEBLES2[[#This Row],[No. Consecutivo del Bien ]],"-",MUEBLES2[[#This Row],[No. de inventario]])</f>
        <v>05-51-007-019-0383</v>
      </c>
      <c r="B389" s="495"/>
      <c r="C389" s="495" t="s">
        <v>7107</v>
      </c>
      <c r="D389" s="494" t="s">
        <v>4063</v>
      </c>
      <c r="E389" s="495" t="str">
        <f>VLOOKUP(MUEBLES2[[#This Row],[No..]],EDIFICIOS[],2,FALSE)</f>
        <v>SISTEMA MUNICIPAL DIF</v>
      </c>
      <c r="F389" s="495" t="str">
        <f>VLOOKUP(MUEBLES2[[#This Row],[No..]],EDIFICIOS[],3,FALSE)</f>
        <v>AV. REFORMA S/N, SECCIÓN NORTE, MANZANA 2, SANTIAGO DE ANAYA, HIDALGO</v>
      </c>
      <c r="G389" s="496" t="s">
        <v>4296</v>
      </c>
      <c r="H389" s="494" t="str">
        <f>VLOOKUP(MUEBLES2[[#This Row],[No. Area ]],AREAS[],2,FALSE)</f>
        <v>UNIDAD BÁSICA DE REHABILITACIÓN</v>
      </c>
      <c r="I389" s="496" t="str">
        <f>VLOOKUP(MUEBLES2[[#This Row],[No. Area ]],AREAS[],5,FALSE)</f>
        <v>C. BELEN GONZÁLEZ BARRERA</v>
      </c>
      <c r="J389" s="496">
        <v>133</v>
      </c>
      <c r="K389" s="494" t="str">
        <f>VLOOKUP(MUEBLES2[[#This Row],[Núm. De nomina]],PERSONAL[],2,FALSE)</f>
        <v>LTF. ÁNGELES DAYELI LOZANO ÁNGELES</v>
      </c>
      <c r="L389" s="496" t="str">
        <f>VLOOKUP(MUEBLES2[[#This Row],[Núm. De nomina]],PERSONAL[],3,FALSE)</f>
        <v>TERAPEUTA</v>
      </c>
      <c r="M389" s="494" t="s">
        <v>4698</v>
      </c>
      <c r="N389" s="529" t="s">
        <v>4710</v>
      </c>
      <c r="O389" s="497" t="str">
        <f>VLOOKUP(MUEBLES2[[#This Row],[No. Del Bien ]],BIENES[],2,FALSE)</f>
        <v>ANAQUEL</v>
      </c>
      <c r="P389" s="499" t="s">
        <v>3011</v>
      </c>
      <c r="Q389" s="529" t="s">
        <v>5325</v>
      </c>
      <c r="R389" s="494" t="s">
        <v>557</v>
      </c>
      <c r="S389" s="494" t="s">
        <v>557</v>
      </c>
      <c r="T389" s="494" t="s">
        <v>557</v>
      </c>
      <c r="U389" s="494" t="s">
        <v>40</v>
      </c>
      <c r="V389" s="525"/>
      <c r="W389" s="528"/>
      <c r="X389" s="528"/>
      <c r="Y389" s="528"/>
      <c r="Z389" s="510" t="s">
        <v>26</v>
      </c>
      <c r="AA389" s="546" t="s">
        <v>5994</v>
      </c>
      <c r="AB389" s="493"/>
      <c r="AC389" s="600" t="s">
        <v>5994</v>
      </c>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c r="DA389" s="9"/>
      <c r="DB389" s="9"/>
      <c r="DC389" s="9"/>
      <c r="DD389" s="9"/>
      <c r="DE389" s="9"/>
      <c r="DF389" s="9"/>
      <c r="DG389" s="9"/>
      <c r="DH389" s="9"/>
      <c r="DI389" s="9"/>
      <c r="DJ389" s="9"/>
      <c r="DK389" s="9"/>
      <c r="DL389" s="9"/>
      <c r="DM389" s="9"/>
      <c r="DN389" s="9"/>
      <c r="DO389" s="9"/>
      <c r="DP389" s="9"/>
      <c r="DQ389" s="9"/>
      <c r="DR389" s="9"/>
      <c r="DS389" s="9"/>
      <c r="DT389" s="9"/>
      <c r="DU389" s="9"/>
      <c r="DV389" s="9"/>
      <c r="DW389" s="9"/>
      <c r="DX389" s="9"/>
      <c r="DY389" s="9"/>
      <c r="DZ389" s="9"/>
      <c r="EA389" s="9"/>
      <c r="EB389" s="9"/>
      <c r="EC389" s="9"/>
      <c r="ED389" s="9"/>
      <c r="EE389" s="9"/>
      <c r="EF389" s="9"/>
      <c r="EG389" s="9"/>
      <c r="EH389" s="9"/>
      <c r="EI389" s="9"/>
      <c r="EJ389" s="9"/>
      <c r="EK389" s="9"/>
      <c r="EL389" s="9"/>
      <c r="EM389" s="9"/>
      <c r="EN389" s="9"/>
      <c r="EO389" s="9"/>
      <c r="EP389" s="9"/>
      <c r="EQ389" s="9"/>
      <c r="ER389" s="9"/>
      <c r="ES389" s="9"/>
      <c r="ET389" s="9"/>
      <c r="EU389" s="9"/>
      <c r="EV389" s="9"/>
      <c r="EW389" s="9"/>
      <c r="EX389" s="9"/>
      <c r="EY389" s="9"/>
      <c r="EZ389" s="9"/>
      <c r="FA389" s="9"/>
      <c r="FB389" s="9"/>
      <c r="FC389" s="9"/>
      <c r="FD389" s="9"/>
      <c r="FE389" s="9"/>
      <c r="FF389" s="9"/>
      <c r="FG389" s="9"/>
      <c r="FH389" s="9"/>
      <c r="FI389" s="9"/>
      <c r="FJ389" s="9"/>
      <c r="FK389" s="9"/>
      <c r="FL389" s="9"/>
      <c r="FM389" s="9"/>
      <c r="FN389" s="9"/>
      <c r="FO389" s="9"/>
      <c r="FP389" s="9"/>
      <c r="FQ389" s="9"/>
      <c r="FR389" s="9"/>
      <c r="FS389" s="9"/>
      <c r="FT389" s="9"/>
      <c r="FU389" s="9"/>
      <c r="FV389" s="9"/>
      <c r="FW389" s="9"/>
      <c r="FX389" s="9"/>
      <c r="FY389" s="9"/>
      <c r="FZ389" s="9"/>
      <c r="GA389" s="9"/>
      <c r="GB389" s="9"/>
      <c r="GC389" s="9"/>
      <c r="GD389" s="9"/>
      <c r="GE389" s="9"/>
      <c r="GF389" s="9"/>
      <c r="GG389" s="9"/>
      <c r="GH389" s="9"/>
      <c r="GI389" s="9"/>
      <c r="GJ389" s="9"/>
      <c r="GK389" s="9"/>
      <c r="GL389" s="9"/>
      <c r="GM389" s="9"/>
      <c r="GN389" s="9"/>
      <c r="GO389" s="9"/>
      <c r="GP389" s="9"/>
      <c r="GQ389" s="9"/>
      <c r="GR389" s="9"/>
      <c r="GS389" s="9"/>
      <c r="GT389" s="9"/>
      <c r="GU389" s="9"/>
      <c r="GV389" s="9"/>
      <c r="GW389" s="9"/>
      <c r="GX389" s="9"/>
      <c r="GY389" s="9"/>
      <c r="GZ389" s="9"/>
      <c r="HA389" s="9"/>
      <c r="HB389" s="9"/>
      <c r="HC389" s="9"/>
      <c r="HD389" s="9"/>
      <c r="HE389" s="9"/>
      <c r="HF389" s="9"/>
      <c r="HG389" s="9"/>
      <c r="HH389" s="9"/>
      <c r="HI389" s="9"/>
      <c r="HJ389" s="9"/>
      <c r="HK389" s="9"/>
      <c r="HL389" s="9"/>
      <c r="HM389" s="9"/>
      <c r="HN389" s="9"/>
      <c r="HO389" s="9"/>
      <c r="HP389" s="9"/>
      <c r="HQ389" s="9"/>
      <c r="HR389" s="9"/>
      <c r="HS389" s="9"/>
      <c r="HT389" s="9"/>
      <c r="HU389" s="9"/>
      <c r="HV389" s="9"/>
      <c r="HW389" s="9"/>
      <c r="HX389" s="9"/>
      <c r="HY389" s="9"/>
      <c r="HZ389" s="9"/>
      <c r="IA389" s="9"/>
      <c r="IB389" s="9"/>
      <c r="IC389" s="9"/>
      <c r="ID389" s="9"/>
      <c r="IE389" s="9"/>
      <c r="IF389" s="9"/>
      <c r="IG389" s="9"/>
      <c r="IH389" s="9"/>
      <c r="II389" s="9"/>
      <c r="IJ389" s="9"/>
      <c r="IK389" s="9"/>
      <c r="IL389" s="9"/>
      <c r="IM389" s="9"/>
      <c r="IN389" s="9"/>
      <c r="IO389" s="9"/>
      <c r="IP389" s="9"/>
      <c r="IQ389" s="9"/>
      <c r="IR389" s="9"/>
      <c r="IS389" s="9"/>
      <c r="IT389" s="9"/>
      <c r="IU389" s="9"/>
      <c r="IV389" s="9"/>
      <c r="IW389" s="9"/>
      <c r="IX389" s="9"/>
      <c r="IY389" s="9"/>
      <c r="IZ389" s="9"/>
      <c r="JA389" s="9"/>
      <c r="JB389" s="9"/>
      <c r="JC389" s="9"/>
      <c r="JD389" s="9"/>
      <c r="JE389" s="9"/>
      <c r="JF389" s="9"/>
      <c r="JG389" s="9"/>
      <c r="JH389" s="9"/>
      <c r="JI389" s="9"/>
      <c r="JJ389" s="9"/>
      <c r="JK389" s="9"/>
      <c r="JL389" s="9"/>
      <c r="JM389" s="9"/>
      <c r="JN389" s="9"/>
      <c r="JO389" s="9"/>
      <c r="JP389" s="9"/>
      <c r="JQ389" s="9"/>
      <c r="JR389" s="9"/>
      <c r="JS389" s="9"/>
      <c r="JT389" s="9"/>
      <c r="JU389" s="9"/>
      <c r="JV389" s="9"/>
      <c r="JW389" s="9"/>
      <c r="JX389" s="9"/>
      <c r="JY389" s="9"/>
      <c r="JZ389" s="9"/>
      <c r="KA389" s="9"/>
      <c r="KB389" s="9"/>
      <c r="KC389" s="9"/>
      <c r="KD389" s="9"/>
      <c r="KE389" s="9"/>
      <c r="KF389" s="9"/>
      <c r="KG389" s="9"/>
      <c r="KH389" s="9"/>
      <c r="KI389" s="9"/>
      <c r="KJ389" s="9"/>
      <c r="KK389" s="9"/>
      <c r="KL389" s="9"/>
      <c r="KM389" s="9"/>
      <c r="KN389" s="9"/>
      <c r="KO389" s="9"/>
      <c r="KP389" s="9"/>
      <c r="KQ389" s="9"/>
      <c r="KR389" s="9"/>
      <c r="KS389" s="9"/>
      <c r="KT389" s="9"/>
      <c r="KU389" s="9"/>
      <c r="KV389" s="9"/>
      <c r="KW389" s="9"/>
      <c r="KX389" s="9"/>
      <c r="KY389" s="9"/>
      <c r="KZ389" s="9"/>
      <c r="LA389" s="9"/>
      <c r="LB389" s="9"/>
      <c r="LC389" s="9"/>
      <c r="LD389" s="9"/>
      <c r="LE389" s="9"/>
      <c r="LF389" s="9"/>
      <c r="LG389" s="9"/>
      <c r="LH389" s="9"/>
      <c r="LI389" s="9"/>
      <c r="LJ389" s="9"/>
      <c r="LK389" s="9"/>
      <c r="LL389" s="9"/>
      <c r="LM389" s="9"/>
      <c r="LN389" s="9"/>
      <c r="LO389" s="9"/>
      <c r="LP389" s="9"/>
      <c r="LQ389" s="9"/>
      <c r="LR389" s="9"/>
      <c r="LS389" s="9"/>
      <c r="LT389" s="9"/>
    </row>
    <row r="390" spans="1:332" s="15" customFormat="1" ht="141.75" x14ac:dyDescent="0.25">
      <c r="A390" s="662" t="str">
        <f>CONCATENATE(MUEBLES2[[#This Row],[No..]],"-",MUEBLES2[[#This Row],[No. Area ]],"-",MUEBLES2[[#This Row],[No. Del Bien ]],"-",MUEBLES2[[#This Row],[No. Consecutivo del Bien ]],"-",MUEBLES2[[#This Row],[No. de inventario]])</f>
        <v>05-51-271-026-0384</v>
      </c>
      <c r="B390" s="495"/>
      <c r="C390" s="495" t="s">
        <v>7108</v>
      </c>
      <c r="D390" s="494" t="s">
        <v>4063</v>
      </c>
      <c r="E390" s="495" t="str">
        <f>VLOOKUP(MUEBLES2[[#This Row],[No..]],EDIFICIOS[],2,FALSE)</f>
        <v>SISTEMA MUNICIPAL DIF</v>
      </c>
      <c r="F390" s="495" t="str">
        <f>VLOOKUP(MUEBLES2[[#This Row],[No..]],EDIFICIOS[],3,FALSE)</f>
        <v>AV. REFORMA S/N, SECCIÓN NORTE, MANZANA 2, SANTIAGO DE ANAYA, HIDALGO</v>
      </c>
      <c r="G390" s="496" t="s">
        <v>4296</v>
      </c>
      <c r="H390" s="494" t="str">
        <f>VLOOKUP(MUEBLES2[[#This Row],[No. Area ]],AREAS[],2,FALSE)</f>
        <v>UNIDAD BÁSICA DE REHABILITACIÓN</v>
      </c>
      <c r="I390" s="496" t="str">
        <f>VLOOKUP(MUEBLES2[[#This Row],[No. Area ]],AREAS[],5,FALSE)</f>
        <v>C. BELEN GONZÁLEZ BARRERA</v>
      </c>
      <c r="J390" s="496">
        <v>110</v>
      </c>
      <c r="K390" s="494" t="str">
        <f>VLOOKUP(MUEBLES2[[#This Row],[Núm. De nomina]],PERSONAL[],2,FALSE)</f>
        <v>PSIC. MARÍA JOSÉ HERNÁNDEZ VALDEZ</v>
      </c>
      <c r="L390" s="496" t="str">
        <f>VLOOKUP(MUEBLES2[[#This Row],[Núm. De nomina]],PERSONAL[],3,FALSE)</f>
        <v>PSICOLOGA</v>
      </c>
      <c r="M390" s="494" t="s">
        <v>4904</v>
      </c>
      <c r="N390" s="529" t="s">
        <v>4717</v>
      </c>
      <c r="O390" s="497" t="str">
        <f>VLOOKUP(MUEBLES2[[#This Row],[No. Del Bien ]],BIENES[],2,FALSE)</f>
        <v xml:space="preserve">SILLA AJUSTABLE </v>
      </c>
      <c r="P390" s="499" t="s">
        <v>3013</v>
      </c>
      <c r="Q390" s="529" t="s">
        <v>5326</v>
      </c>
      <c r="R390" s="494" t="s">
        <v>39</v>
      </c>
      <c r="S390" s="494" t="s">
        <v>39</v>
      </c>
      <c r="T390" s="494" t="s">
        <v>39</v>
      </c>
      <c r="U390" s="494" t="s">
        <v>40</v>
      </c>
      <c r="V390" s="525">
        <v>44013</v>
      </c>
      <c r="W390" s="528">
        <v>1450</v>
      </c>
      <c r="X390" s="528">
        <v>0</v>
      </c>
      <c r="Y390" s="528">
        <v>1450</v>
      </c>
      <c r="Z390" s="510" t="s">
        <v>33</v>
      </c>
      <c r="AA390" s="546"/>
      <c r="AB390" s="493"/>
      <c r="AC390" s="600" t="s">
        <v>2358</v>
      </c>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9"/>
      <c r="FL390" s="9"/>
      <c r="FM390" s="9"/>
      <c r="FN390" s="9"/>
      <c r="FO390" s="9"/>
      <c r="FP390" s="9"/>
      <c r="FQ390" s="9"/>
      <c r="FR390" s="9"/>
      <c r="FS390" s="9"/>
      <c r="FT390" s="9"/>
      <c r="FU390" s="9"/>
      <c r="FV390" s="9"/>
      <c r="FW390" s="9"/>
      <c r="FX390" s="9"/>
      <c r="FY390" s="9"/>
      <c r="FZ390" s="9"/>
      <c r="GA390" s="9"/>
      <c r="GB390" s="9"/>
      <c r="GC390" s="9"/>
      <c r="GD390" s="9"/>
      <c r="GE390" s="9"/>
      <c r="GF390" s="9"/>
      <c r="GG390" s="9"/>
      <c r="GH390" s="9"/>
      <c r="GI390" s="9"/>
      <c r="GJ390" s="9"/>
      <c r="GK390" s="9"/>
      <c r="GL390" s="9"/>
      <c r="GM390" s="9"/>
      <c r="GN390" s="9"/>
      <c r="GO390" s="9"/>
      <c r="GP390" s="9"/>
      <c r="GQ390" s="9"/>
      <c r="GR390" s="9"/>
      <c r="GS390" s="9"/>
      <c r="GT390" s="9"/>
      <c r="GU390" s="9"/>
      <c r="GV390" s="9"/>
      <c r="GW390" s="9"/>
      <c r="GX390" s="9"/>
      <c r="GY390" s="9"/>
      <c r="GZ390" s="9"/>
      <c r="HA390" s="9"/>
      <c r="HB390" s="9"/>
      <c r="HC390" s="9"/>
      <c r="HD390" s="9"/>
      <c r="HE390" s="9"/>
      <c r="HF390" s="9"/>
      <c r="HG390" s="9"/>
      <c r="HH390" s="9"/>
      <c r="HI390" s="9"/>
      <c r="HJ390" s="9"/>
      <c r="HK390" s="9"/>
      <c r="HL390" s="9"/>
      <c r="HM390" s="9"/>
      <c r="HN390" s="9"/>
      <c r="HO390" s="9"/>
      <c r="HP390" s="9"/>
      <c r="HQ390" s="9"/>
      <c r="HR390" s="9"/>
      <c r="HS390" s="9"/>
      <c r="HT390" s="9"/>
      <c r="HU390" s="9"/>
      <c r="HV390" s="9"/>
      <c r="HW390" s="9"/>
      <c r="HX390" s="9"/>
      <c r="HY390" s="9"/>
      <c r="HZ390" s="9"/>
      <c r="IA390" s="9"/>
      <c r="IB390" s="9"/>
      <c r="IC390" s="9"/>
      <c r="ID390" s="9"/>
      <c r="IE390" s="9"/>
      <c r="IF390" s="9"/>
      <c r="IG390" s="9"/>
      <c r="IH390" s="9"/>
      <c r="II390" s="9"/>
      <c r="IJ390" s="9"/>
      <c r="IK390" s="9"/>
      <c r="IL390" s="9"/>
      <c r="IM390" s="9"/>
      <c r="IN390" s="9"/>
      <c r="IO390" s="9"/>
      <c r="IP390" s="9"/>
      <c r="IQ390" s="9"/>
      <c r="IR390" s="9"/>
      <c r="IS390" s="9"/>
      <c r="IT390" s="9"/>
      <c r="IU390" s="9"/>
      <c r="IV390" s="9"/>
      <c r="IW390" s="9"/>
      <c r="IX390" s="9"/>
      <c r="IY390" s="9"/>
      <c r="IZ390" s="9"/>
      <c r="JA390" s="9"/>
      <c r="JB390" s="9"/>
      <c r="JC390" s="9"/>
      <c r="JD390" s="9"/>
      <c r="JE390" s="9"/>
      <c r="JF390" s="9"/>
      <c r="JG390" s="9"/>
      <c r="JH390" s="9"/>
      <c r="JI390" s="9"/>
      <c r="JJ390" s="9"/>
      <c r="JK390" s="9"/>
      <c r="JL390" s="9"/>
      <c r="JM390" s="9"/>
      <c r="JN390" s="9"/>
      <c r="JO390" s="9"/>
      <c r="JP390" s="9"/>
      <c r="JQ390" s="9"/>
      <c r="JR390" s="9"/>
      <c r="JS390" s="9"/>
      <c r="JT390" s="9"/>
      <c r="JU390" s="9"/>
      <c r="JV390" s="9"/>
      <c r="JW390" s="9"/>
      <c r="JX390" s="9"/>
      <c r="JY390" s="9"/>
      <c r="JZ390" s="9"/>
      <c r="KA390" s="9"/>
      <c r="KB390" s="9"/>
      <c r="KC390" s="9"/>
      <c r="KD390" s="9"/>
      <c r="KE390" s="9"/>
      <c r="KF390" s="9"/>
      <c r="KG390" s="9"/>
      <c r="KH390" s="9"/>
      <c r="KI390" s="9"/>
      <c r="KJ390" s="9"/>
      <c r="KK390" s="9"/>
      <c r="KL390" s="9"/>
      <c r="KM390" s="9"/>
      <c r="KN390" s="9"/>
      <c r="KO390" s="9"/>
      <c r="KP390" s="9"/>
      <c r="KQ390" s="9"/>
      <c r="KR390" s="9"/>
      <c r="KS390" s="9"/>
      <c r="KT390" s="9"/>
      <c r="KU390" s="9"/>
      <c r="KV390" s="9"/>
      <c r="KW390" s="9"/>
      <c r="KX390" s="9"/>
      <c r="KY390" s="9"/>
      <c r="KZ390" s="9"/>
      <c r="LA390" s="9"/>
      <c r="LB390" s="9"/>
      <c r="LC390" s="9"/>
      <c r="LD390" s="9"/>
      <c r="LE390" s="9"/>
      <c r="LF390" s="9"/>
      <c r="LG390" s="9"/>
      <c r="LH390" s="9"/>
      <c r="LI390" s="9"/>
      <c r="LJ390" s="9"/>
      <c r="LK390" s="9"/>
      <c r="LL390" s="9"/>
      <c r="LM390" s="9"/>
      <c r="LN390" s="9"/>
      <c r="LO390" s="9"/>
      <c r="LP390" s="9"/>
      <c r="LQ390" s="9"/>
      <c r="LR390" s="9"/>
      <c r="LS390" s="9"/>
      <c r="LT390" s="9"/>
    </row>
    <row r="391" spans="1:332" s="15" customFormat="1" ht="110.25" x14ac:dyDescent="0.25">
      <c r="A391" s="662" t="str">
        <f>CONCATENATE(MUEBLES2[[#This Row],[No..]],"-",MUEBLES2[[#This Row],[No. Area ]],"-",MUEBLES2[[#This Row],[No. Del Bien ]],"-",MUEBLES2[[#This Row],[No. Consecutivo del Bien ]],"-",MUEBLES2[[#This Row],[No. de inventario]])</f>
        <v>05-51-192-014-0385</v>
      </c>
      <c r="B391" s="495"/>
      <c r="C391" s="495" t="s">
        <v>7109</v>
      </c>
      <c r="D391" s="494" t="s">
        <v>4063</v>
      </c>
      <c r="E391" s="495" t="str">
        <f>VLOOKUP(MUEBLES2[[#This Row],[No..]],EDIFICIOS[],2,FALSE)</f>
        <v>SISTEMA MUNICIPAL DIF</v>
      </c>
      <c r="F391" s="495" t="str">
        <f>VLOOKUP(MUEBLES2[[#This Row],[No..]],EDIFICIOS[],3,FALSE)</f>
        <v>AV. REFORMA S/N, SECCIÓN NORTE, MANZANA 2, SANTIAGO DE ANAYA, HIDALGO</v>
      </c>
      <c r="G391" s="496" t="s">
        <v>4296</v>
      </c>
      <c r="H391" s="494" t="str">
        <f>VLOOKUP(MUEBLES2[[#This Row],[No. Area ]],AREAS[],2,FALSE)</f>
        <v>UNIDAD BÁSICA DE REHABILITACIÓN</v>
      </c>
      <c r="I391" s="496" t="str">
        <f>VLOOKUP(MUEBLES2[[#This Row],[No. Area ]],AREAS[],5,FALSE)</f>
        <v>C. BELEN GONZÁLEZ BARRERA</v>
      </c>
      <c r="J391" s="496">
        <v>110</v>
      </c>
      <c r="K391" s="494" t="str">
        <f>VLOOKUP(MUEBLES2[[#This Row],[Núm. De nomina]],PERSONAL[],2,FALSE)</f>
        <v>PSIC. MARÍA JOSÉ HERNÁNDEZ VALDEZ</v>
      </c>
      <c r="L391" s="496" t="str">
        <f>VLOOKUP(MUEBLES2[[#This Row],[Núm. De nomina]],PERSONAL[],3,FALSE)</f>
        <v>PSICOLOGA</v>
      </c>
      <c r="M391" s="494" t="s">
        <v>4826</v>
      </c>
      <c r="N391" s="529" t="s">
        <v>4705</v>
      </c>
      <c r="O391" s="497" t="str">
        <f>VLOOKUP(MUEBLES2[[#This Row],[No. Del Bien ]],BIENES[],2,FALSE)</f>
        <v xml:space="preserve">MESA </v>
      </c>
      <c r="P391" s="499" t="s">
        <v>3015</v>
      </c>
      <c r="Q391" s="529" t="s">
        <v>5327</v>
      </c>
      <c r="R391" s="494" t="s">
        <v>39</v>
      </c>
      <c r="S391" s="494" t="s">
        <v>39</v>
      </c>
      <c r="T391" s="494" t="s">
        <v>39</v>
      </c>
      <c r="U391" s="494" t="s">
        <v>40</v>
      </c>
      <c r="V391" s="525">
        <v>44013</v>
      </c>
      <c r="W391" s="528">
        <v>2076.4</v>
      </c>
      <c r="X391" s="528">
        <v>0</v>
      </c>
      <c r="Y391" s="528">
        <v>2076.4</v>
      </c>
      <c r="Z391" s="510" t="s">
        <v>33</v>
      </c>
      <c r="AA391" s="546"/>
      <c r="AB391" s="493"/>
      <c r="AC391" s="600" t="s">
        <v>2358</v>
      </c>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c r="DA391" s="9"/>
      <c r="DB391" s="9"/>
      <c r="DC391" s="9"/>
      <c r="DD391" s="9"/>
      <c r="DE391" s="9"/>
      <c r="DF391" s="9"/>
      <c r="DG391" s="9"/>
      <c r="DH391" s="9"/>
      <c r="DI391" s="9"/>
      <c r="DJ391" s="9"/>
      <c r="DK391" s="9"/>
      <c r="DL391" s="9"/>
      <c r="DM391" s="9"/>
      <c r="DN391" s="9"/>
      <c r="DO391" s="9"/>
      <c r="DP391" s="9"/>
      <c r="DQ391" s="9"/>
      <c r="DR391" s="9"/>
      <c r="DS391" s="9"/>
      <c r="DT391" s="9"/>
      <c r="DU391" s="9"/>
      <c r="DV391" s="9"/>
      <c r="DW391" s="9"/>
      <c r="DX391" s="9"/>
      <c r="DY391" s="9"/>
      <c r="DZ391" s="9"/>
      <c r="EA391" s="9"/>
      <c r="EB391" s="9"/>
      <c r="EC391" s="9"/>
      <c r="ED391" s="9"/>
      <c r="EE391" s="9"/>
      <c r="EF391" s="9"/>
      <c r="EG391" s="9"/>
      <c r="EH391" s="9"/>
      <c r="EI391" s="9"/>
      <c r="EJ391" s="9"/>
      <c r="EK391" s="9"/>
      <c r="EL391" s="9"/>
      <c r="EM391" s="9"/>
      <c r="EN391" s="9"/>
      <c r="EO391" s="9"/>
      <c r="EP391" s="9"/>
      <c r="EQ391" s="9"/>
      <c r="ER391" s="9"/>
      <c r="ES391" s="9"/>
      <c r="ET391" s="9"/>
      <c r="EU391" s="9"/>
      <c r="EV391" s="9"/>
      <c r="EW391" s="9"/>
      <c r="EX391" s="9"/>
      <c r="EY391" s="9"/>
      <c r="EZ391" s="9"/>
      <c r="FA391" s="9"/>
      <c r="FB391" s="9"/>
      <c r="FC391" s="9"/>
      <c r="FD391" s="9"/>
      <c r="FE391" s="9"/>
      <c r="FF391" s="9"/>
      <c r="FG391" s="9"/>
      <c r="FH391" s="9"/>
      <c r="FI391" s="9"/>
      <c r="FJ391" s="9"/>
      <c r="FK391" s="9"/>
      <c r="FL391" s="9"/>
      <c r="FM391" s="9"/>
      <c r="FN391" s="9"/>
      <c r="FO391" s="9"/>
      <c r="FP391" s="9"/>
      <c r="FQ391" s="9"/>
      <c r="FR391" s="9"/>
      <c r="FS391" s="9"/>
      <c r="FT391" s="9"/>
      <c r="FU391" s="9"/>
      <c r="FV391" s="9"/>
      <c r="FW391" s="9"/>
      <c r="FX391" s="9"/>
      <c r="FY391" s="9"/>
      <c r="FZ391" s="9"/>
      <c r="GA391" s="9"/>
      <c r="GB391" s="9"/>
      <c r="GC391" s="9"/>
      <c r="GD391" s="9"/>
      <c r="GE391" s="9"/>
      <c r="GF391" s="9"/>
      <c r="GG391" s="9"/>
      <c r="GH391" s="9"/>
      <c r="GI391" s="9"/>
      <c r="GJ391" s="9"/>
      <c r="GK391" s="9"/>
      <c r="GL391" s="9"/>
      <c r="GM391" s="9"/>
      <c r="GN391" s="9"/>
      <c r="GO391" s="9"/>
      <c r="GP391" s="9"/>
      <c r="GQ391" s="9"/>
      <c r="GR391" s="9"/>
      <c r="GS391" s="9"/>
      <c r="GT391" s="9"/>
      <c r="GU391" s="9"/>
      <c r="GV391" s="9"/>
      <c r="GW391" s="9"/>
      <c r="GX391" s="9"/>
      <c r="GY391" s="9"/>
      <c r="GZ391" s="9"/>
      <c r="HA391" s="9"/>
      <c r="HB391" s="9"/>
      <c r="HC391" s="9"/>
      <c r="HD391" s="9"/>
      <c r="HE391" s="9"/>
      <c r="HF391" s="9"/>
      <c r="HG391" s="9"/>
      <c r="HH391" s="9"/>
      <c r="HI391" s="9"/>
      <c r="HJ391" s="9"/>
      <c r="HK391" s="9"/>
      <c r="HL391" s="9"/>
      <c r="HM391" s="9"/>
      <c r="HN391" s="9"/>
      <c r="HO391" s="9"/>
      <c r="HP391" s="9"/>
      <c r="HQ391" s="9"/>
      <c r="HR391" s="9"/>
      <c r="HS391" s="9"/>
      <c r="HT391" s="9"/>
      <c r="HU391" s="9"/>
      <c r="HV391" s="9"/>
      <c r="HW391" s="9"/>
      <c r="HX391" s="9"/>
      <c r="HY391" s="9"/>
      <c r="HZ391" s="9"/>
      <c r="IA391" s="9"/>
      <c r="IB391" s="9"/>
      <c r="IC391" s="9"/>
      <c r="ID391" s="9"/>
      <c r="IE391" s="9"/>
      <c r="IF391" s="9"/>
      <c r="IG391" s="9"/>
      <c r="IH391" s="9"/>
      <c r="II391" s="9"/>
      <c r="IJ391" s="9"/>
      <c r="IK391" s="9"/>
      <c r="IL391" s="9"/>
      <c r="IM391" s="9"/>
      <c r="IN391" s="9"/>
      <c r="IO391" s="9"/>
      <c r="IP391" s="9"/>
      <c r="IQ391" s="9"/>
      <c r="IR391" s="9"/>
      <c r="IS391" s="9"/>
      <c r="IT391" s="9"/>
      <c r="IU391" s="9"/>
      <c r="IV391" s="9"/>
      <c r="IW391" s="9"/>
      <c r="IX391" s="9"/>
      <c r="IY391" s="9"/>
      <c r="IZ391" s="9"/>
      <c r="JA391" s="9"/>
      <c r="JB391" s="9"/>
      <c r="JC391" s="9"/>
      <c r="JD391" s="9"/>
      <c r="JE391" s="9"/>
      <c r="JF391" s="9"/>
      <c r="JG391" s="9"/>
      <c r="JH391" s="9"/>
      <c r="JI391" s="9"/>
      <c r="JJ391" s="9"/>
      <c r="JK391" s="9"/>
      <c r="JL391" s="9"/>
      <c r="JM391" s="9"/>
      <c r="JN391" s="9"/>
      <c r="JO391" s="9"/>
      <c r="JP391" s="9"/>
      <c r="JQ391" s="9"/>
      <c r="JR391" s="9"/>
      <c r="JS391" s="9"/>
      <c r="JT391" s="9"/>
      <c r="JU391" s="9"/>
      <c r="JV391" s="9"/>
      <c r="JW391" s="9"/>
      <c r="JX391" s="9"/>
      <c r="JY391" s="9"/>
      <c r="JZ391" s="9"/>
      <c r="KA391" s="9"/>
      <c r="KB391" s="9"/>
      <c r="KC391" s="9"/>
      <c r="KD391" s="9"/>
      <c r="KE391" s="9"/>
      <c r="KF391" s="9"/>
      <c r="KG391" s="9"/>
      <c r="KH391" s="9"/>
      <c r="KI391" s="9"/>
      <c r="KJ391" s="9"/>
      <c r="KK391" s="9"/>
      <c r="KL391" s="9"/>
      <c r="KM391" s="9"/>
      <c r="KN391" s="9"/>
      <c r="KO391" s="9"/>
      <c r="KP391" s="9"/>
      <c r="KQ391" s="9"/>
      <c r="KR391" s="9"/>
      <c r="KS391" s="9"/>
      <c r="KT391" s="9"/>
      <c r="KU391" s="9"/>
      <c r="KV391" s="9"/>
      <c r="KW391" s="9"/>
      <c r="KX391" s="9"/>
      <c r="KY391" s="9"/>
      <c r="KZ391" s="9"/>
      <c r="LA391" s="9"/>
      <c r="LB391" s="9"/>
      <c r="LC391" s="9"/>
      <c r="LD391" s="9"/>
      <c r="LE391" s="9"/>
      <c r="LF391" s="9"/>
      <c r="LG391" s="9"/>
      <c r="LH391" s="9"/>
      <c r="LI391" s="9"/>
      <c r="LJ391" s="9"/>
      <c r="LK391" s="9"/>
      <c r="LL391" s="9"/>
      <c r="LM391" s="9"/>
      <c r="LN391" s="9"/>
      <c r="LO391" s="9"/>
      <c r="LP391" s="9"/>
      <c r="LQ391" s="9"/>
      <c r="LR391" s="9"/>
      <c r="LS391" s="9"/>
      <c r="LT391" s="9"/>
    </row>
    <row r="392" spans="1:332" s="15" customFormat="1" ht="110.25" x14ac:dyDescent="0.25">
      <c r="A392" s="662" t="str">
        <f>CONCATENATE(MUEBLES2[[#This Row],[No..]],"-",MUEBLES2[[#This Row],[No. Area ]],"-",MUEBLES2[[#This Row],[No. Del Bien ]],"-",MUEBLES2[[#This Row],[No. Consecutivo del Bien ]],"-",MUEBLES2[[#This Row],[No. de inventario]])</f>
        <v>05-51-272-059-0386</v>
      </c>
      <c r="B392" s="495"/>
      <c r="C392" s="495" t="s">
        <v>7110</v>
      </c>
      <c r="D392" s="494" t="s">
        <v>4063</v>
      </c>
      <c r="E392" s="495" t="str">
        <f>VLOOKUP(MUEBLES2[[#This Row],[No..]],EDIFICIOS[],2,FALSE)</f>
        <v>SISTEMA MUNICIPAL DIF</v>
      </c>
      <c r="F392" s="495" t="str">
        <f>VLOOKUP(MUEBLES2[[#This Row],[No..]],EDIFICIOS[],3,FALSE)</f>
        <v>AV. REFORMA S/N, SECCIÓN NORTE, MANZANA 2, SANTIAGO DE ANAYA, HIDALGO</v>
      </c>
      <c r="G392" s="496" t="s">
        <v>4296</v>
      </c>
      <c r="H392" s="494" t="str">
        <f>VLOOKUP(MUEBLES2[[#This Row],[No. Area ]],AREAS[],2,FALSE)</f>
        <v>UNIDAD BÁSICA DE REHABILITACIÓN</v>
      </c>
      <c r="I392" s="496" t="str">
        <f>VLOOKUP(MUEBLES2[[#This Row],[No. Area ]],AREAS[],5,FALSE)</f>
        <v>C. BELEN GONZÁLEZ BARRERA</v>
      </c>
      <c r="J392" s="496">
        <v>110</v>
      </c>
      <c r="K392" s="494" t="str">
        <f>VLOOKUP(MUEBLES2[[#This Row],[Núm. De nomina]],PERSONAL[],2,FALSE)</f>
        <v>PSIC. MARÍA JOSÉ HERNÁNDEZ VALDEZ</v>
      </c>
      <c r="L392" s="496" t="str">
        <f>VLOOKUP(MUEBLES2[[#This Row],[Núm. De nomina]],PERSONAL[],3,FALSE)</f>
        <v>PSICOLOGA</v>
      </c>
      <c r="M392" s="494" t="s">
        <v>4905</v>
      </c>
      <c r="N392" s="529" t="s">
        <v>4750</v>
      </c>
      <c r="O392" s="497" t="str">
        <f>VLOOKUP(MUEBLES2[[#This Row],[No. Del Bien ]],BIENES[],2,FALSE)</f>
        <v xml:space="preserve">SILLA DE ESPERA </v>
      </c>
      <c r="P392" s="499" t="s">
        <v>2979</v>
      </c>
      <c r="Q392" s="529" t="s">
        <v>5328</v>
      </c>
      <c r="R392" s="494" t="s">
        <v>39</v>
      </c>
      <c r="S392" s="494" t="s">
        <v>39</v>
      </c>
      <c r="T392" s="494" t="s">
        <v>39</v>
      </c>
      <c r="U392" s="494" t="s">
        <v>40</v>
      </c>
      <c r="V392" s="525"/>
      <c r="W392" s="528"/>
      <c r="X392" s="528"/>
      <c r="Y392" s="528"/>
      <c r="Z392" s="510" t="s">
        <v>33</v>
      </c>
      <c r="AA392" s="546"/>
      <c r="AB392" s="493"/>
      <c r="AC392" s="600" t="s">
        <v>2358</v>
      </c>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c r="DA392" s="9"/>
      <c r="DB392" s="9"/>
      <c r="DC392" s="9"/>
      <c r="DD392" s="9"/>
      <c r="DE392" s="9"/>
      <c r="DF392" s="9"/>
      <c r="DG392" s="9"/>
      <c r="DH392" s="9"/>
      <c r="DI392" s="9"/>
      <c r="DJ392" s="9"/>
      <c r="DK392" s="9"/>
      <c r="DL392" s="9"/>
      <c r="DM392" s="9"/>
      <c r="DN392" s="9"/>
      <c r="DO392" s="9"/>
      <c r="DP392" s="9"/>
      <c r="DQ392" s="9"/>
      <c r="DR392" s="9"/>
      <c r="DS392" s="9"/>
      <c r="DT392" s="9"/>
      <c r="DU392" s="9"/>
      <c r="DV392" s="9"/>
      <c r="DW392" s="9"/>
      <c r="DX392" s="9"/>
      <c r="DY392" s="9"/>
      <c r="DZ392" s="9"/>
      <c r="EA392" s="9"/>
      <c r="EB392" s="9"/>
      <c r="EC392" s="9"/>
      <c r="ED392" s="9"/>
      <c r="EE392" s="9"/>
      <c r="EF392" s="9"/>
      <c r="EG392" s="9"/>
      <c r="EH392" s="9"/>
      <c r="EI392" s="9"/>
      <c r="EJ392" s="9"/>
      <c r="EK392" s="9"/>
      <c r="EL392" s="9"/>
      <c r="EM392" s="9"/>
      <c r="EN392" s="9"/>
      <c r="EO392" s="9"/>
      <c r="EP392" s="9"/>
      <c r="EQ392" s="9"/>
      <c r="ER392" s="9"/>
      <c r="ES392" s="9"/>
      <c r="ET392" s="9"/>
      <c r="EU392" s="9"/>
      <c r="EV392" s="9"/>
      <c r="EW392" s="9"/>
      <c r="EX392" s="9"/>
      <c r="EY392" s="9"/>
      <c r="EZ392" s="9"/>
      <c r="FA392" s="9"/>
      <c r="FB392" s="9"/>
      <c r="FC392" s="9"/>
      <c r="FD392" s="9"/>
      <c r="FE392" s="9"/>
      <c r="FF392" s="9"/>
      <c r="FG392" s="9"/>
      <c r="FH392" s="9"/>
      <c r="FI392" s="9"/>
      <c r="FJ392" s="9"/>
      <c r="FK392" s="9"/>
      <c r="FL392" s="9"/>
      <c r="FM392" s="9"/>
      <c r="FN392" s="9"/>
      <c r="FO392" s="9"/>
      <c r="FP392" s="9"/>
      <c r="FQ392" s="9"/>
      <c r="FR392" s="9"/>
      <c r="FS392" s="9"/>
      <c r="FT392" s="9"/>
      <c r="FU392" s="9"/>
      <c r="FV392" s="9"/>
      <c r="FW392" s="9"/>
      <c r="FX392" s="9"/>
      <c r="FY392" s="9"/>
      <c r="FZ392" s="9"/>
      <c r="GA392" s="9"/>
      <c r="GB392" s="9"/>
      <c r="GC392" s="9"/>
      <c r="GD392" s="9"/>
      <c r="GE392" s="9"/>
      <c r="GF392" s="9"/>
      <c r="GG392" s="9"/>
      <c r="GH392" s="9"/>
      <c r="GI392" s="9"/>
      <c r="GJ392" s="9"/>
      <c r="GK392" s="9"/>
      <c r="GL392" s="9"/>
      <c r="GM392" s="9"/>
      <c r="GN392" s="9"/>
      <c r="GO392" s="9"/>
      <c r="GP392" s="9"/>
      <c r="GQ392" s="9"/>
      <c r="GR392" s="9"/>
      <c r="GS392" s="9"/>
      <c r="GT392" s="9"/>
      <c r="GU392" s="9"/>
      <c r="GV392" s="9"/>
      <c r="GW392" s="9"/>
      <c r="GX392" s="9"/>
      <c r="GY392" s="9"/>
      <c r="GZ392" s="9"/>
      <c r="HA392" s="9"/>
      <c r="HB392" s="9"/>
      <c r="HC392" s="9"/>
      <c r="HD392" s="9"/>
      <c r="HE392" s="9"/>
      <c r="HF392" s="9"/>
      <c r="HG392" s="9"/>
      <c r="HH392" s="9"/>
      <c r="HI392" s="9"/>
      <c r="HJ392" s="9"/>
      <c r="HK392" s="9"/>
      <c r="HL392" s="9"/>
      <c r="HM392" s="9"/>
      <c r="HN392" s="9"/>
      <c r="HO392" s="9"/>
      <c r="HP392" s="9"/>
      <c r="HQ392" s="9"/>
      <c r="HR392" s="9"/>
      <c r="HS392" s="9"/>
      <c r="HT392" s="9"/>
      <c r="HU392" s="9"/>
      <c r="HV392" s="9"/>
      <c r="HW392" s="9"/>
      <c r="HX392" s="9"/>
      <c r="HY392" s="9"/>
      <c r="HZ392" s="9"/>
      <c r="IA392" s="9"/>
      <c r="IB392" s="9"/>
      <c r="IC392" s="9"/>
      <c r="ID392" s="9"/>
      <c r="IE392" s="9"/>
      <c r="IF392" s="9"/>
      <c r="IG392" s="9"/>
      <c r="IH392" s="9"/>
      <c r="II392" s="9"/>
      <c r="IJ392" s="9"/>
      <c r="IK392" s="9"/>
      <c r="IL392" s="9"/>
      <c r="IM392" s="9"/>
      <c r="IN392" s="9"/>
      <c r="IO392" s="9"/>
      <c r="IP392" s="9"/>
      <c r="IQ392" s="9"/>
      <c r="IR392" s="9"/>
      <c r="IS392" s="9"/>
      <c r="IT392" s="9"/>
      <c r="IU392" s="9"/>
      <c r="IV392" s="9"/>
      <c r="IW392" s="9"/>
      <c r="IX392" s="9"/>
      <c r="IY392" s="9"/>
      <c r="IZ392" s="9"/>
      <c r="JA392" s="9"/>
      <c r="JB392" s="9"/>
      <c r="JC392" s="9"/>
      <c r="JD392" s="9"/>
      <c r="JE392" s="9"/>
      <c r="JF392" s="9"/>
      <c r="JG392" s="9"/>
      <c r="JH392" s="9"/>
      <c r="JI392" s="9"/>
      <c r="JJ392" s="9"/>
      <c r="JK392" s="9"/>
      <c r="JL392" s="9"/>
      <c r="JM392" s="9"/>
      <c r="JN392" s="9"/>
      <c r="JO392" s="9"/>
      <c r="JP392" s="9"/>
      <c r="JQ392" s="9"/>
      <c r="JR392" s="9"/>
      <c r="JS392" s="9"/>
      <c r="JT392" s="9"/>
      <c r="JU392" s="9"/>
      <c r="JV392" s="9"/>
      <c r="JW392" s="9"/>
      <c r="JX392" s="9"/>
      <c r="JY392" s="9"/>
      <c r="JZ392" s="9"/>
      <c r="KA392" s="9"/>
      <c r="KB392" s="9"/>
      <c r="KC392" s="9"/>
      <c r="KD392" s="9"/>
      <c r="KE392" s="9"/>
      <c r="KF392" s="9"/>
      <c r="KG392" s="9"/>
      <c r="KH392" s="9"/>
      <c r="KI392" s="9"/>
      <c r="KJ392" s="9"/>
      <c r="KK392" s="9"/>
      <c r="KL392" s="9"/>
      <c r="KM392" s="9"/>
      <c r="KN392" s="9"/>
      <c r="KO392" s="9"/>
      <c r="KP392" s="9"/>
      <c r="KQ392" s="9"/>
      <c r="KR392" s="9"/>
      <c r="KS392" s="9"/>
      <c r="KT392" s="9"/>
      <c r="KU392" s="9"/>
      <c r="KV392" s="9"/>
      <c r="KW392" s="9"/>
      <c r="KX392" s="9"/>
      <c r="KY392" s="9"/>
      <c r="KZ392" s="9"/>
      <c r="LA392" s="9"/>
      <c r="LB392" s="9"/>
      <c r="LC392" s="9"/>
      <c r="LD392" s="9"/>
      <c r="LE392" s="9"/>
      <c r="LF392" s="9"/>
      <c r="LG392" s="9"/>
      <c r="LH392" s="9"/>
      <c r="LI392" s="9"/>
      <c r="LJ392" s="9"/>
      <c r="LK392" s="9"/>
      <c r="LL392" s="9"/>
      <c r="LM392" s="9"/>
      <c r="LN392" s="9"/>
      <c r="LO392" s="9"/>
      <c r="LP392" s="9"/>
      <c r="LQ392" s="9"/>
      <c r="LR392" s="9"/>
      <c r="LS392" s="9"/>
      <c r="LT392" s="9"/>
    </row>
    <row r="393" spans="1:332" s="15" customFormat="1" ht="110.25" x14ac:dyDescent="0.25">
      <c r="A393" s="662" t="str">
        <f>CONCATENATE(MUEBLES2[[#This Row],[No..]],"-",MUEBLES2[[#This Row],[No. Area ]],"-",MUEBLES2[[#This Row],[No. Del Bien ]],"-",MUEBLES2[[#This Row],[No. Consecutivo del Bien ]],"-",MUEBLES2[[#This Row],[No. de inventario]])</f>
        <v>05-51-007-020-0387</v>
      </c>
      <c r="B393" s="495"/>
      <c r="C393" s="495" t="s">
        <v>7111</v>
      </c>
      <c r="D393" s="494" t="s">
        <v>4063</v>
      </c>
      <c r="E393" s="495" t="str">
        <f>VLOOKUP(MUEBLES2[[#This Row],[No..]],EDIFICIOS[],2,FALSE)</f>
        <v>SISTEMA MUNICIPAL DIF</v>
      </c>
      <c r="F393" s="495" t="str">
        <f>VLOOKUP(MUEBLES2[[#This Row],[No..]],EDIFICIOS[],3,FALSE)</f>
        <v>AV. REFORMA S/N, SECCIÓN NORTE, MANZANA 2, SANTIAGO DE ANAYA, HIDALGO</v>
      </c>
      <c r="G393" s="496" t="s">
        <v>4296</v>
      </c>
      <c r="H393" s="494" t="str">
        <f>VLOOKUP(MUEBLES2[[#This Row],[No. Area ]],AREAS[],2,FALSE)</f>
        <v>UNIDAD BÁSICA DE REHABILITACIÓN</v>
      </c>
      <c r="I393" s="496" t="str">
        <f>VLOOKUP(MUEBLES2[[#This Row],[No. Area ]],AREAS[],5,FALSE)</f>
        <v>C. BELEN GONZÁLEZ BARRERA</v>
      </c>
      <c r="J393" s="496">
        <v>110</v>
      </c>
      <c r="K393" s="494" t="str">
        <f>VLOOKUP(MUEBLES2[[#This Row],[Núm. De nomina]],PERSONAL[],2,FALSE)</f>
        <v>PSIC. MARÍA JOSÉ HERNÁNDEZ VALDEZ</v>
      </c>
      <c r="L393" s="496" t="str">
        <f>VLOOKUP(MUEBLES2[[#This Row],[Núm. De nomina]],PERSONAL[],3,FALSE)</f>
        <v>PSICOLOGA</v>
      </c>
      <c r="M393" s="494" t="s">
        <v>4698</v>
      </c>
      <c r="N393" s="529" t="s">
        <v>4711</v>
      </c>
      <c r="O393" s="497" t="str">
        <f>VLOOKUP(MUEBLES2[[#This Row],[No. Del Bien ]],BIENES[],2,FALSE)</f>
        <v>ANAQUEL</v>
      </c>
      <c r="P393" s="499" t="s">
        <v>2835</v>
      </c>
      <c r="Q393" s="529" t="s">
        <v>5329</v>
      </c>
      <c r="R393" s="494" t="s">
        <v>39</v>
      </c>
      <c r="S393" s="494" t="s">
        <v>39</v>
      </c>
      <c r="T393" s="494" t="s">
        <v>39</v>
      </c>
      <c r="U393" s="494" t="s">
        <v>40</v>
      </c>
      <c r="V393" s="525"/>
      <c r="W393" s="528"/>
      <c r="X393" s="528"/>
      <c r="Y393" s="528"/>
      <c r="Z393" s="510" t="s">
        <v>33</v>
      </c>
      <c r="AA393" s="546"/>
      <c r="AB393" s="493"/>
      <c r="AC393" s="600" t="s">
        <v>2358</v>
      </c>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c r="DA393" s="9"/>
      <c r="DB393" s="9"/>
      <c r="DC393" s="9"/>
      <c r="DD393" s="9"/>
      <c r="DE393" s="9"/>
      <c r="DF393" s="9"/>
      <c r="DG393" s="9"/>
      <c r="DH393" s="9"/>
      <c r="DI393" s="9"/>
      <c r="DJ393" s="9"/>
      <c r="DK393" s="9"/>
      <c r="DL393" s="9"/>
      <c r="DM393" s="9"/>
      <c r="DN393" s="9"/>
      <c r="DO393" s="9"/>
      <c r="DP393" s="9"/>
      <c r="DQ393" s="9"/>
      <c r="DR393" s="9"/>
      <c r="DS393" s="9"/>
      <c r="DT393" s="9"/>
      <c r="DU393" s="9"/>
      <c r="DV393" s="9"/>
      <c r="DW393" s="9"/>
      <c r="DX393" s="9"/>
      <c r="DY393" s="9"/>
      <c r="DZ393" s="9"/>
      <c r="EA393" s="9"/>
      <c r="EB393" s="9"/>
      <c r="EC393" s="9"/>
      <c r="ED393" s="9"/>
      <c r="EE393" s="9"/>
      <c r="EF393" s="9"/>
      <c r="EG393" s="9"/>
      <c r="EH393" s="9"/>
      <c r="EI393" s="9"/>
      <c r="EJ393" s="9"/>
      <c r="EK393" s="9"/>
      <c r="EL393" s="9"/>
      <c r="EM393" s="9"/>
      <c r="EN393" s="9"/>
      <c r="EO393" s="9"/>
      <c r="EP393" s="9"/>
      <c r="EQ393" s="9"/>
      <c r="ER393" s="9"/>
      <c r="ES393" s="9"/>
      <c r="ET393" s="9"/>
      <c r="EU393" s="9"/>
      <c r="EV393" s="9"/>
      <c r="EW393" s="9"/>
      <c r="EX393" s="9"/>
      <c r="EY393" s="9"/>
      <c r="EZ393" s="9"/>
      <c r="FA393" s="9"/>
      <c r="FB393" s="9"/>
      <c r="FC393" s="9"/>
      <c r="FD393" s="9"/>
      <c r="FE393" s="9"/>
      <c r="FF393" s="9"/>
      <c r="FG393" s="9"/>
      <c r="FH393" s="9"/>
      <c r="FI393" s="9"/>
      <c r="FJ393" s="9"/>
      <c r="FK393" s="9"/>
      <c r="FL393" s="9"/>
      <c r="FM393" s="9"/>
      <c r="FN393" s="9"/>
      <c r="FO393" s="9"/>
      <c r="FP393" s="9"/>
      <c r="FQ393" s="9"/>
      <c r="FR393" s="9"/>
      <c r="FS393" s="9"/>
      <c r="FT393" s="9"/>
      <c r="FU393" s="9"/>
      <c r="FV393" s="9"/>
      <c r="FW393" s="9"/>
      <c r="FX393" s="9"/>
      <c r="FY393" s="9"/>
      <c r="FZ393" s="9"/>
      <c r="GA393" s="9"/>
      <c r="GB393" s="9"/>
      <c r="GC393" s="9"/>
      <c r="GD393" s="9"/>
      <c r="GE393" s="9"/>
      <c r="GF393" s="9"/>
      <c r="GG393" s="9"/>
      <c r="GH393" s="9"/>
      <c r="GI393" s="9"/>
      <c r="GJ393" s="9"/>
      <c r="GK393" s="9"/>
      <c r="GL393" s="9"/>
      <c r="GM393" s="9"/>
      <c r="GN393" s="9"/>
      <c r="GO393" s="9"/>
      <c r="GP393" s="9"/>
      <c r="GQ393" s="9"/>
      <c r="GR393" s="9"/>
      <c r="GS393" s="9"/>
      <c r="GT393" s="9"/>
      <c r="GU393" s="9"/>
      <c r="GV393" s="9"/>
      <c r="GW393" s="9"/>
      <c r="GX393" s="9"/>
      <c r="GY393" s="9"/>
      <c r="GZ393" s="9"/>
      <c r="HA393" s="9"/>
      <c r="HB393" s="9"/>
      <c r="HC393" s="9"/>
      <c r="HD393" s="9"/>
      <c r="HE393" s="9"/>
      <c r="HF393" s="9"/>
      <c r="HG393" s="9"/>
      <c r="HH393" s="9"/>
      <c r="HI393" s="9"/>
      <c r="HJ393" s="9"/>
      <c r="HK393" s="9"/>
      <c r="HL393" s="9"/>
      <c r="HM393" s="9"/>
      <c r="HN393" s="9"/>
      <c r="HO393" s="9"/>
      <c r="HP393" s="9"/>
      <c r="HQ393" s="9"/>
      <c r="HR393" s="9"/>
      <c r="HS393" s="9"/>
      <c r="HT393" s="9"/>
      <c r="HU393" s="9"/>
      <c r="HV393" s="9"/>
      <c r="HW393" s="9"/>
      <c r="HX393" s="9"/>
      <c r="HY393" s="9"/>
      <c r="HZ393" s="9"/>
      <c r="IA393" s="9"/>
      <c r="IB393" s="9"/>
      <c r="IC393" s="9"/>
      <c r="ID393" s="9"/>
      <c r="IE393" s="9"/>
      <c r="IF393" s="9"/>
      <c r="IG393" s="9"/>
      <c r="IH393" s="9"/>
      <c r="II393" s="9"/>
      <c r="IJ393" s="9"/>
      <c r="IK393" s="9"/>
      <c r="IL393" s="9"/>
      <c r="IM393" s="9"/>
      <c r="IN393" s="9"/>
      <c r="IO393" s="9"/>
      <c r="IP393" s="9"/>
      <c r="IQ393" s="9"/>
      <c r="IR393" s="9"/>
      <c r="IS393" s="9"/>
      <c r="IT393" s="9"/>
      <c r="IU393" s="9"/>
      <c r="IV393" s="9"/>
      <c r="IW393" s="9"/>
      <c r="IX393" s="9"/>
      <c r="IY393" s="9"/>
      <c r="IZ393" s="9"/>
      <c r="JA393" s="9"/>
      <c r="JB393" s="9"/>
      <c r="JC393" s="9"/>
      <c r="JD393" s="9"/>
      <c r="JE393" s="9"/>
      <c r="JF393" s="9"/>
      <c r="JG393" s="9"/>
      <c r="JH393" s="9"/>
      <c r="JI393" s="9"/>
      <c r="JJ393" s="9"/>
      <c r="JK393" s="9"/>
      <c r="JL393" s="9"/>
      <c r="JM393" s="9"/>
      <c r="JN393" s="9"/>
      <c r="JO393" s="9"/>
      <c r="JP393" s="9"/>
      <c r="JQ393" s="9"/>
      <c r="JR393" s="9"/>
      <c r="JS393" s="9"/>
      <c r="JT393" s="9"/>
      <c r="JU393" s="9"/>
      <c r="JV393" s="9"/>
      <c r="JW393" s="9"/>
      <c r="JX393" s="9"/>
      <c r="JY393" s="9"/>
      <c r="JZ393" s="9"/>
      <c r="KA393" s="9"/>
      <c r="KB393" s="9"/>
      <c r="KC393" s="9"/>
      <c r="KD393" s="9"/>
      <c r="KE393" s="9"/>
      <c r="KF393" s="9"/>
      <c r="KG393" s="9"/>
      <c r="KH393" s="9"/>
      <c r="KI393" s="9"/>
      <c r="KJ393" s="9"/>
      <c r="KK393" s="9"/>
      <c r="KL393" s="9"/>
      <c r="KM393" s="9"/>
      <c r="KN393" s="9"/>
      <c r="KO393" s="9"/>
      <c r="KP393" s="9"/>
      <c r="KQ393" s="9"/>
      <c r="KR393" s="9"/>
      <c r="KS393" s="9"/>
      <c r="KT393" s="9"/>
      <c r="KU393" s="9"/>
      <c r="KV393" s="9"/>
      <c r="KW393" s="9"/>
      <c r="KX393" s="9"/>
      <c r="KY393" s="9"/>
      <c r="KZ393" s="9"/>
      <c r="LA393" s="9"/>
      <c r="LB393" s="9"/>
      <c r="LC393" s="9"/>
      <c r="LD393" s="9"/>
      <c r="LE393" s="9"/>
      <c r="LF393" s="9"/>
      <c r="LG393" s="9"/>
      <c r="LH393" s="9"/>
      <c r="LI393" s="9"/>
      <c r="LJ393" s="9"/>
      <c r="LK393" s="9"/>
      <c r="LL393" s="9"/>
      <c r="LM393" s="9"/>
      <c r="LN393" s="9"/>
      <c r="LO393" s="9"/>
      <c r="LP393" s="9"/>
      <c r="LQ393" s="9"/>
      <c r="LR393" s="9"/>
      <c r="LS393" s="9"/>
      <c r="LT393" s="9"/>
    </row>
    <row r="394" spans="1:332" s="15" customFormat="1" ht="110.25" x14ac:dyDescent="0.25">
      <c r="A394" s="662" t="str">
        <f>CONCATENATE(MUEBLES2[[#This Row],[No..]],"-",MUEBLES2[[#This Row],[No. Area ]],"-",MUEBLES2[[#This Row],[No. Del Bien ]],"-",MUEBLES2[[#This Row],[No. Consecutivo del Bien ]],"-",MUEBLES2[[#This Row],[No. de inventario]])</f>
        <v>05-51-275-007-0388</v>
      </c>
      <c r="B394" s="495"/>
      <c r="C394" s="495" t="s">
        <v>7112</v>
      </c>
      <c r="D394" s="494" t="s">
        <v>4063</v>
      </c>
      <c r="E394" s="495" t="str">
        <f>VLOOKUP(MUEBLES2[[#This Row],[No..]],EDIFICIOS[],2,FALSE)</f>
        <v>SISTEMA MUNICIPAL DIF</v>
      </c>
      <c r="F394" s="495" t="str">
        <f>VLOOKUP(MUEBLES2[[#This Row],[No..]],EDIFICIOS[],3,FALSE)</f>
        <v>AV. REFORMA S/N, SECCIÓN NORTE, MANZANA 2, SANTIAGO DE ANAYA, HIDALGO</v>
      </c>
      <c r="G394" s="496" t="s">
        <v>4296</v>
      </c>
      <c r="H394" s="494" t="str">
        <f>VLOOKUP(MUEBLES2[[#This Row],[No. Area ]],AREAS[],2,FALSE)</f>
        <v>UNIDAD BÁSICA DE REHABILITACIÓN</v>
      </c>
      <c r="I394" s="496" t="str">
        <f>VLOOKUP(MUEBLES2[[#This Row],[No. Area ]],AREAS[],5,FALSE)</f>
        <v>C. BELEN GONZÁLEZ BARRERA</v>
      </c>
      <c r="J394" s="496">
        <v>135</v>
      </c>
      <c r="K394" s="494" t="str">
        <f>VLOOKUP(MUEBLES2[[#This Row],[Núm. De nomina]],PERSONAL[],2,FALSE)</f>
        <v>PSIC. CHRISTIAN VIANEY GÓMEZ MEJÍA</v>
      </c>
      <c r="L394" s="496" t="str">
        <f>VLOOKUP(MUEBLES2[[#This Row],[Núm. De nomina]],PERSONAL[],3,FALSE)</f>
        <v>PSICOLOGA</v>
      </c>
      <c r="M394" s="494" t="s">
        <v>4908</v>
      </c>
      <c r="N394" s="529" t="s">
        <v>4698</v>
      </c>
      <c r="O394" s="497" t="str">
        <f>VLOOKUP(MUEBLES2[[#This Row],[No. Del Bien ]],BIENES[],2,FALSE)</f>
        <v>SILLÓN</v>
      </c>
      <c r="P394" s="499" t="s">
        <v>3019</v>
      </c>
      <c r="Q394" s="529" t="s">
        <v>5330</v>
      </c>
      <c r="R394" s="494" t="s">
        <v>39</v>
      </c>
      <c r="S394" s="494" t="s">
        <v>39</v>
      </c>
      <c r="T394" s="494" t="s">
        <v>39</v>
      </c>
      <c r="U394" s="494" t="s">
        <v>40</v>
      </c>
      <c r="V394" s="525"/>
      <c r="W394" s="528"/>
      <c r="X394" s="528"/>
      <c r="Y394" s="528"/>
      <c r="Z394" s="510" t="s">
        <v>33</v>
      </c>
      <c r="AA394" s="546"/>
      <c r="AB394" s="493"/>
      <c r="AC394" s="600" t="s">
        <v>2358</v>
      </c>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c r="DA394" s="9"/>
      <c r="DB394" s="9"/>
      <c r="DC394" s="9"/>
      <c r="DD394" s="9"/>
      <c r="DE394" s="9"/>
      <c r="DF394" s="9"/>
      <c r="DG394" s="9"/>
      <c r="DH394" s="9"/>
      <c r="DI394" s="9"/>
      <c r="DJ394" s="9"/>
      <c r="DK394" s="9"/>
      <c r="DL394" s="9"/>
      <c r="DM394" s="9"/>
      <c r="DN394" s="9"/>
      <c r="DO394" s="9"/>
      <c r="DP394" s="9"/>
      <c r="DQ394" s="9"/>
      <c r="DR394" s="9"/>
      <c r="DS394" s="9"/>
      <c r="DT394" s="9"/>
      <c r="DU394" s="9"/>
      <c r="DV394" s="9"/>
      <c r="DW394" s="9"/>
      <c r="DX394" s="9"/>
      <c r="DY394" s="9"/>
      <c r="DZ394" s="9"/>
      <c r="EA394" s="9"/>
      <c r="EB394" s="9"/>
      <c r="EC394" s="9"/>
      <c r="ED394" s="9"/>
      <c r="EE394" s="9"/>
      <c r="EF394" s="9"/>
      <c r="EG394" s="9"/>
      <c r="EH394" s="9"/>
      <c r="EI394" s="9"/>
      <c r="EJ394" s="9"/>
      <c r="EK394" s="9"/>
      <c r="EL394" s="9"/>
      <c r="EM394" s="9"/>
      <c r="EN394" s="9"/>
      <c r="EO394" s="9"/>
      <c r="EP394" s="9"/>
      <c r="EQ394" s="9"/>
      <c r="ER394" s="9"/>
      <c r="ES394" s="9"/>
      <c r="ET394" s="9"/>
      <c r="EU394" s="9"/>
      <c r="EV394" s="9"/>
      <c r="EW394" s="9"/>
      <c r="EX394" s="9"/>
      <c r="EY394" s="9"/>
      <c r="EZ394" s="9"/>
      <c r="FA394" s="9"/>
      <c r="FB394" s="9"/>
      <c r="FC394" s="9"/>
      <c r="FD394" s="9"/>
      <c r="FE394" s="9"/>
      <c r="FF394" s="9"/>
      <c r="FG394" s="9"/>
      <c r="FH394" s="9"/>
      <c r="FI394" s="9"/>
      <c r="FJ394" s="9"/>
      <c r="FK394" s="9"/>
      <c r="FL394" s="9"/>
      <c r="FM394" s="9"/>
      <c r="FN394" s="9"/>
      <c r="FO394" s="9"/>
      <c r="FP394" s="9"/>
      <c r="FQ394" s="9"/>
      <c r="FR394" s="9"/>
      <c r="FS394" s="9"/>
      <c r="FT394" s="9"/>
      <c r="FU394" s="9"/>
      <c r="FV394" s="9"/>
      <c r="FW394" s="9"/>
      <c r="FX394" s="9"/>
      <c r="FY394" s="9"/>
      <c r="FZ394" s="9"/>
      <c r="GA394" s="9"/>
      <c r="GB394" s="9"/>
      <c r="GC394" s="9"/>
      <c r="GD394" s="9"/>
      <c r="GE394" s="9"/>
      <c r="GF394" s="9"/>
      <c r="GG394" s="9"/>
      <c r="GH394" s="9"/>
      <c r="GI394" s="9"/>
      <c r="GJ394" s="9"/>
      <c r="GK394" s="9"/>
      <c r="GL394" s="9"/>
      <c r="GM394" s="9"/>
      <c r="GN394" s="9"/>
      <c r="GO394" s="9"/>
      <c r="GP394" s="9"/>
      <c r="GQ394" s="9"/>
      <c r="GR394" s="9"/>
      <c r="GS394" s="9"/>
      <c r="GT394" s="9"/>
      <c r="GU394" s="9"/>
      <c r="GV394" s="9"/>
      <c r="GW394" s="9"/>
      <c r="GX394" s="9"/>
      <c r="GY394" s="9"/>
      <c r="GZ394" s="9"/>
      <c r="HA394" s="9"/>
      <c r="HB394" s="9"/>
      <c r="HC394" s="9"/>
      <c r="HD394" s="9"/>
      <c r="HE394" s="9"/>
      <c r="HF394" s="9"/>
      <c r="HG394" s="9"/>
      <c r="HH394" s="9"/>
      <c r="HI394" s="9"/>
      <c r="HJ394" s="9"/>
      <c r="HK394" s="9"/>
      <c r="HL394" s="9"/>
      <c r="HM394" s="9"/>
      <c r="HN394" s="9"/>
      <c r="HO394" s="9"/>
      <c r="HP394" s="9"/>
      <c r="HQ394" s="9"/>
      <c r="HR394" s="9"/>
      <c r="HS394" s="9"/>
      <c r="HT394" s="9"/>
      <c r="HU394" s="9"/>
      <c r="HV394" s="9"/>
      <c r="HW394" s="9"/>
      <c r="HX394" s="9"/>
      <c r="HY394" s="9"/>
      <c r="HZ394" s="9"/>
      <c r="IA394" s="9"/>
      <c r="IB394" s="9"/>
      <c r="IC394" s="9"/>
      <c r="ID394" s="9"/>
      <c r="IE394" s="9"/>
      <c r="IF394" s="9"/>
      <c r="IG394" s="9"/>
      <c r="IH394" s="9"/>
      <c r="II394" s="9"/>
      <c r="IJ394" s="9"/>
      <c r="IK394" s="9"/>
      <c r="IL394" s="9"/>
      <c r="IM394" s="9"/>
      <c r="IN394" s="9"/>
      <c r="IO394" s="9"/>
      <c r="IP394" s="9"/>
      <c r="IQ394" s="9"/>
      <c r="IR394" s="9"/>
      <c r="IS394" s="9"/>
      <c r="IT394" s="9"/>
      <c r="IU394" s="9"/>
      <c r="IV394" s="9"/>
      <c r="IW394" s="9"/>
      <c r="IX394" s="9"/>
      <c r="IY394" s="9"/>
      <c r="IZ394" s="9"/>
      <c r="JA394" s="9"/>
      <c r="JB394" s="9"/>
      <c r="JC394" s="9"/>
      <c r="JD394" s="9"/>
      <c r="JE394" s="9"/>
      <c r="JF394" s="9"/>
      <c r="JG394" s="9"/>
      <c r="JH394" s="9"/>
      <c r="JI394" s="9"/>
      <c r="JJ394" s="9"/>
      <c r="JK394" s="9"/>
      <c r="JL394" s="9"/>
      <c r="JM394" s="9"/>
      <c r="JN394" s="9"/>
      <c r="JO394" s="9"/>
      <c r="JP394" s="9"/>
      <c r="JQ394" s="9"/>
      <c r="JR394" s="9"/>
      <c r="JS394" s="9"/>
      <c r="JT394" s="9"/>
      <c r="JU394" s="9"/>
      <c r="JV394" s="9"/>
      <c r="JW394" s="9"/>
      <c r="JX394" s="9"/>
      <c r="JY394" s="9"/>
      <c r="JZ394" s="9"/>
      <c r="KA394" s="9"/>
      <c r="KB394" s="9"/>
      <c r="KC394" s="9"/>
      <c r="KD394" s="9"/>
      <c r="KE394" s="9"/>
      <c r="KF394" s="9"/>
      <c r="KG394" s="9"/>
      <c r="KH394" s="9"/>
      <c r="KI394" s="9"/>
      <c r="KJ394" s="9"/>
      <c r="KK394" s="9"/>
      <c r="KL394" s="9"/>
      <c r="KM394" s="9"/>
      <c r="KN394" s="9"/>
      <c r="KO394" s="9"/>
      <c r="KP394" s="9"/>
      <c r="KQ394" s="9"/>
      <c r="KR394" s="9"/>
      <c r="KS394" s="9"/>
      <c r="KT394" s="9"/>
      <c r="KU394" s="9"/>
      <c r="KV394" s="9"/>
      <c r="KW394" s="9"/>
      <c r="KX394" s="9"/>
      <c r="KY394" s="9"/>
      <c r="KZ394" s="9"/>
      <c r="LA394" s="9"/>
      <c r="LB394" s="9"/>
      <c r="LC394" s="9"/>
      <c r="LD394" s="9"/>
      <c r="LE394" s="9"/>
      <c r="LF394" s="9"/>
      <c r="LG394" s="9"/>
      <c r="LH394" s="9"/>
      <c r="LI394" s="9"/>
      <c r="LJ394" s="9"/>
      <c r="LK394" s="9"/>
      <c r="LL394" s="9"/>
      <c r="LM394" s="9"/>
      <c r="LN394" s="9"/>
      <c r="LO394" s="9"/>
      <c r="LP394" s="9"/>
      <c r="LQ394" s="9"/>
      <c r="LR394" s="9"/>
      <c r="LS394" s="9"/>
      <c r="LT394" s="9"/>
    </row>
    <row r="395" spans="1:332" s="15" customFormat="1" ht="110.25" x14ac:dyDescent="0.25">
      <c r="A395" s="662" t="str">
        <f>CONCATENATE(MUEBLES2[[#This Row],[No..]],"-",MUEBLES2[[#This Row],[No. Area ]],"-",MUEBLES2[[#This Row],[No. Del Bien ]],"-",MUEBLES2[[#This Row],[No. Consecutivo del Bien ]],"-",MUEBLES2[[#This Row],[No. de inventario]])</f>
        <v>05-50-225-003-0389</v>
      </c>
      <c r="B395" s="495"/>
      <c r="C395" s="495" t="s">
        <v>7113</v>
      </c>
      <c r="D395" s="494" t="s">
        <v>4063</v>
      </c>
      <c r="E395" s="495" t="str">
        <f>VLOOKUP(MUEBLES2[[#This Row],[No..]],EDIFICIOS[],2,FALSE)</f>
        <v>SISTEMA MUNICIPAL DIF</v>
      </c>
      <c r="F395" s="495" t="str">
        <f>VLOOKUP(MUEBLES2[[#This Row],[No..]],EDIFICIOS[],3,FALSE)</f>
        <v>AV. REFORMA S/N, SECCIÓN NORTE, MANZANA 2, SANTIAGO DE ANAYA, HIDALGO</v>
      </c>
      <c r="G395" s="496" t="s">
        <v>4295</v>
      </c>
      <c r="H395" s="494" t="str">
        <f>VLOOKUP(MUEBLES2[[#This Row],[No. Area ]],AREAS[],2,FALSE)</f>
        <v>UNIDAD DE RADIOLOGÍA E IMAGEN</v>
      </c>
      <c r="I395" s="496" t="str">
        <f>VLOOKUP(MUEBLES2[[#This Row],[No. Area ]],AREAS[],5,FALSE)</f>
        <v>TEC. YADIRA ESPINOSA LUGO</v>
      </c>
      <c r="J395" s="496">
        <v>131</v>
      </c>
      <c r="K395" s="494" t="str">
        <f>VLOOKUP(MUEBLES2[[#This Row],[Núm. De nomina]],PERSONAL[],2,FALSE)</f>
        <v>TEC. YADIRA ESPINOSA LUGO</v>
      </c>
      <c r="L395" s="496" t="str">
        <f>VLOOKUP(MUEBLES2[[#This Row],[Núm. De nomina]],PERSONAL[],3,FALSE)</f>
        <v>RADIOLOGO</v>
      </c>
      <c r="M395" s="494" t="s">
        <v>4858</v>
      </c>
      <c r="N395" s="529" t="s">
        <v>4694</v>
      </c>
      <c r="O395" s="497" t="str">
        <f>VLOOKUP(MUEBLES2[[#This Row],[No. Del Bien ]],BIENES[],2,FALSE)</f>
        <v>PANTALLA TV</v>
      </c>
      <c r="P395" s="499" t="s">
        <v>3021</v>
      </c>
      <c r="Q395" s="529" t="s">
        <v>5331</v>
      </c>
      <c r="R395" s="494" t="s">
        <v>3022</v>
      </c>
      <c r="S395" s="494" t="s">
        <v>557</v>
      </c>
      <c r="T395" s="494" t="s">
        <v>557</v>
      </c>
      <c r="U395" s="494" t="s">
        <v>40</v>
      </c>
      <c r="V395" s="525"/>
      <c r="W395" s="528" t="s">
        <v>565</v>
      </c>
      <c r="X395" s="528">
        <v>0</v>
      </c>
      <c r="Y395" s="528" t="s">
        <v>565</v>
      </c>
      <c r="Z395" s="510" t="s">
        <v>26</v>
      </c>
      <c r="AA395" s="546"/>
      <c r="AB395" s="493"/>
      <c r="AC395" s="600"/>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c r="DA395" s="9"/>
      <c r="DB395" s="9"/>
      <c r="DC395" s="9"/>
      <c r="DD395" s="9"/>
      <c r="DE395" s="9"/>
      <c r="DF395" s="9"/>
      <c r="DG395" s="9"/>
      <c r="DH395" s="9"/>
      <c r="DI395" s="9"/>
      <c r="DJ395" s="9"/>
      <c r="DK395" s="9"/>
      <c r="DL395" s="9"/>
      <c r="DM395" s="9"/>
      <c r="DN395" s="9"/>
      <c r="DO395" s="9"/>
      <c r="DP395" s="9"/>
      <c r="DQ395" s="9"/>
      <c r="DR395" s="9"/>
      <c r="DS395" s="9"/>
      <c r="DT395" s="9"/>
      <c r="DU395" s="9"/>
      <c r="DV395" s="9"/>
      <c r="DW395" s="9"/>
      <c r="DX395" s="9"/>
      <c r="DY395" s="9"/>
      <c r="DZ395" s="9"/>
      <c r="EA395" s="9"/>
      <c r="EB395" s="9"/>
      <c r="EC395" s="9"/>
      <c r="ED395" s="9"/>
      <c r="EE395" s="9"/>
      <c r="EF395" s="9"/>
      <c r="EG395" s="9"/>
      <c r="EH395" s="9"/>
      <c r="EI395" s="9"/>
      <c r="EJ395" s="9"/>
      <c r="EK395" s="9"/>
      <c r="EL395" s="9"/>
      <c r="EM395" s="9"/>
      <c r="EN395" s="9"/>
      <c r="EO395" s="9"/>
      <c r="EP395" s="9"/>
      <c r="EQ395" s="9"/>
      <c r="ER395" s="9"/>
      <c r="ES395" s="9"/>
      <c r="ET395" s="9"/>
      <c r="EU395" s="9"/>
      <c r="EV395" s="9"/>
      <c r="EW395" s="9"/>
      <c r="EX395" s="9"/>
      <c r="EY395" s="9"/>
      <c r="EZ395" s="9"/>
      <c r="FA395" s="9"/>
      <c r="FB395" s="9"/>
      <c r="FC395" s="9"/>
      <c r="FD395" s="9"/>
      <c r="FE395" s="9"/>
      <c r="FF395" s="9"/>
      <c r="FG395" s="9"/>
      <c r="FH395" s="9"/>
      <c r="FI395" s="9"/>
      <c r="FJ395" s="9"/>
      <c r="FK395" s="9"/>
      <c r="FL395" s="9"/>
      <c r="FM395" s="9"/>
      <c r="FN395" s="9"/>
      <c r="FO395" s="9"/>
      <c r="FP395" s="9"/>
      <c r="FQ395" s="9"/>
      <c r="FR395" s="9"/>
      <c r="FS395" s="9"/>
      <c r="FT395" s="9"/>
      <c r="FU395" s="9"/>
      <c r="FV395" s="9"/>
      <c r="FW395" s="9"/>
      <c r="FX395" s="9"/>
      <c r="FY395" s="9"/>
      <c r="FZ395" s="9"/>
      <c r="GA395" s="9"/>
      <c r="GB395" s="9"/>
      <c r="GC395" s="9"/>
      <c r="GD395" s="9"/>
      <c r="GE395" s="9"/>
      <c r="GF395" s="9"/>
      <c r="GG395" s="9"/>
      <c r="GH395" s="9"/>
      <c r="GI395" s="9"/>
      <c r="GJ395" s="9"/>
      <c r="GK395" s="9"/>
      <c r="GL395" s="9"/>
      <c r="GM395" s="9"/>
      <c r="GN395" s="9"/>
      <c r="GO395" s="9"/>
      <c r="GP395" s="9"/>
      <c r="GQ395" s="9"/>
      <c r="GR395" s="9"/>
      <c r="GS395" s="9"/>
      <c r="GT395" s="9"/>
      <c r="GU395" s="9"/>
      <c r="GV395" s="9"/>
      <c r="GW395" s="9"/>
      <c r="GX395" s="9"/>
      <c r="GY395" s="9"/>
      <c r="GZ395" s="9"/>
      <c r="HA395" s="9"/>
      <c r="HB395" s="9"/>
      <c r="HC395" s="9"/>
      <c r="HD395" s="9"/>
      <c r="HE395" s="9"/>
      <c r="HF395" s="9"/>
      <c r="HG395" s="9"/>
      <c r="HH395" s="9"/>
      <c r="HI395" s="9"/>
      <c r="HJ395" s="9"/>
      <c r="HK395" s="9"/>
      <c r="HL395" s="9"/>
      <c r="HM395" s="9"/>
      <c r="HN395" s="9"/>
      <c r="HO395" s="9"/>
      <c r="HP395" s="9"/>
      <c r="HQ395" s="9"/>
      <c r="HR395" s="9"/>
      <c r="HS395" s="9"/>
      <c r="HT395" s="9"/>
      <c r="HU395" s="9"/>
      <c r="HV395" s="9"/>
      <c r="HW395" s="9"/>
      <c r="HX395" s="9"/>
      <c r="HY395" s="9"/>
      <c r="HZ395" s="9"/>
      <c r="IA395" s="9"/>
      <c r="IB395" s="9"/>
      <c r="IC395" s="9"/>
      <c r="ID395" s="9"/>
      <c r="IE395" s="9"/>
      <c r="IF395" s="9"/>
      <c r="IG395" s="9"/>
      <c r="IH395" s="9"/>
      <c r="II395" s="9"/>
      <c r="IJ395" s="9"/>
      <c r="IK395" s="9"/>
      <c r="IL395" s="9"/>
      <c r="IM395" s="9"/>
      <c r="IN395" s="9"/>
      <c r="IO395" s="9"/>
      <c r="IP395" s="9"/>
      <c r="IQ395" s="9"/>
      <c r="IR395" s="9"/>
      <c r="IS395" s="9"/>
      <c r="IT395" s="9"/>
      <c r="IU395" s="9"/>
      <c r="IV395" s="9"/>
      <c r="IW395" s="9"/>
      <c r="IX395" s="9"/>
      <c r="IY395" s="9"/>
      <c r="IZ395" s="9"/>
      <c r="JA395" s="9"/>
      <c r="JB395" s="9"/>
      <c r="JC395" s="9"/>
      <c r="JD395" s="9"/>
      <c r="JE395" s="9"/>
      <c r="JF395" s="9"/>
      <c r="JG395" s="9"/>
      <c r="JH395" s="9"/>
      <c r="JI395" s="9"/>
      <c r="JJ395" s="9"/>
      <c r="JK395" s="9"/>
      <c r="JL395" s="9"/>
      <c r="JM395" s="9"/>
      <c r="JN395" s="9"/>
      <c r="JO395" s="9"/>
      <c r="JP395" s="9"/>
      <c r="JQ395" s="9"/>
      <c r="JR395" s="9"/>
      <c r="JS395" s="9"/>
      <c r="JT395" s="9"/>
      <c r="JU395" s="9"/>
      <c r="JV395" s="9"/>
      <c r="JW395" s="9"/>
      <c r="JX395" s="9"/>
      <c r="JY395" s="9"/>
      <c r="JZ395" s="9"/>
      <c r="KA395" s="9"/>
      <c r="KB395" s="9"/>
      <c r="KC395" s="9"/>
      <c r="KD395" s="9"/>
      <c r="KE395" s="9"/>
      <c r="KF395" s="9"/>
      <c r="KG395" s="9"/>
      <c r="KH395" s="9"/>
      <c r="KI395" s="9"/>
      <c r="KJ395" s="9"/>
      <c r="KK395" s="9"/>
      <c r="KL395" s="9"/>
      <c r="KM395" s="9"/>
      <c r="KN395" s="9"/>
      <c r="KO395" s="9"/>
      <c r="KP395" s="9"/>
      <c r="KQ395" s="9"/>
      <c r="KR395" s="9"/>
      <c r="KS395" s="9"/>
      <c r="KT395" s="9"/>
      <c r="KU395" s="9"/>
      <c r="KV395" s="9"/>
      <c r="KW395" s="9"/>
      <c r="KX395" s="9"/>
      <c r="KY395" s="9"/>
      <c r="KZ395" s="9"/>
      <c r="LA395" s="9"/>
      <c r="LB395" s="9"/>
      <c r="LC395" s="9"/>
      <c r="LD395" s="9"/>
      <c r="LE395" s="9"/>
      <c r="LF395" s="9"/>
      <c r="LG395" s="9"/>
      <c r="LH395" s="9"/>
      <c r="LI395" s="9"/>
      <c r="LJ395" s="9"/>
      <c r="LK395" s="9"/>
      <c r="LL395" s="9"/>
      <c r="LM395" s="9"/>
      <c r="LN395" s="9"/>
      <c r="LO395" s="9"/>
      <c r="LP395" s="9"/>
      <c r="LQ395" s="9"/>
      <c r="LR395" s="9"/>
      <c r="LS395" s="9"/>
      <c r="LT395" s="9"/>
    </row>
    <row r="396" spans="1:332" s="31" customFormat="1" ht="110.25" x14ac:dyDescent="0.25">
      <c r="A396" s="662" t="str">
        <f>CONCATENATE(MUEBLES2[[#This Row],[No..]],"-",MUEBLES2[[#This Row],[No. Area ]],"-",MUEBLES2[[#This Row],[No. Del Bien ]],"-",MUEBLES2[[#This Row],[No. Consecutivo del Bien ]],"-",MUEBLES2[[#This Row],[No. de inventario]])</f>
        <v>05-50-314-002-0390</v>
      </c>
      <c r="B396" s="495"/>
      <c r="C396" s="495" t="s">
        <v>7114</v>
      </c>
      <c r="D396" s="494" t="s">
        <v>4063</v>
      </c>
      <c r="E396" s="495" t="str">
        <f>VLOOKUP(MUEBLES2[[#This Row],[No..]],EDIFICIOS[],2,FALSE)</f>
        <v>SISTEMA MUNICIPAL DIF</v>
      </c>
      <c r="F396" s="495" t="str">
        <f>VLOOKUP(MUEBLES2[[#This Row],[No..]],EDIFICIOS[],3,FALSE)</f>
        <v>AV. REFORMA S/N, SECCIÓN NORTE, MANZANA 2, SANTIAGO DE ANAYA, HIDALGO</v>
      </c>
      <c r="G396" s="496" t="s">
        <v>4295</v>
      </c>
      <c r="H396" s="494" t="str">
        <f>VLOOKUP(MUEBLES2[[#This Row],[No. Area ]],AREAS[],2,FALSE)</f>
        <v>UNIDAD DE RADIOLOGÍA E IMAGEN</v>
      </c>
      <c r="I396" s="496" t="str">
        <f>VLOOKUP(MUEBLES2[[#This Row],[No. Area ]],AREAS[],5,FALSE)</f>
        <v>TEC. YADIRA ESPINOSA LUGO</v>
      </c>
      <c r="J396" s="496">
        <v>131</v>
      </c>
      <c r="K396" s="494" t="str">
        <f>VLOOKUP(MUEBLES2[[#This Row],[Núm. De nomina]],PERSONAL[],2,FALSE)</f>
        <v>TEC. YADIRA ESPINOSA LUGO</v>
      </c>
      <c r="L396" s="496" t="str">
        <f>VLOOKUP(MUEBLES2[[#This Row],[Núm. De nomina]],PERSONAL[],3,FALSE)</f>
        <v>RADIOLOGO</v>
      </c>
      <c r="M396" s="494" t="s">
        <v>4947</v>
      </c>
      <c r="N396" s="529" t="s">
        <v>4693</v>
      </c>
      <c r="O396" s="497" t="str">
        <f>VLOOKUP(MUEBLES2[[#This Row],[No. Del Bien ]],BIENES[],2,FALSE)</f>
        <v>VENTILADOR</v>
      </c>
      <c r="P396" s="499" t="s">
        <v>3024</v>
      </c>
      <c r="Q396" s="529" t="s">
        <v>5332</v>
      </c>
      <c r="R396" s="494" t="s">
        <v>557</v>
      </c>
      <c r="S396" s="494" t="s">
        <v>557</v>
      </c>
      <c r="T396" s="494" t="s">
        <v>557</v>
      </c>
      <c r="U396" s="494" t="s">
        <v>40</v>
      </c>
      <c r="V396" s="525"/>
      <c r="W396" s="528"/>
      <c r="X396" s="528"/>
      <c r="Y396" s="528"/>
      <c r="Z396" s="510" t="s">
        <v>26</v>
      </c>
      <c r="AA396" s="546"/>
      <c r="AB396" s="493"/>
      <c r="AC396" s="600"/>
      <c r="AD396" s="30"/>
      <c r="AE396" s="30"/>
      <c r="AF396" s="30"/>
      <c r="AG396" s="30"/>
      <c r="AH396" s="30"/>
      <c r="AI396" s="30"/>
      <c r="AJ396" s="30"/>
      <c r="AK396" s="30"/>
      <c r="AL396" s="30"/>
      <c r="AM396" s="30"/>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c r="EO396" s="30"/>
      <c r="EP396" s="30"/>
      <c r="EQ396" s="30"/>
      <c r="ER396" s="30"/>
      <c r="ES396" s="30"/>
      <c r="ET396" s="30"/>
      <c r="EU396" s="30"/>
      <c r="EV396" s="30"/>
      <c r="EW396" s="30"/>
      <c r="EX396" s="30"/>
      <c r="EY396" s="30"/>
      <c r="EZ396" s="30"/>
      <c r="FA396" s="30"/>
      <c r="FB396" s="30"/>
      <c r="FC396" s="30"/>
      <c r="FD396" s="30"/>
      <c r="FE396" s="30"/>
      <c r="FF396" s="30"/>
      <c r="FG396" s="30"/>
      <c r="FH396" s="30"/>
      <c r="FI396" s="30"/>
      <c r="FJ396" s="30"/>
      <c r="FK396" s="30"/>
      <c r="FL396" s="30"/>
      <c r="FM396" s="30"/>
      <c r="FN396" s="30"/>
      <c r="FO396" s="30"/>
      <c r="FP396" s="30"/>
      <c r="FQ396" s="30"/>
      <c r="FR396" s="30"/>
      <c r="FS396" s="30"/>
      <c r="FT396" s="30"/>
      <c r="FU396" s="30"/>
      <c r="FV396" s="30"/>
      <c r="FW396" s="30"/>
      <c r="FX396" s="30"/>
      <c r="FY396" s="30"/>
      <c r="FZ396" s="30"/>
      <c r="GA396" s="30"/>
      <c r="GB396" s="30"/>
      <c r="GC396" s="30"/>
      <c r="GD396" s="30"/>
      <c r="GE396" s="30"/>
      <c r="GF396" s="30"/>
      <c r="GG396" s="30"/>
      <c r="GH396" s="30"/>
      <c r="GI396" s="30"/>
      <c r="GJ396" s="30"/>
      <c r="GK396" s="30"/>
      <c r="GL396" s="30"/>
      <c r="GM396" s="30"/>
      <c r="GN396" s="30"/>
      <c r="GO396" s="30"/>
      <c r="GP396" s="30"/>
      <c r="GQ396" s="30"/>
      <c r="GR396" s="30"/>
      <c r="GS396" s="30"/>
      <c r="GT396" s="30"/>
      <c r="GU396" s="30"/>
      <c r="GV396" s="30"/>
      <c r="GW396" s="30"/>
      <c r="GX396" s="30"/>
      <c r="GY396" s="30"/>
      <c r="GZ396" s="30"/>
      <c r="HA396" s="30"/>
      <c r="HB396" s="30"/>
      <c r="HC396" s="30"/>
      <c r="HD396" s="30"/>
      <c r="HE396" s="30"/>
      <c r="HF396" s="30"/>
      <c r="HG396" s="30"/>
      <c r="HH396" s="30"/>
      <c r="HI396" s="30"/>
      <c r="HJ396" s="30"/>
      <c r="HK396" s="30"/>
      <c r="HL396" s="30"/>
      <c r="HM396" s="30"/>
      <c r="HN396" s="30"/>
      <c r="HO396" s="30"/>
      <c r="HP396" s="30"/>
      <c r="HQ396" s="30"/>
      <c r="HR396" s="30"/>
      <c r="HS396" s="30"/>
      <c r="HT396" s="30"/>
      <c r="HU396" s="30"/>
      <c r="HV396" s="30"/>
      <c r="HW396" s="30"/>
      <c r="HX396" s="30"/>
      <c r="HY396" s="30"/>
      <c r="HZ396" s="30"/>
      <c r="IA396" s="30"/>
      <c r="IB396" s="30"/>
      <c r="IC396" s="30"/>
      <c r="ID396" s="30"/>
      <c r="IE396" s="30"/>
      <c r="IF396" s="30"/>
      <c r="IG396" s="30"/>
      <c r="IH396" s="30"/>
      <c r="II396" s="30"/>
      <c r="IJ396" s="30"/>
      <c r="IK396" s="30"/>
      <c r="IL396" s="30"/>
      <c r="IM396" s="30"/>
      <c r="IN396" s="30"/>
      <c r="IO396" s="30"/>
      <c r="IP396" s="30"/>
      <c r="IQ396" s="30"/>
      <c r="IR396" s="30"/>
      <c r="IS396" s="30"/>
      <c r="IT396" s="30"/>
      <c r="IU396" s="30"/>
      <c r="IV396" s="30"/>
      <c r="IW396" s="30"/>
      <c r="IX396" s="30"/>
      <c r="IY396" s="30"/>
      <c r="IZ396" s="30"/>
      <c r="JA396" s="30"/>
      <c r="JB396" s="30"/>
      <c r="JC396" s="30"/>
      <c r="JD396" s="30"/>
      <c r="JE396" s="30"/>
      <c r="JF396" s="30"/>
      <c r="JG396" s="30"/>
      <c r="JH396" s="30"/>
      <c r="JI396" s="30"/>
      <c r="JJ396" s="30"/>
      <c r="JK396" s="30"/>
      <c r="JL396" s="30"/>
      <c r="JM396" s="30"/>
      <c r="JN396" s="30"/>
      <c r="JO396" s="30"/>
      <c r="JP396" s="30"/>
      <c r="JQ396" s="30"/>
      <c r="JR396" s="30"/>
      <c r="JS396" s="30"/>
      <c r="JT396" s="30"/>
      <c r="JU396" s="30"/>
      <c r="JV396" s="30"/>
      <c r="JW396" s="30"/>
      <c r="JX396" s="30"/>
      <c r="JY396" s="30"/>
      <c r="JZ396" s="30"/>
      <c r="KA396" s="30"/>
      <c r="KB396" s="30"/>
      <c r="KC396" s="30"/>
      <c r="KD396" s="30"/>
      <c r="KE396" s="30"/>
      <c r="KF396" s="30"/>
      <c r="KG396" s="30"/>
      <c r="KH396" s="30"/>
      <c r="KI396" s="30"/>
      <c r="KJ396" s="30"/>
      <c r="KK396" s="30"/>
      <c r="KL396" s="30"/>
      <c r="KM396" s="30"/>
      <c r="KN396" s="30"/>
      <c r="KO396" s="30"/>
      <c r="KP396" s="30"/>
      <c r="KQ396" s="30"/>
      <c r="KR396" s="30"/>
      <c r="KS396" s="30"/>
      <c r="KT396" s="30"/>
      <c r="KU396" s="30"/>
      <c r="KV396" s="30"/>
      <c r="KW396" s="30"/>
      <c r="KX396" s="30"/>
      <c r="KY396" s="30"/>
      <c r="KZ396" s="30"/>
      <c r="LA396" s="30"/>
      <c r="LB396" s="30"/>
      <c r="LC396" s="30"/>
      <c r="LD396" s="30"/>
      <c r="LE396" s="30"/>
      <c r="LF396" s="30"/>
      <c r="LG396" s="30"/>
      <c r="LH396" s="30"/>
      <c r="LI396" s="30"/>
      <c r="LJ396" s="30"/>
      <c r="LK396" s="30"/>
      <c r="LL396" s="30"/>
      <c r="LM396" s="30"/>
      <c r="LN396" s="30"/>
      <c r="LO396" s="30"/>
      <c r="LP396" s="30"/>
      <c r="LQ396" s="30"/>
      <c r="LR396" s="30"/>
      <c r="LS396" s="30"/>
      <c r="LT396" s="30"/>
    </row>
    <row r="397" spans="1:332" s="31" customFormat="1" ht="110.25" x14ac:dyDescent="0.25">
      <c r="A397" s="662" t="str">
        <f>CONCATENATE(MUEBLES2[[#This Row],[No..]],"-",MUEBLES2[[#This Row],[No. Area ]],"-",MUEBLES2[[#This Row],[No. Del Bien ]],"-",MUEBLES2[[#This Row],[No. Consecutivo del Bien ]],"-",MUEBLES2[[#This Row],[No. de inventario]])</f>
        <v>05-50-314-003-0391</v>
      </c>
      <c r="B397" s="495"/>
      <c r="C397" s="495" t="s">
        <v>7115</v>
      </c>
      <c r="D397" s="494" t="s">
        <v>4063</v>
      </c>
      <c r="E397" s="495" t="str">
        <f>VLOOKUP(MUEBLES2[[#This Row],[No..]],EDIFICIOS[],2,FALSE)</f>
        <v>SISTEMA MUNICIPAL DIF</v>
      </c>
      <c r="F397" s="495" t="str">
        <f>VLOOKUP(MUEBLES2[[#This Row],[No..]],EDIFICIOS[],3,FALSE)</f>
        <v>AV. REFORMA S/N, SECCIÓN NORTE, MANZANA 2, SANTIAGO DE ANAYA, HIDALGO</v>
      </c>
      <c r="G397" s="496" t="s">
        <v>4295</v>
      </c>
      <c r="H397" s="494" t="str">
        <f>VLOOKUP(MUEBLES2[[#This Row],[No. Area ]],AREAS[],2,FALSE)</f>
        <v>UNIDAD DE RADIOLOGÍA E IMAGEN</v>
      </c>
      <c r="I397" s="496" t="str">
        <f>VLOOKUP(MUEBLES2[[#This Row],[No. Area ]],AREAS[],5,FALSE)</f>
        <v>TEC. YADIRA ESPINOSA LUGO</v>
      </c>
      <c r="J397" s="496">
        <v>131</v>
      </c>
      <c r="K397" s="494" t="str">
        <f>VLOOKUP(MUEBLES2[[#This Row],[Núm. De nomina]],PERSONAL[],2,FALSE)</f>
        <v>TEC. YADIRA ESPINOSA LUGO</v>
      </c>
      <c r="L397" s="496" t="str">
        <f>VLOOKUP(MUEBLES2[[#This Row],[Núm. De nomina]],PERSONAL[],3,FALSE)</f>
        <v>RADIOLOGO</v>
      </c>
      <c r="M397" s="494" t="s">
        <v>4947</v>
      </c>
      <c r="N397" s="529" t="s">
        <v>4694</v>
      </c>
      <c r="O397" s="497" t="str">
        <f>VLOOKUP(MUEBLES2[[#This Row],[No. Del Bien ]],BIENES[],2,FALSE)</f>
        <v>VENTILADOR</v>
      </c>
      <c r="P397" s="499" t="s">
        <v>3026</v>
      </c>
      <c r="Q397" s="529" t="s">
        <v>5333</v>
      </c>
      <c r="R397" s="494" t="s">
        <v>3027</v>
      </c>
      <c r="S397" s="494" t="s">
        <v>557</v>
      </c>
      <c r="T397" s="494" t="s">
        <v>557</v>
      </c>
      <c r="U397" s="494" t="s">
        <v>40</v>
      </c>
      <c r="V397" s="525"/>
      <c r="W397" s="528"/>
      <c r="X397" s="528"/>
      <c r="Y397" s="528"/>
      <c r="Z397" s="510" t="s">
        <v>26</v>
      </c>
      <c r="AA397" s="546"/>
      <c r="AB397" s="493"/>
      <c r="AC397" s="600"/>
      <c r="AD397" s="30"/>
      <c r="AE397" s="30"/>
      <c r="AF397" s="30"/>
      <c r="AG397" s="30"/>
      <c r="AH397" s="30"/>
      <c r="AI397" s="30"/>
      <c r="AJ397" s="30"/>
      <c r="AK397" s="30"/>
      <c r="AL397" s="30"/>
      <c r="AM397" s="30"/>
      <c r="AN397" s="30"/>
      <c r="AO397" s="30"/>
      <c r="AP397" s="30"/>
      <c r="AQ397" s="30"/>
      <c r="AR397" s="30"/>
      <c r="AS397" s="30"/>
      <c r="AT397" s="30"/>
      <c r="AU397" s="30"/>
      <c r="AV397" s="30"/>
      <c r="AW397" s="30"/>
      <c r="AX397" s="30"/>
      <c r="AY397" s="30"/>
      <c r="AZ397" s="30"/>
      <c r="BA397" s="30"/>
      <c r="BB397" s="30"/>
      <c r="BC397" s="30"/>
      <c r="BD397" s="30"/>
      <c r="BE397" s="30"/>
      <c r="BF397" s="30"/>
      <c r="BG397" s="30"/>
      <c r="BH397" s="30"/>
      <c r="BI397" s="30"/>
      <c r="BJ397" s="30"/>
      <c r="BK397" s="30"/>
      <c r="BL397" s="30"/>
      <c r="BM397" s="30"/>
      <c r="BN397" s="30"/>
      <c r="BO397" s="30"/>
      <c r="BP397" s="30"/>
      <c r="BQ397" s="30"/>
      <c r="BR397" s="30"/>
      <c r="BS397" s="30"/>
      <c r="BT397" s="30"/>
      <c r="BU397" s="30"/>
      <c r="BV397" s="30"/>
      <c r="BW397" s="30"/>
      <c r="BX397" s="30"/>
      <c r="BY397" s="30"/>
      <c r="BZ397" s="30"/>
      <c r="CA397" s="30"/>
      <c r="CB397" s="30"/>
      <c r="CC397" s="30"/>
      <c r="CD397" s="30"/>
      <c r="CE397" s="30"/>
      <c r="CF397" s="30"/>
      <c r="CG397" s="30"/>
      <c r="CH397" s="30"/>
      <c r="CI397" s="30"/>
      <c r="CJ397" s="30"/>
      <c r="CK397" s="30"/>
      <c r="CL397" s="30"/>
      <c r="CM397" s="30"/>
      <c r="CN397" s="30"/>
      <c r="CO397" s="30"/>
      <c r="CP397" s="30"/>
      <c r="CQ397" s="30"/>
      <c r="CR397" s="30"/>
      <c r="CS397" s="30"/>
      <c r="CT397" s="30"/>
      <c r="CU397" s="30"/>
      <c r="CV397" s="30"/>
      <c r="CW397" s="30"/>
      <c r="CX397" s="30"/>
      <c r="CY397" s="30"/>
      <c r="CZ397" s="30"/>
      <c r="DA397" s="30"/>
      <c r="DB397" s="30"/>
      <c r="DC397" s="30"/>
      <c r="DD397" s="30"/>
      <c r="DE397" s="30"/>
      <c r="DF397" s="30"/>
      <c r="DG397" s="30"/>
      <c r="DH397" s="30"/>
      <c r="DI397" s="30"/>
      <c r="DJ397" s="30"/>
      <c r="DK397" s="30"/>
      <c r="DL397" s="30"/>
      <c r="DM397" s="30"/>
      <c r="DN397" s="30"/>
      <c r="DO397" s="30"/>
      <c r="DP397" s="30"/>
      <c r="DQ397" s="30"/>
      <c r="DR397" s="30"/>
      <c r="DS397" s="30"/>
      <c r="DT397" s="30"/>
      <c r="DU397" s="30"/>
      <c r="DV397" s="30"/>
      <c r="DW397" s="30"/>
      <c r="DX397" s="30"/>
      <c r="DY397" s="30"/>
      <c r="DZ397" s="30"/>
      <c r="EA397" s="30"/>
      <c r="EB397" s="30"/>
      <c r="EC397" s="30"/>
      <c r="ED397" s="30"/>
      <c r="EE397" s="30"/>
      <c r="EF397" s="30"/>
      <c r="EG397" s="30"/>
      <c r="EH397" s="30"/>
      <c r="EI397" s="30"/>
      <c r="EJ397" s="30"/>
      <c r="EK397" s="30"/>
      <c r="EL397" s="30"/>
      <c r="EM397" s="30"/>
      <c r="EN397" s="30"/>
      <c r="EO397" s="30"/>
      <c r="EP397" s="30"/>
      <c r="EQ397" s="30"/>
      <c r="ER397" s="30"/>
      <c r="ES397" s="30"/>
      <c r="ET397" s="30"/>
      <c r="EU397" s="30"/>
      <c r="EV397" s="30"/>
      <c r="EW397" s="30"/>
      <c r="EX397" s="30"/>
      <c r="EY397" s="30"/>
      <c r="EZ397" s="30"/>
      <c r="FA397" s="30"/>
      <c r="FB397" s="30"/>
      <c r="FC397" s="30"/>
      <c r="FD397" s="30"/>
      <c r="FE397" s="30"/>
      <c r="FF397" s="30"/>
      <c r="FG397" s="30"/>
      <c r="FH397" s="30"/>
      <c r="FI397" s="30"/>
      <c r="FJ397" s="30"/>
      <c r="FK397" s="30"/>
      <c r="FL397" s="30"/>
      <c r="FM397" s="30"/>
      <c r="FN397" s="30"/>
      <c r="FO397" s="30"/>
      <c r="FP397" s="30"/>
      <c r="FQ397" s="30"/>
      <c r="FR397" s="30"/>
      <c r="FS397" s="30"/>
      <c r="FT397" s="30"/>
      <c r="FU397" s="30"/>
      <c r="FV397" s="30"/>
      <c r="FW397" s="30"/>
      <c r="FX397" s="30"/>
      <c r="FY397" s="30"/>
      <c r="FZ397" s="30"/>
      <c r="GA397" s="30"/>
      <c r="GB397" s="30"/>
      <c r="GC397" s="30"/>
      <c r="GD397" s="30"/>
      <c r="GE397" s="30"/>
      <c r="GF397" s="30"/>
      <c r="GG397" s="30"/>
      <c r="GH397" s="30"/>
      <c r="GI397" s="30"/>
      <c r="GJ397" s="30"/>
      <c r="GK397" s="30"/>
      <c r="GL397" s="30"/>
      <c r="GM397" s="30"/>
      <c r="GN397" s="30"/>
      <c r="GO397" s="30"/>
      <c r="GP397" s="30"/>
      <c r="GQ397" s="30"/>
      <c r="GR397" s="30"/>
      <c r="GS397" s="30"/>
      <c r="GT397" s="30"/>
      <c r="GU397" s="30"/>
      <c r="GV397" s="30"/>
      <c r="GW397" s="30"/>
      <c r="GX397" s="30"/>
      <c r="GY397" s="30"/>
      <c r="GZ397" s="30"/>
      <c r="HA397" s="30"/>
      <c r="HB397" s="30"/>
      <c r="HC397" s="30"/>
      <c r="HD397" s="30"/>
      <c r="HE397" s="30"/>
      <c r="HF397" s="30"/>
      <c r="HG397" s="30"/>
      <c r="HH397" s="30"/>
      <c r="HI397" s="30"/>
      <c r="HJ397" s="30"/>
      <c r="HK397" s="30"/>
      <c r="HL397" s="30"/>
      <c r="HM397" s="30"/>
      <c r="HN397" s="30"/>
      <c r="HO397" s="30"/>
      <c r="HP397" s="30"/>
      <c r="HQ397" s="30"/>
      <c r="HR397" s="30"/>
      <c r="HS397" s="30"/>
      <c r="HT397" s="30"/>
      <c r="HU397" s="30"/>
      <c r="HV397" s="30"/>
      <c r="HW397" s="30"/>
      <c r="HX397" s="30"/>
      <c r="HY397" s="30"/>
      <c r="HZ397" s="30"/>
      <c r="IA397" s="30"/>
      <c r="IB397" s="30"/>
      <c r="IC397" s="30"/>
      <c r="ID397" s="30"/>
      <c r="IE397" s="30"/>
      <c r="IF397" s="30"/>
      <c r="IG397" s="30"/>
      <c r="IH397" s="30"/>
      <c r="II397" s="30"/>
      <c r="IJ397" s="30"/>
      <c r="IK397" s="30"/>
      <c r="IL397" s="30"/>
      <c r="IM397" s="30"/>
      <c r="IN397" s="30"/>
      <c r="IO397" s="30"/>
      <c r="IP397" s="30"/>
      <c r="IQ397" s="30"/>
      <c r="IR397" s="30"/>
      <c r="IS397" s="30"/>
      <c r="IT397" s="30"/>
      <c r="IU397" s="30"/>
      <c r="IV397" s="30"/>
      <c r="IW397" s="30"/>
      <c r="IX397" s="30"/>
      <c r="IY397" s="30"/>
      <c r="IZ397" s="30"/>
      <c r="JA397" s="30"/>
      <c r="JB397" s="30"/>
      <c r="JC397" s="30"/>
      <c r="JD397" s="30"/>
      <c r="JE397" s="30"/>
      <c r="JF397" s="30"/>
      <c r="JG397" s="30"/>
      <c r="JH397" s="30"/>
      <c r="JI397" s="30"/>
      <c r="JJ397" s="30"/>
      <c r="JK397" s="30"/>
      <c r="JL397" s="30"/>
      <c r="JM397" s="30"/>
      <c r="JN397" s="30"/>
      <c r="JO397" s="30"/>
      <c r="JP397" s="30"/>
      <c r="JQ397" s="30"/>
      <c r="JR397" s="30"/>
      <c r="JS397" s="30"/>
      <c r="JT397" s="30"/>
      <c r="JU397" s="30"/>
      <c r="JV397" s="30"/>
      <c r="JW397" s="30"/>
      <c r="JX397" s="30"/>
      <c r="JY397" s="30"/>
      <c r="JZ397" s="30"/>
      <c r="KA397" s="30"/>
      <c r="KB397" s="30"/>
      <c r="KC397" s="30"/>
      <c r="KD397" s="30"/>
      <c r="KE397" s="30"/>
      <c r="KF397" s="30"/>
      <c r="KG397" s="30"/>
      <c r="KH397" s="30"/>
      <c r="KI397" s="30"/>
      <c r="KJ397" s="30"/>
      <c r="KK397" s="30"/>
      <c r="KL397" s="30"/>
      <c r="KM397" s="30"/>
      <c r="KN397" s="30"/>
      <c r="KO397" s="30"/>
      <c r="KP397" s="30"/>
      <c r="KQ397" s="30"/>
      <c r="KR397" s="30"/>
      <c r="KS397" s="30"/>
      <c r="KT397" s="30"/>
      <c r="KU397" s="30"/>
      <c r="KV397" s="30"/>
      <c r="KW397" s="30"/>
      <c r="KX397" s="30"/>
      <c r="KY397" s="30"/>
      <c r="KZ397" s="30"/>
      <c r="LA397" s="30"/>
      <c r="LB397" s="30"/>
      <c r="LC397" s="30"/>
      <c r="LD397" s="30"/>
      <c r="LE397" s="30"/>
      <c r="LF397" s="30"/>
      <c r="LG397" s="30"/>
      <c r="LH397" s="30"/>
      <c r="LI397" s="30"/>
      <c r="LJ397" s="30"/>
      <c r="LK397" s="30"/>
      <c r="LL397" s="30"/>
      <c r="LM397" s="30"/>
      <c r="LN397" s="30"/>
      <c r="LO397" s="30"/>
      <c r="LP397" s="30"/>
      <c r="LQ397" s="30"/>
      <c r="LR397" s="30"/>
      <c r="LS397" s="30"/>
      <c r="LT397" s="30"/>
    </row>
    <row r="398" spans="1:332" s="31" customFormat="1" ht="110.25" x14ac:dyDescent="0.25">
      <c r="A398" s="662" t="str">
        <f>CONCATENATE(MUEBLES2[[#This Row],[No..]],"-",MUEBLES2[[#This Row],[No. Area ]],"-",MUEBLES2[[#This Row],[No. Del Bien ]],"-",MUEBLES2[[#This Row],[No. Consecutivo del Bien ]],"-",MUEBLES2[[#This Row],[No. de inventario]])</f>
        <v>05-50-090-002-0392</v>
      </c>
      <c r="B398" s="495"/>
      <c r="C398" s="495" t="s">
        <v>7116</v>
      </c>
      <c r="D398" s="494" t="s">
        <v>4063</v>
      </c>
      <c r="E398" s="495" t="str">
        <f>VLOOKUP(MUEBLES2[[#This Row],[No..]],EDIFICIOS[],2,FALSE)</f>
        <v>SISTEMA MUNICIPAL DIF</v>
      </c>
      <c r="F398" s="495" t="str">
        <f>VLOOKUP(MUEBLES2[[#This Row],[No..]],EDIFICIOS[],3,FALSE)</f>
        <v>AV. REFORMA S/N, SECCIÓN NORTE, MANZANA 2, SANTIAGO DE ANAYA, HIDALGO</v>
      </c>
      <c r="G398" s="496" t="s">
        <v>4295</v>
      </c>
      <c r="H398" s="494" t="str">
        <f>VLOOKUP(MUEBLES2[[#This Row],[No. Area ]],AREAS[],2,FALSE)</f>
        <v>UNIDAD DE RADIOLOGÍA E IMAGEN</v>
      </c>
      <c r="I398" s="496" t="str">
        <f>VLOOKUP(MUEBLES2[[#This Row],[No. Area ]],AREAS[],5,FALSE)</f>
        <v>TEC. YADIRA ESPINOSA LUGO</v>
      </c>
      <c r="J398" s="496">
        <v>131</v>
      </c>
      <c r="K398" s="494" t="str">
        <f>VLOOKUP(MUEBLES2[[#This Row],[Núm. De nomina]],PERSONAL[],2,FALSE)</f>
        <v>TEC. YADIRA ESPINOSA LUGO</v>
      </c>
      <c r="L398" s="496" t="str">
        <f>VLOOKUP(MUEBLES2[[#This Row],[Núm. De nomina]],PERSONAL[],3,FALSE)</f>
        <v>RADIOLOGO</v>
      </c>
      <c r="M398" s="494" t="s">
        <v>4781</v>
      </c>
      <c r="N398" s="529" t="s">
        <v>4693</v>
      </c>
      <c r="O398" s="497" t="str">
        <f>VLOOKUP(MUEBLES2[[#This Row],[No. Del Bien ]],BIENES[],2,FALSE)</f>
        <v>CUNETA</v>
      </c>
      <c r="P398" s="499" t="s">
        <v>2927</v>
      </c>
      <c r="Q398" s="529" t="s">
        <v>5334</v>
      </c>
      <c r="R398" s="494" t="s">
        <v>557</v>
      </c>
      <c r="S398" s="494" t="s">
        <v>557</v>
      </c>
      <c r="T398" s="494" t="s">
        <v>557</v>
      </c>
      <c r="U398" s="494" t="s">
        <v>40</v>
      </c>
      <c r="V398" s="525"/>
      <c r="W398" s="528" t="s">
        <v>565</v>
      </c>
      <c r="X398" s="528"/>
      <c r="Y398" s="528"/>
      <c r="Z398" s="510" t="s">
        <v>26</v>
      </c>
      <c r="AA398" s="546"/>
      <c r="AB398" s="493"/>
      <c r="AC398" s="600" t="s">
        <v>2906</v>
      </c>
      <c r="AD398" s="30"/>
      <c r="AE398" s="30"/>
      <c r="AF398" s="30"/>
      <c r="AG398" s="30"/>
      <c r="AH398" s="30"/>
      <c r="AI398" s="30"/>
      <c r="AJ398" s="30"/>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0"/>
      <c r="CU398" s="30"/>
      <c r="CV398" s="30"/>
      <c r="CW398" s="30"/>
      <c r="CX398" s="30"/>
      <c r="CY398" s="30"/>
      <c r="CZ398" s="30"/>
      <c r="DA398" s="30"/>
      <c r="DB398" s="30"/>
      <c r="DC398" s="30"/>
      <c r="DD398" s="30"/>
      <c r="DE398" s="30"/>
      <c r="DF398" s="30"/>
      <c r="DG398" s="30"/>
      <c r="DH398" s="30"/>
      <c r="DI398" s="30"/>
      <c r="DJ398" s="30"/>
      <c r="DK398" s="30"/>
      <c r="DL398" s="30"/>
      <c r="DM398" s="30"/>
      <c r="DN398" s="30"/>
      <c r="DO398" s="30"/>
      <c r="DP398" s="30"/>
      <c r="DQ398" s="30"/>
      <c r="DR398" s="30"/>
      <c r="DS398" s="30"/>
      <c r="DT398" s="30"/>
      <c r="DU398" s="30"/>
      <c r="DV398" s="30"/>
      <c r="DW398" s="30"/>
      <c r="DX398" s="30"/>
      <c r="DY398" s="30"/>
      <c r="DZ398" s="30"/>
      <c r="EA398" s="30"/>
      <c r="EB398" s="30"/>
      <c r="EC398" s="30"/>
      <c r="ED398" s="30"/>
      <c r="EE398" s="30"/>
      <c r="EF398" s="30"/>
      <c r="EG398" s="30"/>
      <c r="EH398" s="30"/>
      <c r="EI398" s="30"/>
      <c r="EJ398" s="30"/>
      <c r="EK398" s="30"/>
      <c r="EL398" s="30"/>
      <c r="EM398" s="30"/>
      <c r="EN398" s="30"/>
      <c r="EO398" s="30"/>
      <c r="EP398" s="30"/>
      <c r="EQ398" s="30"/>
      <c r="ER398" s="30"/>
      <c r="ES398" s="30"/>
      <c r="ET398" s="30"/>
      <c r="EU398" s="30"/>
      <c r="EV398" s="30"/>
      <c r="EW398" s="30"/>
      <c r="EX398" s="30"/>
      <c r="EY398" s="30"/>
      <c r="EZ398" s="30"/>
      <c r="FA398" s="30"/>
      <c r="FB398" s="30"/>
      <c r="FC398" s="30"/>
      <c r="FD398" s="30"/>
      <c r="FE398" s="30"/>
      <c r="FF398" s="30"/>
      <c r="FG398" s="30"/>
      <c r="FH398" s="30"/>
      <c r="FI398" s="30"/>
      <c r="FJ398" s="30"/>
      <c r="FK398" s="30"/>
      <c r="FL398" s="30"/>
      <c r="FM398" s="30"/>
      <c r="FN398" s="30"/>
      <c r="FO398" s="30"/>
      <c r="FP398" s="30"/>
      <c r="FQ398" s="30"/>
      <c r="FR398" s="30"/>
      <c r="FS398" s="30"/>
      <c r="FT398" s="30"/>
      <c r="FU398" s="30"/>
      <c r="FV398" s="30"/>
      <c r="FW398" s="30"/>
      <c r="FX398" s="30"/>
      <c r="FY398" s="30"/>
      <c r="FZ398" s="30"/>
      <c r="GA398" s="30"/>
      <c r="GB398" s="30"/>
      <c r="GC398" s="30"/>
      <c r="GD398" s="30"/>
      <c r="GE398" s="30"/>
      <c r="GF398" s="30"/>
      <c r="GG398" s="30"/>
      <c r="GH398" s="30"/>
      <c r="GI398" s="30"/>
      <c r="GJ398" s="30"/>
      <c r="GK398" s="30"/>
      <c r="GL398" s="30"/>
      <c r="GM398" s="30"/>
      <c r="GN398" s="30"/>
      <c r="GO398" s="30"/>
      <c r="GP398" s="30"/>
      <c r="GQ398" s="30"/>
      <c r="GR398" s="30"/>
      <c r="GS398" s="30"/>
      <c r="GT398" s="30"/>
      <c r="GU398" s="30"/>
      <c r="GV398" s="30"/>
      <c r="GW398" s="30"/>
      <c r="GX398" s="30"/>
      <c r="GY398" s="30"/>
      <c r="GZ398" s="30"/>
      <c r="HA398" s="30"/>
      <c r="HB398" s="30"/>
      <c r="HC398" s="30"/>
      <c r="HD398" s="30"/>
      <c r="HE398" s="30"/>
      <c r="HF398" s="30"/>
      <c r="HG398" s="30"/>
      <c r="HH398" s="30"/>
      <c r="HI398" s="30"/>
      <c r="HJ398" s="30"/>
      <c r="HK398" s="30"/>
      <c r="HL398" s="30"/>
      <c r="HM398" s="30"/>
      <c r="HN398" s="30"/>
      <c r="HO398" s="30"/>
      <c r="HP398" s="30"/>
      <c r="HQ398" s="30"/>
      <c r="HR398" s="30"/>
      <c r="HS398" s="30"/>
      <c r="HT398" s="30"/>
      <c r="HU398" s="30"/>
      <c r="HV398" s="30"/>
      <c r="HW398" s="30"/>
      <c r="HX398" s="30"/>
      <c r="HY398" s="30"/>
      <c r="HZ398" s="30"/>
      <c r="IA398" s="30"/>
      <c r="IB398" s="30"/>
      <c r="IC398" s="30"/>
      <c r="ID398" s="30"/>
      <c r="IE398" s="30"/>
      <c r="IF398" s="30"/>
      <c r="IG398" s="30"/>
      <c r="IH398" s="30"/>
      <c r="II398" s="30"/>
      <c r="IJ398" s="30"/>
      <c r="IK398" s="30"/>
      <c r="IL398" s="30"/>
      <c r="IM398" s="30"/>
      <c r="IN398" s="30"/>
      <c r="IO398" s="30"/>
      <c r="IP398" s="30"/>
      <c r="IQ398" s="30"/>
      <c r="IR398" s="30"/>
      <c r="IS398" s="30"/>
      <c r="IT398" s="30"/>
      <c r="IU398" s="30"/>
      <c r="IV398" s="30"/>
      <c r="IW398" s="30"/>
      <c r="IX398" s="30"/>
      <c r="IY398" s="30"/>
      <c r="IZ398" s="30"/>
      <c r="JA398" s="30"/>
      <c r="JB398" s="30"/>
      <c r="JC398" s="30"/>
      <c r="JD398" s="30"/>
      <c r="JE398" s="30"/>
      <c r="JF398" s="30"/>
      <c r="JG398" s="30"/>
      <c r="JH398" s="30"/>
      <c r="JI398" s="30"/>
      <c r="JJ398" s="30"/>
      <c r="JK398" s="30"/>
      <c r="JL398" s="30"/>
      <c r="JM398" s="30"/>
      <c r="JN398" s="30"/>
      <c r="JO398" s="30"/>
      <c r="JP398" s="30"/>
      <c r="JQ398" s="30"/>
      <c r="JR398" s="30"/>
      <c r="JS398" s="30"/>
      <c r="JT398" s="30"/>
      <c r="JU398" s="30"/>
      <c r="JV398" s="30"/>
      <c r="JW398" s="30"/>
      <c r="JX398" s="30"/>
      <c r="JY398" s="30"/>
      <c r="JZ398" s="30"/>
      <c r="KA398" s="30"/>
      <c r="KB398" s="30"/>
      <c r="KC398" s="30"/>
      <c r="KD398" s="30"/>
      <c r="KE398" s="30"/>
      <c r="KF398" s="30"/>
      <c r="KG398" s="30"/>
      <c r="KH398" s="30"/>
      <c r="KI398" s="30"/>
      <c r="KJ398" s="30"/>
      <c r="KK398" s="30"/>
      <c r="KL398" s="30"/>
      <c r="KM398" s="30"/>
      <c r="KN398" s="30"/>
      <c r="KO398" s="30"/>
      <c r="KP398" s="30"/>
      <c r="KQ398" s="30"/>
      <c r="KR398" s="30"/>
      <c r="KS398" s="30"/>
      <c r="KT398" s="30"/>
      <c r="KU398" s="30"/>
      <c r="KV398" s="30"/>
      <c r="KW398" s="30"/>
      <c r="KX398" s="30"/>
      <c r="KY398" s="30"/>
      <c r="KZ398" s="30"/>
      <c r="LA398" s="30"/>
      <c r="LB398" s="30"/>
      <c r="LC398" s="30"/>
      <c r="LD398" s="30"/>
      <c r="LE398" s="30"/>
      <c r="LF398" s="30"/>
      <c r="LG398" s="30"/>
      <c r="LH398" s="30"/>
      <c r="LI398" s="30"/>
      <c r="LJ398" s="30"/>
      <c r="LK398" s="30"/>
      <c r="LL398" s="30"/>
      <c r="LM398" s="30"/>
      <c r="LN398" s="30"/>
      <c r="LO398" s="30"/>
      <c r="LP398" s="30"/>
      <c r="LQ398" s="30"/>
      <c r="LR398" s="30"/>
      <c r="LS398" s="30"/>
      <c r="LT398" s="30"/>
    </row>
    <row r="399" spans="1:332" s="229" customFormat="1" ht="111" thickBot="1" x14ac:dyDescent="0.3">
      <c r="A399" s="662" t="str">
        <f>CONCATENATE(MUEBLES2[[#This Row],[No..]],"-",MUEBLES2[[#This Row],[No. Area ]],"-",MUEBLES2[[#This Row],[No. Del Bien ]],"-",MUEBLES2[[#This Row],[No. Consecutivo del Bien ]],"-",MUEBLES2[[#This Row],[No. de inventario]])</f>
        <v>05-50-184-001-0393</v>
      </c>
      <c r="B399" s="495"/>
      <c r="C399" s="495" t="s">
        <v>7117</v>
      </c>
      <c r="D399" s="494" t="s">
        <v>4063</v>
      </c>
      <c r="E399" s="495" t="str">
        <f>VLOOKUP(MUEBLES2[[#This Row],[No..]],EDIFICIOS[],2,FALSE)</f>
        <v>SISTEMA MUNICIPAL DIF</v>
      </c>
      <c r="F399" s="495" t="str">
        <f>VLOOKUP(MUEBLES2[[#This Row],[No..]],EDIFICIOS[],3,FALSE)</f>
        <v>AV. REFORMA S/N, SECCIÓN NORTE, MANZANA 2, SANTIAGO DE ANAYA, HIDALGO</v>
      </c>
      <c r="G399" s="496" t="s">
        <v>4295</v>
      </c>
      <c r="H399" s="494" t="str">
        <f>VLOOKUP(MUEBLES2[[#This Row],[No. Area ]],AREAS[],2,FALSE)</f>
        <v>UNIDAD DE RADIOLOGÍA E IMAGEN</v>
      </c>
      <c r="I399" s="496" t="str">
        <f>VLOOKUP(MUEBLES2[[#This Row],[No. Area ]],AREAS[],5,FALSE)</f>
        <v>TEC. YADIRA ESPINOSA LUGO</v>
      </c>
      <c r="J399" s="496">
        <v>131</v>
      </c>
      <c r="K399" s="494" t="str">
        <f>VLOOKUP(MUEBLES2[[#This Row],[Núm. De nomina]],PERSONAL[],2,FALSE)</f>
        <v>TEC. YADIRA ESPINOSA LUGO</v>
      </c>
      <c r="L399" s="496" t="str">
        <f>VLOOKUP(MUEBLES2[[#This Row],[Núm. De nomina]],PERSONAL[],3,FALSE)</f>
        <v>RADIOLOGO</v>
      </c>
      <c r="M399" s="494" t="s">
        <v>4811</v>
      </c>
      <c r="N399" s="529" t="s">
        <v>4692</v>
      </c>
      <c r="O399" s="497" t="str">
        <f>VLOOKUP(MUEBLES2[[#This Row],[No. Del Bien ]],BIENES[],2,FALSE)</f>
        <v>MAMPARA</v>
      </c>
      <c r="P399" s="499" t="s">
        <v>3030</v>
      </c>
      <c r="Q399" s="529" t="s">
        <v>5335</v>
      </c>
      <c r="R399" s="494" t="s">
        <v>557</v>
      </c>
      <c r="S399" s="494" t="s">
        <v>557</v>
      </c>
      <c r="T399" s="494" t="s">
        <v>557</v>
      </c>
      <c r="U399" s="494" t="s">
        <v>40</v>
      </c>
      <c r="V399" s="525"/>
      <c r="W399" s="528" t="s">
        <v>565</v>
      </c>
      <c r="X399" s="528"/>
      <c r="Y399" s="528"/>
      <c r="Z399" s="510" t="s">
        <v>26</v>
      </c>
      <c r="AA399" s="546"/>
      <c r="AB399" s="493"/>
      <c r="AC399" s="601" t="s">
        <v>2906</v>
      </c>
      <c r="AD399" s="228"/>
      <c r="AE399" s="228"/>
      <c r="AF399" s="228"/>
      <c r="AG399" s="228"/>
      <c r="AH399" s="228"/>
      <c r="AI399" s="228"/>
      <c r="AJ399" s="228"/>
      <c r="AK399" s="228"/>
      <c r="AL399" s="228"/>
      <c r="AM399" s="228"/>
      <c r="AN399" s="228"/>
      <c r="AO399" s="228"/>
      <c r="AP399" s="228"/>
      <c r="AQ399" s="228"/>
      <c r="AR399" s="228"/>
      <c r="AS399" s="228"/>
      <c r="AT399" s="228"/>
      <c r="AU399" s="228"/>
      <c r="AV399" s="228"/>
      <c r="AW399" s="228"/>
      <c r="AX399" s="228"/>
      <c r="AY399" s="228"/>
      <c r="AZ399" s="228"/>
      <c r="BA399" s="228"/>
      <c r="BB399" s="228"/>
      <c r="BC399" s="228"/>
      <c r="BD399" s="228"/>
      <c r="BE399" s="228"/>
      <c r="BF399" s="228"/>
      <c r="BG399" s="228"/>
      <c r="BH399" s="228"/>
      <c r="BI399" s="228"/>
      <c r="BJ399" s="228"/>
      <c r="BK399" s="228"/>
      <c r="BL399" s="228"/>
      <c r="BM399" s="228"/>
      <c r="BN399" s="228"/>
      <c r="BO399" s="228"/>
      <c r="BP399" s="228"/>
      <c r="BQ399" s="228"/>
      <c r="BR399" s="228"/>
      <c r="BS399" s="228"/>
      <c r="BT399" s="228"/>
      <c r="BU399" s="228"/>
      <c r="BV399" s="228"/>
      <c r="BW399" s="228"/>
      <c r="BX399" s="228"/>
      <c r="BY399" s="228"/>
      <c r="BZ399" s="228"/>
      <c r="CA399" s="228"/>
      <c r="CB399" s="228"/>
      <c r="CC399" s="228"/>
      <c r="CD399" s="228"/>
      <c r="CE399" s="228"/>
      <c r="CF399" s="228"/>
      <c r="CG399" s="228"/>
      <c r="CH399" s="228"/>
      <c r="CI399" s="228"/>
      <c r="CJ399" s="228"/>
      <c r="CK399" s="228"/>
      <c r="CL399" s="228"/>
      <c r="CM399" s="228"/>
      <c r="CN399" s="228"/>
      <c r="CO399" s="228"/>
      <c r="CP399" s="228"/>
      <c r="CQ399" s="228"/>
      <c r="CR399" s="228"/>
      <c r="CS399" s="228"/>
      <c r="CT399" s="228"/>
      <c r="CU399" s="228"/>
      <c r="CV399" s="228"/>
      <c r="CW399" s="228"/>
      <c r="CX399" s="228"/>
      <c r="CY399" s="228"/>
      <c r="CZ399" s="228"/>
      <c r="DA399" s="228"/>
      <c r="DB399" s="228"/>
      <c r="DC399" s="228"/>
      <c r="DD399" s="228"/>
      <c r="DE399" s="228"/>
      <c r="DF399" s="228"/>
      <c r="DG399" s="228"/>
      <c r="DH399" s="228"/>
      <c r="DI399" s="228"/>
      <c r="DJ399" s="228"/>
      <c r="DK399" s="228"/>
      <c r="DL399" s="228"/>
      <c r="DM399" s="228"/>
      <c r="DN399" s="228"/>
      <c r="DO399" s="228"/>
      <c r="DP399" s="228"/>
      <c r="DQ399" s="228"/>
      <c r="DR399" s="228"/>
      <c r="DS399" s="228"/>
      <c r="DT399" s="228"/>
      <c r="DU399" s="228"/>
      <c r="DV399" s="228"/>
      <c r="DW399" s="228"/>
      <c r="DX399" s="228"/>
      <c r="DY399" s="228"/>
      <c r="DZ399" s="228"/>
      <c r="EA399" s="228"/>
      <c r="EB399" s="228"/>
      <c r="EC399" s="228"/>
      <c r="ED399" s="228"/>
      <c r="EE399" s="228"/>
      <c r="EF399" s="228"/>
      <c r="EG399" s="228"/>
      <c r="EH399" s="228"/>
      <c r="EI399" s="228"/>
      <c r="EJ399" s="228"/>
      <c r="EK399" s="228"/>
      <c r="EL399" s="228"/>
      <c r="EM399" s="228"/>
      <c r="EN399" s="228"/>
      <c r="EO399" s="228"/>
      <c r="EP399" s="228"/>
      <c r="EQ399" s="228"/>
      <c r="ER399" s="228"/>
      <c r="ES399" s="228"/>
      <c r="ET399" s="228"/>
      <c r="EU399" s="228"/>
      <c r="EV399" s="228"/>
      <c r="EW399" s="228"/>
      <c r="EX399" s="228"/>
      <c r="EY399" s="228"/>
      <c r="EZ399" s="228"/>
      <c r="FA399" s="228"/>
      <c r="FB399" s="228"/>
      <c r="FC399" s="228"/>
      <c r="FD399" s="228"/>
      <c r="FE399" s="228"/>
      <c r="FF399" s="228"/>
      <c r="FG399" s="228"/>
      <c r="FH399" s="228"/>
      <c r="FI399" s="228"/>
      <c r="FJ399" s="228"/>
      <c r="FK399" s="228"/>
      <c r="FL399" s="228"/>
      <c r="FM399" s="228"/>
      <c r="FN399" s="228"/>
      <c r="FO399" s="228"/>
      <c r="FP399" s="228"/>
      <c r="FQ399" s="228"/>
      <c r="FR399" s="228"/>
      <c r="FS399" s="228"/>
      <c r="FT399" s="228"/>
      <c r="FU399" s="228"/>
      <c r="FV399" s="228"/>
      <c r="FW399" s="228"/>
      <c r="FX399" s="228"/>
      <c r="FY399" s="228"/>
      <c r="FZ399" s="228"/>
      <c r="GA399" s="228"/>
      <c r="GB399" s="228"/>
      <c r="GC399" s="228"/>
      <c r="GD399" s="228"/>
      <c r="GE399" s="228"/>
      <c r="GF399" s="228"/>
      <c r="GG399" s="228"/>
      <c r="GH399" s="228"/>
      <c r="GI399" s="228"/>
      <c r="GJ399" s="228"/>
      <c r="GK399" s="228"/>
      <c r="GL399" s="228"/>
      <c r="GM399" s="228"/>
      <c r="GN399" s="228"/>
      <c r="GO399" s="228"/>
      <c r="GP399" s="228"/>
      <c r="GQ399" s="228"/>
      <c r="GR399" s="228"/>
      <c r="GS399" s="228"/>
      <c r="GT399" s="228"/>
      <c r="GU399" s="228"/>
      <c r="GV399" s="228"/>
      <c r="GW399" s="228"/>
      <c r="GX399" s="228"/>
      <c r="GY399" s="228"/>
      <c r="GZ399" s="228"/>
      <c r="HA399" s="228"/>
      <c r="HB399" s="228"/>
      <c r="HC399" s="228"/>
      <c r="HD399" s="228"/>
      <c r="HE399" s="228"/>
      <c r="HF399" s="228"/>
      <c r="HG399" s="228"/>
      <c r="HH399" s="228"/>
      <c r="HI399" s="228"/>
      <c r="HJ399" s="228"/>
      <c r="HK399" s="228"/>
      <c r="HL399" s="228"/>
      <c r="HM399" s="228"/>
      <c r="HN399" s="228"/>
      <c r="HO399" s="228"/>
      <c r="HP399" s="228"/>
      <c r="HQ399" s="228"/>
      <c r="HR399" s="228"/>
      <c r="HS399" s="228"/>
      <c r="HT399" s="228"/>
      <c r="HU399" s="228"/>
      <c r="HV399" s="228"/>
      <c r="HW399" s="228"/>
      <c r="HX399" s="228"/>
      <c r="HY399" s="228"/>
      <c r="HZ399" s="228"/>
      <c r="IA399" s="228"/>
      <c r="IB399" s="228"/>
      <c r="IC399" s="228"/>
      <c r="ID399" s="228"/>
      <c r="IE399" s="228"/>
      <c r="IF399" s="228"/>
      <c r="IG399" s="228"/>
      <c r="IH399" s="228"/>
      <c r="II399" s="228"/>
      <c r="IJ399" s="228"/>
      <c r="IK399" s="228"/>
      <c r="IL399" s="228"/>
      <c r="IM399" s="228"/>
      <c r="IN399" s="228"/>
      <c r="IO399" s="228"/>
      <c r="IP399" s="228"/>
      <c r="IQ399" s="228"/>
      <c r="IR399" s="228"/>
      <c r="IS399" s="228"/>
      <c r="IT399" s="228"/>
      <c r="IU399" s="228"/>
      <c r="IV399" s="228"/>
      <c r="IW399" s="228"/>
      <c r="IX399" s="228"/>
      <c r="IY399" s="228"/>
      <c r="IZ399" s="228"/>
      <c r="JA399" s="228"/>
      <c r="JB399" s="228"/>
      <c r="JC399" s="228"/>
      <c r="JD399" s="228"/>
      <c r="JE399" s="228"/>
      <c r="JF399" s="228"/>
      <c r="JG399" s="228"/>
      <c r="JH399" s="228"/>
      <c r="JI399" s="228"/>
      <c r="JJ399" s="228"/>
      <c r="JK399" s="228"/>
      <c r="JL399" s="228"/>
      <c r="JM399" s="228"/>
      <c r="JN399" s="228"/>
      <c r="JO399" s="228"/>
      <c r="JP399" s="228"/>
      <c r="JQ399" s="228"/>
      <c r="JR399" s="228"/>
      <c r="JS399" s="228"/>
      <c r="JT399" s="228"/>
      <c r="JU399" s="228"/>
      <c r="JV399" s="228"/>
      <c r="JW399" s="228"/>
      <c r="JX399" s="228"/>
      <c r="JY399" s="228"/>
      <c r="JZ399" s="228"/>
      <c r="KA399" s="228"/>
      <c r="KB399" s="228"/>
      <c r="KC399" s="228"/>
      <c r="KD399" s="228"/>
      <c r="KE399" s="228"/>
      <c r="KF399" s="228"/>
      <c r="KG399" s="228"/>
      <c r="KH399" s="228"/>
      <c r="KI399" s="228"/>
      <c r="KJ399" s="228"/>
      <c r="KK399" s="228"/>
      <c r="KL399" s="228"/>
      <c r="KM399" s="228"/>
      <c r="KN399" s="228"/>
      <c r="KO399" s="228"/>
      <c r="KP399" s="228"/>
      <c r="KQ399" s="228"/>
      <c r="KR399" s="228"/>
      <c r="KS399" s="228"/>
      <c r="KT399" s="228"/>
      <c r="KU399" s="228"/>
      <c r="KV399" s="228"/>
      <c r="KW399" s="228"/>
      <c r="KX399" s="228"/>
      <c r="KY399" s="228"/>
      <c r="KZ399" s="228"/>
      <c r="LA399" s="228"/>
      <c r="LB399" s="228"/>
      <c r="LC399" s="228"/>
      <c r="LD399" s="228"/>
      <c r="LE399" s="228"/>
      <c r="LF399" s="228"/>
      <c r="LG399" s="228"/>
      <c r="LH399" s="228"/>
      <c r="LI399" s="228"/>
      <c r="LJ399" s="228"/>
      <c r="LK399" s="228"/>
      <c r="LL399" s="228"/>
      <c r="LM399" s="228"/>
      <c r="LN399" s="228"/>
      <c r="LO399" s="228"/>
      <c r="LP399" s="228"/>
      <c r="LQ399" s="228"/>
      <c r="LR399" s="228"/>
      <c r="LS399" s="228"/>
      <c r="LT399" s="228"/>
    </row>
    <row r="400" spans="1:332" s="31" customFormat="1" ht="110.25" x14ac:dyDescent="0.25">
      <c r="A400" s="662" t="str">
        <f>CONCATENATE(MUEBLES2[[#This Row],[No..]],"-",MUEBLES2[[#This Row],[No. Area ]],"-",MUEBLES2[[#This Row],[No. Del Bien ]],"-",MUEBLES2[[#This Row],[No. Consecutivo del Bien ]],"-",MUEBLES2[[#This Row],[No. de inventario]])</f>
        <v>05-50-192-015-0394</v>
      </c>
      <c r="B400" s="495"/>
      <c r="C400" s="495" t="s">
        <v>7118</v>
      </c>
      <c r="D400" s="494" t="s">
        <v>4063</v>
      </c>
      <c r="E400" s="495" t="str">
        <f>VLOOKUP(MUEBLES2[[#This Row],[No..]],EDIFICIOS[],2,FALSE)</f>
        <v>SISTEMA MUNICIPAL DIF</v>
      </c>
      <c r="F400" s="495" t="str">
        <f>VLOOKUP(MUEBLES2[[#This Row],[No..]],EDIFICIOS[],3,FALSE)</f>
        <v>AV. REFORMA S/N, SECCIÓN NORTE, MANZANA 2, SANTIAGO DE ANAYA, HIDALGO</v>
      </c>
      <c r="G400" s="496" t="s">
        <v>4295</v>
      </c>
      <c r="H400" s="494" t="str">
        <f>VLOOKUP(MUEBLES2[[#This Row],[No. Area ]],AREAS[],2,FALSE)</f>
        <v>UNIDAD DE RADIOLOGÍA E IMAGEN</v>
      </c>
      <c r="I400" s="496" t="str">
        <f>VLOOKUP(MUEBLES2[[#This Row],[No. Area ]],AREAS[],5,FALSE)</f>
        <v>TEC. YADIRA ESPINOSA LUGO</v>
      </c>
      <c r="J400" s="496">
        <v>131</v>
      </c>
      <c r="K400" s="494" t="str">
        <f>VLOOKUP(MUEBLES2[[#This Row],[Núm. De nomina]],PERSONAL[],2,FALSE)</f>
        <v>TEC. YADIRA ESPINOSA LUGO</v>
      </c>
      <c r="L400" s="496" t="str">
        <f>VLOOKUP(MUEBLES2[[#This Row],[Núm. De nomina]],PERSONAL[],3,FALSE)</f>
        <v>RADIOLOGO</v>
      </c>
      <c r="M400" s="494" t="s">
        <v>4826</v>
      </c>
      <c r="N400" s="529" t="s">
        <v>4706</v>
      </c>
      <c r="O400" s="497" t="str">
        <f>VLOOKUP(MUEBLES2[[#This Row],[No. Del Bien ]],BIENES[],2,FALSE)</f>
        <v xml:space="preserve">MESA </v>
      </c>
      <c r="P400" s="499" t="s">
        <v>3032</v>
      </c>
      <c r="Q400" s="529" t="s">
        <v>5336</v>
      </c>
      <c r="R400" s="494" t="s">
        <v>557</v>
      </c>
      <c r="S400" s="494" t="s">
        <v>557</v>
      </c>
      <c r="T400" s="494" t="s">
        <v>557</v>
      </c>
      <c r="U400" s="494" t="s">
        <v>40</v>
      </c>
      <c r="V400" s="525"/>
      <c r="W400" s="528"/>
      <c r="X400" s="528"/>
      <c r="Y400" s="528"/>
      <c r="Z400" s="510" t="s">
        <v>26</v>
      </c>
      <c r="AA400" s="546"/>
      <c r="AB400" s="493"/>
      <c r="AC400" s="600"/>
      <c r="AD400" s="30"/>
      <c r="AE400" s="30"/>
      <c r="AF400" s="30"/>
      <c r="AG400" s="30"/>
      <c r="AH400" s="30"/>
      <c r="AI400" s="30"/>
      <c r="AJ400" s="30"/>
      <c r="AK400" s="30"/>
      <c r="AL400" s="30"/>
      <c r="AM400" s="30"/>
      <c r="AN400" s="30"/>
      <c r="AO400" s="30"/>
      <c r="AP400" s="30"/>
      <c r="AQ400" s="30"/>
      <c r="AR400" s="30"/>
      <c r="AS400" s="30"/>
      <c r="AT400" s="30"/>
      <c r="AU400" s="30"/>
      <c r="AV400" s="30"/>
      <c r="AW400" s="30"/>
      <c r="AX400" s="30"/>
      <c r="AY400" s="30"/>
      <c r="AZ400" s="30"/>
      <c r="BA400" s="30"/>
      <c r="BB400" s="30"/>
      <c r="BC400" s="30"/>
      <c r="BD400" s="30"/>
      <c r="BE400" s="30"/>
      <c r="BF400" s="30"/>
      <c r="BG400" s="30"/>
      <c r="BH400" s="30"/>
      <c r="BI400" s="30"/>
      <c r="BJ400" s="30"/>
      <c r="BK400" s="30"/>
      <c r="BL400" s="30"/>
      <c r="BM400" s="30"/>
      <c r="BN400" s="30"/>
      <c r="BO400" s="30"/>
      <c r="BP400" s="30"/>
      <c r="BQ400" s="30"/>
      <c r="BR400" s="30"/>
      <c r="BS400" s="30"/>
      <c r="BT400" s="30"/>
      <c r="BU400" s="30"/>
      <c r="BV400" s="30"/>
      <c r="BW400" s="30"/>
      <c r="BX400" s="30"/>
      <c r="BY400" s="30"/>
      <c r="BZ400" s="30"/>
      <c r="CA400" s="30"/>
      <c r="CB400" s="30"/>
      <c r="CC400" s="30"/>
      <c r="CD400" s="30"/>
      <c r="CE400" s="30"/>
      <c r="CF400" s="30"/>
      <c r="CG400" s="30"/>
      <c r="CH400" s="30"/>
      <c r="CI400" s="30"/>
      <c r="CJ400" s="30"/>
      <c r="CK400" s="30"/>
      <c r="CL400" s="30"/>
      <c r="CM400" s="30"/>
      <c r="CN400" s="30"/>
      <c r="CO400" s="30"/>
      <c r="CP400" s="30"/>
      <c r="CQ400" s="30"/>
      <c r="CR400" s="30"/>
      <c r="CS400" s="30"/>
      <c r="CT400" s="30"/>
      <c r="CU400" s="30"/>
      <c r="CV400" s="30"/>
      <c r="CW400" s="30"/>
      <c r="CX400" s="30"/>
      <c r="CY400" s="30"/>
      <c r="CZ400" s="30"/>
      <c r="DA400" s="30"/>
      <c r="DB400" s="30"/>
      <c r="DC400" s="30"/>
      <c r="DD400" s="30"/>
      <c r="DE400" s="30"/>
      <c r="DF400" s="30"/>
      <c r="DG400" s="30"/>
      <c r="DH400" s="30"/>
      <c r="DI400" s="30"/>
      <c r="DJ400" s="30"/>
      <c r="DK400" s="30"/>
      <c r="DL400" s="30"/>
      <c r="DM400" s="30"/>
      <c r="DN400" s="30"/>
      <c r="DO400" s="30"/>
      <c r="DP400" s="30"/>
      <c r="DQ400" s="30"/>
      <c r="DR400" s="30"/>
      <c r="DS400" s="30"/>
      <c r="DT400" s="30"/>
      <c r="DU400" s="30"/>
      <c r="DV400" s="30"/>
      <c r="DW400" s="30"/>
      <c r="DX400" s="30"/>
      <c r="DY400" s="30"/>
      <c r="DZ400" s="30"/>
      <c r="EA400" s="30"/>
      <c r="EB400" s="30"/>
      <c r="EC400" s="30"/>
      <c r="ED400" s="30"/>
      <c r="EE400" s="30"/>
      <c r="EF400" s="30"/>
      <c r="EG400" s="30"/>
      <c r="EH400" s="30"/>
      <c r="EI400" s="30"/>
      <c r="EJ400" s="30"/>
      <c r="EK400" s="30"/>
      <c r="EL400" s="30"/>
      <c r="EM400" s="30"/>
      <c r="EN400" s="30"/>
      <c r="EO400" s="30"/>
      <c r="EP400" s="30"/>
      <c r="EQ400" s="30"/>
      <c r="ER400" s="30"/>
      <c r="ES400" s="30"/>
      <c r="ET400" s="30"/>
      <c r="EU400" s="30"/>
      <c r="EV400" s="30"/>
      <c r="EW400" s="30"/>
      <c r="EX400" s="30"/>
      <c r="EY400" s="30"/>
      <c r="EZ400" s="30"/>
      <c r="FA400" s="30"/>
      <c r="FB400" s="30"/>
      <c r="FC400" s="30"/>
      <c r="FD400" s="30"/>
      <c r="FE400" s="30"/>
      <c r="FF400" s="30"/>
      <c r="FG400" s="30"/>
      <c r="FH400" s="30"/>
      <c r="FI400" s="30"/>
      <c r="FJ400" s="30"/>
      <c r="FK400" s="30"/>
      <c r="FL400" s="30"/>
      <c r="FM400" s="30"/>
      <c r="FN400" s="30"/>
      <c r="FO400" s="30"/>
      <c r="FP400" s="30"/>
      <c r="FQ400" s="30"/>
      <c r="FR400" s="30"/>
      <c r="FS400" s="30"/>
      <c r="FT400" s="30"/>
      <c r="FU400" s="30"/>
      <c r="FV400" s="30"/>
      <c r="FW400" s="30"/>
      <c r="FX400" s="30"/>
      <c r="FY400" s="30"/>
      <c r="FZ400" s="30"/>
      <c r="GA400" s="30"/>
      <c r="GB400" s="30"/>
      <c r="GC400" s="30"/>
      <c r="GD400" s="30"/>
      <c r="GE400" s="30"/>
      <c r="GF400" s="30"/>
      <c r="GG400" s="30"/>
      <c r="GH400" s="30"/>
      <c r="GI400" s="30"/>
      <c r="GJ400" s="30"/>
      <c r="GK400" s="30"/>
      <c r="GL400" s="30"/>
      <c r="GM400" s="30"/>
      <c r="GN400" s="30"/>
      <c r="GO400" s="30"/>
      <c r="GP400" s="30"/>
      <c r="GQ400" s="30"/>
      <c r="GR400" s="30"/>
      <c r="GS400" s="30"/>
      <c r="GT400" s="30"/>
      <c r="GU400" s="30"/>
      <c r="GV400" s="30"/>
      <c r="GW400" s="30"/>
      <c r="GX400" s="30"/>
      <c r="GY400" s="30"/>
      <c r="GZ400" s="30"/>
      <c r="HA400" s="30"/>
      <c r="HB400" s="30"/>
      <c r="HC400" s="30"/>
      <c r="HD400" s="30"/>
      <c r="HE400" s="30"/>
      <c r="HF400" s="30"/>
      <c r="HG400" s="30"/>
      <c r="HH400" s="30"/>
      <c r="HI400" s="30"/>
      <c r="HJ400" s="30"/>
      <c r="HK400" s="30"/>
      <c r="HL400" s="30"/>
      <c r="HM400" s="30"/>
      <c r="HN400" s="30"/>
      <c r="HO400" s="30"/>
      <c r="HP400" s="30"/>
      <c r="HQ400" s="30"/>
      <c r="HR400" s="30"/>
      <c r="HS400" s="30"/>
      <c r="HT400" s="30"/>
      <c r="HU400" s="30"/>
      <c r="HV400" s="30"/>
      <c r="HW400" s="30"/>
      <c r="HX400" s="30"/>
      <c r="HY400" s="30"/>
      <c r="HZ400" s="30"/>
      <c r="IA400" s="30"/>
      <c r="IB400" s="30"/>
      <c r="IC400" s="30"/>
      <c r="ID400" s="30"/>
      <c r="IE400" s="30"/>
      <c r="IF400" s="30"/>
      <c r="IG400" s="30"/>
      <c r="IH400" s="30"/>
      <c r="II400" s="30"/>
      <c r="IJ400" s="30"/>
      <c r="IK400" s="30"/>
      <c r="IL400" s="30"/>
      <c r="IM400" s="30"/>
      <c r="IN400" s="30"/>
      <c r="IO400" s="30"/>
      <c r="IP400" s="30"/>
      <c r="IQ400" s="30"/>
      <c r="IR400" s="30"/>
      <c r="IS400" s="30"/>
      <c r="IT400" s="30"/>
      <c r="IU400" s="30"/>
      <c r="IV400" s="30"/>
      <c r="IW400" s="30"/>
      <c r="IX400" s="30"/>
      <c r="IY400" s="30"/>
      <c r="IZ400" s="30"/>
      <c r="JA400" s="30"/>
      <c r="JB400" s="30"/>
      <c r="JC400" s="30"/>
      <c r="JD400" s="30"/>
      <c r="JE400" s="30"/>
      <c r="JF400" s="30"/>
      <c r="JG400" s="30"/>
      <c r="JH400" s="30"/>
      <c r="JI400" s="30"/>
      <c r="JJ400" s="30"/>
      <c r="JK400" s="30"/>
      <c r="JL400" s="30"/>
      <c r="JM400" s="30"/>
      <c r="JN400" s="30"/>
      <c r="JO400" s="30"/>
      <c r="JP400" s="30"/>
      <c r="JQ400" s="30"/>
      <c r="JR400" s="30"/>
      <c r="JS400" s="30"/>
      <c r="JT400" s="30"/>
      <c r="JU400" s="30"/>
      <c r="JV400" s="30"/>
      <c r="JW400" s="30"/>
      <c r="JX400" s="30"/>
      <c r="JY400" s="30"/>
      <c r="JZ400" s="30"/>
      <c r="KA400" s="30"/>
      <c r="KB400" s="30"/>
      <c r="KC400" s="30"/>
      <c r="KD400" s="30"/>
      <c r="KE400" s="30"/>
      <c r="KF400" s="30"/>
      <c r="KG400" s="30"/>
      <c r="KH400" s="30"/>
      <c r="KI400" s="30"/>
      <c r="KJ400" s="30"/>
      <c r="KK400" s="30"/>
      <c r="KL400" s="30"/>
      <c r="KM400" s="30"/>
      <c r="KN400" s="30"/>
      <c r="KO400" s="30"/>
      <c r="KP400" s="30"/>
      <c r="KQ400" s="30"/>
      <c r="KR400" s="30"/>
      <c r="KS400" s="30"/>
      <c r="KT400" s="30"/>
      <c r="KU400" s="30"/>
      <c r="KV400" s="30"/>
      <c r="KW400" s="30"/>
      <c r="KX400" s="30"/>
      <c r="KY400" s="30"/>
      <c r="KZ400" s="30"/>
      <c r="LA400" s="30"/>
      <c r="LB400" s="30"/>
      <c r="LC400" s="30"/>
      <c r="LD400" s="30"/>
      <c r="LE400" s="30"/>
      <c r="LF400" s="30"/>
      <c r="LG400" s="30"/>
      <c r="LH400" s="30"/>
      <c r="LI400" s="30"/>
      <c r="LJ400" s="30"/>
      <c r="LK400" s="30"/>
      <c r="LL400" s="30"/>
      <c r="LM400" s="30"/>
      <c r="LN400" s="30"/>
      <c r="LO400" s="30"/>
      <c r="LP400" s="30"/>
      <c r="LQ400" s="30"/>
      <c r="LR400" s="30"/>
      <c r="LS400" s="30"/>
      <c r="LT400" s="30"/>
    </row>
    <row r="401" spans="1:332" s="31" customFormat="1" ht="110.25" x14ac:dyDescent="0.25">
      <c r="A401" s="662" t="str">
        <f>CONCATENATE(MUEBLES2[[#This Row],[No..]],"-",MUEBLES2[[#This Row],[No. Area ]],"-",MUEBLES2[[#This Row],[No. Del Bien ]],"-",MUEBLES2[[#This Row],[No. Consecutivo del Bien ]],"-",MUEBLES2[[#This Row],[No. de inventario]])</f>
        <v>05-50-248-001-0395</v>
      </c>
      <c r="B401" s="495"/>
      <c r="C401" s="495" t="s">
        <v>7119</v>
      </c>
      <c r="D401" s="494" t="s">
        <v>4063</v>
      </c>
      <c r="E401" s="495" t="str">
        <f>VLOOKUP(MUEBLES2[[#This Row],[No..]],EDIFICIOS[],2,FALSE)</f>
        <v>SISTEMA MUNICIPAL DIF</v>
      </c>
      <c r="F401" s="495" t="str">
        <f>VLOOKUP(MUEBLES2[[#This Row],[No..]],EDIFICIOS[],3,FALSE)</f>
        <v>AV. REFORMA S/N, SECCIÓN NORTE, MANZANA 2, SANTIAGO DE ANAYA, HIDALGO</v>
      </c>
      <c r="G401" s="496" t="s">
        <v>4295</v>
      </c>
      <c r="H401" s="494" t="str">
        <f>VLOOKUP(MUEBLES2[[#This Row],[No. Area ]],AREAS[],2,FALSE)</f>
        <v>UNIDAD DE RADIOLOGÍA E IMAGEN</v>
      </c>
      <c r="I401" s="496" t="str">
        <f>VLOOKUP(MUEBLES2[[#This Row],[No. Area ]],AREAS[],5,FALSE)</f>
        <v>TEC. YADIRA ESPINOSA LUGO</v>
      </c>
      <c r="J401" s="496">
        <v>131</v>
      </c>
      <c r="K401" s="494" t="str">
        <f>VLOOKUP(MUEBLES2[[#This Row],[Núm. De nomina]],PERSONAL[],2,FALSE)</f>
        <v>TEC. YADIRA ESPINOSA LUGO</v>
      </c>
      <c r="L401" s="496" t="str">
        <f>VLOOKUP(MUEBLES2[[#This Row],[Núm. De nomina]],PERSONAL[],3,FALSE)</f>
        <v>RADIOLOGO</v>
      </c>
      <c r="M401" s="494" t="s">
        <v>4881</v>
      </c>
      <c r="N401" s="529" t="s">
        <v>4692</v>
      </c>
      <c r="O401" s="497" t="str">
        <f>VLOOKUP(MUEBLES2[[#This Row],[No. Del Bien ]],BIENES[],2,FALSE)</f>
        <v>PORTA CAHSIS</v>
      </c>
      <c r="P401" s="499" t="s">
        <v>3034</v>
      </c>
      <c r="Q401" s="529" t="s">
        <v>5337</v>
      </c>
      <c r="R401" s="494" t="s">
        <v>557</v>
      </c>
      <c r="S401" s="494" t="s">
        <v>557</v>
      </c>
      <c r="T401" s="494" t="s">
        <v>557</v>
      </c>
      <c r="U401" s="494" t="s">
        <v>40</v>
      </c>
      <c r="V401" s="525"/>
      <c r="W401" s="528"/>
      <c r="X401" s="528"/>
      <c r="Y401" s="528"/>
      <c r="Z401" s="510" t="s">
        <v>26</v>
      </c>
      <c r="AA401" s="546"/>
      <c r="AB401" s="493"/>
      <c r="AC401" s="600" t="s">
        <v>2848</v>
      </c>
      <c r="AD401" s="30"/>
      <c r="AE401" s="30"/>
      <c r="AF401" s="30"/>
      <c r="AG401" s="30"/>
      <c r="AH401" s="30"/>
      <c r="AI401" s="30"/>
      <c r="AJ401" s="30"/>
      <c r="AK401" s="30"/>
      <c r="AL401" s="30"/>
      <c r="AM401" s="30"/>
      <c r="AN401" s="30"/>
      <c r="AO401" s="30"/>
      <c r="AP401" s="30"/>
      <c r="AQ401" s="30"/>
      <c r="AR401" s="30"/>
      <c r="AS401" s="30"/>
      <c r="AT401" s="30"/>
      <c r="AU401" s="30"/>
      <c r="AV401" s="30"/>
      <c r="AW401" s="30"/>
      <c r="AX401" s="30"/>
      <c r="AY401" s="30"/>
      <c r="AZ401" s="30"/>
      <c r="BA401" s="30"/>
      <c r="BB401" s="30"/>
      <c r="BC401" s="30"/>
      <c r="BD401" s="30"/>
      <c r="BE401" s="30"/>
      <c r="BF401" s="30"/>
      <c r="BG401" s="30"/>
      <c r="BH401" s="30"/>
      <c r="BI401" s="30"/>
      <c r="BJ401" s="30"/>
      <c r="BK401" s="30"/>
      <c r="BL401" s="30"/>
      <c r="BM401" s="30"/>
      <c r="BN401" s="30"/>
      <c r="BO401" s="30"/>
      <c r="BP401" s="30"/>
      <c r="BQ401" s="30"/>
      <c r="BR401" s="30"/>
      <c r="BS401" s="30"/>
      <c r="BT401" s="30"/>
      <c r="BU401" s="30"/>
      <c r="BV401" s="30"/>
      <c r="BW401" s="30"/>
      <c r="BX401" s="30"/>
      <c r="BY401" s="30"/>
      <c r="BZ401" s="30"/>
      <c r="CA401" s="30"/>
      <c r="CB401" s="30"/>
      <c r="CC401" s="30"/>
      <c r="CD401" s="30"/>
      <c r="CE401" s="30"/>
      <c r="CF401" s="30"/>
      <c r="CG401" s="30"/>
      <c r="CH401" s="30"/>
      <c r="CI401" s="30"/>
      <c r="CJ401" s="30"/>
      <c r="CK401" s="30"/>
      <c r="CL401" s="30"/>
      <c r="CM401" s="30"/>
      <c r="CN401" s="30"/>
      <c r="CO401" s="30"/>
      <c r="CP401" s="30"/>
      <c r="CQ401" s="30"/>
      <c r="CR401" s="30"/>
      <c r="CS401" s="30"/>
      <c r="CT401" s="30"/>
      <c r="CU401" s="30"/>
      <c r="CV401" s="30"/>
      <c r="CW401" s="30"/>
      <c r="CX401" s="30"/>
      <c r="CY401" s="30"/>
      <c r="CZ401" s="30"/>
      <c r="DA401" s="30"/>
      <c r="DB401" s="30"/>
      <c r="DC401" s="30"/>
      <c r="DD401" s="30"/>
      <c r="DE401" s="30"/>
      <c r="DF401" s="30"/>
      <c r="DG401" s="30"/>
      <c r="DH401" s="30"/>
      <c r="DI401" s="30"/>
      <c r="DJ401" s="30"/>
      <c r="DK401" s="30"/>
      <c r="DL401" s="30"/>
      <c r="DM401" s="30"/>
      <c r="DN401" s="30"/>
      <c r="DO401" s="30"/>
      <c r="DP401" s="30"/>
      <c r="DQ401" s="30"/>
      <c r="DR401" s="30"/>
      <c r="DS401" s="30"/>
      <c r="DT401" s="30"/>
      <c r="DU401" s="30"/>
      <c r="DV401" s="30"/>
      <c r="DW401" s="30"/>
      <c r="DX401" s="30"/>
      <c r="DY401" s="30"/>
      <c r="DZ401" s="30"/>
      <c r="EA401" s="30"/>
      <c r="EB401" s="30"/>
      <c r="EC401" s="30"/>
      <c r="ED401" s="30"/>
      <c r="EE401" s="30"/>
      <c r="EF401" s="30"/>
      <c r="EG401" s="30"/>
      <c r="EH401" s="30"/>
      <c r="EI401" s="30"/>
      <c r="EJ401" s="30"/>
      <c r="EK401" s="30"/>
      <c r="EL401" s="30"/>
      <c r="EM401" s="30"/>
      <c r="EN401" s="30"/>
      <c r="EO401" s="30"/>
      <c r="EP401" s="30"/>
      <c r="EQ401" s="30"/>
      <c r="ER401" s="30"/>
      <c r="ES401" s="30"/>
      <c r="ET401" s="30"/>
      <c r="EU401" s="30"/>
      <c r="EV401" s="30"/>
      <c r="EW401" s="30"/>
      <c r="EX401" s="30"/>
      <c r="EY401" s="30"/>
      <c r="EZ401" s="30"/>
      <c r="FA401" s="30"/>
      <c r="FB401" s="30"/>
      <c r="FC401" s="30"/>
      <c r="FD401" s="30"/>
      <c r="FE401" s="30"/>
      <c r="FF401" s="30"/>
      <c r="FG401" s="30"/>
      <c r="FH401" s="30"/>
      <c r="FI401" s="30"/>
      <c r="FJ401" s="30"/>
      <c r="FK401" s="30"/>
      <c r="FL401" s="30"/>
      <c r="FM401" s="30"/>
      <c r="FN401" s="30"/>
      <c r="FO401" s="30"/>
      <c r="FP401" s="30"/>
      <c r="FQ401" s="30"/>
      <c r="FR401" s="30"/>
      <c r="FS401" s="30"/>
      <c r="FT401" s="30"/>
      <c r="FU401" s="30"/>
      <c r="FV401" s="30"/>
      <c r="FW401" s="30"/>
      <c r="FX401" s="30"/>
      <c r="FY401" s="30"/>
      <c r="FZ401" s="30"/>
      <c r="GA401" s="30"/>
      <c r="GB401" s="30"/>
      <c r="GC401" s="30"/>
      <c r="GD401" s="30"/>
      <c r="GE401" s="30"/>
      <c r="GF401" s="30"/>
      <c r="GG401" s="30"/>
      <c r="GH401" s="30"/>
      <c r="GI401" s="30"/>
      <c r="GJ401" s="30"/>
      <c r="GK401" s="30"/>
      <c r="GL401" s="30"/>
      <c r="GM401" s="30"/>
      <c r="GN401" s="30"/>
      <c r="GO401" s="30"/>
      <c r="GP401" s="30"/>
      <c r="GQ401" s="30"/>
      <c r="GR401" s="30"/>
      <c r="GS401" s="30"/>
      <c r="GT401" s="30"/>
      <c r="GU401" s="30"/>
      <c r="GV401" s="30"/>
      <c r="GW401" s="30"/>
      <c r="GX401" s="30"/>
      <c r="GY401" s="30"/>
      <c r="GZ401" s="30"/>
      <c r="HA401" s="30"/>
      <c r="HB401" s="30"/>
      <c r="HC401" s="30"/>
      <c r="HD401" s="30"/>
      <c r="HE401" s="30"/>
      <c r="HF401" s="30"/>
      <c r="HG401" s="30"/>
      <c r="HH401" s="30"/>
      <c r="HI401" s="30"/>
      <c r="HJ401" s="30"/>
      <c r="HK401" s="30"/>
      <c r="HL401" s="30"/>
      <c r="HM401" s="30"/>
      <c r="HN401" s="30"/>
      <c r="HO401" s="30"/>
      <c r="HP401" s="30"/>
      <c r="HQ401" s="30"/>
      <c r="HR401" s="30"/>
      <c r="HS401" s="30"/>
      <c r="HT401" s="30"/>
      <c r="HU401" s="30"/>
      <c r="HV401" s="30"/>
      <c r="HW401" s="30"/>
      <c r="HX401" s="30"/>
      <c r="HY401" s="30"/>
      <c r="HZ401" s="30"/>
      <c r="IA401" s="30"/>
      <c r="IB401" s="30"/>
      <c r="IC401" s="30"/>
      <c r="ID401" s="30"/>
      <c r="IE401" s="30"/>
      <c r="IF401" s="30"/>
      <c r="IG401" s="30"/>
      <c r="IH401" s="30"/>
      <c r="II401" s="30"/>
      <c r="IJ401" s="30"/>
      <c r="IK401" s="30"/>
      <c r="IL401" s="30"/>
      <c r="IM401" s="30"/>
      <c r="IN401" s="30"/>
      <c r="IO401" s="30"/>
      <c r="IP401" s="30"/>
      <c r="IQ401" s="30"/>
      <c r="IR401" s="30"/>
      <c r="IS401" s="30"/>
      <c r="IT401" s="30"/>
      <c r="IU401" s="30"/>
      <c r="IV401" s="30"/>
      <c r="IW401" s="30"/>
      <c r="IX401" s="30"/>
      <c r="IY401" s="30"/>
      <c r="IZ401" s="30"/>
      <c r="JA401" s="30"/>
      <c r="JB401" s="30"/>
      <c r="JC401" s="30"/>
      <c r="JD401" s="30"/>
      <c r="JE401" s="30"/>
      <c r="JF401" s="30"/>
      <c r="JG401" s="30"/>
      <c r="JH401" s="30"/>
      <c r="JI401" s="30"/>
      <c r="JJ401" s="30"/>
      <c r="JK401" s="30"/>
      <c r="JL401" s="30"/>
      <c r="JM401" s="30"/>
      <c r="JN401" s="30"/>
      <c r="JO401" s="30"/>
      <c r="JP401" s="30"/>
      <c r="JQ401" s="30"/>
      <c r="JR401" s="30"/>
      <c r="JS401" s="30"/>
      <c r="JT401" s="30"/>
      <c r="JU401" s="30"/>
      <c r="JV401" s="30"/>
      <c r="JW401" s="30"/>
      <c r="JX401" s="30"/>
      <c r="JY401" s="30"/>
      <c r="JZ401" s="30"/>
      <c r="KA401" s="30"/>
      <c r="KB401" s="30"/>
      <c r="KC401" s="30"/>
      <c r="KD401" s="30"/>
      <c r="KE401" s="30"/>
      <c r="KF401" s="30"/>
      <c r="KG401" s="30"/>
      <c r="KH401" s="30"/>
      <c r="KI401" s="30"/>
      <c r="KJ401" s="30"/>
      <c r="KK401" s="30"/>
      <c r="KL401" s="30"/>
      <c r="KM401" s="30"/>
      <c r="KN401" s="30"/>
      <c r="KO401" s="30"/>
      <c r="KP401" s="30"/>
      <c r="KQ401" s="30"/>
      <c r="KR401" s="30"/>
      <c r="KS401" s="30"/>
      <c r="KT401" s="30"/>
      <c r="KU401" s="30"/>
      <c r="KV401" s="30"/>
      <c r="KW401" s="30"/>
      <c r="KX401" s="30"/>
      <c r="KY401" s="30"/>
      <c r="KZ401" s="30"/>
      <c r="LA401" s="30"/>
      <c r="LB401" s="30"/>
      <c r="LC401" s="30"/>
      <c r="LD401" s="30"/>
      <c r="LE401" s="30"/>
      <c r="LF401" s="30"/>
      <c r="LG401" s="30"/>
      <c r="LH401" s="30"/>
      <c r="LI401" s="30"/>
      <c r="LJ401" s="30"/>
      <c r="LK401" s="30"/>
      <c r="LL401" s="30"/>
      <c r="LM401" s="30"/>
      <c r="LN401" s="30"/>
      <c r="LO401" s="30"/>
      <c r="LP401" s="30"/>
      <c r="LQ401" s="30"/>
      <c r="LR401" s="30"/>
      <c r="LS401" s="30"/>
      <c r="LT401" s="30"/>
    </row>
    <row r="402" spans="1:332" s="31" customFormat="1" ht="110.25" x14ac:dyDescent="0.25">
      <c r="A402" s="662" t="str">
        <f>CONCATENATE(MUEBLES2[[#This Row],[No..]],"-",MUEBLES2[[#This Row],[No. Area ]],"-",MUEBLES2[[#This Row],[No. Del Bien ]],"-",MUEBLES2[[#This Row],[No. Consecutivo del Bien ]],"-",MUEBLES2[[#This Row],[No. de inventario]])</f>
        <v>05-50-250-001-0396</v>
      </c>
      <c r="B402" s="495"/>
      <c r="C402" s="495" t="s">
        <v>7120</v>
      </c>
      <c r="D402" s="494" t="s">
        <v>4063</v>
      </c>
      <c r="E402" s="495" t="str">
        <f>VLOOKUP(MUEBLES2[[#This Row],[No..]],EDIFICIOS[],2,FALSE)</f>
        <v>SISTEMA MUNICIPAL DIF</v>
      </c>
      <c r="F402" s="495" t="str">
        <f>VLOOKUP(MUEBLES2[[#This Row],[No..]],EDIFICIOS[],3,FALSE)</f>
        <v>AV. REFORMA S/N, SECCIÓN NORTE, MANZANA 2, SANTIAGO DE ANAYA, HIDALGO</v>
      </c>
      <c r="G402" s="496" t="s">
        <v>4295</v>
      </c>
      <c r="H402" s="494" t="str">
        <f>VLOOKUP(MUEBLES2[[#This Row],[No. Area ]],AREAS[],2,FALSE)</f>
        <v>UNIDAD DE RADIOLOGÍA E IMAGEN</v>
      </c>
      <c r="I402" s="496" t="str">
        <f>VLOOKUP(MUEBLES2[[#This Row],[No. Area ]],AREAS[],5,FALSE)</f>
        <v>TEC. YADIRA ESPINOSA LUGO</v>
      </c>
      <c r="J402" s="496">
        <v>131</v>
      </c>
      <c r="K402" s="494" t="str">
        <f>VLOOKUP(MUEBLES2[[#This Row],[Núm. De nomina]],PERSONAL[],2,FALSE)</f>
        <v>TEC. YADIRA ESPINOSA LUGO</v>
      </c>
      <c r="L402" s="496" t="str">
        <f>VLOOKUP(MUEBLES2[[#This Row],[Núm. De nomina]],PERSONAL[],3,FALSE)</f>
        <v>RADIOLOGO</v>
      </c>
      <c r="M402" s="494" t="s">
        <v>4883</v>
      </c>
      <c r="N402" s="529" t="s">
        <v>4692</v>
      </c>
      <c r="O402" s="497" t="str">
        <f>VLOOKUP(MUEBLES2[[#This Row],[No. Del Bien ]],BIENES[],2,FALSE)</f>
        <v>PORTA MANDIL</v>
      </c>
      <c r="P402" s="499" t="s">
        <v>3036</v>
      </c>
      <c r="Q402" s="529" t="s">
        <v>5338</v>
      </c>
      <c r="R402" s="494" t="s">
        <v>557</v>
      </c>
      <c r="S402" s="494" t="s">
        <v>557</v>
      </c>
      <c r="T402" s="494" t="s">
        <v>557</v>
      </c>
      <c r="U402" s="494" t="s">
        <v>40</v>
      </c>
      <c r="V402" s="525"/>
      <c r="W402" s="528"/>
      <c r="X402" s="528"/>
      <c r="Y402" s="528"/>
      <c r="Z402" s="510" t="s">
        <v>26</v>
      </c>
      <c r="AA402" s="510"/>
      <c r="AB402" s="493"/>
      <c r="AC402" s="600" t="s">
        <v>26</v>
      </c>
      <c r="AD402" s="30"/>
      <c r="AE402" s="30"/>
      <c r="AF402" s="30"/>
      <c r="AG402" s="30"/>
      <c r="AH402" s="30"/>
      <c r="AI402" s="30"/>
      <c r="AJ402" s="30"/>
      <c r="AK402" s="30"/>
      <c r="AL402" s="30"/>
      <c r="AM402" s="30"/>
      <c r="AN402" s="30"/>
      <c r="AO402" s="30"/>
      <c r="AP402" s="30"/>
      <c r="AQ402" s="30"/>
      <c r="AR402" s="30"/>
      <c r="AS402" s="30"/>
      <c r="AT402" s="30"/>
      <c r="AU402" s="30"/>
      <c r="AV402" s="30"/>
      <c r="AW402" s="30"/>
      <c r="AX402" s="30"/>
      <c r="AY402" s="30"/>
      <c r="AZ402" s="30"/>
      <c r="BA402" s="30"/>
      <c r="BB402" s="30"/>
      <c r="BC402" s="30"/>
      <c r="BD402" s="30"/>
      <c r="BE402" s="30"/>
      <c r="BF402" s="30"/>
      <c r="BG402" s="30"/>
      <c r="BH402" s="30"/>
      <c r="BI402" s="30"/>
      <c r="BJ402" s="30"/>
      <c r="BK402" s="30"/>
      <c r="BL402" s="30"/>
      <c r="BM402" s="30"/>
      <c r="BN402" s="30"/>
      <c r="BO402" s="30"/>
      <c r="BP402" s="30"/>
      <c r="BQ402" s="30"/>
      <c r="BR402" s="30"/>
      <c r="BS402" s="30"/>
      <c r="BT402" s="30"/>
      <c r="BU402" s="30"/>
      <c r="BV402" s="30"/>
      <c r="BW402" s="30"/>
      <c r="BX402" s="30"/>
      <c r="BY402" s="30"/>
      <c r="BZ402" s="30"/>
      <c r="CA402" s="30"/>
      <c r="CB402" s="30"/>
      <c r="CC402" s="30"/>
      <c r="CD402" s="30"/>
      <c r="CE402" s="30"/>
      <c r="CF402" s="30"/>
      <c r="CG402" s="30"/>
      <c r="CH402" s="30"/>
      <c r="CI402" s="30"/>
      <c r="CJ402" s="30"/>
      <c r="CK402" s="30"/>
      <c r="CL402" s="30"/>
      <c r="CM402" s="30"/>
      <c r="CN402" s="30"/>
      <c r="CO402" s="30"/>
      <c r="CP402" s="30"/>
      <c r="CQ402" s="30"/>
      <c r="CR402" s="30"/>
      <c r="CS402" s="30"/>
      <c r="CT402" s="30"/>
      <c r="CU402" s="30"/>
      <c r="CV402" s="30"/>
      <c r="CW402" s="30"/>
      <c r="CX402" s="30"/>
      <c r="CY402" s="30"/>
      <c r="CZ402" s="30"/>
      <c r="DA402" s="30"/>
      <c r="DB402" s="30"/>
      <c r="DC402" s="30"/>
      <c r="DD402" s="30"/>
      <c r="DE402" s="30"/>
      <c r="DF402" s="30"/>
      <c r="DG402" s="30"/>
      <c r="DH402" s="30"/>
      <c r="DI402" s="30"/>
      <c r="DJ402" s="30"/>
      <c r="DK402" s="30"/>
      <c r="DL402" s="30"/>
      <c r="DM402" s="30"/>
      <c r="DN402" s="30"/>
      <c r="DO402" s="30"/>
      <c r="DP402" s="30"/>
      <c r="DQ402" s="30"/>
      <c r="DR402" s="30"/>
      <c r="DS402" s="30"/>
      <c r="DT402" s="30"/>
      <c r="DU402" s="30"/>
      <c r="DV402" s="30"/>
      <c r="DW402" s="30"/>
      <c r="DX402" s="30"/>
      <c r="DY402" s="30"/>
      <c r="DZ402" s="30"/>
      <c r="EA402" s="30"/>
      <c r="EB402" s="30"/>
      <c r="EC402" s="30"/>
      <c r="ED402" s="30"/>
      <c r="EE402" s="30"/>
      <c r="EF402" s="30"/>
      <c r="EG402" s="30"/>
      <c r="EH402" s="30"/>
      <c r="EI402" s="30"/>
      <c r="EJ402" s="30"/>
      <c r="EK402" s="30"/>
      <c r="EL402" s="30"/>
      <c r="EM402" s="30"/>
      <c r="EN402" s="30"/>
      <c r="EO402" s="30"/>
      <c r="EP402" s="30"/>
      <c r="EQ402" s="30"/>
      <c r="ER402" s="30"/>
      <c r="ES402" s="30"/>
      <c r="ET402" s="30"/>
      <c r="EU402" s="30"/>
      <c r="EV402" s="30"/>
      <c r="EW402" s="30"/>
      <c r="EX402" s="30"/>
      <c r="EY402" s="30"/>
      <c r="EZ402" s="30"/>
      <c r="FA402" s="30"/>
      <c r="FB402" s="30"/>
      <c r="FC402" s="30"/>
      <c r="FD402" s="30"/>
      <c r="FE402" s="30"/>
      <c r="FF402" s="30"/>
      <c r="FG402" s="30"/>
      <c r="FH402" s="30"/>
      <c r="FI402" s="30"/>
      <c r="FJ402" s="30"/>
      <c r="FK402" s="30"/>
      <c r="FL402" s="30"/>
      <c r="FM402" s="30"/>
      <c r="FN402" s="30"/>
      <c r="FO402" s="30"/>
      <c r="FP402" s="30"/>
      <c r="FQ402" s="30"/>
      <c r="FR402" s="30"/>
      <c r="FS402" s="30"/>
      <c r="FT402" s="30"/>
      <c r="FU402" s="30"/>
      <c r="FV402" s="30"/>
      <c r="FW402" s="30"/>
      <c r="FX402" s="30"/>
      <c r="FY402" s="30"/>
      <c r="FZ402" s="30"/>
      <c r="GA402" s="30"/>
      <c r="GB402" s="30"/>
      <c r="GC402" s="30"/>
      <c r="GD402" s="30"/>
      <c r="GE402" s="30"/>
      <c r="GF402" s="30"/>
      <c r="GG402" s="30"/>
      <c r="GH402" s="30"/>
      <c r="GI402" s="30"/>
      <c r="GJ402" s="30"/>
      <c r="GK402" s="30"/>
      <c r="GL402" s="30"/>
      <c r="GM402" s="30"/>
      <c r="GN402" s="30"/>
      <c r="GO402" s="30"/>
      <c r="GP402" s="30"/>
      <c r="GQ402" s="30"/>
      <c r="GR402" s="30"/>
      <c r="GS402" s="30"/>
      <c r="GT402" s="30"/>
      <c r="GU402" s="30"/>
      <c r="GV402" s="30"/>
      <c r="GW402" s="30"/>
      <c r="GX402" s="30"/>
      <c r="GY402" s="30"/>
      <c r="GZ402" s="30"/>
      <c r="HA402" s="30"/>
      <c r="HB402" s="30"/>
      <c r="HC402" s="30"/>
      <c r="HD402" s="30"/>
      <c r="HE402" s="30"/>
      <c r="HF402" s="30"/>
      <c r="HG402" s="30"/>
      <c r="HH402" s="30"/>
      <c r="HI402" s="30"/>
      <c r="HJ402" s="30"/>
      <c r="HK402" s="30"/>
      <c r="HL402" s="30"/>
      <c r="HM402" s="30"/>
      <c r="HN402" s="30"/>
      <c r="HO402" s="30"/>
      <c r="HP402" s="30"/>
      <c r="HQ402" s="30"/>
      <c r="HR402" s="30"/>
      <c r="HS402" s="30"/>
      <c r="HT402" s="30"/>
      <c r="HU402" s="30"/>
      <c r="HV402" s="30"/>
      <c r="HW402" s="30"/>
      <c r="HX402" s="30"/>
      <c r="HY402" s="30"/>
      <c r="HZ402" s="30"/>
      <c r="IA402" s="30"/>
      <c r="IB402" s="30"/>
      <c r="IC402" s="30"/>
      <c r="ID402" s="30"/>
      <c r="IE402" s="30"/>
      <c r="IF402" s="30"/>
      <c r="IG402" s="30"/>
      <c r="IH402" s="30"/>
      <c r="II402" s="30"/>
      <c r="IJ402" s="30"/>
      <c r="IK402" s="30"/>
      <c r="IL402" s="30"/>
      <c r="IM402" s="30"/>
      <c r="IN402" s="30"/>
      <c r="IO402" s="30"/>
      <c r="IP402" s="30"/>
      <c r="IQ402" s="30"/>
      <c r="IR402" s="30"/>
      <c r="IS402" s="30"/>
      <c r="IT402" s="30"/>
      <c r="IU402" s="30"/>
      <c r="IV402" s="30"/>
      <c r="IW402" s="30"/>
      <c r="IX402" s="30"/>
      <c r="IY402" s="30"/>
      <c r="IZ402" s="30"/>
      <c r="JA402" s="30"/>
      <c r="JB402" s="30"/>
      <c r="JC402" s="30"/>
      <c r="JD402" s="30"/>
      <c r="JE402" s="30"/>
      <c r="JF402" s="30"/>
      <c r="JG402" s="30"/>
      <c r="JH402" s="30"/>
      <c r="JI402" s="30"/>
      <c r="JJ402" s="30"/>
      <c r="JK402" s="30"/>
      <c r="JL402" s="30"/>
      <c r="JM402" s="30"/>
      <c r="JN402" s="30"/>
      <c r="JO402" s="30"/>
      <c r="JP402" s="30"/>
      <c r="JQ402" s="30"/>
      <c r="JR402" s="30"/>
      <c r="JS402" s="30"/>
      <c r="JT402" s="30"/>
      <c r="JU402" s="30"/>
      <c r="JV402" s="30"/>
      <c r="JW402" s="30"/>
      <c r="JX402" s="30"/>
      <c r="JY402" s="30"/>
      <c r="JZ402" s="30"/>
      <c r="KA402" s="30"/>
      <c r="KB402" s="30"/>
      <c r="KC402" s="30"/>
      <c r="KD402" s="30"/>
      <c r="KE402" s="30"/>
      <c r="KF402" s="30"/>
      <c r="KG402" s="30"/>
      <c r="KH402" s="30"/>
      <c r="KI402" s="30"/>
      <c r="KJ402" s="30"/>
      <c r="KK402" s="30"/>
      <c r="KL402" s="30"/>
      <c r="KM402" s="30"/>
      <c r="KN402" s="30"/>
      <c r="KO402" s="30"/>
      <c r="KP402" s="30"/>
      <c r="KQ402" s="30"/>
      <c r="KR402" s="30"/>
      <c r="KS402" s="30"/>
      <c r="KT402" s="30"/>
      <c r="KU402" s="30"/>
      <c r="KV402" s="30"/>
      <c r="KW402" s="30"/>
      <c r="KX402" s="30"/>
      <c r="KY402" s="30"/>
      <c r="KZ402" s="30"/>
      <c r="LA402" s="30"/>
      <c r="LB402" s="30"/>
      <c r="LC402" s="30"/>
      <c r="LD402" s="30"/>
      <c r="LE402" s="30"/>
      <c r="LF402" s="30"/>
      <c r="LG402" s="30"/>
      <c r="LH402" s="30"/>
      <c r="LI402" s="30"/>
      <c r="LJ402" s="30"/>
      <c r="LK402" s="30"/>
      <c r="LL402" s="30"/>
      <c r="LM402" s="30"/>
      <c r="LN402" s="30"/>
      <c r="LO402" s="30"/>
      <c r="LP402" s="30"/>
      <c r="LQ402" s="30"/>
      <c r="LR402" s="30"/>
      <c r="LS402" s="30"/>
      <c r="LT402" s="30"/>
    </row>
    <row r="403" spans="1:332" s="31" customFormat="1" ht="110.25" x14ac:dyDescent="0.25">
      <c r="A403" s="662" t="str">
        <f>CONCATENATE(MUEBLES2[[#This Row],[No..]],"-",MUEBLES2[[#This Row],[No. Area ]],"-",MUEBLES2[[#This Row],[No. Del Bien ]],"-",MUEBLES2[[#This Row],[No. Consecutivo del Bien ]],"-",MUEBLES2[[#This Row],[No. de inventario]])</f>
        <v>05-50-113-003-0397</v>
      </c>
      <c r="B403" s="495"/>
      <c r="C403" s="495" t="s">
        <v>7121</v>
      </c>
      <c r="D403" s="494" t="s">
        <v>4063</v>
      </c>
      <c r="E403" s="495" t="str">
        <f>VLOOKUP(MUEBLES2[[#This Row],[No..]],EDIFICIOS[],2,FALSE)</f>
        <v>SISTEMA MUNICIPAL DIF</v>
      </c>
      <c r="F403" s="495" t="str">
        <f>VLOOKUP(MUEBLES2[[#This Row],[No..]],EDIFICIOS[],3,FALSE)</f>
        <v>AV. REFORMA S/N, SECCIÓN NORTE, MANZANA 2, SANTIAGO DE ANAYA, HIDALGO</v>
      </c>
      <c r="G403" s="496" t="s">
        <v>4295</v>
      </c>
      <c r="H403" s="494" t="str">
        <f>VLOOKUP(MUEBLES2[[#This Row],[No. Area ]],AREAS[],2,FALSE)</f>
        <v>UNIDAD DE RADIOLOGÍA E IMAGEN</v>
      </c>
      <c r="I403" s="496" t="str">
        <f>VLOOKUP(MUEBLES2[[#This Row],[No. Area ]],AREAS[],5,FALSE)</f>
        <v>TEC. YADIRA ESPINOSA LUGO</v>
      </c>
      <c r="J403" s="496">
        <v>131</v>
      </c>
      <c r="K403" s="494" t="str">
        <f>VLOOKUP(MUEBLES2[[#This Row],[Núm. De nomina]],PERSONAL[],2,FALSE)</f>
        <v>TEC. YADIRA ESPINOSA LUGO</v>
      </c>
      <c r="L403" s="496" t="str">
        <f>VLOOKUP(MUEBLES2[[#This Row],[Núm. De nomina]],PERSONAL[],3,FALSE)</f>
        <v>RADIOLOGO</v>
      </c>
      <c r="M403" s="494" t="s">
        <v>4310</v>
      </c>
      <c r="N403" s="529" t="s">
        <v>4694</v>
      </c>
      <c r="O403" s="497" t="str">
        <f>VLOOKUP(MUEBLES2[[#This Row],[No. Del Bien ]],BIENES[],2,FALSE)</f>
        <v xml:space="preserve">ESCALERA </v>
      </c>
      <c r="P403" s="499" t="s">
        <v>3038</v>
      </c>
      <c r="Q403" s="529" t="s">
        <v>5339</v>
      </c>
      <c r="R403" s="494" t="s">
        <v>39</v>
      </c>
      <c r="S403" s="494" t="s">
        <v>39</v>
      </c>
      <c r="T403" s="494" t="s">
        <v>39</v>
      </c>
      <c r="U403" s="494" t="s">
        <v>3039</v>
      </c>
      <c r="V403" s="525">
        <v>44007</v>
      </c>
      <c r="W403" s="528">
        <v>598</v>
      </c>
      <c r="X403" s="528">
        <v>0</v>
      </c>
      <c r="Y403" s="528">
        <v>598</v>
      </c>
      <c r="Z403" s="510" t="s">
        <v>33</v>
      </c>
      <c r="AA403" s="546"/>
      <c r="AB403" s="493"/>
      <c r="AC403" s="600" t="s">
        <v>2358</v>
      </c>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c r="BC403" s="30"/>
      <c r="BD403" s="30"/>
      <c r="BE403" s="30"/>
      <c r="BF403" s="30"/>
      <c r="BG403" s="30"/>
      <c r="BH403" s="30"/>
      <c r="BI403" s="30"/>
      <c r="BJ403" s="30"/>
      <c r="BK403" s="30"/>
      <c r="BL403" s="30"/>
      <c r="BM403" s="30"/>
      <c r="BN403" s="30"/>
      <c r="BO403" s="30"/>
      <c r="BP403" s="30"/>
      <c r="BQ403" s="30"/>
      <c r="BR403" s="30"/>
      <c r="BS403" s="30"/>
      <c r="BT403" s="30"/>
      <c r="BU403" s="30"/>
      <c r="BV403" s="30"/>
      <c r="BW403" s="30"/>
      <c r="BX403" s="30"/>
      <c r="BY403" s="30"/>
      <c r="BZ403" s="30"/>
      <c r="CA403" s="30"/>
      <c r="CB403" s="30"/>
      <c r="CC403" s="30"/>
      <c r="CD403" s="30"/>
      <c r="CE403" s="30"/>
      <c r="CF403" s="30"/>
      <c r="CG403" s="30"/>
      <c r="CH403" s="30"/>
      <c r="CI403" s="30"/>
      <c r="CJ403" s="30"/>
      <c r="CK403" s="30"/>
      <c r="CL403" s="30"/>
      <c r="CM403" s="30"/>
      <c r="CN403" s="30"/>
      <c r="CO403" s="30"/>
      <c r="CP403" s="30"/>
      <c r="CQ403" s="30"/>
      <c r="CR403" s="30"/>
      <c r="CS403" s="30"/>
      <c r="CT403" s="30"/>
      <c r="CU403" s="30"/>
      <c r="CV403" s="30"/>
      <c r="CW403" s="30"/>
      <c r="CX403" s="30"/>
      <c r="CY403" s="30"/>
      <c r="CZ403" s="30"/>
      <c r="DA403" s="30"/>
      <c r="DB403" s="30"/>
      <c r="DC403" s="30"/>
      <c r="DD403" s="30"/>
      <c r="DE403" s="30"/>
      <c r="DF403" s="30"/>
      <c r="DG403" s="30"/>
      <c r="DH403" s="30"/>
      <c r="DI403" s="30"/>
      <c r="DJ403" s="30"/>
      <c r="DK403" s="30"/>
      <c r="DL403" s="30"/>
      <c r="DM403" s="30"/>
      <c r="DN403" s="30"/>
      <c r="DO403" s="30"/>
      <c r="DP403" s="30"/>
      <c r="DQ403" s="30"/>
      <c r="DR403" s="30"/>
      <c r="DS403" s="30"/>
      <c r="DT403" s="30"/>
      <c r="DU403" s="30"/>
      <c r="DV403" s="30"/>
      <c r="DW403" s="30"/>
      <c r="DX403" s="30"/>
      <c r="DY403" s="30"/>
      <c r="DZ403" s="30"/>
      <c r="EA403" s="30"/>
      <c r="EB403" s="30"/>
      <c r="EC403" s="30"/>
      <c r="ED403" s="30"/>
      <c r="EE403" s="30"/>
      <c r="EF403" s="30"/>
      <c r="EG403" s="30"/>
      <c r="EH403" s="30"/>
      <c r="EI403" s="30"/>
      <c r="EJ403" s="30"/>
      <c r="EK403" s="30"/>
      <c r="EL403" s="30"/>
      <c r="EM403" s="30"/>
      <c r="EN403" s="30"/>
      <c r="EO403" s="30"/>
      <c r="EP403" s="30"/>
      <c r="EQ403" s="30"/>
      <c r="ER403" s="30"/>
      <c r="ES403" s="30"/>
      <c r="ET403" s="30"/>
      <c r="EU403" s="30"/>
      <c r="EV403" s="30"/>
      <c r="EW403" s="30"/>
      <c r="EX403" s="30"/>
      <c r="EY403" s="30"/>
      <c r="EZ403" s="30"/>
      <c r="FA403" s="30"/>
      <c r="FB403" s="30"/>
      <c r="FC403" s="30"/>
      <c r="FD403" s="30"/>
      <c r="FE403" s="30"/>
      <c r="FF403" s="30"/>
      <c r="FG403" s="30"/>
      <c r="FH403" s="30"/>
      <c r="FI403" s="30"/>
      <c r="FJ403" s="30"/>
      <c r="FK403" s="30"/>
      <c r="FL403" s="30"/>
      <c r="FM403" s="30"/>
      <c r="FN403" s="30"/>
      <c r="FO403" s="30"/>
      <c r="FP403" s="30"/>
      <c r="FQ403" s="30"/>
      <c r="FR403" s="30"/>
      <c r="FS403" s="30"/>
      <c r="FT403" s="30"/>
      <c r="FU403" s="30"/>
      <c r="FV403" s="30"/>
      <c r="FW403" s="30"/>
      <c r="FX403" s="30"/>
      <c r="FY403" s="30"/>
      <c r="FZ403" s="30"/>
      <c r="GA403" s="30"/>
      <c r="GB403" s="30"/>
      <c r="GC403" s="30"/>
      <c r="GD403" s="30"/>
      <c r="GE403" s="30"/>
      <c r="GF403" s="30"/>
      <c r="GG403" s="30"/>
      <c r="GH403" s="30"/>
      <c r="GI403" s="30"/>
      <c r="GJ403" s="30"/>
      <c r="GK403" s="30"/>
      <c r="GL403" s="30"/>
      <c r="GM403" s="30"/>
      <c r="GN403" s="30"/>
      <c r="GO403" s="30"/>
      <c r="GP403" s="30"/>
      <c r="GQ403" s="30"/>
      <c r="GR403" s="30"/>
      <c r="GS403" s="30"/>
      <c r="GT403" s="30"/>
      <c r="GU403" s="30"/>
      <c r="GV403" s="30"/>
      <c r="GW403" s="30"/>
      <c r="GX403" s="30"/>
      <c r="GY403" s="30"/>
      <c r="GZ403" s="30"/>
      <c r="HA403" s="30"/>
      <c r="HB403" s="30"/>
      <c r="HC403" s="30"/>
      <c r="HD403" s="30"/>
      <c r="HE403" s="30"/>
      <c r="HF403" s="30"/>
      <c r="HG403" s="30"/>
      <c r="HH403" s="30"/>
      <c r="HI403" s="30"/>
      <c r="HJ403" s="30"/>
      <c r="HK403" s="30"/>
      <c r="HL403" s="30"/>
      <c r="HM403" s="30"/>
      <c r="HN403" s="30"/>
      <c r="HO403" s="30"/>
      <c r="HP403" s="30"/>
      <c r="HQ403" s="30"/>
      <c r="HR403" s="30"/>
      <c r="HS403" s="30"/>
      <c r="HT403" s="30"/>
      <c r="HU403" s="30"/>
      <c r="HV403" s="30"/>
      <c r="HW403" s="30"/>
      <c r="HX403" s="30"/>
      <c r="HY403" s="30"/>
      <c r="HZ403" s="30"/>
      <c r="IA403" s="30"/>
      <c r="IB403" s="30"/>
      <c r="IC403" s="30"/>
      <c r="ID403" s="30"/>
      <c r="IE403" s="30"/>
      <c r="IF403" s="30"/>
      <c r="IG403" s="30"/>
      <c r="IH403" s="30"/>
      <c r="II403" s="30"/>
      <c r="IJ403" s="30"/>
      <c r="IK403" s="30"/>
      <c r="IL403" s="30"/>
      <c r="IM403" s="30"/>
      <c r="IN403" s="30"/>
      <c r="IO403" s="30"/>
      <c r="IP403" s="30"/>
      <c r="IQ403" s="30"/>
      <c r="IR403" s="30"/>
      <c r="IS403" s="30"/>
      <c r="IT403" s="30"/>
      <c r="IU403" s="30"/>
      <c r="IV403" s="30"/>
      <c r="IW403" s="30"/>
      <c r="IX403" s="30"/>
      <c r="IY403" s="30"/>
      <c r="IZ403" s="30"/>
      <c r="JA403" s="30"/>
      <c r="JB403" s="30"/>
      <c r="JC403" s="30"/>
      <c r="JD403" s="30"/>
      <c r="JE403" s="30"/>
      <c r="JF403" s="30"/>
      <c r="JG403" s="30"/>
      <c r="JH403" s="30"/>
      <c r="JI403" s="30"/>
      <c r="JJ403" s="30"/>
      <c r="JK403" s="30"/>
      <c r="JL403" s="30"/>
      <c r="JM403" s="30"/>
      <c r="JN403" s="30"/>
      <c r="JO403" s="30"/>
      <c r="JP403" s="30"/>
      <c r="JQ403" s="30"/>
      <c r="JR403" s="30"/>
      <c r="JS403" s="30"/>
      <c r="JT403" s="30"/>
      <c r="JU403" s="30"/>
      <c r="JV403" s="30"/>
      <c r="JW403" s="30"/>
      <c r="JX403" s="30"/>
      <c r="JY403" s="30"/>
      <c r="JZ403" s="30"/>
      <c r="KA403" s="30"/>
      <c r="KB403" s="30"/>
      <c r="KC403" s="30"/>
      <c r="KD403" s="30"/>
      <c r="KE403" s="30"/>
      <c r="KF403" s="30"/>
      <c r="KG403" s="30"/>
      <c r="KH403" s="30"/>
      <c r="KI403" s="30"/>
      <c r="KJ403" s="30"/>
      <c r="KK403" s="30"/>
      <c r="KL403" s="30"/>
      <c r="KM403" s="30"/>
      <c r="KN403" s="30"/>
      <c r="KO403" s="30"/>
      <c r="KP403" s="30"/>
      <c r="KQ403" s="30"/>
      <c r="KR403" s="30"/>
      <c r="KS403" s="30"/>
      <c r="KT403" s="30"/>
      <c r="KU403" s="30"/>
      <c r="KV403" s="30"/>
      <c r="KW403" s="30"/>
      <c r="KX403" s="30"/>
      <c r="KY403" s="30"/>
      <c r="KZ403" s="30"/>
      <c r="LA403" s="30"/>
      <c r="LB403" s="30"/>
      <c r="LC403" s="30"/>
      <c r="LD403" s="30"/>
      <c r="LE403" s="30"/>
      <c r="LF403" s="30"/>
      <c r="LG403" s="30"/>
      <c r="LH403" s="30"/>
      <c r="LI403" s="30"/>
      <c r="LJ403" s="30"/>
      <c r="LK403" s="30"/>
      <c r="LL403" s="30"/>
      <c r="LM403" s="30"/>
      <c r="LN403" s="30"/>
      <c r="LO403" s="30"/>
      <c r="LP403" s="30"/>
      <c r="LQ403" s="30"/>
      <c r="LR403" s="30"/>
      <c r="LS403" s="30"/>
      <c r="LT403" s="30"/>
    </row>
    <row r="404" spans="1:332" s="31" customFormat="1" ht="110.25" x14ac:dyDescent="0.25">
      <c r="A404" s="662" t="str">
        <f>CONCATENATE(MUEBLES2[[#This Row],[No..]],"-",MUEBLES2[[#This Row],[No. Area ]],"-",MUEBLES2[[#This Row],[No. Del Bien ]],"-",MUEBLES2[[#This Row],[No. Consecutivo del Bien ]],"-",MUEBLES2[[#This Row],[No. de inventario]])</f>
        <v>05-50-274-063-0398</v>
      </c>
      <c r="B404" s="495"/>
      <c r="C404" s="495" t="s">
        <v>7122</v>
      </c>
      <c r="D404" s="494" t="s">
        <v>4063</v>
      </c>
      <c r="E404" s="495" t="str">
        <f>VLOOKUP(MUEBLES2[[#This Row],[No..]],EDIFICIOS[],2,FALSE)</f>
        <v>SISTEMA MUNICIPAL DIF</v>
      </c>
      <c r="F404" s="495" t="str">
        <f>VLOOKUP(MUEBLES2[[#This Row],[No..]],EDIFICIOS[],3,FALSE)</f>
        <v>AV. REFORMA S/N, SECCIÓN NORTE, MANZANA 2, SANTIAGO DE ANAYA, HIDALGO</v>
      </c>
      <c r="G404" s="496" t="s">
        <v>4295</v>
      </c>
      <c r="H404" s="494" t="str">
        <f>VLOOKUP(MUEBLES2[[#This Row],[No. Area ]],AREAS[],2,FALSE)</f>
        <v>UNIDAD DE RADIOLOGÍA E IMAGEN</v>
      </c>
      <c r="I404" s="496" t="str">
        <f>VLOOKUP(MUEBLES2[[#This Row],[No. Area ]],AREAS[],5,FALSE)</f>
        <v>TEC. YADIRA ESPINOSA LUGO</v>
      </c>
      <c r="J404" s="496">
        <v>131</v>
      </c>
      <c r="K404" s="494" t="str">
        <f>VLOOKUP(MUEBLES2[[#This Row],[Núm. De nomina]],PERSONAL[],2,FALSE)</f>
        <v>TEC. YADIRA ESPINOSA LUGO</v>
      </c>
      <c r="L404" s="496" t="str">
        <f>VLOOKUP(MUEBLES2[[#This Row],[Núm. De nomina]],PERSONAL[],3,FALSE)</f>
        <v>RADIOLOGO</v>
      </c>
      <c r="M404" s="499" t="s">
        <v>4907</v>
      </c>
      <c r="N404" s="529" t="s">
        <v>4754</v>
      </c>
      <c r="O404" s="497" t="str">
        <f>VLOOKUP(MUEBLES2[[#This Row],[No. Del Bien ]],BIENES[],2,FALSE)</f>
        <v xml:space="preserve">SILLA PLEGABLE  </v>
      </c>
      <c r="P404" s="499" t="s">
        <v>3041</v>
      </c>
      <c r="Q404" s="529" t="s">
        <v>5340</v>
      </c>
      <c r="R404" s="494" t="s">
        <v>39</v>
      </c>
      <c r="S404" s="494" t="s">
        <v>3042</v>
      </c>
      <c r="T404" s="494" t="s">
        <v>39</v>
      </c>
      <c r="U404" s="494" t="s">
        <v>3043</v>
      </c>
      <c r="V404" s="525">
        <v>44021</v>
      </c>
      <c r="W404" s="528">
        <v>3125</v>
      </c>
      <c r="X404" s="528">
        <v>0</v>
      </c>
      <c r="Y404" s="528">
        <v>3125</v>
      </c>
      <c r="Z404" s="510" t="s">
        <v>33</v>
      </c>
      <c r="AA404" s="546"/>
      <c r="AB404" s="493"/>
      <c r="AC404" s="600" t="s">
        <v>2358</v>
      </c>
      <c r="AD404" s="30"/>
      <c r="AE404" s="30"/>
      <c r="AF404" s="30"/>
      <c r="AG404" s="30"/>
      <c r="AH404" s="30"/>
      <c r="AI404" s="30"/>
      <c r="AJ404" s="30"/>
      <c r="AK404" s="30"/>
      <c r="AL404" s="30"/>
      <c r="AM404" s="30"/>
      <c r="AN404" s="30"/>
      <c r="AO404" s="30"/>
      <c r="AP404" s="30"/>
      <c r="AQ404" s="30"/>
      <c r="AR404" s="30"/>
      <c r="AS404" s="30"/>
      <c r="AT404" s="30"/>
      <c r="AU404" s="30"/>
      <c r="AV404" s="30"/>
      <c r="AW404" s="30"/>
      <c r="AX404" s="30"/>
      <c r="AY404" s="30"/>
      <c r="AZ404" s="30"/>
      <c r="BA404" s="30"/>
      <c r="BB404" s="30"/>
      <c r="BC404" s="30"/>
      <c r="BD404" s="30"/>
      <c r="BE404" s="30"/>
      <c r="BF404" s="30"/>
      <c r="BG404" s="30"/>
      <c r="BH404" s="30"/>
      <c r="BI404" s="30"/>
      <c r="BJ404" s="30"/>
      <c r="BK404" s="30"/>
      <c r="BL404" s="30"/>
      <c r="BM404" s="30"/>
      <c r="BN404" s="30"/>
      <c r="BO404" s="30"/>
      <c r="BP404" s="30"/>
      <c r="BQ404" s="30"/>
      <c r="BR404" s="30"/>
      <c r="BS404" s="30"/>
      <c r="BT404" s="30"/>
      <c r="BU404" s="30"/>
      <c r="BV404" s="30"/>
      <c r="BW404" s="30"/>
      <c r="BX404" s="30"/>
      <c r="BY404" s="30"/>
      <c r="BZ404" s="30"/>
      <c r="CA404" s="30"/>
      <c r="CB404" s="30"/>
      <c r="CC404" s="30"/>
      <c r="CD404" s="30"/>
      <c r="CE404" s="30"/>
      <c r="CF404" s="30"/>
      <c r="CG404" s="30"/>
      <c r="CH404" s="30"/>
      <c r="CI404" s="30"/>
      <c r="CJ404" s="30"/>
      <c r="CK404" s="30"/>
      <c r="CL404" s="30"/>
      <c r="CM404" s="30"/>
      <c r="CN404" s="30"/>
      <c r="CO404" s="30"/>
      <c r="CP404" s="30"/>
      <c r="CQ404" s="30"/>
      <c r="CR404" s="30"/>
      <c r="CS404" s="30"/>
      <c r="CT404" s="30"/>
      <c r="CU404" s="30"/>
      <c r="CV404" s="30"/>
      <c r="CW404" s="30"/>
      <c r="CX404" s="30"/>
      <c r="CY404" s="30"/>
      <c r="CZ404" s="30"/>
      <c r="DA404" s="30"/>
      <c r="DB404" s="30"/>
      <c r="DC404" s="30"/>
      <c r="DD404" s="30"/>
      <c r="DE404" s="30"/>
      <c r="DF404" s="30"/>
      <c r="DG404" s="30"/>
      <c r="DH404" s="30"/>
      <c r="DI404" s="30"/>
      <c r="DJ404" s="30"/>
      <c r="DK404" s="30"/>
      <c r="DL404" s="30"/>
      <c r="DM404" s="30"/>
      <c r="DN404" s="30"/>
      <c r="DO404" s="30"/>
      <c r="DP404" s="30"/>
      <c r="DQ404" s="30"/>
      <c r="DR404" s="30"/>
      <c r="DS404" s="30"/>
      <c r="DT404" s="30"/>
      <c r="DU404" s="30"/>
      <c r="DV404" s="30"/>
      <c r="DW404" s="30"/>
      <c r="DX404" s="30"/>
      <c r="DY404" s="30"/>
      <c r="DZ404" s="30"/>
      <c r="EA404" s="30"/>
      <c r="EB404" s="30"/>
      <c r="EC404" s="30"/>
      <c r="ED404" s="30"/>
      <c r="EE404" s="30"/>
      <c r="EF404" s="30"/>
      <c r="EG404" s="30"/>
      <c r="EH404" s="30"/>
      <c r="EI404" s="30"/>
      <c r="EJ404" s="30"/>
      <c r="EK404" s="30"/>
      <c r="EL404" s="30"/>
      <c r="EM404" s="30"/>
      <c r="EN404" s="30"/>
      <c r="EO404" s="30"/>
      <c r="EP404" s="30"/>
      <c r="EQ404" s="30"/>
      <c r="ER404" s="30"/>
      <c r="ES404" s="30"/>
      <c r="ET404" s="30"/>
      <c r="EU404" s="30"/>
      <c r="EV404" s="30"/>
      <c r="EW404" s="30"/>
      <c r="EX404" s="30"/>
      <c r="EY404" s="30"/>
      <c r="EZ404" s="30"/>
      <c r="FA404" s="30"/>
      <c r="FB404" s="30"/>
      <c r="FC404" s="30"/>
      <c r="FD404" s="30"/>
      <c r="FE404" s="30"/>
      <c r="FF404" s="30"/>
      <c r="FG404" s="30"/>
      <c r="FH404" s="30"/>
      <c r="FI404" s="30"/>
      <c r="FJ404" s="30"/>
      <c r="FK404" s="30"/>
      <c r="FL404" s="30"/>
      <c r="FM404" s="30"/>
      <c r="FN404" s="30"/>
      <c r="FO404" s="30"/>
      <c r="FP404" s="30"/>
      <c r="FQ404" s="30"/>
      <c r="FR404" s="30"/>
      <c r="FS404" s="30"/>
      <c r="FT404" s="30"/>
      <c r="FU404" s="30"/>
      <c r="FV404" s="30"/>
      <c r="FW404" s="30"/>
      <c r="FX404" s="30"/>
      <c r="FY404" s="30"/>
      <c r="FZ404" s="30"/>
      <c r="GA404" s="30"/>
      <c r="GB404" s="30"/>
      <c r="GC404" s="30"/>
      <c r="GD404" s="30"/>
      <c r="GE404" s="30"/>
      <c r="GF404" s="30"/>
      <c r="GG404" s="30"/>
      <c r="GH404" s="30"/>
      <c r="GI404" s="30"/>
      <c r="GJ404" s="30"/>
      <c r="GK404" s="30"/>
      <c r="GL404" s="30"/>
      <c r="GM404" s="30"/>
      <c r="GN404" s="30"/>
      <c r="GO404" s="30"/>
      <c r="GP404" s="30"/>
      <c r="GQ404" s="30"/>
      <c r="GR404" s="30"/>
      <c r="GS404" s="30"/>
      <c r="GT404" s="30"/>
      <c r="GU404" s="30"/>
      <c r="GV404" s="30"/>
      <c r="GW404" s="30"/>
      <c r="GX404" s="30"/>
      <c r="GY404" s="30"/>
      <c r="GZ404" s="30"/>
      <c r="HA404" s="30"/>
      <c r="HB404" s="30"/>
      <c r="HC404" s="30"/>
      <c r="HD404" s="30"/>
      <c r="HE404" s="30"/>
      <c r="HF404" s="30"/>
      <c r="HG404" s="30"/>
      <c r="HH404" s="30"/>
      <c r="HI404" s="30"/>
      <c r="HJ404" s="30"/>
      <c r="HK404" s="30"/>
      <c r="HL404" s="30"/>
      <c r="HM404" s="30"/>
      <c r="HN404" s="30"/>
      <c r="HO404" s="30"/>
      <c r="HP404" s="30"/>
      <c r="HQ404" s="30"/>
      <c r="HR404" s="30"/>
      <c r="HS404" s="30"/>
      <c r="HT404" s="30"/>
      <c r="HU404" s="30"/>
      <c r="HV404" s="30"/>
      <c r="HW404" s="30"/>
      <c r="HX404" s="30"/>
      <c r="HY404" s="30"/>
      <c r="HZ404" s="30"/>
      <c r="IA404" s="30"/>
      <c r="IB404" s="30"/>
      <c r="IC404" s="30"/>
      <c r="ID404" s="30"/>
      <c r="IE404" s="30"/>
      <c r="IF404" s="30"/>
      <c r="IG404" s="30"/>
      <c r="IH404" s="30"/>
      <c r="II404" s="30"/>
      <c r="IJ404" s="30"/>
      <c r="IK404" s="30"/>
      <c r="IL404" s="30"/>
      <c r="IM404" s="30"/>
      <c r="IN404" s="30"/>
      <c r="IO404" s="30"/>
      <c r="IP404" s="30"/>
      <c r="IQ404" s="30"/>
      <c r="IR404" s="30"/>
      <c r="IS404" s="30"/>
      <c r="IT404" s="30"/>
      <c r="IU404" s="30"/>
      <c r="IV404" s="30"/>
      <c r="IW404" s="30"/>
      <c r="IX404" s="30"/>
      <c r="IY404" s="30"/>
      <c r="IZ404" s="30"/>
      <c r="JA404" s="30"/>
      <c r="JB404" s="30"/>
      <c r="JC404" s="30"/>
      <c r="JD404" s="30"/>
      <c r="JE404" s="30"/>
      <c r="JF404" s="30"/>
      <c r="JG404" s="30"/>
      <c r="JH404" s="30"/>
      <c r="JI404" s="30"/>
      <c r="JJ404" s="30"/>
      <c r="JK404" s="30"/>
      <c r="JL404" s="30"/>
      <c r="JM404" s="30"/>
      <c r="JN404" s="30"/>
      <c r="JO404" s="30"/>
      <c r="JP404" s="30"/>
      <c r="JQ404" s="30"/>
      <c r="JR404" s="30"/>
      <c r="JS404" s="30"/>
      <c r="JT404" s="30"/>
      <c r="JU404" s="30"/>
      <c r="JV404" s="30"/>
      <c r="JW404" s="30"/>
      <c r="JX404" s="30"/>
      <c r="JY404" s="30"/>
      <c r="JZ404" s="30"/>
      <c r="KA404" s="30"/>
      <c r="KB404" s="30"/>
      <c r="KC404" s="30"/>
      <c r="KD404" s="30"/>
      <c r="KE404" s="30"/>
      <c r="KF404" s="30"/>
      <c r="KG404" s="30"/>
      <c r="KH404" s="30"/>
      <c r="KI404" s="30"/>
      <c r="KJ404" s="30"/>
      <c r="KK404" s="30"/>
      <c r="KL404" s="30"/>
      <c r="KM404" s="30"/>
      <c r="KN404" s="30"/>
      <c r="KO404" s="30"/>
      <c r="KP404" s="30"/>
      <c r="KQ404" s="30"/>
      <c r="KR404" s="30"/>
      <c r="KS404" s="30"/>
      <c r="KT404" s="30"/>
      <c r="KU404" s="30"/>
      <c r="KV404" s="30"/>
      <c r="KW404" s="30"/>
      <c r="KX404" s="30"/>
      <c r="KY404" s="30"/>
      <c r="KZ404" s="30"/>
      <c r="LA404" s="30"/>
      <c r="LB404" s="30"/>
      <c r="LC404" s="30"/>
      <c r="LD404" s="30"/>
      <c r="LE404" s="30"/>
      <c r="LF404" s="30"/>
      <c r="LG404" s="30"/>
      <c r="LH404" s="30"/>
      <c r="LI404" s="30"/>
      <c r="LJ404" s="30"/>
      <c r="LK404" s="30"/>
      <c r="LL404" s="30"/>
      <c r="LM404" s="30"/>
      <c r="LN404" s="30"/>
      <c r="LO404" s="30"/>
      <c r="LP404" s="30"/>
      <c r="LQ404" s="30"/>
      <c r="LR404" s="30"/>
      <c r="LS404" s="30"/>
      <c r="LT404" s="30"/>
    </row>
    <row r="405" spans="1:332" s="31" customFormat="1" ht="110.25" x14ac:dyDescent="0.25">
      <c r="A405" s="662" t="str">
        <f>CONCATENATE(MUEBLES2[[#This Row],[No..]],"-",MUEBLES2[[#This Row],[No. Area ]],"-",MUEBLES2[[#This Row],[No. Del Bien ]],"-",MUEBLES2[[#This Row],[No. Consecutivo del Bien ]],"-",MUEBLES2[[#This Row],[No. de inventario]])</f>
        <v>05-50-274-064-0399</v>
      </c>
      <c r="B405" s="495"/>
      <c r="C405" s="495" t="s">
        <v>7123</v>
      </c>
      <c r="D405" s="494" t="s">
        <v>4063</v>
      </c>
      <c r="E405" s="495" t="str">
        <f>VLOOKUP(MUEBLES2[[#This Row],[No..]],EDIFICIOS[],2,FALSE)</f>
        <v>SISTEMA MUNICIPAL DIF</v>
      </c>
      <c r="F405" s="495" t="str">
        <f>VLOOKUP(MUEBLES2[[#This Row],[No..]],EDIFICIOS[],3,FALSE)</f>
        <v>AV. REFORMA S/N, SECCIÓN NORTE, MANZANA 2, SANTIAGO DE ANAYA, HIDALGO</v>
      </c>
      <c r="G405" s="496" t="s">
        <v>4295</v>
      </c>
      <c r="H405" s="494" t="str">
        <f>VLOOKUP(MUEBLES2[[#This Row],[No. Area ]],AREAS[],2,FALSE)</f>
        <v>UNIDAD DE RADIOLOGÍA E IMAGEN</v>
      </c>
      <c r="I405" s="496" t="str">
        <f>VLOOKUP(MUEBLES2[[#This Row],[No. Area ]],AREAS[],5,FALSE)</f>
        <v>TEC. YADIRA ESPINOSA LUGO</v>
      </c>
      <c r="J405" s="496">
        <v>131</v>
      </c>
      <c r="K405" s="494" t="str">
        <f>VLOOKUP(MUEBLES2[[#This Row],[Núm. De nomina]],PERSONAL[],2,FALSE)</f>
        <v>TEC. YADIRA ESPINOSA LUGO</v>
      </c>
      <c r="L405" s="496" t="str">
        <f>VLOOKUP(MUEBLES2[[#This Row],[Núm. De nomina]],PERSONAL[],3,FALSE)</f>
        <v>RADIOLOGO</v>
      </c>
      <c r="M405" s="499" t="s">
        <v>4907</v>
      </c>
      <c r="N405" s="529" t="s">
        <v>4755</v>
      </c>
      <c r="O405" s="497" t="str">
        <f>VLOOKUP(MUEBLES2[[#This Row],[No. Del Bien ]],BIENES[],2,FALSE)</f>
        <v xml:space="preserve">SILLA PLEGABLE  </v>
      </c>
      <c r="P405" s="499" t="s">
        <v>3041</v>
      </c>
      <c r="Q405" s="529" t="s">
        <v>5341</v>
      </c>
      <c r="R405" s="494" t="s">
        <v>39</v>
      </c>
      <c r="S405" s="494" t="s">
        <v>3042</v>
      </c>
      <c r="T405" s="494" t="s">
        <v>39</v>
      </c>
      <c r="U405" s="494" t="s">
        <v>3043</v>
      </c>
      <c r="V405" s="525">
        <v>44021</v>
      </c>
      <c r="W405" s="528">
        <v>3125</v>
      </c>
      <c r="X405" s="528">
        <v>0</v>
      </c>
      <c r="Y405" s="528">
        <v>3125</v>
      </c>
      <c r="Z405" s="510" t="s">
        <v>33</v>
      </c>
      <c r="AA405" s="546"/>
      <c r="AB405" s="493"/>
      <c r="AC405" s="600" t="s">
        <v>2358</v>
      </c>
      <c r="AD405" s="30"/>
      <c r="AE405" s="30"/>
      <c r="AF405" s="30"/>
      <c r="AG405" s="30"/>
      <c r="AH405" s="30"/>
      <c r="AI405" s="30"/>
      <c r="AJ405" s="30"/>
      <c r="AK405" s="30"/>
      <c r="AL405" s="30"/>
      <c r="AM405" s="30"/>
      <c r="AN405" s="30"/>
      <c r="AO405" s="30"/>
      <c r="AP405" s="30"/>
      <c r="AQ405" s="30"/>
      <c r="AR405" s="30"/>
      <c r="AS405" s="30"/>
      <c r="AT405" s="30"/>
      <c r="AU405" s="30"/>
      <c r="AV405" s="30"/>
      <c r="AW405" s="30"/>
      <c r="AX405" s="30"/>
      <c r="AY405" s="30"/>
      <c r="AZ405" s="30"/>
      <c r="BA405" s="30"/>
      <c r="BB405" s="30"/>
      <c r="BC405" s="30"/>
      <c r="BD405" s="30"/>
      <c r="BE405" s="30"/>
      <c r="BF405" s="30"/>
      <c r="BG405" s="30"/>
      <c r="BH405" s="30"/>
      <c r="BI405" s="30"/>
      <c r="BJ405" s="30"/>
      <c r="BK405" s="30"/>
      <c r="BL405" s="30"/>
      <c r="BM405" s="30"/>
      <c r="BN405" s="30"/>
      <c r="BO405" s="30"/>
      <c r="BP405" s="30"/>
      <c r="BQ405" s="30"/>
      <c r="BR405" s="30"/>
      <c r="BS405" s="30"/>
      <c r="BT405" s="30"/>
      <c r="BU405" s="30"/>
      <c r="BV405" s="30"/>
      <c r="BW405" s="30"/>
      <c r="BX405" s="30"/>
      <c r="BY405" s="30"/>
      <c r="BZ405" s="30"/>
      <c r="CA405" s="30"/>
      <c r="CB405" s="30"/>
      <c r="CC405" s="30"/>
      <c r="CD405" s="30"/>
      <c r="CE405" s="30"/>
      <c r="CF405" s="30"/>
      <c r="CG405" s="30"/>
      <c r="CH405" s="30"/>
      <c r="CI405" s="30"/>
      <c r="CJ405" s="30"/>
      <c r="CK405" s="30"/>
      <c r="CL405" s="30"/>
      <c r="CM405" s="30"/>
      <c r="CN405" s="30"/>
      <c r="CO405" s="30"/>
      <c r="CP405" s="30"/>
      <c r="CQ405" s="30"/>
      <c r="CR405" s="30"/>
      <c r="CS405" s="30"/>
      <c r="CT405" s="30"/>
      <c r="CU405" s="30"/>
      <c r="CV405" s="30"/>
      <c r="CW405" s="30"/>
      <c r="CX405" s="30"/>
      <c r="CY405" s="30"/>
      <c r="CZ405" s="30"/>
      <c r="DA405" s="30"/>
      <c r="DB405" s="30"/>
      <c r="DC405" s="30"/>
      <c r="DD405" s="30"/>
      <c r="DE405" s="30"/>
      <c r="DF405" s="30"/>
      <c r="DG405" s="30"/>
      <c r="DH405" s="30"/>
      <c r="DI405" s="30"/>
      <c r="DJ405" s="30"/>
      <c r="DK405" s="30"/>
      <c r="DL405" s="30"/>
      <c r="DM405" s="30"/>
      <c r="DN405" s="30"/>
      <c r="DO405" s="30"/>
      <c r="DP405" s="30"/>
      <c r="DQ405" s="30"/>
      <c r="DR405" s="30"/>
      <c r="DS405" s="30"/>
      <c r="DT405" s="30"/>
      <c r="DU405" s="30"/>
      <c r="DV405" s="30"/>
      <c r="DW405" s="30"/>
      <c r="DX405" s="30"/>
      <c r="DY405" s="30"/>
      <c r="DZ405" s="30"/>
      <c r="EA405" s="30"/>
      <c r="EB405" s="30"/>
      <c r="EC405" s="30"/>
      <c r="ED405" s="30"/>
      <c r="EE405" s="30"/>
      <c r="EF405" s="30"/>
      <c r="EG405" s="30"/>
      <c r="EH405" s="30"/>
      <c r="EI405" s="30"/>
      <c r="EJ405" s="30"/>
      <c r="EK405" s="30"/>
      <c r="EL405" s="30"/>
      <c r="EM405" s="30"/>
      <c r="EN405" s="30"/>
      <c r="EO405" s="30"/>
      <c r="EP405" s="30"/>
      <c r="EQ405" s="30"/>
      <c r="ER405" s="30"/>
      <c r="ES405" s="30"/>
      <c r="ET405" s="30"/>
      <c r="EU405" s="30"/>
      <c r="EV405" s="30"/>
      <c r="EW405" s="30"/>
      <c r="EX405" s="30"/>
      <c r="EY405" s="30"/>
      <c r="EZ405" s="30"/>
      <c r="FA405" s="30"/>
      <c r="FB405" s="30"/>
      <c r="FC405" s="30"/>
      <c r="FD405" s="30"/>
      <c r="FE405" s="30"/>
      <c r="FF405" s="30"/>
      <c r="FG405" s="30"/>
      <c r="FH405" s="30"/>
      <c r="FI405" s="30"/>
      <c r="FJ405" s="30"/>
      <c r="FK405" s="30"/>
      <c r="FL405" s="30"/>
      <c r="FM405" s="30"/>
      <c r="FN405" s="30"/>
      <c r="FO405" s="30"/>
      <c r="FP405" s="30"/>
      <c r="FQ405" s="30"/>
      <c r="FR405" s="30"/>
      <c r="FS405" s="30"/>
      <c r="FT405" s="30"/>
      <c r="FU405" s="30"/>
      <c r="FV405" s="30"/>
      <c r="FW405" s="30"/>
      <c r="FX405" s="30"/>
      <c r="FY405" s="30"/>
      <c r="FZ405" s="30"/>
      <c r="GA405" s="30"/>
      <c r="GB405" s="30"/>
      <c r="GC405" s="30"/>
      <c r="GD405" s="30"/>
      <c r="GE405" s="30"/>
      <c r="GF405" s="30"/>
      <c r="GG405" s="30"/>
      <c r="GH405" s="30"/>
      <c r="GI405" s="30"/>
      <c r="GJ405" s="30"/>
      <c r="GK405" s="30"/>
      <c r="GL405" s="30"/>
      <c r="GM405" s="30"/>
      <c r="GN405" s="30"/>
      <c r="GO405" s="30"/>
      <c r="GP405" s="30"/>
      <c r="GQ405" s="30"/>
      <c r="GR405" s="30"/>
      <c r="GS405" s="30"/>
      <c r="GT405" s="30"/>
      <c r="GU405" s="30"/>
      <c r="GV405" s="30"/>
      <c r="GW405" s="30"/>
      <c r="GX405" s="30"/>
      <c r="GY405" s="30"/>
      <c r="GZ405" s="30"/>
      <c r="HA405" s="30"/>
      <c r="HB405" s="30"/>
      <c r="HC405" s="30"/>
      <c r="HD405" s="30"/>
      <c r="HE405" s="30"/>
      <c r="HF405" s="30"/>
      <c r="HG405" s="30"/>
      <c r="HH405" s="30"/>
      <c r="HI405" s="30"/>
      <c r="HJ405" s="30"/>
      <c r="HK405" s="30"/>
      <c r="HL405" s="30"/>
      <c r="HM405" s="30"/>
      <c r="HN405" s="30"/>
      <c r="HO405" s="30"/>
      <c r="HP405" s="30"/>
      <c r="HQ405" s="30"/>
      <c r="HR405" s="30"/>
      <c r="HS405" s="30"/>
      <c r="HT405" s="30"/>
      <c r="HU405" s="30"/>
      <c r="HV405" s="30"/>
      <c r="HW405" s="30"/>
      <c r="HX405" s="30"/>
      <c r="HY405" s="30"/>
      <c r="HZ405" s="30"/>
      <c r="IA405" s="30"/>
      <c r="IB405" s="30"/>
      <c r="IC405" s="30"/>
      <c r="ID405" s="30"/>
      <c r="IE405" s="30"/>
      <c r="IF405" s="30"/>
      <c r="IG405" s="30"/>
      <c r="IH405" s="30"/>
      <c r="II405" s="30"/>
      <c r="IJ405" s="30"/>
      <c r="IK405" s="30"/>
      <c r="IL405" s="30"/>
      <c r="IM405" s="30"/>
      <c r="IN405" s="30"/>
      <c r="IO405" s="30"/>
      <c r="IP405" s="30"/>
      <c r="IQ405" s="30"/>
      <c r="IR405" s="30"/>
      <c r="IS405" s="30"/>
      <c r="IT405" s="30"/>
      <c r="IU405" s="30"/>
      <c r="IV405" s="30"/>
      <c r="IW405" s="30"/>
      <c r="IX405" s="30"/>
      <c r="IY405" s="30"/>
      <c r="IZ405" s="30"/>
      <c r="JA405" s="30"/>
      <c r="JB405" s="30"/>
      <c r="JC405" s="30"/>
      <c r="JD405" s="30"/>
      <c r="JE405" s="30"/>
      <c r="JF405" s="30"/>
      <c r="JG405" s="30"/>
      <c r="JH405" s="30"/>
      <c r="JI405" s="30"/>
      <c r="JJ405" s="30"/>
      <c r="JK405" s="30"/>
      <c r="JL405" s="30"/>
      <c r="JM405" s="30"/>
      <c r="JN405" s="30"/>
      <c r="JO405" s="30"/>
      <c r="JP405" s="30"/>
      <c r="JQ405" s="30"/>
      <c r="JR405" s="30"/>
      <c r="JS405" s="30"/>
      <c r="JT405" s="30"/>
      <c r="JU405" s="30"/>
      <c r="JV405" s="30"/>
      <c r="JW405" s="30"/>
      <c r="JX405" s="30"/>
      <c r="JY405" s="30"/>
      <c r="JZ405" s="30"/>
      <c r="KA405" s="30"/>
      <c r="KB405" s="30"/>
      <c r="KC405" s="30"/>
      <c r="KD405" s="30"/>
      <c r="KE405" s="30"/>
      <c r="KF405" s="30"/>
      <c r="KG405" s="30"/>
      <c r="KH405" s="30"/>
      <c r="KI405" s="30"/>
      <c r="KJ405" s="30"/>
      <c r="KK405" s="30"/>
      <c r="KL405" s="30"/>
      <c r="KM405" s="30"/>
      <c r="KN405" s="30"/>
      <c r="KO405" s="30"/>
      <c r="KP405" s="30"/>
      <c r="KQ405" s="30"/>
      <c r="KR405" s="30"/>
      <c r="KS405" s="30"/>
      <c r="KT405" s="30"/>
      <c r="KU405" s="30"/>
      <c r="KV405" s="30"/>
      <c r="KW405" s="30"/>
      <c r="KX405" s="30"/>
      <c r="KY405" s="30"/>
      <c r="KZ405" s="30"/>
      <c r="LA405" s="30"/>
      <c r="LB405" s="30"/>
      <c r="LC405" s="30"/>
      <c r="LD405" s="30"/>
      <c r="LE405" s="30"/>
      <c r="LF405" s="30"/>
      <c r="LG405" s="30"/>
      <c r="LH405" s="30"/>
      <c r="LI405" s="30"/>
      <c r="LJ405" s="30"/>
      <c r="LK405" s="30"/>
      <c r="LL405" s="30"/>
      <c r="LM405" s="30"/>
      <c r="LN405" s="30"/>
      <c r="LO405" s="30"/>
      <c r="LP405" s="30"/>
      <c r="LQ405" s="30"/>
      <c r="LR405" s="30"/>
      <c r="LS405" s="30"/>
      <c r="LT405" s="30"/>
    </row>
    <row r="406" spans="1:332" s="31" customFormat="1" ht="110.25" x14ac:dyDescent="0.25">
      <c r="A406" s="662" t="str">
        <f>CONCATENATE(MUEBLES2[[#This Row],[No..]],"-",MUEBLES2[[#This Row],[No. Area ]],"-",MUEBLES2[[#This Row],[No. Del Bien ]],"-",MUEBLES2[[#This Row],[No. Consecutivo del Bien ]],"-",MUEBLES2[[#This Row],[No. de inventario]])</f>
        <v>05-50-274-065-0400</v>
      </c>
      <c r="B406" s="495"/>
      <c r="C406" s="495" t="s">
        <v>7124</v>
      </c>
      <c r="D406" s="494" t="s">
        <v>4063</v>
      </c>
      <c r="E406" s="495" t="str">
        <f>VLOOKUP(MUEBLES2[[#This Row],[No..]],EDIFICIOS[],2,FALSE)</f>
        <v>SISTEMA MUNICIPAL DIF</v>
      </c>
      <c r="F406" s="495" t="str">
        <f>VLOOKUP(MUEBLES2[[#This Row],[No..]],EDIFICIOS[],3,FALSE)</f>
        <v>AV. REFORMA S/N, SECCIÓN NORTE, MANZANA 2, SANTIAGO DE ANAYA, HIDALGO</v>
      </c>
      <c r="G406" s="496" t="s">
        <v>4295</v>
      </c>
      <c r="H406" s="494" t="str">
        <f>VLOOKUP(MUEBLES2[[#This Row],[No. Area ]],AREAS[],2,FALSE)</f>
        <v>UNIDAD DE RADIOLOGÍA E IMAGEN</v>
      </c>
      <c r="I406" s="496" t="str">
        <f>VLOOKUP(MUEBLES2[[#This Row],[No. Area ]],AREAS[],5,FALSE)</f>
        <v>TEC. YADIRA ESPINOSA LUGO</v>
      </c>
      <c r="J406" s="496">
        <v>131</v>
      </c>
      <c r="K406" s="494" t="str">
        <f>VLOOKUP(MUEBLES2[[#This Row],[Núm. De nomina]],PERSONAL[],2,FALSE)</f>
        <v>TEC. YADIRA ESPINOSA LUGO</v>
      </c>
      <c r="L406" s="496" t="str">
        <f>VLOOKUP(MUEBLES2[[#This Row],[Núm. De nomina]],PERSONAL[],3,FALSE)</f>
        <v>RADIOLOGO</v>
      </c>
      <c r="M406" s="499" t="s">
        <v>4907</v>
      </c>
      <c r="N406" s="529" t="s">
        <v>4756</v>
      </c>
      <c r="O406" s="497" t="str">
        <f>VLOOKUP(MUEBLES2[[#This Row],[No. Del Bien ]],BIENES[],2,FALSE)</f>
        <v xml:space="preserve">SILLA PLEGABLE  </v>
      </c>
      <c r="P406" s="499" t="s">
        <v>3041</v>
      </c>
      <c r="Q406" s="529" t="s">
        <v>5342</v>
      </c>
      <c r="R406" s="494" t="s">
        <v>39</v>
      </c>
      <c r="S406" s="494" t="s">
        <v>3042</v>
      </c>
      <c r="T406" s="494" t="s">
        <v>39</v>
      </c>
      <c r="U406" s="494" t="s">
        <v>3043</v>
      </c>
      <c r="V406" s="525">
        <v>44021</v>
      </c>
      <c r="W406" s="528">
        <v>3125</v>
      </c>
      <c r="X406" s="528">
        <v>0</v>
      </c>
      <c r="Y406" s="528">
        <v>3125</v>
      </c>
      <c r="Z406" s="510" t="s">
        <v>33</v>
      </c>
      <c r="AA406" s="546"/>
      <c r="AB406" s="493"/>
      <c r="AC406" s="600" t="s">
        <v>2358</v>
      </c>
      <c r="AD406" s="30"/>
      <c r="AE406" s="30"/>
      <c r="AF406" s="30"/>
      <c r="AG406" s="30"/>
      <c r="AH406" s="30"/>
      <c r="AI406" s="30"/>
      <c r="AJ406" s="30"/>
      <c r="AK406" s="30"/>
      <c r="AL406" s="30"/>
      <c r="AM406" s="30"/>
      <c r="AN406" s="30"/>
      <c r="AO406" s="30"/>
      <c r="AP406" s="30"/>
      <c r="AQ406" s="30"/>
      <c r="AR406" s="30"/>
      <c r="AS406" s="30"/>
      <c r="AT406" s="30"/>
      <c r="AU406" s="30"/>
      <c r="AV406" s="30"/>
      <c r="AW406" s="30"/>
      <c r="AX406" s="30"/>
      <c r="AY406" s="30"/>
      <c r="AZ406" s="30"/>
      <c r="BA406" s="30"/>
      <c r="BB406" s="30"/>
      <c r="BC406" s="30"/>
      <c r="BD406" s="30"/>
      <c r="BE406" s="30"/>
      <c r="BF406" s="30"/>
      <c r="BG406" s="30"/>
      <c r="BH406" s="30"/>
      <c r="BI406" s="30"/>
      <c r="BJ406" s="30"/>
      <c r="BK406" s="30"/>
      <c r="BL406" s="30"/>
      <c r="BM406" s="30"/>
      <c r="BN406" s="30"/>
      <c r="BO406" s="30"/>
      <c r="BP406" s="30"/>
      <c r="BQ406" s="30"/>
      <c r="BR406" s="30"/>
      <c r="BS406" s="30"/>
      <c r="BT406" s="30"/>
      <c r="BU406" s="30"/>
      <c r="BV406" s="30"/>
      <c r="BW406" s="30"/>
      <c r="BX406" s="30"/>
      <c r="BY406" s="30"/>
      <c r="BZ406" s="30"/>
      <c r="CA406" s="30"/>
      <c r="CB406" s="30"/>
      <c r="CC406" s="30"/>
      <c r="CD406" s="30"/>
      <c r="CE406" s="30"/>
      <c r="CF406" s="30"/>
      <c r="CG406" s="30"/>
      <c r="CH406" s="30"/>
      <c r="CI406" s="30"/>
      <c r="CJ406" s="30"/>
      <c r="CK406" s="30"/>
      <c r="CL406" s="30"/>
      <c r="CM406" s="30"/>
      <c r="CN406" s="30"/>
      <c r="CO406" s="30"/>
      <c r="CP406" s="30"/>
      <c r="CQ406" s="30"/>
      <c r="CR406" s="30"/>
      <c r="CS406" s="30"/>
      <c r="CT406" s="30"/>
      <c r="CU406" s="30"/>
      <c r="CV406" s="30"/>
      <c r="CW406" s="30"/>
      <c r="CX406" s="30"/>
      <c r="CY406" s="30"/>
      <c r="CZ406" s="30"/>
      <c r="DA406" s="30"/>
      <c r="DB406" s="30"/>
      <c r="DC406" s="30"/>
      <c r="DD406" s="30"/>
      <c r="DE406" s="30"/>
      <c r="DF406" s="30"/>
      <c r="DG406" s="30"/>
      <c r="DH406" s="30"/>
      <c r="DI406" s="30"/>
      <c r="DJ406" s="30"/>
      <c r="DK406" s="30"/>
      <c r="DL406" s="30"/>
      <c r="DM406" s="30"/>
      <c r="DN406" s="30"/>
      <c r="DO406" s="30"/>
      <c r="DP406" s="30"/>
      <c r="DQ406" s="30"/>
      <c r="DR406" s="30"/>
      <c r="DS406" s="30"/>
      <c r="DT406" s="30"/>
      <c r="DU406" s="30"/>
      <c r="DV406" s="30"/>
      <c r="DW406" s="30"/>
      <c r="DX406" s="30"/>
      <c r="DY406" s="30"/>
      <c r="DZ406" s="30"/>
      <c r="EA406" s="30"/>
      <c r="EB406" s="30"/>
      <c r="EC406" s="30"/>
      <c r="ED406" s="30"/>
      <c r="EE406" s="30"/>
      <c r="EF406" s="30"/>
      <c r="EG406" s="30"/>
      <c r="EH406" s="30"/>
      <c r="EI406" s="30"/>
      <c r="EJ406" s="30"/>
      <c r="EK406" s="30"/>
      <c r="EL406" s="30"/>
      <c r="EM406" s="30"/>
      <c r="EN406" s="30"/>
      <c r="EO406" s="30"/>
      <c r="EP406" s="30"/>
      <c r="EQ406" s="30"/>
      <c r="ER406" s="30"/>
      <c r="ES406" s="30"/>
      <c r="ET406" s="30"/>
      <c r="EU406" s="30"/>
      <c r="EV406" s="30"/>
      <c r="EW406" s="30"/>
      <c r="EX406" s="30"/>
      <c r="EY406" s="30"/>
      <c r="EZ406" s="30"/>
      <c r="FA406" s="30"/>
      <c r="FB406" s="30"/>
      <c r="FC406" s="30"/>
      <c r="FD406" s="30"/>
      <c r="FE406" s="30"/>
      <c r="FF406" s="30"/>
      <c r="FG406" s="30"/>
      <c r="FH406" s="30"/>
      <c r="FI406" s="30"/>
      <c r="FJ406" s="30"/>
      <c r="FK406" s="30"/>
      <c r="FL406" s="30"/>
      <c r="FM406" s="30"/>
      <c r="FN406" s="30"/>
      <c r="FO406" s="30"/>
      <c r="FP406" s="30"/>
      <c r="FQ406" s="30"/>
      <c r="FR406" s="30"/>
      <c r="FS406" s="30"/>
      <c r="FT406" s="30"/>
      <c r="FU406" s="30"/>
      <c r="FV406" s="30"/>
      <c r="FW406" s="30"/>
      <c r="FX406" s="30"/>
      <c r="FY406" s="30"/>
      <c r="FZ406" s="30"/>
      <c r="GA406" s="30"/>
      <c r="GB406" s="30"/>
      <c r="GC406" s="30"/>
      <c r="GD406" s="30"/>
      <c r="GE406" s="30"/>
      <c r="GF406" s="30"/>
      <c r="GG406" s="30"/>
      <c r="GH406" s="30"/>
      <c r="GI406" s="30"/>
      <c r="GJ406" s="30"/>
      <c r="GK406" s="30"/>
      <c r="GL406" s="30"/>
      <c r="GM406" s="30"/>
      <c r="GN406" s="30"/>
      <c r="GO406" s="30"/>
      <c r="GP406" s="30"/>
      <c r="GQ406" s="30"/>
      <c r="GR406" s="30"/>
      <c r="GS406" s="30"/>
      <c r="GT406" s="30"/>
      <c r="GU406" s="30"/>
      <c r="GV406" s="30"/>
      <c r="GW406" s="30"/>
      <c r="GX406" s="30"/>
      <c r="GY406" s="30"/>
      <c r="GZ406" s="30"/>
      <c r="HA406" s="30"/>
      <c r="HB406" s="30"/>
      <c r="HC406" s="30"/>
      <c r="HD406" s="30"/>
      <c r="HE406" s="30"/>
      <c r="HF406" s="30"/>
      <c r="HG406" s="30"/>
      <c r="HH406" s="30"/>
      <c r="HI406" s="30"/>
      <c r="HJ406" s="30"/>
      <c r="HK406" s="30"/>
      <c r="HL406" s="30"/>
      <c r="HM406" s="30"/>
      <c r="HN406" s="30"/>
      <c r="HO406" s="30"/>
      <c r="HP406" s="30"/>
      <c r="HQ406" s="30"/>
      <c r="HR406" s="30"/>
      <c r="HS406" s="30"/>
      <c r="HT406" s="30"/>
      <c r="HU406" s="30"/>
      <c r="HV406" s="30"/>
      <c r="HW406" s="30"/>
      <c r="HX406" s="30"/>
      <c r="HY406" s="30"/>
      <c r="HZ406" s="30"/>
      <c r="IA406" s="30"/>
      <c r="IB406" s="30"/>
      <c r="IC406" s="30"/>
      <c r="ID406" s="30"/>
      <c r="IE406" s="30"/>
      <c r="IF406" s="30"/>
      <c r="IG406" s="30"/>
      <c r="IH406" s="30"/>
      <c r="II406" s="30"/>
      <c r="IJ406" s="30"/>
      <c r="IK406" s="30"/>
      <c r="IL406" s="30"/>
      <c r="IM406" s="30"/>
      <c r="IN406" s="30"/>
      <c r="IO406" s="30"/>
      <c r="IP406" s="30"/>
      <c r="IQ406" s="30"/>
      <c r="IR406" s="30"/>
      <c r="IS406" s="30"/>
      <c r="IT406" s="30"/>
      <c r="IU406" s="30"/>
      <c r="IV406" s="30"/>
      <c r="IW406" s="30"/>
      <c r="IX406" s="30"/>
      <c r="IY406" s="30"/>
      <c r="IZ406" s="30"/>
      <c r="JA406" s="30"/>
      <c r="JB406" s="30"/>
      <c r="JC406" s="30"/>
      <c r="JD406" s="30"/>
      <c r="JE406" s="30"/>
      <c r="JF406" s="30"/>
      <c r="JG406" s="30"/>
      <c r="JH406" s="30"/>
      <c r="JI406" s="30"/>
      <c r="JJ406" s="30"/>
      <c r="JK406" s="30"/>
      <c r="JL406" s="30"/>
      <c r="JM406" s="30"/>
      <c r="JN406" s="30"/>
      <c r="JO406" s="30"/>
      <c r="JP406" s="30"/>
      <c r="JQ406" s="30"/>
      <c r="JR406" s="30"/>
      <c r="JS406" s="30"/>
      <c r="JT406" s="30"/>
      <c r="JU406" s="30"/>
      <c r="JV406" s="30"/>
      <c r="JW406" s="30"/>
      <c r="JX406" s="30"/>
      <c r="JY406" s="30"/>
      <c r="JZ406" s="30"/>
      <c r="KA406" s="30"/>
      <c r="KB406" s="30"/>
      <c r="KC406" s="30"/>
      <c r="KD406" s="30"/>
      <c r="KE406" s="30"/>
      <c r="KF406" s="30"/>
      <c r="KG406" s="30"/>
      <c r="KH406" s="30"/>
      <c r="KI406" s="30"/>
      <c r="KJ406" s="30"/>
      <c r="KK406" s="30"/>
      <c r="KL406" s="30"/>
      <c r="KM406" s="30"/>
      <c r="KN406" s="30"/>
      <c r="KO406" s="30"/>
      <c r="KP406" s="30"/>
      <c r="KQ406" s="30"/>
      <c r="KR406" s="30"/>
      <c r="KS406" s="30"/>
      <c r="KT406" s="30"/>
      <c r="KU406" s="30"/>
      <c r="KV406" s="30"/>
      <c r="KW406" s="30"/>
      <c r="KX406" s="30"/>
      <c r="KY406" s="30"/>
      <c r="KZ406" s="30"/>
      <c r="LA406" s="30"/>
      <c r="LB406" s="30"/>
      <c r="LC406" s="30"/>
      <c r="LD406" s="30"/>
      <c r="LE406" s="30"/>
      <c r="LF406" s="30"/>
      <c r="LG406" s="30"/>
      <c r="LH406" s="30"/>
      <c r="LI406" s="30"/>
      <c r="LJ406" s="30"/>
      <c r="LK406" s="30"/>
      <c r="LL406" s="30"/>
      <c r="LM406" s="30"/>
      <c r="LN406" s="30"/>
      <c r="LO406" s="30"/>
      <c r="LP406" s="30"/>
      <c r="LQ406" s="30"/>
      <c r="LR406" s="30"/>
      <c r="LS406" s="30"/>
      <c r="LT406" s="30"/>
    </row>
    <row r="407" spans="1:332" s="31" customFormat="1" ht="110.25" x14ac:dyDescent="0.25">
      <c r="A407" s="662" t="str">
        <f>CONCATENATE(MUEBLES2[[#This Row],[No..]],"-",MUEBLES2[[#This Row],[No. Area ]],"-",MUEBLES2[[#This Row],[No. Del Bien ]],"-",MUEBLES2[[#This Row],[No. Consecutivo del Bien ]],"-",MUEBLES2[[#This Row],[No. de inventario]])</f>
        <v>05-50-274-066-0401</v>
      </c>
      <c r="B407" s="495"/>
      <c r="C407" s="495" t="s">
        <v>7125</v>
      </c>
      <c r="D407" s="494" t="s">
        <v>4063</v>
      </c>
      <c r="E407" s="495" t="str">
        <f>VLOOKUP(MUEBLES2[[#This Row],[No..]],EDIFICIOS[],2,FALSE)</f>
        <v>SISTEMA MUNICIPAL DIF</v>
      </c>
      <c r="F407" s="495" t="str">
        <f>VLOOKUP(MUEBLES2[[#This Row],[No..]],EDIFICIOS[],3,FALSE)</f>
        <v>AV. REFORMA S/N, SECCIÓN NORTE, MANZANA 2, SANTIAGO DE ANAYA, HIDALGO</v>
      </c>
      <c r="G407" s="496" t="s">
        <v>4295</v>
      </c>
      <c r="H407" s="494" t="str">
        <f>VLOOKUP(MUEBLES2[[#This Row],[No. Area ]],AREAS[],2,FALSE)</f>
        <v>UNIDAD DE RADIOLOGÍA E IMAGEN</v>
      </c>
      <c r="I407" s="496" t="str">
        <f>VLOOKUP(MUEBLES2[[#This Row],[No. Area ]],AREAS[],5,FALSE)</f>
        <v>TEC. YADIRA ESPINOSA LUGO</v>
      </c>
      <c r="J407" s="496">
        <v>131</v>
      </c>
      <c r="K407" s="494" t="str">
        <f>VLOOKUP(MUEBLES2[[#This Row],[Núm. De nomina]],PERSONAL[],2,FALSE)</f>
        <v>TEC. YADIRA ESPINOSA LUGO</v>
      </c>
      <c r="L407" s="496" t="str">
        <f>VLOOKUP(MUEBLES2[[#This Row],[Núm. De nomina]],PERSONAL[],3,FALSE)</f>
        <v>RADIOLOGO</v>
      </c>
      <c r="M407" s="499" t="s">
        <v>4907</v>
      </c>
      <c r="N407" s="529" t="s">
        <v>4757</v>
      </c>
      <c r="O407" s="497" t="str">
        <f>VLOOKUP(MUEBLES2[[#This Row],[No. Del Bien ]],BIENES[],2,FALSE)</f>
        <v xml:space="preserve">SILLA PLEGABLE  </v>
      </c>
      <c r="P407" s="499" t="s">
        <v>3041</v>
      </c>
      <c r="Q407" s="529" t="s">
        <v>5343</v>
      </c>
      <c r="R407" s="494" t="s">
        <v>39</v>
      </c>
      <c r="S407" s="494" t="s">
        <v>3042</v>
      </c>
      <c r="T407" s="494" t="s">
        <v>39</v>
      </c>
      <c r="U407" s="494" t="s">
        <v>3043</v>
      </c>
      <c r="V407" s="525">
        <v>44021</v>
      </c>
      <c r="W407" s="528">
        <v>3125</v>
      </c>
      <c r="X407" s="528">
        <v>0</v>
      </c>
      <c r="Y407" s="528">
        <v>3125</v>
      </c>
      <c r="Z407" s="510" t="s">
        <v>33</v>
      </c>
      <c r="AA407" s="546"/>
      <c r="AB407" s="493"/>
      <c r="AC407" s="600" t="s">
        <v>2358</v>
      </c>
      <c r="AD407" s="30"/>
      <c r="AE407" s="30"/>
      <c r="AF407" s="30"/>
      <c r="AG407" s="30"/>
      <c r="AH407" s="30"/>
      <c r="AI407" s="30"/>
      <c r="AJ407" s="30"/>
      <c r="AK407" s="30"/>
      <c r="AL407" s="30"/>
      <c r="AM407" s="30"/>
      <c r="AN407" s="30"/>
      <c r="AO407" s="30"/>
      <c r="AP407" s="30"/>
      <c r="AQ407" s="30"/>
      <c r="AR407" s="30"/>
      <c r="AS407" s="30"/>
      <c r="AT407" s="30"/>
      <c r="AU407" s="30"/>
      <c r="AV407" s="30"/>
      <c r="AW407" s="30"/>
      <c r="AX407" s="30"/>
      <c r="AY407" s="30"/>
      <c r="AZ407" s="30"/>
      <c r="BA407" s="30"/>
      <c r="BB407" s="30"/>
      <c r="BC407" s="30"/>
      <c r="BD407" s="30"/>
      <c r="BE407" s="30"/>
      <c r="BF407" s="30"/>
      <c r="BG407" s="30"/>
      <c r="BH407" s="30"/>
      <c r="BI407" s="30"/>
      <c r="BJ407" s="30"/>
      <c r="BK407" s="30"/>
      <c r="BL407" s="30"/>
      <c r="BM407" s="30"/>
      <c r="BN407" s="30"/>
      <c r="BO407" s="30"/>
      <c r="BP407" s="30"/>
      <c r="BQ407" s="30"/>
      <c r="BR407" s="30"/>
      <c r="BS407" s="30"/>
      <c r="BT407" s="30"/>
      <c r="BU407" s="30"/>
      <c r="BV407" s="30"/>
      <c r="BW407" s="30"/>
      <c r="BX407" s="30"/>
      <c r="BY407" s="30"/>
      <c r="BZ407" s="30"/>
      <c r="CA407" s="30"/>
      <c r="CB407" s="30"/>
      <c r="CC407" s="30"/>
      <c r="CD407" s="30"/>
      <c r="CE407" s="30"/>
      <c r="CF407" s="30"/>
      <c r="CG407" s="30"/>
      <c r="CH407" s="30"/>
      <c r="CI407" s="30"/>
      <c r="CJ407" s="30"/>
      <c r="CK407" s="30"/>
      <c r="CL407" s="30"/>
      <c r="CM407" s="30"/>
      <c r="CN407" s="30"/>
      <c r="CO407" s="30"/>
      <c r="CP407" s="30"/>
      <c r="CQ407" s="30"/>
      <c r="CR407" s="30"/>
      <c r="CS407" s="30"/>
      <c r="CT407" s="30"/>
      <c r="CU407" s="30"/>
      <c r="CV407" s="30"/>
      <c r="CW407" s="30"/>
      <c r="CX407" s="30"/>
      <c r="CY407" s="30"/>
      <c r="CZ407" s="30"/>
      <c r="DA407" s="30"/>
      <c r="DB407" s="30"/>
      <c r="DC407" s="30"/>
      <c r="DD407" s="30"/>
      <c r="DE407" s="30"/>
      <c r="DF407" s="30"/>
      <c r="DG407" s="30"/>
      <c r="DH407" s="30"/>
      <c r="DI407" s="30"/>
      <c r="DJ407" s="30"/>
      <c r="DK407" s="30"/>
      <c r="DL407" s="30"/>
      <c r="DM407" s="30"/>
      <c r="DN407" s="30"/>
      <c r="DO407" s="30"/>
      <c r="DP407" s="30"/>
      <c r="DQ407" s="30"/>
      <c r="DR407" s="30"/>
      <c r="DS407" s="30"/>
      <c r="DT407" s="30"/>
      <c r="DU407" s="30"/>
      <c r="DV407" s="30"/>
      <c r="DW407" s="30"/>
      <c r="DX407" s="30"/>
      <c r="DY407" s="30"/>
      <c r="DZ407" s="30"/>
      <c r="EA407" s="30"/>
      <c r="EB407" s="30"/>
      <c r="EC407" s="30"/>
      <c r="ED407" s="30"/>
      <c r="EE407" s="30"/>
      <c r="EF407" s="30"/>
      <c r="EG407" s="30"/>
      <c r="EH407" s="30"/>
      <c r="EI407" s="30"/>
      <c r="EJ407" s="30"/>
      <c r="EK407" s="30"/>
      <c r="EL407" s="30"/>
      <c r="EM407" s="30"/>
      <c r="EN407" s="30"/>
      <c r="EO407" s="30"/>
      <c r="EP407" s="30"/>
      <c r="EQ407" s="30"/>
      <c r="ER407" s="30"/>
      <c r="ES407" s="30"/>
      <c r="ET407" s="30"/>
      <c r="EU407" s="30"/>
      <c r="EV407" s="30"/>
      <c r="EW407" s="30"/>
      <c r="EX407" s="30"/>
      <c r="EY407" s="30"/>
      <c r="EZ407" s="30"/>
      <c r="FA407" s="30"/>
      <c r="FB407" s="30"/>
      <c r="FC407" s="30"/>
      <c r="FD407" s="30"/>
      <c r="FE407" s="30"/>
      <c r="FF407" s="30"/>
      <c r="FG407" s="30"/>
      <c r="FH407" s="30"/>
      <c r="FI407" s="30"/>
      <c r="FJ407" s="30"/>
      <c r="FK407" s="30"/>
      <c r="FL407" s="30"/>
      <c r="FM407" s="30"/>
      <c r="FN407" s="30"/>
      <c r="FO407" s="30"/>
      <c r="FP407" s="30"/>
      <c r="FQ407" s="30"/>
      <c r="FR407" s="30"/>
      <c r="FS407" s="30"/>
      <c r="FT407" s="30"/>
      <c r="FU407" s="30"/>
      <c r="FV407" s="30"/>
      <c r="FW407" s="30"/>
      <c r="FX407" s="30"/>
      <c r="FY407" s="30"/>
      <c r="FZ407" s="30"/>
      <c r="GA407" s="30"/>
      <c r="GB407" s="30"/>
      <c r="GC407" s="30"/>
      <c r="GD407" s="30"/>
      <c r="GE407" s="30"/>
      <c r="GF407" s="30"/>
      <c r="GG407" s="30"/>
      <c r="GH407" s="30"/>
      <c r="GI407" s="30"/>
      <c r="GJ407" s="30"/>
      <c r="GK407" s="30"/>
      <c r="GL407" s="30"/>
      <c r="GM407" s="30"/>
      <c r="GN407" s="30"/>
      <c r="GO407" s="30"/>
      <c r="GP407" s="30"/>
      <c r="GQ407" s="30"/>
      <c r="GR407" s="30"/>
      <c r="GS407" s="30"/>
      <c r="GT407" s="30"/>
      <c r="GU407" s="30"/>
      <c r="GV407" s="30"/>
      <c r="GW407" s="30"/>
      <c r="GX407" s="30"/>
      <c r="GY407" s="30"/>
      <c r="GZ407" s="30"/>
      <c r="HA407" s="30"/>
      <c r="HB407" s="30"/>
      <c r="HC407" s="30"/>
      <c r="HD407" s="30"/>
      <c r="HE407" s="30"/>
      <c r="HF407" s="30"/>
      <c r="HG407" s="30"/>
      <c r="HH407" s="30"/>
      <c r="HI407" s="30"/>
      <c r="HJ407" s="30"/>
      <c r="HK407" s="30"/>
      <c r="HL407" s="30"/>
      <c r="HM407" s="30"/>
      <c r="HN407" s="30"/>
      <c r="HO407" s="30"/>
      <c r="HP407" s="30"/>
      <c r="HQ407" s="30"/>
      <c r="HR407" s="30"/>
      <c r="HS407" s="30"/>
      <c r="HT407" s="30"/>
      <c r="HU407" s="30"/>
      <c r="HV407" s="30"/>
      <c r="HW407" s="30"/>
      <c r="HX407" s="30"/>
      <c r="HY407" s="30"/>
      <c r="HZ407" s="30"/>
      <c r="IA407" s="30"/>
      <c r="IB407" s="30"/>
      <c r="IC407" s="30"/>
      <c r="ID407" s="30"/>
      <c r="IE407" s="30"/>
      <c r="IF407" s="30"/>
      <c r="IG407" s="30"/>
      <c r="IH407" s="30"/>
      <c r="II407" s="30"/>
      <c r="IJ407" s="30"/>
      <c r="IK407" s="30"/>
      <c r="IL407" s="30"/>
      <c r="IM407" s="30"/>
      <c r="IN407" s="30"/>
      <c r="IO407" s="30"/>
      <c r="IP407" s="30"/>
      <c r="IQ407" s="30"/>
      <c r="IR407" s="30"/>
      <c r="IS407" s="30"/>
      <c r="IT407" s="30"/>
      <c r="IU407" s="30"/>
      <c r="IV407" s="30"/>
      <c r="IW407" s="30"/>
      <c r="IX407" s="30"/>
      <c r="IY407" s="30"/>
      <c r="IZ407" s="30"/>
      <c r="JA407" s="30"/>
      <c r="JB407" s="30"/>
      <c r="JC407" s="30"/>
      <c r="JD407" s="30"/>
      <c r="JE407" s="30"/>
      <c r="JF407" s="30"/>
      <c r="JG407" s="30"/>
      <c r="JH407" s="30"/>
      <c r="JI407" s="30"/>
      <c r="JJ407" s="30"/>
      <c r="JK407" s="30"/>
      <c r="JL407" s="30"/>
      <c r="JM407" s="30"/>
      <c r="JN407" s="30"/>
      <c r="JO407" s="30"/>
      <c r="JP407" s="30"/>
      <c r="JQ407" s="30"/>
      <c r="JR407" s="30"/>
      <c r="JS407" s="30"/>
      <c r="JT407" s="30"/>
      <c r="JU407" s="30"/>
      <c r="JV407" s="30"/>
      <c r="JW407" s="30"/>
      <c r="JX407" s="30"/>
      <c r="JY407" s="30"/>
      <c r="JZ407" s="30"/>
      <c r="KA407" s="30"/>
      <c r="KB407" s="30"/>
      <c r="KC407" s="30"/>
      <c r="KD407" s="30"/>
      <c r="KE407" s="30"/>
      <c r="KF407" s="30"/>
      <c r="KG407" s="30"/>
      <c r="KH407" s="30"/>
      <c r="KI407" s="30"/>
      <c r="KJ407" s="30"/>
      <c r="KK407" s="30"/>
      <c r="KL407" s="30"/>
      <c r="KM407" s="30"/>
      <c r="KN407" s="30"/>
      <c r="KO407" s="30"/>
      <c r="KP407" s="30"/>
      <c r="KQ407" s="30"/>
      <c r="KR407" s="30"/>
      <c r="KS407" s="30"/>
      <c r="KT407" s="30"/>
      <c r="KU407" s="30"/>
      <c r="KV407" s="30"/>
      <c r="KW407" s="30"/>
      <c r="KX407" s="30"/>
      <c r="KY407" s="30"/>
      <c r="KZ407" s="30"/>
      <c r="LA407" s="30"/>
      <c r="LB407" s="30"/>
      <c r="LC407" s="30"/>
      <c r="LD407" s="30"/>
      <c r="LE407" s="30"/>
      <c r="LF407" s="30"/>
      <c r="LG407" s="30"/>
      <c r="LH407" s="30"/>
      <c r="LI407" s="30"/>
      <c r="LJ407" s="30"/>
      <c r="LK407" s="30"/>
      <c r="LL407" s="30"/>
      <c r="LM407" s="30"/>
      <c r="LN407" s="30"/>
      <c r="LO407" s="30"/>
      <c r="LP407" s="30"/>
      <c r="LQ407" s="30"/>
      <c r="LR407" s="30"/>
      <c r="LS407" s="30"/>
      <c r="LT407" s="30"/>
    </row>
    <row r="408" spans="1:332" s="31" customFormat="1" ht="110.25" x14ac:dyDescent="0.25">
      <c r="A408" s="662" t="str">
        <f>CONCATENATE(MUEBLES2[[#This Row],[No..]],"-",MUEBLES2[[#This Row],[No. Area ]],"-",MUEBLES2[[#This Row],[No. Del Bien ]],"-",MUEBLES2[[#This Row],[No. Consecutivo del Bien ]],"-",MUEBLES2[[#This Row],[No. de inventario]])</f>
        <v>05-50-274-067-0402</v>
      </c>
      <c r="B408" s="495"/>
      <c r="C408" s="495" t="s">
        <v>7126</v>
      </c>
      <c r="D408" s="494" t="s">
        <v>4063</v>
      </c>
      <c r="E408" s="495" t="str">
        <f>VLOOKUP(MUEBLES2[[#This Row],[No..]],EDIFICIOS[],2,FALSE)</f>
        <v>SISTEMA MUNICIPAL DIF</v>
      </c>
      <c r="F408" s="495" t="str">
        <f>VLOOKUP(MUEBLES2[[#This Row],[No..]],EDIFICIOS[],3,FALSE)</f>
        <v>AV. REFORMA S/N, SECCIÓN NORTE, MANZANA 2, SANTIAGO DE ANAYA, HIDALGO</v>
      </c>
      <c r="G408" s="496" t="s">
        <v>4295</v>
      </c>
      <c r="H408" s="494" t="str">
        <f>VLOOKUP(MUEBLES2[[#This Row],[No. Area ]],AREAS[],2,FALSE)</f>
        <v>UNIDAD DE RADIOLOGÍA E IMAGEN</v>
      </c>
      <c r="I408" s="496" t="str">
        <f>VLOOKUP(MUEBLES2[[#This Row],[No. Area ]],AREAS[],5,FALSE)</f>
        <v>TEC. YADIRA ESPINOSA LUGO</v>
      </c>
      <c r="J408" s="496">
        <v>131</v>
      </c>
      <c r="K408" s="494" t="str">
        <f>VLOOKUP(MUEBLES2[[#This Row],[Núm. De nomina]],PERSONAL[],2,FALSE)</f>
        <v>TEC. YADIRA ESPINOSA LUGO</v>
      </c>
      <c r="L408" s="496" t="str">
        <f>VLOOKUP(MUEBLES2[[#This Row],[Núm. De nomina]],PERSONAL[],3,FALSE)</f>
        <v>RADIOLOGO</v>
      </c>
      <c r="M408" s="499" t="s">
        <v>4907</v>
      </c>
      <c r="N408" s="529" t="s">
        <v>4758</v>
      </c>
      <c r="O408" s="497" t="str">
        <f>VLOOKUP(MUEBLES2[[#This Row],[No. Del Bien ]],BIENES[],2,FALSE)</f>
        <v xml:space="preserve">SILLA PLEGABLE  </v>
      </c>
      <c r="P408" s="499" t="s">
        <v>3041</v>
      </c>
      <c r="Q408" s="529" t="s">
        <v>5344</v>
      </c>
      <c r="R408" s="494" t="s">
        <v>39</v>
      </c>
      <c r="S408" s="494" t="s">
        <v>3042</v>
      </c>
      <c r="T408" s="494" t="s">
        <v>39</v>
      </c>
      <c r="U408" s="494" t="s">
        <v>3043</v>
      </c>
      <c r="V408" s="525">
        <v>44021</v>
      </c>
      <c r="W408" s="528">
        <v>3125</v>
      </c>
      <c r="X408" s="528">
        <v>0</v>
      </c>
      <c r="Y408" s="528">
        <v>3125</v>
      </c>
      <c r="Z408" s="510" t="s">
        <v>33</v>
      </c>
      <c r="AA408" s="546"/>
      <c r="AB408" s="493"/>
      <c r="AC408" s="600" t="s">
        <v>2358</v>
      </c>
      <c r="AD408" s="30"/>
      <c r="AE408" s="30"/>
      <c r="AF408" s="30"/>
      <c r="AG408" s="30"/>
      <c r="AH408" s="30"/>
      <c r="AI408" s="30"/>
      <c r="AJ408" s="30"/>
      <c r="AK408" s="30"/>
      <c r="AL408" s="30"/>
      <c r="AM408" s="30"/>
      <c r="AN408" s="30"/>
      <c r="AO408" s="30"/>
      <c r="AP408" s="30"/>
      <c r="AQ408" s="30"/>
      <c r="AR408" s="30"/>
      <c r="AS408" s="30"/>
      <c r="AT408" s="30"/>
      <c r="AU408" s="30"/>
      <c r="AV408" s="30"/>
      <c r="AW408" s="30"/>
      <c r="AX408" s="30"/>
      <c r="AY408" s="30"/>
      <c r="AZ408" s="30"/>
      <c r="BA408" s="30"/>
      <c r="BB408" s="30"/>
      <c r="BC408" s="30"/>
      <c r="BD408" s="30"/>
      <c r="BE408" s="30"/>
      <c r="BF408" s="30"/>
      <c r="BG408" s="30"/>
      <c r="BH408" s="30"/>
      <c r="BI408" s="30"/>
      <c r="BJ408" s="30"/>
      <c r="BK408" s="30"/>
      <c r="BL408" s="30"/>
      <c r="BM408" s="30"/>
      <c r="BN408" s="30"/>
      <c r="BO408" s="30"/>
      <c r="BP408" s="30"/>
      <c r="BQ408" s="30"/>
      <c r="BR408" s="30"/>
      <c r="BS408" s="30"/>
      <c r="BT408" s="30"/>
      <c r="BU408" s="30"/>
      <c r="BV408" s="30"/>
      <c r="BW408" s="30"/>
      <c r="BX408" s="30"/>
      <c r="BY408" s="30"/>
      <c r="BZ408" s="30"/>
      <c r="CA408" s="30"/>
      <c r="CB408" s="30"/>
      <c r="CC408" s="30"/>
      <c r="CD408" s="30"/>
      <c r="CE408" s="30"/>
      <c r="CF408" s="30"/>
      <c r="CG408" s="30"/>
      <c r="CH408" s="30"/>
      <c r="CI408" s="30"/>
      <c r="CJ408" s="30"/>
      <c r="CK408" s="30"/>
      <c r="CL408" s="30"/>
      <c r="CM408" s="30"/>
      <c r="CN408" s="30"/>
      <c r="CO408" s="30"/>
      <c r="CP408" s="30"/>
      <c r="CQ408" s="30"/>
      <c r="CR408" s="30"/>
      <c r="CS408" s="30"/>
      <c r="CT408" s="30"/>
      <c r="CU408" s="30"/>
      <c r="CV408" s="30"/>
      <c r="CW408" s="30"/>
      <c r="CX408" s="30"/>
      <c r="CY408" s="30"/>
      <c r="CZ408" s="30"/>
      <c r="DA408" s="30"/>
      <c r="DB408" s="30"/>
      <c r="DC408" s="30"/>
      <c r="DD408" s="30"/>
      <c r="DE408" s="30"/>
      <c r="DF408" s="30"/>
      <c r="DG408" s="30"/>
      <c r="DH408" s="30"/>
      <c r="DI408" s="30"/>
      <c r="DJ408" s="30"/>
      <c r="DK408" s="30"/>
      <c r="DL408" s="30"/>
      <c r="DM408" s="30"/>
      <c r="DN408" s="30"/>
      <c r="DO408" s="30"/>
      <c r="DP408" s="30"/>
      <c r="DQ408" s="30"/>
      <c r="DR408" s="30"/>
      <c r="DS408" s="30"/>
      <c r="DT408" s="30"/>
      <c r="DU408" s="30"/>
      <c r="DV408" s="30"/>
      <c r="DW408" s="30"/>
      <c r="DX408" s="30"/>
      <c r="DY408" s="30"/>
      <c r="DZ408" s="30"/>
      <c r="EA408" s="30"/>
      <c r="EB408" s="30"/>
      <c r="EC408" s="30"/>
      <c r="ED408" s="30"/>
      <c r="EE408" s="30"/>
      <c r="EF408" s="30"/>
      <c r="EG408" s="30"/>
      <c r="EH408" s="30"/>
      <c r="EI408" s="30"/>
      <c r="EJ408" s="30"/>
      <c r="EK408" s="30"/>
      <c r="EL408" s="30"/>
      <c r="EM408" s="30"/>
      <c r="EN408" s="30"/>
      <c r="EO408" s="30"/>
      <c r="EP408" s="30"/>
      <c r="EQ408" s="30"/>
      <c r="ER408" s="30"/>
      <c r="ES408" s="30"/>
      <c r="ET408" s="30"/>
      <c r="EU408" s="30"/>
      <c r="EV408" s="30"/>
      <c r="EW408" s="30"/>
      <c r="EX408" s="30"/>
      <c r="EY408" s="30"/>
      <c r="EZ408" s="30"/>
      <c r="FA408" s="30"/>
      <c r="FB408" s="30"/>
      <c r="FC408" s="30"/>
      <c r="FD408" s="30"/>
      <c r="FE408" s="30"/>
      <c r="FF408" s="30"/>
      <c r="FG408" s="30"/>
      <c r="FH408" s="30"/>
      <c r="FI408" s="30"/>
      <c r="FJ408" s="30"/>
      <c r="FK408" s="30"/>
      <c r="FL408" s="30"/>
      <c r="FM408" s="30"/>
      <c r="FN408" s="30"/>
      <c r="FO408" s="30"/>
      <c r="FP408" s="30"/>
      <c r="FQ408" s="30"/>
      <c r="FR408" s="30"/>
      <c r="FS408" s="30"/>
      <c r="FT408" s="30"/>
      <c r="FU408" s="30"/>
      <c r="FV408" s="30"/>
      <c r="FW408" s="30"/>
      <c r="FX408" s="30"/>
      <c r="FY408" s="30"/>
      <c r="FZ408" s="30"/>
      <c r="GA408" s="30"/>
      <c r="GB408" s="30"/>
      <c r="GC408" s="30"/>
      <c r="GD408" s="30"/>
      <c r="GE408" s="30"/>
      <c r="GF408" s="30"/>
      <c r="GG408" s="30"/>
      <c r="GH408" s="30"/>
      <c r="GI408" s="30"/>
      <c r="GJ408" s="30"/>
      <c r="GK408" s="30"/>
      <c r="GL408" s="30"/>
      <c r="GM408" s="30"/>
      <c r="GN408" s="30"/>
      <c r="GO408" s="30"/>
      <c r="GP408" s="30"/>
      <c r="GQ408" s="30"/>
      <c r="GR408" s="30"/>
      <c r="GS408" s="30"/>
      <c r="GT408" s="30"/>
      <c r="GU408" s="30"/>
      <c r="GV408" s="30"/>
      <c r="GW408" s="30"/>
      <c r="GX408" s="30"/>
      <c r="GY408" s="30"/>
      <c r="GZ408" s="30"/>
      <c r="HA408" s="30"/>
      <c r="HB408" s="30"/>
      <c r="HC408" s="30"/>
      <c r="HD408" s="30"/>
      <c r="HE408" s="30"/>
      <c r="HF408" s="30"/>
      <c r="HG408" s="30"/>
      <c r="HH408" s="30"/>
      <c r="HI408" s="30"/>
      <c r="HJ408" s="30"/>
      <c r="HK408" s="30"/>
      <c r="HL408" s="30"/>
      <c r="HM408" s="30"/>
      <c r="HN408" s="30"/>
      <c r="HO408" s="30"/>
      <c r="HP408" s="30"/>
      <c r="HQ408" s="30"/>
      <c r="HR408" s="30"/>
      <c r="HS408" s="30"/>
      <c r="HT408" s="30"/>
      <c r="HU408" s="30"/>
      <c r="HV408" s="30"/>
      <c r="HW408" s="30"/>
      <c r="HX408" s="30"/>
      <c r="HY408" s="30"/>
      <c r="HZ408" s="30"/>
      <c r="IA408" s="30"/>
      <c r="IB408" s="30"/>
      <c r="IC408" s="30"/>
      <c r="ID408" s="30"/>
      <c r="IE408" s="30"/>
      <c r="IF408" s="30"/>
      <c r="IG408" s="30"/>
      <c r="IH408" s="30"/>
      <c r="II408" s="30"/>
      <c r="IJ408" s="30"/>
      <c r="IK408" s="30"/>
      <c r="IL408" s="30"/>
      <c r="IM408" s="30"/>
      <c r="IN408" s="30"/>
      <c r="IO408" s="30"/>
      <c r="IP408" s="30"/>
      <c r="IQ408" s="30"/>
      <c r="IR408" s="30"/>
      <c r="IS408" s="30"/>
      <c r="IT408" s="30"/>
      <c r="IU408" s="30"/>
      <c r="IV408" s="30"/>
      <c r="IW408" s="30"/>
      <c r="IX408" s="30"/>
      <c r="IY408" s="30"/>
      <c r="IZ408" s="30"/>
      <c r="JA408" s="30"/>
      <c r="JB408" s="30"/>
      <c r="JC408" s="30"/>
      <c r="JD408" s="30"/>
      <c r="JE408" s="30"/>
      <c r="JF408" s="30"/>
      <c r="JG408" s="30"/>
      <c r="JH408" s="30"/>
      <c r="JI408" s="30"/>
      <c r="JJ408" s="30"/>
      <c r="JK408" s="30"/>
      <c r="JL408" s="30"/>
      <c r="JM408" s="30"/>
      <c r="JN408" s="30"/>
      <c r="JO408" s="30"/>
      <c r="JP408" s="30"/>
      <c r="JQ408" s="30"/>
      <c r="JR408" s="30"/>
      <c r="JS408" s="30"/>
      <c r="JT408" s="30"/>
      <c r="JU408" s="30"/>
      <c r="JV408" s="30"/>
      <c r="JW408" s="30"/>
      <c r="JX408" s="30"/>
      <c r="JY408" s="30"/>
      <c r="JZ408" s="30"/>
      <c r="KA408" s="30"/>
      <c r="KB408" s="30"/>
      <c r="KC408" s="30"/>
      <c r="KD408" s="30"/>
      <c r="KE408" s="30"/>
      <c r="KF408" s="30"/>
      <c r="KG408" s="30"/>
      <c r="KH408" s="30"/>
      <c r="KI408" s="30"/>
      <c r="KJ408" s="30"/>
      <c r="KK408" s="30"/>
      <c r="KL408" s="30"/>
      <c r="KM408" s="30"/>
      <c r="KN408" s="30"/>
      <c r="KO408" s="30"/>
      <c r="KP408" s="30"/>
      <c r="KQ408" s="30"/>
      <c r="KR408" s="30"/>
      <c r="KS408" s="30"/>
      <c r="KT408" s="30"/>
      <c r="KU408" s="30"/>
      <c r="KV408" s="30"/>
      <c r="KW408" s="30"/>
      <c r="KX408" s="30"/>
      <c r="KY408" s="30"/>
      <c r="KZ408" s="30"/>
      <c r="LA408" s="30"/>
      <c r="LB408" s="30"/>
      <c r="LC408" s="30"/>
      <c r="LD408" s="30"/>
      <c r="LE408" s="30"/>
      <c r="LF408" s="30"/>
      <c r="LG408" s="30"/>
      <c r="LH408" s="30"/>
      <c r="LI408" s="30"/>
      <c r="LJ408" s="30"/>
      <c r="LK408" s="30"/>
      <c r="LL408" s="30"/>
      <c r="LM408" s="30"/>
      <c r="LN408" s="30"/>
      <c r="LO408" s="30"/>
      <c r="LP408" s="30"/>
      <c r="LQ408" s="30"/>
      <c r="LR408" s="30"/>
      <c r="LS408" s="30"/>
      <c r="LT408" s="30"/>
    </row>
    <row r="409" spans="1:332" s="31" customFormat="1" ht="110.25" x14ac:dyDescent="0.25">
      <c r="A409" s="662" t="str">
        <f>CONCATENATE(MUEBLES2[[#This Row],[No..]],"-",MUEBLES2[[#This Row],[No. Area ]],"-",MUEBLES2[[#This Row],[No. Del Bien ]],"-",MUEBLES2[[#This Row],[No. Consecutivo del Bien ]],"-",MUEBLES2[[#This Row],[No. de inventario]])</f>
        <v>05-49-115-058-0403</v>
      </c>
      <c r="B409" s="495"/>
      <c r="C409" s="495" t="s">
        <v>7127</v>
      </c>
      <c r="D409" s="494" t="s">
        <v>4063</v>
      </c>
      <c r="E409" s="495" t="str">
        <f>VLOOKUP(MUEBLES2[[#This Row],[No..]],EDIFICIOS[],2,FALSE)</f>
        <v>SISTEMA MUNICIPAL DIF</v>
      </c>
      <c r="F409" s="495" t="str">
        <f>VLOOKUP(MUEBLES2[[#This Row],[No..]],EDIFICIOS[],3,FALSE)</f>
        <v>AV. REFORMA S/N, SECCIÓN NORTE, MANZANA 2, SANTIAGO DE ANAYA, HIDALGO</v>
      </c>
      <c r="G409" s="496" t="s">
        <v>4294</v>
      </c>
      <c r="H409" s="494" t="str">
        <f>VLOOKUP(MUEBLES2[[#This Row],[No. Area ]],AREAS[],2,FALSE)</f>
        <v xml:space="preserve">COORDINACION DEL SISTEMA </v>
      </c>
      <c r="I409" s="496" t="str">
        <f>VLOOKUP(MUEBLES2[[#This Row],[No. Area ]],AREAS[],5,FALSE)</f>
        <v>LIC. CRISTINA DOLORES MORENO</v>
      </c>
      <c r="J409" s="496">
        <v>70</v>
      </c>
      <c r="K409" s="494" t="str">
        <f>VLOOKUP(MUEBLES2[[#This Row],[Núm. De nomina]],PERSONAL[],2,FALSE)</f>
        <v>LIC. CRISTINA DOLORES MORENO</v>
      </c>
      <c r="L409" s="496" t="str">
        <f>VLOOKUP(MUEBLES2[[#This Row],[Núm. De nomina]],PERSONAL[],3,FALSE)</f>
        <v>COORDINADORA</v>
      </c>
      <c r="M409" s="494" t="s">
        <v>4379</v>
      </c>
      <c r="N409" s="529" t="s">
        <v>4749</v>
      </c>
      <c r="O409" s="497" t="str">
        <f>VLOOKUP(MUEBLES2[[#This Row],[No. Del Bien ]],BIENES[],2,FALSE)</f>
        <v xml:space="preserve">ESCRITORIO </v>
      </c>
      <c r="P409" s="499" t="s">
        <v>3049</v>
      </c>
      <c r="Q409" s="529" t="s">
        <v>5345</v>
      </c>
      <c r="R409" s="494" t="s">
        <v>39</v>
      </c>
      <c r="S409" s="494" t="s">
        <v>3050</v>
      </c>
      <c r="T409" s="494" t="s">
        <v>39</v>
      </c>
      <c r="U409" s="494" t="s">
        <v>3051</v>
      </c>
      <c r="V409" s="525">
        <v>43914</v>
      </c>
      <c r="W409" s="528">
        <v>1799</v>
      </c>
      <c r="X409" s="528">
        <v>0</v>
      </c>
      <c r="Y409" s="528">
        <v>1799</v>
      </c>
      <c r="Z409" s="510" t="s">
        <v>33</v>
      </c>
      <c r="AA409" s="546"/>
      <c r="AB409" s="493"/>
      <c r="AC409" s="600" t="s">
        <v>2358</v>
      </c>
      <c r="AD409" s="30"/>
      <c r="AE409" s="30"/>
      <c r="AF409" s="30"/>
      <c r="AG409" s="30"/>
      <c r="AH409" s="30"/>
      <c r="AI409" s="30"/>
      <c r="AJ409" s="30"/>
      <c r="AK409" s="30"/>
      <c r="AL409" s="30"/>
      <c r="AM409" s="30"/>
      <c r="AN409" s="30"/>
      <c r="AO409" s="30"/>
      <c r="AP409" s="30"/>
      <c r="AQ409" s="30"/>
      <c r="AR409" s="30"/>
      <c r="AS409" s="30"/>
      <c r="AT409" s="30"/>
      <c r="AU409" s="30"/>
      <c r="AV409" s="30"/>
      <c r="AW409" s="30"/>
      <c r="AX409" s="30"/>
      <c r="AY409" s="30"/>
      <c r="AZ409" s="30"/>
      <c r="BA409" s="30"/>
      <c r="BB409" s="30"/>
      <c r="BC409" s="30"/>
      <c r="BD409" s="30"/>
      <c r="BE409" s="30"/>
      <c r="BF409" s="30"/>
      <c r="BG409" s="30"/>
      <c r="BH409" s="30"/>
      <c r="BI409" s="30"/>
      <c r="BJ409" s="30"/>
      <c r="BK409" s="30"/>
      <c r="BL409" s="30"/>
      <c r="BM409" s="30"/>
      <c r="BN409" s="30"/>
      <c r="BO409" s="30"/>
      <c r="BP409" s="30"/>
      <c r="BQ409" s="30"/>
      <c r="BR409" s="30"/>
      <c r="BS409" s="30"/>
      <c r="BT409" s="30"/>
      <c r="BU409" s="30"/>
      <c r="BV409" s="30"/>
      <c r="BW409" s="30"/>
      <c r="BX409" s="30"/>
      <c r="BY409" s="30"/>
      <c r="BZ409" s="30"/>
      <c r="CA409" s="30"/>
      <c r="CB409" s="30"/>
      <c r="CC409" s="30"/>
      <c r="CD409" s="30"/>
      <c r="CE409" s="30"/>
      <c r="CF409" s="30"/>
      <c r="CG409" s="30"/>
      <c r="CH409" s="30"/>
      <c r="CI409" s="30"/>
      <c r="CJ409" s="30"/>
      <c r="CK409" s="30"/>
      <c r="CL409" s="30"/>
      <c r="CM409" s="30"/>
      <c r="CN409" s="30"/>
      <c r="CO409" s="30"/>
      <c r="CP409" s="30"/>
      <c r="CQ409" s="30"/>
      <c r="CR409" s="30"/>
      <c r="CS409" s="30"/>
      <c r="CT409" s="30"/>
      <c r="CU409" s="30"/>
      <c r="CV409" s="30"/>
      <c r="CW409" s="30"/>
      <c r="CX409" s="30"/>
      <c r="CY409" s="30"/>
      <c r="CZ409" s="30"/>
      <c r="DA409" s="30"/>
      <c r="DB409" s="30"/>
      <c r="DC409" s="30"/>
      <c r="DD409" s="30"/>
      <c r="DE409" s="30"/>
      <c r="DF409" s="30"/>
      <c r="DG409" s="30"/>
      <c r="DH409" s="30"/>
      <c r="DI409" s="30"/>
      <c r="DJ409" s="30"/>
      <c r="DK409" s="30"/>
      <c r="DL409" s="30"/>
      <c r="DM409" s="30"/>
      <c r="DN409" s="30"/>
      <c r="DO409" s="30"/>
      <c r="DP409" s="30"/>
      <c r="DQ409" s="30"/>
      <c r="DR409" s="30"/>
      <c r="DS409" s="30"/>
      <c r="DT409" s="30"/>
      <c r="DU409" s="30"/>
      <c r="DV409" s="30"/>
      <c r="DW409" s="30"/>
      <c r="DX409" s="30"/>
      <c r="DY409" s="30"/>
      <c r="DZ409" s="30"/>
      <c r="EA409" s="30"/>
      <c r="EB409" s="30"/>
      <c r="EC409" s="30"/>
      <c r="ED409" s="30"/>
      <c r="EE409" s="30"/>
      <c r="EF409" s="30"/>
      <c r="EG409" s="30"/>
      <c r="EH409" s="30"/>
      <c r="EI409" s="30"/>
      <c r="EJ409" s="30"/>
      <c r="EK409" s="30"/>
      <c r="EL409" s="30"/>
      <c r="EM409" s="30"/>
      <c r="EN409" s="30"/>
      <c r="EO409" s="30"/>
      <c r="EP409" s="30"/>
      <c r="EQ409" s="30"/>
      <c r="ER409" s="30"/>
      <c r="ES409" s="30"/>
      <c r="ET409" s="30"/>
      <c r="EU409" s="30"/>
      <c r="EV409" s="30"/>
      <c r="EW409" s="30"/>
      <c r="EX409" s="30"/>
      <c r="EY409" s="30"/>
      <c r="EZ409" s="30"/>
      <c r="FA409" s="30"/>
      <c r="FB409" s="30"/>
      <c r="FC409" s="30"/>
      <c r="FD409" s="30"/>
      <c r="FE409" s="30"/>
      <c r="FF409" s="30"/>
      <c r="FG409" s="30"/>
      <c r="FH409" s="30"/>
      <c r="FI409" s="30"/>
      <c r="FJ409" s="30"/>
      <c r="FK409" s="30"/>
      <c r="FL409" s="30"/>
      <c r="FM409" s="30"/>
      <c r="FN409" s="30"/>
      <c r="FO409" s="30"/>
      <c r="FP409" s="30"/>
      <c r="FQ409" s="30"/>
      <c r="FR409" s="30"/>
      <c r="FS409" s="30"/>
      <c r="FT409" s="30"/>
      <c r="FU409" s="30"/>
      <c r="FV409" s="30"/>
      <c r="FW409" s="30"/>
      <c r="FX409" s="30"/>
      <c r="FY409" s="30"/>
      <c r="FZ409" s="30"/>
      <c r="GA409" s="30"/>
      <c r="GB409" s="30"/>
      <c r="GC409" s="30"/>
      <c r="GD409" s="30"/>
      <c r="GE409" s="30"/>
      <c r="GF409" s="30"/>
      <c r="GG409" s="30"/>
      <c r="GH409" s="30"/>
      <c r="GI409" s="30"/>
      <c r="GJ409" s="30"/>
      <c r="GK409" s="30"/>
      <c r="GL409" s="30"/>
      <c r="GM409" s="30"/>
      <c r="GN409" s="30"/>
      <c r="GO409" s="30"/>
      <c r="GP409" s="30"/>
      <c r="GQ409" s="30"/>
      <c r="GR409" s="30"/>
      <c r="GS409" s="30"/>
      <c r="GT409" s="30"/>
      <c r="GU409" s="30"/>
      <c r="GV409" s="30"/>
      <c r="GW409" s="30"/>
      <c r="GX409" s="30"/>
      <c r="GY409" s="30"/>
      <c r="GZ409" s="30"/>
      <c r="HA409" s="30"/>
      <c r="HB409" s="30"/>
      <c r="HC409" s="30"/>
      <c r="HD409" s="30"/>
      <c r="HE409" s="30"/>
      <c r="HF409" s="30"/>
      <c r="HG409" s="30"/>
      <c r="HH409" s="30"/>
      <c r="HI409" s="30"/>
      <c r="HJ409" s="30"/>
      <c r="HK409" s="30"/>
      <c r="HL409" s="30"/>
      <c r="HM409" s="30"/>
      <c r="HN409" s="30"/>
      <c r="HO409" s="30"/>
      <c r="HP409" s="30"/>
      <c r="HQ409" s="30"/>
      <c r="HR409" s="30"/>
      <c r="HS409" s="30"/>
      <c r="HT409" s="30"/>
      <c r="HU409" s="30"/>
      <c r="HV409" s="30"/>
      <c r="HW409" s="30"/>
      <c r="HX409" s="30"/>
      <c r="HY409" s="30"/>
      <c r="HZ409" s="30"/>
      <c r="IA409" s="30"/>
      <c r="IB409" s="30"/>
      <c r="IC409" s="30"/>
      <c r="ID409" s="30"/>
      <c r="IE409" s="30"/>
      <c r="IF409" s="30"/>
      <c r="IG409" s="30"/>
      <c r="IH409" s="30"/>
      <c r="II409" s="30"/>
      <c r="IJ409" s="30"/>
      <c r="IK409" s="30"/>
      <c r="IL409" s="30"/>
      <c r="IM409" s="30"/>
      <c r="IN409" s="30"/>
      <c r="IO409" s="30"/>
      <c r="IP409" s="30"/>
      <c r="IQ409" s="30"/>
      <c r="IR409" s="30"/>
      <c r="IS409" s="30"/>
      <c r="IT409" s="30"/>
      <c r="IU409" s="30"/>
      <c r="IV409" s="30"/>
      <c r="IW409" s="30"/>
      <c r="IX409" s="30"/>
      <c r="IY409" s="30"/>
      <c r="IZ409" s="30"/>
      <c r="JA409" s="30"/>
      <c r="JB409" s="30"/>
      <c r="JC409" s="30"/>
      <c r="JD409" s="30"/>
      <c r="JE409" s="30"/>
      <c r="JF409" s="30"/>
      <c r="JG409" s="30"/>
      <c r="JH409" s="30"/>
      <c r="JI409" s="30"/>
      <c r="JJ409" s="30"/>
      <c r="JK409" s="30"/>
      <c r="JL409" s="30"/>
      <c r="JM409" s="30"/>
      <c r="JN409" s="30"/>
      <c r="JO409" s="30"/>
      <c r="JP409" s="30"/>
      <c r="JQ409" s="30"/>
      <c r="JR409" s="30"/>
      <c r="JS409" s="30"/>
      <c r="JT409" s="30"/>
      <c r="JU409" s="30"/>
      <c r="JV409" s="30"/>
      <c r="JW409" s="30"/>
      <c r="JX409" s="30"/>
      <c r="JY409" s="30"/>
      <c r="JZ409" s="30"/>
      <c r="KA409" s="30"/>
      <c r="KB409" s="30"/>
      <c r="KC409" s="30"/>
      <c r="KD409" s="30"/>
      <c r="KE409" s="30"/>
      <c r="KF409" s="30"/>
      <c r="KG409" s="30"/>
      <c r="KH409" s="30"/>
      <c r="KI409" s="30"/>
      <c r="KJ409" s="30"/>
      <c r="KK409" s="30"/>
      <c r="KL409" s="30"/>
      <c r="KM409" s="30"/>
      <c r="KN409" s="30"/>
      <c r="KO409" s="30"/>
      <c r="KP409" s="30"/>
      <c r="KQ409" s="30"/>
      <c r="KR409" s="30"/>
      <c r="KS409" s="30"/>
      <c r="KT409" s="30"/>
      <c r="KU409" s="30"/>
      <c r="KV409" s="30"/>
      <c r="KW409" s="30"/>
      <c r="KX409" s="30"/>
      <c r="KY409" s="30"/>
      <c r="KZ409" s="30"/>
      <c r="LA409" s="30"/>
      <c r="LB409" s="30"/>
      <c r="LC409" s="30"/>
      <c r="LD409" s="30"/>
      <c r="LE409" s="30"/>
      <c r="LF409" s="30"/>
      <c r="LG409" s="30"/>
      <c r="LH409" s="30"/>
      <c r="LI409" s="30"/>
      <c r="LJ409" s="30"/>
      <c r="LK409" s="30"/>
      <c r="LL409" s="30"/>
      <c r="LM409" s="30"/>
      <c r="LN409" s="30"/>
      <c r="LO409" s="30"/>
      <c r="LP409" s="30"/>
      <c r="LQ409" s="30"/>
      <c r="LR409" s="30"/>
      <c r="LS409" s="30"/>
      <c r="LT409" s="30"/>
    </row>
    <row r="410" spans="1:332" s="31" customFormat="1" ht="141.75" x14ac:dyDescent="0.25">
      <c r="A410" s="662" t="str">
        <f>CONCATENATE(MUEBLES2[[#This Row],[No..]],"-",MUEBLES2[[#This Row],[No. Area ]],"-",MUEBLES2[[#This Row],[No. Del Bien ]],"-",MUEBLES2[[#This Row],[No. Consecutivo del Bien ]],"-",MUEBLES2[[#This Row],[No. de inventario]])</f>
        <v>05-51-271-027-0404</v>
      </c>
      <c r="B410" s="495"/>
      <c r="C410" s="495" t="s">
        <v>7128</v>
      </c>
      <c r="D410" s="494" t="s">
        <v>4063</v>
      </c>
      <c r="E410" s="495" t="str">
        <f>VLOOKUP(MUEBLES2[[#This Row],[No..]],EDIFICIOS[],2,FALSE)</f>
        <v>SISTEMA MUNICIPAL DIF</v>
      </c>
      <c r="F410" s="495" t="str">
        <f>VLOOKUP(MUEBLES2[[#This Row],[No..]],EDIFICIOS[],3,FALSE)</f>
        <v>AV. REFORMA S/N, SECCIÓN NORTE, MANZANA 2, SANTIAGO DE ANAYA, HIDALGO</v>
      </c>
      <c r="G410" s="496" t="s">
        <v>4296</v>
      </c>
      <c r="H410" s="494" t="str">
        <f>VLOOKUP(MUEBLES2[[#This Row],[No. Area ]],AREAS[],2,FALSE)</f>
        <v>UNIDAD BÁSICA DE REHABILITACIÓN</v>
      </c>
      <c r="I410" s="496" t="str">
        <f>VLOOKUP(MUEBLES2[[#This Row],[No. Area ]],AREAS[],5,FALSE)</f>
        <v>C. BELEN GONZÁLEZ BARRERA</v>
      </c>
      <c r="J410" s="496">
        <v>110</v>
      </c>
      <c r="K410" s="494" t="str">
        <f>VLOOKUP(MUEBLES2[[#This Row],[Núm. De nomina]],PERSONAL[],2,FALSE)</f>
        <v>PSIC. MARÍA JOSÉ HERNÁNDEZ VALDEZ</v>
      </c>
      <c r="L410" s="496" t="str">
        <f>VLOOKUP(MUEBLES2[[#This Row],[Núm. De nomina]],PERSONAL[],3,FALSE)</f>
        <v>PSICOLOGA</v>
      </c>
      <c r="M410" s="494" t="s">
        <v>4904</v>
      </c>
      <c r="N410" s="529" t="s">
        <v>4718</v>
      </c>
      <c r="O410" s="497" t="str">
        <f>VLOOKUP(MUEBLES2[[#This Row],[No. Del Bien ]],BIENES[],2,FALSE)</f>
        <v xml:space="preserve">SILLA AJUSTABLE </v>
      </c>
      <c r="P410" s="499" t="s">
        <v>3053</v>
      </c>
      <c r="Q410" s="529" t="s">
        <v>5346</v>
      </c>
      <c r="R410" s="494" t="s">
        <v>39</v>
      </c>
      <c r="S410" s="494" t="s">
        <v>3054</v>
      </c>
      <c r="T410" s="494" t="s">
        <v>39</v>
      </c>
      <c r="U410" s="494" t="s">
        <v>3055</v>
      </c>
      <c r="V410" s="525">
        <v>43914</v>
      </c>
      <c r="W410" s="528">
        <v>1099.51</v>
      </c>
      <c r="X410" s="528">
        <v>1099.51</v>
      </c>
      <c r="Y410" s="528">
        <v>1099.51</v>
      </c>
      <c r="Z410" s="510" t="s">
        <v>33</v>
      </c>
      <c r="AA410" s="546"/>
      <c r="AB410" s="493"/>
      <c r="AC410" s="600" t="s">
        <v>2358</v>
      </c>
      <c r="AD410" s="30"/>
      <c r="AE410" s="30"/>
      <c r="AF410" s="30"/>
      <c r="AG410" s="30"/>
      <c r="AH410" s="30"/>
      <c r="AI410" s="30"/>
      <c r="AJ410" s="30"/>
      <c r="AK410" s="30"/>
      <c r="AL410" s="30"/>
      <c r="AM410" s="30"/>
      <c r="AN410" s="30"/>
      <c r="AO410" s="30"/>
      <c r="AP410" s="30"/>
      <c r="AQ410" s="30"/>
      <c r="AR410" s="30"/>
      <c r="AS410" s="30"/>
      <c r="AT410" s="30"/>
      <c r="AU410" s="30"/>
      <c r="AV410" s="30"/>
      <c r="AW410" s="30"/>
      <c r="AX410" s="30"/>
      <c r="AY410" s="30"/>
      <c r="AZ410" s="30"/>
      <c r="BA410" s="30"/>
      <c r="BB410" s="30"/>
      <c r="BC410" s="30"/>
      <c r="BD410" s="30"/>
      <c r="BE410" s="30"/>
      <c r="BF410" s="30"/>
      <c r="BG410" s="30"/>
      <c r="BH410" s="30"/>
      <c r="BI410" s="30"/>
      <c r="BJ410" s="30"/>
      <c r="BK410" s="30"/>
      <c r="BL410" s="30"/>
      <c r="BM410" s="30"/>
      <c r="BN410" s="30"/>
      <c r="BO410" s="30"/>
      <c r="BP410" s="30"/>
      <c r="BQ410" s="30"/>
      <c r="BR410" s="30"/>
      <c r="BS410" s="30"/>
      <c r="BT410" s="30"/>
      <c r="BU410" s="30"/>
      <c r="BV410" s="30"/>
      <c r="BW410" s="30"/>
      <c r="BX410" s="30"/>
      <c r="BY410" s="30"/>
      <c r="BZ410" s="30"/>
      <c r="CA410" s="30"/>
      <c r="CB410" s="30"/>
      <c r="CC410" s="30"/>
      <c r="CD410" s="30"/>
      <c r="CE410" s="30"/>
      <c r="CF410" s="30"/>
      <c r="CG410" s="30"/>
      <c r="CH410" s="30"/>
      <c r="CI410" s="30"/>
      <c r="CJ410" s="30"/>
      <c r="CK410" s="30"/>
      <c r="CL410" s="30"/>
      <c r="CM410" s="30"/>
      <c r="CN410" s="30"/>
      <c r="CO410" s="30"/>
      <c r="CP410" s="30"/>
      <c r="CQ410" s="30"/>
      <c r="CR410" s="30"/>
      <c r="CS410" s="30"/>
      <c r="CT410" s="30"/>
      <c r="CU410" s="30"/>
      <c r="CV410" s="30"/>
      <c r="CW410" s="30"/>
      <c r="CX410" s="30"/>
      <c r="CY410" s="30"/>
      <c r="CZ410" s="30"/>
      <c r="DA410" s="30"/>
      <c r="DB410" s="30"/>
      <c r="DC410" s="30"/>
      <c r="DD410" s="30"/>
      <c r="DE410" s="30"/>
      <c r="DF410" s="30"/>
      <c r="DG410" s="30"/>
      <c r="DH410" s="30"/>
      <c r="DI410" s="30"/>
      <c r="DJ410" s="30"/>
      <c r="DK410" s="30"/>
      <c r="DL410" s="30"/>
      <c r="DM410" s="30"/>
      <c r="DN410" s="30"/>
      <c r="DO410" s="30"/>
      <c r="DP410" s="30"/>
      <c r="DQ410" s="30"/>
      <c r="DR410" s="30"/>
      <c r="DS410" s="30"/>
      <c r="DT410" s="30"/>
      <c r="DU410" s="30"/>
      <c r="DV410" s="30"/>
      <c r="DW410" s="30"/>
      <c r="DX410" s="30"/>
      <c r="DY410" s="30"/>
      <c r="DZ410" s="30"/>
      <c r="EA410" s="30"/>
      <c r="EB410" s="30"/>
      <c r="EC410" s="30"/>
      <c r="ED410" s="30"/>
      <c r="EE410" s="30"/>
      <c r="EF410" s="30"/>
      <c r="EG410" s="30"/>
      <c r="EH410" s="30"/>
      <c r="EI410" s="30"/>
      <c r="EJ410" s="30"/>
      <c r="EK410" s="30"/>
      <c r="EL410" s="30"/>
      <c r="EM410" s="30"/>
      <c r="EN410" s="30"/>
      <c r="EO410" s="30"/>
      <c r="EP410" s="30"/>
      <c r="EQ410" s="30"/>
      <c r="ER410" s="30"/>
      <c r="ES410" s="30"/>
      <c r="ET410" s="30"/>
      <c r="EU410" s="30"/>
      <c r="EV410" s="30"/>
      <c r="EW410" s="30"/>
      <c r="EX410" s="30"/>
      <c r="EY410" s="30"/>
      <c r="EZ410" s="30"/>
      <c r="FA410" s="30"/>
      <c r="FB410" s="30"/>
      <c r="FC410" s="30"/>
      <c r="FD410" s="30"/>
      <c r="FE410" s="30"/>
      <c r="FF410" s="30"/>
      <c r="FG410" s="30"/>
      <c r="FH410" s="30"/>
      <c r="FI410" s="30"/>
      <c r="FJ410" s="30"/>
      <c r="FK410" s="30"/>
      <c r="FL410" s="30"/>
      <c r="FM410" s="30"/>
      <c r="FN410" s="30"/>
      <c r="FO410" s="30"/>
      <c r="FP410" s="30"/>
      <c r="FQ410" s="30"/>
      <c r="FR410" s="30"/>
      <c r="FS410" s="30"/>
      <c r="FT410" s="30"/>
      <c r="FU410" s="30"/>
      <c r="FV410" s="30"/>
      <c r="FW410" s="30"/>
      <c r="FX410" s="30"/>
      <c r="FY410" s="30"/>
      <c r="FZ410" s="30"/>
      <c r="GA410" s="30"/>
      <c r="GB410" s="30"/>
      <c r="GC410" s="30"/>
      <c r="GD410" s="30"/>
      <c r="GE410" s="30"/>
      <c r="GF410" s="30"/>
      <c r="GG410" s="30"/>
      <c r="GH410" s="30"/>
      <c r="GI410" s="30"/>
      <c r="GJ410" s="30"/>
      <c r="GK410" s="30"/>
      <c r="GL410" s="30"/>
      <c r="GM410" s="30"/>
      <c r="GN410" s="30"/>
      <c r="GO410" s="30"/>
      <c r="GP410" s="30"/>
      <c r="GQ410" s="30"/>
      <c r="GR410" s="30"/>
      <c r="GS410" s="30"/>
      <c r="GT410" s="30"/>
      <c r="GU410" s="30"/>
      <c r="GV410" s="30"/>
      <c r="GW410" s="30"/>
      <c r="GX410" s="30"/>
      <c r="GY410" s="30"/>
      <c r="GZ410" s="30"/>
      <c r="HA410" s="30"/>
      <c r="HB410" s="30"/>
      <c r="HC410" s="30"/>
      <c r="HD410" s="30"/>
      <c r="HE410" s="30"/>
      <c r="HF410" s="30"/>
      <c r="HG410" s="30"/>
      <c r="HH410" s="30"/>
      <c r="HI410" s="30"/>
      <c r="HJ410" s="30"/>
      <c r="HK410" s="30"/>
      <c r="HL410" s="30"/>
      <c r="HM410" s="30"/>
      <c r="HN410" s="30"/>
      <c r="HO410" s="30"/>
      <c r="HP410" s="30"/>
      <c r="HQ410" s="30"/>
      <c r="HR410" s="30"/>
      <c r="HS410" s="30"/>
      <c r="HT410" s="30"/>
      <c r="HU410" s="30"/>
      <c r="HV410" s="30"/>
      <c r="HW410" s="30"/>
      <c r="HX410" s="30"/>
      <c r="HY410" s="30"/>
      <c r="HZ410" s="30"/>
      <c r="IA410" s="30"/>
      <c r="IB410" s="30"/>
      <c r="IC410" s="30"/>
      <c r="ID410" s="30"/>
      <c r="IE410" s="30"/>
      <c r="IF410" s="30"/>
      <c r="IG410" s="30"/>
      <c r="IH410" s="30"/>
      <c r="II410" s="30"/>
      <c r="IJ410" s="30"/>
      <c r="IK410" s="30"/>
      <c r="IL410" s="30"/>
      <c r="IM410" s="30"/>
      <c r="IN410" s="30"/>
      <c r="IO410" s="30"/>
      <c r="IP410" s="30"/>
      <c r="IQ410" s="30"/>
      <c r="IR410" s="30"/>
      <c r="IS410" s="30"/>
      <c r="IT410" s="30"/>
      <c r="IU410" s="30"/>
      <c r="IV410" s="30"/>
      <c r="IW410" s="30"/>
      <c r="IX410" s="30"/>
      <c r="IY410" s="30"/>
      <c r="IZ410" s="30"/>
      <c r="JA410" s="30"/>
      <c r="JB410" s="30"/>
      <c r="JC410" s="30"/>
      <c r="JD410" s="30"/>
      <c r="JE410" s="30"/>
      <c r="JF410" s="30"/>
      <c r="JG410" s="30"/>
      <c r="JH410" s="30"/>
      <c r="JI410" s="30"/>
      <c r="JJ410" s="30"/>
      <c r="JK410" s="30"/>
      <c r="JL410" s="30"/>
      <c r="JM410" s="30"/>
      <c r="JN410" s="30"/>
      <c r="JO410" s="30"/>
      <c r="JP410" s="30"/>
      <c r="JQ410" s="30"/>
      <c r="JR410" s="30"/>
      <c r="JS410" s="30"/>
      <c r="JT410" s="30"/>
      <c r="JU410" s="30"/>
      <c r="JV410" s="30"/>
      <c r="JW410" s="30"/>
      <c r="JX410" s="30"/>
      <c r="JY410" s="30"/>
      <c r="JZ410" s="30"/>
      <c r="KA410" s="30"/>
      <c r="KB410" s="30"/>
      <c r="KC410" s="30"/>
      <c r="KD410" s="30"/>
      <c r="KE410" s="30"/>
      <c r="KF410" s="30"/>
      <c r="KG410" s="30"/>
      <c r="KH410" s="30"/>
      <c r="KI410" s="30"/>
      <c r="KJ410" s="30"/>
      <c r="KK410" s="30"/>
      <c r="KL410" s="30"/>
      <c r="KM410" s="30"/>
      <c r="KN410" s="30"/>
      <c r="KO410" s="30"/>
      <c r="KP410" s="30"/>
      <c r="KQ410" s="30"/>
      <c r="KR410" s="30"/>
      <c r="KS410" s="30"/>
      <c r="KT410" s="30"/>
      <c r="KU410" s="30"/>
      <c r="KV410" s="30"/>
      <c r="KW410" s="30"/>
      <c r="KX410" s="30"/>
      <c r="KY410" s="30"/>
      <c r="KZ410" s="30"/>
      <c r="LA410" s="30"/>
      <c r="LB410" s="30"/>
      <c r="LC410" s="30"/>
      <c r="LD410" s="30"/>
      <c r="LE410" s="30"/>
      <c r="LF410" s="30"/>
      <c r="LG410" s="30"/>
      <c r="LH410" s="30"/>
      <c r="LI410" s="30"/>
      <c r="LJ410" s="30"/>
      <c r="LK410" s="30"/>
      <c r="LL410" s="30"/>
      <c r="LM410" s="30"/>
      <c r="LN410" s="30"/>
      <c r="LO410" s="30"/>
      <c r="LP410" s="30"/>
      <c r="LQ410" s="30"/>
      <c r="LR410" s="30"/>
      <c r="LS410" s="30"/>
      <c r="LT410" s="30"/>
    </row>
    <row r="411" spans="1:332" s="31" customFormat="1" ht="110.25" x14ac:dyDescent="0.25">
      <c r="A411" s="662" t="str">
        <f>CONCATENATE(MUEBLES2[[#This Row],[No..]],"-",MUEBLES2[[#This Row],[No. Area ]],"-",MUEBLES2[[#This Row],[No. Del Bien ]],"-",MUEBLES2[[#This Row],[No. Consecutivo del Bien ]],"-",MUEBLES2[[#This Row],[No. de inventario]])</f>
        <v>05-50-193-001-0405</v>
      </c>
      <c r="B411" s="495"/>
      <c r="C411" s="495" t="s">
        <v>7129</v>
      </c>
      <c r="D411" s="494" t="s">
        <v>4063</v>
      </c>
      <c r="E411" s="495" t="str">
        <f>VLOOKUP(MUEBLES2[[#This Row],[No..]],EDIFICIOS[],2,FALSE)</f>
        <v>SISTEMA MUNICIPAL DIF</v>
      </c>
      <c r="F411" s="495" t="str">
        <f>VLOOKUP(MUEBLES2[[#This Row],[No..]],EDIFICIOS[],3,FALSE)</f>
        <v>AV. REFORMA S/N, SECCIÓN NORTE, MANZANA 2, SANTIAGO DE ANAYA, HIDALGO</v>
      </c>
      <c r="G411" s="496" t="s">
        <v>4295</v>
      </c>
      <c r="H411" s="494" t="str">
        <f>VLOOKUP(MUEBLES2[[#This Row],[No. Area ]],AREAS[],2,FALSE)</f>
        <v>UNIDAD DE RADIOLOGÍA E IMAGEN</v>
      </c>
      <c r="I411" s="496" t="str">
        <f>VLOOKUP(MUEBLES2[[#This Row],[No. Area ]],AREAS[],5,FALSE)</f>
        <v>TEC. YADIRA ESPINOSA LUGO</v>
      </c>
      <c r="J411" s="496">
        <v>131</v>
      </c>
      <c r="K411" s="494" t="str">
        <f>VLOOKUP(MUEBLES2[[#This Row],[Núm. De nomina]],PERSONAL[],2,FALSE)</f>
        <v>TEC. YADIRA ESPINOSA LUGO</v>
      </c>
      <c r="L411" s="496" t="str">
        <f>VLOOKUP(MUEBLES2[[#This Row],[Núm. De nomina]],PERSONAL[],3,FALSE)</f>
        <v>RADIOLOGO</v>
      </c>
      <c r="M411" s="494" t="s">
        <v>4827</v>
      </c>
      <c r="N411" s="529" t="s">
        <v>4692</v>
      </c>
      <c r="O411" s="497" t="str">
        <f>VLOOKUP(MUEBLES2[[#This Row],[No. Del Bien ]],BIENES[],2,FALSE)</f>
        <v>MESA DE EXPLORACIÓN</v>
      </c>
      <c r="P411" s="499" t="s">
        <v>3057</v>
      </c>
      <c r="Q411" s="529" t="s">
        <v>5347</v>
      </c>
      <c r="R411" s="494" t="s">
        <v>557</v>
      </c>
      <c r="S411" s="494" t="s">
        <v>557</v>
      </c>
      <c r="T411" s="494" t="s">
        <v>557</v>
      </c>
      <c r="U411" s="494" t="s">
        <v>40</v>
      </c>
      <c r="V411" s="525"/>
      <c r="W411" s="528"/>
      <c r="X411" s="528"/>
      <c r="Y411" s="528"/>
      <c r="Z411" s="510" t="s">
        <v>26</v>
      </c>
      <c r="AA411" s="546"/>
      <c r="AB411" s="493"/>
      <c r="AC411" s="600" t="s">
        <v>2358</v>
      </c>
      <c r="AD411" s="30"/>
      <c r="AE411" s="30"/>
      <c r="AF411" s="30"/>
      <c r="AG411" s="30"/>
      <c r="AH411" s="30"/>
      <c r="AI411" s="30"/>
      <c r="AJ411" s="30"/>
      <c r="AK411" s="30"/>
      <c r="AL411" s="30"/>
      <c r="AM411" s="30"/>
      <c r="AN411" s="30"/>
      <c r="AO411" s="30"/>
      <c r="AP411" s="30"/>
      <c r="AQ411" s="30"/>
      <c r="AR411" s="30"/>
      <c r="AS411" s="30"/>
      <c r="AT411" s="30"/>
      <c r="AU411" s="30"/>
      <c r="AV411" s="30"/>
      <c r="AW411" s="30"/>
      <c r="AX411" s="30"/>
      <c r="AY411" s="30"/>
      <c r="AZ411" s="30"/>
      <c r="BA411" s="30"/>
      <c r="BB411" s="30"/>
      <c r="BC411" s="30"/>
      <c r="BD411" s="30"/>
      <c r="BE411" s="30"/>
      <c r="BF411" s="30"/>
      <c r="BG411" s="30"/>
      <c r="BH411" s="30"/>
      <c r="BI411" s="30"/>
      <c r="BJ411" s="30"/>
      <c r="BK411" s="30"/>
      <c r="BL411" s="30"/>
      <c r="BM411" s="30"/>
      <c r="BN411" s="30"/>
      <c r="BO411" s="30"/>
      <c r="BP411" s="30"/>
      <c r="BQ411" s="30"/>
      <c r="BR411" s="30"/>
      <c r="BS411" s="30"/>
      <c r="BT411" s="30"/>
      <c r="BU411" s="30"/>
      <c r="BV411" s="30"/>
      <c r="BW411" s="30"/>
      <c r="BX411" s="30"/>
      <c r="BY411" s="30"/>
      <c r="BZ411" s="30"/>
      <c r="CA411" s="30"/>
      <c r="CB411" s="30"/>
      <c r="CC411" s="30"/>
      <c r="CD411" s="30"/>
      <c r="CE411" s="30"/>
      <c r="CF411" s="30"/>
      <c r="CG411" s="30"/>
      <c r="CH411" s="30"/>
      <c r="CI411" s="30"/>
      <c r="CJ411" s="30"/>
      <c r="CK411" s="30"/>
      <c r="CL411" s="30"/>
      <c r="CM411" s="30"/>
      <c r="CN411" s="30"/>
      <c r="CO411" s="30"/>
      <c r="CP411" s="30"/>
      <c r="CQ411" s="30"/>
      <c r="CR411" s="30"/>
      <c r="CS411" s="30"/>
      <c r="CT411" s="30"/>
      <c r="CU411" s="30"/>
      <c r="CV411" s="30"/>
      <c r="CW411" s="30"/>
      <c r="CX411" s="30"/>
      <c r="CY411" s="30"/>
      <c r="CZ411" s="30"/>
      <c r="DA411" s="30"/>
      <c r="DB411" s="30"/>
      <c r="DC411" s="30"/>
      <c r="DD411" s="30"/>
      <c r="DE411" s="30"/>
      <c r="DF411" s="30"/>
      <c r="DG411" s="30"/>
      <c r="DH411" s="30"/>
      <c r="DI411" s="30"/>
      <c r="DJ411" s="30"/>
      <c r="DK411" s="30"/>
      <c r="DL411" s="30"/>
      <c r="DM411" s="30"/>
      <c r="DN411" s="30"/>
      <c r="DO411" s="30"/>
      <c r="DP411" s="30"/>
      <c r="DQ411" s="30"/>
      <c r="DR411" s="30"/>
      <c r="DS411" s="30"/>
      <c r="DT411" s="30"/>
      <c r="DU411" s="30"/>
      <c r="DV411" s="30"/>
      <c r="DW411" s="30"/>
      <c r="DX411" s="30"/>
      <c r="DY411" s="30"/>
      <c r="DZ411" s="30"/>
      <c r="EA411" s="30"/>
      <c r="EB411" s="30"/>
      <c r="EC411" s="30"/>
      <c r="ED411" s="30"/>
      <c r="EE411" s="30"/>
      <c r="EF411" s="30"/>
      <c r="EG411" s="30"/>
      <c r="EH411" s="30"/>
      <c r="EI411" s="30"/>
      <c r="EJ411" s="30"/>
      <c r="EK411" s="30"/>
      <c r="EL411" s="30"/>
      <c r="EM411" s="30"/>
      <c r="EN411" s="30"/>
      <c r="EO411" s="30"/>
      <c r="EP411" s="30"/>
      <c r="EQ411" s="30"/>
      <c r="ER411" s="30"/>
      <c r="ES411" s="30"/>
      <c r="ET411" s="30"/>
      <c r="EU411" s="30"/>
      <c r="EV411" s="30"/>
      <c r="EW411" s="30"/>
      <c r="EX411" s="30"/>
      <c r="EY411" s="30"/>
      <c r="EZ411" s="30"/>
      <c r="FA411" s="30"/>
      <c r="FB411" s="30"/>
      <c r="FC411" s="30"/>
      <c r="FD411" s="30"/>
      <c r="FE411" s="30"/>
      <c r="FF411" s="30"/>
      <c r="FG411" s="30"/>
      <c r="FH411" s="30"/>
      <c r="FI411" s="30"/>
      <c r="FJ411" s="30"/>
      <c r="FK411" s="30"/>
      <c r="FL411" s="30"/>
      <c r="FM411" s="30"/>
      <c r="FN411" s="30"/>
      <c r="FO411" s="30"/>
      <c r="FP411" s="30"/>
      <c r="FQ411" s="30"/>
      <c r="FR411" s="30"/>
      <c r="FS411" s="30"/>
      <c r="FT411" s="30"/>
      <c r="FU411" s="30"/>
      <c r="FV411" s="30"/>
      <c r="FW411" s="30"/>
      <c r="FX411" s="30"/>
      <c r="FY411" s="30"/>
      <c r="FZ411" s="30"/>
      <c r="GA411" s="30"/>
      <c r="GB411" s="30"/>
      <c r="GC411" s="30"/>
      <c r="GD411" s="30"/>
      <c r="GE411" s="30"/>
      <c r="GF411" s="30"/>
      <c r="GG411" s="30"/>
      <c r="GH411" s="30"/>
      <c r="GI411" s="30"/>
      <c r="GJ411" s="30"/>
      <c r="GK411" s="30"/>
      <c r="GL411" s="30"/>
      <c r="GM411" s="30"/>
      <c r="GN411" s="30"/>
      <c r="GO411" s="30"/>
      <c r="GP411" s="30"/>
      <c r="GQ411" s="30"/>
      <c r="GR411" s="30"/>
      <c r="GS411" s="30"/>
      <c r="GT411" s="30"/>
      <c r="GU411" s="30"/>
      <c r="GV411" s="30"/>
      <c r="GW411" s="30"/>
      <c r="GX411" s="30"/>
      <c r="GY411" s="30"/>
      <c r="GZ411" s="30"/>
      <c r="HA411" s="30"/>
      <c r="HB411" s="30"/>
      <c r="HC411" s="30"/>
      <c r="HD411" s="30"/>
      <c r="HE411" s="30"/>
      <c r="HF411" s="30"/>
      <c r="HG411" s="30"/>
      <c r="HH411" s="30"/>
      <c r="HI411" s="30"/>
      <c r="HJ411" s="30"/>
      <c r="HK411" s="30"/>
      <c r="HL411" s="30"/>
      <c r="HM411" s="30"/>
      <c r="HN411" s="30"/>
      <c r="HO411" s="30"/>
      <c r="HP411" s="30"/>
      <c r="HQ411" s="30"/>
      <c r="HR411" s="30"/>
      <c r="HS411" s="30"/>
      <c r="HT411" s="30"/>
      <c r="HU411" s="30"/>
      <c r="HV411" s="30"/>
      <c r="HW411" s="30"/>
      <c r="HX411" s="30"/>
      <c r="HY411" s="30"/>
      <c r="HZ411" s="30"/>
      <c r="IA411" s="30"/>
      <c r="IB411" s="30"/>
      <c r="IC411" s="30"/>
      <c r="ID411" s="30"/>
      <c r="IE411" s="30"/>
      <c r="IF411" s="30"/>
      <c r="IG411" s="30"/>
      <c r="IH411" s="30"/>
      <c r="II411" s="30"/>
      <c r="IJ411" s="30"/>
      <c r="IK411" s="30"/>
      <c r="IL411" s="30"/>
      <c r="IM411" s="30"/>
      <c r="IN411" s="30"/>
      <c r="IO411" s="30"/>
      <c r="IP411" s="30"/>
      <c r="IQ411" s="30"/>
      <c r="IR411" s="30"/>
      <c r="IS411" s="30"/>
      <c r="IT411" s="30"/>
      <c r="IU411" s="30"/>
      <c r="IV411" s="30"/>
      <c r="IW411" s="30"/>
      <c r="IX411" s="30"/>
      <c r="IY411" s="30"/>
      <c r="IZ411" s="30"/>
      <c r="JA411" s="30"/>
      <c r="JB411" s="30"/>
      <c r="JC411" s="30"/>
      <c r="JD411" s="30"/>
      <c r="JE411" s="30"/>
      <c r="JF411" s="30"/>
      <c r="JG411" s="30"/>
      <c r="JH411" s="30"/>
      <c r="JI411" s="30"/>
      <c r="JJ411" s="30"/>
      <c r="JK411" s="30"/>
      <c r="JL411" s="30"/>
      <c r="JM411" s="30"/>
      <c r="JN411" s="30"/>
      <c r="JO411" s="30"/>
      <c r="JP411" s="30"/>
      <c r="JQ411" s="30"/>
      <c r="JR411" s="30"/>
      <c r="JS411" s="30"/>
      <c r="JT411" s="30"/>
      <c r="JU411" s="30"/>
      <c r="JV411" s="30"/>
      <c r="JW411" s="30"/>
      <c r="JX411" s="30"/>
      <c r="JY411" s="30"/>
      <c r="JZ411" s="30"/>
      <c r="KA411" s="30"/>
      <c r="KB411" s="30"/>
      <c r="KC411" s="30"/>
      <c r="KD411" s="30"/>
      <c r="KE411" s="30"/>
      <c r="KF411" s="30"/>
      <c r="KG411" s="30"/>
      <c r="KH411" s="30"/>
      <c r="KI411" s="30"/>
      <c r="KJ411" s="30"/>
      <c r="KK411" s="30"/>
      <c r="KL411" s="30"/>
      <c r="KM411" s="30"/>
      <c r="KN411" s="30"/>
      <c r="KO411" s="30"/>
      <c r="KP411" s="30"/>
      <c r="KQ411" s="30"/>
      <c r="KR411" s="30"/>
      <c r="KS411" s="30"/>
      <c r="KT411" s="30"/>
      <c r="KU411" s="30"/>
      <c r="KV411" s="30"/>
      <c r="KW411" s="30"/>
      <c r="KX411" s="30"/>
      <c r="KY411" s="30"/>
      <c r="KZ411" s="30"/>
      <c r="LA411" s="30"/>
      <c r="LB411" s="30"/>
      <c r="LC411" s="30"/>
      <c r="LD411" s="30"/>
      <c r="LE411" s="30"/>
      <c r="LF411" s="30"/>
      <c r="LG411" s="30"/>
      <c r="LH411" s="30"/>
      <c r="LI411" s="30"/>
      <c r="LJ411" s="30"/>
      <c r="LK411" s="30"/>
      <c r="LL411" s="30"/>
      <c r="LM411" s="30"/>
      <c r="LN411" s="30"/>
      <c r="LO411" s="30"/>
      <c r="LP411" s="30"/>
      <c r="LQ411" s="30"/>
      <c r="LR411" s="30"/>
      <c r="LS411" s="30"/>
      <c r="LT411" s="30"/>
    </row>
    <row r="412" spans="1:332" s="31" customFormat="1" ht="110.25" x14ac:dyDescent="0.25">
      <c r="A412" s="662" t="str">
        <f>CONCATENATE(MUEBLES2[[#This Row],[No..]],"-",MUEBLES2[[#This Row],[No. Area ]],"-",MUEBLES2[[#This Row],[No. Del Bien ]],"-",MUEBLES2[[#This Row],[No. Consecutivo del Bien ]],"-",MUEBLES2[[#This Row],[No. de inventario]])</f>
        <v>05-51-192-016-0406</v>
      </c>
      <c r="B412" s="495"/>
      <c r="C412" s="495" t="s">
        <v>7130</v>
      </c>
      <c r="D412" s="494" t="s">
        <v>4063</v>
      </c>
      <c r="E412" s="495" t="str">
        <f>VLOOKUP(MUEBLES2[[#This Row],[No..]],EDIFICIOS[],2,FALSE)</f>
        <v>SISTEMA MUNICIPAL DIF</v>
      </c>
      <c r="F412" s="495" t="str">
        <f>VLOOKUP(MUEBLES2[[#This Row],[No..]],EDIFICIOS[],3,FALSE)</f>
        <v>AV. REFORMA S/N, SECCIÓN NORTE, MANZANA 2, SANTIAGO DE ANAYA, HIDALGO</v>
      </c>
      <c r="G412" s="496" t="s">
        <v>4296</v>
      </c>
      <c r="H412" s="494" t="str">
        <f>VLOOKUP(MUEBLES2[[#This Row],[No. Area ]],AREAS[],2,FALSE)</f>
        <v>UNIDAD BÁSICA DE REHABILITACIÓN</v>
      </c>
      <c r="I412" s="496" t="str">
        <f>VLOOKUP(MUEBLES2[[#This Row],[No. Area ]],AREAS[],5,FALSE)</f>
        <v>C. BELEN GONZÁLEZ BARRERA</v>
      </c>
      <c r="J412" s="496">
        <v>119</v>
      </c>
      <c r="K412" s="494" t="str">
        <f>VLOOKUP(MUEBLES2[[#This Row],[Núm. De nomina]],PERSONAL[],2,FALSE)</f>
        <v>C. BELEN GONZÁLEZ BARRERA</v>
      </c>
      <c r="L412" s="496" t="str">
        <f>VLOOKUP(MUEBLES2[[#This Row],[Núm. De nomina]],PERSONAL[],3,FALSE)</f>
        <v xml:space="preserve">TITULAR </v>
      </c>
      <c r="M412" s="494" t="s">
        <v>4826</v>
      </c>
      <c r="N412" s="529" t="s">
        <v>4707</v>
      </c>
      <c r="O412" s="497" t="str">
        <f>VLOOKUP(MUEBLES2[[#This Row],[No. Del Bien ]],BIENES[],2,FALSE)</f>
        <v xml:space="preserve">MESA </v>
      </c>
      <c r="P412" s="499" t="s">
        <v>3058</v>
      </c>
      <c r="Q412" s="529" t="s">
        <v>5348</v>
      </c>
      <c r="R412" s="494" t="s">
        <v>3059</v>
      </c>
      <c r="S412" s="494" t="s">
        <v>39</v>
      </c>
      <c r="T412" s="494" t="s">
        <v>39</v>
      </c>
      <c r="U412" s="494" t="s">
        <v>3039</v>
      </c>
      <c r="V412" s="525">
        <v>44007</v>
      </c>
      <c r="W412" s="528">
        <v>2440</v>
      </c>
      <c r="X412" s="528">
        <v>0</v>
      </c>
      <c r="Y412" s="528">
        <v>2440</v>
      </c>
      <c r="Z412" s="510" t="s">
        <v>33</v>
      </c>
      <c r="AA412" s="510"/>
      <c r="AB412" s="493"/>
      <c r="AC412" s="600" t="s">
        <v>26</v>
      </c>
      <c r="AD412" s="30"/>
      <c r="AE412" s="30"/>
      <c r="AF412" s="30"/>
      <c r="AG412" s="30"/>
      <c r="AH412" s="30"/>
      <c r="AI412" s="30"/>
      <c r="AJ412" s="30"/>
      <c r="AK412" s="30"/>
      <c r="AL412" s="30"/>
      <c r="AM412" s="30"/>
      <c r="AN412" s="30"/>
      <c r="AO412" s="30"/>
      <c r="AP412" s="30"/>
      <c r="AQ412" s="30"/>
      <c r="AR412" s="30"/>
      <c r="AS412" s="30"/>
      <c r="AT412" s="30"/>
      <c r="AU412" s="30"/>
      <c r="AV412" s="30"/>
      <c r="AW412" s="30"/>
      <c r="AX412" s="30"/>
      <c r="AY412" s="30"/>
      <c r="AZ412" s="30"/>
      <c r="BA412" s="30"/>
      <c r="BB412" s="30"/>
      <c r="BC412" s="30"/>
      <c r="BD412" s="30"/>
      <c r="BE412" s="30"/>
      <c r="BF412" s="30"/>
      <c r="BG412" s="30"/>
      <c r="BH412" s="30"/>
      <c r="BI412" s="30"/>
      <c r="BJ412" s="30"/>
      <c r="BK412" s="30"/>
      <c r="BL412" s="30"/>
      <c r="BM412" s="30"/>
      <c r="BN412" s="30"/>
      <c r="BO412" s="30"/>
      <c r="BP412" s="30"/>
      <c r="BQ412" s="30"/>
      <c r="BR412" s="30"/>
      <c r="BS412" s="30"/>
      <c r="BT412" s="30"/>
      <c r="BU412" s="30"/>
      <c r="BV412" s="30"/>
      <c r="BW412" s="30"/>
      <c r="BX412" s="30"/>
      <c r="BY412" s="30"/>
      <c r="BZ412" s="30"/>
      <c r="CA412" s="30"/>
      <c r="CB412" s="30"/>
      <c r="CC412" s="30"/>
      <c r="CD412" s="30"/>
      <c r="CE412" s="30"/>
      <c r="CF412" s="30"/>
      <c r="CG412" s="30"/>
      <c r="CH412" s="30"/>
      <c r="CI412" s="30"/>
      <c r="CJ412" s="30"/>
      <c r="CK412" s="30"/>
      <c r="CL412" s="30"/>
      <c r="CM412" s="30"/>
      <c r="CN412" s="30"/>
      <c r="CO412" s="30"/>
      <c r="CP412" s="30"/>
      <c r="CQ412" s="30"/>
      <c r="CR412" s="30"/>
      <c r="CS412" s="30"/>
      <c r="CT412" s="30"/>
      <c r="CU412" s="30"/>
      <c r="CV412" s="30"/>
      <c r="CW412" s="30"/>
      <c r="CX412" s="30"/>
      <c r="CY412" s="30"/>
      <c r="CZ412" s="30"/>
      <c r="DA412" s="30"/>
      <c r="DB412" s="30"/>
      <c r="DC412" s="30"/>
      <c r="DD412" s="30"/>
      <c r="DE412" s="30"/>
      <c r="DF412" s="30"/>
      <c r="DG412" s="30"/>
      <c r="DH412" s="30"/>
      <c r="DI412" s="30"/>
      <c r="DJ412" s="30"/>
      <c r="DK412" s="30"/>
      <c r="DL412" s="30"/>
      <c r="DM412" s="30"/>
      <c r="DN412" s="30"/>
      <c r="DO412" s="30"/>
      <c r="DP412" s="30"/>
      <c r="DQ412" s="30"/>
      <c r="DR412" s="30"/>
      <c r="DS412" s="30"/>
      <c r="DT412" s="30"/>
      <c r="DU412" s="30"/>
      <c r="DV412" s="30"/>
      <c r="DW412" s="30"/>
      <c r="DX412" s="30"/>
      <c r="DY412" s="30"/>
      <c r="DZ412" s="30"/>
      <c r="EA412" s="30"/>
      <c r="EB412" s="30"/>
      <c r="EC412" s="30"/>
      <c r="ED412" s="30"/>
      <c r="EE412" s="30"/>
      <c r="EF412" s="30"/>
      <c r="EG412" s="30"/>
      <c r="EH412" s="30"/>
      <c r="EI412" s="30"/>
      <c r="EJ412" s="30"/>
      <c r="EK412" s="30"/>
      <c r="EL412" s="30"/>
      <c r="EM412" s="30"/>
      <c r="EN412" s="30"/>
      <c r="EO412" s="30"/>
      <c r="EP412" s="30"/>
      <c r="EQ412" s="30"/>
      <c r="ER412" s="30"/>
      <c r="ES412" s="30"/>
      <c r="ET412" s="30"/>
      <c r="EU412" s="30"/>
      <c r="EV412" s="30"/>
      <c r="EW412" s="30"/>
      <c r="EX412" s="30"/>
      <c r="EY412" s="30"/>
      <c r="EZ412" s="30"/>
      <c r="FA412" s="30"/>
      <c r="FB412" s="30"/>
      <c r="FC412" s="30"/>
      <c r="FD412" s="30"/>
      <c r="FE412" s="30"/>
      <c r="FF412" s="30"/>
      <c r="FG412" s="30"/>
      <c r="FH412" s="30"/>
      <c r="FI412" s="30"/>
      <c r="FJ412" s="30"/>
      <c r="FK412" s="30"/>
      <c r="FL412" s="30"/>
      <c r="FM412" s="30"/>
      <c r="FN412" s="30"/>
      <c r="FO412" s="30"/>
      <c r="FP412" s="30"/>
      <c r="FQ412" s="30"/>
      <c r="FR412" s="30"/>
      <c r="FS412" s="30"/>
      <c r="FT412" s="30"/>
      <c r="FU412" s="30"/>
      <c r="FV412" s="30"/>
      <c r="FW412" s="30"/>
      <c r="FX412" s="30"/>
      <c r="FY412" s="30"/>
      <c r="FZ412" s="30"/>
      <c r="GA412" s="30"/>
      <c r="GB412" s="30"/>
      <c r="GC412" s="30"/>
      <c r="GD412" s="30"/>
      <c r="GE412" s="30"/>
      <c r="GF412" s="30"/>
      <c r="GG412" s="30"/>
      <c r="GH412" s="30"/>
      <c r="GI412" s="30"/>
      <c r="GJ412" s="30"/>
      <c r="GK412" s="30"/>
      <c r="GL412" s="30"/>
      <c r="GM412" s="30"/>
      <c r="GN412" s="30"/>
      <c r="GO412" s="30"/>
      <c r="GP412" s="30"/>
      <c r="GQ412" s="30"/>
      <c r="GR412" s="30"/>
      <c r="GS412" s="30"/>
      <c r="GT412" s="30"/>
      <c r="GU412" s="30"/>
      <c r="GV412" s="30"/>
      <c r="GW412" s="30"/>
      <c r="GX412" s="30"/>
      <c r="GY412" s="30"/>
      <c r="GZ412" s="30"/>
      <c r="HA412" s="30"/>
      <c r="HB412" s="30"/>
      <c r="HC412" s="30"/>
      <c r="HD412" s="30"/>
      <c r="HE412" s="30"/>
      <c r="HF412" s="30"/>
      <c r="HG412" s="30"/>
      <c r="HH412" s="30"/>
      <c r="HI412" s="30"/>
      <c r="HJ412" s="30"/>
      <c r="HK412" s="30"/>
      <c r="HL412" s="30"/>
      <c r="HM412" s="30"/>
      <c r="HN412" s="30"/>
      <c r="HO412" s="30"/>
      <c r="HP412" s="30"/>
      <c r="HQ412" s="30"/>
      <c r="HR412" s="30"/>
      <c r="HS412" s="30"/>
      <c r="HT412" s="30"/>
      <c r="HU412" s="30"/>
      <c r="HV412" s="30"/>
      <c r="HW412" s="30"/>
      <c r="HX412" s="30"/>
      <c r="HY412" s="30"/>
      <c r="HZ412" s="30"/>
      <c r="IA412" s="30"/>
      <c r="IB412" s="30"/>
      <c r="IC412" s="30"/>
      <c r="ID412" s="30"/>
      <c r="IE412" s="30"/>
      <c r="IF412" s="30"/>
      <c r="IG412" s="30"/>
      <c r="IH412" s="30"/>
      <c r="II412" s="30"/>
      <c r="IJ412" s="30"/>
      <c r="IK412" s="30"/>
      <c r="IL412" s="30"/>
      <c r="IM412" s="30"/>
      <c r="IN412" s="30"/>
      <c r="IO412" s="30"/>
      <c r="IP412" s="30"/>
      <c r="IQ412" s="30"/>
      <c r="IR412" s="30"/>
      <c r="IS412" s="30"/>
      <c r="IT412" s="30"/>
      <c r="IU412" s="30"/>
      <c r="IV412" s="30"/>
      <c r="IW412" s="30"/>
      <c r="IX412" s="30"/>
      <c r="IY412" s="30"/>
      <c r="IZ412" s="30"/>
      <c r="JA412" s="30"/>
      <c r="JB412" s="30"/>
      <c r="JC412" s="30"/>
      <c r="JD412" s="30"/>
      <c r="JE412" s="30"/>
      <c r="JF412" s="30"/>
      <c r="JG412" s="30"/>
      <c r="JH412" s="30"/>
      <c r="JI412" s="30"/>
      <c r="JJ412" s="30"/>
      <c r="JK412" s="30"/>
      <c r="JL412" s="30"/>
      <c r="JM412" s="30"/>
      <c r="JN412" s="30"/>
      <c r="JO412" s="30"/>
      <c r="JP412" s="30"/>
      <c r="JQ412" s="30"/>
      <c r="JR412" s="30"/>
      <c r="JS412" s="30"/>
      <c r="JT412" s="30"/>
      <c r="JU412" s="30"/>
      <c r="JV412" s="30"/>
      <c r="JW412" s="30"/>
      <c r="JX412" s="30"/>
      <c r="JY412" s="30"/>
      <c r="JZ412" s="30"/>
      <c r="KA412" s="30"/>
      <c r="KB412" s="30"/>
      <c r="KC412" s="30"/>
      <c r="KD412" s="30"/>
      <c r="KE412" s="30"/>
      <c r="KF412" s="30"/>
      <c r="KG412" s="30"/>
      <c r="KH412" s="30"/>
      <c r="KI412" s="30"/>
      <c r="KJ412" s="30"/>
      <c r="KK412" s="30"/>
      <c r="KL412" s="30"/>
      <c r="KM412" s="30"/>
      <c r="KN412" s="30"/>
      <c r="KO412" s="30"/>
      <c r="KP412" s="30"/>
      <c r="KQ412" s="30"/>
      <c r="KR412" s="30"/>
      <c r="KS412" s="30"/>
      <c r="KT412" s="30"/>
      <c r="KU412" s="30"/>
      <c r="KV412" s="30"/>
      <c r="KW412" s="30"/>
      <c r="KX412" s="30"/>
      <c r="KY412" s="30"/>
      <c r="KZ412" s="30"/>
      <c r="LA412" s="30"/>
      <c r="LB412" s="30"/>
      <c r="LC412" s="30"/>
      <c r="LD412" s="30"/>
      <c r="LE412" s="30"/>
      <c r="LF412" s="30"/>
      <c r="LG412" s="30"/>
      <c r="LH412" s="30"/>
      <c r="LI412" s="30"/>
      <c r="LJ412" s="30"/>
      <c r="LK412" s="30"/>
      <c r="LL412" s="30"/>
      <c r="LM412" s="30"/>
      <c r="LN412" s="30"/>
      <c r="LO412" s="30"/>
      <c r="LP412" s="30"/>
      <c r="LQ412" s="30"/>
      <c r="LR412" s="30"/>
      <c r="LS412" s="30"/>
      <c r="LT412" s="30"/>
    </row>
    <row r="413" spans="1:332" s="31" customFormat="1" ht="110.25" x14ac:dyDescent="0.25">
      <c r="A413" s="662" t="str">
        <f>CONCATENATE(MUEBLES2[[#This Row],[No..]],"-",MUEBLES2[[#This Row],[No. Area ]],"-",MUEBLES2[[#This Row],[No. Del Bien ]],"-",MUEBLES2[[#This Row],[No. Consecutivo del Bien ]],"-",MUEBLES2[[#This Row],[No. de inventario]])</f>
        <v>05-51-196-007-0407</v>
      </c>
      <c r="B413" s="495"/>
      <c r="C413" s="495" t="s">
        <v>7131</v>
      </c>
      <c r="D413" s="494" t="s">
        <v>4063</v>
      </c>
      <c r="E413" s="495" t="str">
        <f>VLOOKUP(MUEBLES2[[#This Row],[No..]],EDIFICIOS[],2,FALSE)</f>
        <v>SISTEMA MUNICIPAL DIF</v>
      </c>
      <c r="F413" s="495" t="str">
        <f>VLOOKUP(MUEBLES2[[#This Row],[No..]],EDIFICIOS[],3,FALSE)</f>
        <v>AV. REFORMA S/N, SECCIÓN NORTE, MANZANA 2, SANTIAGO DE ANAYA, HIDALGO</v>
      </c>
      <c r="G413" s="496" t="s">
        <v>4296</v>
      </c>
      <c r="H413" s="494" t="str">
        <f>VLOOKUP(MUEBLES2[[#This Row],[No. Area ]],AREAS[],2,FALSE)</f>
        <v>UNIDAD BÁSICA DE REHABILITACIÓN</v>
      </c>
      <c r="I413" s="496" t="str">
        <f>VLOOKUP(MUEBLES2[[#This Row],[No. Area ]],AREAS[],5,FALSE)</f>
        <v>C. BELEN GONZÁLEZ BARRERA</v>
      </c>
      <c r="J413" s="496">
        <v>119</v>
      </c>
      <c r="K413" s="494" t="str">
        <f>VLOOKUP(MUEBLES2[[#This Row],[Núm. De nomina]],PERSONAL[],2,FALSE)</f>
        <v>C. BELEN GONZÁLEZ BARRERA</v>
      </c>
      <c r="L413" s="496" t="str">
        <f>VLOOKUP(MUEBLES2[[#This Row],[Núm. De nomina]],PERSONAL[],3,FALSE)</f>
        <v xml:space="preserve">TITULAR </v>
      </c>
      <c r="M413" s="499" t="s">
        <v>4829</v>
      </c>
      <c r="N413" s="529" t="s">
        <v>4698</v>
      </c>
      <c r="O413" s="497" t="str">
        <f>VLOOKUP(MUEBLES2[[#This Row],[No. Del Bien ]],BIENES[],2,FALSE)</f>
        <v xml:space="preserve">MESA PLEGABLE </v>
      </c>
      <c r="P413" s="499" t="s">
        <v>3188</v>
      </c>
      <c r="Q413" s="529" t="s">
        <v>5349</v>
      </c>
      <c r="R413" s="494" t="s">
        <v>39</v>
      </c>
      <c r="S413" s="494" t="s">
        <v>39</v>
      </c>
      <c r="T413" s="494" t="s">
        <v>39</v>
      </c>
      <c r="U413" s="494" t="s">
        <v>3039</v>
      </c>
      <c r="V413" s="525">
        <v>44007</v>
      </c>
      <c r="W413" s="528">
        <v>1490</v>
      </c>
      <c r="X413" s="528">
        <v>0</v>
      </c>
      <c r="Y413" s="528">
        <v>1490</v>
      </c>
      <c r="Z413" s="510" t="s">
        <v>33</v>
      </c>
      <c r="AA413" s="510"/>
      <c r="AB413" s="493"/>
      <c r="AC413" s="600" t="s">
        <v>26</v>
      </c>
      <c r="AD413" s="30"/>
      <c r="AE413" s="30"/>
      <c r="AF413" s="30"/>
      <c r="AG413" s="30"/>
      <c r="AH413" s="30"/>
      <c r="AI413" s="30"/>
      <c r="AJ413" s="30"/>
      <c r="AK413" s="30"/>
      <c r="AL413" s="30"/>
      <c r="AM413" s="30"/>
      <c r="AN413" s="30"/>
      <c r="AO413" s="30"/>
      <c r="AP413" s="30"/>
      <c r="AQ413" s="30"/>
      <c r="AR413" s="30"/>
      <c r="AS413" s="30"/>
      <c r="AT413" s="30"/>
      <c r="AU413" s="30"/>
      <c r="AV413" s="30"/>
      <c r="AW413" s="30"/>
      <c r="AX413" s="30"/>
      <c r="AY413" s="30"/>
      <c r="AZ413" s="30"/>
      <c r="BA413" s="30"/>
      <c r="BB413" s="30"/>
      <c r="BC413" s="30"/>
      <c r="BD413" s="30"/>
      <c r="BE413" s="30"/>
      <c r="BF413" s="30"/>
      <c r="BG413" s="30"/>
      <c r="BH413" s="30"/>
      <c r="BI413" s="30"/>
      <c r="BJ413" s="30"/>
      <c r="BK413" s="30"/>
      <c r="BL413" s="30"/>
      <c r="BM413" s="30"/>
      <c r="BN413" s="30"/>
      <c r="BO413" s="30"/>
      <c r="BP413" s="30"/>
      <c r="BQ413" s="30"/>
      <c r="BR413" s="30"/>
      <c r="BS413" s="30"/>
      <c r="BT413" s="30"/>
      <c r="BU413" s="30"/>
      <c r="BV413" s="30"/>
      <c r="BW413" s="30"/>
      <c r="BX413" s="30"/>
      <c r="BY413" s="30"/>
      <c r="BZ413" s="30"/>
      <c r="CA413" s="30"/>
      <c r="CB413" s="30"/>
      <c r="CC413" s="30"/>
      <c r="CD413" s="30"/>
      <c r="CE413" s="30"/>
      <c r="CF413" s="30"/>
      <c r="CG413" s="30"/>
      <c r="CH413" s="30"/>
      <c r="CI413" s="30"/>
      <c r="CJ413" s="30"/>
      <c r="CK413" s="30"/>
      <c r="CL413" s="30"/>
      <c r="CM413" s="30"/>
      <c r="CN413" s="30"/>
      <c r="CO413" s="30"/>
      <c r="CP413" s="30"/>
      <c r="CQ413" s="30"/>
      <c r="CR413" s="30"/>
      <c r="CS413" s="30"/>
      <c r="CT413" s="30"/>
      <c r="CU413" s="30"/>
      <c r="CV413" s="30"/>
      <c r="CW413" s="30"/>
      <c r="CX413" s="30"/>
      <c r="CY413" s="30"/>
      <c r="CZ413" s="30"/>
      <c r="DA413" s="30"/>
      <c r="DB413" s="30"/>
      <c r="DC413" s="30"/>
      <c r="DD413" s="30"/>
      <c r="DE413" s="30"/>
      <c r="DF413" s="30"/>
      <c r="DG413" s="30"/>
      <c r="DH413" s="30"/>
      <c r="DI413" s="30"/>
      <c r="DJ413" s="30"/>
      <c r="DK413" s="30"/>
      <c r="DL413" s="30"/>
      <c r="DM413" s="30"/>
      <c r="DN413" s="30"/>
      <c r="DO413" s="30"/>
      <c r="DP413" s="30"/>
      <c r="DQ413" s="30"/>
      <c r="DR413" s="30"/>
      <c r="DS413" s="30"/>
      <c r="DT413" s="30"/>
      <c r="DU413" s="30"/>
      <c r="DV413" s="30"/>
      <c r="DW413" s="30"/>
      <c r="DX413" s="30"/>
      <c r="DY413" s="30"/>
      <c r="DZ413" s="30"/>
      <c r="EA413" s="30"/>
      <c r="EB413" s="30"/>
      <c r="EC413" s="30"/>
      <c r="ED413" s="30"/>
      <c r="EE413" s="30"/>
      <c r="EF413" s="30"/>
      <c r="EG413" s="30"/>
      <c r="EH413" s="30"/>
      <c r="EI413" s="30"/>
      <c r="EJ413" s="30"/>
      <c r="EK413" s="30"/>
      <c r="EL413" s="30"/>
      <c r="EM413" s="30"/>
      <c r="EN413" s="30"/>
      <c r="EO413" s="30"/>
      <c r="EP413" s="30"/>
      <c r="EQ413" s="30"/>
      <c r="ER413" s="30"/>
      <c r="ES413" s="30"/>
      <c r="ET413" s="30"/>
      <c r="EU413" s="30"/>
      <c r="EV413" s="30"/>
      <c r="EW413" s="30"/>
      <c r="EX413" s="30"/>
      <c r="EY413" s="30"/>
      <c r="EZ413" s="30"/>
      <c r="FA413" s="30"/>
      <c r="FB413" s="30"/>
      <c r="FC413" s="30"/>
      <c r="FD413" s="30"/>
      <c r="FE413" s="30"/>
      <c r="FF413" s="30"/>
      <c r="FG413" s="30"/>
      <c r="FH413" s="30"/>
      <c r="FI413" s="30"/>
      <c r="FJ413" s="30"/>
      <c r="FK413" s="30"/>
      <c r="FL413" s="30"/>
      <c r="FM413" s="30"/>
      <c r="FN413" s="30"/>
      <c r="FO413" s="30"/>
      <c r="FP413" s="30"/>
      <c r="FQ413" s="30"/>
      <c r="FR413" s="30"/>
      <c r="FS413" s="30"/>
      <c r="FT413" s="30"/>
      <c r="FU413" s="30"/>
      <c r="FV413" s="30"/>
      <c r="FW413" s="30"/>
      <c r="FX413" s="30"/>
      <c r="FY413" s="30"/>
      <c r="FZ413" s="30"/>
      <c r="GA413" s="30"/>
      <c r="GB413" s="30"/>
      <c r="GC413" s="30"/>
      <c r="GD413" s="30"/>
      <c r="GE413" s="30"/>
      <c r="GF413" s="30"/>
      <c r="GG413" s="30"/>
      <c r="GH413" s="30"/>
      <c r="GI413" s="30"/>
      <c r="GJ413" s="30"/>
      <c r="GK413" s="30"/>
      <c r="GL413" s="30"/>
      <c r="GM413" s="30"/>
      <c r="GN413" s="30"/>
      <c r="GO413" s="30"/>
      <c r="GP413" s="30"/>
      <c r="GQ413" s="30"/>
      <c r="GR413" s="30"/>
      <c r="GS413" s="30"/>
      <c r="GT413" s="30"/>
      <c r="GU413" s="30"/>
      <c r="GV413" s="30"/>
      <c r="GW413" s="30"/>
      <c r="GX413" s="30"/>
      <c r="GY413" s="30"/>
      <c r="GZ413" s="30"/>
      <c r="HA413" s="30"/>
      <c r="HB413" s="30"/>
      <c r="HC413" s="30"/>
      <c r="HD413" s="30"/>
      <c r="HE413" s="30"/>
      <c r="HF413" s="30"/>
      <c r="HG413" s="30"/>
      <c r="HH413" s="30"/>
      <c r="HI413" s="30"/>
      <c r="HJ413" s="30"/>
      <c r="HK413" s="30"/>
      <c r="HL413" s="30"/>
      <c r="HM413" s="30"/>
      <c r="HN413" s="30"/>
      <c r="HO413" s="30"/>
      <c r="HP413" s="30"/>
      <c r="HQ413" s="30"/>
      <c r="HR413" s="30"/>
      <c r="HS413" s="30"/>
      <c r="HT413" s="30"/>
      <c r="HU413" s="30"/>
      <c r="HV413" s="30"/>
      <c r="HW413" s="30"/>
      <c r="HX413" s="30"/>
      <c r="HY413" s="30"/>
      <c r="HZ413" s="30"/>
      <c r="IA413" s="30"/>
      <c r="IB413" s="30"/>
      <c r="IC413" s="30"/>
      <c r="ID413" s="30"/>
      <c r="IE413" s="30"/>
      <c r="IF413" s="30"/>
      <c r="IG413" s="30"/>
      <c r="IH413" s="30"/>
      <c r="II413" s="30"/>
      <c r="IJ413" s="30"/>
      <c r="IK413" s="30"/>
      <c r="IL413" s="30"/>
      <c r="IM413" s="30"/>
      <c r="IN413" s="30"/>
      <c r="IO413" s="30"/>
      <c r="IP413" s="30"/>
      <c r="IQ413" s="30"/>
      <c r="IR413" s="30"/>
      <c r="IS413" s="30"/>
      <c r="IT413" s="30"/>
      <c r="IU413" s="30"/>
      <c r="IV413" s="30"/>
      <c r="IW413" s="30"/>
      <c r="IX413" s="30"/>
      <c r="IY413" s="30"/>
      <c r="IZ413" s="30"/>
      <c r="JA413" s="30"/>
      <c r="JB413" s="30"/>
      <c r="JC413" s="30"/>
      <c r="JD413" s="30"/>
      <c r="JE413" s="30"/>
      <c r="JF413" s="30"/>
      <c r="JG413" s="30"/>
      <c r="JH413" s="30"/>
      <c r="JI413" s="30"/>
      <c r="JJ413" s="30"/>
      <c r="JK413" s="30"/>
      <c r="JL413" s="30"/>
      <c r="JM413" s="30"/>
      <c r="JN413" s="30"/>
      <c r="JO413" s="30"/>
      <c r="JP413" s="30"/>
      <c r="JQ413" s="30"/>
      <c r="JR413" s="30"/>
      <c r="JS413" s="30"/>
      <c r="JT413" s="30"/>
      <c r="JU413" s="30"/>
      <c r="JV413" s="30"/>
      <c r="JW413" s="30"/>
      <c r="JX413" s="30"/>
      <c r="JY413" s="30"/>
      <c r="JZ413" s="30"/>
      <c r="KA413" s="30"/>
      <c r="KB413" s="30"/>
      <c r="KC413" s="30"/>
      <c r="KD413" s="30"/>
      <c r="KE413" s="30"/>
      <c r="KF413" s="30"/>
      <c r="KG413" s="30"/>
      <c r="KH413" s="30"/>
      <c r="KI413" s="30"/>
      <c r="KJ413" s="30"/>
      <c r="KK413" s="30"/>
      <c r="KL413" s="30"/>
      <c r="KM413" s="30"/>
      <c r="KN413" s="30"/>
      <c r="KO413" s="30"/>
      <c r="KP413" s="30"/>
      <c r="KQ413" s="30"/>
      <c r="KR413" s="30"/>
      <c r="KS413" s="30"/>
      <c r="KT413" s="30"/>
      <c r="KU413" s="30"/>
      <c r="KV413" s="30"/>
      <c r="KW413" s="30"/>
      <c r="KX413" s="30"/>
      <c r="KY413" s="30"/>
      <c r="KZ413" s="30"/>
      <c r="LA413" s="30"/>
      <c r="LB413" s="30"/>
      <c r="LC413" s="30"/>
      <c r="LD413" s="30"/>
      <c r="LE413" s="30"/>
      <c r="LF413" s="30"/>
      <c r="LG413" s="30"/>
      <c r="LH413" s="30"/>
      <c r="LI413" s="30"/>
      <c r="LJ413" s="30"/>
      <c r="LK413" s="30"/>
      <c r="LL413" s="30"/>
      <c r="LM413" s="30"/>
      <c r="LN413" s="30"/>
      <c r="LO413" s="30"/>
      <c r="LP413" s="30"/>
      <c r="LQ413" s="30"/>
      <c r="LR413" s="30"/>
      <c r="LS413" s="30"/>
      <c r="LT413" s="30"/>
    </row>
    <row r="414" spans="1:332" s="31" customFormat="1" ht="110.25" x14ac:dyDescent="0.25">
      <c r="A414" s="662" t="str">
        <f>CONCATENATE(MUEBLES2[[#This Row],[No..]],"-",MUEBLES2[[#This Row],[No. Area ]],"-",MUEBLES2[[#This Row],[No. Del Bien ]],"-",MUEBLES2[[#This Row],[No. Consecutivo del Bien ]],"-",MUEBLES2[[#This Row],[No. de inventario]])</f>
        <v>05-51-192-017-0408</v>
      </c>
      <c r="B414" s="495"/>
      <c r="C414" s="495" t="s">
        <v>7132</v>
      </c>
      <c r="D414" s="494" t="s">
        <v>4063</v>
      </c>
      <c r="E414" s="495" t="str">
        <f>VLOOKUP(MUEBLES2[[#This Row],[No..]],EDIFICIOS[],2,FALSE)</f>
        <v>SISTEMA MUNICIPAL DIF</v>
      </c>
      <c r="F414" s="495" t="str">
        <f>VLOOKUP(MUEBLES2[[#This Row],[No..]],EDIFICIOS[],3,FALSE)</f>
        <v>AV. REFORMA S/N, SECCIÓN NORTE, MANZANA 2, SANTIAGO DE ANAYA, HIDALGO</v>
      </c>
      <c r="G414" s="496" t="s">
        <v>4296</v>
      </c>
      <c r="H414" s="494" t="str">
        <f>VLOOKUP(MUEBLES2[[#This Row],[No. Area ]],AREAS[],2,FALSE)</f>
        <v>UNIDAD BÁSICA DE REHABILITACIÓN</v>
      </c>
      <c r="I414" s="496" t="str">
        <f>VLOOKUP(MUEBLES2[[#This Row],[No. Area ]],AREAS[],5,FALSE)</f>
        <v>C. BELEN GONZÁLEZ BARRERA</v>
      </c>
      <c r="J414" s="496">
        <v>119</v>
      </c>
      <c r="K414" s="494" t="str">
        <f>VLOOKUP(MUEBLES2[[#This Row],[Núm. De nomina]],PERSONAL[],2,FALSE)</f>
        <v>C. BELEN GONZÁLEZ BARRERA</v>
      </c>
      <c r="L414" s="496" t="str">
        <f>VLOOKUP(MUEBLES2[[#This Row],[Núm. De nomina]],PERSONAL[],3,FALSE)</f>
        <v xml:space="preserve">TITULAR </v>
      </c>
      <c r="M414" s="494" t="s">
        <v>4826</v>
      </c>
      <c r="N414" s="529" t="s">
        <v>4708</v>
      </c>
      <c r="O414" s="497" t="str">
        <f>VLOOKUP(MUEBLES2[[#This Row],[No. Del Bien ]],BIENES[],2,FALSE)</f>
        <v xml:space="preserve">MESA </v>
      </c>
      <c r="P414" s="499" t="s">
        <v>3062</v>
      </c>
      <c r="Q414" s="529" t="s">
        <v>5350</v>
      </c>
      <c r="R414" s="494" t="s">
        <v>39</v>
      </c>
      <c r="S414" s="494" t="s">
        <v>39</v>
      </c>
      <c r="T414" s="494" t="s">
        <v>39</v>
      </c>
      <c r="U414" s="494" t="s">
        <v>3039</v>
      </c>
      <c r="V414" s="525">
        <v>44007</v>
      </c>
      <c r="W414" s="528">
        <v>1689</v>
      </c>
      <c r="X414" s="528">
        <v>0</v>
      </c>
      <c r="Y414" s="528">
        <v>1689</v>
      </c>
      <c r="Z414" s="510" t="s">
        <v>33</v>
      </c>
      <c r="AA414" s="510"/>
      <c r="AB414" s="493"/>
      <c r="AC414" s="600" t="s">
        <v>26</v>
      </c>
      <c r="AD414" s="30"/>
      <c r="AE414" s="30"/>
      <c r="AF414" s="30"/>
      <c r="AG414" s="30"/>
      <c r="AH414" s="30"/>
      <c r="AI414" s="30"/>
      <c r="AJ414" s="30"/>
      <c r="AK414" s="30"/>
      <c r="AL414" s="30"/>
      <c r="AM414" s="30"/>
      <c r="AN414" s="30"/>
      <c r="AO414" s="30"/>
      <c r="AP414" s="30"/>
      <c r="AQ414" s="30"/>
      <c r="AR414" s="30"/>
      <c r="AS414" s="30"/>
      <c r="AT414" s="30"/>
      <c r="AU414" s="30"/>
      <c r="AV414" s="30"/>
      <c r="AW414" s="30"/>
      <c r="AX414" s="30"/>
      <c r="AY414" s="30"/>
      <c r="AZ414" s="30"/>
      <c r="BA414" s="30"/>
      <c r="BB414" s="30"/>
      <c r="BC414" s="30"/>
      <c r="BD414" s="30"/>
      <c r="BE414" s="30"/>
      <c r="BF414" s="30"/>
      <c r="BG414" s="30"/>
      <c r="BH414" s="30"/>
      <c r="BI414" s="30"/>
      <c r="BJ414" s="30"/>
      <c r="BK414" s="30"/>
      <c r="BL414" s="30"/>
      <c r="BM414" s="30"/>
      <c r="BN414" s="30"/>
      <c r="BO414" s="30"/>
      <c r="BP414" s="30"/>
      <c r="BQ414" s="30"/>
      <c r="BR414" s="30"/>
      <c r="BS414" s="30"/>
      <c r="BT414" s="30"/>
      <c r="BU414" s="30"/>
      <c r="BV414" s="30"/>
      <c r="BW414" s="30"/>
      <c r="BX414" s="30"/>
      <c r="BY414" s="30"/>
      <c r="BZ414" s="30"/>
      <c r="CA414" s="30"/>
      <c r="CB414" s="30"/>
      <c r="CC414" s="30"/>
      <c r="CD414" s="30"/>
      <c r="CE414" s="30"/>
      <c r="CF414" s="30"/>
      <c r="CG414" s="30"/>
      <c r="CH414" s="30"/>
      <c r="CI414" s="30"/>
      <c r="CJ414" s="30"/>
      <c r="CK414" s="30"/>
      <c r="CL414" s="30"/>
      <c r="CM414" s="30"/>
      <c r="CN414" s="30"/>
      <c r="CO414" s="30"/>
      <c r="CP414" s="30"/>
      <c r="CQ414" s="30"/>
      <c r="CR414" s="30"/>
      <c r="CS414" s="30"/>
      <c r="CT414" s="30"/>
      <c r="CU414" s="30"/>
      <c r="CV414" s="30"/>
      <c r="CW414" s="30"/>
      <c r="CX414" s="30"/>
      <c r="CY414" s="30"/>
      <c r="CZ414" s="30"/>
      <c r="DA414" s="30"/>
      <c r="DB414" s="30"/>
      <c r="DC414" s="30"/>
      <c r="DD414" s="30"/>
      <c r="DE414" s="30"/>
      <c r="DF414" s="30"/>
      <c r="DG414" s="30"/>
      <c r="DH414" s="30"/>
      <c r="DI414" s="30"/>
      <c r="DJ414" s="30"/>
      <c r="DK414" s="30"/>
      <c r="DL414" s="30"/>
      <c r="DM414" s="30"/>
      <c r="DN414" s="30"/>
      <c r="DO414" s="30"/>
      <c r="DP414" s="30"/>
      <c r="DQ414" s="30"/>
      <c r="DR414" s="30"/>
      <c r="DS414" s="30"/>
      <c r="DT414" s="30"/>
      <c r="DU414" s="30"/>
      <c r="DV414" s="30"/>
      <c r="DW414" s="30"/>
      <c r="DX414" s="30"/>
      <c r="DY414" s="30"/>
      <c r="DZ414" s="30"/>
      <c r="EA414" s="30"/>
      <c r="EB414" s="30"/>
      <c r="EC414" s="30"/>
      <c r="ED414" s="30"/>
      <c r="EE414" s="30"/>
      <c r="EF414" s="30"/>
      <c r="EG414" s="30"/>
      <c r="EH414" s="30"/>
      <c r="EI414" s="30"/>
      <c r="EJ414" s="30"/>
      <c r="EK414" s="30"/>
      <c r="EL414" s="30"/>
      <c r="EM414" s="30"/>
      <c r="EN414" s="30"/>
      <c r="EO414" s="30"/>
      <c r="EP414" s="30"/>
      <c r="EQ414" s="30"/>
      <c r="ER414" s="30"/>
      <c r="ES414" s="30"/>
      <c r="ET414" s="30"/>
      <c r="EU414" s="30"/>
      <c r="EV414" s="30"/>
      <c r="EW414" s="30"/>
      <c r="EX414" s="30"/>
      <c r="EY414" s="30"/>
      <c r="EZ414" s="30"/>
      <c r="FA414" s="30"/>
      <c r="FB414" s="30"/>
      <c r="FC414" s="30"/>
      <c r="FD414" s="30"/>
      <c r="FE414" s="30"/>
      <c r="FF414" s="30"/>
      <c r="FG414" s="30"/>
      <c r="FH414" s="30"/>
      <c r="FI414" s="30"/>
      <c r="FJ414" s="30"/>
      <c r="FK414" s="30"/>
      <c r="FL414" s="30"/>
      <c r="FM414" s="30"/>
      <c r="FN414" s="30"/>
      <c r="FO414" s="30"/>
      <c r="FP414" s="30"/>
      <c r="FQ414" s="30"/>
      <c r="FR414" s="30"/>
      <c r="FS414" s="30"/>
      <c r="FT414" s="30"/>
      <c r="FU414" s="30"/>
      <c r="FV414" s="30"/>
      <c r="FW414" s="30"/>
      <c r="FX414" s="30"/>
      <c r="FY414" s="30"/>
      <c r="FZ414" s="30"/>
      <c r="GA414" s="30"/>
      <c r="GB414" s="30"/>
      <c r="GC414" s="30"/>
      <c r="GD414" s="30"/>
      <c r="GE414" s="30"/>
      <c r="GF414" s="30"/>
      <c r="GG414" s="30"/>
      <c r="GH414" s="30"/>
      <c r="GI414" s="30"/>
      <c r="GJ414" s="30"/>
      <c r="GK414" s="30"/>
      <c r="GL414" s="30"/>
      <c r="GM414" s="30"/>
      <c r="GN414" s="30"/>
      <c r="GO414" s="30"/>
      <c r="GP414" s="30"/>
      <c r="GQ414" s="30"/>
      <c r="GR414" s="30"/>
      <c r="GS414" s="30"/>
      <c r="GT414" s="30"/>
      <c r="GU414" s="30"/>
      <c r="GV414" s="30"/>
      <c r="GW414" s="30"/>
      <c r="GX414" s="30"/>
      <c r="GY414" s="30"/>
      <c r="GZ414" s="30"/>
      <c r="HA414" s="30"/>
      <c r="HB414" s="30"/>
      <c r="HC414" s="30"/>
      <c r="HD414" s="30"/>
      <c r="HE414" s="30"/>
      <c r="HF414" s="30"/>
      <c r="HG414" s="30"/>
      <c r="HH414" s="30"/>
      <c r="HI414" s="30"/>
      <c r="HJ414" s="30"/>
      <c r="HK414" s="30"/>
      <c r="HL414" s="30"/>
      <c r="HM414" s="30"/>
      <c r="HN414" s="30"/>
      <c r="HO414" s="30"/>
      <c r="HP414" s="30"/>
      <c r="HQ414" s="30"/>
      <c r="HR414" s="30"/>
      <c r="HS414" s="30"/>
      <c r="HT414" s="30"/>
      <c r="HU414" s="30"/>
      <c r="HV414" s="30"/>
      <c r="HW414" s="30"/>
      <c r="HX414" s="30"/>
      <c r="HY414" s="30"/>
      <c r="HZ414" s="30"/>
      <c r="IA414" s="30"/>
      <c r="IB414" s="30"/>
      <c r="IC414" s="30"/>
      <c r="ID414" s="30"/>
      <c r="IE414" s="30"/>
      <c r="IF414" s="30"/>
      <c r="IG414" s="30"/>
      <c r="IH414" s="30"/>
      <c r="II414" s="30"/>
      <c r="IJ414" s="30"/>
      <c r="IK414" s="30"/>
      <c r="IL414" s="30"/>
      <c r="IM414" s="30"/>
      <c r="IN414" s="30"/>
      <c r="IO414" s="30"/>
      <c r="IP414" s="30"/>
      <c r="IQ414" s="30"/>
      <c r="IR414" s="30"/>
      <c r="IS414" s="30"/>
      <c r="IT414" s="30"/>
      <c r="IU414" s="30"/>
      <c r="IV414" s="30"/>
      <c r="IW414" s="30"/>
      <c r="IX414" s="30"/>
      <c r="IY414" s="30"/>
      <c r="IZ414" s="30"/>
      <c r="JA414" s="30"/>
      <c r="JB414" s="30"/>
      <c r="JC414" s="30"/>
      <c r="JD414" s="30"/>
      <c r="JE414" s="30"/>
      <c r="JF414" s="30"/>
      <c r="JG414" s="30"/>
      <c r="JH414" s="30"/>
      <c r="JI414" s="30"/>
      <c r="JJ414" s="30"/>
      <c r="JK414" s="30"/>
      <c r="JL414" s="30"/>
      <c r="JM414" s="30"/>
      <c r="JN414" s="30"/>
      <c r="JO414" s="30"/>
      <c r="JP414" s="30"/>
      <c r="JQ414" s="30"/>
      <c r="JR414" s="30"/>
      <c r="JS414" s="30"/>
      <c r="JT414" s="30"/>
      <c r="JU414" s="30"/>
      <c r="JV414" s="30"/>
      <c r="JW414" s="30"/>
      <c r="JX414" s="30"/>
      <c r="JY414" s="30"/>
      <c r="JZ414" s="30"/>
      <c r="KA414" s="30"/>
      <c r="KB414" s="30"/>
      <c r="KC414" s="30"/>
      <c r="KD414" s="30"/>
      <c r="KE414" s="30"/>
      <c r="KF414" s="30"/>
      <c r="KG414" s="30"/>
      <c r="KH414" s="30"/>
      <c r="KI414" s="30"/>
      <c r="KJ414" s="30"/>
      <c r="KK414" s="30"/>
      <c r="KL414" s="30"/>
      <c r="KM414" s="30"/>
      <c r="KN414" s="30"/>
      <c r="KO414" s="30"/>
      <c r="KP414" s="30"/>
      <c r="KQ414" s="30"/>
      <c r="KR414" s="30"/>
      <c r="KS414" s="30"/>
      <c r="KT414" s="30"/>
      <c r="KU414" s="30"/>
      <c r="KV414" s="30"/>
      <c r="KW414" s="30"/>
      <c r="KX414" s="30"/>
      <c r="KY414" s="30"/>
      <c r="KZ414" s="30"/>
      <c r="LA414" s="30"/>
      <c r="LB414" s="30"/>
      <c r="LC414" s="30"/>
      <c r="LD414" s="30"/>
      <c r="LE414" s="30"/>
      <c r="LF414" s="30"/>
      <c r="LG414" s="30"/>
      <c r="LH414" s="30"/>
      <c r="LI414" s="30"/>
      <c r="LJ414" s="30"/>
      <c r="LK414" s="30"/>
      <c r="LL414" s="30"/>
      <c r="LM414" s="30"/>
      <c r="LN414" s="30"/>
      <c r="LO414" s="30"/>
      <c r="LP414" s="30"/>
      <c r="LQ414" s="30"/>
      <c r="LR414" s="30"/>
      <c r="LS414" s="30"/>
      <c r="LT414" s="30"/>
    </row>
    <row r="415" spans="1:332" s="31" customFormat="1" ht="110.25" x14ac:dyDescent="0.25">
      <c r="A415" s="662" t="str">
        <f>CONCATENATE(MUEBLES2[[#This Row],[No..]],"-",MUEBLES2[[#This Row],[No. Area ]],"-",MUEBLES2[[#This Row],[No. Del Bien ]],"-",MUEBLES2[[#This Row],[No. Consecutivo del Bien ]],"-",MUEBLES2[[#This Row],[No. de inventario]])</f>
        <v>05-50-238-001-0409</v>
      </c>
      <c r="B415" s="495"/>
      <c r="C415" s="495" t="s">
        <v>7133</v>
      </c>
      <c r="D415" s="494" t="s">
        <v>4063</v>
      </c>
      <c r="E415" s="495" t="str">
        <f>VLOOKUP(MUEBLES2[[#This Row],[No..]],EDIFICIOS[],2,FALSE)</f>
        <v>SISTEMA MUNICIPAL DIF</v>
      </c>
      <c r="F415" s="495" t="str">
        <f>VLOOKUP(MUEBLES2[[#This Row],[No..]],EDIFICIOS[],3,FALSE)</f>
        <v>AV. REFORMA S/N, SECCIÓN NORTE, MANZANA 2, SANTIAGO DE ANAYA, HIDALGO</v>
      </c>
      <c r="G415" s="496" t="s">
        <v>4295</v>
      </c>
      <c r="H415" s="494" t="str">
        <f>VLOOKUP(MUEBLES2[[#This Row],[No. Area ]],AREAS[],2,FALSE)</f>
        <v>UNIDAD DE RADIOLOGÍA E IMAGEN</v>
      </c>
      <c r="I415" s="496" t="str">
        <f>VLOOKUP(MUEBLES2[[#This Row],[No. Area ]],AREAS[],5,FALSE)</f>
        <v>TEC. YADIRA ESPINOSA LUGO</v>
      </c>
      <c r="J415" s="496">
        <v>131</v>
      </c>
      <c r="K415" s="494" t="str">
        <f>VLOOKUP(MUEBLES2[[#This Row],[Núm. De nomina]],PERSONAL[],2,FALSE)</f>
        <v>TEC. YADIRA ESPINOSA LUGO</v>
      </c>
      <c r="L415" s="496" t="str">
        <f>VLOOKUP(MUEBLES2[[#This Row],[Núm. De nomina]],PERSONAL[],3,FALSE)</f>
        <v>RADIOLOGO</v>
      </c>
      <c r="M415" s="494" t="s">
        <v>4871</v>
      </c>
      <c r="N415" s="529" t="s">
        <v>4692</v>
      </c>
      <c r="O415" s="497" t="str">
        <f>VLOOKUP(MUEBLES2[[#This Row],[No. Del Bien ]],BIENES[],2,FALSE)</f>
        <v>PIPETA VOLUMEN FIJO</v>
      </c>
      <c r="P415" s="499" t="s">
        <v>3064</v>
      </c>
      <c r="Q415" s="529" t="s">
        <v>5351</v>
      </c>
      <c r="R415" s="494" t="s">
        <v>39</v>
      </c>
      <c r="S415" s="494" t="s">
        <v>39</v>
      </c>
      <c r="T415" s="494" t="s">
        <v>39</v>
      </c>
      <c r="U415" s="494" t="s">
        <v>3065</v>
      </c>
      <c r="V415" s="525">
        <v>44013</v>
      </c>
      <c r="W415" s="528">
        <v>1450</v>
      </c>
      <c r="X415" s="528">
        <v>0</v>
      </c>
      <c r="Y415" s="528">
        <v>1450</v>
      </c>
      <c r="Z415" s="510" t="s">
        <v>33</v>
      </c>
      <c r="AA415" s="546"/>
      <c r="AB415" s="493"/>
      <c r="AC415" s="600" t="s">
        <v>2358</v>
      </c>
      <c r="AD415" s="30"/>
      <c r="AE415" s="30"/>
      <c r="AF415" s="30"/>
      <c r="AG415" s="30"/>
      <c r="AH415" s="30"/>
      <c r="AI415" s="30"/>
      <c r="AJ415" s="30"/>
      <c r="AK415" s="30"/>
      <c r="AL415" s="30"/>
      <c r="AM415" s="30"/>
      <c r="AN415" s="30"/>
      <c r="AO415" s="30"/>
      <c r="AP415" s="30"/>
      <c r="AQ415" s="30"/>
      <c r="AR415" s="30"/>
      <c r="AS415" s="30"/>
      <c r="AT415" s="30"/>
      <c r="AU415" s="30"/>
      <c r="AV415" s="30"/>
      <c r="AW415" s="30"/>
      <c r="AX415" s="30"/>
      <c r="AY415" s="30"/>
      <c r="AZ415" s="30"/>
      <c r="BA415" s="30"/>
      <c r="BB415" s="30"/>
      <c r="BC415" s="30"/>
      <c r="BD415" s="30"/>
      <c r="BE415" s="30"/>
      <c r="BF415" s="30"/>
      <c r="BG415" s="30"/>
      <c r="BH415" s="30"/>
      <c r="BI415" s="30"/>
      <c r="BJ415" s="30"/>
      <c r="BK415" s="30"/>
      <c r="BL415" s="30"/>
      <c r="BM415" s="30"/>
      <c r="BN415" s="30"/>
      <c r="BO415" s="30"/>
      <c r="BP415" s="30"/>
      <c r="BQ415" s="30"/>
      <c r="BR415" s="30"/>
      <c r="BS415" s="30"/>
      <c r="BT415" s="30"/>
      <c r="BU415" s="30"/>
      <c r="BV415" s="30"/>
      <c r="BW415" s="30"/>
      <c r="BX415" s="30"/>
      <c r="BY415" s="30"/>
      <c r="BZ415" s="30"/>
      <c r="CA415" s="30"/>
      <c r="CB415" s="30"/>
      <c r="CC415" s="30"/>
      <c r="CD415" s="30"/>
      <c r="CE415" s="30"/>
      <c r="CF415" s="30"/>
      <c r="CG415" s="30"/>
      <c r="CH415" s="30"/>
      <c r="CI415" s="30"/>
      <c r="CJ415" s="30"/>
      <c r="CK415" s="30"/>
      <c r="CL415" s="30"/>
      <c r="CM415" s="30"/>
      <c r="CN415" s="30"/>
      <c r="CO415" s="30"/>
      <c r="CP415" s="30"/>
      <c r="CQ415" s="30"/>
      <c r="CR415" s="30"/>
      <c r="CS415" s="30"/>
      <c r="CT415" s="30"/>
      <c r="CU415" s="30"/>
      <c r="CV415" s="30"/>
      <c r="CW415" s="30"/>
      <c r="CX415" s="30"/>
      <c r="CY415" s="30"/>
      <c r="CZ415" s="30"/>
      <c r="DA415" s="30"/>
      <c r="DB415" s="30"/>
      <c r="DC415" s="30"/>
      <c r="DD415" s="30"/>
      <c r="DE415" s="30"/>
      <c r="DF415" s="30"/>
      <c r="DG415" s="30"/>
      <c r="DH415" s="30"/>
      <c r="DI415" s="30"/>
      <c r="DJ415" s="30"/>
      <c r="DK415" s="30"/>
      <c r="DL415" s="30"/>
      <c r="DM415" s="30"/>
      <c r="DN415" s="30"/>
      <c r="DO415" s="30"/>
      <c r="DP415" s="30"/>
      <c r="DQ415" s="30"/>
      <c r="DR415" s="30"/>
      <c r="DS415" s="30"/>
      <c r="DT415" s="30"/>
      <c r="DU415" s="30"/>
      <c r="DV415" s="30"/>
      <c r="DW415" s="30"/>
      <c r="DX415" s="30"/>
      <c r="DY415" s="30"/>
      <c r="DZ415" s="30"/>
      <c r="EA415" s="30"/>
      <c r="EB415" s="30"/>
      <c r="EC415" s="30"/>
      <c r="ED415" s="30"/>
      <c r="EE415" s="30"/>
      <c r="EF415" s="30"/>
      <c r="EG415" s="30"/>
      <c r="EH415" s="30"/>
      <c r="EI415" s="30"/>
      <c r="EJ415" s="30"/>
      <c r="EK415" s="30"/>
      <c r="EL415" s="30"/>
      <c r="EM415" s="30"/>
      <c r="EN415" s="30"/>
      <c r="EO415" s="30"/>
      <c r="EP415" s="30"/>
      <c r="EQ415" s="30"/>
      <c r="ER415" s="30"/>
      <c r="ES415" s="30"/>
      <c r="ET415" s="30"/>
      <c r="EU415" s="30"/>
      <c r="EV415" s="30"/>
      <c r="EW415" s="30"/>
      <c r="EX415" s="30"/>
      <c r="EY415" s="30"/>
      <c r="EZ415" s="30"/>
      <c r="FA415" s="30"/>
      <c r="FB415" s="30"/>
      <c r="FC415" s="30"/>
      <c r="FD415" s="30"/>
      <c r="FE415" s="30"/>
      <c r="FF415" s="30"/>
      <c r="FG415" s="30"/>
      <c r="FH415" s="30"/>
      <c r="FI415" s="30"/>
      <c r="FJ415" s="30"/>
      <c r="FK415" s="30"/>
      <c r="FL415" s="30"/>
      <c r="FM415" s="30"/>
      <c r="FN415" s="30"/>
      <c r="FO415" s="30"/>
      <c r="FP415" s="30"/>
      <c r="FQ415" s="30"/>
      <c r="FR415" s="30"/>
      <c r="FS415" s="30"/>
      <c r="FT415" s="30"/>
      <c r="FU415" s="30"/>
      <c r="FV415" s="30"/>
      <c r="FW415" s="30"/>
      <c r="FX415" s="30"/>
      <c r="FY415" s="30"/>
      <c r="FZ415" s="30"/>
      <c r="GA415" s="30"/>
      <c r="GB415" s="30"/>
      <c r="GC415" s="30"/>
      <c r="GD415" s="30"/>
      <c r="GE415" s="30"/>
      <c r="GF415" s="30"/>
      <c r="GG415" s="30"/>
      <c r="GH415" s="30"/>
      <c r="GI415" s="30"/>
      <c r="GJ415" s="30"/>
      <c r="GK415" s="30"/>
      <c r="GL415" s="30"/>
      <c r="GM415" s="30"/>
      <c r="GN415" s="30"/>
      <c r="GO415" s="30"/>
      <c r="GP415" s="30"/>
      <c r="GQ415" s="30"/>
      <c r="GR415" s="30"/>
      <c r="GS415" s="30"/>
      <c r="GT415" s="30"/>
      <c r="GU415" s="30"/>
      <c r="GV415" s="30"/>
      <c r="GW415" s="30"/>
      <c r="GX415" s="30"/>
      <c r="GY415" s="30"/>
      <c r="GZ415" s="30"/>
      <c r="HA415" s="30"/>
      <c r="HB415" s="30"/>
      <c r="HC415" s="30"/>
      <c r="HD415" s="30"/>
      <c r="HE415" s="30"/>
      <c r="HF415" s="30"/>
      <c r="HG415" s="30"/>
      <c r="HH415" s="30"/>
      <c r="HI415" s="30"/>
      <c r="HJ415" s="30"/>
      <c r="HK415" s="30"/>
      <c r="HL415" s="30"/>
      <c r="HM415" s="30"/>
      <c r="HN415" s="30"/>
      <c r="HO415" s="30"/>
      <c r="HP415" s="30"/>
      <c r="HQ415" s="30"/>
      <c r="HR415" s="30"/>
      <c r="HS415" s="30"/>
      <c r="HT415" s="30"/>
      <c r="HU415" s="30"/>
      <c r="HV415" s="30"/>
      <c r="HW415" s="30"/>
      <c r="HX415" s="30"/>
      <c r="HY415" s="30"/>
      <c r="HZ415" s="30"/>
      <c r="IA415" s="30"/>
      <c r="IB415" s="30"/>
      <c r="IC415" s="30"/>
      <c r="ID415" s="30"/>
      <c r="IE415" s="30"/>
      <c r="IF415" s="30"/>
      <c r="IG415" s="30"/>
      <c r="IH415" s="30"/>
      <c r="II415" s="30"/>
      <c r="IJ415" s="30"/>
      <c r="IK415" s="30"/>
      <c r="IL415" s="30"/>
      <c r="IM415" s="30"/>
      <c r="IN415" s="30"/>
      <c r="IO415" s="30"/>
      <c r="IP415" s="30"/>
      <c r="IQ415" s="30"/>
      <c r="IR415" s="30"/>
      <c r="IS415" s="30"/>
      <c r="IT415" s="30"/>
      <c r="IU415" s="30"/>
      <c r="IV415" s="30"/>
      <c r="IW415" s="30"/>
      <c r="IX415" s="30"/>
      <c r="IY415" s="30"/>
      <c r="IZ415" s="30"/>
      <c r="JA415" s="30"/>
      <c r="JB415" s="30"/>
      <c r="JC415" s="30"/>
      <c r="JD415" s="30"/>
      <c r="JE415" s="30"/>
      <c r="JF415" s="30"/>
      <c r="JG415" s="30"/>
      <c r="JH415" s="30"/>
      <c r="JI415" s="30"/>
      <c r="JJ415" s="30"/>
      <c r="JK415" s="30"/>
      <c r="JL415" s="30"/>
      <c r="JM415" s="30"/>
      <c r="JN415" s="30"/>
      <c r="JO415" s="30"/>
      <c r="JP415" s="30"/>
      <c r="JQ415" s="30"/>
      <c r="JR415" s="30"/>
      <c r="JS415" s="30"/>
      <c r="JT415" s="30"/>
      <c r="JU415" s="30"/>
      <c r="JV415" s="30"/>
      <c r="JW415" s="30"/>
      <c r="JX415" s="30"/>
      <c r="JY415" s="30"/>
      <c r="JZ415" s="30"/>
      <c r="KA415" s="30"/>
      <c r="KB415" s="30"/>
      <c r="KC415" s="30"/>
      <c r="KD415" s="30"/>
      <c r="KE415" s="30"/>
      <c r="KF415" s="30"/>
      <c r="KG415" s="30"/>
      <c r="KH415" s="30"/>
      <c r="KI415" s="30"/>
      <c r="KJ415" s="30"/>
      <c r="KK415" s="30"/>
      <c r="KL415" s="30"/>
      <c r="KM415" s="30"/>
      <c r="KN415" s="30"/>
      <c r="KO415" s="30"/>
      <c r="KP415" s="30"/>
      <c r="KQ415" s="30"/>
      <c r="KR415" s="30"/>
      <c r="KS415" s="30"/>
      <c r="KT415" s="30"/>
      <c r="KU415" s="30"/>
      <c r="KV415" s="30"/>
      <c r="KW415" s="30"/>
      <c r="KX415" s="30"/>
      <c r="KY415" s="30"/>
      <c r="KZ415" s="30"/>
      <c r="LA415" s="30"/>
      <c r="LB415" s="30"/>
      <c r="LC415" s="30"/>
      <c r="LD415" s="30"/>
      <c r="LE415" s="30"/>
      <c r="LF415" s="30"/>
      <c r="LG415" s="30"/>
      <c r="LH415" s="30"/>
      <c r="LI415" s="30"/>
      <c r="LJ415" s="30"/>
      <c r="LK415" s="30"/>
      <c r="LL415" s="30"/>
      <c r="LM415" s="30"/>
      <c r="LN415" s="30"/>
      <c r="LO415" s="30"/>
      <c r="LP415" s="30"/>
      <c r="LQ415" s="30"/>
      <c r="LR415" s="30"/>
      <c r="LS415" s="30"/>
      <c r="LT415" s="30"/>
    </row>
    <row r="416" spans="1:332" s="31" customFormat="1" ht="110.25" x14ac:dyDescent="0.25">
      <c r="A416" s="662" t="str">
        <f>CONCATENATE(MUEBLES2[[#This Row],[No..]],"-",MUEBLES2[[#This Row],[No. Area ]],"-",MUEBLES2[[#This Row],[No. Del Bien ]],"-",MUEBLES2[[#This Row],[No. Consecutivo del Bien ]],"-",MUEBLES2[[#This Row],[No. de inventario]])</f>
        <v>05-50-239-001-0410</v>
      </c>
      <c r="B416" s="495"/>
      <c r="C416" s="495" t="s">
        <v>7134</v>
      </c>
      <c r="D416" s="494" t="s">
        <v>4063</v>
      </c>
      <c r="E416" s="495" t="str">
        <f>VLOOKUP(MUEBLES2[[#This Row],[No..]],EDIFICIOS[],2,FALSE)</f>
        <v>SISTEMA MUNICIPAL DIF</v>
      </c>
      <c r="F416" s="495" t="str">
        <f>VLOOKUP(MUEBLES2[[#This Row],[No..]],EDIFICIOS[],3,FALSE)</f>
        <v>AV. REFORMA S/N, SECCIÓN NORTE, MANZANA 2, SANTIAGO DE ANAYA, HIDALGO</v>
      </c>
      <c r="G416" s="496" t="s">
        <v>4295</v>
      </c>
      <c r="H416" s="494" t="str">
        <f>VLOOKUP(MUEBLES2[[#This Row],[No. Area ]],AREAS[],2,FALSE)</f>
        <v>UNIDAD DE RADIOLOGÍA E IMAGEN</v>
      </c>
      <c r="I416" s="496" t="str">
        <f>VLOOKUP(MUEBLES2[[#This Row],[No. Area ]],AREAS[],5,FALSE)</f>
        <v>TEC. YADIRA ESPINOSA LUGO</v>
      </c>
      <c r="J416" s="496">
        <v>131</v>
      </c>
      <c r="K416" s="494" t="str">
        <f>VLOOKUP(MUEBLES2[[#This Row],[Núm. De nomina]],PERSONAL[],2,FALSE)</f>
        <v>TEC. YADIRA ESPINOSA LUGO</v>
      </c>
      <c r="L416" s="496" t="str">
        <f>VLOOKUP(MUEBLES2[[#This Row],[Núm. De nomina]],PERSONAL[],3,FALSE)</f>
        <v>RADIOLOGO</v>
      </c>
      <c r="M416" s="494" t="s">
        <v>4872</v>
      </c>
      <c r="N416" s="529" t="s">
        <v>4692</v>
      </c>
      <c r="O416" s="497" t="str">
        <f>VLOOKUP(MUEBLES2[[#This Row],[No. Del Bien ]],BIENES[],2,FALSE)</f>
        <v>PIPETA VOLUMEN VARIABLE</v>
      </c>
      <c r="P416" s="499" t="s">
        <v>3067</v>
      </c>
      <c r="Q416" s="529" t="s">
        <v>5352</v>
      </c>
      <c r="R416" s="494" t="s">
        <v>39</v>
      </c>
      <c r="S416" s="494" t="s">
        <v>39</v>
      </c>
      <c r="T416" s="494" t="s">
        <v>39</v>
      </c>
      <c r="U416" s="494" t="s">
        <v>3065</v>
      </c>
      <c r="V416" s="525">
        <v>44013</v>
      </c>
      <c r="W416" s="528">
        <v>2076.4</v>
      </c>
      <c r="X416" s="528">
        <v>0</v>
      </c>
      <c r="Y416" s="528">
        <v>2076.4</v>
      </c>
      <c r="Z416" s="510" t="s">
        <v>33</v>
      </c>
      <c r="AA416" s="546"/>
      <c r="AB416" s="493"/>
      <c r="AC416" s="600" t="s">
        <v>2358</v>
      </c>
      <c r="AD416" s="30"/>
      <c r="AE416" s="30"/>
      <c r="AF416" s="30"/>
      <c r="AG416" s="30"/>
      <c r="AH416" s="30"/>
      <c r="AI416" s="30"/>
      <c r="AJ416" s="30"/>
      <c r="AK416" s="30"/>
      <c r="AL416" s="30"/>
      <c r="AM416" s="30"/>
      <c r="AN416" s="30"/>
      <c r="AO416" s="30"/>
      <c r="AP416" s="30"/>
      <c r="AQ416" s="30"/>
      <c r="AR416" s="30"/>
      <c r="AS416" s="30"/>
      <c r="AT416" s="30"/>
      <c r="AU416" s="30"/>
      <c r="AV416" s="30"/>
      <c r="AW416" s="30"/>
      <c r="AX416" s="30"/>
      <c r="AY416" s="30"/>
      <c r="AZ416" s="30"/>
      <c r="BA416" s="30"/>
      <c r="BB416" s="30"/>
      <c r="BC416" s="30"/>
      <c r="BD416" s="30"/>
      <c r="BE416" s="30"/>
      <c r="BF416" s="30"/>
      <c r="BG416" s="30"/>
      <c r="BH416" s="30"/>
      <c r="BI416" s="30"/>
      <c r="BJ416" s="30"/>
      <c r="BK416" s="30"/>
      <c r="BL416" s="30"/>
      <c r="BM416" s="30"/>
      <c r="BN416" s="30"/>
      <c r="BO416" s="30"/>
      <c r="BP416" s="30"/>
      <c r="BQ416" s="30"/>
      <c r="BR416" s="30"/>
      <c r="BS416" s="30"/>
      <c r="BT416" s="30"/>
      <c r="BU416" s="30"/>
      <c r="BV416" s="30"/>
      <c r="BW416" s="30"/>
      <c r="BX416" s="30"/>
      <c r="BY416" s="30"/>
      <c r="BZ416" s="30"/>
      <c r="CA416" s="30"/>
      <c r="CB416" s="30"/>
      <c r="CC416" s="30"/>
      <c r="CD416" s="30"/>
      <c r="CE416" s="30"/>
      <c r="CF416" s="30"/>
      <c r="CG416" s="30"/>
      <c r="CH416" s="30"/>
      <c r="CI416" s="30"/>
      <c r="CJ416" s="30"/>
      <c r="CK416" s="30"/>
      <c r="CL416" s="30"/>
      <c r="CM416" s="30"/>
      <c r="CN416" s="30"/>
      <c r="CO416" s="30"/>
      <c r="CP416" s="30"/>
      <c r="CQ416" s="30"/>
      <c r="CR416" s="30"/>
      <c r="CS416" s="30"/>
      <c r="CT416" s="30"/>
      <c r="CU416" s="30"/>
      <c r="CV416" s="30"/>
      <c r="CW416" s="30"/>
      <c r="CX416" s="30"/>
      <c r="CY416" s="30"/>
      <c r="CZ416" s="30"/>
      <c r="DA416" s="30"/>
      <c r="DB416" s="30"/>
      <c r="DC416" s="30"/>
      <c r="DD416" s="30"/>
      <c r="DE416" s="30"/>
      <c r="DF416" s="30"/>
      <c r="DG416" s="30"/>
      <c r="DH416" s="30"/>
      <c r="DI416" s="30"/>
      <c r="DJ416" s="30"/>
      <c r="DK416" s="30"/>
      <c r="DL416" s="30"/>
      <c r="DM416" s="30"/>
      <c r="DN416" s="30"/>
      <c r="DO416" s="30"/>
      <c r="DP416" s="30"/>
      <c r="DQ416" s="30"/>
      <c r="DR416" s="30"/>
      <c r="DS416" s="30"/>
      <c r="DT416" s="30"/>
      <c r="DU416" s="30"/>
      <c r="DV416" s="30"/>
      <c r="DW416" s="30"/>
      <c r="DX416" s="30"/>
      <c r="DY416" s="30"/>
      <c r="DZ416" s="30"/>
      <c r="EA416" s="30"/>
      <c r="EB416" s="30"/>
      <c r="EC416" s="30"/>
      <c r="ED416" s="30"/>
      <c r="EE416" s="30"/>
      <c r="EF416" s="30"/>
      <c r="EG416" s="30"/>
      <c r="EH416" s="30"/>
      <c r="EI416" s="30"/>
      <c r="EJ416" s="30"/>
      <c r="EK416" s="30"/>
      <c r="EL416" s="30"/>
      <c r="EM416" s="30"/>
      <c r="EN416" s="30"/>
      <c r="EO416" s="30"/>
      <c r="EP416" s="30"/>
      <c r="EQ416" s="30"/>
      <c r="ER416" s="30"/>
      <c r="ES416" s="30"/>
      <c r="ET416" s="30"/>
      <c r="EU416" s="30"/>
      <c r="EV416" s="30"/>
      <c r="EW416" s="30"/>
      <c r="EX416" s="30"/>
      <c r="EY416" s="30"/>
      <c r="EZ416" s="30"/>
      <c r="FA416" s="30"/>
      <c r="FB416" s="30"/>
      <c r="FC416" s="30"/>
      <c r="FD416" s="30"/>
      <c r="FE416" s="30"/>
      <c r="FF416" s="30"/>
      <c r="FG416" s="30"/>
      <c r="FH416" s="30"/>
      <c r="FI416" s="30"/>
      <c r="FJ416" s="30"/>
      <c r="FK416" s="30"/>
      <c r="FL416" s="30"/>
      <c r="FM416" s="30"/>
      <c r="FN416" s="30"/>
      <c r="FO416" s="30"/>
      <c r="FP416" s="30"/>
      <c r="FQ416" s="30"/>
      <c r="FR416" s="30"/>
      <c r="FS416" s="30"/>
      <c r="FT416" s="30"/>
      <c r="FU416" s="30"/>
      <c r="FV416" s="30"/>
      <c r="FW416" s="30"/>
      <c r="FX416" s="30"/>
      <c r="FY416" s="30"/>
      <c r="FZ416" s="30"/>
      <c r="GA416" s="30"/>
      <c r="GB416" s="30"/>
      <c r="GC416" s="30"/>
      <c r="GD416" s="30"/>
      <c r="GE416" s="30"/>
      <c r="GF416" s="30"/>
      <c r="GG416" s="30"/>
      <c r="GH416" s="30"/>
      <c r="GI416" s="30"/>
      <c r="GJ416" s="30"/>
      <c r="GK416" s="30"/>
      <c r="GL416" s="30"/>
      <c r="GM416" s="30"/>
      <c r="GN416" s="30"/>
      <c r="GO416" s="30"/>
      <c r="GP416" s="30"/>
      <c r="GQ416" s="30"/>
      <c r="GR416" s="30"/>
      <c r="GS416" s="30"/>
      <c r="GT416" s="30"/>
      <c r="GU416" s="30"/>
      <c r="GV416" s="30"/>
      <c r="GW416" s="30"/>
      <c r="GX416" s="30"/>
      <c r="GY416" s="30"/>
      <c r="GZ416" s="30"/>
      <c r="HA416" s="30"/>
      <c r="HB416" s="30"/>
      <c r="HC416" s="30"/>
      <c r="HD416" s="30"/>
      <c r="HE416" s="30"/>
      <c r="HF416" s="30"/>
      <c r="HG416" s="30"/>
      <c r="HH416" s="30"/>
      <c r="HI416" s="30"/>
      <c r="HJ416" s="30"/>
      <c r="HK416" s="30"/>
      <c r="HL416" s="30"/>
      <c r="HM416" s="30"/>
      <c r="HN416" s="30"/>
      <c r="HO416" s="30"/>
      <c r="HP416" s="30"/>
      <c r="HQ416" s="30"/>
      <c r="HR416" s="30"/>
      <c r="HS416" s="30"/>
      <c r="HT416" s="30"/>
      <c r="HU416" s="30"/>
      <c r="HV416" s="30"/>
      <c r="HW416" s="30"/>
      <c r="HX416" s="30"/>
      <c r="HY416" s="30"/>
      <c r="HZ416" s="30"/>
      <c r="IA416" s="30"/>
      <c r="IB416" s="30"/>
      <c r="IC416" s="30"/>
      <c r="ID416" s="30"/>
      <c r="IE416" s="30"/>
      <c r="IF416" s="30"/>
      <c r="IG416" s="30"/>
      <c r="IH416" s="30"/>
      <c r="II416" s="30"/>
      <c r="IJ416" s="30"/>
      <c r="IK416" s="30"/>
      <c r="IL416" s="30"/>
      <c r="IM416" s="30"/>
      <c r="IN416" s="30"/>
      <c r="IO416" s="30"/>
      <c r="IP416" s="30"/>
      <c r="IQ416" s="30"/>
      <c r="IR416" s="30"/>
      <c r="IS416" s="30"/>
      <c r="IT416" s="30"/>
      <c r="IU416" s="30"/>
      <c r="IV416" s="30"/>
      <c r="IW416" s="30"/>
      <c r="IX416" s="30"/>
      <c r="IY416" s="30"/>
      <c r="IZ416" s="30"/>
      <c r="JA416" s="30"/>
      <c r="JB416" s="30"/>
      <c r="JC416" s="30"/>
      <c r="JD416" s="30"/>
      <c r="JE416" s="30"/>
      <c r="JF416" s="30"/>
      <c r="JG416" s="30"/>
      <c r="JH416" s="30"/>
      <c r="JI416" s="30"/>
      <c r="JJ416" s="30"/>
      <c r="JK416" s="30"/>
      <c r="JL416" s="30"/>
      <c r="JM416" s="30"/>
      <c r="JN416" s="30"/>
      <c r="JO416" s="30"/>
      <c r="JP416" s="30"/>
      <c r="JQ416" s="30"/>
      <c r="JR416" s="30"/>
      <c r="JS416" s="30"/>
      <c r="JT416" s="30"/>
      <c r="JU416" s="30"/>
      <c r="JV416" s="30"/>
      <c r="JW416" s="30"/>
      <c r="JX416" s="30"/>
      <c r="JY416" s="30"/>
      <c r="JZ416" s="30"/>
      <c r="KA416" s="30"/>
      <c r="KB416" s="30"/>
      <c r="KC416" s="30"/>
      <c r="KD416" s="30"/>
      <c r="KE416" s="30"/>
      <c r="KF416" s="30"/>
      <c r="KG416" s="30"/>
      <c r="KH416" s="30"/>
      <c r="KI416" s="30"/>
      <c r="KJ416" s="30"/>
      <c r="KK416" s="30"/>
      <c r="KL416" s="30"/>
      <c r="KM416" s="30"/>
      <c r="KN416" s="30"/>
      <c r="KO416" s="30"/>
      <c r="KP416" s="30"/>
      <c r="KQ416" s="30"/>
      <c r="KR416" s="30"/>
      <c r="KS416" s="30"/>
      <c r="KT416" s="30"/>
      <c r="KU416" s="30"/>
      <c r="KV416" s="30"/>
      <c r="KW416" s="30"/>
      <c r="KX416" s="30"/>
      <c r="KY416" s="30"/>
      <c r="KZ416" s="30"/>
      <c r="LA416" s="30"/>
      <c r="LB416" s="30"/>
      <c r="LC416" s="30"/>
      <c r="LD416" s="30"/>
      <c r="LE416" s="30"/>
      <c r="LF416" s="30"/>
      <c r="LG416" s="30"/>
      <c r="LH416" s="30"/>
      <c r="LI416" s="30"/>
      <c r="LJ416" s="30"/>
      <c r="LK416" s="30"/>
      <c r="LL416" s="30"/>
      <c r="LM416" s="30"/>
      <c r="LN416" s="30"/>
      <c r="LO416" s="30"/>
      <c r="LP416" s="30"/>
      <c r="LQ416" s="30"/>
      <c r="LR416" s="30"/>
      <c r="LS416" s="30"/>
      <c r="LT416" s="30"/>
    </row>
    <row r="417" spans="1:332" s="31" customFormat="1" ht="110.25" x14ac:dyDescent="0.25">
      <c r="A417" s="662" t="str">
        <f>CONCATENATE(MUEBLES2[[#This Row],[No..]],"-",MUEBLES2[[#This Row],[No. Area ]],"-",MUEBLES2[[#This Row],[No. Del Bien ]],"-",MUEBLES2[[#This Row],[No. Consecutivo del Bien ]],"-",MUEBLES2[[#This Row],[No. de inventario]])</f>
        <v>05-51-274-068-0411</v>
      </c>
      <c r="B417" s="495"/>
      <c r="C417" s="495" t="s">
        <v>7135</v>
      </c>
      <c r="D417" s="494" t="s">
        <v>4063</v>
      </c>
      <c r="E417" s="495" t="str">
        <f>VLOOKUP(MUEBLES2[[#This Row],[No..]],EDIFICIOS[],2,FALSE)</f>
        <v>SISTEMA MUNICIPAL DIF</v>
      </c>
      <c r="F417" s="495" t="str">
        <f>VLOOKUP(MUEBLES2[[#This Row],[No..]],EDIFICIOS[],3,FALSE)</f>
        <v>AV. REFORMA S/N, SECCIÓN NORTE, MANZANA 2, SANTIAGO DE ANAYA, HIDALGO</v>
      </c>
      <c r="G417" s="496" t="s">
        <v>4296</v>
      </c>
      <c r="H417" s="494" t="str">
        <f>VLOOKUP(MUEBLES2[[#This Row],[No. Area ]],AREAS[],2,FALSE)</f>
        <v>UNIDAD BÁSICA DE REHABILITACIÓN</v>
      </c>
      <c r="I417" s="496" t="str">
        <f>VLOOKUP(MUEBLES2[[#This Row],[No. Area ]],AREAS[],5,FALSE)</f>
        <v>C. BELEN GONZÁLEZ BARRERA</v>
      </c>
      <c r="J417" s="496">
        <v>119</v>
      </c>
      <c r="K417" s="494" t="str">
        <f>VLOOKUP(MUEBLES2[[#This Row],[Núm. De nomina]],PERSONAL[],2,FALSE)</f>
        <v>C. BELEN GONZÁLEZ BARRERA</v>
      </c>
      <c r="L417" s="496" t="str">
        <f>VLOOKUP(MUEBLES2[[#This Row],[Núm. De nomina]],PERSONAL[],3,FALSE)</f>
        <v xml:space="preserve">TITULAR </v>
      </c>
      <c r="M417" s="499" t="s">
        <v>4907</v>
      </c>
      <c r="N417" s="529" t="s">
        <v>4759</v>
      </c>
      <c r="O417" s="497" t="str">
        <f>VLOOKUP(MUEBLES2[[#This Row],[No. Del Bien ]],BIENES[],2,FALSE)</f>
        <v xml:space="preserve">SILLA PLEGABLE  </v>
      </c>
      <c r="P417" s="499" t="s">
        <v>3069</v>
      </c>
      <c r="Q417" s="529" t="s">
        <v>5353</v>
      </c>
      <c r="R417" s="494" t="s">
        <v>39</v>
      </c>
      <c r="S417" s="494" t="s">
        <v>3042</v>
      </c>
      <c r="T417" s="494" t="s">
        <v>39</v>
      </c>
      <c r="U417" s="494" t="s">
        <v>3070</v>
      </c>
      <c r="V417" s="525">
        <v>43915</v>
      </c>
      <c r="W417" s="528">
        <v>1794</v>
      </c>
      <c r="X417" s="528">
        <v>0</v>
      </c>
      <c r="Y417" s="528">
        <v>1794</v>
      </c>
      <c r="Z417" s="510" t="s">
        <v>33</v>
      </c>
      <c r="AA417" s="546"/>
      <c r="AB417" s="493"/>
      <c r="AC417" s="600" t="s">
        <v>2358</v>
      </c>
      <c r="AD417" s="30"/>
      <c r="AE417" s="30"/>
      <c r="AF417" s="30"/>
      <c r="AG417" s="30"/>
      <c r="AH417" s="30"/>
      <c r="AI417" s="30"/>
      <c r="AJ417" s="30"/>
      <c r="AK417" s="30"/>
      <c r="AL417" s="30"/>
      <c r="AM417" s="30"/>
      <c r="AN417" s="30"/>
      <c r="AO417" s="30"/>
      <c r="AP417" s="30"/>
      <c r="AQ417" s="30"/>
      <c r="AR417" s="30"/>
      <c r="AS417" s="30"/>
      <c r="AT417" s="30"/>
      <c r="AU417" s="30"/>
      <c r="AV417" s="30"/>
      <c r="AW417" s="30"/>
      <c r="AX417" s="30"/>
      <c r="AY417" s="30"/>
      <c r="AZ417" s="30"/>
      <c r="BA417" s="30"/>
      <c r="BB417" s="30"/>
      <c r="BC417" s="30"/>
      <c r="BD417" s="30"/>
      <c r="BE417" s="30"/>
      <c r="BF417" s="30"/>
      <c r="BG417" s="30"/>
      <c r="BH417" s="30"/>
      <c r="BI417" s="30"/>
      <c r="BJ417" s="30"/>
      <c r="BK417" s="30"/>
      <c r="BL417" s="30"/>
      <c r="BM417" s="30"/>
      <c r="BN417" s="30"/>
      <c r="BO417" s="30"/>
      <c r="BP417" s="30"/>
      <c r="BQ417" s="30"/>
      <c r="BR417" s="30"/>
      <c r="BS417" s="30"/>
      <c r="BT417" s="30"/>
      <c r="BU417" s="30"/>
      <c r="BV417" s="30"/>
      <c r="BW417" s="30"/>
      <c r="BX417" s="30"/>
      <c r="BY417" s="30"/>
      <c r="BZ417" s="30"/>
      <c r="CA417" s="30"/>
      <c r="CB417" s="30"/>
      <c r="CC417" s="30"/>
      <c r="CD417" s="30"/>
      <c r="CE417" s="30"/>
      <c r="CF417" s="30"/>
      <c r="CG417" s="30"/>
      <c r="CH417" s="30"/>
      <c r="CI417" s="30"/>
      <c r="CJ417" s="30"/>
      <c r="CK417" s="30"/>
      <c r="CL417" s="30"/>
      <c r="CM417" s="30"/>
      <c r="CN417" s="30"/>
      <c r="CO417" s="30"/>
      <c r="CP417" s="30"/>
      <c r="CQ417" s="30"/>
      <c r="CR417" s="30"/>
      <c r="CS417" s="30"/>
      <c r="CT417" s="30"/>
      <c r="CU417" s="30"/>
      <c r="CV417" s="30"/>
      <c r="CW417" s="30"/>
      <c r="CX417" s="30"/>
      <c r="CY417" s="30"/>
      <c r="CZ417" s="30"/>
      <c r="DA417" s="30"/>
      <c r="DB417" s="30"/>
      <c r="DC417" s="30"/>
      <c r="DD417" s="30"/>
      <c r="DE417" s="30"/>
      <c r="DF417" s="30"/>
      <c r="DG417" s="30"/>
      <c r="DH417" s="30"/>
      <c r="DI417" s="30"/>
      <c r="DJ417" s="30"/>
      <c r="DK417" s="30"/>
      <c r="DL417" s="30"/>
      <c r="DM417" s="30"/>
      <c r="DN417" s="30"/>
      <c r="DO417" s="30"/>
      <c r="DP417" s="30"/>
      <c r="DQ417" s="30"/>
      <c r="DR417" s="30"/>
      <c r="DS417" s="30"/>
      <c r="DT417" s="30"/>
      <c r="DU417" s="30"/>
      <c r="DV417" s="30"/>
      <c r="DW417" s="30"/>
      <c r="DX417" s="30"/>
      <c r="DY417" s="30"/>
      <c r="DZ417" s="30"/>
      <c r="EA417" s="30"/>
      <c r="EB417" s="30"/>
      <c r="EC417" s="30"/>
      <c r="ED417" s="30"/>
      <c r="EE417" s="30"/>
      <c r="EF417" s="30"/>
      <c r="EG417" s="30"/>
      <c r="EH417" s="30"/>
      <c r="EI417" s="30"/>
      <c r="EJ417" s="30"/>
      <c r="EK417" s="30"/>
      <c r="EL417" s="30"/>
      <c r="EM417" s="30"/>
      <c r="EN417" s="30"/>
      <c r="EO417" s="30"/>
      <c r="EP417" s="30"/>
      <c r="EQ417" s="30"/>
      <c r="ER417" s="30"/>
      <c r="ES417" s="30"/>
      <c r="ET417" s="30"/>
      <c r="EU417" s="30"/>
      <c r="EV417" s="30"/>
      <c r="EW417" s="30"/>
      <c r="EX417" s="30"/>
      <c r="EY417" s="30"/>
      <c r="EZ417" s="30"/>
      <c r="FA417" s="30"/>
      <c r="FB417" s="30"/>
      <c r="FC417" s="30"/>
      <c r="FD417" s="30"/>
      <c r="FE417" s="30"/>
      <c r="FF417" s="30"/>
      <c r="FG417" s="30"/>
      <c r="FH417" s="30"/>
      <c r="FI417" s="30"/>
      <c r="FJ417" s="30"/>
      <c r="FK417" s="30"/>
      <c r="FL417" s="30"/>
      <c r="FM417" s="30"/>
      <c r="FN417" s="30"/>
      <c r="FO417" s="30"/>
      <c r="FP417" s="30"/>
      <c r="FQ417" s="30"/>
      <c r="FR417" s="30"/>
      <c r="FS417" s="30"/>
      <c r="FT417" s="30"/>
      <c r="FU417" s="30"/>
      <c r="FV417" s="30"/>
      <c r="FW417" s="30"/>
      <c r="FX417" s="30"/>
      <c r="FY417" s="30"/>
      <c r="FZ417" s="30"/>
      <c r="GA417" s="30"/>
      <c r="GB417" s="30"/>
      <c r="GC417" s="30"/>
      <c r="GD417" s="30"/>
      <c r="GE417" s="30"/>
      <c r="GF417" s="30"/>
      <c r="GG417" s="30"/>
      <c r="GH417" s="30"/>
      <c r="GI417" s="30"/>
      <c r="GJ417" s="30"/>
      <c r="GK417" s="30"/>
      <c r="GL417" s="30"/>
      <c r="GM417" s="30"/>
      <c r="GN417" s="30"/>
      <c r="GO417" s="30"/>
      <c r="GP417" s="30"/>
      <c r="GQ417" s="30"/>
      <c r="GR417" s="30"/>
      <c r="GS417" s="30"/>
      <c r="GT417" s="30"/>
      <c r="GU417" s="30"/>
      <c r="GV417" s="30"/>
      <c r="GW417" s="30"/>
      <c r="GX417" s="30"/>
      <c r="GY417" s="30"/>
      <c r="GZ417" s="30"/>
      <c r="HA417" s="30"/>
      <c r="HB417" s="30"/>
      <c r="HC417" s="30"/>
      <c r="HD417" s="30"/>
      <c r="HE417" s="30"/>
      <c r="HF417" s="30"/>
      <c r="HG417" s="30"/>
      <c r="HH417" s="30"/>
      <c r="HI417" s="30"/>
      <c r="HJ417" s="30"/>
      <c r="HK417" s="30"/>
      <c r="HL417" s="30"/>
      <c r="HM417" s="30"/>
      <c r="HN417" s="30"/>
      <c r="HO417" s="30"/>
      <c r="HP417" s="30"/>
      <c r="HQ417" s="30"/>
      <c r="HR417" s="30"/>
      <c r="HS417" s="30"/>
      <c r="HT417" s="30"/>
      <c r="HU417" s="30"/>
      <c r="HV417" s="30"/>
      <c r="HW417" s="30"/>
      <c r="HX417" s="30"/>
      <c r="HY417" s="30"/>
      <c r="HZ417" s="30"/>
      <c r="IA417" s="30"/>
      <c r="IB417" s="30"/>
      <c r="IC417" s="30"/>
      <c r="ID417" s="30"/>
      <c r="IE417" s="30"/>
      <c r="IF417" s="30"/>
      <c r="IG417" s="30"/>
      <c r="IH417" s="30"/>
      <c r="II417" s="30"/>
      <c r="IJ417" s="30"/>
      <c r="IK417" s="30"/>
      <c r="IL417" s="30"/>
      <c r="IM417" s="30"/>
      <c r="IN417" s="30"/>
      <c r="IO417" s="30"/>
      <c r="IP417" s="30"/>
      <c r="IQ417" s="30"/>
      <c r="IR417" s="30"/>
      <c r="IS417" s="30"/>
      <c r="IT417" s="30"/>
      <c r="IU417" s="30"/>
      <c r="IV417" s="30"/>
      <c r="IW417" s="30"/>
      <c r="IX417" s="30"/>
      <c r="IY417" s="30"/>
      <c r="IZ417" s="30"/>
      <c r="JA417" s="30"/>
      <c r="JB417" s="30"/>
      <c r="JC417" s="30"/>
      <c r="JD417" s="30"/>
      <c r="JE417" s="30"/>
      <c r="JF417" s="30"/>
      <c r="JG417" s="30"/>
      <c r="JH417" s="30"/>
      <c r="JI417" s="30"/>
      <c r="JJ417" s="30"/>
      <c r="JK417" s="30"/>
      <c r="JL417" s="30"/>
      <c r="JM417" s="30"/>
      <c r="JN417" s="30"/>
      <c r="JO417" s="30"/>
      <c r="JP417" s="30"/>
      <c r="JQ417" s="30"/>
      <c r="JR417" s="30"/>
      <c r="JS417" s="30"/>
      <c r="JT417" s="30"/>
      <c r="JU417" s="30"/>
      <c r="JV417" s="30"/>
      <c r="JW417" s="30"/>
      <c r="JX417" s="30"/>
      <c r="JY417" s="30"/>
      <c r="JZ417" s="30"/>
      <c r="KA417" s="30"/>
      <c r="KB417" s="30"/>
      <c r="KC417" s="30"/>
      <c r="KD417" s="30"/>
      <c r="KE417" s="30"/>
      <c r="KF417" s="30"/>
      <c r="KG417" s="30"/>
      <c r="KH417" s="30"/>
      <c r="KI417" s="30"/>
      <c r="KJ417" s="30"/>
      <c r="KK417" s="30"/>
      <c r="KL417" s="30"/>
      <c r="KM417" s="30"/>
      <c r="KN417" s="30"/>
      <c r="KO417" s="30"/>
      <c r="KP417" s="30"/>
      <c r="KQ417" s="30"/>
      <c r="KR417" s="30"/>
      <c r="KS417" s="30"/>
      <c r="KT417" s="30"/>
      <c r="KU417" s="30"/>
      <c r="KV417" s="30"/>
      <c r="KW417" s="30"/>
      <c r="KX417" s="30"/>
      <c r="KY417" s="30"/>
      <c r="KZ417" s="30"/>
      <c r="LA417" s="30"/>
      <c r="LB417" s="30"/>
      <c r="LC417" s="30"/>
      <c r="LD417" s="30"/>
      <c r="LE417" s="30"/>
      <c r="LF417" s="30"/>
      <c r="LG417" s="30"/>
      <c r="LH417" s="30"/>
      <c r="LI417" s="30"/>
      <c r="LJ417" s="30"/>
      <c r="LK417" s="30"/>
      <c r="LL417" s="30"/>
      <c r="LM417" s="30"/>
      <c r="LN417" s="30"/>
      <c r="LO417" s="30"/>
      <c r="LP417" s="30"/>
      <c r="LQ417" s="30"/>
      <c r="LR417" s="30"/>
      <c r="LS417" s="30"/>
      <c r="LT417" s="30"/>
    </row>
    <row r="418" spans="1:332" s="31" customFormat="1" ht="110.25" x14ac:dyDescent="0.25">
      <c r="A418" s="662" t="str">
        <f>CONCATENATE(MUEBLES2[[#This Row],[No..]],"-",MUEBLES2[[#This Row],[No. Area ]],"-",MUEBLES2[[#This Row],[No. Del Bien ]],"-",MUEBLES2[[#This Row],[No. Consecutivo del Bien ]],"-",MUEBLES2[[#This Row],[No. de inventario]])</f>
        <v>05-51-274-069-0412</v>
      </c>
      <c r="B418" s="495"/>
      <c r="C418" s="495" t="s">
        <v>7136</v>
      </c>
      <c r="D418" s="494" t="s">
        <v>4063</v>
      </c>
      <c r="E418" s="495" t="str">
        <f>VLOOKUP(MUEBLES2[[#This Row],[No..]],EDIFICIOS[],2,FALSE)</f>
        <v>SISTEMA MUNICIPAL DIF</v>
      </c>
      <c r="F418" s="495" t="str">
        <f>VLOOKUP(MUEBLES2[[#This Row],[No..]],EDIFICIOS[],3,FALSE)</f>
        <v>AV. REFORMA S/N, SECCIÓN NORTE, MANZANA 2, SANTIAGO DE ANAYA, HIDALGO</v>
      </c>
      <c r="G418" s="496" t="s">
        <v>4296</v>
      </c>
      <c r="H418" s="494" t="str">
        <f>VLOOKUP(MUEBLES2[[#This Row],[No. Area ]],AREAS[],2,FALSE)</f>
        <v>UNIDAD BÁSICA DE REHABILITACIÓN</v>
      </c>
      <c r="I418" s="496" t="str">
        <f>VLOOKUP(MUEBLES2[[#This Row],[No. Area ]],AREAS[],5,FALSE)</f>
        <v>C. BELEN GONZÁLEZ BARRERA</v>
      </c>
      <c r="J418" s="496">
        <v>119</v>
      </c>
      <c r="K418" s="494" t="str">
        <f>VLOOKUP(MUEBLES2[[#This Row],[Núm. De nomina]],PERSONAL[],2,FALSE)</f>
        <v>C. BELEN GONZÁLEZ BARRERA</v>
      </c>
      <c r="L418" s="496" t="str">
        <f>VLOOKUP(MUEBLES2[[#This Row],[Núm. De nomina]],PERSONAL[],3,FALSE)</f>
        <v xml:space="preserve">TITULAR </v>
      </c>
      <c r="M418" s="499" t="s">
        <v>4907</v>
      </c>
      <c r="N418" s="529" t="s">
        <v>4760</v>
      </c>
      <c r="O418" s="497" t="str">
        <f>VLOOKUP(MUEBLES2[[#This Row],[No. Del Bien ]],BIENES[],2,FALSE)</f>
        <v xml:space="preserve">SILLA PLEGABLE  </v>
      </c>
      <c r="P418" s="499" t="s">
        <v>3069</v>
      </c>
      <c r="Q418" s="529" t="s">
        <v>5354</v>
      </c>
      <c r="R418" s="494" t="s">
        <v>39</v>
      </c>
      <c r="S418" s="494" t="s">
        <v>3042</v>
      </c>
      <c r="T418" s="494" t="s">
        <v>39</v>
      </c>
      <c r="U418" s="494" t="s">
        <v>3070</v>
      </c>
      <c r="V418" s="525">
        <v>43915</v>
      </c>
      <c r="W418" s="528">
        <v>1794</v>
      </c>
      <c r="X418" s="528">
        <v>0</v>
      </c>
      <c r="Y418" s="528">
        <v>1794</v>
      </c>
      <c r="Z418" s="510" t="s">
        <v>33</v>
      </c>
      <c r="AA418" s="546"/>
      <c r="AB418" s="493"/>
      <c r="AC418" s="600" t="s">
        <v>2358</v>
      </c>
      <c r="AD418" s="30"/>
      <c r="AE418" s="30"/>
      <c r="AF418" s="30"/>
      <c r="AG418" s="30"/>
      <c r="AH418" s="30"/>
      <c r="AI418" s="30"/>
      <c r="AJ418" s="30"/>
      <c r="AK418" s="30"/>
      <c r="AL418" s="30"/>
      <c r="AM418" s="30"/>
      <c r="AN418" s="30"/>
      <c r="AO418" s="30"/>
      <c r="AP418" s="30"/>
      <c r="AQ418" s="30"/>
      <c r="AR418" s="30"/>
      <c r="AS418" s="30"/>
      <c r="AT418" s="30"/>
      <c r="AU418" s="30"/>
      <c r="AV418" s="30"/>
      <c r="AW418" s="30"/>
      <c r="AX418" s="30"/>
      <c r="AY418" s="30"/>
      <c r="AZ418" s="30"/>
      <c r="BA418" s="30"/>
      <c r="BB418" s="30"/>
      <c r="BC418" s="30"/>
      <c r="BD418" s="30"/>
      <c r="BE418" s="30"/>
      <c r="BF418" s="30"/>
      <c r="BG418" s="30"/>
      <c r="BH418" s="30"/>
      <c r="BI418" s="30"/>
      <c r="BJ418" s="30"/>
      <c r="BK418" s="30"/>
      <c r="BL418" s="30"/>
      <c r="BM418" s="30"/>
      <c r="BN418" s="30"/>
      <c r="BO418" s="30"/>
      <c r="BP418" s="30"/>
      <c r="BQ418" s="30"/>
      <c r="BR418" s="30"/>
      <c r="BS418" s="30"/>
      <c r="BT418" s="30"/>
      <c r="BU418" s="30"/>
      <c r="BV418" s="30"/>
      <c r="BW418" s="30"/>
      <c r="BX418" s="30"/>
      <c r="BY418" s="30"/>
      <c r="BZ418" s="30"/>
      <c r="CA418" s="30"/>
      <c r="CB418" s="30"/>
      <c r="CC418" s="30"/>
      <c r="CD418" s="30"/>
      <c r="CE418" s="30"/>
      <c r="CF418" s="30"/>
      <c r="CG418" s="30"/>
      <c r="CH418" s="30"/>
      <c r="CI418" s="30"/>
      <c r="CJ418" s="30"/>
      <c r="CK418" s="30"/>
      <c r="CL418" s="30"/>
      <c r="CM418" s="30"/>
      <c r="CN418" s="30"/>
      <c r="CO418" s="30"/>
      <c r="CP418" s="30"/>
      <c r="CQ418" s="30"/>
      <c r="CR418" s="30"/>
      <c r="CS418" s="30"/>
      <c r="CT418" s="30"/>
      <c r="CU418" s="30"/>
      <c r="CV418" s="30"/>
      <c r="CW418" s="30"/>
      <c r="CX418" s="30"/>
      <c r="CY418" s="30"/>
      <c r="CZ418" s="30"/>
      <c r="DA418" s="30"/>
      <c r="DB418" s="30"/>
      <c r="DC418" s="30"/>
      <c r="DD418" s="30"/>
      <c r="DE418" s="30"/>
      <c r="DF418" s="30"/>
      <c r="DG418" s="30"/>
      <c r="DH418" s="30"/>
      <c r="DI418" s="30"/>
      <c r="DJ418" s="30"/>
      <c r="DK418" s="30"/>
      <c r="DL418" s="30"/>
      <c r="DM418" s="30"/>
      <c r="DN418" s="30"/>
      <c r="DO418" s="30"/>
      <c r="DP418" s="30"/>
      <c r="DQ418" s="30"/>
      <c r="DR418" s="30"/>
      <c r="DS418" s="30"/>
      <c r="DT418" s="30"/>
      <c r="DU418" s="30"/>
      <c r="DV418" s="30"/>
      <c r="DW418" s="30"/>
      <c r="DX418" s="30"/>
      <c r="DY418" s="30"/>
      <c r="DZ418" s="30"/>
      <c r="EA418" s="30"/>
      <c r="EB418" s="30"/>
      <c r="EC418" s="30"/>
      <c r="ED418" s="30"/>
      <c r="EE418" s="30"/>
      <c r="EF418" s="30"/>
      <c r="EG418" s="30"/>
      <c r="EH418" s="30"/>
      <c r="EI418" s="30"/>
      <c r="EJ418" s="30"/>
      <c r="EK418" s="30"/>
      <c r="EL418" s="30"/>
      <c r="EM418" s="30"/>
      <c r="EN418" s="30"/>
      <c r="EO418" s="30"/>
      <c r="EP418" s="30"/>
      <c r="EQ418" s="30"/>
      <c r="ER418" s="30"/>
      <c r="ES418" s="30"/>
      <c r="ET418" s="30"/>
      <c r="EU418" s="30"/>
      <c r="EV418" s="30"/>
      <c r="EW418" s="30"/>
      <c r="EX418" s="30"/>
      <c r="EY418" s="30"/>
      <c r="EZ418" s="30"/>
      <c r="FA418" s="30"/>
      <c r="FB418" s="30"/>
      <c r="FC418" s="30"/>
      <c r="FD418" s="30"/>
      <c r="FE418" s="30"/>
      <c r="FF418" s="30"/>
      <c r="FG418" s="30"/>
      <c r="FH418" s="30"/>
      <c r="FI418" s="30"/>
      <c r="FJ418" s="30"/>
      <c r="FK418" s="30"/>
      <c r="FL418" s="30"/>
      <c r="FM418" s="30"/>
      <c r="FN418" s="30"/>
      <c r="FO418" s="30"/>
      <c r="FP418" s="30"/>
      <c r="FQ418" s="30"/>
      <c r="FR418" s="30"/>
      <c r="FS418" s="30"/>
      <c r="FT418" s="30"/>
      <c r="FU418" s="30"/>
      <c r="FV418" s="30"/>
      <c r="FW418" s="30"/>
      <c r="FX418" s="30"/>
      <c r="FY418" s="30"/>
      <c r="FZ418" s="30"/>
      <c r="GA418" s="30"/>
      <c r="GB418" s="30"/>
      <c r="GC418" s="30"/>
      <c r="GD418" s="30"/>
      <c r="GE418" s="30"/>
      <c r="GF418" s="30"/>
      <c r="GG418" s="30"/>
      <c r="GH418" s="30"/>
      <c r="GI418" s="30"/>
      <c r="GJ418" s="30"/>
      <c r="GK418" s="30"/>
      <c r="GL418" s="30"/>
      <c r="GM418" s="30"/>
      <c r="GN418" s="30"/>
      <c r="GO418" s="30"/>
      <c r="GP418" s="30"/>
      <c r="GQ418" s="30"/>
      <c r="GR418" s="30"/>
      <c r="GS418" s="30"/>
      <c r="GT418" s="30"/>
      <c r="GU418" s="30"/>
      <c r="GV418" s="30"/>
      <c r="GW418" s="30"/>
      <c r="GX418" s="30"/>
      <c r="GY418" s="30"/>
      <c r="GZ418" s="30"/>
      <c r="HA418" s="30"/>
      <c r="HB418" s="30"/>
      <c r="HC418" s="30"/>
      <c r="HD418" s="30"/>
      <c r="HE418" s="30"/>
      <c r="HF418" s="30"/>
      <c r="HG418" s="30"/>
      <c r="HH418" s="30"/>
      <c r="HI418" s="30"/>
      <c r="HJ418" s="30"/>
      <c r="HK418" s="30"/>
      <c r="HL418" s="30"/>
      <c r="HM418" s="30"/>
      <c r="HN418" s="30"/>
      <c r="HO418" s="30"/>
      <c r="HP418" s="30"/>
      <c r="HQ418" s="30"/>
      <c r="HR418" s="30"/>
      <c r="HS418" s="30"/>
      <c r="HT418" s="30"/>
      <c r="HU418" s="30"/>
      <c r="HV418" s="30"/>
      <c r="HW418" s="30"/>
      <c r="HX418" s="30"/>
      <c r="HY418" s="30"/>
      <c r="HZ418" s="30"/>
      <c r="IA418" s="30"/>
      <c r="IB418" s="30"/>
      <c r="IC418" s="30"/>
      <c r="ID418" s="30"/>
      <c r="IE418" s="30"/>
      <c r="IF418" s="30"/>
      <c r="IG418" s="30"/>
      <c r="IH418" s="30"/>
      <c r="II418" s="30"/>
      <c r="IJ418" s="30"/>
      <c r="IK418" s="30"/>
      <c r="IL418" s="30"/>
      <c r="IM418" s="30"/>
      <c r="IN418" s="30"/>
      <c r="IO418" s="30"/>
      <c r="IP418" s="30"/>
      <c r="IQ418" s="30"/>
      <c r="IR418" s="30"/>
      <c r="IS418" s="30"/>
      <c r="IT418" s="30"/>
      <c r="IU418" s="30"/>
      <c r="IV418" s="30"/>
      <c r="IW418" s="30"/>
      <c r="IX418" s="30"/>
      <c r="IY418" s="30"/>
      <c r="IZ418" s="30"/>
      <c r="JA418" s="30"/>
      <c r="JB418" s="30"/>
      <c r="JC418" s="30"/>
      <c r="JD418" s="30"/>
      <c r="JE418" s="30"/>
      <c r="JF418" s="30"/>
      <c r="JG418" s="30"/>
      <c r="JH418" s="30"/>
      <c r="JI418" s="30"/>
      <c r="JJ418" s="30"/>
      <c r="JK418" s="30"/>
      <c r="JL418" s="30"/>
      <c r="JM418" s="30"/>
      <c r="JN418" s="30"/>
      <c r="JO418" s="30"/>
      <c r="JP418" s="30"/>
      <c r="JQ418" s="30"/>
      <c r="JR418" s="30"/>
      <c r="JS418" s="30"/>
      <c r="JT418" s="30"/>
      <c r="JU418" s="30"/>
      <c r="JV418" s="30"/>
      <c r="JW418" s="30"/>
      <c r="JX418" s="30"/>
      <c r="JY418" s="30"/>
      <c r="JZ418" s="30"/>
      <c r="KA418" s="30"/>
      <c r="KB418" s="30"/>
      <c r="KC418" s="30"/>
      <c r="KD418" s="30"/>
      <c r="KE418" s="30"/>
      <c r="KF418" s="30"/>
      <c r="KG418" s="30"/>
      <c r="KH418" s="30"/>
      <c r="KI418" s="30"/>
      <c r="KJ418" s="30"/>
      <c r="KK418" s="30"/>
      <c r="KL418" s="30"/>
      <c r="KM418" s="30"/>
      <c r="KN418" s="30"/>
      <c r="KO418" s="30"/>
      <c r="KP418" s="30"/>
      <c r="KQ418" s="30"/>
      <c r="KR418" s="30"/>
      <c r="KS418" s="30"/>
      <c r="KT418" s="30"/>
      <c r="KU418" s="30"/>
      <c r="KV418" s="30"/>
      <c r="KW418" s="30"/>
      <c r="KX418" s="30"/>
      <c r="KY418" s="30"/>
      <c r="KZ418" s="30"/>
      <c r="LA418" s="30"/>
      <c r="LB418" s="30"/>
      <c r="LC418" s="30"/>
      <c r="LD418" s="30"/>
      <c r="LE418" s="30"/>
      <c r="LF418" s="30"/>
      <c r="LG418" s="30"/>
      <c r="LH418" s="30"/>
      <c r="LI418" s="30"/>
      <c r="LJ418" s="30"/>
      <c r="LK418" s="30"/>
      <c r="LL418" s="30"/>
      <c r="LM418" s="30"/>
      <c r="LN418" s="30"/>
      <c r="LO418" s="30"/>
      <c r="LP418" s="30"/>
      <c r="LQ418" s="30"/>
      <c r="LR418" s="30"/>
      <c r="LS418" s="30"/>
      <c r="LT418" s="30"/>
    </row>
    <row r="419" spans="1:332" s="31" customFormat="1" ht="110.25" x14ac:dyDescent="0.25">
      <c r="A419" s="662" t="str">
        <f>CONCATENATE(MUEBLES2[[#This Row],[No..]],"-",MUEBLES2[[#This Row],[No. Area ]],"-",MUEBLES2[[#This Row],[No. Del Bien ]],"-",MUEBLES2[[#This Row],[No. Consecutivo del Bien ]],"-",MUEBLES2[[#This Row],[No. de inventario]])</f>
        <v>05-51-274-070-0413</v>
      </c>
      <c r="B419" s="495"/>
      <c r="C419" s="495" t="s">
        <v>7137</v>
      </c>
      <c r="D419" s="494" t="s">
        <v>4063</v>
      </c>
      <c r="E419" s="495" t="str">
        <f>VLOOKUP(MUEBLES2[[#This Row],[No..]],EDIFICIOS[],2,FALSE)</f>
        <v>SISTEMA MUNICIPAL DIF</v>
      </c>
      <c r="F419" s="495" t="str">
        <f>VLOOKUP(MUEBLES2[[#This Row],[No..]],EDIFICIOS[],3,FALSE)</f>
        <v>AV. REFORMA S/N, SECCIÓN NORTE, MANZANA 2, SANTIAGO DE ANAYA, HIDALGO</v>
      </c>
      <c r="G419" s="496" t="s">
        <v>4296</v>
      </c>
      <c r="H419" s="494" t="str">
        <f>VLOOKUP(MUEBLES2[[#This Row],[No. Area ]],AREAS[],2,FALSE)</f>
        <v>UNIDAD BÁSICA DE REHABILITACIÓN</v>
      </c>
      <c r="I419" s="496" t="str">
        <f>VLOOKUP(MUEBLES2[[#This Row],[No. Area ]],AREAS[],5,FALSE)</f>
        <v>C. BELEN GONZÁLEZ BARRERA</v>
      </c>
      <c r="J419" s="496">
        <v>119</v>
      </c>
      <c r="K419" s="494" t="str">
        <f>VLOOKUP(MUEBLES2[[#This Row],[Núm. De nomina]],PERSONAL[],2,FALSE)</f>
        <v>C. BELEN GONZÁLEZ BARRERA</v>
      </c>
      <c r="L419" s="496" t="str">
        <f>VLOOKUP(MUEBLES2[[#This Row],[Núm. De nomina]],PERSONAL[],3,FALSE)</f>
        <v xml:space="preserve">TITULAR </v>
      </c>
      <c r="M419" s="499" t="s">
        <v>4907</v>
      </c>
      <c r="N419" s="529" t="s">
        <v>4761</v>
      </c>
      <c r="O419" s="497" t="str">
        <f>VLOOKUP(MUEBLES2[[#This Row],[No. Del Bien ]],BIENES[],2,FALSE)</f>
        <v xml:space="preserve">SILLA PLEGABLE  </v>
      </c>
      <c r="P419" s="499" t="s">
        <v>3069</v>
      </c>
      <c r="Q419" s="529" t="s">
        <v>5355</v>
      </c>
      <c r="R419" s="494" t="s">
        <v>39</v>
      </c>
      <c r="S419" s="494" t="s">
        <v>3042</v>
      </c>
      <c r="T419" s="494" t="s">
        <v>39</v>
      </c>
      <c r="U419" s="494" t="s">
        <v>3070</v>
      </c>
      <c r="V419" s="525">
        <v>43915</v>
      </c>
      <c r="W419" s="528">
        <v>1794</v>
      </c>
      <c r="X419" s="528">
        <v>0</v>
      </c>
      <c r="Y419" s="528">
        <v>1794</v>
      </c>
      <c r="Z419" s="510" t="s">
        <v>33</v>
      </c>
      <c r="AA419" s="546"/>
      <c r="AB419" s="493"/>
      <c r="AC419" s="600" t="s">
        <v>2358</v>
      </c>
      <c r="AD419" s="30"/>
      <c r="AE419" s="30"/>
      <c r="AF419" s="30"/>
      <c r="AG419" s="30"/>
      <c r="AH419" s="30"/>
      <c r="AI419" s="30"/>
      <c r="AJ419" s="30"/>
      <c r="AK419" s="30"/>
      <c r="AL419" s="30"/>
      <c r="AM419" s="30"/>
      <c r="AN419" s="30"/>
      <c r="AO419" s="30"/>
      <c r="AP419" s="30"/>
      <c r="AQ419" s="30"/>
      <c r="AR419" s="30"/>
      <c r="AS419" s="30"/>
      <c r="AT419" s="30"/>
      <c r="AU419" s="30"/>
      <c r="AV419" s="30"/>
      <c r="AW419" s="30"/>
      <c r="AX419" s="30"/>
      <c r="AY419" s="30"/>
      <c r="AZ419" s="30"/>
      <c r="BA419" s="30"/>
      <c r="BB419" s="30"/>
      <c r="BC419" s="30"/>
      <c r="BD419" s="30"/>
      <c r="BE419" s="30"/>
      <c r="BF419" s="30"/>
      <c r="BG419" s="30"/>
      <c r="BH419" s="30"/>
      <c r="BI419" s="30"/>
      <c r="BJ419" s="30"/>
      <c r="BK419" s="30"/>
      <c r="BL419" s="30"/>
      <c r="BM419" s="30"/>
      <c r="BN419" s="30"/>
      <c r="BO419" s="30"/>
      <c r="BP419" s="30"/>
      <c r="BQ419" s="30"/>
      <c r="BR419" s="30"/>
      <c r="BS419" s="30"/>
      <c r="BT419" s="30"/>
      <c r="BU419" s="30"/>
      <c r="BV419" s="30"/>
      <c r="BW419" s="30"/>
      <c r="BX419" s="30"/>
      <c r="BY419" s="30"/>
      <c r="BZ419" s="30"/>
      <c r="CA419" s="30"/>
      <c r="CB419" s="30"/>
      <c r="CC419" s="30"/>
      <c r="CD419" s="30"/>
      <c r="CE419" s="30"/>
      <c r="CF419" s="30"/>
      <c r="CG419" s="30"/>
      <c r="CH419" s="30"/>
      <c r="CI419" s="30"/>
      <c r="CJ419" s="30"/>
      <c r="CK419" s="30"/>
      <c r="CL419" s="30"/>
      <c r="CM419" s="30"/>
      <c r="CN419" s="30"/>
      <c r="CO419" s="30"/>
      <c r="CP419" s="30"/>
      <c r="CQ419" s="30"/>
      <c r="CR419" s="30"/>
      <c r="CS419" s="30"/>
      <c r="CT419" s="30"/>
      <c r="CU419" s="30"/>
      <c r="CV419" s="30"/>
      <c r="CW419" s="30"/>
      <c r="CX419" s="30"/>
      <c r="CY419" s="30"/>
      <c r="CZ419" s="30"/>
      <c r="DA419" s="30"/>
      <c r="DB419" s="30"/>
      <c r="DC419" s="30"/>
      <c r="DD419" s="30"/>
      <c r="DE419" s="30"/>
      <c r="DF419" s="30"/>
      <c r="DG419" s="30"/>
      <c r="DH419" s="30"/>
      <c r="DI419" s="30"/>
      <c r="DJ419" s="30"/>
      <c r="DK419" s="30"/>
      <c r="DL419" s="30"/>
      <c r="DM419" s="30"/>
      <c r="DN419" s="30"/>
      <c r="DO419" s="30"/>
      <c r="DP419" s="30"/>
      <c r="DQ419" s="30"/>
      <c r="DR419" s="30"/>
      <c r="DS419" s="30"/>
      <c r="DT419" s="30"/>
      <c r="DU419" s="30"/>
      <c r="DV419" s="30"/>
      <c r="DW419" s="30"/>
      <c r="DX419" s="30"/>
      <c r="DY419" s="30"/>
      <c r="DZ419" s="30"/>
      <c r="EA419" s="30"/>
      <c r="EB419" s="30"/>
      <c r="EC419" s="30"/>
      <c r="ED419" s="30"/>
      <c r="EE419" s="30"/>
      <c r="EF419" s="30"/>
      <c r="EG419" s="30"/>
      <c r="EH419" s="30"/>
      <c r="EI419" s="30"/>
      <c r="EJ419" s="30"/>
      <c r="EK419" s="30"/>
      <c r="EL419" s="30"/>
      <c r="EM419" s="30"/>
      <c r="EN419" s="30"/>
      <c r="EO419" s="30"/>
      <c r="EP419" s="30"/>
      <c r="EQ419" s="30"/>
      <c r="ER419" s="30"/>
      <c r="ES419" s="30"/>
      <c r="ET419" s="30"/>
      <c r="EU419" s="30"/>
      <c r="EV419" s="30"/>
      <c r="EW419" s="30"/>
      <c r="EX419" s="30"/>
      <c r="EY419" s="30"/>
      <c r="EZ419" s="30"/>
      <c r="FA419" s="30"/>
      <c r="FB419" s="30"/>
      <c r="FC419" s="30"/>
      <c r="FD419" s="30"/>
      <c r="FE419" s="30"/>
      <c r="FF419" s="30"/>
      <c r="FG419" s="30"/>
      <c r="FH419" s="30"/>
      <c r="FI419" s="30"/>
      <c r="FJ419" s="30"/>
      <c r="FK419" s="30"/>
      <c r="FL419" s="30"/>
      <c r="FM419" s="30"/>
      <c r="FN419" s="30"/>
      <c r="FO419" s="30"/>
      <c r="FP419" s="30"/>
      <c r="FQ419" s="30"/>
      <c r="FR419" s="30"/>
      <c r="FS419" s="30"/>
      <c r="FT419" s="30"/>
      <c r="FU419" s="30"/>
      <c r="FV419" s="30"/>
      <c r="FW419" s="30"/>
      <c r="FX419" s="30"/>
      <c r="FY419" s="30"/>
      <c r="FZ419" s="30"/>
      <c r="GA419" s="30"/>
      <c r="GB419" s="30"/>
      <c r="GC419" s="30"/>
      <c r="GD419" s="30"/>
      <c r="GE419" s="30"/>
      <c r="GF419" s="30"/>
      <c r="GG419" s="30"/>
      <c r="GH419" s="30"/>
      <c r="GI419" s="30"/>
      <c r="GJ419" s="30"/>
      <c r="GK419" s="30"/>
      <c r="GL419" s="30"/>
      <c r="GM419" s="30"/>
      <c r="GN419" s="30"/>
      <c r="GO419" s="30"/>
      <c r="GP419" s="30"/>
      <c r="GQ419" s="30"/>
      <c r="GR419" s="30"/>
      <c r="GS419" s="30"/>
      <c r="GT419" s="30"/>
      <c r="GU419" s="30"/>
      <c r="GV419" s="30"/>
      <c r="GW419" s="30"/>
      <c r="GX419" s="30"/>
      <c r="GY419" s="30"/>
      <c r="GZ419" s="30"/>
      <c r="HA419" s="30"/>
      <c r="HB419" s="30"/>
      <c r="HC419" s="30"/>
      <c r="HD419" s="30"/>
      <c r="HE419" s="30"/>
      <c r="HF419" s="30"/>
      <c r="HG419" s="30"/>
      <c r="HH419" s="30"/>
      <c r="HI419" s="30"/>
      <c r="HJ419" s="30"/>
      <c r="HK419" s="30"/>
      <c r="HL419" s="30"/>
      <c r="HM419" s="30"/>
      <c r="HN419" s="30"/>
      <c r="HO419" s="30"/>
      <c r="HP419" s="30"/>
      <c r="HQ419" s="30"/>
      <c r="HR419" s="30"/>
      <c r="HS419" s="30"/>
      <c r="HT419" s="30"/>
      <c r="HU419" s="30"/>
      <c r="HV419" s="30"/>
      <c r="HW419" s="30"/>
      <c r="HX419" s="30"/>
      <c r="HY419" s="30"/>
      <c r="HZ419" s="30"/>
      <c r="IA419" s="30"/>
      <c r="IB419" s="30"/>
      <c r="IC419" s="30"/>
      <c r="ID419" s="30"/>
      <c r="IE419" s="30"/>
      <c r="IF419" s="30"/>
      <c r="IG419" s="30"/>
      <c r="IH419" s="30"/>
      <c r="II419" s="30"/>
      <c r="IJ419" s="30"/>
      <c r="IK419" s="30"/>
      <c r="IL419" s="30"/>
      <c r="IM419" s="30"/>
      <c r="IN419" s="30"/>
      <c r="IO419" s="30"/>
      <c r="IP419" s="30"/>
      <c r="IQ419" s="30"/>
      <c r="IR419" s="30"/>
      <c r="IS419" s="30"/>
      <c r="IT419" s="30"/>
      <c r="IU419" s="30"/>
      <c r="IV419" s="30"/>
      <c r="IW419" s="30"/>
      <c r="IX419" s="30"/>
      <c r="IY419" s="30"/>
      <c r="IZ419" s="30"/>
      <c r="JA419" s="30"/>
      <c r="JB419" s="30"/>
      <c r="JC419" s="30"/>
      <c r="JD419" s="30"/>
      <c r="JE419" s="30"/>
      <c r="JF419" s="30"/>
      <c r="JG419" s="30"/>
      <c r="JH419" s="30"/>
      <c r="JI419" s="30"/>
      <c r="JJ419" s="30"/>
      <c r="JK419" s="30"/>
      <c r="JL419" s="30"/>
      <c r="JM419" s="30"/>
      <c r="JN419" s="30"/>
      <c r="JO419" s="30"/>
      <c r="JP419" s="30"/>
      <c r="JQ419" s="30"/>
      <c r="JR419" s="30"/>
      <c r="JS419" s="30"/>
      <c r="JT419" s="30"/>
      <c r="JU419" s="30"/>
      <c r="JV419" s="30"/>
      <c r="JW419" s="30"/>
      <c r="JX419" s="30"/>
      <c r="JY419" s="30"/>
      <c r="JZ419" s="30"/>
      <c r="KA419" s="30"/>
      <c r="KB419" s="30"/>
      <c r="KC419" s="30"/>
      <c r="KD419" s="30"/>
      <c r="KE419" s="30"/>
      <c r="KF419" s="30"/>
      <c r="KG419" s="30"/>
      <c r="KH419" s="30"/>
      <c r="KI419" s="30"/>
      <c r="KJ419" s="30"/>
      <c r="KK419" s="30"/>
      <c r="KL419" s="30"/>
      <c r="KM419" s="30"/>
      <c r="KN419" s="30"/>
      <c r="KO419" s="30"/>
      <c r="KP419" s="30"/>
      <c r="KQ419" s="30"/>
      <c r="KR419" s="30"/>
      <c r="KS419" s="30"/>
      <c r="KT419" s="30"/>
      <c r="KU419" s="30"/>
      <c r="KV419" s="30"/>
      <c r="KW419" s="30"/>
      <c r="KX419" s="30"/>
      <c r="KY419" s="30"/>
      <c r="KZ419" s="30"/>
      <c r="LA419" s="30"/>
      <c r="LB419" s="30"/>
      <c r="LC419" s="30"/>
      <c r="LD419" s="30"/>
      <c r="LE419" s="30"/>
      <c r="LF419" s="30"/>
      <c r="LG419" s="30"/>
      <c r="LH419" s="30"/>
      <c r="LI419" s="30"/>
      <c r="LJ419" s="30"/>
      <c r="LK419" s="30"/>
      <c r="LL419" s="30"/>
      <c r="LM419" s="30"/>
      <c r="LN419" s="30"/>
      <c r="LO419" s="30"/>
      <c r="LP419" s="30"/>
      <c r="LQ419" s="30"/>
      <c r="LR419" s="30"/>
      <c r="LS419" s="30"/>
      <c r="LT419" s="30"/>
    </row>
    <row r="420" spans="1:332" s="31" customFormat="1" ht="110.25" x14ac:dyDescent="0.25">
      <c r="A420" s="662" t="str">
        <f>CONCATENATE(MUEBLES2[[#This Row],[No..]],"-",MUEBLES2[[#This Row],[No. Area ]],"-",MUEBLES2[[#This Row],[No. Del Bien ]],"-",MUEBLES2[[#This Row],[No. Consecutivo del Bien ]],"-",MUEBLES2[[#This Row],[No. de inventario]])</f>
        <v>05-51-274-071-0414</v>
      </c>
      <c r="B420" s="495"/>
      <c r="C420" s="495" t="s">
        <v>7138</v>
      </c>
      <c r="D420" s="494" t="s">
        <v>4063</v>
      </c>
      <c r="E420" s="495" t="str">
        <f>VLOOKUP(MUEBLES2[[#This Row],[No..]],EDIFICIOS[],2,FALSE)</f>
        <v>SISTEMA MUNICIPAL DIF</v>
      </c>
      <c r="F420" s="495" t="str">
        <f>VLOOKUP(MUEBLES2[[#This Row],[No..]],EDIFICIOS[],3,FALSE)</f>
        <v>AV. REFORMA S/N, SECCIÓN NORTE, MANZANA 2, SANTIAGO DE ANAYA, HIDALGO</v>
      </c>
      <c r="G420" s="496" t="s">
        <v>4296</v>
      </c>
      <c r="H420" s="494" t="str">
        <f>VLOOKUP(MUEBLES2[[#This Row],[No. Area ]],AREAS[],2,FALSE)</f>
        <v>UNIDAD BÁSICA DE REHABILITACIÓN</v>
      </c>
      <c r="I420" s="496" t="str">
        <f>VLOOKUP(MUEBLES2[[#This Row],[No. Area ]],AREAS[],5,FALSE)</f>
        <v>C. BELEN GONZÁLEZ BARRERA</v>
      </c>
      <c r="J420" s="496">
        <v>119</v>
      </c>
      <c r="K420" s="494" t="str">
        <f>VLOOKUP(MUEBLES2[[#This Row],[Núm. De nomina]],PERSONAL[],2,FALSE)</f>
        <v>C. BELEN GONZÁLEZ BARRERA</v>
      </c>
      <c r="L420" s="496" t="str">
        <f>VLOOKUP(MUEBLES2[[#This Row],[Núm. De nomina]],PERSONAL[],3,FALSE)</f>
        <v xml:space="preserve">TITULAR </v>
      </c>
      <c r="M420" s="499" t="s">
        <v>4907</v>
      </c>
      <c r="N420" s="529" t="s">
        <v>4762</v>
      </c>
      <c r="O420" s="497" t="str">
        <f>VLOOKUP(MUEBLES2[[#This Row],[No. Del Bien ]],BIENES[],2,FALSE)</f>
        <v xml:space="preserve">SILLA PLEGABLE  </v>
      </c>
      <c r="P420" s="499" t="s">
        <v>3069</v>
      </c>
      <c r="Q420" s="529" t="s">
        <v>5356</v>
      </c>
      <c r="R420" s="494" t="s">
        <v>39</v>
      </c>
      <c r="S420" s="494" t="s">
        <v>3042</v>
      </c>
      <c r="T420" s="494" t="s">
        <v>39</v>
      </c>
      <c r="U420" s="494" t="s">
        <v>3070</v>
      </c>
      <c r="V420" s="525">
        <v>43915</v>
      </c>
      <c r="W420" s="528">
        <v>1794</v>
      </c>
      <c r="X420" s="528">
        <v>0</v>
      </c>
      <c r="Y420" s="528">
        <v>1794</v>
      </c>
      <c r="Z420" s="510" t="s">
        <v>33</v>
      </c>
      <c r="AA420" s="546"/>
      <c r="AB420" s="493"/>
      <c r="AC420" s="600" t="s">
        <v>2358</v>
      </c>
      <c r="AD420" s="30"/>
      <c r="AE420" s="30"/>
      <c r="AF420" s="30"/>
      <c r="AG420" s="30"/>
      <c r="AH420" s="30"/>
      <c r="AI420" s="30"/>
      <c r="AJ420" s="30"/>
      <c r="AK420" s="30"/>
      <c r="AL420" s="30"/>
      <c r="AM420" s="30"/>
      <c r="AN420" s="30"/>
      <c r="AO420" s="30"/>
      <c r="AP420" s="30"/>
      <c r="AQ420" s="30"/>
      <c r="AR420" s="30"/>
      <c r="AS420" s="30"/>
      <c r="AT420" s="30"/>
      <c r="AU420" s="30"/>
      <c r="AV420" s="30"/>
      <c r="AW420" s="30"/>
      <c r="AX420" s="30"/>
      <c r="AY420" s="30"/>
      <c r="AZ420" s="30"/>
      <c r="BA420" s="30"/>
      <c r="BB420" s="30"/>
      <c r="BC420" s="30"/>
      <c r="BD420" s="30"/>
      <c r="BE420" s="30"/>
      <c r="BF420" s="30"/>
      <c r="BG420" s="30"/>
      <c r="BH420" s="30"/>
      <c r="BI420" s="30"/>
      <c r="BJ420" s="30"/>
      <c r="BK420" s="30"/>
      <c r="BL420" s="30"/>
      <c r="BM420" s="30"/>
      <c r="BN420" s="30"/>
      <c r="BO420" s="30"/>
      <c r="BP420" s="30"/>
      <c r="BQ420" s="30"/>
      <c r="BR420" s="30"/>
      <c r="BS420" s="30"/>
      <c r="BT420" s="30"/>
      <c r="BU420" s="30"/>
      <c r="BV420" s="30"/>
      <c r="BW420" s="30"/>
      <c r="BX420" s="30"/>
      <c r="BY420" s="30"/>
      <c r="BZ420" s="30"/>
      <c r="CA420" s="30"/>
      <c r="CB420" s="30"/>
      <c r="CC420" s="30"/>
      <c r="CD420" s="30"/>
      <c r="CE420" s="30"/>
      <c r="CF420" s="30"/>
      <c r="CG420" s="30"/>
      <c r="CH420" s="30"/>
      <c r="CI420" s="30"/>
      <c r="CJ420" s="30"/>
      <c r="CK420" s="30"/>
      <c r="CL420" s="30"/>
      <c r="CM420" s="30"/>
      <c r="CN420" s="30"/>
      <c r="CO420" s="30"/>
      <c r="CP420" s="30"/>
      <c r="CQ420" s="30"/>
      <c r="CR420" s="30"/>
      <c r="CS420" s="30"/>
      <c r="CT420" s="30"/>
      <c r="CU420" s="30"/>
      <c r="CV420" s="30"/>
      <c r="CW420" s="30"/>
      <c r="CX420" s="30"/>
      <c r="CY420" s="30"/>
      <c r="CZ420" s="30"/>
      <c r="DA420" s="30"/>
      <c r="DB420" s="30"/>
      <c r="DC420" s="30"/>
      <c r="DD420" s="30"/>
      <c r="DE420" s="30"/>
      <c r="DF420" s="30"/>
      <c r="DG420" s="30"/>
      <c r="DH420" s="30"/>
      <c r="DI420" s="30"/>
      <c r="DJ420" s="30"/>
      <c r="DK420" s="30"/>
      <c r="DL420" s="30"/>
      <c r="DM420" s="30"/>
      <c r="DN420" s="30"/>
      <c r="DO420" s="30"/>
      <c r="DP420" s="30"/>
      <c r="DQ420" s="30"/>
      <c r="DR420" s="30"/>
      <c r="DS420" s="30"/>
      <c r="DT420" s="30"/>
      <c r="DU420" s="30"/>
      <c r="DV420" s="30"/>
      <c r="DW420" s="30"/>
      <c r="DX420" s="30"/>
      <c r="DY420" s="30"/>
      <c r="DZ420" s="30"/>
      <c r="EA420" s="30"/>
      <c r="EB420" s="30"/>
      <c r="EC420" s="30"/>
      <c r="ED420" s="30"/>
      <c r="EE420" s="30"/>
      <c r="EF420" s="30"/>
      <c r="EG420" s="30"/>
      <c r="EH420" s="30"/>
      <c r="EI420" s="30"/>
      <c r="EJ420" s="30"/>
      <c r="EK420" s="30"/>
      <c r="EL420" s="30"/>
      <c r="EM420" s="30"/>
      <c r="EN420" s="30"/>
      <c r="EO420" s="30"/>
      <c r="EP420" s="30"/>
      <c r="EQ420" s="30"/>
      <c r="ER420" s="30"/>
      <c r="ES420" s="30"/>
      <c r="ET420" s="30"/>
      <c r="EU420" s="30"/>
      <c r="EV420" s="30"/>
      <c r="EW420" s="30"/>
      <c r="EX420" s="30"/>
      <c r="EY420" s="30"/>
      <c r="EZ420" s="30"/>
      <c r="FA420" s="30"/>
      <c r="FB420" s="30"/>
      <c r="FC420" s="30"/>
      <c r="FD420" s="30"/>
      <c r="FE420" s="30"/>
      <c r="FF420" s="30"/>
      <c r="FG420" s="30"/>
      <c r="FH420" s="30"/>
      <c r="FI420" s="30"/>
      <c r="FJ420" s="30"/>
      <c r="FK420" s="30"/>
      <c r="FL420" s="30"/>
      <c r="FM420" s="30"/>
      <c r="FN420" s="30"/>
      <c r="FO420" s="30"/>
      <c r="FP420" s="30"/>
      <c r="FQ420" s="30"/>
      <c r="FR420" s="30"/>
      <c r="FS420" s="30"/>
      <c r="FT420" s="30"/>
      <c r="FU420" s="30"/>
      <c r="FV420" s="30"/>
      <c r="FW420" s="30"/>
      <c r="FX420" s="30"/>
      <c r="FY420" s="30"/>
      <c r="FZ420" s="30"/>
      <c r="GA420" s="30"/>
      <c r="GB420" s="30"/>
      <c r="GC420" s="30"/>
      <c r="GD420" s="30"/>
      <c r="GE420" s="30"/>
      <c r="GF420" s="30"/>
      <c r="GG420" s="30"/>
      <c r="GH420" s="30"/>
      <c r="GI420" s="30"/>
      <c r="GJ420" s="30"/>
      <c r="GK420" s="30"/>
      <c r="GL420" s="30"/>
      <c r="GM420" s="30"/>
      <c r="GN420" s="30"/>
      <c r="GO420" s="30"/>
      <c r="GP420" s="30"/>
      <c r="GQ420" s="30"/>
      <c r="GR420" s="30"/>
      <c r="GS420" s="30"/>
      <c r="GT420" s="30"/>
      <c r="GU420" s="30"/>
      <c r="GV420" s="30"/>
      <c r="GW420" s="30"/>
      <c r="GX420" s="30"/>
      <c r="GY420" s="30"/>
      <c r="GZ420" s="30"/>
      <c r="HA420" s="30"/>
      <c r="HB420" s="30"/>
      <c r="HC420" s="30"/>
      <c r="HD420" s="30"/>
      <c r="HE420" s="30"/>
      <c r="HF420" s="30"/>
      <c r="HG420" s="30"/>
      <c r="HH420" s="30"/>
      <c r="HI420" s="30"/>
      <c r="HJ420" s="30"/>
      <c r="HK420" s="30"/>
      <c r="HL420" s="30"/>
      <c r="HM420" s="30"/>
      <c r="HN420" s="30"/>
      <c r="HO420" s="30"/>
      <c r="HP420" s="30"/>
      <c r="HQ420" s="30"/>
      <c r="HR420" s="30"/>
      <c r="HS420" s="30"/>
      <c r="HT420" s="30"/>
      <c r="HU420" s="30"/>
      <c r="HV420" s="30"/>
      <c r="HW420" s="30"/>
      <c r="HX420" s="30"/>
      <c r="HY420" s="30"/>
      <c r="HZ420" s="30"/>
      <c r="IA420" s="30"/>
      <c r="IB420" s="30"/>
      <c r="IC420" s="30"/>
      <c r="ID420" s="30"/>
      <c r="IE420" s="30"/>
      <c r="IF420" s="30"/>
      <c r="IG420" s="30"/>
      <c r="IH420" s="30"/>
      <c r="II420" s="30"/>
      <c r="IJ420" s="30"/>
      <c r="IK420" s="30"/>
      <c r="IL420" s="30"/>
      <c r="IM420" s="30"/>
      <c r="IN420" s="30"/>
      <c r="IO420" s="30"/>
      <c r="IP420" s="30"/>
      <c r="IQ420" s="30"/>
      <c r="IR420" s="30"/>
      <c r="IS420" s="30"/>
      <c r="IT420" s="30"/>
      <c r="IU420" s="30"/>
      <c r="IV420" s="30"/>
      <c r="IW420" s="30"/>
      <c r="IX420" s="30"/>
      <c r="IY420" s="30"/>
      <c r="IZ420" s="30"/>
      <c r="JA420" s="30"/>
      <c r="JB420" s="30"/>
      <c r="JC420" s="30"/>
      <c r="JD420" s="30"/>
      <c r="JE420" s="30"/>
      <c r="JF420" s="30"/>
      <c r="JG420" s="30"/>
      <c r="JH420" s="30"/>
      <c r="JI420" s="30"/>
      <c r="JJ420" s="30"/>
      <c r="JK420" s="30"/>
      <c r="JL420" s="30"/>
      <c r="JM420" s="30"/>
      <c r="JN420" s="30"/>
      <c r="JO420" s="30"/>
      <c r="JP420" s="30"/>
      <c r="JQ420" s="30"/>
      <c r="JR420" s="30"/>
      <c r="JS420" s="30"/>
      <c r="JT420" s="30"/>
      <c r="JU420" s="30"/>
      <c r="JV420" s="30"/>
      <c r="JW420" s="30"/>
      <c r="JX420" s="30"/>
      <c r="JY420" s="30"/>
      <c r="JZ420" s="30"/>
      <c r="KA420" s="30"/>
      <c r="KB420" s="30"/>
      <c r="KC420" s="30"/>
      <c r="KD420" s="30"/>
      <c r="KE420" s="30"/>
      <c r="KF420" s="30"/>
      <c r="KG420" s="30"/>
      <c r="KH420" s="30"/>
      <c r="KI420" s="30"/>
      <c r="KJ420" s="30"/>
      <c r="KK420" s="30"/>
      <c r="KL420" s="30"/>
      <c r="KM420" s="30"/>
      <c r="KN420" s="30"/>
      <c r="KO420" s="30"/>
      <c r="KP420" s="30"/>
      <c r="KQ420" s="30"/>
      <c r="KR420" s="30"/>
      <c r="KS420" s="30"/>
      <c r="KT420" s="30"/>
      <c r="KU420" s="30"/>
      <c r="KV420" s="30"/>
      <c r="KW420" s="30"/>
      <c r="KX420" s="30"/>
      <c r="KY420" s="30"/>
      <c r="KZ420" s="30"/>
      <c r="LA420" s="30"/>
      <c r="LB420" s="30"/>
      <c r="LC420" s="30"/>
      <c r="LD420" s="30"/>
      <c r="LE420" s="30"/>
      <c r="LF420" s="30"/>
      <c r="LG420" s="30"/>
      <c r="LH420" s="30"/>
      <c r="LI420" s="30"/>
      <c r="LJ420" s="30"/>
      <c r="LK420" s="30"/>
      <c r="LL420" s="30"/>
      <c r="LM420" s="30"/>
      <c r="LN420" s="30"/>
      <c r="LO420" s="30"/>
      <c r="LP420" s="30"/>
      <c r="LQ420" s="30"/>
      <c r="LR420" s="30"/>
      <c r="LS420" s="30"/>
      <c r="LT420" s="30"/>
    </row>
    <row r="421" spans="1:332" s="31" customFormat="1" ht="110.25" x14ac:dyDescent="0.25">
      <c r="A421" s="662" t="str">
        <f>CONCATENATE(MUEBLES2[[#This Row],[No..]],"-",MUEBLES2[[#This Row],[No. Area ]],"-",MUEBLES2[[#This Row],[No. Del Bien ]],"-",MUEBLES2[[#This Row],[No. Consecutivo del Bien ]],"-",MUEBLES2[[#This Row],[No. de inventario]])</f>
        <v>05-51-274-072-0415</v>
      </c>
      <c r="B421" s="495"/>
      <c r="C421" s="495" t="s">
        <v>7139</v>
      </c>
      <c r="D421" s="494" t="s">
        <v>4063</v>
      </c>
      <c r="E421" s="495" t="str">
        <f>VLOOKUP(MUEBLES2[[#This Row],[No..]],EDIFICIOS[],2,FALSE)</f>
        <v>SISTEMA MUNICIPAL DIF</v>
      </c>
      <c r="F421" s="495" t="str">
        <f>VLOOKUP(MUEBLES2[[#This Row],[No..]],EDIFICIOS[],3,FALSE)</f>
        <v>AV. REFORMA S/N, SECCIÓN NORTE, MANZANA 2, SANTIAGO DE ANAYA, HIDALGO</v>
      </c>
      <c r="G421" s="496" t="s">
        <v>4296</v>
      </c>
      <c r="H421" s="494" t="str">
        <f>VLOOKUP(MUEBLES2[[#This Row],[No. Area ]],AREAS[],2,FALSE)</f>
        <v>UNIDAD BÁSICA DE REHABILITACIÓN</v>
      </c>
      <c r="I421" s="496" t="str">
        <f>VLOOKUP(MUEBLES2[[#This Row],[No. Area ]],AREAS[],5,FALSE)</f>
        <v>C. BELEN GONZÁLEZ BARRERA</v>
      </c>
      <c r="J421" s="496">
        <v>119</v>
      </c>
      <c r="K421" s="494" t="str">
        <f>VLOOKUP(MUEBLES2[[#This Row],[Núm. De nomina]],PERSONAL[],2,FALSE)</f>
        <v>C. BELEN GONZÁLEZ BARRERA</v>
      </c>
      <c r="L421" s="496" t="str">
        <f>VLOOKUP(MUEBLES2[[#This Row],[Núm. De nomina]],PERSONAL[],3,FALSE)</f>
        <v xml:space="preserve">TITULAR </v>
      </c>
      <c r="M421" s="499" t="s">
        <v>4907</v>
      </c>
      <c r="N421" s="529" t="s">
        <v>4763</v>
      </c>
      <c r="O421" s="497" t="str">
        <f>VLOOKUP(MUEBLES2[[#This Row],[No. Del Bien ]],BIENES[],2,FALSE)</f>
        <v xml:space="preserve">SILLA PLEGABLE  </v>
      </c>
      <c r="P421" s="499" t="s">
        <v>3069</v>
      </c>
      <c r="Q421" s="529" t="s">
        <v>5357</v>
      </c>
      <c r="R421" s="494" t="s">
        <v>39</v>
      </c>
      <c r="S421" s="494" t="s">
        <v>3042</v>
      </c>
      <c r="T421" s="494" t="s">
        <v>39</v>
      </c>
      <c r="U421" s="494" t="s">
        <v>3070</v>
      </c>
      <c r="V421" s="525">
        <v>43915</v>
      </c>
      <c r="W421" s="528">
        <v>1794</v>
      </c>
      <c r="X421" s="528">
        <v>0</v>
      </c>
      <c r="Y421" s="528">
        <v>1794</v>
      </c>
      <c r="Z421" s="510" t="s">
        <v>33</v>
      </c>
      <c r="AA421" s="546"/>
      <c r="AB421" s="493"/>
      <c r="AC421" s="600" t="s">
        <v>2358</v>
      </c>
      <c r="AD421" s="30"/>
      <c r="AE421" s="30"/>
      <c r="AF421" s="30"/>
      <c r="AG421" s="30"/>
      <c r="AH421" s="30"/>
      <c r="AI421" s="30"/>
      <c r="AJ421" s="30"/>
      <c r="AK421" s="30"/>
      <c r="AL421" s="30"/>
      <c r="AM421" s="30"/>
      <c r="AN421" s="30"/>
      <c r="AO421" s="30"/>
      <c r="AP421" s="30"/>
      <c r="AQ421" s="30"/>
      <c r="AR421" s="30"/>
      <c r="AS421" s="30"/>
      <c r="AT421" s="30"/>
      <c r="AU421" s="30"/>
      <c r="AV421" s="30"/>
      <c r="AW421" s="30"/>
      <c r="AX421" s="30"/>
      <c r="AY421" s="30"/>
      <c r="AZ421" s="30"/>
      <c r="BA421" s="30"/>
      <c r="BB421" s="30"/>
      <c r="BC421" s="30"/>
      <c r="BD421" s="30"/>
      <c r="BE421" s="30"/>
      <c r="BF421" s="30"/>
      <c r="BG421" s="30"/>
      <c r="BH421" s="30"/>
      <c r="BI421" s="30"/>
      <c r="BJ421" s="30"/>
      <c r="BK421" s="30"/>
      <c r="BL421" s="30"/>
      <c r="BM421" s="30"/>
      <c r="BN421" s="30"/>
      <c r="BO421" s="30"/>
      <c r="BP421" s="30"/>
      <c r="BQ421" s="30"/>
      <c r="BR421" s="30"/>
      <c r="BS421" s="30"/>
      <c r="BT421" s="30"/>
      <c r="BU421" s="30"/>
      <c r="BV421" s="30"/>
      <c r="BW421" s="30"/>
      <c r="BX421" s="30"/>
      <c r="BY421" s="30"/>
      <c r="BZ421" s="30"/>
      <c r="CA421" s="30"/>
      <c r="CB421" s="30"/>
      <c r="CC421" s="30"/>
      <c r="CD421" s="30"/>
      <c r="CE421" s="30"/>
      <c r="CF421" s="30"/>
      <c r="CG421" s="30"/>
      <c r="CH421" s="30"/>
      <c r="CI421" s="30"/>
      <c r="CJ421" s="30"/>
      <c r="CK421" s="30"/>
      <c r="CL421" s="30"/>
      <c r="CM421" s="30"/>
      <c r="CN421" s="30"/>
      <c r="CO421" s="30"/>
      <c r="CP421" s="30"/>
      <c r="CQ421" s="30"/>
      <c r="CR421" s="30"/>
      <c r="CS421" s="30"/>
      <c r="CT421" s="30"/>
      <c r="CU421" s="30"/>
      <c r="CV421" s="30"/>
      <c r="CW421" s="30"/>
      <c r="CX421" s="30"/>
      <c r="CY421" s="30"/>
      <c r="CZ421" s="30"/>
      <c r="DA421" s="30"/>
      <c r="DB421" s="30"/>
      <c r="DC421" s="30"/>
      <c r="DD421" s="30"/>
      <c r="DE421" s="30"/>
      <c r="DF421" s="30"/>
      <c r="DG421" s="30"/>
      <c r="DH421" s="30"/>
      <c r="DI421" s="30"/>
      <c r="DJ421" s="30"/>
      <c r="DK421" s="30"/>
      <c r="DL421" s="30"/>
      <c r="DM421" s="30"/>
      <c r="DN421" s="30"/>
      <c r="DO421" s="30"/>
      <c r="DP421" s="30"/>
      <c r="DQ421" s="30"/>
      <c r="DR421" s="30"/>
      <c r="DS421" s="30"/>
      <c r="DT421" s="30"/>
      <c r="DU421" s="30"/>
      <c r="DV421" s="30"/>
      <c r="DW421" s="30"/>
      <c r="DX421" s="30"/>
      <c r="DY421" s="30"/>
      <c r="DZ421" s="30"/>
      <c r="EA421" s="30"/>
      <c r="EB421" s="30"/>
      <c r="EC421" s="30"/>
      <c r="ED421" s="30"/>
      <c r="EE421" s="30"/>
      <c r="EF421" s="30"/>
      <c r="EG421" s="30"/>
      <c r="EH421" s="30"/>
      <c r="EI421" s="30"/>
      <c r="EJ421" s="30"/>
      <c r="EK421" s="30"/>
      <c r="EL421" s="30"/>
      <c r="EM421" s="30"/>
      <c r="EN421" s="30"/>
      <c r="EO421" s="30"/>
      <c r="EP421" s="30"/>
      <c r="EQ421" s="30"/>
      <c r="ER421" s="30"/>
      <c r="ES421" s="30"/>
      <c r="ET421" s="30"/>
      <c r="EU421" s="30"/>
      <c r="EV421" s="30"/>
      <c r="EW421" s="30"/>
      <c r="EX421" s="30"/>
      <c r="EY421" s="30"/>
      <c r="EZ421" s="30"/>
      <c r="FA421" s="30"/>
      <c r="FB421" s="30"/>
      <c r="FC421" s="30"/>
      <c r="FD421" s="30"/>
      <c r="FE421" s="30"/>
      <c r="FF421" s="30"/>
      <c r="FG421" s="30"/>
      <c r="FH421" s="30"/>
      <c r="FI421" s="30"/>
      <c r="FJ421" s="30"/>
      <c r="FK421" s="30"/>
      <c r="FL421" s="30"/>
      <c r="FM421" s="30"/>
      <c r="FN421" s="30"/>
      <c r="FO421" s="30"/>
      <c r="FP421" s="30"/>
      <c r="FQ421" s="30"/>
      <c r="FR421" s="30"/>
      <c r="FS421" s="30"/>
      <c r="FT421" s="30"/>
      <c r="FU421" s="30"/>
      <c r="FV421" s="30"/>
      <c r="FW421" s="30"/>
      <c r="FX421" s="30"/>
      <c r="FY421" s="30"/>
      <c r="FZ421" s="30"/>
      <c r="GA421" s="30"/>
      <c r="GB421" s="30"/>
      <c r="GC421" s="30"/>
      <c r="GD421" s="30"/>
      <c r="GE421" s="30"/>
      <c r="GF421" s="30"/>
      <c r="GG421" s="30"/>
      <c r="GH421" s="30"/>
      <c r="GI421" s="30"/>
      <c r="GJ421" s="30"/>
      <c r="GK421" s="30"/>
      <c r="GL421" s="30"/>
      <c r="GM421" s="30"/>
      <c r="GN421" s="30"/>
      <c r="GO421" s="30"/>
      <c r="GP421" s="30"/>
      <c r="GQ421" s="30"/>
      <c r="GR421" s="30"/>
      <c r="GS421" s="30"/>
      <c r="GT421" s="30"/>
      <c r="GU421" s="30"/>
      <c r="GV421" s="30"/>
      <c r="GW421" s="30"/>
      <c r="GX421" s="30"/>
      <c r="GY421" s="30"/>
      <c r="GZ421" s="30"/>
      <c r="HA421" s="30"/>
      <c r="HB421" s="30"/>
      <c r="HC421" s="30"/>
      <c r="HD421" s="30"/>
      <c r="HE421" s="30"/>
      <c r="HF421" s="30"/>
      <c r="HG421" s="30"/>
      <c r="HH421" s="30"/>
      <c r="HI421" s="30"/>
      <c r="HJ421" s="30"/>
      <c r="HK421" s="30"/>
      <c r="HL421" s="30"/>
      <c r="HM421" s="30"/>
      <c r="HN421" s="30"/>
      <c r="HO421" s="30"/>
      <c r="HP421" s="30"/>
      <c r="HQ421" s="30"/>
      <c r="HR421" s="30"/>
      <c r="HS421" s="30"/>
      <c r="HT421" s="30"/>
      <c r="HU421" s="30"/>
      <c r="HV421" s="30"/>
      <c r="HW421" s="30"/>
      <c r="HX421" s="30"/>
      <c r="HY421" s="30"/>
      <c r="HZ421" s="30"/>
      <c r="IA421" s="30"/>
      <c r="IB421" s="30"/>
      <c r="IC421" s="30"/>
      <c r="ID421" s="30"/>
      <c r="IE421" s="30"/>
      <c r="IF421" s="30"/>
      <c r="IG421" s="30"/>
      <c r="IH421" s="30"/>
      <c r="II421" s="30"/>
      <c r="IJ421" s="30"/>
      <c r="IK421" s="30"/>
      <c r="IL421" s="30"/>
      <c r="IM421" s="30"/>
      <c r="IN421" s="30"/>
      <c r="IO421" s="30"/>
      <c r="IP421" s="30"/>
      <c r="IQ421" s="30"/>
      <c r="IR421" s="30"/>
      <c r="IS421" s="30"/>
      <c r="IT421" s="30"/>
      <c r="IU421" s="30"/>
      <c r="IV421" s="30"/>
      <c r="IW421" s="30"/>
      <c r="IX421" s="30"/>
      <c r="IY421" s="30"/>
      <c r="IZ421" s="30"/>
      <c r="JA421" s="30"/>
      <c r="JB421" s="30"/>
      <c r="JC421" s="30"/>
      <c r="JD421" s="30"/>
      <c r="JE421" s="30"/>
      <c r="JF421" s="30"/>
      <c r="JG421" s="30"/>
      <c r="JH421" s="30"/>
      <c r="JI421" s="30"/>
      <c r="JJ421" s="30"/>
      <c r="JK421" s="30"/>
      <c r="JL421" s="30"/>
      <c r="JM421" s="30"/>
      <c r="JN421" s="30"/>
      <c r="JO421" s="30"/>
      <c r="JP421" s="30"/>
      <c r="JQ421" s="30"/>
      <c r="JR421" s="30"/>
      <c r="JS421" s="30"/>
      <c r="JT421" s="30"/>
      <c r="JU421" s="30"/>
      <c r="JV421" s="30"/>
      <c r="JW421" s="30"/>
      <c r="JX421" s="30"/>
      <c r="JY421" s="30"/>
      <c r="JZ421" s="30"/>
      <c r="KA421" s="30"/>
      <c r="KB421" s="30"/>
      <c r="KC421" s="30"/>
      <c r="KD421" s="30"/>
      <c r="KE421" s="30"/>
      <c r="KF421" s="30"/>
      <c r="KG421" s="30"/>
      <c r="KH421" s="30"/>
      <c r="KI421" s="30"/>
      <c r="KJ421" s="30"/>
      <c r="KK421" s="30"/>
      <c r="KL421" s="30"/>
      <c r="KM421" s="30"/>
      <c r="KN421" s="30"/>
      <c r="KO421" s="30"/>
      <c r="KP421" s="30"/>
      <c r="KQ421" s="30"/>
      <c r="KR421" s="30"/>
      <c r="KS421" s="30"/>
      <c r="KT421" s="30"/>
      <c r="KU421" s="30"/>
      <c r="KV421" s="30"/>
      <c r="KW421" s="30"/>
      <c r="KX421" s="30"/>
      <c r="KY421" s="30"/>
      <c r="KZ421" s="30"/>
      <c r="LA421" s="30"/>
      <c r="LB421" s="30"/>
      <c r="LC421" s="30"/>
      <c r="LD421" s="30"/>
      <c r="LE421" s="30"/>
      <c r="LF421" s="30"/>
      <c r="LG421" s="30"/>
      <c r="LH421" s="30"/>
      <c r="LI421" s="30"/>
      <c r="LJ421" s="30"/>
      <c r="LK421" s="30"/>
      <c r="LL421" s="30"/>
      <c r="LM421" s="30"/>
      <c r="LN421" s="30"/>
      <c r="LO421" s="30"/>
      <c r="LP421" s="30"/>
      <c r="LQ421" s="30"/>
      <c r="LR421" s="30"/>
      <c r="LS421" s="30"/>
      <c r="LT421" s="30"/>
    </row>
    <row r="422" spans="1:332" s="31" customFormat="1" ht="110.25" x14ac:dyDescent="0.25">
      <c r="A422" s="662" t="str">
        <f>CONCATENATE(MUEBLES2[[#This Row],[No..]],"-",MUEBLES2[[#This Row],[No. Area ]],"-",MUEBLES2[[#This Row],[No. Del Bien ]],"-",MUEBLES2[[#This Row],[No. Consecutivo del Bien ]],"-",MUEBLES2[[#This Row],[No. de inventario]])</f>
        <v>05-51-274-073-0416</v>
      </c>
      <c r="B422" s="495"/>
      <c r="C422" s="495" t="s">
        <v>7140</v>
      </c>
      <c r="D422" s="494" t="s">
        <v>4063</v>
      </c>
      <c r="E422" s="495" t="str">
        <f>VLOOKUP(MUEBLES2[[#This Row],[No..]],EDIFICIOS[],2,FALSE)</f>
        <v>SISTEMA MUNICIPAL DIF</v>
      </c>
      <c r="F422" s="495" t="str">
        <f>VLOOKUP(MUEBLES2[[#This Row],[No..]],EDIFICIOS[],3,FALSE)</f>
        <v>AV. REFORMA S/N, SECCIÓN NORTE, MANZANA 2, SANTIAGO DE ANAYA, HIDALGO</v>
      </c>
      <c r="G422" s="496" t="s">
        <v>4296</v>
      </c>
      <c r="H422" s="494" t="str">
        <f>VLOOKUP(MUEBLES2[[#This Row],[No. Area ]],AREAS[],2,FALSE)</f>
        <v>UNIDAD BÁSICA DE REHABILITACIÓN</v>
      </c>
      <c r="I422" s="496" t="str">
        <f>VLOOKUP(MUEBLES2[[#This Row],[No. Area ]],AREAS[],5,FALSE)</f>
        <v>C. BELEN GONZÁLEZ BARRERA</v>
      </c>
      <c r="J422" s="496">
        <v>119</v>
      </c>
      <c r="K422" s="494" t="str">
        <f>VLOOKUP(MUEBLES2[[#This Row],[Núm. De nomina]],PERSONAL[],2,FALSE)</f>
        <v>C. BELEN GONZÁLEZ BARRERA</v>
      </c>
      <c r="L422" s="496" t="str">
        <f>VLOOKUP(MUEBLES2[[#This Row],[Núm. De nomina]],PERSONAL[],3,FALSE)</f>
        <v xml:space="preserve">TITULAR </v>
      </c>
      <c r="M422" s="499" t="s">
        <v>4907</v>
      </c>
      <c r="N422" s="529" t="s">
        <v>4764</v>
      </c>
      <c r="O422" s="497" t="str">
        <f>VLOOKUP(MUEBLES2[[#This Row],[No. Del Bien ]],BIENES[],2,FALSE)</f>
        <v xml:space="preserve">SILLA PLEGABLE  </v>
      </c>
      <c r="P422" s="499" t="s">
        <v>3069</v>
      </c>
      <c r="Q422" s="529" t="s">
        <v>5358</v>
      </c>
      <c r="R422" s="494" t="s">
        <v>39</v>
      </c>
      <c r="S422" s="494" t="s">
        <v>3042</v>
      </c>
      <c r="T422" s="494" t="s">
        <v>39</v>
      </c>
      <c r="U422" s="494" t="s">
        <v>3070</v>
      </c>
      <c r="V422" s="525">
        <v>43915</v>
      </c>
      <c r="W422" s="528">
        <v>1794</v>
      </c>
      <c r="X422" s="528">
        <v>0</v>
      </c>
      <c r="Y422" s="528">
        <v>1794</v>
      </c>
      <c r="Z422" s="510" t="s">
        <v>33</v>
      </c>
      <c r="AA422" s="546"/>
      <c r="AB422" s="493"/>
      <c r="AC422" s="600" t="s">
        <v>2358</v>
      </c>
      <c r="AD422" s="30"/>
      <c r="AE422" s="30"/>
      <c r="AF422" s="30"/>
      <c r="AG422" s="30"/>
      <c r="AH422" s="30"/>
      <c r="AI422" s="30"/>
      <c r="AJ422" s="30"/>
      <c r="AK422" s="30"/>
      <c r="AL422" s="30"/>
      <c r="AM422" s="30"/>
      <c r="AN422" s="30"/>
      <c r="AO422" s="30"/>
      <c r="AP422" s="30"/>
      <c r="AQ422" s="30"/>
      <c r="AR422" s="30"/>
      <c r="AS422" s="30"/>
      <c r="AT422" s="30"/>
      <c r="AU422" s="30"/>
      <c r="AV422" s="30"/>
      <c r="AW422" s="30"/>
      <c r="AX422" s="30"/>
      <c r="AY422" s="30"/>
      <c r="AZ422" s="30"/>
      <c r="BA422" s="30"/>
      <c r="BB422" s="30"/>
      <c r="BC422" s="30"/>
      <c r="BD422" s="30"/>
      <c r="BE422" s="30"/>
      <c r="BF422" s="30"/>
      <c r="BG422" s="30"/>
      <c r="BH422" s="30"/>
      <c r="BI422" s="30"/>
      <c r="BJ422" s="30"/>
      <c r="BK422" s="30"/>
      <c r="BL422" s="30"/>
      <c r="BM422" s="30"/>
      <c r="BN422" s="30"/>
      <c r="BO422" s="30"/>
      <c r="BP422" s="30"/>
      <c r="BQ422" s="30"/>
      <c r="BR422" s="30"/>
      <c r="BS422" s="30"/>
      <c r="BT422" s="30"/>
      <c r="BU422" s="30"/>
      <c r="BV422" s="30"/>
      <c r="BW422" s="30"/>
      <c r="BX422" s="30"/>
      <c r="BY422" s="30"/>
      <c r="BZ422" s="30"/>
      <c r="CA422" s="30"/>
      <c r="CB422" s="30"/>
      <c r="CC422" s="30"/>
      <c r="CD422" s="30"/>
      <c r="CE422" s="30"/>
      <c r="CF422" s="30"/>
      <c r="CG422" s="30"/>
      <c r="CH422" s="30"/>
      <c r="CI422" s="30"/>
      <c r="CJ422" s="30"/>
      <c r="CK422" s="30"/>
      <c r="CL422" s="30"/>
      <c r="CM422" s="30"/>
      <c r="CN422" s="30"/>
      <c r="CO422" s="30"/>
      <c r="CP422" s="30"/>
      <c r="CQ422" s="30"/>
      <c r="CR422" s="30"/>
      <c r="CS422" s="30"/>
      <c r="CT422" s="30"/>
      <c r="CU422" s="30"/>
      <c r="CV422" s="30"/>
      <c r="CW422" s="30"/>
      <c r="CX422" s="30"/>
      <c r="CY422" s="30"/>
      <c r="CZ422" s="30"/>
      <c r="DA422" s="30"/>
      <c r="DB422" s="30"/>
      <c r="DC422" s="30"/>
      <c r="DD422" s="30"/>
      <c r="DE422" s="30"/>
      <c r="DF422" s="30"/>
      <c r="DG422" s="30"/>
      <c r="DH422" s="30"/>
      <c r="DI422" s="30"/>
      <c r="DJ422" s="30"/>
      <c r="DK422" s="30"/>
      <c r="DL422" s="30"/>
      <c r="DM422" s="30"/>
      <c r="DN422" s="30"/>
      <c r="DO422" s="30"/>
      <c r="DP422" s="30"/>
      <c r="DQ422" s="30"/>
      <c r="DR422" s="30"/>
      <c r="DS422" s="30"/>
      <c r="DT422" s="30"/>
      <c r="DU422" s="30"/>
      <c r="DV422" s="30"/>
      <c r="DW422" s="30"/>
      <c r="DX422" s="30"/>
      <c r="DY422" s="30"/>
      <c r="DZ422" s="30"/>
      <c r="EA422" s="30"/>
      <c r="EB422" s="30"/>
      <c r="EC422" s="30"/>
      <c r="ED422" s="30"/>
      <c r="EE422" s="30"/>
      <c r="EF422" s="30"/>
      <c r="EG422" s="30"/>
      <c r="EH422" s="30"/>
      <c r="EI422" s="30"/>
      <c r="EJ422" s="30"/>
      <c r="EK422" s="30"/>
      <c r="EL422" s="30"/>
      <c r="EM422" s="30"/>
      <c r="EN422" s="30"/>
      <c r="EO422" s="30"/>
      <c r="EP422" s="30"/>
      <c r="EQ422" s="30"/>
      <c r="ER422" s="30"/>
      <c r="ES422" s="30"/>
      <c r="ET422" s="30"/>
      <c r="EU422" s="30"/>
      <c r="EV422" s="30"/>
      <c r="EW422" s="30"/>
      <c r="EX422" s="30"/>
      <c r="EY422" s="30"/>
      <c r="EZ422" s="30"/>
      <c r="FA422" s="30"/>
      <c r="FB422" s="30"/>
      <c r="FC422" s="30"/>
      <c r="FD422" s="30"/>
      <c r="FE422" s="30"/>
      <c r="FF422" s="30"/>
      <c r="FG422" s="30"/>
      <c r="FH422" s="30"/>
      <c r="FI422" s="30"/>
      <c r="FJ422" s="30"/>
      <c r="FK422" s="30"/>
      <c r="FL422" s="30"/>
      <c r="FM422" s="30"/>
      <c r="FN422" s="30"/>
      <c r="FO422" s="30"/>
      <c r="FP422" s="30"/>
      <c r="FQ422" s="30"/>
      <c r="FR422" s="30"/>
      <c r="FS422" s="30"/>
      <c r="FT422" s="30"/>
      <c r="FU422" s="30"/>
      <c r="FV422" s="30"/>
      <c r="FW422" s="30"/>
      <c r="FX422" s="30"/>
      <c r="FY422" s="30"/>
      <c r="FZ422" s="30"/>
      <c r="GA422" s="30"/>
      <c r="GB422" s="30"/>
      <c r="GC422" s="30"/>
      <c r="GD422" s="30"/>
      <c r="GE422" s="30"/>
      <c r="GF422" s="30"/>
      <c r="GG422" s="30"/>
      <c r="GH422" s="30"/>
      <c r="GI422" s="30"/>
      <c r="GJ422" s="30"/>
      <c r="GK422" s="30"/>
      <c r="GL422" s="30"/>
      <c r="GM422" s="30"/>
      <c r="GN422" s="30"/>
      <c r="GO422" s="30"/>
      <c r="GP422" s="30"/>
      <c r="GQ422" s="30"/>
      <c r="GR422" s="30"/>
      <c r="GS422" s="30"/>
      <c r="GT422" s="30"/>
      <c r="GU422" s="30"/>
      <c r="GV422" s="30"/>
      <c r="GW422" s="30"/>
      <c r="GX422" s="30"/>
      <c r="GY422" s="30"/>
      <c r="GZ422" s="30"/>
      <c r="HA422" s="30"/>
      <c r="HB422" s="30"/>
      <c r="HC422" s="30"/>
      <c r="HD422" s="30"/>
      <c r="HE422" s="30"/>
      <c r="HF422" s="30"/>
      <c r="HG422" s="30"/>
      <c r="HH422" s="30"/>
      <c r="HI422" s="30"/>
      <c r="HJ422" s="30"/>
      <c r="HK422" s="30"/>
      <c r="HL422" s="30"/>
      <c r="HM422" s="30"/>
      <c r="HN422" s="30"/>
      <c r="HO422" s="30"/>
      <c r="HP422" s="30"/>
      <c r="HQ422" s="30"/>
      <c r="HR422" s="30"/>
      <c r="HS422" s="30"/>
      <c r="HT422" s="30"/>
      <c r="HU422" s="30"/>
      <c r="HV422" s="30"/>
      <c r="HW422" s="30"/>
      <c r="HX422" s="30"/>
      <c r="HY422" s="30"/>
      <c r="HZ422" s="30"/>
      <c r="IA422" s="30"/>
      <c r="IB422" s="30"/>
      <c r="IC422" s="30"/>
      <c r="ID422" s="30"/>
      <c r="IE422" s="30"/>
      <c r="IF422" s="30"/>
      <c r="IG422" s="30"/>
      <c r="IH422" s="30"/>
      <c r="II422" s="30"/>
      <c r="IJ422" s="30"/>
      <c r="IK422" s="30"/>
      <c r="IL422" s="30"/>
      <c r="IM422" s="30"/>
      <c r="IN422" s="30"/>
      <c r="IO422" s="30"/>
      <c r="IP422" s="30"/>
      <c r="IQ422" s="30"/>
      <c r="IR422" s="30"/>
      <c r="IS422" s="30"/>
      <c r="IT422" s="30"/>
      <c r="IU422" s="30"/>
      <c r="IV422" s="30"/>
      <c r="IW422" s="30"/>
      <c r="IX422" s="30"/>
      <c r="IY422" s="30"/>
      <c r="IZ422" s="30"/>
      <c r="JA422" s="30"/>
      <c r="JB422" s="30"/>
      <c r="JC422" s="30"/>
      <c r="JD422" s="30"/>
      <c r="JE422" s="30"/>
      <c r="JF422" s="30"/>
      <c r="JG422" s="30"/>
      <c r="JH422" s="30"/>
      <c r="JI422" s="30"/>
      <c r="JJ422" s="30"/>
      <c r="JK422" s="30"/>
      <c r="JL422" s="30"/>
      <c r="JM422" s="30"/>
      <c r="JN422" s="30"/>
      <c r="JO422" s="30"/>
      <c r="JP422" s="30"/>
      <c r="JQ422" s="30"/>
      <c r="JR422" s="30"/>
      <c r="JS422" s="30"/>
      <c r="JT422" s="30"/>
      <c r="JU422" s="30"/>
      <c r="JV422" s="30"/>
      <c r="JW422" s="30"/>
      <c r="JX422" s="30"/>
      <c r="JY422" s="30"/>
      <c r="JZ422" s="30"/>
      <c r="KA422" s="30"/>
      <c r="KB422" s="30"/>
      <c r="KC422" s="30"/>
      <c r="KD422" s="30"/>
      <c r="KE422" s="30"/>
      <c r="KF422" s="30"/>
      <c r="KG422" s="30"/>
      <c r="KH422" s="30"/>
      <c r="KI422" s="30"/>
      <c r="KJ422" s="30"/>
      <c r="KK422" s="30"/>
      <c r="KL422" s="30"/>
      <c r="KM422" s="30"/>
      <c r="KN422" s="30"/>
      <c r="KO422" s="30"/>
      <c r="KP422" s="30"/>
      <c r="KQ422" s="30"/>
      <c r="KR422" s="30"/>
      <c r="KS422" s="30"/>
      <c r="KT422" s="30"/>
      <c r="KU422" s="30"/>
      <c r="KV422" s="30"/>
      <c r="KW422" s="30"/>
      <c r="KX422" s="30"/>
      <c r="KY422" s="30"/>
      <c r="KZ422" s="30"/>
      <c r="LA422" s="30"/>
      <c r="LB422" s="30"/>
      <c r="LC422" s="30"/>
      <c r="LD422" s="30"/>
      <c r="LE422" s="30"/>
      <c r="LF422" s="30"/>
      <c r="LG422" s="30"/>
      <c r="LH422" s="30"/>
      <c r="LI422" s="30"/>
      <c r="LJ422" s="30"/>
      <c r="LK422" s="30"/>
      <c r="LL422" s="30"/>
      <c r="LM422" s="30"/>
      <c r="LN422" s="30"/>
      <c r="LO422" s="30"/>
      <c r="LP422" s="30"/>
      <c r="LQ422" s="30"/>
      <c r="LR422" s="30"/>
      <c r="LS422" s="30"/>
      <c r="LT422" s="30"/>
    </row>
    <row r="423" spans="1:332" s="31" customFormat="1" ht="126" x14ac:dyDescent="0.25">
      <c r="A423" s="662" t="str">
        <f>CONCATENATE(MUEBLES2[[#This Row],[No..]],"-",MUEBLES2[[#This Row],[No. Area ]],"-",MUEBLES2[[#This Row],[No. Del Bien ]],"-",MUEBLES2[[#This Row],[No. Consecutivo del Bien ]],"-",MUEBLES2[[#This Row],[No. de inventario]])</f>
        <v>05-51-115-059-0417</v>
      </c>
      <c r="B423" s="495"/>
      <c r="C423" s="495" t="s">
        <v>7141</v>
      </c>
      <c r="D423" s="494" t="s">
        <v>4063</v>
      </c>
      <c r="E423" s="495" t="str">
        <f>VLOOKUP(MUEBLES2[[#This Row],[No..]],EDIFICIOS[],2,FALSE)</f>
        <v>SISTEMA MUNICIPAL DIF</v>
      </c>
      <c r="F423" s="495" t="str">
        <f>VLOOKUP(MUEBLES2[[#This Row],[No..]],EDIFICIOS[],3,FALSE)</f>
        <v>AV. REFORMA S/N, SECCIÓN NORTE, MANZANA 2, SANTIAGO DE ANAYA, HIDALGO</v>
      </c>
      <c r="G423" s="496" t="s">
        <v>4296</v>
      </c>
      <c r="H423" s="494" t="str">
        <f>VLOOKUP(MUEBLES2[[#This Row],[No. Area ]],AREAS[],2,FALSE)</f>
        <v>UNIDAD BÁSICA DE REHABILITACIÓN</v>
      </c>
      <c r="I423" s="496" t="str">
        <f>VLOOKUP(MUEBLES2[[#This Row],[No. Area ]],AREAS[],5,FALSE)</f>
        <v>C. BELEN GONZÁLEZ BARRERA</v>
      </c>
      <c r="J423" s="496">
        <v>119</v>
      </c>
      <c r="K423" s="494" t="str">
        <f>VLOOKUP(MUEBLES2[[#This Row],[Núm. De nomina]],PERSONAL[],2,FALSE)</f>
        <v>C. BELEN GONZÁLEZ BARRERA</v>
      </c>
      <c r="L423" s="496" t="str">
        <f>VLOOKUP(MUEBLES2[[#This Row],[Núm. De nomina]],PERSONAL[],3,FALSE)</f>
        <v xml:space="preserve">TITULAR </v>
      </c>
      <c r="M423" s="494" t="s">
        <v>4379</v>
      </c>
      <c r="N423" s="529" t="s">
        <v>4750</v>
      </c>
      <c r="O423" s="497" t="str">
        <f>VLOOKUP(MUEBLES2[[#This Row],[No. Del Bien ]],BIENES[],2,FALSE)</f>
        <v xml:space="preserve">ESCRITORIO </v>
      </c>
      <c r="P423" s="499" t="s">
        <v>3077</v>
      </c>
      <c r="Q423" s="529" t="s">
        <v>5359</v>
      </c>
      <c r="R423" s="494" t="s">
        <v>39</v>
      </c>
      <c r="S423" s="494" t="s">
        <v>39</v>
      </c>
      <c r="T423" s="494" t="s">
        <v>39</v>
      </c>
      <c r="U423" s="494" t="s">
        <v>40</v>
      </c>
      <c r="V423" s="525"/>
      <c r="W423" s="528"/>
      <c r="X423" s="528"/>
      <c r="Y423" s="528"/>
      <c r="Z423" s="510" t="s">
        <v>26</v>
      </c>
      <c r="AA423" s="546"/>
      <c r="AB423" s="493"/>
      <c r="AC423" s="600" t="s">
        <v>2358</v>
      </c>
      <c r="AD423" s="30"/>
      <c r="AE423" s="30"/>
      <c r="AF423" s="30"/>
      <c r="AG423" s="30"/>
      <c r="AH423" s="30"/>
      <c r="AI423" s="30"/>
      <c r="AJ423" s="30"/>
      <c r="AK423" s="30"/>
      <c r="AL423" s="30"/>
      <c r="AM423" s="30"/>
      <c r="AN423" s="30"/>
      <c r="AO423" s="30"/>
      <c r="AP423" s="30"/>
      <c r="AQ423" s="30"/>
      <c r="AR423" s="30"/>
      <c r="AS423" s="30"/>
      <c r="AT423" s="30"/>
      <c r="AU423" s="30"/>
      <c r="AV423" s="30"/>
      <c r="AW423" s="30"/>
      <c r="AX423" s="30"/>
      <c r="AY423" s="30"/>
      <c r="AZ423" s="30"/>
      <c r="BA423" s="30"/>
      <c r="BB423" s="30"/>
      <c r="BC423" s="30"/>
      <c r="BD423" s="30"/>
      <c r="BE423" s="30"/>
      <c r="BF423" s="30"/>
      <c r="BG423" s="30"/>
      <c r="BH423" s="30"/>
      <c r="BI423" s="30"/>
      <c r="BJ423" s="30"/>
      <c r="BK423" s="30"/>
      <c r="BL423" s="30"/>
      <c r="BM423" s="30"/>
      <c r="BN423" s="30"/>
      <c r="BO423" s="30"/>
      <c r="BP423" s="30"/>
      <c r="BQ423" s="30"/>
      <c r="BR423" s="30"/>
      <c r="BS423" s="30"/>
      <c r="BT423" s="30"/>
      <c r="BU423" s="30"/>
      <c r="BV423" s="30"/>
      <c r="BW423" s="30"/>
      <c r="BX423" s="30"/>
      <c r="BY423" s="30"/>
      <c r="BZ423" s="30"/>
      <c r="CA423" s="30"/>
      <c r="CB423" s="30"/>
      <c r="CC423" s="30"/>
      <c r="CD423" s="30"/>
      <c r="CE423" s="30"/>
      <c r="CF423" s="30"/>
      <c r="CG423" s="30"/>
      <c r="CH423" s="30"/>
      <c r="CI423" s="30"/>
      <c r="CJ423" s="30"/>
      <c r="CK423" s="30"/>
      <c r="CL423" s="30"/>
      <c r="CM423" s="30"/>
      <c r="CN423" s="30"/>
      <c r="CO423" s="30"/>
      <c r="CP423" s="30"/>
      <c r="CQ423" s="30"/>
      <c r="CR423" s="30"/>
      <c r="CS423" s="30"/>
      <c r="CT423" s="30"/>
      <c r="CU423" s="30"/>
      <c r="CV423" s="30"/>
      <c r="CW423" s="30"/>
      <c r="CX423" s="30"/>
      <c r="CY423" s="30"/>
      <c r="CZ423" s="30"/>
      <c r="DA423" s="30"/>
      <c r="DB423" s="30"/>
      <c r="DC423" s="30"/>
      <c r="DD423" s="30"/>
      <c r="DE423" s="30"/>
      <c r="DF423" s="30"/>
      <c r="DG423" s="30"/>
      <c r="DH423" s="30"/>
      <c r="DI423" s="30"/>
      <c r="DJ423" s="30"/>
      <c r="DK423" s="30"/>
      <c r="DL423" s="30"/>
      <c r="DM423" s="30"/>
      <c r="DN423" s="30"/>
      <c r="DO423" s="30"/>
      <c r="DP423" s="30"/>
      <c r="DQ423" s="30"/>
      <c r="DR423" s="30"/>
      <c r="DS423" s="30"/>
      <c r="DT423" s="30"/>
      <c r="DU423" s="30"/>
      <c r="DV423" s="30"/>
      <c r="DW423" s="30"/>
      <c r="DX423" s="30"/>
      <c r="DY423" s="30"/>
      <c r="DZ423" s="30"/>
      <c r="EA423" s="30"/>
      <c r="EB423" s="30"/>
      <c r="EC423" s="30"/>
      <c r="ED423" s="30"/>
      <c r="EE423" s="30"/>
      <c r="EF423" s="30"/>
      <c r="EG423" s="30"/>
      <c r="EH423" s="30"/>
      <c r="EI423" s="30"/>
      <c r="EJ423" s="30"/>
      <c r="EK423" s="30"/>
      <c r="EL423" s="30"/>
      <c r="EM423" s="30"/>
      <c r="EN423" s="30"/>
      <c r="EO423" s="30"/>
      <c r="EP423" s="30"/>
      <c r="EQ423" s="30"/>
      <c r="ER423" s="30"/>
      <c r="ES423" s="30"/>
      <c r="ET423" s="30"/>
      <c r="EU423" s="30"/>
      <c r="EV423" s="30"/>
      <c r="EW423" s="30"/>
      <c r="EX423" s="30"/>
      <c r="EY423" s="30"/>
      <c r="EZ423" s="30"/>
      <c r="FA423" s="30"/>
      <c r="FB423" s="30"/>
      <c r="FC423" s="30"/>
      <c r="FD423" s="30"/>
      <c r="FE423" s="30"/>
      <c r="FF423" s="30"/>
      <c r="FG423" s="30"/>
      <c r="FH423" s="30"/>
      <c r="FI423" s="30"/>
      <c r="FJ423" s="30"/>
      <c r="FK423" s="30"/>
      <c r="FL423" s="30"/>
      <c r="FM423" s="30"/>
      <c r="FN423" s="30"/>
      <c r="FO423" s="30"/>
      <c r="FP423" s="30"/>
      <c r="FQ423" s="30"/>
      <c r="FR423" s="30"/>
      <c r="FS423" s="30"/>
      <c r="FT423" s="30"/>
      <c r="FU423" s="30"/>
      <c r="FV423" s="30"/>
      <c r="FW423" s="30"/>
      <c r="FX423" s="30"/>
      <c r="FY423" s="30"/>
      <c r="FZ423" s="30"/>
      <c r="GA423" s="30"/>
      <c r="GB423" s="30"/>
      <c r="GC423" s="30"/>
      <c r="GD423" s="30"/>
      <c r="GE423" s="30"/>
      <c r="GF423" s="30"/>
      <c r="GG423" s="30"/>
      <c r="GH423" s="30"/>
      <c r="GI423" s="30"/>
      <c r="GJ423" s="30"/>
      <c r="GK423" s="30"/>
      <c r="GL423" s="30"/>
      <c r="GM423" s="30"/>
      <c r="GN423" s="30"/>
      <c r="GO423" s="30"/>
      <c r="GP423" s="30"/>
      <c r="GQ423" s="30"/>
      <c r="GR423" s="30"/>
      <c r="GS423" s="30"/>
      <c r="GT423" s="30"/>
      <c r="GU423" s="30"/>
      <c r="GV423" s="30"/>
      <c r="GW423" s="30"/>
      <c r="GX423" s="30"/>
      <c r="GY423" s="30"/>
      <c r="GZ423" s="30"/>
      <c r="HA423" s="30"/>
      <c r="HB423" s="30"/>
      <c r="HC423" s="30"/>
      <c r="HD423" s="30"/>
      <c r="HE423" s="30"/>
      <c r="HF423" s="30"/>
      <c r="HG423" s="30"/>
      <c r="HH423" s="30"/>
      <c r="HI423" s="30"/>
      <c r="HJ423" s="30"/>
      <c r="HK423" s="30"/>
      <c r="HL423" s="30"/>
      <c r="HM423" s="30"/>
      <c r="HN423" s="30"/>
      <c r="HO423" s="30"/>
      <c r="HP423" s="30"/>
      <c r="HQ423" s="30"/>
      <c r="HR423" s="30"/>
      <c r="HS423" s="30"/>
      <c r="HT423" s="30"/>
      <c r="HU423" s="30"/>
      <c r="HV423" s="30"/>
      <c r="HW423" s="30"/>
      <c r="HX423" s="30"/>
      <c r="HY423" s="30"/>
      <c r="HZ423" s="30"/>
      <c r="IA423" s="30"/>
      <c r="IB423" s="30"/>
      <c r="IC423" s="30"/>
      <c r="ID423" s="30"/>
      <c r="IE423" s="30"/>
      <c r="IF423" s="30"/>
      <c r="IG423" s="30"/>
      <c r="IH423" s="30"/>
      <c r="II423" s="30"/>
      <c r="IJ423" s="30"/>
      <c r="IK423" s="30"/>
      <c r="IL423" s="30"/>
      <c r="IM423" s="30"/>
      <c r="IN423" s="30"/>
      <c r="IO423" s="30"/>
      <c r="IP423" s="30"/>
      <c r="IQ423" s="30"/>
      <c r="IR423" s="30"/>
      <c r="IS423" s="30"/>
      <c r="IT423" s="30"/>
      <c r="IU423" s="30"/>
      <c r="IV423" s="30"/>
      <c r="IW423" s="30"/>
      <c r="IX423" s="30"/>
      <c r="IY423" s="30"/>
      <c r="IZ423" s="30"/>
      <c r="JA423" s="30"/>
      <c r="JB423" s="30"/>
      <c r="JC423" s="30"/>
      <c r="JD423" s="30"/>
      <c r="JE423" s="30"/>
      <c r="JF423" s="30"/>
      <c r="JG423" s="30"/>
      <c r="JH423" s="30"/>
      <c r="JI423" s="30"/>
      <c r="JJ423" s="30"/>
      <c r="JK423" s="30"/>
      <c r="JL423" s="30"/>
      <c r="JM423" s="30"/>
      <c r="JN423" s="30"/>
      <c r="JO423" s="30"/>
      <c r="JP423" s="30"/>
      <c r="JQ423" s="30"/>
      <c r="JR423" s="30"/>
      <c r="JS423" s="30"/>
      <c r="JT423" s="30"/>
      <c r="JU423" s="30"/>
      <c r="JV423" s="30"/>
      <c r="JW423" s="30"/>
      <c r="JX423" s="30"/>
      <c r="JY423" s="30"/>
      <c r="JZ423" s="30"/>
      <c r="KA423" s="30"/>
      <c r="KB423" s="30"/>
      <c r="KC423" s="30"/>
      <c r="KD423" s="30"/>
      <c r="KE423" s="30"/>
      <c r="KF423" s="30"/>
      <c r="KG423" s="30"/>
      <c r="KH423" s="30"/>
      <c r="KI423" s="30"/>
      <c r="KJ423" s="30"/>
      <c r="KK423" s="30"/>
      <c r="KL423" s="30"/>
      <c r="KM423" s="30"/>
      <c r="KN423" s="30"/>
      <c r="KO423" s="30"/>
      <c r="KP423" s="30"/>
      <c r="KQ423" s="30"/>
      <c r="KR423" s="30"/>
      <c r="KS423" s="30"/>
      <c r="KT423" s="30"/>
      <c r="KU423" s="30"/>
      <c r="KV423" s="30"/>
      <c r="KW423" s="30"/>
      <c r="KX423" s="30"/>
      <c r="KY423" s="30"/>
      <c r="KZ423" s="30"/>
      <c r="LA423" s="30"/>
      <c r="LB423" s="30"/>
      <c r="LC423" s="30"/>
      <c r="LD423" s="30"/>
      <c r="LE423" s="30"/>
      <c r="LF423" s="30"/>
      <c r="LG423" s="30"/>
      <c r="LH423" s="30"/>
      <c r="LI423" s="30"/>
      <c r="LJ423" s="30"/>
      <c r="LK423" s="30"/>
      <c r="LL423" s="30"/>
      <c r="LM423" s="30"/>
      <c r="LN423" s="30"/>
      <c r="LO423" s="30"/>
      <c r="LP423" s="30"/>
      <c r="LQ423" s="30"/>
      <c r="LR423" s="30"/>
      <c r="LS423" s="30"/>
      <c r="LT423" s="30"/>
    </row>
    <row r="424" spans="1:332" s="31" customFormat="1" ht="189" x14ac:dyDescent="0.25">
      <c r="A424" s="662" t="str">
        <f>CONCATENATE(MUEBLES2[[#This Row],[No..]],"-",MUEBLES2[[#This Row],[No. Area ]],"-",MUEBLES2[[#This Row],[No. Del Bien ]],"-",MUEBLES2[[#This Row],[No. Consecutivo del Bien ]],"-",MUEBLES2[[#This Row],[No. de inventario]])</f>
        <v>01-32-305-001-0418</v>
      </c>
      <c r="B424" s="495"/>
      <c r="C424" s="495" t="s">
        <v>7142</v>
      </c>
      <c r="D424" s="494" t="s">
        <v>4060</v>
      </c>
      <c r="E424" s="495" t="str">
        <f>VLOOKUP(MUEBLES2[[#This Row],[No..]],EDIFICIOS[],2,FALSE)</f>
        <v>PALACIO MUNICIPAL</v>
      </c>
      <c r="F424" s="495" t="str">
        <f>VLOOKUP(MUEBLES2[[#This Row],[No..]],EDIFICIOS[],3,FALSE)</f>
        <v>PALACIO MUNICIPAL, S/N, COLONIA CENTRO</v>
      </c>
      <c r="G424" s="496" t="s">
        <v>4277</v>
      </c>
      <c r="H424" s="494" t="str">
        <f>VLOOKUP(MUEBLES2[[#This Row],[No. Area ]],AREAS[],2,FALSE)</f>
        <v xml:space="preserve">DESARROLLO ECONÓMICO Y PROYECTOS PRODUCTIVOS </v>
      </c>
      <c r="I424" s="496">
        <f>VLOOKUP(MUEBLES2[[#This Row],[No. Area ]],AREAS[],5,FALSE)</f>
        <v>0</v>
      </c>
      <c r="J424" s="496">
        <v>71</v>
      </c>
      <c r="K424" s="494" t="str">
        <f>VLOOKUP(MUEBLES2[[#This Row],[Núm. De nomina]],PERSONAL[],2,FALSE)</f>
        <v>C. GILBERTO ÁNGELES CORTÉS</v>
      </c>
      <c r="L424" s="496" t="str">
        <f>VLOOKUP(MUEBLES2[[#This Row],[Núm. De nomina]],PERSONAL[],3,FALSE)</f>
        <v xml:space="preserve">TITULAR </v>
      </c>
      <c r="M424" s="494" t="s">
        <v>4938</v>
      </c>
      <c r="N424" s="529" t="s">
        <v>4692</v>
      </c>
      <c r="O424" s="497" t="str">
        <f>VLOOKUP(MUEBLES2[[#This Row],[No. Del Bien ]],BIENES[],2,FALSE)</f>
        <v>TRIPP</v>
      </c>
      <c r="P424" s="544" t="s">
        <v>3079</v>
      </c>
      <c r="Q424" s="529" t="s">
        <v>5360</v>
      </c>
      <c r="R424" s="494" t="s">
        <v>39</v>
      </c>
      <c r="S424" s="494" t="s">
        <v>39</v>
      </c>
      <c r="T424" s="494" t="s">
        <v>39</v>
      </c>
      <c r="U424" s="494" t="s">
        <v>40</v>
      </c>
      <c r="V424" s="525"/>
      <c r="W424" s="528"/>
      <c r="X424" s="528"/>
      <c r="Y424" s="528"/>
      <c r="Z424" s="510" t="s">
        <v>26</v>
      </c>
      <c r="AA424" s="546"/>
      <c r="AB424" s="493"/>
      <c r="AC424" s="600"/>
      <c r="AD424" s="30"/>
      <c r="AE424" s="30"/>
      <c r="AF424" s="30"/>
      <c r="AG424" s="30"/>
      <c r="AH424" s="30"/>
      <c r="AI424" s="30"/>
      <c r="AJ424" s="30"/>
      <c r="AK424" s="30"/>
      <c r="AL424" s="30"/>
      <c r="AM424" s="30"/>
      <c r="AN424" s="30"/>
      <c r="AO424" s="30"/>
      <c r="AP424" s="30"/>
      <c r="AQ424" s="30"/>
      <c r="AR424" s="30"/>
      <c r="AS424" s="30"/>
      <c r="AT424" s="30"/>
      <c r="AU424" s="30"/>
      <c r="AV424" s="30"/>
      <c r="AW424" s="30"/>
      <c r="AX424" s="30"/>
      <c r="AY424" s="30"/>
      <c r="AZ424" s="30"/>
      <c r="BA424" s="30"/>
      <c r="BB424" s="30"/>
      <c r="BC424" s="30"/>
      <c r="BD424" s="30"/>
      <c r="BE424" s="30"/>
      <c r="BF424" s="30"/>
      <c r="BG424" s="30"/>
      <c r="BH424" s="30"/>
      <c r="BI424" s="30"/>
      <c r="BJ424" s="30"/>
      <c r="BK424" s="30"/>
      <c r="BL424" s="30"/>
      <c r="BM424" s="30"/>
      <c r="BN424" s="30"/>
      <c r="BO424" s="30"/>
      <c r="BP424" s="30"/>
      <c r="BQ424" s="30"/>
      <c r="BR424" s="30"/>
      <c r="BS424" s="30"/>
      <c r="BT424" s="30"/>
      <c r="BU424" s="30"/>
      <c r="BV424" s="30"/>
      <c r="BW424" s="30"/>
      <c r="BX424" s="30"/>
      <c r="BY424" s="30"/>
      <c r="BZ424" s="30"/>
      <c r="CA424" s="30"/>
      <c r="CB424" s="30"/>
      <c r="CC424" s="30"/>
      <c r="CD424" s="30"/>
      <c r="CE424" s="30"/>
      <c r="CF424" s="30"/>
      <c r="CG424" s="30"/>
      <c r="CH424" s="30"/>
      <c r="CI424" s="30"/>
      <c r="CJ424" s="30"/>
      <c r="CK424" s="30"/>
      <c r="CL424" s="30"/>
      <c r="CM424" s="30"/>
      <c r="CN424" s="30"/>
      <c r="CO424" s="30"/>
      <c r="CP424" s="30"/>
      <c r="CQ424" s="30"/>
      <c r="CR424" s="30"/>
      <c r="CS424" s="30"/>
      <c r="CT424" s="30"/>
      <c r="CU424" s="30"/>
      <c r="CV424" s="30"/>
      <c r="CW424" s="30"/>
      <c r="CX424" s="30"/>
      <c r="CY424" s="30"/>
      <c r="CZ424" s="30"/>
      <c r="DA424" s="30"/>
      <c r="DB424" s="30"/>
      <c r="DC424" s="30"/>
      <c r="DD424" s="30"/>
      <c r="DE424" s="30"/>
      <c r="DF424" s="30"/>
      <c r="DG424" s="30"/>
      <c r="DH424" s="30"/>
      <c r="DI424" s="30"/>
      <c r="DJ424" s="30"/>
      <c r="DK424" s="30"/>
      <c r="DL424" s="30"/>
      <c r="DM424" s="30"/>
      <c r="DN424" s="30"/>
      <c r="DO424" s="30"/>
      <c r="DP424" s="30"/>
      <c r="DQ424" s="30"/>
      <c r="DR424" s="30"/>
      <c r="DS424" s="30"/>
      <c r="DT424" s="30"/>
      <c r="DU424" s="30"/>
      <c r="DV424" s="30"/>
      <c r="DW424" s="30"/>
      <c r="DX424" s="30"/>
      <c r="DY424" s="30"/>
      <c r="DZ424" s="30"/>
      <c r="EA424" s="30"/>
      <c r="EB424" s="30"/>
      <c r="EC424" s="30"/>
      <c r="ED424" s="30"/>
      <c r="EE424" s="30"/>
      <c r="EF424" s="30"/>
      <c r="EG424" s="30"/>
      <c r="EH424" s="30"/>
      <c r="EI424" s="30"/>
      <c r="EJ424" s="30"/>
      <c r="EK424" s="30"/>
      <c r="EL424" s="30"/>
      <c r="EM424" s="30"/>
      <c r="EN424" s="30"/>
      <c r="EO424" s="30"/>
      <c r="EP424" s="30"/>
      <c r="EQ424" s="30"/>
      <c r="ER424" s="30"/>
      <c r="ES424" s="30"/>
      <c r="ET424" s="30"/>
      <c r="EU424" s="30"/>
      <c r="EV424" s="30"/>
      <c r="EW424" s="30"/>
      <c r="EX424" s="30"/>
      <c r="EY424" s="30"/>
      <c r="EZ424" s="30"/>
      <c r="FA424" s="30"/>
      <c r="FB424" s="30"/>
      <c r="FC424" s="30"/>
      <c r="FD424" s="30"/>
      <c r="FE424" s="30"/>
      <c r="FF424" s="30"/>
      <c r="FG424" s="30"/>
      <c r="FH424" s="30"/>
      <c r="FI424" s="30"/>
      <c r="FJ424" s="30"/>
      <c r="FK424" s="30"/>
      <c r="FL424" s="30"/>
      <c r="FM424" s="30"/>
      <c r="FN424" s="30"/>
      <c r="FO424" s="30"/>
      <c r="FP424" s="30"/>
      <c r="FQ424" s="30"/>
      <c r="FR424" s="30"/>
      <c r="FS424" s="30"/>
      <c r="FT424" s="30"/>
      <c r="FU424" s="30"/>
      <c r="FV424" s="30"/>
      <c r="FW424" s="30"/>
      <c r="FX424" s="30"/>
      <c r="FY424" s="30"/>
      <c r="FZ424" s="30"/>
      <c r="GA424" s="30"/>
      <c r="GB424" s="30"/>
      <c r="GC424" s="30"/>
      <c r="GD424" s="30"/>
      <c r="GE424" s="30"/>
      <c r="GF424" s="30"/>
      <c r="GG424" s="30"/>
      <c r="GH424" s="30"/>
      <c r="GI424" s="30"/>
      <c r="GJ424" s="30"/>
      <c r="GK424" s="30"/>
      <c r="GL424" s="30"/>
      <c r="GM424" s="30"/>
      <c r="GN424" s="30"/>
      <c r="GO424" s="30"/>
      <c r="GP424" s="30"/>
      <c r="GQ424" s="30"/>
      <c r="GR424" s="30"/>
      <c r="GS424" s="30"/>
      <c r="GT424" s="30"/>
      <c r="GU424" s="30"/>
      <c r="GV424" s="30"/>
      <c r="GW424" s="30"/>
      <c r="GX424" s="30"/>
      <c r="GY424" s="30"/>
      <c r="GZ424" s="30"/>
      <c r="HA424" s="30"/>
      <c r="HB424" s="30"/>
      <c r="HC424" s="30"/>
      <c r="HD424" s="30"/>
      <c r="HE424" s="30"/>
      <c r="HF424" s="30"/>
      <c r="HG424" s="30"/>
      <c r="HH424" s="30"/>
      <c r="HI424" s="30"/>
      <c r="HJ424" s="30"/>
      <c r="HK424" s="30"/>
      <c r="HL424" s="30"/>
      <c r="HM424" s="30"/>
      <c r="HN424" s="30"/>
      <c r="HO424" s="30"/>
      <c r="HP424" s="30"/>
      <c r="HQ424" s="30"/>
      <c r="HR424" s="30"/>
      <c r="HS424" s="30"/>
      <c r="HT424" s="30"/>
      <c r="HU424" s="30"/>
      <c r="HV424" s="30"/>
      <c r="HW424" s="30"/>
      <c r="HX424" s="30"/>
      <c r="HY424" s="30"/>
      <c r="HZ424" s="30"/>
      <c r="IA424" s="30"/>
      <c r="IB424" s="30"/>
      <c r="IC424" s="30"/>
      <c r="ID424" s="30"/>
      <c r="IE424" s="30"/>
      <c r="IF424" s="30"/>
      <c r="IG424" s="30"/>
      <c r="IH424" s="30"/>
      <c r="II424" s="30"/>
      <c r="IJ424" s="30"/>
      <c r="IK424" s="30"/>
      <c r="IL424" s="30"/>
      <c r="IM424" s="30"/>
      <c r="IN424" s="30"/>
      <c r="IO424" s="30"/>
      <c r="IP424" s="30"/>
      <c r="IQ424" s="30"/>
      <c r="IR424" s="30"/>
      <c r="IS424" s="30"/>
      <c r="IT424" s="30"/>
      <c r="IU424" s="30"/>
      <c r="IV424" s="30"/>
      <c r="IW424" s="30"/>
      <c r="IX424" s="30"/>
      <c r="IY424" s="30"/>
      <c r="IZ424" s="30"/>
      <c r="JA424" s="30"/>
      <c r="JB424" s="30"/>
      <c r="JC424" s="30"/>
      <c r="JD424" s="30"/>
      <c r="JE424" s="30"/>
      <c r="JF424" s="30"/>
      <c r="JG424" s="30"/>
      <c r="JH424" s="30"/>
      <c r="JI424" s="30"/>
      <c r="JJ424" s="30"/>
      <c r="JK424" s="30"/>
      <c r="JL424" s="30"/>
      <c r="JM424" s="30"/>
      <c r="JN424" s="30"/>
      <c r="JO424" s="30"/>
      <c r="JP424" s="30"/>
      <c r="JQ424" s="30"/>
      <c r="JR424" s="30"/>
      <c r="JS424" s="30"/>
      <c r="JT424" s="30"/>
      <c r="JU424" s="30"/>
      <c r="JV424" s="30"/>
      <c r="JW424" s="30"/>
      <c r="JX424" s="30"/>
      <c r="JY424" s="30"/>
      <c r="JZ424" s="30"/>
      <c r="KA424" s="30"/>
      <c r="KB424" s="30"/>
      <c r="KC424" s="30"/>
      <c r="KD424" s="30"/>
      <c r="KE424" s="30"/>
      <c r="KF424" s="30"/>
      <c r="KG424" s="30"/>
      <c r="KH424" s="30"/>
      <c r="KI424" s="30"/>
      <c r="KJ424" s="30"/>
      <c r="KK424" s="30"/>
      <c r="KL424" s="30"/>
      <c r="KM424" s="30"/>
      <c r="KN424" s="30"/>
      <c r="KO424" s="30"/>
      <c r="KP424" s="30"/>
      <c r="KQ424" s="30"/>
      <c r="KR424" s="30"/>
      <c r="KS424" s="30"/>
      <c r="KT424" s="30"/>
      <c r="KU424" s="30"/>
      <c r="KV424" s="30"/>
      <c r="KW424" s="30"/>
      <c r="KX424" s="30"/>
      <c r="KY424" s="30"/>
      <c r="KZ424" s="30"/>
      <c r="LA424" s="30"/>
      <c r="LB424" s="30"/>
      <c r="LC424" s="30"/>
      <c r="LD424" s="30"/>
      <c r="LE424" s="30"/>
      <c r="LF424" s="30"/>
      <c r="LG424" s="30"/>
      <c r="LH424" s="30"/>
      <c r="LI424" s="30"/>
      <c r="LJ424" s="30"/>
      <c r="LK424" s="30"/>
      <c r="LL424" s="30"/>
      <c r="LM424" s="30"/>
      <c r="LN424" s="30"/>
      <c r="LO424" s="30"/>
      <c r="LP424" s="30"/>
      <c r="LQ424" s="30"/>
      <c r="LR424" s="30"/>
      <c r="LS424" s="30"/>
      <c r="LT424" s="30"/>
    </row>
    <row r="425" spans="1:332" s="31" customFormat="1" ht="141.75" x14ac:dyDescent="0.25">
      <c r="A425" s="662" t="str">
        <f>CONCATENATE(MUEBLES2[[#This Row],[No..]],"-",MUEBLES2[[#This Row],[No. Area ]],"-",MUEBLES2[[#This Row],[No. Del Bien ]],"-",MUEBLES2[[#This Row],[No. Consecutivo del Bien ]],"-",MUEBLES2[[#This Row],[No. de inventario]])</f>
        <v>01-23-115-060-0419</v>
      </c>
      <c r="B425" s="495"/>
      <c r="C425" s="495" t="s">
        <v>7143</v>
      </c>
      <c r="D425" s="494" t="s">
        <v>4060</v>
      </c>
      <c r="E425" s="495" t="str">
        <f>VLOOKUP(MUEBLES2[[#This Row],[No..]],EDIFICIOS[],2,FALSE)</f>
        <v>PALACIO MUNICIPAL</v>
      </c>
      <c r="F425" s="495" t="str">
        <f>VLOOKUP(MUEBLES2[[#This Row],[No..]],EDIFICIOS[],3,FALSE)</f>
        <v>PALACIO MUNICIPAL, S/N, COLONIA CENTRO</v>
      </c>
      <c r="G425" s="496" t="s">
        <v>4268</v>
      </c>
      <c r="H425" s="494" t="str">
        <f>VLOOKUP(MUEBLES2[[#This Row],[No. Area ]],AREAS[],2,FALSE)</f>
        <v>CATASTRO</v>
      </c>
      <c r="I425" s="496" t="str">
        <f>VLOOKUP(MUEBLES2[[#This Row],[No. Area ]],AREAS[],5,FALSE)</f>
        <v>ING. LEONEL GARCÍA CADENA</v>
      </c>
      <c r="J425" s="496">
        <v>44</v>
      </c>
      <c r="K425" s="494" t="str">
        <f>VLOOKUP(MUEBLES2[[#This Row],[Núm. De nomina]],PERSONAL[],2,FALSE)</f>
        <v>C. MAGALY ETHEL HERNÁNDEZ PACHECO</v>
      </c>
      <c r="L425" s="496" t="str">
        <f>VLOOKUP(MUEBLES2[[#This Row],[Núm. De nomina]],PERSONAL[],3,FALSE)</f>
        <v>AUXILIAR ADMINISTRATIVO</v>
      </c>
      <c r="M425" s="494" t="s">
        <v>4379</v>
      </c>
      <c r="N425" s="529" t="s">
        <v>4751</v>
      </c>
      <c r="O425" s="497" t="str">
        <f>VLOOKUP(MUEBLES2[[#This Row],[No. Del Bien ]],BIENES[],2,FALSE)</f>
        <v xml:space="preserve">ESCRITORIO </v>
      </c>
      <c r="P425" s="544" t="s">
        <v>3081</v>
      </c>
      <c r="Q425" s="529" t="s">
        <v>5361</v>
      </c>
      <c r="R425" s="494" t="s">
        <v>39</v>
      </c>
      <c r="S425" s="494" t="s">
        <v>39</v>
      </c>
      <c r="T425" s="494" t="s">
        <v>39</v>
      </c>
      <c r="U425" s="494" t="s">
        <v>40</v>
      </c>
      <c r="V425" s="525"/>
      <c r="W425" s="528"/>
      <c r="X425" s="528"/>
      <c r="Y425" s="528"/>
      <c r="Z425" s="510" t="s">
        <v>26</v>
      </c>
      <c r="AA425" s="546"/>
      <c r="AB425" s="493"/>
      <c r="AC425" s="600"/>
      <c r="AD425" s="30"/>
      <c r="AE425" s="30"/>
      <c r="AF425" s="30"/>
      <c r="AG425" s="30"/>
      <c r="AH425" s="30"/>
      <c r="AI425" s="30"/>
      <c r="AJ425" s="30"/>
      <c r="AK425" s="30"/>
      <c r="AL425" s="30"/>
      <c r="AM425" s="30"/>
      <c r="AN425" s="30"/>
      <c r="AO425" s="30"/>
      <c r="AP425" s="30"/>
      <c r="AQ425" s="30"/>
      <c r="AR425" s="30"/>
      <c r="AS425" s="30"/>
      <c r="AT425" s="30"/>
      <c r="AU425" s="30"/>
      <c r="AV425" s="30"/>
      <c r="AW425" s="30"/>
      <c r="AX425" s="30"/>
      <c r="AY425" s="30"/>
      <c r="AZ425" s="30"/>
      <c r="BA425" s="30"/>
      <c r="BB425" s="30"/>
      <c r="BC425" s="30"/>
      <c r="BD425" s="30"/>
      <c r="BE425" s="30"/>
      <c r="BF425" s="30"/>
      <c r="BG425" s="30"/>
      <c r="BH425" s="30"/>
      <c r="BI425" s="30"/>
      <c r="BJ425" s="30"/>
      <c r="BK425" s="30"/>
      <c r="BL425" s="30"/>
      <c r="BM425" s="30"/>
      <c r="BN425" s="30"/>
      <c r="BO425" s="30"/>
      <c r="BP425" s="30"/>
      <c r="BQ425" s="30"/>
      <c r="BR425" s="30"/>
      <c r="BS425" s="30"/>
      <c r="BT425" s="30"/>
      <c r="BU425" s="30"/>
      <c r="BV425" s="30"/>
      <c r="BW425" s="30"/>
      <c r="BX425" s="30"/>
      <c r="BY425" s="30"/>
      <c r="BZ425" s="30"/>
      <c r="CA425" s="30"/>
      <c r="CB425" s="30"/>
      <c r="CC425" s="30"/>
      <c r="CD425" s="30"/>
      <c r="CE425" s="30"/>
      <c r="CF425" s="30"/>
      <c r="CG425" s="30"/>
      <c r="CH425" s="30"/>
      <c r="CI425" s="30"/>
      <c r="CJ425" s="30"/>
      <c r="CK425" s="30"/>
      <c r="CL425" s="30"/>
      <c r="CM425" s="30"/>
      <c r="CN425" s="30"/>
      <c r="CO425" s="30"/>
      <c r="CP425" s="30"/>
      <c r="CQ425" s="30"/>
      <c r="CR425" s="30"/>
      <c r="CS425" s="30"/>
      <c r="CT425" s="30"/>
      <c r="CU425" s="30"/>
      <c r="CV425" s="30"/>
      <c r="CW425" s="30"/>
      <c r="CX425" s="30"/>
      <c r="CY425" s="30"/>
      <c r="CZ425" s="30"/>
      <c r="DA425" s="30"/>
      <c r="DB425" s="30"/>
      <c r="DC425" s="30"/>
      <c r="DD425" s="30"/>
      <c r="DE425" s="30"/>
      <c r="DF425" s="30"/>
      <c r="DG425" s="30"/>
      <c r="DH425" s="30"/>
      <c r="DI425" s="30"/>
      <c r="DJ425" s="30"/>
      <c r="DK425" s="30"/>
      <c r="DL425" s="30"/>
      <c r="DM425" s="30"/>
      <c r="DN425" s="30"/>
      <c r="DO425" s="30"/>
      <c r="DP425" s="30"/>
      <c r="DQ425" s="30"/>
      <c r="DR425" s="30"/>
      <c r="DS425" s="30"/>
      <c r="DT425" s="30"/>
      <c r="DU425" s="30"/>
      <c r="DV425" s="30"/>
      <c r="DW425" s="30"/>
      <c r="DX425" s="30"/>
      <c r="DY425" s="30"/>
      <c r="DZ425" s="30"/>
      <c r="EA425" s="30"/>
      <c r="EB425" s="30"/>
      <c r="EC425" s="30"/>
      <c r="ED425" s="30"/>
      <c r="EE425" s="30"/>
      <c r="EF425" s="30"/>
      <c r="EG425" s="30"/>
      <c r="EH425" s="30"/>
      <c r="EI425" s="30"/>
      <c r="EJ425" s="30"/>
      <c r="EK425" s="30"/>
      <c r="EL425" s="30"/>
      <c r="EM425" s="30"/>
      <c r="EN425" s="30"/>
      <c r="EO425" s="30"/>
      <c r="EP425" s="30"/>
      <c r="EQ425" s="30"/>
      <c r="ER425" s="30"/>
      <c r="ES425" s="30"/>
      <c r="ET425" s="30"/>
      <c r="EU425" s="30"/>
      <c r="EV425" s="30"/>
      <c r="EW425" s="30"/>
      <c r="EX425" s="30"/>
      <c r="EY425" s="30"/>
      <c r="EZ425" s="30"/>
      <c r="FA425" s="30"/>
      <c r="FB425" s="30"/>
      <c r="FC425" s="30"/>
      <c r="FD425" s="30"/>
      <c r="FE425" s="30"/>
      <c r="FF425" s="30"/>
      <c r="FG425" s="30"/>
      <c r="FH425" s="30"/>
      <c r="FI425" s="30"/>
      <c r="FJ425" s="30"/>
      <c r="FK425" s="30"/>
      <c r="FL425" s="30"/>
      <c r="FM425" s="30"/>
      <c r="FN425" s="30"/>
      <c r="FO425" s="30"/>
      <c r="FP425" s="30"/>
      <c r="FQ425" s="30"/>
      <c r="FR425" s="30"/>
      <c r="FS425" s="30"/>
      <c r="FT425" s="30"/>
      <c r="FU425" s="30"/>
      <c r="FV425" s="30"/>
      <c r="FW425" s="30"/>
      <c r="FX425" s="30"/>
      <c r="FY425" s="30"/>
      <c r="FZ425" s="30"/>
      <c r="GA425" s="30"/>
      <c r="GB425" s="30"/>
      <c r="GC425" s="30"/>
      <c r="GD425" s="30"/>
      <c r="GE425" s="30"/>
      <c r="GF425" s="30"/>
      <c r="GG425" s="30"/>
      <c r="GH425" s="30"/>
      <c r="GI425" s="30"/>
      <c r="GJ425" s="30"/>
      <c r="GK425" s="30"/>
      <c r="GL425" s="30"/>
      <c r="GM425" s="30"/>
      <c r="GN425" s="30"/>
      <c r="GO425" s="30"/>
      <c r="GP425" s="30"/>
      <c r="GQ425" s="30"/>
      <c r="GR425" s="30"/>
      <c r="GS425" s="30"/>
      <c r="GT425" s="30"/>
      <c r="GU425" s="30"/>
      <c r="GV425" s="30"/>
      <c r="GW425" s="30"/>
      <c r="GX425" s="30"/>
      <c r="GY425" s="30"/>
      <c r="GZ425" s="30"/>
      <c r="HA425" s="30"/>
      <c r="HB425" s="30"/>
      <c r="HC425" s="30"/>
      <c r="HD425" s="30"/>
      <c r="HE425" s="30"/>
      <c r="HF425" s="30"/>
      <c r="HG425" s="30"/>
      <c r="HH425" s="30"/>
      <c r="HI425" s="30"/>
      <c r="HJ425" s="30"/>
      <c r="HK425" s="30"/>
      <c r="HL425" s="30"/>
      <c r="HM425" s="30"/>
      <c r="HN425" s="30"/>
      <c r="HO425" s="30"/>
      <c r="HP425" s="30"/>
      <c r="HQ425" s="30"/>
      <c r="HR425" s="30"/>
      <c r="HS425" s="30"/>
      <c r="HT425" s="30"/>
      <c r="HU425" s="30"/>
      <c r="HV425" s="30"/>
      <c r="HW425" s="30"/>
      <c r="HX425" s="30"/>
      <c r="HY425" s="30"/>
      <c r="HZ425" s="30"/>
      <c r="IA425" s="30"/>
      <c r="IB425" s="30"/>
      <c r="IC425" s="30"/>
      <c r="ID425" s="30"/>
      <c r="IE425" s="30"/>
      <c r="IF425" s="30"/>
      <c r="IG425" s="30"/>
      <c r="IH425" s="30"/>
      <c r="II425" s="30"/>
      <c r="IJ425" s="30"/>
      <c r="IK425" s="30"/>
      <c r="IL425" s="30"/>
      <c r="IM425" s="30"/>
      <c r="IN425" s="30"/>
      <c r="IO425" s="30"/>
      <c r="IP425" s="30"/>
      <c r="IQ425" s="30"/>
      <c r="IR425" s="30"/>
      <c r="IS425" s="30"/>
      <c r="IT425" s="30"/>
      <c r="IU425" s="30"/>
      <c r="IV425" s="30"/>
      <c r="IW425" s="30"/>
      <c r="IX425" s="30"/>
      <c r="IY425" s="30"/>
      <c r="IZ425" s="30"/>
      <c r="JA425" s="30"/>
      <c r="JB425" s="30"/>
      <c r="JC425" s="30"/>
      <c r="JD425" s="30"/>
      <c r="JE425" s="30"/>
      <c r="JF425" s="30"/>
      <c r="JG425" s="30"/>
      <c r="JH425" s="30"/>
      <c r="JI425" s="30"/>
      <c r="JJ425" s="30"/>
      <c r="JK425" s="30"/>
      <c r="JL425" s="30"/>
      <c r="JM425" s="30"/>
      <c r="JN425" s="30"/>
      <c r="JO425" s="30"/>
      <c r="JP425" s="30"/>
      <c r="JQ425" s="30"/>
      <c r="JR425" s="30"/>
      <c r="JS425" s="30"/>
      <c r="JT425" s="30"/>
      <c r="JU425" s="30"/>
      <c r="JV425" s="30"/>
      <c r="JW425" s="30"/>
      <c r="JX425" s="30"/>
      <c r="JY425" s="30"/>
      <c r="JZ425" s="30"/>
      <c r="KA425" s="30"/>
      <c r="KB425" s="30"/>
      <c r="KC425" s="30"/>
      <c r="KD425" s="30"/>
      <c r="KE425" s="30"/>
      <c r="KF425" s="30"/>
      <c r="KG425" s="30"/>
      <c r="KH425" s="30"/>
      <c r="KI425" s="30"/>
      <c r="KJ425" s="30"/>
      <c r="KK425" s="30"/>
      <c r="KL425" s="30"/>
      <c r="KM425" s="30"/>
      <c r="KN425" s="30"/>
      <c r="KO425" s="30"/>
      <c r="KP425" s="30"/>
      <c r="KQ425" s="30"/>
      <c r="KR425" s="30"/>
      <c r="KS425" s="30"/>
      <c r="KT425" s="30"/>
      <c r="KU425" s="30"/>
      <c r="KV425" s="30"/>
      <c r="KW425" s="30"/>
      <c r="KX425" s="30"/>
      <c r="KY425" s="30"/>
      <c r="KZ425" s="30"/>
      <c r="LA425" s="30"/>
      <c r="LB425" s="30"/>
      <c r="LC425" s="30"/>
      <c r="LD425" s="30"/>
      <c r="LE425" s="30"/>
      <c r="LF425" s="30"/>
      <c r="LG425" s="30"/>
      <c r="LH425" s="30"/>
      <c r="LI425" s="30"/>
      <c r="LJ425" s="30"/>
      <c r="LK425" s="30"/>
      <c r="LL425" s="30"/>
      <c r="LM425" s="30"/>
      <c r="LN425" s="30"/>
      <c r="LO425" s="30"/>
      <c r="LP425" s="30"/>
      <c r="LQ425" s="30"/>
      <c r="LR425" s="30"/>
      <c r="LS425" s="30"/>
      <c r="LT425" s="30"/>
    </row>
    <row r="426" spans="1:332" s="31" customFormat="1" ht="63" x14ac:dyDescent="0.25">
      <c r="A426" s="662" t="str">
        <f>CONCATENATE(MUEBLES2[[#This Row],[No..]],"-",MUEBLES2[[#This Row],[No. Area ]],"-",MUEBLES2[[#This Row],[No. Del Bien ]],"-",MUEBLES2[[#This Row],[No. Consecutivo del Bien ]],"-",MUEBLES2[[#This Row],[No. de inventario]])</f>
        <v>01-23-192-018-0420</v>
      </c>
      <c r="B426" s="495"/>
      <c r="C426" s="495" t="s">
        <v>7144</v>
      </c>
      <c r="D426" s="494" t="s">
        <v>4060</v>
      </c>
      <c r="E426" s="495" t="str">
        <f>VLOOKUP(MUEBLES2[[#This Row],[No..]],EDIFICIOS[],2,FALSE)</f>
        <v>PALACIO MUNICIPAL</v>
      </c>
      <c r="F426" s="495" t="str">
        <f>VLOOKUP(MUEBLES2[[#This Row],[No..]],EDIFICIOS[],3,FALSE)</f>
        <v>PALACIO MUNICIPAL, S/N, COLONIA CENTRO</v>
      </c>
      <c r="G426" s="496" t="s">
        <v>4268</v>
      </c>
      <c r="H426" s="494" t="str">
        <f>VLOOKUP(MUEBLES2[[#This Row],[No. Area ]],AREAS[],2,FALSE)</f>
        <v>CATASTRO</v>
      </c>
      <c r="I426" s="496" t="str">
        <f>VLOOKUP(MUEBLES2[[#This Row],[No. Area ]],AREAS[],5,FALSE)</f>
        <v>ING. LEONEL GARCÍA CADENA</v>
      </c>
      <c r="J426" s="496">
        <v>38</v>
      </c>
      <c r="K426" s="494" t="str">
        <f>VLOOKUP(MUEBLES2[[#This Row],[Núm. De nomina]],PERSONAL[],2,FALSE)</f>
        <v>ING. LEONEL GARCÍA CADENA</v>
      </c>
      <c r="L426" s="496" t="str">
        <f>VLOOKUP(MUEBLES2[[#This Row],[Núm. De nomina]],PERSONAL[],3,FALSE)</f>
        <v>TITULAR</v>
      </c>
      <c r="M426" s="494" t="s">
        <v>4826</v>
      </c>
      <c r="N426" s="529" t="s">
        <v>4709</v>
      </c>
      <c r="O426" s="497" t="str">
        <f>VLOOKUP(MUEBLES2[[#This Row],[No. Del Bien ]],BIENES[],2,FALSE)</f>
        <v xml:space="preserve">MESA </v>
      </c>
      <c r="P426" s="499" t="s">
        <v>3083</v>
      </c>
      <c r="Q426" s="529" t="s">
        <v>5362</v>
      </c>
      <c r="R426" s="494" t="s">
        <v>39</v>
      </c>
      <c r="S426" s="494" t="s">
        <v>39</v>
      </c>
      <c r="T426" s="494" t="s">
        <v>39</v>
      </c>
      <c r="U426" s="494" t="s">
        <v>26</v>
      </c>
      <c r="V426" s="545"/>
      <c r="W426" s="536"/>
      <c r="X426" s="537"/>
      <c r="Y426" s="537"/>
      <c r="Z426" s="510" t="s">
        <v>26</v>
      </c>
      <c r="AA426" s="546"/>
      <c r="AB426" s="493"/>
      <c r="AC426" s="600"/>
      <c r="AD426" s="30"/>
      <c r="AE426" s="30"/>
      <c r="AF426" s="30"/>
      <c r="AG426" s="30"/>
      <c r="AH426" s="30"/>
      <c r="AI426" s="30"/>
      <c r="AJ426" s="30"/>
      <c r="AK426" s="30"/>
      <c r="AL426" s="30"/>
      <c r="AM426" s="30"/>
      <c r="AN426" s="30"/>
      <c r="AO426" s="30"/>
      <c r="AP426" s="30"/>
      <c r="AQ426" s="30"/>
      <c r="AR426" s="30"/>
      <c r="AS426" s="30"/>
      <c r="AT426" s="30"/>
      <c r="AU426" s="30"/>
      <c r="AV426" s="30"/>
      <c r="AW426" s="30"/>
      <c r="AX426" s="30"/>
      <c r="AY426" s="30"/>
      <c r="AZ426" s="30"/>
      <c r="BA426" s="30"/>
      <c r="BB426" s="30"/>
      <c r="BC426" s="30"/>
      <c r="BD426" s="30"/>
      <c r="BE426" s="30"/>
      <c r="BF426" s="30"/>
      <c r="BG426" s="30"/>
      <c r="BH426" s="30"/>
      <c r="BI426" s="30"/>
      <c r="BJ426" s="30"/>
      <c r="BK426" s="30"/>
      <c r="BL426" s="30"/>
      <c r="BM426" s="30"/>
      <c r="BN426" s="30"/>
      <c r="BO426" s="30"/>
      <c r="BP426" s="30"/>
      <c r="BQ426" s="30"/>
      <c r="BR426" s="30"/>
      <c r="BS426" s="30"/>
      <c r="BT426" s="30"/>
      <c r="BU426" s="30"/>
      <c r="BV426" s="30"/>
      <c r="BW426" s="30"/>
      <c r="BX426" s="30"/>
      <c r="BY426" s="30"/>
      <c r="BZ426" s="30"/>
      <c r="CA426" s="30"/>
      <c r="CB426" s="30"/>
      <c r="CC426" s="30"/>
      <c r="CD426" s="30"/>
      <c r="CE426" s="30"/>
      <c r="CF426" s="30"/>
      <c r="CG426" s="30"/>
      <c r="CH426" s="30"/>
      <c r="CI426" s="30"/>
      <c r="CJ426" s="30"/>
      <c r="CK426" s="30"/>
      <c r="CL426" s="30"/>
      <c r="CM426" s="30"/>
      <c r="CN426" s="30"/>
      <c r="CO426" s="30"/>
      <c r="CP426" s="30"/>
      <c r="CQ426" s="30"/>
      <c r="CR426" s="30"/>
      <c r="CS426" s="30"/>
      <c r="CT426" s="30"/>
      <c r="CU426" s="30"/>
      <c r="CV426" s="30"/>
      <c r="CW426" s="30"/>
      <c r="CX426" s="30"/>
      <c r="CY426" s="30"/>
      <c r="CZ426" s="30"/>
      <c r="DA426" s="30"/>
      <c r="DB426" s="30"/>
      <c r="DC426" s="30"/>
      <c r="DD426" s="30"/>
      <c r="DE426" s="30"/>
      <c r="DF426" s="30"/>
      <c r="DG426" s="30"/>
      <c r="DH426" s="30"/>
      <c r="DI426" s="30"/>
      <c r="DJ426" s="30"/>
      <c r="DK426" s="30"/>
      <c r="DL426" s="30"/>
      <c r="DM426" s="30"/>
      <c r="DN426" s="30"/>
      <c r="DO426" s="30"/>
      <c r="DP426" s="30"/>
      <c r="DQ426" s="30"/>
      <c r="DR426" s="30"/>
      <c r="DS426" s="30"/>
      <c r="DT426" s="30"/>
      <c r="DU426" s="30"/>
      <c r="DV426" s="30"/>
      <c r="DW426" s="30"/>
      <c r="DX426" s="30"/>
      <c r="DY426" s="30"/>
      <c r="DZ426" s="30"/>
      <c r="EA426" s="30"/>
      <c r="EB426" s="30"/>
      <c r="EC426" s="30"/>
      <c r="ED426" s="30"/>
      <c r="EE426" s="30"/>
      <c r="EF426" s="30"/>
      <c r="EG426" s="30"/>
      <c r="EH426" s="30"/>
      <c r="EI426" s="30"/>
      <c r="EJ426" s="30"/>
      <c r="EK426" s="30"/>
      <c r="EL426" s="30"/>
      <c r="EM426" s="30"/>
      <c r="EN426" s="30"/>
      <c r="EO426" s="30"/>
      <c r="EP426" s="30"/>
      <c r="EQ426" s="30"/>
      <c r="ER426" s="30"/>
      <c r="ES426" s="30"/>
      <c r="ET426" s="30"/>
      <c r="EU426" s="30"/>
      <c r="EV426" s="30"/>
      <c r="EW426" s="30"/>
      <c r="EX426" s="30"/>
      <c r="EY426" s="30"/>
      <c r="EZ426" s="30"/>
      <c r="FA426" s="30"/>
      <c r="FB426" s="30"/>
      <c r="FC426" s="30"/>
      <c r="FD426" s="30"/>
      <c r="FE426" s="30"/>
      <c r="FF426" s="30"/>
      <c r="FG426" s="30"/>
      <c r="FH426" s="30"/>
      <c r="FI426" s="30"/>
      <c r="FJ426" s="30"/>
      <c r="FK426" s="30"/>
      <c r="FL426" s="30"/>
      <c r="FM426" s="30"/>
      <c r="FN426" s="30"/>
      <c r="FO426" s="30"/>
      <c r="FP426" s="30"/>
      <c r="FQ426" s="30"/>
      <c r="FR426" s="30"/>
      <c r="FS426" s="30"/>
      <c r="FT426" s="30"/>
      <c r="FU426" s="30"/>
      <c r="FV426" s="30"/>
      <c r="FW426" s="30"/>
      <c r="FX426" s="30"/>
      <c r="FY426" s="30"/>
      <c r="FZ426" s="30"/>
      <c r="GA426" s="30"/>
      <c r="GB426" s="30"/>
      <c r="GC426" s="30"/>
      <c r="GD426" s="30"/>
      <c r="GE426" s="30"/>
      <c r="GF426" s="30"/>
      <c r="GG426" s="30"/>
      <c r="GH426" s="30"/>
      <c r="GI426" s="30"/>
      <c r="GJ426" s="30"/>
      <c r="GK426" s="30"/>
      <c r="GL426" s="30"/>
      <c r="GM426" s="30"/>
      <c r="GN426" s="30"/>
      <c r="GO426" s="30"/>
      <c r="GP426" s="30"/>
      <c r="GQ426" s="30"/>
      <c r="GR426" s="30"/>
      <c r="GS426" s="30"/>
      <c r="GT426" s="30"/>
      <c r="GU426" s="30"/>
      <c r="GV426" s="30"/>
      <c r="GW426" s="30"/>
      <c r="GX426" s="30"/>
      <c r="GY426" s="30"/>
      <c r="GZ426" s="30"/>
      <c r="HA426" s="30"/>
      <c r="HB426" s="30"/>
      <c r="HC426" s="30"/>
      <c r="HD426" s="30"/>
      <c r="HE426" s="30"/>
      <c r="HF426" s="30"/>
      <c r="HG426" s="30"/>
      <c r="HH426" s="30"/>
      <c r="HI426" s="30"/>
      <c r="HJ426" s="30"/>
      <c r="HK426" s="30"/>
      <c r="HL426" s="30"/>
      <c r="HM426" s="30"/>
      <c r="HN426" s="30"/>
      <c r="HO426" s="30"/>
      <c r="HP426" s="30"/>
      <c r="HQ426" s="30"/>
      <c r="HR426" s="30"/>
      <c r="HS426" s="30"/>
      <c r="HT426" s="30"/>
      <c r="HU426" s="30"/>
      <c r="HV426" s="30"/>
      <c r="HW426" s="30"/>
      <c r="HX426" s="30"/>
      <c r="HY426" s="30"/>
      <c r="HZ426" s="30"/>
      <c r="IA426" s="30"/>
      <c r="IB426" s="30"/>
      <c r="IC426" s="30"/>
      <c r="ID426" s="30"/>
      <c r="IE426" s="30"/>
      <c r="IF426" s="30"/>
      <c r="IG426" s="30"/>
      <c r="IH426" s="30"/>
      <c r="II426" s="30"/>
      <c r="IJ426" s="30"/>
      <c r="IK426" s="30"/>
      <c r="IL426" s="30"/>
      <c r="IM426" s="30"/>
      <c r="IN426" s="30"/>
      <c r="IO426" s="30"/>
      <c r="IP426" s="30"/>
      <c r="IQ426" s="30"/>
      <c r="IR426" s="30"/>
      <c r="IS426" s="30"/>
      <c r="IT426" s="30"/>
      <c r="IU426" s="30"/>
      <c r="IV426" s="30"/>
      <c r="IW426" s="30"/>
      <c r="IX426" s="30"/>
      <c r="IY426" s="30"/>
      <c r="IZ426" s="30"/>
      <c r="JA426" s="30"/>
      <c r="JB426" s="30"/>
      <c r="JC426" s="30"/>
      <c r="JD426" s="30"/>
      <c r="JE426" s="30"/>
      <c r="JF426" s="30"/>
      <c r="JG426" s="30"/>
      <c r="JH426" s="30"/>
      <c r="JI426" s="30"/>
      <c r="JJ426" s="30"/>
      <c r="JK426" s="30"/>
      <c r="JL426" s="30"/>
      <c r="JM426" s="30"/>
      <c r="JN426" s="30"/>
      <c r="JO426" s="30"/>
      <c r="JP426" s="30"/>
      <c r="JQ426" s="30"/>
      <c r="JR426" s="30"/>
      <c r="JS426" s="30"/>
      <c r="JT426" s="30"/>
      <c r="JU426" s="30"/>
      <c r="JV426" s="30"/>
      <c r="JW426" s="30"/>
      <c r="JX426" s="30"/>
      <c r="JY426" s="30"/>
      <c r="JZ426" s="30"/>
      <c r="KA426" s="30"/>
      <c r="KB426" s="30"/>
      <c r="KC426" s="30"/>
      <c r="KD426" s="30"/>
      <c r="KE426" s="30"/>
      <c r="KF426" s="30"/>
      <c r="KG426" s="30"/>
      <c r="KH426" s="30"/>
      <c r="KI426" s="30"/>
      <c r="KJ426" s="30"/>
      <c r="KK426" s="30"/>
      <c r="KL426" s="30"/>
      <c r="KM426" s="30"/>
      <c r="KN426" s="30"/>
      <c r="KO426" s="30"/>
      <c r="KP426" s="30"/>
      <c r="KQ426" s="30"/>
      <c r="KR426" s="30"/>
      <c r="KS426" s="30"/>
      <c r="KT426" s="30"/>
      <c r="KU426" s="30"/>
      <c r="KV426" s="30"/>
      <c r="KW426" s="30"/>
      <c r="KX426" s="30"/>
      <c r="KY426" s="30"/>
      <c r="KZ426" s="30"/>
      <c r="LA426" s="30"/>
      <c r="LB426" s="30"/>
      <c r="LC426" s="30"/>
      <c r="LD426" s="30"/>
      <c r="LE426" s="30"/>
      <c r="LF426" s="30"/>
      <c r="LG426" s="30"/>
      <c r="LH426" s="30"/>
      <c r="LI426" s="30"/>
      <c r="LJ426" s="30"/>
      <c r="LK426" s="30"/>
      <c r="LL426" s="30"/>
      <c r="LM426" s="30"/>
      <c r="LN426" s="30"/>
      <c r="LO426" s="30"/>
      <c r="LP426" s="30"/>
      <c r="LQ426" s="30"/>
      <c r="LR426" s="30"/>
      <c r="LS426" s="30"/>
      <c r="LT426" s="30"/>
    </row>
    <row r="427" spans="1:332" s="31" customFormat="1" ht="94.5" x14ac:dyDescent="0.25">
      <c r="A427" s="662" t="str">
        <f>CONCATENATE(MUEBLES2[[#This Row],[No..]],"-",MUEBLES2[[#This Row],[No. Area ]],"-",MUEBLES2[[#This Row],[No. Del Bien ]],"-",MUEBLES2[[#This Row],[No. Consecutivo del Bien ]],"-",MUEBLES2[[#This Row],[No. de inventario]])</f>
        <v>01-03-272-060-0421</v>
      </c>
      <c r="B427" s="495"/>
      <c r="C427" s="495" t="s">
        <v>7145</v>
      </c>
      <c r="D427" s="494" t="s">
        <v>4060</v>
      </c>
      <c r="E427" s="495" t="str">
        <f>VLOOKUP(MUEBLES2[[#This Row],[No..]],EDIFICIOS[],2,FALSE)</f>
        <v>PALACIO MUNICIPAL</v>
      </c>
      <c r="F427" s="495" t="str">
        <f>VLOOKUP(MUEBLES2[[#This Row],[No..]],EDIFICIOS[],3,FALSE)</f>
        <v>PALACIO MUNICIPAL, S/N, COLONIA CENTRO</v>
      </c>
      <c r="G427" s="496" t="s">
        <v>4062</v>
      </c>
      <c r="H427" s="494" t="str">
        <f>VLOOKUP(MUEBLES2[[#This Row],[No. Area ]],AREAS[],2,FALSE)</f>
        <v xml:space="preserve">UNIDAD DE ASUNTOS JURIDICOS </v>
      </c>
      <c r="I427" s="496" t="str">
        <f>VLOOKUP(MUEBLES2[[#This Row],[No. Area ]],AREAS[],5,FALSE)</f>
        <v>LIC. SERGIO DE LA CRUZ HERNÁNDEZ CRUZ</v>
      </c>
      <c r="J427" s="496">
        <v>67</v>
      </c>
      <c r="K427" s="494" t="str">
        <f>VLOOKUP(MUEBLES2[[#This Row],[Núm. De nomina]],PERSONAL[],2,FALSE)</f>
        <v>LIC. SERGIO DE LA CRUZ HERNÁNDEZ CRUZ</v>
      </c>
      <c r="L427" s="496" t="str">
        <f>VLOOKUP(MUEBLES2[[#This Row],[Núm. De nomina]],PERSONAL[],3,FALSE)</f>
        <v xml:space="preserve">TITULAR </v>
      </c>
      <c r="M427" s="494" t="s">
        <v>4905</v>
      </c>
      <c r="N427" s="529" t="s">
        <v>4751</v>
      </c>
      <c r="O427" s="497" t="str">
        <f>VLOOKUP(MUEBLES2[[#This Row],[No. Del Bien ]],BIENES[],2,FALSE)</f>
        <v xml:space="preserve">SILLA DE ESPERA </v>
      </c>
      <c r="P427" s="499" t="s">
        <v>2405</v>
      </c>
      <c r="Q427" s="529" t="s">
        <v>5363</v>
      </c>
      <c r="R427" s="494" t="s">
        <v>39</v>
      </c>
      <c r="S427" s="494" t="s">
        <v>39</v>
      </c>
      <c r="T427" s="494" t="s">
        <v>39</v>
      </c>
      <c r="U427" s="494" t="s">
        <v>40</v>
      </c>
      <c r="V427" s="525"/>
      <c r="W427" s="528"/>
      <c r="X427" s="528"/>
      <c r="Y427" s="528"/>
      <c r="Z427" s="510" t="s">
        <v>26</v>
      </c>
      <c r="AA427" s="546"/>
      <c r="AB427" s="493"/>
      <c r="AC427" s="600"/>
      <c r="AD427" s="30"/>
      <c r="AE427" s="30"/>
      <c r="AF427" s="30"/>
      <c r="AG427" s="30"/>
      <c r="AH427" s="30"/>
      <c r="AI427" s="30"/>
      <c r="AJ427" s="30"/>
      <c r="AK427" s="30"/>
      <c r="AL427" s="30"/>
      <c r="AM427" s="30"/>
      <c r="AN427" s="30"/>
      <c r="AO427" s="30"/>
      <c r="AP427" s="30"/>
      <c r="AQ427" s="30"/>
      <c r="AR427" s="30"/>
      <c r="AS427" s="30"/>
      <c r="AT427" s="30"/>
      <c r="AU427" s="30"/>
      <c r="AV427" s="30"/>
      <c r="AW427" s="30"/>
      <c r="AX427" s="30"/>
      <c r="AY427" s="30"/>
      <c r="AZ427" s="30"/>
      <c r="BA427" s="30"/>
      <c r="BB427" s="30"/>
      <c r="BC427" s="30"/>
      <c r="BD427" s="30"/>
      <c r="BE427" s="30"/>
      <c r="BF427" s="30"/>
      <c r="BG427" s="30"/>
      <c r="BH427" s="30"/>
      <c r="BI427" s="30"/>
      <c r="BJ427" s="30"/>
      <c r="BK427" s="30"/>
      <c r="BL427" s="30"/>
      <c r="BM427" s="30"/>
      <c r="BN427" s="30"/>
      <c r="BO427" s="30"/>
      <c r="BP427" s="30"/>
      <c r="BQ427" s="30"/>
      <c r="BR427" s="30"/>
      <c r="BS427" s="30"/>
      <c r="BT427" s="30"/>
      <c r="BU427" s="30"/>
      <c r="BV427" s="30"/>
      <c r="BW427" s="30"/>
      <c r="BX427" s="30"/>
      <c r="BY427" s="30"/>
      <c r="BZ427" s="30"/>
      <c r="CA427" s="30"/>
      <c r="CB427" s="30"/>
      <c r="CC427" s="30"/>
      <c r="CD427" s="30"/>
      <c r="CE427" s="30"/>
      <c r="CF427" s="30"/>
      <c r="CG427" s="30"/>
      <c r="CH427" s="30"/>
      <c r="CI427" s="30"/>
      <c r="CJ427" s="30"/>
      <c r="CK427" s="30"/>
      <c r="CL427" s="30"/>
      <c r="CM427" s="30"/>
      <c r="CN427" s="30"/>
      <c r="CO427" s="30"/>
      <c r="CP427" s="30"/>
      <c r="CQ427" s="30"/>
      <c r="CR427" s="30"/>
      <c r="CS427" s="30"/>
      <c r="CT427" s="30"/>
      <c r="CU427" s="30"/>
      <c r="CV427" s="30"/>
      <c r="CW427" s="30"/>
      <c r="CX427" s="30"/>
      <c r="CY427" s="30"/>
      <c r="CZ427" s="30"/>
      <c r="DA427" s="30"/>
      <c r="DB427" s="30"/>
      <c r="DC427" s="30"/>
      <c r="DD427" s="30"/>
      <c r="DE427" s="30"/>
      <c r="DF427" s="30"/>
      <c r="DG427" s="30"/>
      <c r="DH427" s="30"/>
      <c r="DI427" s="30"/>
      <c r="DJ427" s="30"/>
      <c r="DK427" s="30"/>
      <c r="DL427" s="30"/>
      <c r="DM427" s="30"/>
      <c r="DN427" s="30"/>
      <c r="DO427" s="30"/>
      <c r="DP427" s="30"/>
      <c r="DQ427" s="30"/>
      <c r="DR427" s="30"/>
      <c r="DS427" s="30"/>
      <c r="DT427" s="30"/>
      <c r="DU427" s="30"/>
      <c r="DV427" s="30"/>
      <c r="DW427" s="30"/>
      <c r="DX427" s="30"/>
      <c r="DY427" s="30"/>
      <c r="DZ427" s="30"/>
      <c r="EA427" s="30"/>
      <c r="EB427" s="30"/>
      <c r="EC427" s="30"/>
      <c r="ED427" s="30"/>
      <c r="EE427" s="30"/>
      <c r="EF427" s="30"/>
      <c r="EG427" s="30"/>
      <c r="EH427" s="30"/>
      <c r="EI427" s="30"/>
      <c r="EJ427" s="30"/>
      <c r="EK427" s="30"/>
      <c r="EL427" s="30"/>
      <c r="EM427" s="30"/>
      <c r="EN427" s="30"/>
      <c r="EO427" s="30"/>
      <c r="EP427" s="30"/>
      <c r="EQ427" s="30"/>
      <c r="ER427" s="30"/>
      <c r="ES427" s="30"/>
      <c r="ET427" s="30"/>
      <c r="EU427" s="30"/>
      <c r="EV427" s="30"/>
      <c r="EW427" s="30"/>
      <c r="EX427" s="30"/>
      <c r="EY427" s="30"/>
      <c r="EZ427" s="30"/>
      <c r="FA427" s="30"/>
      <c r="FB427" s="30"/>
      <c r="FC427" s="30"/>
      <c r="FD427" s="30"/>
      <c r="FE427" s="30"/>
      <c r="FF427" s="30"/>
      <c r="FG427" s="30"/>
      <c r="FH427" s="30"/>
      <c r="FI427" s="30"/>
      <c r="FJ427" s="30"/>
      <c r="FK427" s="30"/>
      <c r="FL427" s="30"/>
      <c r="FM427" s="30"/>
      <c r="FN427" s="30"/>
      <c r="FO427" s="30"/>
      <c r="FP427" s="30"/>
      <c r="FQ427" s="30"/>
      <c r="FR427" s="30"/>
      <c r="FS427" s="30"/>
      <c r="FT427" s="30"/>
      <c r="FU427" s="30"/>
      <c r="FV427" s="30"/>
      <c r="FW427" s="30"/>
      <c r="FX427" s="30"/>
      <c r="FY427" s="30"/>
      <c r="FZ427" s="30"/>
      <c r="GA427" s="30"/>
      <c r="GB427" s="30"/>
      <c r="GC427" s="30"/>
      <c r="GD427" s="30"/>
      <c r="GE427" s="30"/>
      <c r="GF427" s="30"/>
      <c r="GG427" s="30"/>
      <c r="GH427" s="30"/>
      <c r="GI427" s="30"/>
      <c r="GJ427" s="30"/>
      <c r="GK427" s="30"/>
      <c r="GL427" s="30"/>
      <c r="GM427" s="30"/>
      <c r="GN427" s="30"/>
      <c r="GO427" s="30"/>
      <c r="GP427" s="30"/>
      <c r="GQ427" s="30"/>
      <c r="GR427" s="30"/>
      <c r="GS427" s="30"/>
      <c r="GT427" s="30"/>
      <c r="GU427" s="30"/>
      <c r="GV427" s="30"/>
      <c r="GW427" s="30"/>
      <c r="GX427" s="30"/>
      <c r="GY427" s="30"/>
      <c r="GZ427" s="30"/>
      <c r="HA427" s="30"/>
      <c r="HB427" s="30"/>
      <c r="HC427" s="30"/>
      <c r="HD427" s="30"/>
      <c r="HE427" s="30"/>
      <c r="HF427" s="30"/>
      <c r="HG427" s="30"/>
      <c r="HH427" s="30"/>
      <c r="HI427" s="30"/>
      <c r="HJ427" s="30"/>
      <c r="HK427" s="30"/>
      <c r="HL427" s="30"/>
      <c r="HM427" s="30"/>
      <c r="HN427" s="30"/>
      <c r="HO427" s="30"/>
      <c r="HP427" s="30"/>
      <c r="HQ427" s="30"/>
      <c r="HR427" s="30"/>
      <c r="HS427" s="30"/>
      <c r="HT427" s="30"/>
      <c r="HU427" s="30"/>
      <c r="HV427" s="30"/>
      <c r="HW427" s="30"/>
      <c r="HX427" s="30"/>
      <c r="HY427" s="30"/>
      <c r="HZ427" s="30"/>
      <c r="IA427" s="30"/>
      <c r="IB427" s="30"/>
      <c r="IC427" s="30"/>
      <c r="ID427" s="30"/>
      <c r="IE427" s="30"/>
      <c r="IF427" s="30"/>
      <c r="IG427" s="30"/>
      <c r="IH427" s="30"/>
      <c r="II427" s="30"/>
      <c r="IJ427" s="30"/>
      <c r="IK427" s="30"/>
      <c r="IL427" s="30"/>
      <c r="IM427" s="30"/>
      <c r="IN427" s="30"/>
      <c r="IO427" s="30"/>
      <c r="IP427" s="30"/>
      <c r="IQ427" s="30"/>
      <c r="IR427" s="30"/>
      <c r="IS427" s="30"/>
      <c r="IT427" s="30"/>
      <c r="IU427" s="30"/>
      <c r="IV427" s="30"/>
      <c r="IW427" s="30"/>
      <c r="IX427" s="30"/>
      <c r="IY427" s="30"/>
      <c r="IZ427" s="30"/>
      <c r="JA427" s="30"/>
      <c r="JB427" s="30"/>
      <c r="JC427" s="30"/>
      <c r="JD427" s="30"/>
      <c r="JE427" s="30"/>
      <c r="JF427" s="30"/>
      <c r="JG427" s="30"/>
      <c r="JH427" s="30"/>
      <c r="JI427" s="30"/>
      <c r="JJ427" s="30"/>
      <c r="JK427" s="30"/>
      <c r="JL427" s="30"/>
      <c r="JM427" s="30"/>
      <c r="JN427" s="30"/>
      <c r="JO427" s="30"/>
      <c r="JP427" s="30"/>
      <c r="JQ427" s="30"/>
      <c r="JR427" s="30"/>
      <c r="JS427" s="30"/>
      <c r="JT427" s="30"/>
      <c r="JU427" s="30"/>
      <c r="JV427" s="30"/>
      <c r="JW427" s="30"/>
      <c r="JX427" s="30"/>
      <c r="JY427" s="30"/>
      <c r="JZ427" s="30"/>
      <c r="KA427" s="30"/>
      <c r="KB427" s="30"/>
      <c r="KC427" s="30"/>
      <c r="KD427" s="30"/>
      <c r="KE427" s="30"/>
      <c r="KF427" s="30"/>
      <c r="KG427" s="30"/>
      <c r="KH427" s="30"/>
      <c r="KI427" s="30"/>
      <c r="KJ427" s="30"/>
      <c r="KK427" s="30"/>
      <c r="KL427" s="30"/>
      <c r="KM427" s="30"/>
      <c r="KN427" s="30"/>
      <c r="KO427" s="30"/>
      <c r="KP427" s="30"/>
      <c r="KQ427" s="30"/>
      <c r="KR427" s="30"/>
      <c r="KS427" s="30"/>
      <c r="KT427" s="30"/>
      <c r="KU427" s="30"/>
      <c r="KV427" s="30"/>
      <c r="KW427" s="30"/>
      <c r="KX427" s="30"/>
      <c r="KY427" s="30"/>
      <c r="KZ427" s="30"/>
      <c r="LA427" s="30"/>
      <c r="LB427" s="30"/>
      <c r="LC427" s="30"/>
      <c r="LD427" s="30"/>
      <c r="LE427" s="30"/>
      <c r="LF427" s="30"/>
      <c r="LG427" s="30"/>
      <c r="LH427" s="30"/>
      <c r="LI427" s="30"/>
      <c r="LJ427" s="30"/>
      <c r="LK427" s="30"/>
      <c r="LL427" s="30"/>
      <c r="LM427" s="30"/>
      <c r="LN427" s="30"/>
      <c r="LO427" s="30"/>
      <c r="LP427" s="30"/>
      <c r="LQ427" s="30"/>
      <c r="LR427" s="30"/>
      <c r="LS427" s="30"/>
      <c r="LT427" s="30"/>
    </row>
    <row r="428" spans="1:332" s="31" customFormat="1" ht="110.25" x14ac:dyDescent="0.25">
      <c r="A428" s="662" t="str">
        <f>CONCATENATE(MUEBLES2[[#This Row],[No..]],"-",MUEBLES2[[#This Row],[No. Area ]],"-",MUEBLES2[[#This Row],[No. Del Bien ]],"-",MUEBLES2[[#This Row],[No. Consecutivo del Bien ]],"-",MUEBLES2[[#This Row],[No. de inventario]])</f>
        <v>01-12-113-004-0422</v>
      </c>
      <c r="B428" s="495"/>
      <c r="C428" s="495" t="s">
        <v>7146</v>
      </c>
      <c r="D428" s="494" t="s">
        <v>4060</v>
      </c>
      <c r="E428" s="495" t="str">
        <f>VLOOKUP(MUEBLES2[[#This Row],[No..]],EDIFICIOS[],2,FALSE)</f>
        <v>PALACIO MUNICIPAL</v>
      </c>
      <c r="F428" s="495" t="str">
        <f>VLOOKUP(MUEBLES2[[#This Row],[No..]],EDIFICIOS[],3,FALSE)</f>
        <v>PALACIO MUNICIPAL, S/N, COLONIA CENTRO</v>
      </c>
      <c r="G428" s="496" t="s">
        <v>4257</v>
      </c>
      <c r="H428" s="494" t="str">
        <f>VLOOKUP(MUEBLES2[[#This Row],[No. Area ]],AREAS[],2,FALSE)</f>
        <v>ARCHIVO</v>
      </c>
      <c r="I428" s="496" t="str">
        <f>VLOOKUP(MUEBLES2[[#This Row],[No. Area ]],AREAS[],5,FALSE)</f>
        <v>LIC. BLANCA MALDONADO GÓMEZ</v>
      </c>
      <c r="J428" s="496">
        <v>101</v>
      </c>
      <c r="K428" s="494" t="str">
        <f>VLOOKUP(MUEBLES2[[#This Row],[Núm. De nomina]],PERSONAL[],2,FALSE)</f>
        <v>LIC. BLANCA MALDONADO GÓMEZ</v>
      </c>
      <c r="L428" s="496" t="str">
        <f>VLOOKUP(MUEBLES2[[#This Row],[Núm. De nomina]],PERSONAL[],3,FALSE)</f>
        <v>SECRETARIA</v>
      </c>
      <c r="M428" s="494" t="s">
        <v>4310</v>
      </c>
      <c r="N428" s="529" t="s">
        <v>4695</v>
      </c>
      <c r="O428" s="497" t="str">
        <f>VLOOKUP(MUEBLES2[[#This Row],[No. Del Bien ]],BIENES[],2,FALSE)</f>
        <v xml:space="preserve">ESCALERA </v>
      </c>
      <c r="P428" s="544" t="s">
        <v>3086</v>
      </c>
      <c r="Q428" s="529" t="s">
        <v>5364</v>
      </c>
      <c r="R428" s="494" t="s">
        <v>39</v>
      </c>
      <c r="S428" s="494" t="s">
        <v>39</v>
      </c>
      <c r="T428" s="494" t="s">
        <v>39</v>
      </c>
      <c r="U428" s="494" t="s">
        <v>40</v>
      </c>
      <c r="V428" s="525"/>
      <c r="W428" s="528"/>
      <c r="X428" s="528"/>
      <c r="Y428" s="528"/>
      <c r="Z428" s="510" t="s">
        <v>26</v>
      </c>
      <c r="AA428" s="546"/>
      <c r="AB428" s="493"/>
      <c r="AC428" s="600"/>
      <c r="AD428" s="30"/>
      <c r="AE428" s="30"/>
      <c r="AF428" s="30"/>
      <c r="AG428" s="30"/>
      <c r="AH428" s="30"/>
      <c r="AI428" s="30"/>
      <c r="AJ428" s="30"/>
      <c r="AK428" s="30"/>
      <c r="AL428" s="30"/>
      <c r="AM428" s="30"/>
      <c r="AN428" s="30"/>
      <c r="AO428" s="30"/>
      <c r="AP428" s="30"/>
      <c r="AQ428" s="30"/>
      <c r="AR428" s="30"/>
      <c r="AS428" s="30"/>
      <c r="AT428" s="30"/>
      <c r="AU428" s="30"/>
      <c r="AV428" s="30"/>
      <c r="AW428" s="30"/>
      <c r="AX428" s="30"/>
      <c r="AY428" s="30"/>
      <c r="AZ428" s="30"/>
      <c r="BA428" s="30"/>
      <c r="BB428" s="30"/>
      <c r="BC428" s="30"/>
      <c r="BD428" s="30"/>
      <c r="BE428" s="30"/>
      <c r="BF428" s="30"/>
      <c r="BG428" s="30"/>
      <c r="BH428" s="30"/>
      <c r="BI428" s="30"/>
      <c r="BJ428" s="30"/>
      <c r="BK428" s="30"/>
      <c r="BL428" s="30"/>
      <c r="BM428" s="30"/>
      <c r="BN428" s="30"/>
      <c r="BO428" s="30"/>
      <c r="BP428" s="30"/>
      <c r="BQ428" s="30"/>
      <c r="BR428" s="30"/>
      <c r="BS428" s="30"/>
      <c r="BT428" s="30"/>
      <c r="BU428" s="30"/>
      <c r="BV428" s="30"/>
      <c r="BW428" s="30"/>
      <c r="BX428" s="30"/>
      <c r="BY428" s="30"/>
      <c r="BZ428" s="30"/>
      <c r="CA428" s="30"/>
      <c r="CB428" s="30"/>
      <c r="CC428" s="30"/>
      <c r="CD428" s="30"/>
      <c r="CE428" s="30"/>
      <c r="CF428" s="30"/>
      <c r="CG428" s="30"/>
      <c r="CH428" s="30"/>
      <c r="CI428" s="30"/>
      <c r="CJ428" s="30"/>
      <c r="CK428" s="30"/>
      <c r="CL428" s="30"/>
      <c r="CM428" s="30"/>
      <c r="CN428" s="30"/>
      <c r="CO428" s="30"/>
      <c r="CP428" s="30"/>
      <c r="CQ428" s="30"/>
      <c r="CR428" s="30"/>
      <c r="CS428" s="30"/>
      <c r="CT428" s="30"/>
      <c r="CU428" s="30"/>
      <c r="CV428" s="30"/>
      <c r="CW428" s="30"/>
      <c r="CX428" s="30"/>
      <c r="CY428" s="30"/>
      <c r="CZ428" s="30"/>
      <c r="DA428" s="30"/>
      <c r="DB428" s="30"/>
      <c r="DC428" s="30"/>
      <c r="DD428" s="30"/>
      <c r="DE428" s="30"/>
      <c r="DF428" s="30"/>
      <c r="DG428" s="30"/>
      <c r="DH428" s="30"/>
      <c r="DI428" s="30"/>
      <c r="DJ428" s="30"/>
      <c r="DK428" s="30"/>
      <c r="DL428" s="30"/>
      <c r="DM428" s="30"/>
      <c r="DN428" s="30"/>
      <c r="DO428" s="30"/>
      <c r="DP428" s="30"/>
      <c r="DQ428" s="30"/>
      <c r="DR428" s="30"/>
      <c r="DS428" s="30"/>
      <c r="DT428" s="30"/>
      <c r="DU428" s="30"/>
      <c r="DV428" s="30"/>
      <c r="DW428" s="30"/>
      <c r="DX428" s="30"/>
      <c r="DY428" s="30"/>
      <c r="DZ428" s="30"/>
      <c r="EA428" s="30"/>
      <c r="EB428" s="30"/>
      <c r="EC428" s="30"/>
      <c r="ED428" s="30"/>
      <c r="EE428" s="30"/>
      <c r="EF428" s="30"/>
      <c r="EG428" s="30"/>
      <c r="EH428" s="30"/>
      <c r="EI428" s="30"/>
      <c r="EJ428" s="30"/>
      <c r="EK428" s="30"/>
      <c r="EL428" s="30"/>
      <c r="EM428" s="30"/>
      <c r="EN428" s="30"/>
      <c r="EO428" s="30"/>
      <c r="EP428" s="30"/>
      <c r="EQ428" s="30"/>
      <c r="ER428" s="30"/>
      <c r="ES428" s="30"/>
      <c r="ET428" s="30"/>
      <c r="EU428" s="30"/>
      <c r="EV428" s="30"/>
      <c r="EW428" s="30"/>
      <c r="EX428" s="30"/>
      <c r="EY428" s="30"/>
      <c r="EZ428" s="30"/>
      <c r="FA428" s="30"/>
      <c r="FB428" s="30"/>
      <c r="FC428" s="30"/>
      <c r="FD428" s="30"/>
      <c r="FE428" s="30"/>
      <c r="FF428" s="30"/>
      <c r="FG428" s="30"/>
      <c r="FH428" s="30"/>
      <c r="FI428" s="30"/>
      <c r="FJ428" s="30"/>
      <c r="FK428" s="30"/>
      <c r="FL428" s="30"/>
      <c r="FM428" s="30"/>
      <c r="FN428" s="30"/>
      <c r="FO428" s="30"/>
      <c r="FP428" s="30"/>
      <c r="FQ428" s="30"/>
      <c r="FR428" s="30"/>
      <c r="FS428" s="30"/>
      <c r="FT428" s="30"/>
      <c r="FU428" s="30"/>
      <c r="FV428" s="30"/>
      <c r="FW428" s="30"/>
      <c r="FX428" s="30"/>
      <c r="FY428" s="30"/>
      <c r="FZ428" s="30"/>
      <c r="GA428" s="30"/>
      <c r="GB428" s="30"/>
      <c r="GC428" s="30"/>
      <c r="GD428" s="30"/>
      <c r="GE428" s="30"/>
      <c r="GF428" s="30"/>
      <c r="GG428" s="30"/>
      <c r="GH428" s="30"/>
      <c r="GI428" s="30"/>
      <c r="GJ428" s="30"/>
      <c r="GK428" s="30"/>
      <c r="GL428" s="30"/>
      <c r="GM428" s="30"/>
      <c r="GN428" s="30"/>
      <c r="GO428" s="30"/>
      <c r="GP428" s="30"/>
      <c r="GQ428" s="30"/>
      <c r="GR428" s="30"/>
      <c r="GS428" s="30"/>
      <c r="GT428" s="30"/>
      <c r="GU428" s="30"/>
      <c r="GV428" s="30"/>
      <c r="GW428" s="30"/>
      <c r="GX428" s="30"/>
      <c r="GY428" s="30"/>
      <c r="GZ428" s="30"/>
      <c r="HA428" s="30"/>
      <c r="HB428" s="30"/>
      <c r="HC428" s="30"/>
      <c r="HD428" s="30"/>
      <c r="HE428" s="30"/>
      <c r="HF428" s="30"/>
      <c r="HG428" s="30"/>
      <c r="HH428" s="30"/>
      <c r="HI428" s="30"/>
      <c r="HJ428" s="30"/>
      <c r="HK428" s="30"/>
      <c r="HL428" s="30"/>
      <c r="HM428" s="30"/>
      <c r="HN428" s="30"/>
      <c r="HO428" s="30"/>
      <c r="HP428" s="30"/>
      <c r="HQ428" s="30"/>
      <c r="HR428" s="30"/>
      <c r="HS428" s="30"/>
      <c r="HT428" s="30"/>
      <c r="HU428" s="30"/>
      <c r="HV428" s="30"/>
      <c r="HW428" s="30"/>
      <c r="HX428" s="30"/>
      <c r="HY428" s="30"/>
      <c r="HZ428" s="30"/>
      <c r="IA428" s="30"/>
      <c r="IB428" s="30"/>
      <c r="IC428" s="30"/>
      <c r="ID428" s="30"/>
      <c r="IE428" s="30"/>
      <c r="IF428" s="30"/>
      <c r="IG428" s="30"/>
      <c r="IH428" s="30"/>
      <c r="II428" s="30"/>
      <c r="IJ428" s="30"/>
      <c r="IK428" s="30"/>
      <c r="IL428" s="30"/>
      <c r="IM428" s="30"/>
      <c r="IN428" s="30"/>
      <c r="IO428" s="30"/>
      <c r="IP428" s="30"/>
      <c r="IQ428" s="30"/>
      <c r="IR428" s="30"/>
      <c r="IS428" s="30"/>
      <c r="IT428" s="30"/>
      <c r="IU428" s="30"/>
      <c r="IV428" s="30"/>
      <c r="IW428" s="30"/>
      <c r="IX428" s="30"/>
      <c r="IY428" s="30"/>
      <c r="IZ428" s="30"/>
      <c r="JA428" s="30"/>
      <c r="JB428" s="30"/>
      <c r="JC428" s="30"/>
      <c r="JD428" s="30"/>
      <c r="JE428" s="30"/>
      <c r="JF428" s="30"/>
      <c r="JG428" s="30"/>
      <c r="JH428" s="30"/>
      <c r="JI428" s="30"/>
      <c r="JJ428" s="30"/>
      <c r="JK428" s="30"/>
      <c r="JL428" s="30"/>
      <c r="JM428" s="30"/>
      <c r="JN428" s="30"/>
      <c r="JO428" s="30"/>
      <c r="JP428" s="30"/>
      <c r="JQ428" s="30"/>
      <c r="JR428" s="30"/>
      <c r="JS428" s="30"/>
      <c r="JT428" s="30"/>
      <c r="JU428" s="30"/>
      <c r="JV428" s="30"/>
      <c r="JW428" s="30"/>
      <c r="JX428" s="30"/>
      <c r="JY428" s="30"/>
      <c r="JZ428" s="30"/>
      <c r="KA428" s="30"/>
      <c r="KB428" s="30"/>
      <c r="KC428" s="30"/>
      <c r="KD428" s="30"/>
      <c r="KE428" s="30"/>
      <c r="KF428" s="30"/>
      <c r="KG428" s="30"/>
      <c r="KH428" s="30"/>
      <c r="KI428" s="30"/>
      <c r="KJ428" s="30"/>
      <c r="KK428" s="30"/>
      <c r="KL428" s="30"/>
      <c r="KM428" s="30"/>
      <c r="KN428" s="30"/>
      <c r="KO428" s="30"/>
      <c r="KP428" s="30"/>
      <c r="KQ428" s="30"/>
      <c r="KR428" s="30"/>
      <c r="KS428" s="30"/>
      <c r="KT428" s="30"/>
      <c r="KU428" s="30"/>
      <c r="KV428" s="30"/>
      <c r="KW428" s="30"/>
      <c r="KX428" s="30"/>
      <c r="KY428" s="30"/>
      <c r="KZ428" s="30"/>
      <c r="LA428" s="30"/>
      <c r="LB428" s="30"/>
      <c r="LC428" s="30"/>
      <c r="LD428" s="30"/>
      <c r="LE428" s="30"/>
      <c r="LF428" s="30"/>
      <c r="LG428" s="30"/>
      <c r="LH428" s="30"/>
      <c r="LI428" s="30"/>
      <c r="LJ428" s="30"/>
      <c r="LK428" s="30"/>
      <c r="LL428" s="30"/>
      <c r="LM428" s="30"/>
      <c r="LN428" s="30"/>
      <c r="LO428" s="30"/>
      <c r="LP428" s="30"/>
      <c r="LQ428" s="30"/>
      <c r="LR428" s="30"/>
      <c r="LS428" s="30"/>
      <c r="LT428" s="30"/>
    </row>
    <row r="429" spans="1:332" s="31" customFormat="1" ht="94.5" x14ac:dyDescent="0.25">
      <c r="A429" s="662" t="str">
        <f>CONCATENATE(MUEBLES2[[#This Row],[No..]],"-",MUEBLES2[[#This Row],[No. Area ]],"-",MUEBLES2[[#This Row],[No. Del Bien ]],"-",MUEBLES2[[#This Row],[No. Consecutivo del Bien ]],"-",MUEBLES2[[#This Row],[No. de inventario]])</f>
        <v>01-12-125-003-0423</v>
      </c>
      <c r="B429" s="495"/>
      <c r="C429" s="495" t="s">
        <v>7147</v>
      </c>
      <c r="D429" s="494" t="s">
        <v>4060</v>
      </c>
      <c r="E429" s="495" t="str">
        <f>VLOOKUP(MUEBLES2[[#This Row],[No..]],EDIFICIOS[],2,FALSE)</f>
        <v>PALACIO MUNICIPAL</v>
      </c>
      <c r="F429" s="495" t="str">
        <f>VLOOKUP(MUEBLES2[[#This Row],[No..]],EDIFICIOS[],3,FALSE)</f>
        <v>PALACIO MUNICIPAL, S/N, COLONIA CENTRO</v>
      </c>
      <c r="G429" s="496" t="s">
        <v>4257</v>
      </c>
      <c r="H429" s="494" t="str">
        <f>VLOOKUP(MUEBLES2[[#This Row],[No. Area ]],AREAS[],2,FALSE)</f>
        <v>ARCHIVO</v>
      </c>
      <c r="I429" s="496" t="str">
        <f>VLOOKUP(MUEBLES2[[#This Row],[No. Area ]],AREAS[],5,FALSE)</f>
        <v>LIC. BLANCA MALDONADO GÓMEZ</v>
      </c>
      <c r="J429" s="496">
        <v>101</v>
      </c>
      <c r="K429" s="494" t="str">
        <f>VLOOKUP(MUEBLES2[[#This Row],[Núm. De nomina]],PERSONAL[],2,FALSE)</f>
        <v>LIC. BLANCA MALDONADO GÓMEZ</v>
      </c>
      <c r="L429" s="496" t="str">
        <f>VLOOKUP(MUEBLES2[[#This Row],[Núm. De nomina]],PERSONAL[],3,FALSE)</f>
        <v>SECRETARIA</v>
      </c>
      <c r="M429" s="494" t="s">
        <v>4386</v>
      </c>
      <c r="N429" s="530" t="s">
        <v>4694</v>
      </c>
      <c r="O429" s="497" t="str">
        <f>VLOOKUP(MUEBLES2[[#This Row],[No. Del Bien ]],BIENES[],2,FALSE)</f>
        <v xml:space="preserve">ESTANTERIA DE ACERO PARA USO PESADO </v>
      </c>
      <c r="P429" s="499" t="s">
        <v>2296</v>
      </c>
      <c r="Q429" s="529" t="s">
        <v>5365</v>
      </c>
      <c r="R429" s="494" t="s">
        <v>39</v>
      </c>
      <c r="S429" s="494" t="s">
        <v>39</v>
      </c>
      <c r="T429" s="494" t="s">
        <v>39</v>
      </c>
      <c r="U429" s="494" t="s">
        <v>26</v>
      </c>
      <c r="V429" s="545"/>
      <c r="W429" s="536"/>
      <c r="X429" s="537"/>
      <c r="Y429" s="537"/>
      <c r="Z429" s="510" t="s">
        <v>26</v>
      </c>
      <c r="AA429" s="546"/>
      <c r="AB429" s="493"/>
      <c r="AC429" s="600"/>
      <c r="AD429" s="30"/>
      <c r="AE429" s="30"/>
      <c r="AF429" s="30"/>
      <c r="AG429" s="30"/>
      <c r="AH429" s="30"/>
      <c r="AI429" s="30"/>
      <c r="AJ429" s="30"/>
      <c r="AK429" s="30"/>
      <c r="AL429" s="30"/>
      <c r="AM429" s="30"/>
      <c r="AN429" s="30"/>
      <c r="AO429" s="30"/>
      <c r="AP429" s="30"/>
      <c r="AQ429" s="30"/>
      <c r="AR429" s="30"/>
      <c r="AS429" s="30"/>
      <c r="AT429" s="30"/>
      <c r="AU429" s="30"/>
      <c r="AV429" s="30"/>
      <c r="AW429" s="30"/>
      <c r="AX429" s="30"/>
      <c r="AY429" s="30"/>
      <c r="AZ429" s="30"/>
      <c r="BA429" s="30"/>
      <c r="BB429" s="30"/>
      <c r="BC429" s="30"/>
      <c r="BD429" s="30"/>
      <c r="BE429" s="30"/>
      <c r="BF429" s="30"/>
      <c r="BG429" s="30"/>
      <c r="BH429" s="30"/>
      <c r="BI429" s="30"/>
      <c r="BJ429" s="30"/>
      <c r="BK429" s="30"/>
      <c r="BL429" s="30"/>
      <c r="BM429" s="30"/>
      <c r="BN429" s="30"/>
      <c r="BO429" s="30"/>
      <c r="BP429" s="30"/>
      <c r="BQ429" s="30"/>
      <c r="BR429" s="30"/>
      <c r="BS429" s="30"/>
      <c r="BT429" s="30"/>
      <c r="BU429" s="30"/>
      <c r="BV429" s="30"/>
      <c r="BW429" s="30"/>
      <c r="BX429" s="30"/>
      <c r="BY429" s="30"/>
      <c r="BZ429" s="30"/>
      <c r="CA429" s="30"/>
      <c r="CB429" s="30"/>
      <c r="CC429" s="30"/>
      <c r="CD429" s="30"/>
      <c r="CE429" s="30"/>
      <c r="CF429" s="30"/>
      <c r="CG429" s="30"/>
      <c r="CH429" s="30"/>
      <c r="CI429" s="30"/>
      <c r="CJ429" s="30"/>
      <c r="CK429" s="30"/>
      <c r="CL429" s="30"/>
      <c r="CM429" s="30"/>
      <c r="CN429" s="30"/>
      <c r="CO429" s="30"/>
      <c r="CP429" s="30"/>
      <c r="CQ429" s="30"/>
      <c r="CR429" s="30"/>
      <c r="CS429" s="30"/>
      <c r="CT429" s="30"/>
      <c r="CU429" s="30"/>
      <c r="CV429" s="30"/>
      <c r="CW429" s="30"/>
      <c r="CX429" s="30"/>
      <c r="CY429" s="30"/>
      <c r="CZ429" s="30"/>
      <c r="DA429" s="30"/>
      <c r="DB429" s="30"/>
      <c r="DC429" s="30"/>
      <c r="DD429" s="30"/>
      <c r="DE429" s="30"/>
      <c r="DF429" s="30"/>
      <c r="DG429" s="30"/>
      <c r="DH429" s="30"/>
      <c r="DI429" s="30"/>
      <c r="DJ429" s="30"/>
      <c r="DK429" s="30"/>
      <c r="DL429" s="30"/>
      <c r="DM429" s="30"/>
      <c r="DN429" s="30"/>
      <c r="DO429" s="30"/>
      <c r="DP429" s="30"/>
      <c r="DQ429" s="30"/>
      <c r="DR429" s="30"/>
      <c r="DS429" s="30"/>
      <c r="DT429" s="30"/>
      <c r="DU429" s="30"/>
      <c r="DV429" s="30"/>
      <c r="DW429" s="30"/>
      <c r="DX429" s="30"/>
      <c r="DY429" s="30"/>
      <c r="DZ429" s="30"/>
      <c r="EA429" s="30"/>
      <c r="EB429" s="30"/>
      <c r="EC429" s="30"/>
      <c r="ED429" s="30"/>
      <c r="EE429" s="30"/>
      <c r="EF429" s="30"/>
      <c r="EG429" s="30"/>
      <c r="EH429" s="30"/>
      <c r="EI429" s="30"/>
      <c r="EJ429" s="30"/>
      <c r="EK429" s="30"/>
      <c r="EL429" s="30"/>
      <c r="EM429" s="30"/>
      <c r="EN429" s="30"/>
      <c r="EO429" s="30"/>
      <c r="EP429" s="30"/>
      <c r="EQ429" s="30"/>
      <c r="ER429" s="30"/>
      <c r="ES429" s="30"/>
      <c r="ET429" s="30"/>
      <c r="EU429" s="30"/>
      <c r="EV429" s="30"/>
      <c r="EW429" s="30"/>
      <c r="EX429" s="30"/>
      <c r="EY429" s="30"/>
      <c r="EZ429" s="30"/>
      <c r="FA429" s="30"/>
      <c r="FB429" s="30"/>
      <c r="FC429" s="30"/>
      <c r="FD429" s="30"/>
      <c r="FE429" s="30"/>
      <c r="FF429" s="30"/>
      <c r="FG429" s="30"/>
      <c r="FH429" s="30"/>
      <c r="FI429" s="30"/>
      <c r="FJ429" s="30"/>
      <c r="FK429" s="30"/>
      <c r="FL429" s="30"/>
      <c r="FM429" s="30"/>
      <c r="FN429" s="30"/>
      <c r="FO429" s="30"/>
      <c r="FP429" s="30"/>
      <c r="FQ429" s="30"/>
      <c r="FR429" s="30"/>
      <c r="FS429" s="30"/>
      <c r="FT429" s="30"/>
      <c r="FU429" s="30"/>
      <c r="FV429" s="30"/>
      <c r="FW429" s="30"/>
      <c r="FX429" s="30"/>
      <c r="FY429" s="30"/>
      <c r="FZ429" s="30"/>
      <c r="GA429" s="30"/>
      <c r="GB429" s="30"/>
      <c r="GC429" s="30"/>
      <c r="GD429" s="30"/>
      <c r="GE429" s="30"/>
      <c r="GF429" s="30"/>
      <c r="GG429" s="30"/>
      <c r="GH429" s="30"/>
      <c r="GI429" s="30"/>
      <c r="GJ429" s="30"/>
      <c r="GK429" s="30"/>
      <c r="GL429" s="30"/>
      <c r="GM429" s="30"/>
      <c r="GN429" s="30"/>
      <c r="GO429" s="30"/>
      <c r="GP429" s="30"/>
      <c r="GQ429" s="30"/>
      <c r="GR429" s="30"/>
      <c r="GS429" s="30"/>
      <c r="GT429" s="30"/>
      <c r="GU429" s="30"/>
      <c r="GV429" s="30"/>
      <c r="GW429" s="30"/>
      <c r="GX429" s="30"/>
      <c r="GY429" s="30"/>
      <c r="GZ429" s="30"/>
      <c r="HA429" s="30"/>
      <c r="HB429" s="30"/>
      <c r="HC429" s="30"/>
      <c r="HD429" s="30"/>
      <c r="HE429" s="30"/>
      <c r="HF429" s="30"/>
      <c r="HG429" s="30"/>
      <c r="HH429" s="30"/>
      <c r="HI429" s="30"/>
      <c r="HJ429" s="30"/>
      <c r="HK429" s="30"/>
      <c r="HL429" s="30"/>
      <c r="HM429" s="30"/>
      <c r="HN429" s="30"/>
      <c r="HO429" s="30"/>
      <c r="HP429" s="30"/>
      <c r="HQ429" s="30"/>
      <c r="HR429" s="30"/>
      <c r="HS429" s="30"/>
      <c r="HT429" s="30"/>
      <c r="HU429" s="30"/>
      <c r="HV429" s="30"/>
      <c r="HW429" s="30"/>
      <c r="HX429" s="30"/>
      <c r="HY429" s="30"/>
      <c r="HZ429" s="30"/>
      <c r="IA429" s="30"/>
      <c r="IB429" s="30"/>
      <c r="IC429" s="30"/>
      <c r="ID429" s="30"/>
      <c r="IE429" s="30"/>
      <c r="IF429" s="30"/>
      <c r="IG429" s="30"/>
      <c r="IH429" s="30"/>
      <c r="II429" s="30"/>
      <c r="IJ429" s="30"/>
      <c r="IK429" s="30"/>
      <c r="IL429" s="30"/>
      <c r="IM429" s="30"/>
      <c r="IN429" s="30"/>
      <c r="IO429" s="30"/>
      <c r="IP429" s="30"/>
      <c r="IQ429" s="30"/>
      <c r="IR429" s="30"/>
      <c r="IS429" s="30"/>
      <c r="IT429" s="30"/>
      <c r="IU429" s="30"/>
      <c r="IV429" s="30"/>
      <c r="IW429" s="30"/>
      <c r="IX429" s="30"/>
      <c r="IY429" s="30"/>
      <c r="IZ429" s="30"/>
      <c r="JA429" s="30"/>
      <c r="JB429" s="30"/>
      <c r="JC429" s="30"/>
      <c r="JD429" s="30"/>
      <c r="JE429" s="30"/>
      <c r="JF429" s="30"/>
      <c r="JG429" s="30"/>
      <c r="JH429" s="30"/>
      <c r="JI429" s="30"/>
      <c r="JJ429" s="30"/>
      <c r="JK429" s="30"/>
      <c r="JL429" s="30"/>
      <c r="JM429" s="30"/>
      <c r="JN429" s="30"/>
      <c r="JO429" s="30"/>
      <c r="JP429" s="30"/>
      <c r="JQ429" s="30"/>
      <c r="JR429" s="30"/>
      <c r="JS429" s="30"/>
      <c r="JT429" s="30"/>
      <c r="JU429" s="30"/>
      <c r="JV429" s="30"/>
      <c r="JW429" s="30"/>
      <c r="JX429" s="30"/>
      <c r="JY429" s="30"/>
      <c r="JZ429" s="30"/>
      <c r="KA429" s="30"/>
      <c r="KB429" s="30"/>
      <c r="KC429" s="30"/>
      <c r="KD429" s="30"/>
      <c r="KE429" s="30"/>
      <c r="KF429" s="30"/>
      <c r="KG429" s="30"/>
      <c r="KH429" s="30"/>
      <c r="KI429" s="30"/>
      <c r="KJ429" s="30"/>
      <c r="KK429" s="30"/>
      <c r="KL429" s="30"/>
      <c r="KM429" s="30"/>
      <c r="KN429" s="30"/>
      <c r="KO429" s="30"/>
      <c r="KP429" s="30"/>
      <c r="KQ429" s="30"/>
      <c r="KR429" s="30"/>
      <c r="KS429" s="30"/>
      <c r="KT429" s="30"/>
      <c r="KU429" s="30"/>
      <c r="KV429" s="30"/>
      <c r="KW429" s="30"/>
      <c r="KX429" s="30"/>
      <c r="KY429" s="30"/>
      <c r="KZ429" s="30"/>
      <c r="LA429" s="30"/>
      <c r="LB429" s="30"/>
      <c r="LC429" s="30"/>
      <c r="LD429" s="30"/>
      <c r="LE429" s="30"/>
      <c r="LF429" s="30"/>
      <c r="LG429" s="30"/>
      <c r="LH429" s="30"/>
      <c r="LI429" s="30"/>
      <c r="LJ429" s="30"/>
      <c r="LK429" s="30"/>
      <c r="LL429" s="30"/>
      <c r="LM429" s="30"/>
      <c r="LN429" s="30"/>
      <c r="LO429" s="30"/>
      <c r="LP429" s="30"/>
      <c r="LQ429" s="30"/>
      <c r="LR429" s="30"/>
      <c r="LS429" s="30"/>
      <c r="LT429" s="30"/>
    </row>
    <row r="430" spans="1:332" s="31" customFormat="1" ht="94.5" x14ac:dyDescent="0.25">
      <c r="A430" s="662" t="str">
        <f>CONCATENATE(MUEBLES2[[#This Row],[No..]],"-",MUEBLES2[[#This Row],[No. Area ]],"-",MUEBLES2[[#This Row],[No. Del Bien ]],"-",MUEBLES2[[#This Row],[No. Consecutivo del Bien ]],"-",MUEBLES2[[#This Row],[No. de inventario]])</f>
        <v>01-12-125-004-0424</v>
      </c>
      <c r="B430" s="495"/>
      <c r="C430" s="495" t="s">
        <v>7147</v>
      </c>
      <c r="D430" s="494" t="s">
        <v>4060</v>
      </c>
      <c r="E430" s="495" t="str">
        <f>VLOOKUP(MUEBLES2[[#This Row],[No..]],EDIFICIOS[],2,FALSE)</f>
        <v>PALACIO MUNICIPAL</v>
      </c>
      <c r="F430" s="495" t="str">
        <f>VLOOKUP(MUEBLES2[[#This Row],[No..]],EDIFICIOS[],3,FALSE)</f>
        <v>PALACIO MUNICIPAL, S/N, COLONIA CENTRO</v>
      </c>
      <c r="G430" s="496" t="s">
        <v>4257</v>
      </c>
      <c r="H430" s="494" t="str">
        <f>VLOOKUP(MUEBLES2[[#This Row],[No. Area ]],AREAS[],2,FALSE)</f>
        <v>ARCHIVO</v>
      </c>
      <c r="I430" s="496" t="str">
        <f>VLOOKUP(MUEBLES2[[#This Row],[No. Area ]],AREAS[],5,FALSE)</f>
        <v>LIC. BLANCA MALDONADO GÓMEZ</v>
      </c>
      <c r="J430" s="496">
        <v>101</v>
      </c>
      <c r="K430" s="494" t="str">
        <f>VLOOKUP(MUEBLES2[[#This Row],[Núm. De nomina]],PERSONAL[],2,FALSE)</f>
        <v>LIC. BLANCA MALDONADO GÓMEZ</v>
      </c>
      <c r="L430" s="496" t="str">
        <f>VLOOKUP(MUEBLES2[[#This Row],[Núm. De nomina]],PERSONAL[],3,FALSE)</f>
        <v>SECRETARIA</v>
      </c>
      <c r="M430" s="494" t="s">
        <v>4386</v>
      </c>
      <c r="N430" s="530" t="s">
        <v>4695</v>
      </c>
      <c r="O430" s="497" t="str">
        <f>VLOOKUP(MUEBLES2[[#This Row],[No. Del Bien ]],BIENES[],2,FALSE)</f>
        <v xml:space="preserve">ESTANTERIA DE ACERO PARA USO PESADO </v>
      </c>
      <c r="P430" s="499" t="s">
        <v>2296</v>
      </c>
      <c r="Q430" s="529" t="s">
        <v>5366</v>
      </c>
      <c r="R430" s="494" t="s">
        <v>39</v>
      </c>
      <c r="S430" s="494" t="s">
        <v>39</v>
      </c>
      <c r="T430" s="494" t="s">
        <v>39</v>
      </c>
      <c r="U430" s="494" t="s">
        <v>26</v>
      </c>
      <c r="V430" s="545"/>
      <c r="W430" s="536"/>
      <c r="X430" s="537"/>
      <c r="Y430" s="537"/>
      <c r="Z430" s="510" t="s">
        <v>26</v>
      </c>
      <c r="AA430" s="546"/>
      <c r="AB430" s="493"/>
      <c r="AC430" s="600"/>
      <c r="AD430" s="30"/>
      <c r="AE430" s="30"/>
      <c r="AF430" s="30"/>
      <c r="AG430" s="30"/>
      <c r="AH430" s="30"/>
      <c r="AI430" s="30"/>
      <c r="AJ430" s="30"/>
      <c r="AK430" s="30"/>
      <c r="AL430" s="30"/>
      <c r="AM430" s="30"/>
      <c r="AN430" s="30"/>
      <c r="AO430" s="30"/>
      <c r="AP430" s="30"/>
      <c r="AQ430" s="30"/>
      <c r="AR430" s="30"/>
      <c r="AS430" s="30"/>
      <c r="AT430" s="30"/>
      <c r="AU430" s="30"/>
      <c r="AV430" s="30"/>
      <c r="AW430" s="30"/>
      <c r="AX430" s="30"/>
      <c r="AY430" s="30"/>
      <c r="AZ430" s="30"/>
      <c r="BA430" s="30"/>
      <c r="BB430" s="30"/>
      <c r="BC430" s="30"/>
      <c r="BD430" s="30"/>
      <c r="BE430" s="30"/>
      <c r="BF430" s="30"/>
      <c r="BG430" s="30"/>
      <c r="BH430" s="30"/>
      <c r="BI430" s="30"/>
      <c r="BJ430" s="30"/>
      <c r="BK430" s="30"/>
      <c r="BL430" s="30"/>
      <c r="BM430" s="30"/>
      <c r="BN430" s="30"/>
      <c r="BO430" s="30"/>
      <c r="BP430" s="30"/>
      <c r="BQ430" s="30"/>
      <c r="BR430" s="30"/>
      <c r="BS430" s="30"/>
      <c r="BT430" s="30"/>
      <c r="BU430" s="30"/>
      <c r="BV430" s="30"/>
      <c r="BW430" s="30"/>
      <c r="BX430" s="30"/>
      <c r="BY430" s="30"/>
      <c r="BZ430" s="30"/>
      <c r="CA430" s="30"/>
      <c r="CB430" s="30"/>
      <c r="CC430" s="30"/>
      <c r="CD430" s="30"/>
      <c r="CE430" s="30"/>
      <c r="CF430" s="30"/>
      <c r="CG430" s="30"/>
      <c r="CH430" s="30"/>
      <c r="CI430" s="30"/>
      <c r="CJ430" s="30"/>
      <c r="CK430" s="30"/>
      <c r="CL430" s="30"/>
      <c r="CM430" s="30"/>
      <c r="CN430" s="30"/>
      <c r="CO430" s="30"/>
      <c r="CP430" s="30"/>
      <c r="CQ430" s="30"/>
      <c r="CR430" s="30"/>
      <c r="CS430" s="30"/>
      <c r="CT430" s="30"/>
      <c r="CU430" s="30"/>
      <c r="CV430" s="30"/>
      <c r="CW430" s="30"/>
      <c r="CX430" s="30"/>
      <c r="CY430" s="30"/>
      <c r="CZ430" s="30"/>
      <c r="DA430" s="30"/>
      <c r="DB430" s="30"/>
      <c r="DC430" s="30"/>
      <c r="DD430" s="30"/>
      <c r="DE430" s="30"/>
      <c r="DF430" s="30"/>
      <c r="DG430" s="30"/>
      <c r="DH430" s="30"/>
      <c r="DI430" s="30"/>
      <c r="DJ430" s="30"/>
      <c r="DK430" s="30"/>
      <c r="DL430" s="30"/>
      <c r="DM430" s="30"/>
      <c r="DN430" s="30"/>
      <c r="DO430" s="30"/>
      <c r="DP430" s="30"/>
      <c r="DQ430" s="30"/>
      <c r="DR430" s="30"/>
      <c r="DS430" s="30"/>
      <c r="DT430" s="30"/>
      <c r="DU430" s="30"/>
      <c r="DV430" s="30"/>
      <c r="DW430" s="30"/>
      <c r="DX430" s="30"/>
      <c r="DY430" s="30"/>
      <c r="DZ430" s="30"/>
      <c r="EA430" s="30"/>
      <c r="EB430" s="30"/>
      <c r="EC430" s="30"/>
      <c r="ED430" s="30"/>
      <c r="EE430" s="30"/>
      <c r="EF430" s="30"/>
      <c r="EG430" s="30"/>
      <c r="EH430" s="30"/>
      <c r="EI430" s="30"/>
      <c r="EJ430" s="30"/>
      <c r="EK430" s="30"/>
      <c r="EL430" s="30"/>
      <c r="EM430" s="30"/>
      <c r="EN430" s="30"/>
      <c r="EO430" s="30"/>
      <c r="EP430" s="30"/>
      <c r="EQ430" s="30"/>
      <c r="ER430" s="30"/>
      <c r="ES430" s="30"/>
      <c r="ET430" s="30"/>
      <c r="EU430" s="30"/>
      <c r="EV430" s="30"/>
      <c r="EW430" s="30"/>
      <c r="EX430" s="30"/>
      <c r="EY430" s="30"/>
      <c r="EZ430" s="30"/>
      <c r="FA430" s="30"/>
      <c r="FB430" s="30"/>
      <c r="FC430" s="30"/>
      <c r="FD430" s="30"/>
      <c r="FE430" s="30"/>
      <c r="FF430" s="30"/>
      <c r="FG430" s="30"/>
      <c r="FH430" s="30"/>
      <c r="FI430" s="30"/>
      <c r="FJ430" s="30"/>
      <c r="FK430" s="30"/>
      <c r="FL430" s="30"/>
      <c r="FM430" s="30"/>
      <c r="FN430" s="30"/>
      <c r="FO430" s="30"/>
      <c r="FP430" s="30"/>
      <c r="FQ430" s="30"/>
      <c r="FR430" s="30"/>
      <c r="FS430" s="30"/>
      <c r="FT430" s="30"/>
      <c r="FU430" s="30"/>
      <c r="FV430" s="30"/>
      <c r="FW430" s="30"/>
      <c r="FX430" s="30"/>
      <c r="FY430" s="30"/>
      <c r="FZ430" s="30"/>
      <c r="GA430" s="30"/>
      <c r="GB430" s="30"/>
      <c r="GC430" s="30"/>
      <c r="GD430" s="30"/>
      <c r="GE430" s="30"/>
      <c r="GF430" s="30"/>
      <c r="GG430" s="30"/>
      <c r="GH430" s="30"/>
      <c r="GI430" s="30"/>
      <c r="GJ430" s="30"/>
      <c r="GK430" s="30"/>
      <c r="GL430" s="30"/>
      <c r="GM430" s="30"/>
      <c r="GN430" s="30"/>
      <c r="GO430" s="30"/>
      <c r="GP430" s="30"/>
      <c r="GQ430" s="30"/>
      <c r="GR430" s="30"/>
      <c r="GS430" s="30"/>
      <c r="GT430" s="30"/>
      <c r="GU430" s="30"/>
      <c r="GV430" s="30"/>
      <c r="GW430" s="30"/>
      <c r="GX430" s="30"/>
      <c r="GY430" s="30"/>
      <c r="GZ430" s="30"/>
      <c r="HA430" s="30"/>
      <c r="HB430" s="30"/>
      <c r="HC430" s="30"/>
      <c r="HD430" s="30"/>
      <c r="HE430" s="30"/>
      <c r="HF430" s="30"/>
      <c r="HG430" s="30"/>
      <c r="HH430" s="30"/>
      <c r="HI430" s="30"/>
      <c r="HJ430" s="30"/>
      <c r="HK430" s="30"/>
      <c r="HL430" s="30"/>
      <c r="HM430" s="30"/>
      <c r="HN430" s="30"/>
      <c r="HO430" s="30"/>
      <c r="HP430" s="30"/>
      <c r="HQ430" s="30"/>
      <c r="HR430" s="30"/>
      <c r="HS430" s="30"/>
      <c r="HT430" s="30"/>
      <c r="HU430" s="30"/>
      <c r="HV430" s="30"/>
      <c r="HW430" s="30"/>
      <c r="HX430" s="30"/>
      <c r="HY430" s="30"/>
      <c r="HZ430" s="30"/>
      <c r="IA430" s="30"/>
      <c r="IB430" s="30"/>
      <c r="IC430" s="30"/>
      <c r="ID430" s="30"/>
      <c r="IE430" s="30"/>
      <c r="IF430" s="30"/>
      <c r="IG430" s="30"/>
      <c r="IH430" s="30"/>
      <c r="II430" s="30"/>
      <c r="IJ430" s="30"/>
      <c r="IK430" s="30"/>
      <c r="IL430" s="30"/>
      <c r="IM430" s="30"/>
      <c r="IN430" s="30"/>
      <c r="IO430" s="30"/>
      <c r="IP430" s="30"/>
      <c r="IQ430" s="30"/>
      <c r="IR430" s="30"/>
      <c r="IS430" s="30"/>
      <c r="IT430" s="30"/>
      <c r="IU430" s="30"/>
      <c r="IV430" s="30"/>
      <c r="IW430" s="30"/>
      <c r="IX430" s="30"/>
      <c r="IY430" s="30"/>
      <c r="IZ430" s="30"/>
      <c r="JA430" s="30"/>
      <c r="JB430" s="30"/>
      <c r="JC430" s="30"/>
      <c r="JD430" s="30"/>
      <c r="JE430" s="30"/>
      <c r="JF430" s="30"/>
      <c r="JG430" s="30"/>
      <c r="JH430" s="30"/>
      <c r="JI430" s="30"/>
      <c r="JJ430" s="30"/>
      <c r="JK430" s="30"/>
      <c r="JL430" s="30"/>
      <c r="JM430" s="30"/>
      <c r="JN430" s="30"/>
      <c r="JO430" s="30"/>
      <c r="JP430" s="30"/>
      <c r="JQ430" s="30"/>
      <c r="JR430" s="30"/>
      <c r="JS430" s="30"/>
      <c r="JT430" s="30"/>
      <c r="JU430" s="30"/>
      <c r="JV430" s="30"/>
      <c r="JW430" s="30"/>
      <c r="JX430" s="30"/>
      <c r="JY430" s="30"/>
      <c r="JZ430" s="30"/>
      <c r="KA430" s="30"/>
      <c r="KB430" s="30"/>
      <c r="KC430" s="30"/>
      <c r="KD430" s="30"/>
      <c r="KE430" s="30"/>
      <c r="KF430" s="30"/>
      <c r="KG430" s="30"/>
      <c r="KH430" s="30"/>
      <c r="KI430" s="30"/>
      <c r="KJ430" s="30"/>
      <c r="KK430" s="30"/>
      <c r="KL430" s="30"/>
      <c r="KM430" s="30"/>
      <c r="KN430" s="30"/>
      <c r="KO430" s="30"/>
      <c r="KP430" s="30"/>
      <c r="KQ430" s="30"/>
      <c r="KR430" s="30"/>
      <c r="KS430" s="30"/>
      <c r="KT430" s="30"/>
      <c r="KU430" s="30"/>
      <c r="KV430" s="30"/>
      <c r="KW430" s="30"/>
      <c r="KX430" s="30"/>
      <c r="KY430" s="30"/>
      <c r="KZ430" s="30"/>
      <c r="LA430" s="30"/>
      <c r="LB430" s="30"/>
      <c r="LC430" s="30"/>
      <c r="LD430" s="30"/>
      <c r="LE430" s="30"/>
      <c r="LF430" s="30"/>
      <c r="LG430" s="30"/>
      <c r="LH430" s="30"/>
      <c r="LI430" s="30"/>
      <c r="LJ430" s="30"/>
      <c r="LK430" s="30"/>
      <c r="LL430" s="30"/>
      <c r="LM430" s="30"/>
      <c r="LN430" s="30"/>
      <c r="LO430" s="30"/>
      <c r="LP430" s="30"/>
      <c r="LQ430" s="30"/>
      <c r="LR430" s="30"/>
      <c r="LS430" s="30"/>
      <c r="LT430" s="30"/>
    </row>
    <row r="431" spans="1:332" s="31" customFormat="1" ht="94.5" x14ac:dyDescent="0.25">
      <c r="A431" s="662" t="str">
        <f>CONCATENATE(MUEBLES2[[#This Row],[No..]],"-",MUEBLES2[[#This Row],[No. Area ]],"-",MUEBLES2[[#This Row],[No. Del Bien ]],"-",MUEBLES2[[#This Row],[No. Consecutivo del Bien ]],"-",MUEBLES2[[#This Row],[No. de inventario]])</f>
        <v>01-12-125-005-0425</v>
      </c>
      <c r="B431" s="495"/>
      <c r="C431" s="495" t="s">
        <v>7148</v>
      </c>
      <c r="D431" s="494" t="s">
        <v>4060</v>
      </c>
      <c r="E431" s="495" t="str">
        <f>VLOOKUP(MUEBLES2[[#This Row],[No..]],EDIFICIOS[],2,FALSE)</f>
        <v>PALACIO MUNICIPAL</v>
      </c>
      <c r="F431" s="495" t="str">
        <f>VLOOKUP(MUEBLES2[[#This Row],[No..]],EDIFICIOS[],3,FALSE)</f>
        <v>PALACIO MUNICIPAL, S/N, COLONIA CENTRO</v>
      </c>
      <c r="G431" s="496" t="s">
        <v>4257</v>
      </c>
      <c r="H431" s="494" t="str">
        <f>VLOOKUP(MUEBLES2[[#This Row],[No. Area ]],AREAS[],2,FALSE)</f>
        <v>ARCHIVO</v>
      </c>
      <c r="I431" s="496" t="str">
        <f>VLOOKUP(MUEBLES2[[#This Row],[No. Area ]],AREAS[],5,FALSE)</f>
        <v>LIC. BLANCA MALDONADO GÓMEZ</v>
      </c>
      <c r="J431" s="496">
        <v>101</v>
      </c>
      <c r="K431" s="494" t="str">
        <f>VLOOKUP(MUEBLES2[[#This Row],[Núm. De nomina]],PERSONAL[],2,FALSE)</f>
        <v>LIC. BLANCA MALDONADO GÓMEZ</v>
      </c>
      <c r="L431" s="496" t="str">
        <f>VLOOKUP(MUEBLES2[[#This Row],[Núm. De nomina]],PERSONAL[],3,FALSE)</f>
        <v>SECRETARIA</v>
      </c>
      <c r="M431" s="494" t="s">
        <v>4386</v>
      </c>
      <c r="N431" s="530" t="s">
        <v>4696</v>
      </c>
      <c r="O431" s="497" t="str">
        <f>VLOOKUP(MUEBLES2[[#This Row],[No. Del Bien ]],BIENES[],2,FALSE)</f>
        <v xml:space="preserve">ESTANTERIA DE ACERO PARA USO PESADO </v>
      </c>
      <c r="P431" s="499" t="s">
        <v>2296</v>
      </c>
      <c r="Q431" s="529" t="s">
        <v>5367</v>
      </c>
      <c r="R431" s="494" t="s">
        <v>39</v>
      </c>
      <c r="S431" s="494" t="s">
        <v>39</v>
      </c>
      <c r="T431" s="494" t="s">
        <v>39</v>
      </c>
      <c r="U431" s="494" t="s">
        <v>26</v>
      </c>
      <c r="V431" s="545"/>
      <c r="W431" s="536"/>
      <c r="X431" s="537"/>
      <c r="Y431" s="537"/>
      <c r="Z431" s="510" t="s">
        <v>26</v>
      </c>
      <c r="AA431" s="546"/>
      <c r="AB431" s="493"/>
      <c r="AC431" s="600"/>
      <c r="AD431" s="30"/>
      <c r="AE431" s="30"/>
      <c r="AF431" s="30"/>
      <c r="AG431" s="30"/>
      <c r="AH431" s="30"/>
      <c r="AI431" s="30"/>
      <c r="AJ431" s="30"/>
      <c r="AK431" s="30"/>
      <c r="AL431" s="30"/>
      <c r="AM431" s="30"/>
      <c r="AN431" s="30"/>
      <c r="AO431" s="30"/>
      <c r="AP431" s="30"/>
      <c r="AQ431" s="30"/>
      <c r="AR431" s="30"/>
      <c r="AS431" s="30"/>
      <c r="AT431" s="30"/>
      <c r="AU431" s="30"/>
      <c r="AV431" s="30"/>
      <c r="AW431" s="30"/>
      <c r="AX431" s="30"/>
      <c r="AY431" s="30"/>
      <c r="AZ431" s="30"/>
      <c r="BA431" s="30"/>
      <c r="BB431" s="30"/>
      <c r="BC431" s="30"/>
      <c r="BD431" s="30"/>
      <c r="BE431" s="30"/>
      <c r="BF431" s="30"/>
      <c r="BG431" s="30"/>
      <c r="BH431" s="30"/>
      <c r="BI431" s="30"/>
      <c r="BJ431" s="30"/>
      <c r="BK431" s="30"/>
      <c r="BL431" s="30"/>
      <c r="BM431" s="30"/>
      <c r="BN431" s="30"/>
      <c r="BO431" s="30"/>
      <c r="BP431" s="30"/>
      <c r="BQ431" s="30"/>
      <c r="BR431" s="30"/>
      <c r="BS431" s="30"/>
      <c r="BT431" s="30"/>
      <c r="BU431" s="30"/>
      <c r="BV431" s="30"/>
      <c r="BW431" s="30"/>
      <c r="BX431" s="30"/>
      <c r="BY431" s="30"/>
      <c r="BZ431" s="30"/>
      <c r="CA431" s="30"/>
      <c r="CB431" s="30"/>
      <c r="CC431" s="30"/>
      <c r="CD431" s="30"/>
      <c r="CE431" s="30"/>
      <c r="CF431" s="30"/>
      <c r="CG431" s="30"/>
      <c r="CH431" s="30"/>
      <c r="CI431" s="30"/>
      <c r="CJ431" s="30"/>
      <c r="CK431" s="30"/>
      <c r="CL431" s="30"/>
      <c r="CM431" s="30"/>
      <c r="CN431" s="30"/>
      <c r="CO431" s="30"/>
      <c r="CP431" s="30"/>
      <c r="CQ431" s="30"/>
      <c r="CR431" s="30"/>
      <c r="CS431" s="30"/>
      <c r="CT431" s="30"/>
      <c r="CU431" s="30"/>
      <c r="CV431" s="30"/>
      <c r="CW431" s="30"/>
      <c r="CX431" s="30"/>
      <c r="CY431" s="30"/>
      <c r="CZ431" s="30"/>
      <c r="DA431" s="30"/>
      <c r="DB431" s="30"/>
      <c r="DC431" s="30"/>
      <c r="DD431" s="30"/>
      <c r="DE431" s="30"/>
      <c r="DF431" s="30"/>
      <c r="DG431" s="30"/>
      <c r="DH431" s="30"/>
      <c r="DI431" s="30"/>
      <c r="DJ431" s="30"/>
      <c r="DK431" s="30"/>
      <c r="DL431" s="30"/>
      <c r="DM431" s="30"/>
      <c r="DN431" s="30"/>
      <c r="DO431" s="30"/>
      <c r="DP431" s="30"/>
      <c r="DQ431" s="30"/>
      <c r="DR431" s="30"/>
      <c r="DS431" s="30"/>
      <c r="DT431" s="30"/>
      <c r="DU431" s="30"/>
      <c r="DV431" s="30"/>
      <c r="DW431" s="30"/>
      <c r="DX431" s="30"/>
      <c r="DY431" s="30"/>
      <c r="DZ431" s="30"/>
      <c r="EA431" s="30"/>
      <c r="EB431" s="30"/>
      <c r="EC431" s="30"/>
      <c r="ED431" s="30"/>
      <c r="EE431" s="30"/>
      <c r="EF431" s="30"/>
      <c r="EG431" s="30"/>
      <c r="EH431" s="30"/>
      <c r="EI431" s="30"/>
      <c r="EJ431" s="30"/>
      <c r="EK431" s="30"/>
      <c r="EL431" s="30"/>
      <c r="EM431" s="30"/>
      <c r="EN431" s="30"/>
      <c r="EO431" s="30"/>
      <c r="EP431" s="30"/>
      <c r="EQ431" s="30"/>
      <c r="ER431" s="30"/>
      <c r="ES431" s="30"/>
      <c r="ET431" s="30"/>
      <c r="EU431" s="30"/>
      <c r="EV431" s="30"/>
      <c r="EW431" s="30"/>
      <c r="EX431" s="30"/>
      <c r="EY431" s="30"/>
      <c r="EZ431" s="30"/>
      <c r="FA431" s="30"/>
      <c r="FB431" s="30"/>
      <c r="FC431" s="30"/>
      <c r="FD431" s="30"/>
      <c r="FE431" s="30"/>
      <c r="FF431" s="30"/>
      <c r="FG431" s="30"/>
      <c r="FH431" s="30"/>
      <c r="FI431" s="30"/>
      <c r="FJ431" s="30"/>
      <c r="FK431" s="30"/>
      <c r="FL431" s="30"/>
      <c r="FM431" s="30"/>
      <c r="FN431" s="30"/>
      <c r="FO431" s="30"/>
      <c r="FP431" s="30"/>
      <c r="FQ431" s="30"/>
      <c r="FR431" s="30"/>
      <c r="FS431" s="30"/>
      <c r="FT431" s="30"/>
      <c r="FU431" s="30"/>
      <c r="FV431" s="30"/>
      <c r="FW431" s="30"/>
      <c r="FX431" s="30"/>
      <c r="FY431" s="30"/>
      <c r="FZ431" s="30"/>
      <c r="GA431" s="30"/>
      <c r="GB431" s="30"/>
      <c r="GC431" s="30"/>
      <c r="GD431" s="30"/>
      <c r="GE431" s="30"/>
      <c r="GF431" s="30"/>
      <c r="GG431" s="30"/>
      <c r="GH431" s="30"/>
      <c r="GI431" s="30"/>
      <c r="GJ431" s="30"/>
      <c r="GK431" s="30"/>
      <c r="GL431" s="30"/>
      <c r="GM431" s="30"/>
      <c r="GN431" s="30"/>
      <c r="GO431" s="30"/>
      <c r="GP431" s="30"/>
      <c r="GQ431" s="30"/>
      <c r="GR431" s="30"/>
      <c r="GS431" s="30"/>
      <c r="GT431" s="30"/>
      <c r="GU431" s="30"/>
      <c r="GV431" s="30"/>
      <c r="GW431" s="30"/>
      <c r="GX431" s="30"/>
      <c r="GY431" s="30"/>
      <c r="GZ431" s="30"/>
      <c r="HA431" s="30"/>
      <c r="HB431" s="30"/>
      <c r="HC431" s="30"/>
      <c r="HD431" s="30"/>
      <c r="HE431" s="30"/>
      <c r="HF431" s="30"/>
      <c r="HG431" s="30"/>
      <c r="HH431" s="30"/>
      <c r="HI431" s="30"/>
      <c r="HJ431" s="30"/>
      <c r="HK431" s="30"/>
      <c r="HL431" s="30"/>
      <c r="HM431" s="30"/>
      <c r="HN431" s="30"/>
      <c r="HO431" s="30"/>
      <c r="HP431" s="30"/>
      <c r="HQ431" s="30"/>
      <c r="HR431" s="30"/>
      <c r="HS431" s="30"/>
      <c r="HT431" s="30"/>
      <c r="HU431" s="30"/>
      <c r="HV431" s="30"/>
      <c r="HW431" s="30"/>
      <c r="HX431" s="30"/>
      <c r="HY431" s="30"/>
      <c r="HZ431" s="30"/>
      <c r="IA431" s="30"/>
      <c r="IB431" s="30"/>
      <c r="IC431" s="30"/>
      <c r="ID431" s="30"/>
      <c r="IE431" s="30"/>
      <c r="IF431" s="30"/>
      <c r="IG431" s="30"/>
      <c r="IH431" s="30"/>
      <c r="II431" s="30"/>
      <c r="IJ431" s="30"/>
      <c r="IK431" s="30"/>
      <c r="IL431" s="30"/>
      <c r="IM431" s="30"/>
      <c r="IN431" s="30"/>
      <c r="IO431" s="30"/>
      <c r="IP431" s="30"/>
      <c r="IQ431" s="30"/>
      <c r="IR431" s="30"/>
      <c r="IS431" s="30"/>
      <c r="IT431" s="30"/>
      <c r="IU431" s="30"/>
      <c r="IV431" s="30"/>
      <c r="IW431" s="30"/>
      <c r="IX431" s="30"/>
      <c r="IY431" s="30"/>
      <c r="IZ431" s="30"/>
      <c r="JA431" s="30"/>
      <c r="JB431" s="30"/>
      <c r="JC431" s="30"/>
      <c r="JD431" s="30"/>
      <c r="JE431" s="30"/>
      <c r="JF431" s="30"/>
      <c r="JG431" s="30"/>
      <c r="JH431" s="30"/>
      <c r="JI431" s="30"/>
      <c r="JJ431" s="30"/>
      <c r="JK431" s="30"/>
      <c r="JL431" s="30"/>
      <c r="JM431" s="30"/>
      <c r="JN431" s="30"/>
      <c r="JO431" s="30"/>
      <c r="JP431" s="30"/>
      <c r="JQ431" s="30"/>
      <c r="JR431" s="30"/>
      <c r="JS431" s="30"/>
      <c r="JT431" s="30"/>
      <c r="JU431" s="30"/>
      <c r="JV431" s="30"/>
      <c r="JW431" s="30"/>
      <c r="JX431" s="30"/>
      <c r="JY431" s="30"/>
      <c r="JZ431" s="30"/>
      <c r="KA431" s="30"/>
      <c r="KB431" s="30"/>
      <c r="KC431" s="30"/>
      <c r="KD431" s="30"/>
      <c r="KE431" s="30"/>
      <c r="KF431" s="30"/>
      <c r="KG431" s="30"/>
      <c r="KH431" s="30"/>
      <c r="KI431" s="30"/>
      <c r="KJ431" s="30"/>
      <c r="KK431" s="30"/>
      <c r="KL431" s="30"/>
      <c r="KM431" s="30"/>
      <c r="KN431" s="30"/>
      <c r="KO431" s="30"/>
      <c r="KP431" s="30"/>
      <c r="KQ431" s="30"/>
      <c r="KR431" s="30"/>
      <c r="KS431" s="30"/>
      <c r="KT431" s="30"/>
      <c r="KU431" s="30"/>
      <c r="KV431" s="30"/>
      <c r="KW431" s="30"/>
      <c r="KX431" s="30"/>
      <c r="KY431" s="30"/>
      <c r="KZ431" s="30"/>
      <c r="LA431" s="30"/>
      <c r="LB431" s="30"/>
      <c r="LC431" s="30"/>
      <c r="LD431" s="30"/>
      <c r="LE431" s="30"/>
      <c r="LF431" s="30"/>
      <c r="LG431" s="30"/>
      <c r="LH431" s="30"/>
      <c r="LI431" s="30"/>
      <c r="LJ431" s="30"/>
      <c r="LK431" s="30"/>
      <c r="LL431" s="30"/>
      <c r="LM431" s="30"/>
      <c r="LN431" s="30"/>
      <c r="LO431" s="30"/>
      <c r="LP431" s="30"/>
      <c r="LQ431" s="30"/>
      <c r="LR431" s="30"/>
      <c r="LS431" s="30"/>
      <c r="LT431" s="30"/>
    </row>
    <row r="432" spans="1:332" s="31" customFormat="1" ht="94.5" x14ac:dyDescent="0.25">
      <c r="A432" s="662" t="str">
        <f>CONCATENATE(MUEBLES2[[#This Row],[No..]],"-",MUEBLES2[[#This Row],[No. Area ]],"-",MUEBLES2[[#This Row],[No. Del Bien ]],"-",MUEBLES2[[#This Row],[No. Consecutivo del Bien ]],"-",MUEBLES2[[#This Row],[No. de inventario]])</f>
        <v>01-12-125-006-0426</v>
      </c>
      <c r="B432" s="495"/>
      <c r="C432" s="495" t="s">
        <v>7149</v>
      </c>
      <c r="D432" s="494" t="s">
        <v>4060</v>
      </c>
      <c r="E432" s="495" t="str">
        <f>VLOOKUP(MUEBLES2[[#This Row],[No..]],EDIFICIOS[],2,FALSE)</f>
        <v>PALACIO MUNICIPAL</v>
      </c>
      <c r="F432" s="495" t="str">
        <f>VLOOKUP(MUEBLES2[[#This Row],[No..]],EDIFICIOS[],3,FALSE)</f>
        <v>PALACIO MUNICIPAL, S/N, COLONIA CENTRO</v>
      </c>
      <c r="G432" s="496" t="s">
        <v>4257</v>
      </c>
      <c r="H432" s="494" t="str">
        <f>VLOOKUP(MUEBLES2[[#This Row],[No. Area ]],AREAS[],2,FALSE)</f>
        <v>ARCHIVO</v>
      </c>
      <c r="I432" s="496" t="str">
        <f>VLOOKUP(MUEBLES2[[#This Row],[No. Area ]],AREAS[],5,FALSE)</f>
        <v>LIC. BLANCA MALDONADO GÓMEZ</v>
      </c>
      <c r="J432" s="496">
        <v>101</v>
      </c>
      <c r="K432" s="494" t="str">
        <f>VLOOKUP(MUEBLES2[[#This Row],[Núm. De nomina]],PERSONAL[],2,FALSE)</f>
        <v>LIC. BLANCA MALDONADO GÓMEZ</v>
      </c>
      <c r="L432" s="523" t="str">
        <f>VLOOKUP(MUEBLES2[[#This Row],[Núm. De nomina]],PERSONAL[],3,FALSE)</f>
        <v>SECRETARIA</v>
      </c>
      <c r="M432" s="494" t="s">
        <v>4386</v>
      </c>
      <c r="N432" s="530" t="s">
        <v>4697</v>
      </c>
      <c r="O432" s="497" t="str">
        <f>VLOOKUP(MUEBLES2[[#This Row],[No. Del Bien ]],BIENES[],2,FALSE)</f>
        <v xml:space="preserve">ESTANTERIA DE ACERO PARA USO PESADO </v>
      </c>
      <c r="P432" s="499" t="s">
        <v>2296</v>
      </c>
      <c r="Q432" s="529" t="s">
        <v>5368</v>
      </c>
      <c r="R432" s="494" t="s">
        <v>39</v>
      </c>
      <c r="S432" s="494" t="s">
        <v>39</v>
      </c>
      <c r="T432" s="494" t="s">
        <v>39</v>
      </c>
      <c r="U432" s="494" t="s">
        <v>26</v>
      </c>
      <c r="V432" s="545"/>
      <c r="W432" s="536"/>
      <c r="X432" s="537"/>
      <c r="Y432" s="537"/>
      <c r="Z432" s="510" t="s">
        <v>26</v>
      </c>
      <c r="AA432" s="546"/>
      <c r="AB432" s="493"/>
      <c r="AC432" s="600"/>
      <c r="AD432" s="30"/>
      <c r="AE432" s="30"/>
      <c r="AF432" s="30"/>
      <c r="AG432" s="30"/>
      <c r="AH432" s="30"/>
      <c r="AI432" s="30"/>
      <c r="AJ432" s="30"/>
      <c r="AK432" s="30"/>
      <c r="AL432" s="30"/>
      <c r="AM432" s="30"/>
      <c r="AN432" s="30"/>
      <c r="AO432" s="30"/>
      <c r="AP432" s="30"/>
      <c r="AQ432" s="30"/>
      <c r="AR432" s="30"/>
      <c r="AS432" s="30"/>
      <c r="AT432" s="30"/>
      <c r="AU432" s="30"/>
      <c r="AV432" s="30"/>
      <c r="AW432" s="30"/>
      <c r="AX432" s="30"/>
      <c r="AY432" s="30"/>
      <c r="AZ432" s="30"/>
      <c r="BA432" s="30"/>
      <c r="BB432" s="30"/>
      <c r="BC432" s="30"/>
      <c r="BD432" s="30"/>
      <c r="BE432" s="30"/>
      <c r="BF432" s="30"/>
      <c r="BG432" s="30"/>
      <c r="BH432" s="30"/>
      <c r="BI432" s="30"/>
      <c r="BJ432" s="30"/>
      <c r="BK432" s="30"/>
      <c r="BL432" s="30"/>
      <c r="BM432" s="30"/>
      <c r="BN432" s="30"/>
      <c r="BO432" s="30"/>
      <c r="BP432" s="30"/>
      <c r="BQ432" s="30"/>
      <c r="BR432" s="30"/>
      <c r="BS432" s="30"/>
      <c r="BT432" s="30"/>
      <c r="BU432" s="30"/>
      <c r="BV432" s="30"/>
      <c r="BW432" s="30"/>
      <c r="BX432" s="30"/>
      <c r="BY432" s="30"/>
      <c r="BZ432" s="30"/>
      <c r="CA432" s="30"/>
      <c r="CB432" s="30"/>
      <c r="CC432" s="30"/>
      <c r="CD432" s="30"/>
      <c r="CE432" s="30"/>
      <c r="CF432" s="30"/>
      <c r="CG432" s="30"/>
      <c r="CH432" s="30"/>
      <c r="CI432" s="30"/>
      <c r="CJ432" s="30"/>
      <c r="CK432" s="30"/>
      <c r="CL432" s="30"/>
      <c r="CM432" s="30"/>
      <c r="CN432" s="30"/>
      <c r="CO432" s="30"/>
      <c r="CP432" s="30"/>
      <c r="CQ432" s="30"/>
      <c r="CR432" s="30"/>
      <c r="CS432" s="30"/>
      <c r="CT432" s="30"/>
      <c r="CU432" s="30"/>
      <c r="CV432" s="30"/>
      <c r="CW432" s="30"/>
      <c r="CX432" s="30"/>
      <c r="CY432" s="30"/>
      <c r="CZ432" s="30"/>
      <c r="DA432" s="30"/>
      <c r="DB432" s="30"/>
      <c r="DC432" s="30"/>
      <c r="DD432" s="30"/>
      <c r="DE432" s="30"/>
      <c r="DF432" s="30"/>
      <c r="DG432" s="30"/>
      <c r="DH432" s="30"/>
      <c r="DI432" s="30"/>
      <c r="DJ432" s="30"/>
      <c r="DK432" s="30"/>
      <c r="DL432" s="30"/>
      <c r="DM432" s="30"/>
      <c r="DN432" s="30"/>
      <c r="DO432" s="30"/>
      <c r="DP432" s="30"/>
      <c r="DQ432" s="30"/>
      <c r="DR432" s="30"/>
      <c r="DS432" s="30"/>
      <c r="DT432" s="30"/>
      <c r="DU432" s="30"/>
      <c r="DV432" s="30"/>
      <c r="DW432" s="30"/>
      <c r="DX432" s="30"/>
      <c r="DY432" s="30"/>
      <c r="DZ432" s="30"/>
      <c r="EA432" s="30"/>
      <c r="EB432" s="30"/>
      <c r="EC432" s="30"/>
      <c r="ED432" s="30"/>
      <c r="EE432" s="30"/>
      <c r="EF432" s="30"/>
      <c r="EG432" s="30"/>
      <c r="EH432" s="30"/>
      <c r="EI432" s="30"/>
      <c r="EJ432" s="30"/>
      <c r="EK432" s="30"/>
      <c r="EL432" s="30"/>
      <c r="EM432" s="30"/>
      <c r="EN432" s="30"/>
      <c r="EO432" s="30"/>
      <c r="EP432" s="30"/>
      <c r="EQ432" s="30"/>
      <c r="ER432" s="30"/>
      <c r="ES432" s="30"/>
      <c r="ET432" s="30"/>
      <c r="EU432" s="30"/>
      <c r="EV432" s="30"/>
      <c r="EW432" s="30"/>
      <c r="EX432" s="30"/>
      <c r="EY432" s="30"/>
      <c r="EZ432" s="30"/>
      <c r="FA432" s="30"/>
      <c r="FB432" s="30"/>
      <c r="FC432" s="30"/>
      <c r="FD432" s="30"/>
      <c r="FE432" s="30"/>
      <c r="FF432" s="30"/>
      <c r="FG432" s="30"/>
      <c r="FH432" s="30"/>
      <c r="FI432" s="30"/>
      <c r="FJ432" s="30"/>
      <c r="FK432" s="30"/>
      <c r="FL432" s="30"/>
      <c r="FM432" s="30"/>
      <c r="FN432" s="30"/>
      <c r="FO432" s="30"/>
      <c r="FP432" s="30"/>
      <c r="FQ432" s="30"/>
      <c r="FR432" s="30"/>
      <c r="FS432" s="30"/>
      <c r="FT432" s="30"/>
      <c r="FU432" s="30"/>
      <c r="FV432" s="30"/>
      <c r="FW432" s="30"/>
      <c r="FX432" s="30"/>
      <c r="FY432" s="30"/>
      <c r="FZ432" s="30"/>
      <c r="GA432" s="30"/>
      <c r="GB432" s="30"/>
      <c r="GC432" s="30"/>
      <c r="GD432" s="30"/>
      <c r="GE432" s="30"/>
      <c r="GF432" s="30"/>
      <c r="GG432" s="30"/>
      <c r="GH432" s="30"/>
      <c r="GI432" s="30"/>
      <c r="GJ432" s="30"/>
      <c r="GK432" s="30"/>
      <c r="GL432" s="30"/>
      <c r="GM432" s="30"/>
      <c r="GN432" s="30"/>
      <c r="GO432" s="30"/>
      <c r="GP432" s="30"/>
      <c r="GQ432" s="30"/>
      <c r="GR432" s="30"/>
      <c r="GS432" s="30"/>
      <c r="GT432" s="30"/>
      <c r="GU432" s="30"/>
      <c r="GV432" s="30"/>
      <c r="GW432" s="30"/>
      <c r="GX432" s="30"/>
      <c r="GY432" s="30"/>
      <c r="GZ432" s="30"/>
      <c r="HA432" s="30"/>
      <c r="HB432" s="30"/>
      <c r="HC432" s="30"/>
      <c r="HD432" s="30"/>
      <c r="HE432" s="30"/>
      <c r="HF432" s="30"/>
      <c r="HG432" s="30"/>
      <c r="HH432" s="30"/>
      <c r="HI432" s="30"/>
      <c r="HJ432" s="30"/>
      <c r="HK432" s="30"/>
      <c r="HL432" s="30"/>
      <c r="HM432" s="30"/>
      <c r="HN432" s="30"/>
      <c r="HO432" s="30"/>
      <c r="HP432" s="30"/>
      <c r="HQ432" s="30"/>
      <c r="HR432" s="30"/>
      <c r="HS432" s="30"/>
      <c r="HT432" s="30"/>
      <c r="HU432" s="30"/>
      <c r="HV432" s="30"/>
      <c r="HW432" s="30"/>
      <c r="HX432" s="30"/>
      <c r="HY432" s="30"/>
      <c r="HZ432" s="30"/>
      <c r="IA432" s="30"/>
      <c r="IB432" s="30"/>
      <c r="IC432" s="30"/>
      <c r="ID432" s="30"/>
      <c r="IE432" s="30"/>
      <c r="IF432" s="30"/>
      <c r="IG432" s="30"/>
      <c r="IH432" s="30"/>
      <c r="II432" s="30"/>
      <c r="IJ432" s="30"/>
      <c r="IK432" s="30"/>
      <c r="IL432" s="30"/>
      <c r="IM432" s="30"/>
      <c r="IN432" s="30"/>
      <c r="IO432" s="30"/>
      <c r="IP432" s="30"/>
      <c r="IQ432" s="30"/>
      <c r="IR432" s="30"/>
      <c r="IS432" s="30"/>
      <c r="IT432" s="30"/>
      <c r="IU432" s="30"/>
      <c r="IV432" s="30"/>
      <c r="IW432" s="30"/>
      <c r="IX432" s="30"/>
      <c r="IY432" s="30"/>
      <c r="IZ432" s="30"/>
      <c r="JA432" s="30"/>
      <c r="JB432" s="30"/>
      <c r="JC432" s="30"/>
      <c r="JD432" s="30"/>
      <c r="JE432" s="30"/>
      <c r="JF432" s="30"/>
      <c r="JG432" s="30"/>
      <c r="JH432" s="30"/>
      <c r="JI432" s="30"/>
      <c r="JJ432" s="30"/>
      <c r="JK432" s="30"/>
      <c r="JL432" s="30"/>
      <c r="JM432" s="30"/>
      <c r="JN432" s="30"/>
      <c r="JO432" s="30"/>
      <c r="JP432" s="30"/>
      <c r="JQ432" s="30"/>
      <c r="JR432" s="30"/>
      <c r="JS432" s="30"/>
      <c r="JT432" s="30"/>
      <c r="JU432" s="30"/>
      <c r="JV432" s="30"/>
      <c r="JW432" s="30"/>
      <c r="JX432" s="30"/>
      <c r="JY432" s="30"/>
      <c r="JZ432" s="30"/>
      <c r="KA432" s="30"/>
      <c r="KB432" s="30"/>
      <c r="KC432" s="30"/>
      <c r="KD432" s="30"/>
      <c r="KE432" s="30"/>
      <c r="KF432" s="30"/>
      <c r="KG432" s="30"/>
      <c r="KH432" s="30"/>
      <c r="KI432" s="30"/>
      <c r="KJ432" s="30"/>
      <c r="KK432" s="30"/>
      <c r="KL432" s="30"/>
      <c r="KM432" s="30"/>
      <c r="KN432" s="30"/>
      <c r="KO432" s="30"/>
      <c r="KP432" s="30"/>
      <c r="KQ432" s="30"/>
      <c r="KR432" s="30"/>
      <c r="KS432" s="30"/>
      <c r="KT432" s="30"/>
      <c r="KU432" s="30"/>
      <c r="KV432" s="30"/>
      <c r="KW432" s="30"/>
      <c r="KX432" s="30"/>
      <c r="KY432" s="30"/>
      <c r="KZ432" s="30"/>
      <c r="LA432" s="30"/>
      <c r="LB432" s="30"/>
      <c r="LC432" s="30"/>
      <c r="LD432" s="30"/>
      <c r="LE432" s="30"/>
      <c r="LF432" s="30"/>
      <c r="LG432" s="30"/>
      <c r="LH432" s="30"/>
      <c r="LI432" s="30"/>
      <c r="LJ432" s="30"/>
      <c r="LK432" s="30"/>
      <c r="LL432" s="30"/>
      <c r="LM432" s="30"/>
      <c r="LN432" s="30"/>
      <c r="LO432" s="30"/>
      <c r="LP432" s="30"/>
      <c r="LQ432" s="30"/>
      <c r="LR432" s="30"/>
      <c r="LS432" s="30"/>
      <c r="LT432" s="30"/>
    </row>
    <row r="433" spans="1:332" s="31" customFormat="1" ht="126" x14ac:dyDescent="0.25">
      <c r="A433" s="662" t="str">
        <f>CONCATENATE(MUEBLES2[[#This Row],[No..]],"-",MUEBLES2[[#This Row],[No. Area ]],"-",MUEBLES2[[#This Row],[No. Del Bien ]],"-",MUEBLES2[[#This Row],[No. Consecutivo del Bien ]],"-",MUEBLES2[[#This Row],[No. de inventario]])</f>
        <v>01-44-151-006-0427</v>
      </c>
      <c r="B433" s="495"/>
      <c r="C433" s="495" t="s">
        <v>7150</v>
      </c>
      <c r="D433" s="494" t="s">
        <v>4060</v>
      </c>
      <c r="E433" s="495" t="str">
        <f>VLOOKUP(MUEBLES2[[#This Row],[No..]],EDIFICIOS[],2,FALSE)</f>
        <v>PALACIO MUNICIPAL</v>
      </c>
      <c r="F433" s="495" t="str">
        <f>VLOOKUP(MUEBLES2[[#This Row],[No..]],EDIFICIOS[],3,FALSE)</f>
        <v>PALACIO MUNICIPAL, S/N, COLONIA CENTRO</v>
      </c>
      <c r="G433" s="496" t="s">
        <v>4289</v>
      </c>
      <c r="H433" s="494" t="str">
        <f>VLOOKUP(MUEBLES2[[#This Row],[No. Area ]],AREAS[],2,FALSE)</f>
        <v>SEGURIDAD PÚBLICA Y TRÁNSITO MUNICIPAL</v>
      </c>
      <c r="I433" s="496" t="str">
        <f>VLOOKUP(MUEBLES2[[#This Row],[No. Area ]],AREAS[],5,FALSE)</f>
        <v>LIC. MIGUEL ÁNGEL ALDANA  CANO</v>
      </c>
      <c r="J433" s="496" t="s">
        <v>4060</v>
      </c>
      <c r="K433" s="494" t="str">
        <f>VLOOKUP(MUEBLES2[[#This Row],[Núm. De nomina]],PERSONAL[],2,FALSE)</f>
        <v>LIC. MIGUEL ÁNGEL ALDANA  CANO</v>
      </c>
      <c r="L433" s="496" t="str">
        <f>VLOOKUP(MUEBLES2[[#This Row],[Núm. De nomina]],PERSONAL[],3,FALSE)</f>
        <v xml:space="preserve">TITULAR </v>
      </c>
      <c r="M433" s="494" t="s">
        <v>4404</v>
      </c>
      <c r="N433" s="530" t="s">
        <v>4697</v>
      </c>
      <c r="O433" s="497" t="str">
        <f>VLOOKUP(MUEBLES2[[#This Row],[No. Del Bien ]],BIENES[],2,FALSE)</f>
        <v xml:space="preserve">IMPRESORA </v>
      </c>
      <c r="P433" s="499" t="s">
        <v>3092</v>
      </c>
      <c r="Q433" s="529" t="s">
        <v>5369</v>
      </c>
      <c r="R433" s="495" t="s">
        <v>35</v>
      </c>
      <c r="S433" s="495" t="s">
        <v>3093</v>
      </c>
      <c r="T433" s="495" t="s">
        <v>3094</v>
      </c>
      <c r="U433" s="495" t="s">
        <v>557</v>
      </c>
      <c r="V433" s="500"/>
      <c r="W433" s="498"/>
      <c r="X433" s="537"/>
      <c r="Y433" s="537"/>
      <c r="Z433" s="538" t="s">
        <v>33</v>
      </c>
      <c r="AA433" s="538"/>
      <c r="AB433" s="493"/>
      <c r="AC433" s="600"/>
      <c r="AD433" s="30"/>
      <c r="AE433" s="30"/>
      <c r="AF433" s="30"/>
      <c r="AG433" s="30"/>
      <c r="AH433" s="30"/>
      <c r="AI433" s="30"/>
      <c r="AJ433" s="30"/>
      <c r="AK433" s="30"/>
      <c r="AL433" s="30"/>
      <c r="AM433" s="30"/>
      <c r="AN433" s="30"/>
      <c r="AO433" s="30"/>
      <c r="AP433" s="30"/>
      <c r="AQ433" s="30"/>
      <c r="AR433" s="30"/>
      <c r="AS433" s="30"/>
      <c r="AT433" s="30"/>
      <c r="AU433" s="30"/>
      <c r="AV433" s="30"/>
      <c r="AW433" s="30"/>
      <c r="AX433" s="30"/>
      <c r="AY433" s="30"/>
      <c r="AZ433" s="30"/>
      <c r="BA433" s="30"/>
      <c r="BB433" s="30"/>
      <c r="BC433" s="30"/>
      <c r="BD433" s="30"/>
      <c r="BE433" s="30"/>
      <c r="BF433" s="30"/>
      <c r="BG433" s="30"/>
      <c r="BH433" s="30"/>
      <c r="BI433" s="30"/>
      <c r="BJ433" s="30"/>
      <c r="BK433" s="30"/>
      <c r="BL433" s="30"/>
      <c r="BM433" s="30"/>
      <c r="BN433" s="30"/>
      <c r="BO433" s="30"/>
      <c r="BP433" s="30"/>
      <c r="BQ433" s="30"/>
      <c r="BR433" s="30"/>
      <c r="BS433" s="30"/>
      <c r="BT433" s="30"/>
      <c r="BU433" s="30"/>
      <c r="BV433" s="30"/>
      <c r="BW433" s="30"/>
      <c r="BX433" s="30"/>
      <c r="BY433" s="30"/>
      <c r="BZ433" s="30"/>
      <c r="CA433" s="30"/>
      <c r="CB433" s="30"/>
      <c r="CC433" s="30"/>
      <c r="CD433" s="30"/>
      <c r="CE433" s="30"/>
      <c r="CF433" s="30"/>
      <c r="CG433" s="30"/>
      <c r="CH433" s="30"/>
      <c r="CI433" s="30"/>
      <c r="CJ433" s="30"/>
      <c r="CK433" s="30"/>
      <c r="CL433" s="30"/>
      <c r="CM433" s="30"/>
      <c r="CN433" s="30"/>
      <c r="CO433" s="30"/>
      <c r="CP433" s="30"/>
      <c r="CQ433" s="30"/>
      <c r="CR433" s="30"/>
      <c r="CS433" s="30"/>
      <c r="CT433" s="30"/>
      <c r="CU433" s="30"/>
      <c r="CV433" s="30"/>
      <c r="CW433" s="30"/>
      <c r="CX433" s="30"/>
      <c r="CY433" s="30"/>
      <c r="CZ433" s="30"/>
      <c r="DA433" s="30"/>
      <c r="DB433" s="30"/>
      <c r="DC433" s="30"/>
      <c r="DD433" s="30"/>
      <c r="DE433" s="30"/>
      <c r="DF433" s="30"/>
      <c r="DG433" s="30"/>
      <c r="DH433" s="30"/>
      <c r="DI433" s="30"/>
      <c r="DJ433" s="30"/>
      <c r="DK433" s="30"/>
      <c r="DL433" s="30"/>
      <c r="DM433" s="30"/>
      <c r="DN433" s="30"/>
      <c r="DO433" s="30"/>
      <c r="DP433" s="30"/>
      <c r="DQ433" s="30"/>
      <c r="DR433" s="30"/>
      <c r="DS433" s="30"/>
      <c r="DT433" s="30"/>
      <c r="DU433" s="30"/>
      <c r="DV433" s="30"/>
      <c r="DW433" s="30"/>
      <c r="DX433" s="30"/>
      <c r="DY433" s="30"/>
      <c r="DZ433" s="30"/>
      <c r="EA433" s="30"/>
      <c r="EB433" s="30"/>
      <c r="EC433" s="30"/>
      <c r="ED433" s="30"/>
      <c r="EE433" s="30"/>
      <c r="EF433" s="30"/>
      <c r="EG433" s="30"/>
      <c r="EH433" s="30"/>
      <c r="EI433" s="30"/>
      <c r="EJ433" s="30"/>
      <c r="EK433" s="30"/>
      <c r="EL433" s="30"/>
      <c r="EM433" s="30"/>
      <c r="EN433" s="30"/>
      <c r="EO433" s="30"/>
      <c r="EP433" s="30"/>
      <c r="EQ433" s="30"/>
      <c r="ER433" s="30"/>
      <c r="ES433" s="30"/>
      <c r="ET433" s="30"/>
      <c r="EU433" s="30"/>
      <c r="EV433" s="30"/>
      <c r="EW433" s="30"/>
      <c r="EX433" s="30"/>
      <c r="EY433" s="30"/>
      <c r="EZ433" s="30"/>
      <c r="FA433" s="30"/>
      <c r="FB433" s="30"/>
      <c r="FC433" s="30"/>
      <c r="FD433" s="30"/>
      <c r="FE433" s="30"/>
      <c r="FF433" s="30"/>
      <c r="FG433" s="30"/>
      <c r="FH433" s="30"/>
      <c r="FI433" s="30"/>
      <c r="FJ433" s="30"/>
      <c r="FK433" s="30"/>
      <c r="FL433" s="30"/>
      <c r="FM433" s="30"/>
      <c r="FN433" s="30"/>
      <c r="FO433" s="30"/>
      <c r="FP433" s="30"/>
      <c r="FQ433" s="30"/>
      <c r="FR433" s="30"/>
      <c r="FS433" s="30"/>
      <c r="FT433" s="30"/>
      <c r="FU433" s="30"/>
      <c r="FV433" s="30"/>
      <c r="FW433" s="30"/>
      <c r="FX433" s="30"/>
      <c r="FY433" s="30"/>
      <c r="FZ433" s="30"/>
      <c r="GA433" s="30"/>
      <c r="GB433" s="30"/>
      <c r="GC433" s="30"/>
      <c r="GD433" s="30"/>
      <c r="GE433" s="30"/>
      <c r="GF433" s="30"/>
      <c r="GG433" s="30"/>
      <c r="GH433" s="30"/>
      <c r="GI433" s="30"/>
      <c r="GJ433" s="30"/>
      <c r="GK433" s="30"/>
      <c r="GL433" s="30"/>
      <c r="GM433" s="30"/>
      <c r="GN433" s="30"/>
      <c r="GO433" s="30"/>
      <c r="GP433" s="30"/>
      <c r="GQ433" s="30"/>
      <c r="GR433" s="30"/>
      <c r="GS433" s="30"/>
      <c r="GT433" s="30"/>
      <c r="GU433" s="30"/>
      <c r="GV433" s="30"/>
      <c r="GW433" s="30"/>
      <c r="GX433" s="30"/>
      <c r="GY433" s="30"/>
      <c r="GZ433" s="30"/>
      <c r="HA433" s="30"/>
      <c r="HB433" s="30"/>
      <c r="HC433" s="30"/>
      <c r="HD433" s="30"/>
      <c r="HE433" s="30"/>
      <c r="HF433" s="30"/>
      <c r="HG433" s="30"/>
      <c r="HH433" s="30"/>
      <c r="HI433" s="30"/>
      <c r="HJ433" s="30"/>
      <c r="HK433" s="30"/>
      <c r="HL433" s="30"/>
      <c r="HM433" s="30"/>
      <c r="HN433" s="30"/>
      <c r="HO433" s="30"/>
      <c r="HP433" s="30"/>
      <c r="HQ433" s="30"/>
      <c r="HR433" s="30"/>
      <c r="HS433" s="30"/>
      <c r="HT433" s="30"/>
      <c r="HU433" s="30"/>
      <c r="HV433" s="30"/>
      <c r="HW433" s="30"/>
      <c r="HX433" s="30"/>
      <c r="HY433" s="30"/>
      <c r="HZ433" s="30"/>
      <c r="IA433" s="30"/>
      <c r="IB433" s="30"/>
      <c r="IC433" s="30"/>
      <c r="ID433" s="30"/>
      <c r="IE433" s="30"/>
      <c r="IF433" s="30"/>
      <c r="IG433" s="30"/>
      <c r="IH433" s="30"/>
      <c r="II433" s="30"/>
      <c r="IJ433" s="30"/>
      <c r="IK433" s="30"/>
      <c r="IL433" s="30"/>
      <c r="IM433" s="30"/>
      <c r="IN433" s="30"/>
      <c r="IO433" s="30"/>
      <c r="IP433" s="30"/>
      <c r="IQ433" s="30"/>
      <c r="IR433" s="30"/>
      <c r="IS433" s="30"/>
      <c r="IT433" s="30"/>
      <c r="IU433" s="30"/>
      <c r="IV433" s="30"/>
      <c r="IW433" s="30"/>
      <c r="IX433" s="30"/>
      <c r="IY433" s="30"/>
      <c r="IZ433" s="30"/>
      <c r="JA433" s="30"/>
      <c r="JB433" s="30"/>
      <c r="JC433" s="30"/>
      <c r="JD433" s="30"/>
      <c r="JE433" s="30"/>
      <c r="JF433" s="30"/>
      <c r="JG433" s="30"/>
      <c r="JH433" s="30"/>
      <c r="JI433" s="30"/>
      <c r="JJ433" s="30"/>
      <c r="JK433" s="30"/>
      <c r="JL433" s="30"/>
      <c r="JM433" s="30"/>
      <c r="JN433" s="30"/>
      <c r="JO433" s="30"/>
      <c r="JP433" s="30"/>
      <c r="JQ433" s="30"/>
      <c r="JR433" s="30"/>
      <c r="JS433" s="30"/>
      <c r="JT433" s="30"/>
      <c r="JU433" s="30"/>
      <c r="JV433" s="30"/>
      <c r="JW433" s="30"/>
      <c r="JX433" s="30"/>
      <c r="JY433" s="30"/>
      <c r="JZ433" s="30"/>
      <c r="KA433" s="30"/>
      <c r="KB433" s="30"/>
      <c r="KC433" s="30"/>
      <c r="KD433" s="30"/>
      <c r="KE433" s="30"/>
      <c r="KF433" s="30"/>
      <c r="KG433" s="30"/>
      <c r="KH433" s="30"/>
      <c r="KI433" s="30"/>
      <c r="KJ433" s="30"/>
      <c r="KK433" s="30"/>
      <c r="KL433" s="30"/>
      <c r="KM433" s="30"/>
      <c r="KN433" s="30"/>
      <c r="KO433" s="30"/>
      <c r="KP433" s="30"/>
      <c r="KQ433" s="30"/>
      <c r="KR433" s="30"/>
      <c r="KS433" s="30"/>
      <c r="KT433" s="30"/>
      <c r="KU433" s="30"/>
      <c r="KV433" s="30"/>
      <c r="KW433" s="30"/>
      <c r="KX433" s="30"/>
      <c r="KY433" s="30"/>
      <c r="KZ433" s="30"/>
      <c r="LA433" s="30"/>
      <c r="LB433" s="30"/>
      <c r="LC433" s="30"/>
      <c r="LD433" s="30"/>
      <c r="LE433" s="30"/>
      <c r="LF433" s="30"/>
      <c r="LG433" s="30"/>
      <c r="LH433" s="30"/>
      <c r="LI433" s="30"/>
      <c r="LJ433" s="30"/>
      <c r="LK433" s="30"/>
      <c r="LL433" s="30"/>
      <c r="LM433" s="30"/>
      <c r="LN433" s="30"/>
      <c r="LO433" s="30"/>
      <c r="LP433" s="30"/>
      <c r="LQ433" s="30"/>
      <c r="LR433" s="30"/>
      <c r="LS433" s="30"/>
      <c r="LT433" s="30"/>
    </row>
    <row r="434" spans="1:332" s="31" customFormat="1" ht="110.25" x14ac:dyDescent="0.25">
      <c r="A434" s="662" t="str">
        <f>CONCATENATE(MUEBLES2[[#This Row],[No..]],"-",MUEBLES2[[#This Row],[No. Area ]],"-",MUEBLES2[[#This Row],[No. Del Bien ]],"-",MUEBLES2[[#This Row],[No. Consecutivo del Bien ]],"-",MUEBLES2[[#This Row],[No. de inventario]])</f>
        <v>01-51-275-008-0428</v>
      </c>
      <c r="B434" s="495"/>
      <c r="C434" s="495" t="s">
        <v>7151</v>
      </c>
      <c r="D434" s="494" t="s">
        <v>4060</v>
      </c>
      <c r="E434" s="495" t="str">
        <f>VLOOKUP(MUEBLES2[[#This Row],[No..]],EDIFICIOS[],2,FALSE)</f>
        <v>PALACIO MUNICIPAL</v>
      </c>
      <c r="F434" s="495" t="str">
        <f>VLOOKUP(MUEBLES2[[#This Row],[No..]],EDIFICIOS[],3,FALSE)</f>
        <v>PALACIO MUNICIPAL, S/N, COLONIA CENTRO</v>
      </c>
      <c r="G434" s="496" t="s">
        <v>4296</v>
      </c>
      <c r="H434" s="494" t="str">
        <f>VLOOKUP(MUEBLES2[[#This Row],[No. Area ]],AREAS[],2,FALSE)</f>
        <v>UNIDAD BÁSICA DE REHABILITACIÓN</v>
      </c>
      <c r="I434" s="496" t="str">
        <f>VLOOKUP(MUEBLES2[[#This Row],[No. Area ]],AREAS[],5,FALSE)</f>
        <v>C. BELEN GONZÁLEZ BARRERA</v>
      </c>
      <c r="J434" s="496">
        <v>119</v>
      </c>
      <c r="K434" s="494" t="str">
        <f>VLOOKUP(MUEBLES2[[#This Row],[Núm. De nomina]],PERSONAL[],2,FALSE)</f>
        <v>C. BELEN GONZÁLEZ BARRERA</v>
      </c>
      <c r="L434" s="523" t="str">
        <f>VLOOKUP(MUEBLES2[[#This Row],[Núm. De nomina]],PERSONAL[],3,FALSE)</f>
        <v xml:space="preserve">TITULAR </v>
      </c>
      <c r="M434" s="494" t="s">
        <v>4908</v>
      </c>
      <c r="N434" s="530" t="s">
        <v>4699</v>
      </c>
      <c r="O434" s="497" t="str">
        <f>VLOOKUP(MUEBLES2[[#This Row],[No. Del Bien ]],BIENES[],2,FALSE)</f>
        <v>SILLÓN</v>
      </c>
      <c r="P434" s="544" t="s">
        <v>3096</v>
      </c>
      <c r="Q434" s="529" t="s">
        <v>5370</v>
      </c>
      <c r="R434" s="535" t="s">
        <v>39</v>
      </c>
      <c r="S434" s="535" t="s">
        <v>39</v>
      </c>
      <c r="T434" s="523" t="s">
        <v>39</v>
      </c>
      <c r="U434" s="535"/>
      <c r="V434" s="545"/>
      <c r="W434" s="536"/>
      <c r="X434" s="537"/>
      <c r="Y434" s="537"/>
      <c r="Z434" s="546" t="s">
        <v>33</v>
      </c>
      <c r="AA434" s="546"/>
      <c r="AB434" s="493"/>
      <c r="AC434" s="600"/>
      <c r="AD434" s="30"/>
      <c r="AE434" s="30"/>
      <c r="AF434" s="30"/>
      <c r="AG434" s="30"/>
      <c r="AH434" s="30"/>
      <c r="AI434" s="30"/>
      <c r="AJ434" s="30"/>
      <c r="AK434" s="30"/>
      <c r="AL434" s="30"/>
      <c r="AM434" s="30"/>
      <c r="AN434" s="30"/>
      <c r="AO434" s="30"/>
      <c r="AP434" s="30"/>
      <c r="AQ434" s="30"/>
      <c r="AR434" s="30"/>
      <c r="AS434" s="30"/>
      <c r="AT434" s="30"/>
      <c r="AU434" s="30"/>
      <c r="AV434" s="30"/>
      <c r="AW434" s="30"/>
      <c r="AX434" s="30"/>
      <c r="AY434" s="30"/>
      <c r="AZ434" s="30"/>
      <c r="BA434" s="30"/>
      <c r="BB434" s="30"/>
      <c r="BC434" s="30"/>
      <c r="BD434" s="30"/>
      <c r="BE434" s="30"/>
      <c r="BF434" s="30"/>
      <c r="BG434" s="30"/>
      <c r="BH434" s="30"/>
      <c r="BI434" s="30"/>
      <c r="BJ434" s="30"/>
      <c r="BK434" s="30"/>
      <c r="BL434" s="30"/>
      <c r="BM434" s="30"/>
      <c r="BN434" s="30"/>
      <c r="BO434" s="30"/>
      <c r="BP434" s="30"/>
      <c r="BQ434" s="30"/>
      <c r="BR434" s="30"/>
      <c r="BS434" s="30"/>
      <c r="BT434" s="30"/>
      <c r="BU434" s="30"/>
      <c r="BV434" s="30"/>
      <c r="BW434" s="30"/>
      <c r="BX434" s="30"/>
      <c r="BY434" s="30"/>
      <c r="BZ434" s="30"/>
      <c r="CA434" s="30"/>
      <c r="CB434" s="30"/>
      <c r="CC434" s="30"/>
      <c r="CD434" s="30"/>
      <c r="CE434" s="30"/>
      <c r="CF434" s="30"/>
      <c r="CG434" s="30"/>
      <c r="CH434" s="30"/>
      <c r="CI434" s="30"/>
      <c r="CJ434" s="30"/>
      <c r="CK434" s="30"/>
      <c r="CL434" s="30"/>
      <c r="CM434" s="30"/>
      <c r="CN434" s="30"/>
      <c r="CO434" s="30"/>
      <c r="CP434" s="30"/>
      <c r="CQ434" s="30"/>
      <c r="CR434" s="30"/>
      <c r="CS434" s="30"/>
      <c r="CT434" s="30"/>
      <c r="CU434" s="30"/>
      <c r="CV434" s="30"/>
      <c r="CW434" s="30"/>
      <c r="CX434" s="30"/>
      <c r="CY434" s="30"/>
      <c r="CZ434" s="30"/>
      <c r="DA434" s="30"/>
      <c r="DB434" s="30"/>
      <c r="DC434" s="30"/>
      <c r="DD434" s="30"/>
      <c r="DE434" s="30"/>
      <c r="DF434" s="30"/>
      <c r="DG434" s="30"/>
      <c r="DH434" s="30"/>
      <c r="DI434" s="30"/>
      <c r="DJ434" s="30"/>
      <c r="DK434" s="30"/>
      <c r="DL434" s="30"/>
      <c r="DM434" s="30"/>
      <c r="DN434" s="30"/>
      <c r="DO434" s="30"/>
      <c r="DP434" s="30"/>
      <c r="DQ434" s="30"/>
      <c r="DR434" s="30"/>
      <c r="DS434" s="30"/>
      <c r="DT434" s="30"/>
      <c r="DU434" s="30"/>
      <c r="DV434" s="30"/>
      <c r="DW434" s="30"/>
      <c r="DX434" s="30"/>
      <c r="DY434" s="30"/>
      <c r="DZ434" s="30"/>
      <c r="EA434" s="30"/>
      <c r="EB434" s="30"/>
      <c r="EC434" s="30"/>
      <c r="ED434" s="30"/>
      <c r="EE434" s="30"/>
      <c r="EF434" s="30"/>
      <c r="EG434" s="30"/>
      <c r="EH434" s="30"/>
      <c r="EI434" s="30"/>
      <c r="EJ434" s="30"/>
      <c r="EK434" s="30"/>
      <c r="EL434" s="30"/>
      <c r="EM434" s="30"/>
      <c r="EN434" s="30"/>
      <c r="EO434" s="30"/>
      <c r="EP434" s="30"/>
      <c r="EQ434" s="30"/>
      <c r="ER434" s="30"/>
      <c r="ES434" s="30"/>
      <c r="ET434" s="30"/>
      <c r="EU434" s="30"/>
      <c r="EV434" s="30"/>
      <c r="EW434" s="30"/>
      <c r="EX434" s="30"/>
      <c r="EY434" s="30"/>
      <c r="EZ434" s="30"/>
      <c r="FA434" s="30"/>
      <c r="FB434" s="30"/>
      <c r="FC434" s="30"/>
      <c r="FD434" s="30"/>
      <c r="FE434" s="30"/>
      <c r="FF434" s="30"/>
      <c r="FG434" s="30"/>
      <c r="FH434" s="30"/>
      <c r="FI434" s="30"/>
      <c r="FJ434" s="30"/>
      <c r="FK434" s="30"/>
      <c r="FL434" s="30"/>
      <c r="FM434" s="30"/>
      <c r="FN434" s="30"/>
      <c r="FO434" s="30"/>
      <c r="FP434" s="30"/>
      <c r="FQ434" s="30"/>
      <c r="FR434" s="30"/>
      <c r="FS434" s="30"/>
      <c r="FT434" s="30"/>
      <c r="FU434" s="30"/>
      <c r="FV434" s="30"/>
      <c r="FW434" s="30"/>
      <c r="FX434" s="30"/>
      <c r="FY434" s="30"/>
      <c r="FZ434" s="30"/>
      <c r="GA434" s="30"/>
      <c r="GB434" s="30"/>
      <c r="GC434" s="30"/>
      <c r="GD434" s="30"/>
      <c r="GE434" s="30"/>
      <c r="GF434" s="30"/>
      <c r="GG434" s="30"/>
      <c r="GH434" s="30"/>
      <c r="GI434" s="30"/>
      <c r="GJ434" s="30"/>
      <c r="GK434" s="30"/>
      <c r="GL434" s="30"/>
      <c r="GM434" s="30"/>
      <c r="GN434" s="30"/>
      <c r="GO434" s="30"/>
      <c r="GP434" s="30"/>
      <c r="GQ434" s="30"/>
      <c r="GR434" s="30"/>
      <c r="GS434" s="30"/>
      <c r="GT434" s="30"/>
      <c r="GU434" s="30"/>
      <c r="GV434" s="30"/>
      <c r="GW434" s="30"/>
      <c r="GX434" s="30"/>
      <c r="GY434" s="30"/>
      <c r="GZ434" s="30"/>
      <c r="HA434" s="30"/>
      <c r="HB434" s="30"/>
      <c r="HC434" s="30"/>
      <c r="HD434" s="30"/>
      <c r="HE434" s="30"/>
      <c r="HF434" s="30"/>
      <c r="HG434" s="30"/>
      <c r="HH434" s="30"/>
      <c r="HI434" s="30"/>
      <c r="HJ434" s="30"/>
      <c r="HK434" s="30"/>
      <c r="HL434" s="30"/>
      <c r="HM434" s="30"/>
      <c r="HN434" s="30"/>
      <c r="HO434" s="30"/>
      <c r="HP434" s="30"/>
      <c r="HQ434" s="30"/>
      <c r="HR434" s="30"/>
      <c r="HS434" s="30"/>
      <c r="HT434" s="30"/>
      <c r="HU434" s="30"/>
      <c r="HV434" s="30"/>
      <c r="HW434" s="30"/>
      <c r="HX434" s="30"/>
      <c r="HY434" s="30"/>
      <c r="HZ434" s="30"/>
      <c r="IA434" s="30"/>
      <c r="IB434" s="30"/>
      <c r="IC434" s="30"/>
      <c r="ID434" s="30"/>
      <c r="IE434" s="30"/>
      <c r="IF434" s="30"/>
      <c r="IG434" s="30"/>
      <c r="IH434" s="30"/>
      <c r="II434" s="30"/>
      <c r="IJ434" s="30"/>
      <c r="IK434" s="30"/>
      <c r="IL434" s="30"/>
      <c r="IM434" s="30"/>
      <c r="IN434" s="30"/>
      <c r="IO434" s="30"/>
      <c r="IP434" s="30"/>
      <c r="IQ434" s="30"/>
      <c r="IR434" s="30"/>
      <c r="IS434" s="30"/>
      <c r="IT434" s="30"/>
      <c r="IU434" s="30"/>
      <c r="IV434" s="30"/>
      <c r="IW434" s="30"/>
      <c r="IX434" s="30"/>
      <c r="IY434" s="30"/>
      <c r="IZ434" s="30"/>
      <c r="JA434" s="30"/>
      <c r="JB434" s="30"/>
      <c r="JC434" s="30"/>
      <c r="JD434" s="30"/>
      <c r="JE434" s="30"/>
      <c r="JF434" s="30"/>
      <c r="JG434" s="30"/>
      <c r="JH434" s="30"/>
      <c r="JI434" s="30"/>
      <c r="JJ434" s="30"/>
      <c r="JK434" s="30"/>
      <c r="JL434" s="30"/>
      <c r="JM434" s="30"/>
      <c r="JN434" s="30"/>
      <c r="JO434" s="30"/>
      <c r="JP434" s="30"/>
      <c r="JQ434" s="30"/>
      <c r="JR434" s="30"/>
      <c r="JS434" s="30"/>
      <c r="JT434" s="30"/>
      <c r="JU434" s="30"/>
      <c r="JV434" s="30"/>
      <c r="JW434" s="30"/>
      <c r="JX434" s="30"/>
      <c r="JY434" s="30"/>
      <c r="JZ434" s="30"/>
      <c r="KA434" s="30"/>
      <c r="KB434" s="30"/>
      <c r="KC434" s="30"/>
      <c r="KD434" s="30"/>
      <c r="KE434" s="30"/>
      <c r="KF434" s="30"/>
      <c r="KG434" s="30"/>
      <c r="KH434" s="30"/>
      <c r="KI434" s="30"/>
      <c r="KJ434" s="30"/>
      <c r="KK434" s="30"/>
      <c r="KL434" s="30"/>
      <c r="KM434" s="30"/>
      <c r="KN434" s="30"/>
      <c r="KO434" s="30"/>
      <c r="KP434" s="30"/>
      <c r="KQ434" s="30"/>
      <c r="KR434" s="30"/>
      <c r="KS434" s="30"/>
      <c r="KT434" s="30"/>
      <c r="KU434" s="30"/>
      <c r="KV434" s="30"/>
      <c r="KW434" s="30"/>
      <c r="KX434" s="30"/>
      <c r="KY434" s="30"/>
      <c r="KZ434" s="30"/>
      <c r="LA434" s="30"/>
      <c r="LB434" s="30"/>
      <c r="LC434" s="30"/>
      <c r="LD434" s="30"/>
      <c r="LE434" s="30"/>
      <c r="LF434" s="30"/>
      <c r="LG434" s="30"/>
      <c r="LH434" s="30"/>
      <c r="LI434" s="30"/>
      <c r="LJ434" s="30"/>
      <c r="LK434" s="30"/>
      <c r="LL434" s="30"/>
      <c r="LM434" s="30"/>
      <c r="LN434" s="30"/>
      <c r="LO434" s="30"/>
      <c r="LP434" s="30"/>
      <c r="LQ434" s="30"/>
      <c r="LR434" s="30"/>
      <c r="LS434" s="30"/>
      <c r="LT434" s="30"/>
    </row>
    <row r="435" spans="1:332" s="31" customFormat="1" ht="220.5" x14ac:dyDescent="0.25">
      <c r="A435" s="662" t="str">
        <f>CONCATENATE(MUEBLES2[[#This Row],[No..]],"-",MUEBLES2[[#This Row],[No. Area ]],"-",MUEBLES2[[#This Row],[No. Del Bien ]],"-",MUEBLES2[[#This Row],[No. Consecutivo del Bien ]],"-",MUEBLES2[[#This Row],[No. de inventario]])</f>
        <v>05-48-271-028-0429</v>
      </c>
      <c r="B435" s="495"/>
      <c r="C435" s="495" t="s">
        <v>7152</v>
      </c>
      <c r="D435" s="494" t="s">
        <v>4063</v>
      </c>
      <c r="E435" s="495" t="str">
        <f>VLOOKUP(MUEBLES2[[#This Row],[No..]],EDIFICIOS[],2,FALSE)</f>
        <v>SISTEMA MUNICIPAL DIF</v>
      </c>
      <c r="F435" s="495" t="str">
        <f>VLOOKUP(MUEBLES2[[#This Row],[No..]],EDIFICIOS[],3,FALSE)</f>
        <v>AV. REFORMA S/N, SECCIÓN NORTE, MANZANA 2, SANTIAGO DE ANAYA, HIDALGO</v>
      </c>
      <c r="G435" s="496" t="s">
        <v>4293</v>
      </c>
      <c r="H435" s="494" t="str">
        <f>VLOOKUP(MUEBLES2[[#This Row],[No. Area ]],AREAS[],2,FALSE)</f>
        <v>SISTEMA MUNICIPAL PARA EL DESARROLLO INTEGRAL DE LA FAMILIA</v>
      </c>
      <c r="I435" s="496" t="str">
        <f>VLOOKUP(MUEBLES2[[#This Row],[No. Area ]],AREAS[],5,FALSE)</f>
        <v>C. BELEN GONZÁLEZ BARRERA</v>
      </c>
      <c r="J435" s="496">
        <v>48</v>
      </c>
      <c r="K435" s="494" t="str">
        <f>VLOOKUP(MUEBLES2[[#This Row],[Núm. De nomina]],PERSONAL[],2,FALSE)</f>
        <v>P. LIC. EN EDUC. DIBLAIN PÉREZ CRUZ</v>
      </c>
      <c r="L435" s="523" t="str">
        <f>VLOOKUP(MUEBLES2[[#This Row],[Núm. De nomina]],PERSONAL[],3,FALSE)</f>
        <v>AUXILIAR ADMINISTRATIVO</v>
      </c>
      <c r="M435" s="494" t="s">
        <v>4904</v>
      </c>
      <c r="N435" s="530" t="s">
        <v>4719</v>
      </c>
      <c r="O435" s="497" t="str">
        <f>VLOOKUP(MUEBLES2[[#This Row],[No. Del Bien ]],BIENES[],2,FALSE)</f>
        <v xml:space="preserve">SILLA AJUSTABLE </v>
      </c>
      <c r="P435" s="544" t="s">
        <v>3098</v>
      </c>
      <c r="Q435" s="529" t="s">
        <v>5371</v>
      </c>
      <c r="R435" s="535" t="s">
        <v>39</v>
      </c>
      <c r="S435" s="535" t="s">
        <v>39</v>
      </c>
      <c r="T435" s="523" t="s">
        <v>39</v>
      </c>
      <c r="U435" s="535"/>
      <c r="V435" s="545"/>
      <c r="W435" s="536"/>
      <c r="X435" s="537"/>
      <c r="Y435" s="537"/>
      <c r="Z435" s="546" t="s">
        <v>26</v>
      </c>
      <c r="AA435" s="546"/>
      <c r="AB435" s="493"/>
      <c r="AC435" s="600"/>
      <c r="AD435" s="30"/>
      <c r="AE435" s="30"/>
      <c r="AF435" s="30"/>
      <c r="AG435" s="30"/>
      <c r="AH435" s="30"/>
      <c r="AI435" s="30"/>
      <c r="AJ435" s="30"/>
      <c r="AK435" s="30"/>
      <c r="AL435" s="30"/>
      <c r="AM435" s="30"/>
      <c r="AN435" s="30"/>
      <c r="AO435" s="30"/>
      <c r="AP435" s="30"/>
      <c r="AQ435" s="30"/>
      <c r="AR435" s="30"/>
      <c r="AS435" s="30"/>
      <c r="AT435" s="30"/>
      <c r="AU435" s="30"/>
      <c r="AV435" s="30"/>
      <c r="AW435" s="30"/>
      <c r="AX435" s="30"/>
      <c r="AY435" s="30"/>
      <c r="AZ435" s="30"/>
      <c r="BA435" s="30"/>
      <c r="BB435" s="30"/>
      <c r="BC435" s="30"/>
      <c r="BD435" s="30"/>
      <c r="BE435" s="30"/>
      <c r="BF435" s="30"/>
      <c r="BG435" s="30"/>
      <c r="BH435" s="30"/>
      <c r="BI435" s="30"/>
      <c r="BJ435" s="30"/>
      <c r="BK435" s="30"/>
      <c r="BL435" s="30"/>
      <c r="BM435" s="30"/>
      <c r="BN435" s="30"/>
      <c r="BO435" s="30"/>
      <c r="BP435" s="30"/>
      <c r="BQ435" s="30"/>
      <c r="BR435" s="30"/>
      <c r="BS435" s="30"/>
      <c r="BT435" s="30"/>
      <c r="BU435" s="30"/>
      <c r="BV435" s="30"/>
      <c r="BW435" s="30"/>
      <c r="BX435" s="30"/>
      <c r="BY435" s="30"/>
      <c r="BZ435" s="30"/>
      <c r="CA435" s="30"/>
      <c r="CB435" s="30"/>
      <c r="CC435" s="30"/>
      <c r="CD435" s="30"/>
      <c r="CE435" s="30"/>
      <c r="CF435" s="30"/>
      <c r="CG435" s="30"/>
      <c r="CH435" s="30"/>
      <c r="CI435" s="30"/>
      <c r="CJ435" s="30"/>
      <c r="CK435" s="30"/>
      <c r="CL435" s="30"/>
      <c r="CM435" s="30"/>
      <c r="CN435" s="30"/>
      <c r="CO435" s="30"/>
      <c r="CP435" s="30"/>
      <c r="CQ435" s="30"/>
      <c r="CR435" s="30"/>
      <c r="CS435" s="30"/>
      <c r="CT435" s="30"/>
      <c r="CU435" s="30"/>
      <c r="CV435" s="30"/>
      <c r="CW435" s="30"/>
      <c r="CX435" s="30"/>
      <c r="CY435" s="30"/>
      <c r="CZ435" s="30"/>
      <c r="DA435" s="30"/>
      <c r="DB435" s="30"/>
      <c r="DC435" s="30"/>
      <c r="DD435" s="30"/>
      <c r="DE435" s="30"/>
      <c r="DF435" s="30"/>
      <c r="DG435" s="30"/>
      <c r="DH435" s="30"/>
      <c r="DI435" s="30"/>
      <c r="DJ435" s="30"/>
      <c r="DK435" s="30"/>
      <c r="DL435" s="30"/>
      <c r="DM435" s="30"/>
      <c r="DN435" s="30"/>
      <c r="DO435" s="30"/>
      <c r="DP435" s="30"/>
      <c r="DQ435" s="30"/>
      <c r="DR435" s="30"/>
      <c r="DS435" s="30"/>
      <c r="DT435" s="30"/>
      <c r="DU435" s="30"/>
      <c r="DV435" s="30"/>
      <c r="DW435" s="30"/>
      <c r="DX435" s="30"/>
      <c r="DY435" s="30"/>
      <c r="DZ435" s="30"/>
      <c r="EA435" s="30"/>
      <c r="EB435" s="30"/>
      <c r="EC435" s="30"/>
      <c r="ED435" s="30"/>
      <c r="EE435" s="30"/>
      <c r="EF435" s="30"/>
      <c r="EG435" s="30"/>
      <c r="EH435" s="30"/>
      <c r="EI435" s="30"/>
      <c r="EJ435" s="30"/>
      <c r="EK435" s="30"/>
      <c r="EL435" s="30"/>
      <c r="EM435" s="30"/>
      <c r="EN435" s="30"/>
      <c r="EO435" s="30"/>
      <c r="EP435" s="30"/>
      <c r="EQ435" s="30"/>
      <c r="ER435" s="30"/>
      <c r="ES435" s="30"/>
      <c r="ET435" s="30"/>
      <c r="EU435" s="30"/>
      <c r="EV435" s="30"/>
      <c r="EW435" s="30"/>
      <c r="EX435" s="30"/>
      <c r="EY435" s="30"/>
      <c r="EZ435" s="30"/>
      <c r="FA435" s="30"/>
      <c r="FB435" s="30"/>
      <c r="FC435" s="30"/>
      <c r="FD435" s="30"/>
      <c r="FE435" s="30"/>
      <c r="FF435" s="30"/>
      <c r="FG435" s="30"/>
      <c r="FH435" s="30"/>
      <c r="FI435" s="30"/>
      <c r="FJ435" s="30"/>
      <c r="FK435" s="30"/>
      <c r="FL435" s="30"/>
      <c r="FM435" s="30"/>
      <c r="FN435" s="30"/>
      <c r="FO435" s="30"/>
      <c r="FP435" s="30"/>
      <c r="FQ435" s="30"/>
      <c r="FR435" s="30"/>
      <c r="FS435" s="30"/>
      <c r="FT435" s="30"/>
      <c r="FU435" s="30"/>
      <c r="FV435" s="30"/>
      <c r="FW435" s="30"/>
      <c r="FX435" s="30"/>
      <c r="FY435" s="30"/>
      <c r="FZ435" s="30"/>
      <c r="GA435" s="30"/>
      <c r="GB435" s="30"/>
      <c r="GC435" s="30"/>
      <c r="GD435" s="30"/>
      <c r="GE435" s="30"/>
      <c r="GF435" s="30"/>
      <c r="GG435" s="30"/>
      <c r="GH435" s="30"/>
      <c r="GI435" s="30"/>
      <c r="GJ435" s="30"/>
      <c r="GK435" s="30"/>
      <c r="GL435" s="30"/>
      <c r="GM435" s="30"/>
      <c r="GN435" s="30"/>
      <c r="GO435" s="30"/>
      <c r="GP435" s="30"/>
      <c r="GQ435" s="30"/>
      <c r="GR435" s="30"/>
      <c r="GS435" s="30"/>
      <c r="GT435" s="30"/>
      <c r="GU435" s="30"/>
      <c r="GV435" s="30"/>
      <c r="GW435" s="30"/>
      <c r="GX435" s="30"/>
      <c r="GY435" s="30"/>
      <c r="GZ435" s="30"/>
      <c r="HA435" s="30"/>
      <c r="HB435" s="30"/>
      <c r="HC435" s="30"/>
      <c r="HD435" s="30"/>
      <c r="HE435" s="30"/>
      <c r="HF435" s="30"/>
      <c r="HG435" s="30"/>
      <c r="HH435" s="30"/>
      <c r="HI435" s="30"/>
      <c r="HJ435" s="30"/>
      <c r="HK435" s="30"/>
      <c r="HL435" s="30"/>
      <c r="HM435" s="30"/>
      <c r="HN435" s="30"/>
      <c r="HO435" s="30"/>
      <c r="HP435" s="30"/>
      <c r="HQ435" s="30"/>
      <c r="HR435" s="30"/>
      <c r="HS435" s="30"/>
      <c r="HT435" s="30"/>
      <c r="HU435" s="30"/>
      <c r="HV435" s="30"/>
      <c r="HW435" s="30"/>
      <c r="HX435" s="30"/>
      <c r="HY435" s="30"/>
      <c r="HZ435" s="30"/>
      <c r="IA435" s="30"/>
      <c r="IB435" s="30"/>
      <c r="IC435" s="30"/>
      <c r="ID435" s="30"/>
      <c r="IE435" s="30"/>
      <c r="IF435" s="30"/>
      <c r="IG435" s="30"/>
      <c r="IH435" s="30"/>
      <c r="II435" s="30"/>
      <c r="IJ435" s="30"/>
      <c r="IK435" s="30"/>
      <c r="IL435" s="30"/>
      <c r="IM435" s="30"/>
      <c r="IN435" s="30"/>
      <c r="IO435" s="30"/>
      <c r="IP435" s="30"/>
      <c r="IQ435" s="30"/>
      <c r="IR435" s="30"/>
      <c r="IS435" s="30"/>
      <c r="IT435" s="30"/>
      <c r="IU435" s="30"/>
      <c r="IV435" s="30"/>
      <c r="IW435" s="30"/>
      <c r="IX435" s="30"/>
      <c r="IY435" s="30"/>
      <c r="IZ435" s="30"/>
      <c r="JA435" s="30"/>
      <c r="JB435" s="30"/>
      <c r="JC435" s="30"/>
      <c r="JD435" s="30"/>
      <c r="JE435" s="30"/>
      <c r="JF435" s="30"/>
      <c r="JG435" s="30"/>
      <c r="JH435" s="30"/>
      <c r="JI435" s="30"/>
      <c r="JJ435" s="30"/>
      <c r="JK435" s="30"/>
      <c r="JL435" s="30"/>
      <c r="JM435" s="30"/>
      <c r="JN435" s="30"/>
      <c r="JO435" s="30"/>
      <c r="JP435" s="30"/>
      <c r="JQ435" s="30"/>
      <c r="JR435" s="30"/>
      <c r="JS435" s="30"/>
      <c r="JT435" s="30"/>
      <c r="JU435" s="30"/>
      <c r="JV435" s="30"/>
      <c r="JW435" s="30"/>
      <c r="JX435" s="30"/>
      <c r="JY435" s="30"/>
      <c r="JZ435" s="30"/>
      <c r="KA435" s="30"/>
      <c r="KB435" s="30"/>
      <c r="KC435" s="30"/>
      <c r="KD435" s="30"/>
      <c r="KE435" s="30"/>
      <c r="KF435" s="30"/>
      <c r="KG435" s="30"/>
      <c r="KH435" s="30"/>
      <c r="KI435" s="30"/>
      <c r="KJ435" s="30"/>
      <c r="KK435" s="30"/>
      <c r="KL435" s="30"/>
      <c r="KM435" s="30"/>
      <c r="KN435" s="30"/>
      <c r="KO435" s="30"/>
      <c r="KP435" s="30"/>
      <c r="KQ435" s="30"/>
      <c r="KR435" s="30"/>
      <c r="KS435" s="30"/>
      <c r="KT435" s="30"/>
      <c r="KU435" s="30"/>
      <c r="KV435" s="30"/>
      <c r="KW435" s="30"/>
      <c r="KX435" s="30"/>
      <c r="KY435" s="30"/>
      <c r="KZ435" s="30"/>
      <c r="LA435" s="30"/>
      <c r="LB435" s="30"/>
      <c r="LC435" s="30"/>
      <c r="LD435" s="30"/>
      <c r="LE435" s="30"/>
      <c r="LF435" s="30"/>
      <c r="LG435" s="30"/>
      <c r="LH435" s="30"/>
      <c r="LI435" s="30"/>
      <c r="LJ435" s="30"/>
      <c r="LK435" s="30"/>
      <c r="LL435" s="30"/>
      <c r="LM435" s="30"/>
      <c r="LN435" s="30"/>
      <c r="LO435" s="30"/>
      <c r="LP435" s="30"/>
      <c r="LQ435" s="30"/>
      <c r="LR435" s="30"/>
      <c r="LS435" s="30"/>
      <c r="LT435" s="30"/>
    </row>
    <row r="436" spans="1:332" s="31" customFormat="1" ht="220.5" x14ac:dyDescent="0.25">
      <c r="A436" s="662" t="str">
        <f>CONCATENATE(MUEBLES2[[#This Row],[No..]],"-",MUEBLES2[[#This Row],[No. Area ]],"-",MUEBLES2[[#This Row],[No. Del Bien ]],"-",MUEBLES2[[#This Row],[No. Consecutivo del Bien ]],"-",MUEBLES2[[#This Row],[No. de inventario]])</f>
        <v>05-48-271-029-0430</v>
      </c>
      <c r="B436" s="495"/>
      <c r="C436" s="495" t="s">
        <v>7153</v>
      </c>
      <c r="D436" s="494" t="s">
        <v>4063</v>
      </c>
      <c r="E436" s="495" t="str">
        <f>VLOOKUP(MUEBLES2[[#This Row],[No..]],EDIFICIOS[],2,FALSE)</f>
        <v>SISTEMA MUNICIPAL DIF</v>
      </c>
      <c r="F436" s="495" t="str">
        <f>VLOOKUP(MUEBLES2[[#This Row],[No..]],EDIFICIOS[],3,FALSE)</f>
        <v>AV. REFORMA S/N, SECCIÓN NORTE, MANZANA 2, SANTIAGO DE ANAYA, HIDALGO</v>
      </c>
      <c r="G436" s="496" t="s">
        <v>4293</v>
      </c>
      <c r="H436" s="494" t="str">
        <f>VLOOKUP(MUEBLES2[[#This Row],[No. Area ]],AREAS[],2,FALSE)</f>
        <v>SISTEMA MUNICIPAL PARA EL DESARROLLO INTEGRAL DE LA FAMILIA</v>
      </c>
      <c r="I436" s="496" t="str">
        <f>VLOOKUP(MUEBLES2[[#This Row],[No. Area ]],AREAS[],5,FALSE)</f>
        <v>C. BELEN GONZÁLEZ BARRERA</v>
      </c>
      <c r="J436" s="496">
        <v>119</v>
      </c>
      <c r="K436" s="494" t="str">
        <f>VLOOKUP(MUEBLES2[[#This Row],[Núm. De nomina]],PERSONAL[],2,FALSE)</f>
        <v>C. BELEN GONZÁLEZ BARRERA</v>
      </c>
      <c r="L436" s="523" t="str">
        <f>VLOOKUP(MUEBLES2[[#This Row],[Núm. De nomina]],PERSONAL[],3,FALSE)</f>
        <v xml:space="preserve">TITULAR </v>
      </c>
      <c r="M436" s="494" t="s">
        <v>4904</v>
      </c>
      <c r="N436" s="530" t="s">
        <v>4720</v>
      </c>
      <c r="O436" s="497" t="str">
        <f>VLOOKUP(MUEBLES2[[#This Row],[No. Del Bien ]],BIENES[],2,FALSE)</f>
        <v xml:space="preserve">SILLA AJUSTABLE </v>
      </c>
      <c r="P436" s="499" t="s">
        <v>2405</v>
      </c>
      <c r="Q436" s="529" t="s">
        <v>5372</v>
      </c>
      <c r="R436" s="535" t="s">
        <v>39</v>
      </c>
      <c r="S436" s="535" t="s">
        <v>39</v>
      </c>
      <c r="T436" s="523" t="s">
        <v>39</v>
      </c>
      <c r="U436" s="535"/>
      <c r="V436" s="545"/>
      <c r="W436" s="536"/>
      <c r="X436" s="537"/>
      <c r="Y436" s="537"/>
      <c r="Z436" s="546" t="s">
        <v>26</v>
      </c>
      <c r="AA436" s="546"/>
      <c r="AB436" s="493"/>
      <c r="AC436" s="600"/>
      <c r="AD436" s="30"/>
      <c r="AE436" s="30"/>
      <c r="AF436" s="30"/>
      <c r="AG436" s="30"/>
      <c r="AH436" s="30"/>
      <c r="AI436" s="30"/>
      <c r="AJ436" s="30"/>
      <c r="AK436" s="30"/>
      <c r="AL436" s="30"/>
      <c r="AM436" s="30"/>
      <c r="AN436" s="30"/>
      <c r="AO436" s="30"/>
      <c r="AP436" s="30"/>
      <c r="AQ436" s="30"/>
      <c r="AR436" s="30"/>
      <c r="AS436" s="30"/>
      <c r="AT436" s="30"/>
      <c r="AU436" s="30"/>
      <c r="AV436" s="30"/>
      <c r="AW436" s="30"/>
      <c r="AX436" s="30"/>
      <c r="AY436" s="30"/>
      <c r="AZ436" s="30"/>
      <c r="BA436" s="30"/>
      <c r="BB436" s="30"/>
      <c r="BC436" s="30"/>
      <c r="BD436" s="30"/>
      <c r="BE436" s="30"/>
      <c r="BF436" s="30"/>
      <c r="BG436" s="30"/>
      <c r="BH436" s="30"/>
      <c r="BI436" s="30"/>
      <c r="BJ436" s="30"/>
      <c r="BK436" s="30"/>
      <c r="BL436" s="30"/>
      <c r="BM436" s="30"/>
      <c r="BN436" s="30"/>
      <c r="BO436" s="30"/>
      <c r="BP436" s="30"/>
      <c r="BQ436" s="30"/>
      <c r="BR436" s="30"/>
      <c r="BS436" s="30"/>
      <c r="BT436" s="30"/>
      <c r="BU436" s="30"/>
      <c r="BV436" s="30"/>
      <c r="BW436" s="30"/>
      <c r="BX436" s="30"/>
      <c r="BY436" s="30"/>
      <c r="BZ436" s="30"/>
      <c r="CA436" s="30"/>
      <c r="CB436" s="30"/>
      <c r="CC436" s="30"/>
      <c r="CD436" s="30"/>
      <c r="CE436" s="30"/>
      <c r="CF436" s="30"/>
      <c r="CG436" s="30"/>
      <c r="CH436" s="30"/>
      <c r="CI436" s="30"/>
      <c r="CJ436" s="30"/>
      <c r="CK436" s="30"/>
      <c r="CL436" s="30"/>
      <c r="CM436" s="30"/>
      <c r="CN436" s="30"/>
      <c r="CO436" s="30"/>
      <c r="CP436" s="30"/>
      <c r="CQ436" s="30"/>
      <c r="CR436" s="30"/>
      <c r="CS436" s="30"/>
      <c r="CT436" s="30"/>
      <c r="CU436" s="30"/>
      <c r="CV436" s="30"/>
      <c r="CW436" s="30"/>
      <c r="CX436" s="30"/>
      <c r="CY436" s="30"/>
      <c r="CZ436" s="30"/>
      <c r="DA436" s="30"/>
      <c r="DB436" s="30"/>
      <c r="DC436" s="30"/>
      <c r="DD436" s="30"/>
      <c r="DE436" s="30"/>
      <c r="DF436" s="30"/>
      <c r="DG436" s="30"/>
      <c r="DH436" s="30"/>
      <c r="DI436" s="30"/>
      <c r="DJ436" s="30"/>
      <c r="DK436" s="30"/>
      <c r="DL436" s="30"/>
      <c r="DM436" s="30"/>
      <c r="DN436" s="30"/>
      <c r="DO436" s="30"/>
      <c r="DP436" s="30"/>
      <c r="DQ436" s="30"/>
      <c r="DR436" s="30"/>
      <c r="DS436" s="30"/>
      <c r="DT436" s="30"/>
      <c r="DU436" s="30"/>
      <c r="DV436" s="30"/>
      <c r="DW436" s="30"/>
      <c r="DX436" s="30"/>
      <c r="DY436" s="30"/>
      <c r="DZ436" s="30"/>
      <c r="EA436" s="30"/>
      <c r="EB436" s="30"/>
      <c r="EC436" s="30"/>
      <c r="ED436" s="30"/>
      <c r="EE436" s="30"/>
      <c r="EF436" s="30"/>
      <c r="EG436" s="30"/>
      <c r="EH436" s="30"/>
      <c r="EI436" s="30"/>
      <c r="EJ436" s="30"/>
      <c r="EK436" s="30"/>
      <c r="EL436" s="30"/>
      <c r="EM436" s="30"/>
      <c r="EN436" s="30"/>
      <c r="EO436" s="30"/>
      <c r="EP436" s="30"/>
      <c r="EQ436" s="30"/>
      <c r="ER436" s="30"/>
      <c r="ES436" s="30"/>
      <c r="ET436" s="30"/>
      <c r="EU436" s="30"/>
      <c r="EV436" s="30"/>
      <c r="EW436" s="30"/>
      <c r="EX436" s="30"/>
      <c r="EY436" s="30"/>
      <c r="EZ436" s="30"/>
      <c r="FA436" s="30"/>
      <c r="FB436" s="30"/>
      <c r="FC436" s="30"/>
      <c r="FD436" s="30"/>
      <c r="FE436" s="30"/>
      <c r="FF436" s="30"/>
      <c r="FG436" s="30"/>
      <c r="FH436" s="30"/>
      <c r="FI436" s="30"/>
      <c r="FJ436" s="30"/>
      <c r="FK436" s="30"/>
      <c r="FL436" s="30"/>
      <c r="FM436" s="30"/>
      <c r="FN436" s="30"/>
      <c r="FO436" s="30"/>
      <c r="FP436" s="30"/>
      <c r="FQ436" s="30"/>
      <c r="FR436" s="30"/>
      <c r="FS436" s="30"/>
      <c r="FT436" s="30"/>
      <c r="FU436" s="30"/>
      <c r="FV436" s="30"/>
      <c r="FW436" s="30"/>
      <c r="FX436" s="30"/>
      <c r="FY436" s="30"/>
      <c r="FZ436" s="30"/>
      <c r="GA436" s="30"/>
      <c r="GB436" s="30"/>
      <c r="GC436" s="30"/>
      <c r="GD436" s="30"/>
      <c r="GE436" s="30"/>
      <c r="GF436" s="30"/>
      <c r="GG436" s="30"/>
      <c r="GH436" s="30"/>
      <c r="GI436" s="30"/>
      <c r="GJ436" s="30"/>
      <c r="GK436" s="30"/>
      <c r="GL436" s="30"/>
      <c r="GM436" s="30"/>
      <c r="GN436" s="30"/>
      <c r="GO436" s="30"/>
      <c r="GP436" s="30"/>
      <c r="GQ436" s="30"/>
      <c r="GR436" s="30"/>
      <c r="GS436" s="30"/>
      <c r="GT436" s="30"/>
      <c r="GU436" s="30"/>
      <c r="GV436" s="30"/>
      <c r="GW436" s="30"/>
      <c r="GX436" s="30"/>
      <c r="GY436" s="30"/>
      <c r="GZ436" s="30"/>
      <c r="HA436" s="30"/>
      <c r="HB436" s="30"/>
      <c r="HC436" s="30"/>
      <c r="HD436" s="30"/>
      <c r="HE436" s="30"/>
      <c r="HF436" s="30"/>
      <c r="HG436" s="30"/>
      <c r="HH436" s="30"/>
      <c r="HI436" s="30"/>
      <c r="HJ436" s="30"/>
      <c r="HK436" s="30"/>
      <c r="HL436" s="30"/>
      <c r="HM436" s="30"/>
      <c r="HN436" s="30"/>
      <c r="HO436" s="30"/>
      <c r="HP436" s="30"/>
      <c r="HQ436" s="30"/>
      <c r="HR436" s="30"/>
      <c r="HS436" s="30"/>
      <c r="HT436" s="30"/>
      <c r="HU436" s="30"/>
      <c r="HV436" s="30"/>
      <c r="HW436" s="30"/>
      <c r="HX436" s="30"/>
      <c r="HY436" s="30"/>
      <c r="HZ436" s="30"/>
      <c r="IA436" s="30"/>
      <c r="IB436" s="30"/>
      <c r="IC436" s="30"/>
      <c r="ID436" s="30"/>
      <c r="IE436" s="30"/>
      <c r="IF436" s="30"/>
      <c r="IG436" s="30"/>
      <c r="IH436" s="30"/>
      <c r="II436" s="30"/>
      <c r="IJ436" s="30"/>
      <c r="IK436" s="30"/>
      <c r="IL436" s="30"/>
      <c r="IM436" s="30"/>
      <c r="IN436" s="30"/>
      <c r="IO436" s="30"/>
      <c r="IP436" s="30"/>
      <c r="IQ436" s="30"/>
      <c r="IR436" s="30"/>
      <c r="IS436" s="30"/>
      <c r="IT436" s="30"/>
      <c r="IU436" s="30"/>
      <c r="IV436" s="30"/>
      <c r="IW436" s="30"/>
      <c r="IX436" s="30"/>
      <c r="IY436" s="30"/>
      <c r="IZ436" s="30"/>
      <c r="JA436" s="30"/>
      <c r="JB436" s="30"/>
      <c r="JC436" s="30"/>
      <c r="JD436" s="30"/>
      <c r="JE436" s="30"/>
      <c r="JF436" s="30"/>
      <c r="JG436" s="30"/>
      <c r="JH436" s="30"/>
      <c r="JI436" s="30"/>
      <c r="JJ436" s="30"/>
      <c r="JK436" s="30"/>
      <c r="JL436" s="30"/>
      <c r="JM436" s="30"/>
      <c r="JN436" s="30"/>
      <c r="JO436" s="30"/>
      <c r="JP436" s="30"/>
      <c r="JQ436" s="30"/>
      <c r="JR436" s="30"/>
      <c r="JS436" s="30"/>
      <c r="JT436" s="30"/>
      <c r="JU436" s="30"/>
      <c r="JV436" s="30"/>
      <c r="JW436" s="30"/>
      <c r="JX436" s="30"/>
      <c r="JY436" s="30"/>
      <c r="JZ436" s="30"/>
      <c r="KA436" s="30"/>
      <c r="KB436" s="30"/>
      <c r="KC436" s="30"/>
      <c r="KD436" s="30"/>
      <c r="KE436" s="30"/>
      <c r="KF436" s="30"/>
      <c r="KG436" s="30"/>
      <c r="KH436" s="30"/>
      <c r="KI436" s="30"/>
      <c r="KJ436" s="30"/>
      <c r="KK436" s="30"/>
      <c r="KL436" s="30"/>
      <c r="KM436" s="30"/>
      <c r="KN436" s="30"/>
      <c r="KO436" s="30"/>
      <c r="KP436" s="30"/>
      <c r="KQ436" s="30"/>
      <c r="KR436" s="30"/>
      <c r="KS436" s="30"/>
      <c r="KT436" s="30"/>
      <c r="KU436" s="30"/>
      <c r="KV436" s="30"/>
      <c r="KW436" s="30"/>
      <c r="KX436" s="30"/>
      <c r="KY436" s="30"/>
      <c r="KZ436" s="30"/>
      <c r="LA436" s="30"/>
      <c r="LB436" s="30"/>
      <c r="LC436" s="30"/>
      <c r="LD436" s="30"/>
      <c r="LE436" s="30"/>
      <c r="LF436" s="30"/>
      <c r="LG436" s="30"/>
      <c r="LH436" s="30"/>
      <c r="LI436" s="30"/>
      <c r="LJ436" s="30"/>
      <c r="LK436" s="30"/>
      <c r="LL436" s="30"/>
      <c r="LM436" s="30"/>
      <c r="LN436" s="30"/>
      <c r="LO436" s="30"/>
      <c r="LP436" s="30"/>
      <c r="LQ436" s="30"/>
      <c r="LR436" s="30"/>
      <c r="LS436" s="30"/>
      <c r="LT436" s="30"/>
    </row>
    <row r="437" spans="1:332" s="31" customFormat="1" ht="110.25" x14ac:dyDescent="0.25">
      <c r="A437" s="662" t="str">
        <f>CONCATENATE(MUEBLES2[[#This Row],[No..]],"-",MUEBLES2[[#This Row],[No. Area ]],"-",MUEBLES2[[#This Row],[No. Del Bien ]],"-",MUEBLES2[[#This Row],[No. Consecutivo del Bien ]],"-",MUEBLES2[[#This Row],[No. de inventario]])</f>
        <v>05-54-115-061-0431</v>
      </c>
      <c r="B437" s="495"/>
      <c r="C437" s="495" t="s">
        <v>7154</v>
      </c>
      <c r="D437" s="494" t="s">
        <v>4063</v>
      </c>
      <c r="E437" s="495" t="str">
        <f>VLOOKUP(MUEBLES2[[#This Row],[No..]],EDIFICIOS[],2,FALSE)</f>
        <v>SISTEMA MUNICIPAL DIF</v>
      </c>
      <c r="F437" s="495" t="str">
        <f>VLOOKUP(MUEBLES2[[#This Row],[No..]],EDIFICIOS[],3,FALSE)</f>
        <v>AV. REFORMA S/N, SECCIÓN NORTE, MANZANA 2, SANTIAGO DE ANAYA, HIDALGO</v>
      </c>
      <c r="G437" s="506" t="s">
        <v>4299</v>
      </c>
      <c r="H437" s="494" t="str">
        <f>VLOOKUP(MUEBLES2[[#This Row],[No. Area ]],AREAS[],2,FALSE)</f>
        <v xml:space="preserve">PROGRAMAS ALIMETARIOS </v>
      </c>
      <c r="I437" s="496" t="str">
        <f>VLOOKUP(MUEBLES2[[#This Row],[No. Area ]],AREAS[],5,FALSE)</f>
        <v>ING. RUSSBELTT MONTER GUTIÉRREZ</v>
      </c>
      <c r="J437" s="496">
        <v>141</v>
      </c>
      <c r="K437" s="496" t="str">
        <f>VLOOKUP(MUEBLES2[[#This Row],[Núm. De nomina]],PERSONAL[],2,FALSE)</f>
        <v>ING. RUSSBELTT MONTER GUTIÉRREZ</v>
      </c>
      <c r="L437" s="523" t="str">
        <f>VLOOKUP(MUEBLES2[[#This Row],[Núm. De nomina]],PERSONAL[],3,FALSE)</f>
        <v>RESPONSABLE DE PROGRAMA</v>
      </c>
      <c r="M437" s="494" t="s">
        <v>4379</v>
      </c>
      <c r="N437" s="530" t="s">
        <v>4752</v>
      </c>
      <c r="O437" s="497" t="str">
        <f>VLOOKUP(MUEBLES2[[#This Row],[No. Del Bien ]],BIENES[],2,FALSE)</f>
        <v xml:space="preserve">ESCRITORIO </v>
      </c>
      <c r="P437" s="499" t="s">
        <v>3101</v>
      </c>
      <c r="Q437" s="529" t="s">
        <v>5373</v>
      </c>
      <c r="R437" s="535" t="s">
        <v>39</v>
      </c>
      <c r="S437" s="535" t="s">
        <v>39</v>
      </c>
      <c r="T437" s="523" t="s">
        <v>39</v>
      </c>
      <c r="U437" s="535"/>
      <c r="V437" s="545"/>
      <c r="W437" s="536"/>
      <c r="X437" s="537"/>
      <c r="Y437" s="537"/>
      <c r="Z437" s="546" t="s">
        <v>26</v>
      </c>
      <c r="AA437" s="546"/>
      <c r="AB437" s="493"/>
      <c r="AC437" s="600"/>
      <c r="AD437" s="30"/>
      <c r="AE437" s="30"/>
      <c r="AF437" s="30"/>
      <c r="AG437" s="30"/>
      <c r="AH437" s="30"/>
      <c r="AI437" s="30"/>
      <c r="AJ437" s="30"/>
      <c r="AK437" s="30"/>
      <c r="AL437" s="30"/>
      <c r="AM437" s="30"/>
      <c r="AN437" s="30"/>
      <c r="AO437" s="30"/>
      <c r="AP437" s="30"/>
      <c r="AQ437" s="30"/>
      <c r="AR437" s="30"/>
      <c r="AS437" s="30"/>
      <c r="AT437" s="30"/>
      <c r="AU437" s="30"/>
      <c r="AV437" s="30"/>
      <c r="AW437" s="30"/>
      <c r="AX437" s="30"/>
      <c r="AY437" s="30"/>
      <c r="AZ437" s="30"/>
      <c r="BA437" s="30"/>
      <c r="BB437" s="30"/>
      <c r="BC437" s="30"/>
      <c r="BD437" s="30"/>
      <c r="BE437" s="30"/>
      <c r="BF437" s="30"/>
      <c r="BG437" s="30"/>
      <c r="BH437" s="30"/>
      <c r="BI437" s="30"/>
      <c r="BJ437" s="30"/>
      <c r="BK437" s="30"/>
      <c r="BL437" s="30"/>
      <c r="BM437" s="30"/>
      <c r="BN437" s="30"/>
      <c r="BO437" s="30"/>
      <c r="BP437" s="30"/>
      <c r="BQ437" s="30"/>
      <c r="BR437" s="30"/>
      <c r="BS437" s="30"/>
      <c r="BT437" s="30"/>
      <c r="BU437" s="30"/>
      <c r="BV437" s="30"/>
      <c r="BW437" s="30"/>
      <c r="BX437" s="30"/>
      <c r="BY437" s="30"/>
      <c r="BZ437" s="30"/>
      <c r="CA437" s="30"/>
      <c r="CB437" s="30"/>
      <c r="CC437" s="30"/>
      <c r="CD437" s="30"/>
      <c r="CE437" s="30"/>
      <c r="CF437" s="30"/>
      <c r="CG437" s="30"/>
      <c r="CH437" s="30"/>
      <c r="CI437" s="30"/>
      <c r="CJ437" s="30"/>
      <c r="CK437" s="30"/>
      <c r="CL437" s="30"/>
      <c r="CM437" s="30"/>
      <c r="CN437" s="30"/>
      <c r="CO437" s="30"/>
      <c r="CP437" s="30"/>
      <c r="CQ437" s="30"/>
      <c r="CR437" s="30"/>
      <c r="CS437" s="30"/>
      <c r="CT437" s="30"/>
      <c r="CU437" s="30"/>
      <c r="CV437" s="30"/>
      <c r="CW437" s="30"/>
      <c r="CX437" s="30"/>
      <c r="CY437" s="30"/>
      <c r="CZ437" s="30"/>
      <c r="DA437" s="30"/>
      <c r="DB437" s="30"/>
      <c r="DC437" s="30"/>
      <c r="DD437" s="30"/>
      <c r="DE437" s="30"/>
      <c r="DF437" s="30"/>
      <c r="DG437" s="30"/>
      <c r="DH437" s="30"/>
      <c r="DI437" s="30"/>
      <c r="DJ437" s="30"/>
      <c r="DK437" s="30"/>
      <c r="DL437" s="30"/>
      <c r="DM437" s="30"/>
      <c r="DN437" s="30"/>
      <c r="DO437" s="30"/>
      <c r="DP437" s="30"/>
      <c r="DQ437" s="30"/>
      <c r="DR437" s="30"/>
      <c r="DS437" s="30"/>
      <c r="DT437" s="30"/>
      <c r="DU437" s="30"/>
      <c r="DV437" s="30"/>
      <c r="DW437" s="30"/>
      <c r="DX437" s="30"/>
      <c r="DY437" s="30"/>
      <c r="DZ437" s="30"/>
      <c r="EA437" s="30"/>
      <c r="EB437" s="30"/>
      <c r="EC437" s="30"/>
      <c r="ED437" s="30"/>
      <c r="EE437" s="30"/>
      <c r="EF437" s="30"/>
      <c r="EG437" s="30"/>
      <c r="EH437" s="30"/>
      <c r="EI437" s="30"/>
      <c r="EJ437" s="30"/>
      <c r="EK437" s="30"/>
      <c r="EL437" s="30"/>
      <c r="EM437" s="30"/>
      <c r="EN437" s="30"/>
      <c r="EO437" s="30"/>
      <c r="EP437" s="30"/>
      <c r="EQ437" s="30"/>
      <c r="ER437" s="30"/>
      <c r="ES437" s="30"/>
      <c r="ET437" s="30"/>
      <c r="EU437" s="30"/>
      <c r="EV437" s="30"/>
      <c r="EW437" s="30"/>
      <c r="EX437" s="30"/>
      <c r="EY437" s="30"/>
      <c r="EZ437" s="30"/>
      <c r="FA437" s="30"/>
      <c r="FB437" s="30"/>
      <c r="FC437" s="30"/>
      <c r="FD437" s="30"/>
      <c r="FE437" s="30"/>
      <c r="FF437" s="30"/>
      <c r="FG437" s="30"/>
      <c r="FH437" s="30"/>
      <c r="FI437" s="30"/>
      <c r="FJ437" s="30"/>
      <c r="FK437" s="30"/>
      <c r="FL437" s="30"/>
      <c r="FM437" s="30"/>
      <c r="FN437" s="30"/>
      <c r="FO437" s="30"/>
      <c r="FP437" s="30"/>
      <c r="FQ437" s="30"/>
      <c r="FR437" s="30"/>
      <c r="FS437" s="30"/>
      <c r="FT437" s="30"/>
      <c r="FU437" s="30"/>
      <c r="FV437" s="30"/>
      <c r="FW437" s="30"/>
      <c r="FX437" s="30"/>
      <c r="FY437" s="30"/>
      <c r="FZ437" s="30"/>
      <c r="GA437" s="30"/>
      <c r="GB437" s="30"/>
      <c r="GC437" s="30"/>
      <c r="GD437" s="30"/>
      <c r="GE437" s="30"/>
      <c r="GF437" s="30"/>
      <c r="GG437" s="30"/>
      <c r="GH437" s="30"/>
      <c r="GI437" s="30"/>
      <c r="GJ437" s="30"/>
      <c r="GK437" s="30"/>
      <c r="GL437" s="30"/>
      <c r="GM437" s="30"/>
      <c r="GN437" s="30"/>
      <c r="GO437" s="30"/>
      <c r="GP437" s="30"/>
      <c r="GQ437" s="30"/>
      <c r="GR437" s="30"/>
      <c r="GS437" s="30"/>
      <c r="GT437" s="30"/>
      <c r="GU437" s="30"/>
      <c r="GV437" s="30"/>
      <c r="GW437" s="30"/>
      <c r="GX437" s="30"/>
      <c r="GY437" s="30"/>
      <c r="GZ437" s="30"/>
      <c r="HA437" s="30"/>
      <c r="HB437" s="30"/>
      <c r="HC437" s="30"/>
      <c r="HD437" s="30"/>
      <c r="HE437" s="30"/>
      <c r="HF437" s="30"/>
      <c r="HG437" s="30"/>
      <c r="HH437" s="30"/>
      <c r="HI437" s="30"/>
      <c r="HJ437" s="30"/>
      <c r="HK437" s="30"/>
      <c r="HL437" s="30"/>
      <c r="HM437" s="30"/>
      <c r="HN437" s="30"/>
      <c r="HO437" s="30"/>
      <c r="HP437" s="30"/>
      <c r="HQ437" s="30"/>
      <c r="HR437" s="30"/>
      <c r="HS437" s="30"/>
      <c r="HT437" s="30"/>
      <c r="HU437" s="30"/>
      <c r="HV437" s="30"/>
      <c r="HW437" s="30"/>
      <c r="HX437" s="30"/>
      <c r="HY437" s="30"/>
      <c r="HZ437" s="30"/>
      <c r="IA437" s="30"/>
      <c r="IB437" s="30"/>
      <c r="IC437" s="30"/>
      <c r="ID437" s="30"/>
      <c r="IE437" s="30"/>
      <c r="IF437" s="30"/>
      <c r="IG437" s="30"/>
      <c r="IH437" s="30"/>
      <c r="II437" s="30"/>
      <c r="IJ437" s="30"/>
      <c r="IK437" s="30"/>
      <c r="IL437" s="30"/>
      <c r="IM437" s="30"/>
      <c r="IN437" s="30"/>
      <c r="IO437" s="30"/>
      <c r="IP437" s="30"/>
      <c r="IQ437" s="30"/>
      <c r="IR437" s="30"/>
      <c r="IS437" s="30"/>
      <c r="IT437" s="30"/>
      <c r="IU437" s="30"/>
      <c r="IV437" s="30"/>
      <c r="IW437" s="30"/>
      <c r="IX437" s="30"/>
      <c r="IY437" s="30"/>
      <c r="IZ437" s="30"/>
      <c r="JA437" s="30"/>
      <c r="JB437" s="30"/>
      <c r="JC437" s="30"/>
      <c r="JD437" s="30"/>
      <c r="JE437" s="30"/>
      <c r="JF437" s="30"/>
      <c r="JG437" s="30"/>
      <c r="JH437" s="30"/>
      <c r="JI437" s="30"/>
      <c r="JJ437" s="30"/>
      <c r="JK437" s="30"/>
      <c r="JL437" s="30"/>
      <c r="JM437" s="30"/>
      <c r="JN437" s="30"/>
      <c r="JO437" s="30"/>
      <c r="JP437" s="30"/>
      <c r="JQ437" s="30"/>
      <c r="JR437" s="30"/>
      <c r="JS437" s="30"/>
      <c r="JT437" s="30"/>
      <c r="JU437" s="30"/>
      <c r="JV437" s="30"/>
      <c r="JW437" s="30"/>
      <c r="JX437" s="30"/>
      <c r="JY437" s="30"/>
      <c r="JZ437" s="30"/>
      <c r="KA437" s="30"/>
      <c r="KB437" s="30"/>
      <c r="KC437" s="30"/>
      <c r="KD437" s="30"/>
      <c r="KE437" s="30"/>
      <c r="KF437" s="30"/>
      <c r="KG437" s="30"/>
      <c r="KH437" s="30"/>
      <c r="KI437" s="30"/>
      <c r="KJ437" s="30"/>
      <c r="KK437" s="30"/>
      <c r="KL437" s="30"/>
      <c r="KM437" s="30"/>
      <c r="KN437" s="30"/>
      <c r="KO437" s="30"/>
      <c r="KP437" s="30"/>
      <c r="KQ437" s="30"/>
      <c r="KR437" s="30"/>
      <c r="KS437" s="30"/>
      <c r="KT437" s="30"/>
      <c r="KU437" s="30"/>
      <c r="KV437" s="30"/>
      <c r="KW437" s="30"/>
      <c r="KX437" s="30"/>
      <c r="KY437" s="30"/>
      <c r="KZ437" s="30"/>
      <c r="LA437" s="30"/>
      <c r="LB437" s="30"/>
      <c r="LC437" s="30"/>
      <c r="LD437" s="30"/>
      <c r="LE437" s="30"/>
      <c r="LF437" s="30"/>
      <c r="LG437" s="30"/>
      <c r="LH437" s="30"/>
      <c r="LI437" s="30"/>
      <c r="LJ437" s="30"/>
      <c r="LK437" s="30"/>
      <c r="LL437" s="30"/>
      <c r="LM437" s="30"/>
      <c r="LN437" s="30"/>
      <c r="LO437" s="30"/>
      <c r="LP437" s="30"/>
      <c r="LQ437" s="30"/>
      <c r="LR437" s="30"/>
      <c r="LS437" s="30"/>
      <c r="LT437" s="30"/>
    </row>
    <row r="438" spans="1:332" s="31" customFormat="1" ht="189" x14ac:dyDescent="0.25">
      <c r="A438" s="662" t="str">
        <f>CONCATENATE(MUEBLES2[[#This Row],[No..]],"-",MUEBLES2[[#This Row],[No. Area ]],"-",MUEBLES2[[#This Row],[No. Del Bien ]],"-",MUEBLES2[[#This Row],[No. Consecutivo del Bien ]],"-",MUEBLES2[[#This Row],[No. de inventario]])</f>
        <v>04-46-115-062-0432</v>
      </c>
      <c r="B438" s="495"/>
      <c r="C438" s="495" t="s">
        <v>7155</v>
      </c>
      <c r="D438" s="494" t="s">
        <v>2074</v>
      </c>
      <c r="E438" s="495" t="str">
        <f>VLOOKUP(MUEBLES2[[#This Row],[No..]],EDIFICIOS[],2,FALSE)</f>
        <v xml:space="preserve">PROTECCION CIVIL </v>
      </c>
      <c r="F438" s="495" t="str">
        <f>VLOOKUP(MUEBLES2[[#This Row],[No..]],EDIFICIOS[],3,FALSE)</f>
        <v>AV. REFORMA S/N, SECCIÓN NORTE, MANZANA 2, SANTIAGO DE ANAYA, HIDALGO</v>
      </c>
      <c r="G438" s="496" t="s">
        <v>4291</v>
      </c>
      <c r="H438" s="494" t="str">
        <f>VLOOKUP(MUEBLES2[[#This Row],[No. Area ]],AREAS[],2,FALSE)</f>
        <v>PROTECCIÓN CÍVIL, BOMBEROS Y GESTIÓN DE RIESGOS</v>
      </c>
      <c r="I438" s="496" t="str">
        <f>VLOOKUP(MUEBLES2[[#This Row],[No. Area ]],AREAS[],5,FALSE)</f>
        <v>CMDTE. JOSÉ JUAN GARCÍA CORTES</v>
      </c>
      <c r="J438" s="496" t="s">
        <v>4062</v>
      </c>
      <c r="K438" s="494" t="str">
        <f>VLOOKUP(MUEBLES2[[#This Row],[Núm. De nomina]],PERSONAL[],2,FALSE)</f>
        <v>CMDTE. JOSÉ JUAN GARCÍA CORTES</v>
      </c>
      <c r="L438" s="523" t="str">
        <f>VLOOKUP(MUEBLES2[[#This Row],[Núm. De nomina]],PERSONAL[],3,FALSE)</f>
        <v>TITULAR</v>
      </c>
      <c r="M438" s="494" t="s">
        <v>4379</v>
      </c>
      <c r="N438" s="530" t="s">
        <v>4753</v>
      </c>
      <c r="O438" s="497" t="str">
        <f>VLOOKUP(MUEBLES2[[#This Row],[No. Del Bien ]],BIENES[],2,FALSE)</f>
        <v xml:space="preserve">ESCRITORIO </v>
      </c>
      <c r="P438" s="499" t="s">
        <v>3101</v>
      </c>
      <c r="Q438" s="529" t="s">
        <v>5374</v>
      </c>
      <c r="R438" s="535" t="s">
        <v>39</v>
      </c>
      <c r="S438" s="535" t="s">
        <v>39</v>
      </c>
      <c r="T438" s="523" t="s">
        <v>39</v>
      </c>
      <c r="U438" s="535"/>
      <c r="V438" s="545"/>
      <c r="W438" s="536"/>
      <c r="X438" s="537"/>
      <c r="Y438" s="537"/>
      <c r="Z438" s="546" t="s">
        <v>41</v>
      </c>
      <c r="AA438" s="546"/>
      <c r="AB438" s="493"/>
      <c r="AC438" s="600"/>
      <c r="AD438" s="30"/>
      <c r="AE438" s="30"/>
      <c r="AF438" s="30"/>
      <c r="AG438" s="30"/>
      <c r="AH438" s="30"/>
      <c r="AI438" s="30"/>
      <c r="AJ438" s="30"/>
      <c r="AK438" s="30"/>
      <c r="AL438" s="30"/>
      <c r="AM438" s="30"/>
      <c r="AN438" s="30"/>
      <c r="AO438" s="30"/>
      <c r="AP438" s="30"/>
      <c r="AQ438" s="30"/>
      <c r="AR438" s="30"/>
      <c r="AS438" s="30"/>
      <c r="AT438" s="30"/>
      <c r="AU438" s="30"/>
      <c r="AV438" s="30"/>
      <c r="AW438" s="30"/>
      <c r="AX438" s="30"/>
      <c r="AY438" s="30"/>
      <c r="AZ438" s="30"/>
      <c r="BA438" s="30"/>
      <c r="BB438" s="30"/>
      <c r="BC438" s="30"/>
      <c r="BD438" s="30"/>
      <c r="BE438" s="30"/>
      <c r="BF438" s="30"/>
      <c r="BG438" s="30"/>
      <c r="BH438" s="30"/>
      <c r="BI438" s="30"/>
      <c r="BJ438" s="30"/>
      <c r="BK438" s="30"/>
      <c r="BL438" s="30"/>
      <c r="BM438" s="30"/>
      <c r="BN438" s="30"/>
      <c r="BO438" s="30"/>
      <c r="BP438" s="30"/>
      <c r="BQ438" s="30"/>
      <c r="BR438" s="30"/>
      <c r="BS438" s="30"/>
      <c r="BT438" s="30"/>
      <c r="BU438" s="30"/>
      <c r="BV438" s="30"/>
      <c r="BW438" s="30"/>
      <c r="BX438" s="30"/>
      <c r="BY438" s="30"/>
      <c r="BZ438" s="30"/>
      <c r="CA438" s="30"/>
      <c r="CB438" s="30"/>
      <c r="CC438" s="30"/>
      <c r="CD438" s="30"/>
      <c r="CE438" s="30"/>
      <c r="CF438" s="30"/>
      <c r="CG438" s="30"/>
      <c r="CH438" s="30"/>
      <c r="CI438" s="30"/>
      <c r="CJ438" s="30"/>
      <c r="CK438" s="30"/>
      <c r="CL438" s="30"/>
      <c r="CM438" s="30"/>
      <c r="CN438" s="30"/>
      <c r="CO438" s="30"/>
      <c r="CP438" s="30"/>
      <c r="CQ438" s="30"/>
      <c r="CR438" s="30"/>
      <c r="CS438" s="30"/>
      <c r="CT438" s="30"/>
      <c r="CU438" s="30"/>
      <c r="CV438" s="30"/>
      <c r="CW438" s="30"/>
      <c r="CX438" s="30"/>
      <c r="CY438" s="30"/>
      <c r="CZ438" s="30"/>
      <c r="DA438" s="30"/>
      <c r="DB438" s="30"/>
      <c r="DC438" s="30"/>
      <c r="DD438" s="30"/>
      <c r="DE438" s="30"/>
      <c r="DF438" s="30"/>
      <c r="DG438" s="30"/>
      <c r="DH438" s="30"/>
      <c r="DI438" s="30"/>
      <c r="DJ438" s="30"/>
      <c r="DK438" s="30"/>
      <c r="DL438" s="30"/>
      <c r="DM438" s="30"/>
      <c r="DN438" s="30"/>
      <c r="DO438" s="30"/>
      <c r="DP438" s="30"/>
      <c r="DQ438" s="30"/>
      <c r="DR438" s="30"/>
      <c r="DS438" s="30"/>
      <c r="DT438" s="30"/>
      <c r="DU438" s="30"/>
      <c r="DV438" s="30"/>
      <c r="DW438" s="30"/>
      <c r="DX438" s="30"/>
      <c r="DY438" s="30"/>
      <c r="DZ438" s="30"/>
      <c r="EA438" s="30"/>
      <c r="EB438" s="30"/>
      <c r="EC438" s="30"/>
      <c r="ED438" s="30"/>
      <c r="EE438" s="30"/>
      <c r="EF438" s="30"/>
      <c r="EG438" s="30"/>
      <c r="EH438" s="30"/>
      <c r="EI438" s="30"/>
      <c r="EJ438" s="30"/>
      <c r="EK438" s="30"/>
      <c r="EL438" s="30"/>
      <c r="EM438" s="30"/>
      <c r="EN438" s="30"/>
      <c r="EO438" s="30"/>
      <c r="EP438" s="30"/>
      <c r="EQ438" s="30"/>
      <c r="ER438" s="30"/>
      <c r="ES438" s="30"/>
      <c r="ET438" s="30"/>
      <c r="EU438" s="30"/>
      <c r="EV438" s="30"/>
      <c r="EW438" s="30"/>
      <c r="EX438" s="30"/>
      <c r="EY438" s="30"/>
      <c r="EZ438" s="30"/>
      <c r="FA438" s="30"/>
      <c r="FB438" s="30"/>
      <c r="FC438" s="30"/>
      <c r="FD438" s="30"/>
      <c r="FE438" s="30"/>
      <c r="FF438" s="30"/>
      <c r="FG438" s="30"/>
      <c r="FH438" s="30"/>
      <c r="FI438" s="30"/>
      <c r="FJ438" s="30"/>
      <c r="FK438" s="30"/>
      <c r="FL438" s="30"/>
      <c r="FM438" s="30"/>
      <c r="FN438" s="30"/>
      <c r="FO438" s="30"/>
      <c r="FP438" s="30"/>
      <c r="FQ438" s="30"/>
      <c r="FR438" s="30"/>
      <c r="FS438" s="30"/>
      <c r="FT438" s="30"/>
      <c r="FU438" s="30"/>
      <c r="FV438" s="30"/>
      <c r="FW438" s="30"/>
      <c r="FX438" s="30"/>
      <c r="FY438" s="30"/>
      <c r="FZ438" s="30"/>
      <c r="GA438" s="30"/>
      <c r="GB438" s="30"/>
      <c r="GC438" s="30"/>
      <c r="GD438" s="30"/>
      <c r="GE438" s="30"/>
      <c r="GF438" s="30"/>
      <c r="GG438" s="30"/>
      <c r="GH438" s="30"/>
      <c r="GI438" s="30"/>
      <c r="GJ438" s="30"/>
      <c r="GK438" s="30"/>
      <c r="GL438" s="30"/>
      <c r="GM438" s="30"/>
      <c r="GN438" s="30"/>
      <c r="GO438" s="30"/>
      <c r="GP438" s="30"/>
      <c r="GQ438" s="30"/>
      <c r="GR438" s="30"/>
      <c r="GS438" s="30"/>
      <c r="GT438" s="30"/>
      <c r="GU438" s="30"/>
      <c r="GV438" s="30"/>
      <c r="GW438" s="30"/>
      <c r="GX438" s="30"/>
      <c r="GY438" s="30"/>
      <c r="GZ438" s="30"/>
      <c r="HA438" s="30"/>
      <c r="HB438" s="30"/>
      <c r="HC438" s="30"/>
      <c r="HD438" s="30"/>
      <c r="HE438" s="30"/>
      <c r="HF438" s="30"/>
      <c r="HG438" s="30"/>
      <c r="HH438" s="30"/>
      <c r="HI438" s="30"/>
      <c r="HJ438" s="30"/>
      <c r="HK438" s="30"/>
      <c r="HL438" s="30"/>
      <c r="HM438" s="30"/>
      <c r="HN438" s="30"/>
      <c r="HO438" s="30"/>
      <c r="HP438" s="30"/>
      <c r="HQ438" s="30"/>
      <c r="HR438" s="30"/>
      <c r="HS438" s="30"/>
      <c r="HT438" s="30"/>
      <c r="HU438" s="30"/>
      <c r="HV438" s="30"/>
      <c r="HW438" s="30"/>
      <c r="HX438" s="30"/>
      <c r="HY438" s="30"/>
      <c r="HZ438" s="30"/>
      <c r="IA438" s="30"/>
      <c r="IB438" s="30"/>
      <c r="IC438" s="30"/>
      <c r="ID438" s="30"/>
      <c r="IE438" s="30"/>
      <c r="IF438" s="30"/>
      <c r="IG438" s="30"/>
      <c r="IH438" s="30"/>
      <c r="II438" s="30"/>
      <c r="IJ438" s="30"/>
      <c r="IK438" s="30"/>
      <c r="IL438" s="30"/>
      <c r="IM438" s="30"/>
      <c r="IN438" s="30"/>
      <c r="IO438" s="30"/>
      <c r="IP438" s="30"/>
      <c r="IQ438" s="30"/>
      <c r="IR438" s="30"/>
      <c r="IS438" s="30"/>
      <c r="IT438" s="30"/>
      <c r="IU438" s="30"/>
      <c r="IV438" s="30"/>
      <c r="IW438" s="30"/>
      <c r="IX438" s="30"/>
      <c r="IY438" s="30"/>
      <c r="IZ438" s="30"/>
      <c r="JA438" s="30"/>
      <c r="JB438" s="30"/>
      <c r="JC438" s="30"/>
      <c r="JD438" s="30"/>
      <c r="JE438" s="30"/>
      <c r="JF438" s="30"/>
      <c r="JG438" s="30"/>
      <c r="JH438" s="30"/>
      <c r="JI438" s="30"/>
      <c r="JJ438" s="30"/>
      <c r="JK438" s="30"/>
      <c r="JL438" s="30"/>
      <c r="JM438" s="30"/>
      <c r="JN438" s="30"/>
      <c r="JO438" s="30"/>
      <c r="JP438" s="30"/>
      <c r="JQ438" s="30"/>
      <c r="JR438" s="30"/>
      <c r="JS438" s="30"/>
      <c r="JT438" s="30"/>
      <c r="JU438" s="30"/>
      <c r="JV438" s="30"/>
      <c r="JW438" s="30"/>
      <c r="JX438" s="30"/>
      <c r="JY438" s="30"/>
      <c r="JZ438" s="30"/>
      <c r="KA438" s="30"/>
      <c r="KB438" s="30"/>
      <c r="KC438" s="30"/>
      <c r="KD438" s="30"/>
      <c r="KE438" s="30"/>
      <c r="KF438" s="30"/>
      <c r="KG438" s="30"/>
      <c r="KH438" s="30"/>
      <c r="KI438" s="30"/>
      <c r="KJ438" s="30"/>
      <c r="KK438" s="30"/>
      <c r="KL438" s="30"/>
      <c r="KM438" s="30"/>
      <c r="KN438" s="30"/>
      <c r="KO438" s="30"/>
      <c r="KP438" s="30"/>
      <c r="KQ438" s="30"/>
      <c r="KR438" s="30"/>
      <c r="KS438" s="30"/>
      <c r="KT438" s="30"/>
      <c r="KU438" s="30"/>
      <c r="KV438" s="30"/>
      <c r="KW438" s="30"/>
      <c r="KX438" s="30"/>
      <c r="KY438" s="30"/>
      <c r="KZ438" s="30"/>
      <c r="LA438" s="30"/>
      <c r="LB438" s="30"/>
      <c r="LC438" s="30"/>
      <c r="LD438" s="30"/>
      <c r="LE438" s="30"/>
      <c r="LF438" s="30"/>
      <c r="LG438" s="30"/>
      <c r="LH438" s="30"/>
      <c r="LI438" s="30"/>
      <c r="LJ438" s="30"/>
      <c r="LK438" s="30"/>
      <c r="LL438" s="30"/>
      <c r="LM438" s="30"/>
      <c r="LN438" s="30"/>
      <c r="LO438" s="30"/>
      <c r="LP438" s="30"/>
      <c r="LQ438" s="30"/>
      <c r="LR438" s="30"/>
      <c r="LS438" s="30"/>
      <c r="LT438" s="30"/>
    </row>
    <row r="439" spans="1:332" s="31" customFormat="1" ht="189" x14ac:dyDescent="0.25">
      <c r="A439" s="662" t="str">
        <f>CONCATENATE(MUEBLES2[[#This Row],[No..]],"-",MUEBLES2[[#This Row],[No. Area ]],"-",MUEBLES2[[#This Row],[No. Del Bien ]],"-",MUEBLES2[[#This Row],[No. Consecutivo del Bien ]],"-",MUEBLES2[[#This Row],[No. de inventario]])</f>
        <v>04-46-272-061-0433</v>
      </c>
      <c r="B439" s="495"/>
      <c r="C439" s="495" t="s">
        <v>7156</v>
      </c>
      <c r="D439" s="494" t="s">
        <v>2074</v>
      </c>
      <c r="E439" s="495" t="str">
        <f>VLOOKUP(MUEBLES2[[#This Row],[No..]],EDIFICIOS[],2,FALSE)</f>
        <v xml:space="preserve">PROTECCION CIVIL </v>
      </c>
      <c r="F439" s="495" t="str">
        <f>VLOOKUP(MUEBLES2[[#This Row],[No..]],EDIFICIOS[],3,FALSE)</f>
        <v>AV. REFORMA S/N, SECCIÓN NORTE, MANZANA 2, SANTIAGO DE ANAYA, HIDALGO</v>
      </c>
      <c r="G439" s="496" t="s">
        <v>4291</v>
      </c>
      <c r="H439" s="494" t="str">
        <f>VLOOKUP(MUEBLES2[[#This Row],[No. Area ]],AREAS[],2,FALSE)</f>
        <v>PROTECCIÓN CÍVIL, BOMBEROS Y GESTIÓN DE RIESGOS</v>
      </c>
      <c r="I439" s="496" t="str">
        <f>VLOOKUP(MUEBLES2[[#This Row],[No. Area ]],AREAS[],5,FALSE)</f>
        <v>CMDTE. JOSÉ JUAN GARCÍA CORTES</v>
      </c>
      <c r="J439" s="496" t="s">
        <v>4062</v>
      </c>
      <c r="K439" s="494" t="str">
        <f>VLOOKUP(MUEBLES2[[#This Row],[Núm. De nomina]],PERSONAL[],2,FALSE)</f>
        <v>CMDTE. JOSÉ JUAN GARCÍA CORTES</v>
      </c>
      <c r="L439" s="523" t="str">
        <f>VLOOKUP(MUEBLES2[[#This Row],[Núm. De nomina]],PERSONAL[],3,FALSE)</f>
        <v>TITULAR</v>
      </c>
      <c r="M439" s="494" t="s">
        <v>4905</v>
      </c>
      <c r="N439" s="530" t="s">
        <v>4752</v>
      </c>
      <c r="O439" s="497" t="str">
        <f>VLOOKUP(MUEBLES2[[#This Row],[No. Del Bien ]],BIENES[],2,FALSE)</f>
        <v xml:space="preserve">SILLA DE ESPERA </v>
      </c>
      <c r="P439" s="499" t="s">
        <v>2405</v>
      </c>
      <c r="Q439" s="529" t="s">
        <v>5375</v>
      </c>
      <c r="R439" s="535" t="s">
        <v>39</v>
      </c>
      <c r="S439" s="535" t="s">
        <v>39</v>
      </c>
      <c r="T439" s="523" t="s">
        <v>39</v>
      </c>
      <c r="U439" s="535"/>
      <c r="V439" s="545"/>
      <c r="W439" s="536"/>
      <c r="X439" s="537"/>
      <c r="Y439" s="537"/>
      <c r="Z439" s="546" t="s">
        <v>41</v>
      </c>
      <c r="AA439" s="546"/>
      <c r="AB439" s="493"/>
      <c r="AC439" s="600"/>
      <c r="AD439" s="30"/>
      <c r="AE439" s="30"/>
      <c r="AF439" s="30"/>
      <c r="AG439" s="30"/>
      <c r="AH439" s="30"/>
      <c r="AI439" s="30"/>
      <c r="AJ439" s="30"/>
      <c r="AK439" s="30"/>
      <c r="AL439" s="30"/>
      <c r="AM439" s="30"/>
      <c r="AN439" s="30"/>
      <c r="AO439" s="30"/>
      <c r="AP439" s="30"/>
      <c r="AQ439" s="30"/>
      <c r="AR439" s="30"/>
      <c r="AS439" s="30"/>
      <c r="AT439" s="30"/>
      <c r="AU439" s="30"/>
      <c r="AV439" s="30"/>
      <c r="AW439" s="30"/>
      <c r="AX439" s="30"/>
      <c r="AY439" s="30"/>
      <c r="AZ439" s="30"/>
      <c r="BA439" s="30"/>
      <c r="BB439" s="30"/>
      <c r="BC439" s="30"/>
      <c r="BD439" s="30"/>
      <c r="BE439" s="30"/>
      <c r="BF439" s="30"/>
      <c r="BG439" s="30"/>
      <c r="BH439" s="30"/>
      <c r="BI439" s="30"/>
      <c r="BJ439" s="30"/>
      <c r="BK439" s="30"/>
      <c r="BL439" s="30"/>
      <c r="BM439" s="30"/>
      <c r="BN439" s="30"/>
      <c r="BO439" s="30"/>
      <c r="BP439" s="30"/>
      <c r="BQ439" s="30"/>
      <c r="BR439" s="30"/>
      <c r="BS439" s="30"/>
      <c r="BT439" s="30"/>
      <c r="BU439" s="30"/>
      <c r="BV439" s="30"/>
      <c r="BW439" s="30"/>
      <c r="BX439" s="30"/>
      <c r="BY439" s="30"/>
      <c r="BZ439" s="30"/>
      <c r="CA439" s="30"/>
      <c r="CB439" s="30"/>
      <c r="CC439" s="30"/>
      <c r="CD439" s="30"/>
      <c r="CE439" s="30"/>
      <c r="CF439" s="30"/>
      <c r="CG439" s="30"/>
      <c r="CH439" s="30"/>
      <c r="CI439" s="30"/>
      <c r="CJ439" s="30"/>
      <c r="CK439" s="30"/>
      <c r="CL439" s="30"/>
      <c r="CM439" s="30"/>
      <c r="CN439" s="30"/>
      <c r="CO439" s="30"/>
      <c r="CP439" s="30"/>
      <c r="CQ439" s="30"/>
      <c r="CR439" s="30"/>
      <c r="CS439" s="30"/>
      <c r="CT439" s="30"/>
      <c r="CU439" s="30"/>
      <c r="CV439" s="30"/>
      <c r="CW439" s="30"/>
      <c r="CX439" s="30"/>
      <c r="CY439" s="30"/>
      <c r="CZ439" s="30"/>
      <c r="DA439" s="30"/>
      <c r="DB439" s="30"/>
      <c r="DC439" s="30"/>
      <c r="DD439" s="30"/>
      <c r="DE439" s="30"/>
      <c r="DF439" s="30"/>
      <c r="DG439" s="30"/>
      <c r="DH439" s="30"/>
      <c r="DI439" s="30"/>
      <c r="DJ439" s="30"/>
      <c r="DK439" s="30"/>
      <c r="DL439" s="30"/>
      <c r="DM439" s="30"/>
      <c r="DN439" s="30"/>
      <c r="DO439" s="30"/>
      <c r="DP439" s="30"/>
      <c r="DQ439" s="30"/>
      <c r="DR439" s="30"/>
      <c r="DS439" s="30"/>
      <c r="DT439" s="30"/>
      <c r="DU439" s="30"/>
      <c r="DV439" s="30"/>
      <c r="DW439" s="30"/>
      <c r="DX439" s="30"/>
      <c r="DY439" s="30"/>
      <c r="DZ439" s="30"/>
      <c r="EA439" s="30"/>
      <c r="EB439" s="30"/>
      <c r="EC439" s="30"/>
      <c r="ED439" s="30"/>
      <c r="EE439" s="30"/>
      <c r="EF439" s="30"/>
      <c r="EG439" s="30"/>
      <c r="EH439" s="30"/>
      <c r="EI439" s="30"/>
      <c r="EJ439" s="30"/>
      <c r="EK439" s="30"/>
      <c r="EL439" s="30"/>
      <c r="EM439" s="30"/>
      <c r="EN439" s="30"/>
      <c r="EO439" s="30"/>
      <c r="EP439" s="30"/>
      <c r="EQ439" s="30"/>
      <c r="ER439" s="30"/>
      <c r="ES439" s="30"/>
      <c r="ET439" s="30"/>
      <c r="EU439" s="30"/>
      <c r="EV439" s="30"/>
      <c r="EW439" s="30"/>
      <c r="EX439" s="30"/>
      <c r="EY439" s="30"/>
      <c r="EZ439" s="30"/>
      <c r="FA439" s="30"/>
      <c r="FB439" s="30"/>
      <c r="FC439" s="30"/>
      <c r="FD439" s="30"/>
      <c r="FE439" s="30"/>
      <c r="FF439" s="30"/>
      <c r="FG439" s="30"/>
      <c r="FH439" s="30"/>
      <c r="FI439" s="30"/>
      <c r="FJ439" s="30"/>
      <c r="FK439" s="30"/>
      <c r="FL439" s="30"/>
      <c r="FM439" s="30"/>
      <c r="FN439" s="30"/>
      <c r="FO439" s="30"/>
      <c r="FP439" s="30"/>
      <c r="FQ439" s="30"/>
      <c r="FR439" s="30"/>
      <c r="FS439" s="30"/>
      <c r="FT439" s="30"/>
      <c r="FU439" s="30"/>
      <c r="FV439" s="30"/>
      <c r="FW439" s="30"/>
      <c r="FX439" s="30"/>
      <c r="FY439" s="30"/>
      <c r="FZ439" s="30"/>
      <c r="GA439" s="30"/>
      <c r="GB439" s="30"/>
      <c r="GC439" s="30"/>
      <c r="GD439" s="30"/>
      <c r="GE439" s="30"/>
      <c r="GF439" s="30"/>
      <c r="GG439" s="30"/>
      <c r="GH439" s="30"/>
      <c r="GI439" s="30"/>
      <c r="GJ439" s="30"/>
      <c r="GK439" s="30"/>
      <c r="GL439" s="30"/>
      <c r="GM439" s="30"/>
      <c r="GN439" s="30"/>
      <c r="GO439" s="30"/>
      <c r="GP439" s="30"/>
      <c r="GQ439" s="30"/>
      <c r="GR439" s="30"/>
      <c r="GS439" s="30"/>
      <c r="GT439" s="30"/>
      <c r="GU439" s="30"/>
      <c r="GV439" s="30"/>
      <c r="GW439" s="30"/>
      <c r="GX439" s="30"/>
      <c r="GY439" s="30"/>
      <c r="GZ439" s="30"/>
      <c r="HA439" s="30"/>
      <c r="HB439" s="30"/>
      <c r="HC439" s="30"/>
      <c r="HD439" s="30"/>
      <c r="HE439" s="30"/>
      <c r="HF439" s="30"/>
      <c r="HG439" s="30"/>
      <c r="HH439" s="30"/>
      <c r="HI439" s="30"/>
      <c r="HJ439" s="30"/>
      <c r="HK439" s="30"/>
      <c r="HL439" s="30"/>
      <c r="HM439" s="30"/>
      <c r="HN439" s="30"/>
      <c r="HO439" s="30"/>
      <c r="HP439" s="30"/>
      <c r="HQ439" s="30"/>
      <c r="HR439" s="30"/>
      <c r="HS439" s="30"/>
      <c r="HT439" s="30"/>
      <c r="HU439" s="30"/>
      <c r="HV439" s="30"/>
      <c r="HW439" s="30"/>
      <c r="HX439" s="30"/>
      <c r="HY439" s="30"/>
      <c r="HZ439" s="30"/>
      <c r="IA439" s="30"/>
      <c r="IB439" s="30"/>
      <c r="IC439" s="30"/>
      <c r="ID439" s="30"/>
      <c r="IE439" s="30"/>
      <c r="IF439" s="30"/>
      <c r="IG439" s="30"/>
      <c r="IH439" s="30"/>
      <c r="II439" s="30"/>
      <c r="IJ439" s="30"/>
      <c r="IK439" s="30"/>
      <c r="IL439" s="30"/>
      <c r="IM439" s="30"/>
      <c r="IN439" s="30"/>
      <c r="IO439" s="30"/>
      <c r="IP439" s="30"/>
      <c r="IQ439" s="30"/>
      <c r="IR439" s="30"/>
      <c r="IS439" s="30"/>
      <c r="IT439" s="30"/>
      <c r="IU439" s="30"/>
      <c r="IV439" s="30"/>
      <c r="IW439" s="30"/>
      <c r="IX439" s="30"/>
      <c r="IY439" s="30"/>
      <c r="IZ439" s="30"/>
      <c r="JA439" s="30"/>
      <c r="JB439" s="30"/>
      <c r="JC439" s="30"/>
      <c r="JD439" s="30"/>
      <c r="JE439" s="30"/>
      <c r="JF439" s="30"/>
      <c r="JG439" s="30"/>
      <c r="JH439" s="30"/>
      <c r="JI439" s="30"/>
      <c r="JJ439" s="30"/>
      <c r="JK439" s="30"/>
      <c r="JL439" s="30"/>
      <c r="JM439" s="30"/>
      <c r="JN439" s="30"/>
      <c r="JO439" s="30"/>
      <c r="JP439" s="30"/>
      <c r="JQ439" s="30"/>
      <c r="JR439" s="30"/>
      <c r="JS439" s="30"/>
      <c r="JT439" s="30"/>
      <c r="JU439" s="30"/>
      <c r="JV439" s="30"/>
      <c r="JW439" s="30"/>
      <c r="JX439" s="30"/>
      <c r="JY439" s="30"/>
      <c r="JZ439" s="30"/>
      <c r="KA439" s="30"/>
      <c r="KB439" s="30"/>
      <c r="KC439" s="30"/>
      <c r="KD439" s="30"/>
      <c r="KE439" s="30"/>
      <c r="KF439" s="30"/>
      <c r="KG439" s="30"/>
      <c r="KH439" s="30"/>
      <c r="KI439" s="30"/>
      <c r="KJ439" s="30"/>
      <c r="KK439" s="30"/>
      <c r="KL439" s="30"/>
      <c r="KM439" s="30"/>
      <c r="KN439" s="30"/>
      <c r="KO439" s="30"/>
      <c r="KP439" s="30"/>
      <c r="KQ439" s="30"/>
      <c r="KR439" s="30"/>
      <c r="KS439" s="30"/>
      <c r="KT439" s="30"/>
      <c r="KU439" s="30"/>
      <c r="KV439" s="30"/>
      <c r="KW439" s="30"/>
      <c r="KX439" s="30"/>
      <c r="KY439" s="30"/>
      <c r="KZ439" s="30"/>
      <c r="LA439" s="30"/>
      <c r="LB439" s="30"/>
      <c r="LC439" s="30"/>
      <c r="LD439" s="30"/>
      <c r="LE439" s="30"/>
      <c r="LF439" s="30"/>
      <c r="LG439" s="30"/>
      <c r="LH439" s="30"/>
      <c r="LI439" s="30"/>
      <c r="LJ439" s="30"/>
      <c r="LK439" s="30"/>
      <c r="LL439" s="30"/>
      <c r="LM439" s="30"/>
      <c r="LN439" s="30"/>
      <c r="LO439" s="30"/>
      <c r="LP439" s="30"/>
      <c r="LQ439" s="30"/>
      <c r="LR439" s="30"/>
      <c r="LS439" s="30"/>
      <c r="LT439" s="30"/>
    </row>
    <row r="440" spans="1:332" s="31" customFormat="1" ht="189" x14ac:dyDescent="0.25">
      <c r="A440" s="662" t="str">
        <f>CONCATENATE(MUEBLES2[[#This Row],[No..]],"-",MUEBLES2[[#This Row],[No. Area ]],"-",MUEBLES2[[#This Row],[No. Del Bien ]],"-",MUEBLES2[[#This Row],[No. Consecutivo del Bien ]],"-",MUEBLES2[[#This Row],[No. de inventario]])</f>
        <v>04-46-056-002-0434</v>
      </c>
      <c r="B440" s="495"/>
      <c r="C440" s="495" t="s">
        <v>7157</v>
      </c>
      <c r="D440" s="494" t="s">
        <v>2074</v>
      </c>
      <c r="E440" s="495" t="str">
        <f>VLOOKUP(MUEBLES2[[#This Row],[No..]],EDIFICIOS[],2,FALSE)</f>
        <v xml:space="preserve">PROTECCION CIVIL </v>
      </c>
      <c r="F440" s="495" t="str">
        <f>VLOOKUP(MUEBLES2[[#This Row],[No..]],EDIFICIOS[],3,FALSE)</f>
        <v>AV. REFORMA S/N, SECCIÓN NORTE, MANZANA 2, SANTIAGO DE ANAYA, HIDALGO</v>
      </c>
      <c r="G440" s="496" t="s">
        <v>4291</v>
      </c>
      <c r="H440" s="494" t="str">
        <f>VLOOKUP(MUEBLES2[[#This Row],[No. Area ]],AREAS[],2,FALSE)</f>
        <v>PROTECCIÓN CÍVIL, BOMBEROS Y GESTIÓN DE RIESGOS</v>
      </c>
      <c r="I440" s="496" t="str">
        <f>VLOOKUP(MUEBLES2[[#This Row],[No. Area ]],AREAS[],5,FALSE)</f>
        <v>CMDTE. JOSÉ JUAN GARCÍA CORTES</v>
      </c>
      <c r="J440" s="496" t="s">
        <v>4062</v>
      </c>
      <c r="K440" s="494" t="str">
        <f>VLOOKUP(MUEBLES2[[#This Row],[Núm. De nomina]],PERSONAL[],2,FALSE)</f>
        <v>CMDTE. JOSÉ JUAN GARCÍA CORTES</v>
      </c>
      <c r="L440" s="496" t="str">
        <f>VLOOKUP(MUEBLES2[[#This Row],[Núm. De nomina]],PERSONAL[],3,FALSE)</f>
        <v>TITULAR</v>
      </c>
      <c r="M440" s="494" t="s">
        <v>4747</v>
      </c>
      <c r="N440" s="529" t="s">
        <v>4693</v>
      </c>
      <c r="O440" s="497" t="str">
        <f>VLOOKUP(MUEBLES2[[#This Row],[No. Del Bien ]],BIENES[],2,FALSE)</f>
        <v>CAMILLA</v>
      </c>
      <c r="P440" s="544" t="s">
        <v>3105</v>
      </c>
      <c r="Q440" s="529" t="s">
        <v>5376</v>
      </c>
      <c r="R440" s="535" t="s">
        <v>39</v>
      </c>
      <c r="S440" s="535" t="s">
        <v>39</v>
      </c>
      <c r="T440" s="523" t="s">
        <v>39</v>
      </c>
      <c r="U440" s="535"/>
      <c r="V440" s="545"/>
      <c r="W440" s="536"/>
      <c r="X440" s="537"/>
      <c r="Y440" s="537"/>
      <c r="Z440" s="546" t="s">
        <v>33</v>
      </c>
      <c r="AA440" s="546"/>
      <c r="AB440" s="493"/>
      <c r="AC440" s="600"/>
      <c r="AD440" s="30"/>
      <c r="AE440" s="30"/>
      <c r="AF440" s="30"/>
      <c r="AG440" s="30"/>
      <c r="AH440" s="30"/>
      <c r="AI440" s="30"/>
      <c r="AJ440" s="30"/>
      <c r="AK440" s="30"/>
      <c r="AL440" s="30"/>
      <c r="AM440" s="30"/>
      <c r="AN440" s="30"/>
      <c r="AO440" s="30"/>
      <c r="AP440" s="30"/>
      <c r="AQ440" s="30"/>
      <c r="AR440" s="30"/>
      <c r="AS440" s="30"/>
      <c r="AT440" s="30"/>
      <c r="AU440" s="30"/>
      <c r="AV440" s="30"/>
      <c r="AW440" s="30"/>
      <c r="AX440" s="30"/>
      <c r="AY440" s="30"/>
      <c r="AZ440" s="30"/>
      <c r="BA440" s="30"/>
      <c r="BB440" s="30"/>
      <c r="BC440" s="30"/>
      <c r="BD440" s="30"/>
      <c r="BE440" s="30"/>
      <c r="BF440" s="30"/>
      <c r="BG440" s="30"/>
      <c r="BH440" s="30"/>
      <c r="BI440" s="30"/>
      <c r="BJ440" s="30"/>
      <c r="BK440" s="30"/>
      <c r="BL440" s="30"/>
      <c r="BM440" s="30"/>
      <c r="BN440" s="30"/>
      <c r="BO440" s="30"/>
      <c r="BP440" s="30"/>
      <c r="BQ440" s="30"/>
      <c r="BR440" s="30"/>
      <c r="BS440" s="30"/>
      <c r="BT440" s="30"/>
      <c r="BU440" s="30"/>
      <c r="BV440" s="30"/>
      <c r="BW440" s="30"/>
      <c r="BX440" s="30"/>
      <c r="BY440" s="30"/>
      <c r="BZ440" s="30"/>
      <c r="CA440" s="30"/>
      <c r="CB440" s="30"/>
      <c r="CC440" s="30"/>
      <c r="CD440" s="30"/>
      <c r="CE440" s="30"/>
      <c r="CF440" s="30"/>
      <c r="CG440" s="30"/>
      <c r="CH440" s="30"/>
      <c r="CI440" s="30"/>
      <c r="CJ440" s="30"/>
      <c r="CK440" s="30"/>
      <c r="CL440" s="30"/>
      <c r="CM440" s="30"/>
      <c r="CN440" s="30"/>
      <c r="CO440" s="30"/>
      <c r="CP440" s="30"/>
      <c r="CQ440" s="30"/>
      <c r="CR440" s="30"/>
      <c r="CS440" s="30"/>
      <c r="CT440" s="30"/>
      <c r="CU440" s="30"/>
      <c r="CV440" s="30"/>
      <c r="CW440" s="30"/>
      <c r="CX440" s="30"/>
      <c r="CY440" s="30"/>
      <c r="CZ440" s="30"/>
      <c r="DA440" s="30"/>
      <c r="DB440" s="30"/>
      <c r="DC440" s="30"/>
      <c r="DD440" s="30"/>
      <c r="DE440" s="30"/>
      <c r="DF440" s="30"/>
      <c r="DG440" s="30"/>
      <c r="DH440" s="30"/>
      <c r="DI440" s="30"/>
      <c r="DJ440" s="30"/>
      <c r="DK440" s="30"/>
      <c r="DL440" s="30"/>
      <c r="DM440" s="30"/>
      <c r="DN440" s="30"/>
      <c r="DO440" s="30"/>
      <c r="DP440" s="30"/>
      <c r="DQ440" s="30"/>
      <c r="DR440" s="30"/>
      <c r="DS440" s="30"/>
      <c r="DT440" s="30"/>
      <c r="DU440" s="30"/>
      <c r="DV440" s="30"/>
      <c r="DW440" s="30"/>
      <c r="DX440" s="30"/>
      <c r="DY440" s="30"/>
      <c r="DZ440" s="30"/>
      <c r="EA440" s="30"/>
      <c r="EB440" s="30"/>
      <c r="EC440" s="30"/>
      <c r="ED440" s="30"/>
      <c r="EE440" s="30"/>
      <c r="EF440" s="30"/>
      <c r="EG440" s="30"/>
      <c r="EH440" s="30"/>
      <c r="EI440" s="30"/>
      <c r="EJ440" s="30"/>
      <c r="EK440" s="30"/>
      <c r="EL440" s="30"/>
      <c r="EM440" s="30"/>
      <c r="EN440" s="30"/>
      <c r="EO440" s="30"/>
      <c r="EP440" s="30"/>
      <c r="EQ440" s="30"/>
      <c r="ER440" s="30"/>
      <c r="ES440" s="30"/>
      <c r="ET440" s="30"/>
      <c r="EU440" s="30"/>
      <c r="EV440" s="30"/>
      <c r="EW440" s="30"/>
      <c r="EX440" s="30"/>
      <c r="EY440" s="30"/>
      <c r="EZ440" s="30"/>
      <c r="FA440" s="30"/>
      <c r="FB440" s="30"/>
      <c r="FC440" s="30"/>
      <c r="FD440" s="30"/>
      <c r="FE440" s="30"/>
      <c r="FF440" s="30"/>
      <c r="FG440" s="30"/>
      <c r="FH440" s="30"/>
      <c r="FI440" s="30"/>
      <c r="FJ440" s="30"/>
      <c r="FK440" s="30"/>
      <c r="FL440" s="30"/>
      <c r="FM440" s="30"/>
      <c r="FN440" s="30"/>
      <c r="FO440" s="30"/>
      <c r="FP440" s="30"/>
      <c r="FQ440" s="30"/>
      <c r="FR440" s="30"/>
      <c r="FS440" s="30"/>
      <c r="FT440" s="30"/>
      <c r="FU440" s="30"/>
      <c r="FV440" s="30"/>
      <c r="FW440" s="30"/>
      <c r="FX440" s="30"/>
      <c r="FY440" s="30"/>
      <c r="FZ440" s="30"/>
      <c r="GA440" s="30"/>
      <c r="GB440" s="30"/>
      <c r="GC440" s="30"/>
      <c r="GD440" s="30"/>
      <c r="GE440" s="30"/>
      <c r="GF440" s="30"/>
      <c r="GG440" s="30"/>
      <c r="GH440" s="30"/>
      <c r="GI440" s="30"/>
      <c r="GJ440" s="30"/>
      <c r="GK440" s="30"/>
      <c r="GL440" s="30"/>
      <c r="GM440" s="30"/>
      <c r="GN440" s="30"/>
      <c r="GO440" s="30"/>
      <c r="GP440" s="30"/>
      <c r="GQ440" s="30"/>
      <c r="GR440" s="30"/>
      <c r="GS440" s="30"/>
      <c r="GT440" s="30"/>
      <c r="GU440" s="30"/>
      <c r="GV440" s="30"/>
      <c r="GW440" s="30"/>
      <c r="GX440" s="30"/>
      <c r="GY440" s="30"/>
      <c r="GZ440" s="30"/>
      <c r="HA440" s="30"/>
      <c r="HB440" s="30"/>
      <c r="HC440" s="30"/>
      <c r="HD440" s="30"/>
      <c r="HE440" s="30"/>
      <c r="HF440" s="30"/>
      <c r="HG440" s="30"/>
      <c r="HH440" s="30"/>
      <c r="HI440" s="30"/>
      <c r="HJ440" s="30"/>
      <c r="HK440" s="30"/>
      <c r="HL440" s="30"/>
      <c r="HM440" s="30"/>
      <c r="HN440" s="30"/>
      <c r="HO440" s="30"/>
      <c r="HP440" s="30"/>
      <c r="HQ440" s="30"/>
      <c r="HR440" s="30"/>
      <c r="HS440" s="30"/>
      <c r="HT440" s="30"/>
      <c r="HU440" s="30"/>
      <c r="HV440" s="30"/>
      <c r="HW440" s="30"/>
      <c r="HX440" s="30"/>
      <c r="HY440" s="30"/>
      <c r="HZ440" s="30"/>
      <c r="IA440" s="30"/>
      <c r="IB440" s="30"/>
      <c r="IC440" s="30"/>
      <c r="ID440" s="30"/>
      <c r="IE440" s="30"/>
      <c r="IF440" s="30"/>
      <c r="IG440" s="30"/>
      <c r="IH440" s="30"/>
      <c r="II440" s="30"/>
      <c r="IJ440" s="30"/>
      <c r="IK440" s="30"/>
      <c r="IL440" s="30"/>
      <c r="IM440" s="30"/>
      <c r="IN440" s="30"/>
      <c r="IO440" s="30"/>
      <c r="IP440" s="30"/>
      <c r="IQ440" s="30"/>
      <c r="IR440" s="30"/>
      <c r="IS440" s="30"/>
      <c r="IT440" s="30"/>
      <c r="IU440" s="30"/>
      <c r="IV440" s="30"/>
      <c r="IW440" s="30"/>
      <c r="IX440" s="30"/>
      <c r="IY440" s="30"/>
      <c r="IZ440" s="30"/>
      <c r="JA440" s="30"/>
      <c r="JB440" s="30"/>
      <c r="JC440" s="30"/>
      <c r="JD440" s="30"/>
      <c r="JE440" s="30"/>
      <c r="JF440" s="30"/>
      <c r="JG440" s="30"/>
      <c r="JH440" s="30"/>
      <c r="JI440" s="30"/>
      <c r="JJ440" s="30"/>
      <c r="JK440" s="30"/>
      <c r="JL440" s="30"/>
      <c r="JM440" s="30"/>
      <c r="JN440" s="30"/>
      <c r="JO440" s="30"/>
      <c r="JP440" s="30"/>
      <c r="JQ440" s="30"/>
      <c r="JR440" s="30"/>
      <c r="JS440" s="30"/>
      <c r="JT440" s="30"/>
      <c r="JU440" s="30"/>
      <c r="JV440" s="30"/>
      <c r="JW440" s="30"/>
      <c r="JX440" s="30"/>
      <c r="JY440" s="30"/>
      <c r="JZ440" s="30"/>
      <c r="KA440" s="30"/>
      <c r="KB440" s="30"/>
      <c r="KC440" s="30"/>
      <c r="KD440" s="30"/>
      <c r="KE440" s="30"/>
      <c r="KF440" s="30"/>
      <c r="KG440" s="30"/>
      <c r="KH440" s="30"/>
      <c r="KI440" s="30"/>
      <c r="KJ440" s="30"/>
      <c r="KK440" s="30"/>
      <c r="KL440" s="30"/>
      <c r="KM440" s="30"/>
      <c r="KN440" s="30"/>
      <c r="KO440" s="30"/>
      <c r="KP440" s="30"/>
      <c r="KQ440" s="30"/>
      <c r="KR440" s="30"/>
      <c r="KS440" s="30"/>
      <c r="KT440" s="30"/>
      <c r="KU440" s="30"/>
      <c r="KV440" s="30"/>
      <c r="KW440" s="30"/>
      <c r="KX440" s="30"/>
      <c r="KY440" s="30"/>
      <c r="KZ440" s="30"/>
      <c r="LA440" s="30"/>
      <c r="LB440" s="30"/>
      <c r="LC440" s="30"/>
      <c r="LD440" s="30"/>
      <c r="LE440" s="30"/>
      <c r="LF440" s="30"/>
      <c r="LG440" s="30"/>
      <c r="LH440" s="30"/>
      <c r="LI440" s="30"/>
      <c r="LJ440" s="30"/>
      <c r="LK440" s="30"/>
      <c r="LL440" s="30"/>
      <c r="LM440" s="30"/>
      <c r="LN440" s="30"/>
      <c r="LO440" s="30"/>
      <c r="LP440" s="30"/>
      <c r="LQ440" s="30"/>
      <c r="LR440" s="30"/>
      <c r="LS440" s="30"/>
      <c r="LT440" s="30"/>
    </row>
    <row r="441" spans="1:332" s="31" customFormat="1" ht="189" x14ac:dyDescent="0.25">
      <c r="A441" s="662" t="str">
        <f>CONCATENATE(MUEBLES2[[#This Row],[No..]],"-",MUEBLES2[[#This Row],[No. Area ]],"-",MUEBLES2[[#This Row],[No. Del Bien ]],"-",MUEBLES2[[#This Row],[No. Consecutivo del Bien ]],"-",MUEBLES2[[#This Row],[No. de inventario]])</f>
        <v>04-46-130-001-0435</v>
      </c>
      <c r="B441" s="495"/>
      <c r="C441" s="495" t="s">
        <v>7158</v>
      </c>
      <c r="D441" s="494" t="s">
        <v>2074</v>
      </c>
      <c r="E441" s="495" t="str">
        <f>VLOOKUP(MUEBLES2[[#This Row],[No..]],EDIFICIOS[],2,FALSE)</f>
        <v xml:space="preserve">PROTECCION CIVIL </v>
      </c>
      <c r="F441" s="495" t="str">
        <f>VLOOKUP(MUEBLES2[[#This Row],[No..]],EDIFICIOS[],3,FALSE)</f>
        <v>AV. REFORMA S/N, SECCIÓN NORTE, MANZANA 2, SANTIAGO DE ANAYA, HIDALGO</v>
      </c>
      <c r="G441" s="496" t="s">
        <v>4291</v>
      </c>
      <c r="H441" s="494" t="str">
        <f>VLOOKUP(MUEBLES2[[#This Row],[No. Area ]],AREAS[],2,FALSE)</f>
        <v>PROTECCIÓN CÍVIL, BOMBEROS Y GESTIÓN DE RIESGOS</v>
      </c>
      <c r="I441" s="496" t="str">
        <f>VLOOKUP(MUEBLES2[[#This Row],[No. Area ]],AREAS[],5,FALSE)</f>
        <v>CMDTE. JOSÉ JUAN GARCÍA CORTES</v>
      </c>
      <c r="J441" s="496" t="s">
        <v>4062</v>
      </c>
      <c r="K441" s="494" t="str">
        <f>VLOOKUP(MUEBLES2[[#This Row],[Núm. De nomina]],PERSONAL[],2,FALSE)</f>
        <v>CMDTE. JOSÉ JUAN GARCÍA CORTES</v>
      </c>
      <c r="L441" s="496" t="str">
        <f>VLOOKUP(MUEBLES2[[#This Row],[Núm. De nomina]],PERSONAL[],3,FALSE)</f>
        <v>TITULAR</v>
      </c>
      <c r="M441" s="494" t="s">
        <v>4319</v>
      </c>
      <c r="N441" s="529" t="s">
        <v>4692</v>
      </c>
      <c r="O441" s="497" t="str">
        <f>VLOOKUP(MUEBLES2[[#This Row],[No. Del Bien ]],BIENES[],2,FALSE)</f>
        <v>EXTINTOR</v>
      </c>
      <c r="P441" s="544" t="s">
        <v>3107</v>
      </c>
      <c r="Q441" s="529" t="s">
        <v>5377</v>
      </c>
      <c r="R441" s="535" t="s">
        <v>39</v>
      </c>
      <c r="S441" s="535" t="s">
        <v>39</v>
      </c>
      <c r="T441" s="523" t="s">
        <v>39</v>
      </c>
      <c r="U441" s="535"/>
      <c r="V441" s="545"/>
      <c r="W441" s="536"/>
      <c r="X441" s="537"/>
      <c r="Y441" s="537"/>
      <c r="Z441" s="546" t="s">
        <v>33</v>
      </c>
      <c r="AA441" s="546"/>
      <c r="AB441" s="493"/>
      <c r="AC441" s="600"/>
      <c r="AD441" s="30"/>
      <c r="AE441" s="30"/>
      <c r="AF441" s="30"/>
      <c r="AG441" s="30"/>
      <c r="AH441" s="30"/>
      <c r="AI441" s="30"/>
      <c r="AJ441" s="30"/>
      <c r="AK441" s="30"/>
      <c r="AL441" s="30"/>
      <c r="AM441" s="30"/>
      <c r="AN441" s="30"/>
      <c r="AO441" s="30"/>
      <c r="AP441" s="30"/>
      <c r="AQ441" s="30"/>
      <c r="AR441" s="30"/>
      <c r="AS441" s="30"/>
      <c r="AT441" s="30"/>
      <c r="AU441" s="30"/>
      <c r="AV441" s="30"/>
      <c r="AW441" s="30"/>
      <c r="AX441" s="30"/>
      <c r="AY441" s="30"/>
      <c r="AZ441" s="30"/>
      <c r="BA441" s="30"/>
      <c r="BB441" s="30"/>
      <c r="BC441" s="30"/>
      <c r="BD441" s="30"/>
      <c r="BE441" s="30"/>
      <c r="BF441" s="30"/>
      <c r="BG441" s="30"/>
      <c r="BH441" s="30"/>
      <c r="BI441" s="30"/>
      <c r="BJ441" s="30"/>
      <c r="BK441" s="30"/>
      <c r="BL441" s="30"/>
      <c r="BM441" s="30"/>
      <c r="BN441" s="30"/>
      <c r="BO441" s="30"/>
      <c r="BP441" s="30"/>
      <c r="BQ441" s="30"/>
      <c r="BR441" s="30"/>
      <c r="BS441" s="30"/>
      <c r="BT441" s="30"/>
      <c r="BU441" s="30"/>
      <c r="BV441" s="30"/>
      <c r="BW441" s="30"/>
      <c r="BX441" s="30"/>
      <c r="BY441" s="30"/>
      <c r="BZ441" s="30"/>
      <c r="CA441" s="30"/>
      <c r="CB441" s="30"/>
      <c r="CC441" s="30"/>
      <c r="CD441" s="30"/>
      <c r="CE441" s="30"/>
      <c r="CF441" s="30"/>
      <c r="CG441" s="30"/>
      <c r="CH441" s="30"/>
      <c r="CI441" s="30"/>
      <c r="CJ441" s="30"/>
      <c r="CK441" s="30"/>
      <c r="CL441" s="30"/>
      <c r="CM441" s="30"/>
      <c r="CN441" s="30"/>
      <c r="CO441" s="30"/>
      <c r="CP441" s="30"/>
      <c r="CQ441" s="30"/>
      <c r="CR441" s="30"/>
      <c r="CS441" s="30"/>
      <c r="CT441" s="30"/>
      <c r="CU441" s="30"/>
      <c r="CV441" s="30"/>
      <c r="CW441" s="30"/>
      <c r="CX441" s="30"/>
      <c r="CY441" s="30"/>
      <c r="CZ441" s="30"/>
      <c r="DA441" s="30"/>
      <c r="DB441" s="30"/>
      <c r="DC441" s="30"/>
      <c r="DD441" s="30"/>
      <c r="DE441" s="30"/>
      <c r="DF441" s="30"/>
      <c r="DG441" s="30"/>
      <c r="DH441" s="30"/>
      <c r="DI441" s="30"/>
      <c r="DJ441" s="30"/>
      <c r="DK441" s="30"/>
      <c r="DL441" s="30"/>
      <c r="DM441" s="30"/>
      <c r="DN441" s="30"/>
      <c r="DO441" s="30"/>
      <c r="DP441" s="30"/>
      <c r="DQ441" s="30"/>
      <c r="DR441" s="30"/>
      <c r="DS441" s="30"/>
      <c r="DT441" s="30"/>
      <c r="DU441" s="30"/>
      <c r="DV441" s="30"/>
      <c r="DW441" s="30"/>
      <c r="DX441" s="30"/>
      <c r="DY441" s="30"/>
      <c r="DZ441" s="30"/>
      <c r="EA441" s="30"/>
      <c r="EB441" s="30"/>
      <c r="EC441" s="30"/>
      <c r="ED441" s="30"/>
      <c r="EE441" s="30"/>
      <c r="EF441" s="30"/>
      <c r="EG441" s="30"/>
      <c r="EH441" s="30"/>
      <c r="EI441" s="30"/>
      <c r="EJ441" s="30"/>
      <c r="EK441" s="30"/>
      <c r="EL441" s="30"/>
      <c r="EM441" s="30"/>
      <c r="EN441" s="30"/>
      <c r="EO441" s="30"/>
      <c r="EP441" s="30"/>
      <c r="EQ441" s="30"/>
      <c r="ER441" s="30"/>
      <c r="ES441" s="30"/>
      <c r="ET441" s="30"/>
      <c r="EU441" s="30"/>
      <c r="EV441" s="30"/>
      <c r="EW441" s="30"/>
      <c r="EX441" s="30"/>
      <c r="EY441" s="30"/>
      <c r="EZ441" s="30"/>
      <c r="FA441" s="30"/>
      <c r="FB441" s="30"/>
      <c r="FC441" s="30"/>
      <c r="FD441" s="30"/>
      <c r="FE441" s="30"/>
      <c r="FF441" s="30"/>
      <c r="FG441" s="30"/>
      <c r="FH441" s="30"/>
      <c r="FI441" s="30"/>
      <c r="FJ441" s="30"/>
      <c r="FK441" s="30"/>
      <c r="FL441" s="30"/>
      <c r="FM441" s="30"/>
      <c r="FN441" s="30"/>
      <c r="FO441" s="30"/>
      <c r="FP441" s="30"/>
      <c r="FQ441" s="30"/>
      <c r="FR441" s="30"/>
      <c r="FS441" s="30"/>
      <c r="FT441" s="30"/>
      <c r="FU441" s="30"/>
      <c r="FV441" s="30"/>
      <c r="FW441" s="30"/>
      <c r="FX441" s="30"/>
      <c r="FY441" s="30"/>
      <c r="FZ441" s="30"/>
      <c r="GA441" s="30"/>
      <c r="GB441" s="30"/>
      <c r="GC441" s="30"/>
      <c r="GD441" s="30"/>
      <c r="GE441" s="30"/>
      <c r="GF441" s="30"/>
      <c r="GG441" s="30"/>
      <c r="GH441" s="30"/>
      <c r="GI441" s="30"/>
      <c r="GJ441" s="30"/>
      <c r="GK441" s="30"/>
      <c r="GL441" s="30"/>
      <c r="GM441" s="30"/>
      <c r="GN441" s="30"/>
      <c r="GO441" s="30"/>
      <c r="GP441" s="30"/>
      <c r="GQ441" s="30"/>
      <c r="GR441" s="30"/>
      <c r="GS441" s="30"/>
      <c r="GT441" s="30"/>
      <c r="GU441" s="30"/>
      <c r="GV441" s="30"/>
      <c r="GW441" s="30"/>
      <c r="GX441" s="30"/>
      <c r="GY441" s="30"/>
      <c r="GZ441" s="30"/>
      <c r="HA441" s="30"/>
      <c r="HB441" s="30"/>
      <c r="HC441" s="30"/>
      <c r="HD441" s="30"/>
      <c r="HE441" s="30"/>
      <c r="HF441" s="30"/>
      <c r="HG441" s="30"/>
      <c r="HH441" s="30"/>
      <c r="HI441" s="30"/>
      <c r="HJ441" s="30"/>
      <c r="HK441" s="30"/>
      <c r="HL441" s="30"/>
      <c r="HM441" s="30"/>
      <c r="HN441" s="30"/>
      <c r="HO441" s="30"/>
      <c r="HP441" s="30"/>
      <c r="HQ441" s="30"/>
      <c r="HR441" s="30"/>
      <c r="HS441" s="30"/>
      <c r="HT441" s="30"/>
      <c r="HU441" s="30"/>
      <c r="HV441" s="30"/>
      <c r="HW441" s="30"/>
      <c r="HX441" s="30"/>
      <c r="HY441" s="30"/>
      <c r="HZ441" s="30"/>
      <c r="IA441" s="30"/>
      <c r="IB441" s="30"/>
      <c r="IC441" s="30"/>
      <c r="ID441" s="30"/>
      <c r="IE441" s="30"/>
      <c r="IF441" s="30"/>
      <c r="IG441" s="30"/>
      <c r="IH441" s="30"/>
      <c r="II441" s="30"/>
      <c r="IJ441" s="30"/>
      <c r="IK441" s="30"/>
      <c r="IL441" s="30"/>
      <c r="IM441" s="30"/>
      <c r="IN441" s="30"/>
      <c r="IO441" s="30"/>
      <c r="IP441" s="30"/>
      <c r="IQ441" s="30"/>
      <c r="IR441" s="30"/>
      <c r="IS441" s="30"/>
      <c r="IT441" s="30"/>
      <c r="IU441" s="30"/>
      <c r="IV441" s="30"/>
      <c r="IW441" s="30"/>
      <c r="IX441" s="30"/>
      <c r="IY441" s="30"/>
      <c r="IZ441" s="30"/>
      <c r="JA441" s="30"/>
      <c r="JB441" s="30"/>
      <c r="JC441" s="30"/>
      <c r="JD441" s="30"/>
      <c r="JE441" s="30"/>
      <c r="JF441" s="30"/>
      <c r="JG441" s="30"/>
      <c r="JH441" s="30"/>
      <c r="JI441" s="30"/>
      <c r="JJ441" s="30"/>
      <c r="JK441" s="30"/>
      <c r="JL441" s="30"/>
      <c r="JM441" s="30"/>
      <c r="JN441" s="30"/>
      <c r="JO441" s="30"/>
      <c r="JP441" s="30"/>
      <c r="JQ441" s="30"/>
      <c r="JR441" s="30"/>
      <c r="JS441" s="30"/>
      <c r="JT441" s="30"/>
      <c r="JU441" s="30"/>
      <c r="JV441" s="30"/>
      <c r="JW441" s="30"/>
      <c r="JX441" s="30"/>
      <c r="JY441" s="30"/>
      <c r="JZ441" s="30"/>
      <c r="KA441" s="30"/>
      <c r="KB441" s="30"/>
      <c r="KC441" s="30"/>
      <c r="KD441" s="30"/>
      <c r="KE441" s="30"/>
      <c r="KF441" s="30"/>
      <c r="KG441" s="30"/>
      <c r="KH441" s="30"/>
      <c r="KI441" s="30"/>
      <c r="KJ441" s="30"/>
      <c r="KK441" s="30"/>
      <c r="KL441" s="30"/>
      <c r="KM441" s="30"/>
      <c r="KN441" s="30"/>
      <c r="KO441" s="30"/>
      <c r="KP441" s="30"/>
      <c r="KQ441" s="30"/>
      <c r="KR441" s="30"/>
      <c r="KS441" s="30"/>
      <c r="KT441" s="30"/>
      <c r="KU441" s="30"/>
      <c r="KV441" s="30"/>
      <c r="KW441" s="30"/>
      <c r="KX441" s="30"/>
      <c r="KY441" s="30"/>
      <c r="KZ441" s="30"/>
      <c r="LA441" s="30"/>
      <c r="LB441" s="30"/>
      <c r="LC441" s="30"/>
      <c r="LD441" s="30"/>
      <c r="LE441" s="30"/>
      <c r="LF441" s="30"/>
      <c r="LG441" s="30"/>
      <c r="LH441" s="30"/>
      <c r="LI441" s="30"/>
      <c r="LJ441" s="30"/>
      <c r="LK441" s="30"/>
      <c r="LL441" s="30"/>
      <c r="LM441" s="30"/>
      <c r="LN441" s="30"/>
      <c r="LO441" s="30"/>
      <c r="LP441" s="30"/>
      <c r="LQ441" s="30"/>
      <c r="LR441" s="30"/>
      <c r="LS441" s="30"/>
      <c r="LT441" s="30"/>
    </row>
    <row r="442" spans="1:332" s="31" customFormat="1" ht="189" x14ac:dyDescent="0.25">
      <c r="A442" s="662" t="str">
        <f>CONCATENATE(MUEBLES2[[#This Row],[No..]],"-",MUEBLES2[[#This Row],[No. Area ]],"-",MUEBLES2[[#This Row],[No. Del Bien ]],"-",MUEBLES2[[#This Row],[No. Consecutivo del Bien ]],"-",MUEBLES2[[#This Row],[No. de inventario]])</f>
        <v>04-46-130-002-0436</v>
      </c>
      <c r="B442" s="495"/>
      <c r="C442" s="495" t="s">
        <v>7159</v>
      </c>
      <c r="D442" s="494" t="s">
        <v>2074</v>
      </c>
      <c r="E442" s="495" t="str">
        <f>VLOOKUP(MUEBLES2[[#This Row],[No..]],EDIFICIOS[],2,FALSE)</f>
        <v xml:space="preserve">PROTECCION CIVIL </v>
      </c>
      <c r="F442" s="495" t="str">
        <f>VLOOKUP(MUEBLES2[[#This Row],[No..]],EDIFICIOS[],3,FALSE)</f>
        <v>AV. REFORMA S/N, SECCIÓN NORTE, MANZANA 2, SANTIAGO DE ANAYA, HIDALGO</v>
      </c>
      <c r="G442" s="496" t="s">
        <v>4291</v>
      </c>
      <c r="H442" s="494" t="str">
        <f>VLOOKUP(MUEBLES2[[#This Row],[No. Area ]],AREAS[],2,FALSE)</f>
        <v>PROTECCIÓN CÍVIL, BOMBEROS Y GESTIÓN DE RIESGOS</v>
      </c>
      <c r="I442" s="496" t="str">
        <f>VLOOKUP(MUEBLES2[[#This Row],[No. Area ]],AREAS[],5,FALSE)</f>
        <v>CMDTE. JOSÉ JUAN GARCÍA CORTES</v>
      </c>
      <c r="J442" s="496" t="s">
        <v>4062</v>
      </c>
      <c r="K442" s="494" t="str">
        <f>VLOOKUP(MUEBLES2[[#This Row],[Núm. De nomina]],PERSONAL[],2,FALSE)</f>
        <v>CMDTE. JOSÉ JUAN GARCÍA CORTES</v>
      </c>
      <c r="L442" s="496" t="str">
        <f>VLOOKUP(MUEBLES2[[#This Row],[Núm. De nomina]],PERSONAL[],3,FALSE)</f>
        <v>TITULAR</v>
      </c>
      <c r="M442" s="494" t="s">
        <v>4319</v>
      </c>
      <c r="N442" s="529" t="s">
        <v>4693</v>
      </c>
      <c r="O442" s="497" t="str">
        <f>VLOOKUP(MUEBLES2[[#This Row],[No. Del Bien ]],BIENES[],2,FALSE)</f>
        <v>EXTINTOR</v>
      </c>
      <c r="P442" s="544" t="s">
        <v>3107</v>
      </c>
      <c r="Q442" s="529" t="s">
        <v>5378</v>
      </c>
      <c r="R442" s="535" t="s">
        <v>39</v>
      </c>
      <c r="S442" s="535" t="s">
        <v>39</v>
      </c>
      <c r="T442" s="523" t="s">
        <v>39</v>
      </c>
      <c r="U442" s="535"/>
      <c r="V442" s="545"/>
      <c r="W442" s="536"/>
      <c r="X442" s="537"/>
      <c r="Y442" s="537"/>
      <c r="Z442" s="546" t="s">
        <v>33</v>
      </c>
      <c r="AA442" s="546"/>
      <c r="AB442" s="493"/>
      <c r="AC442" s="600"/>
      <c r="AD442" s="30"/>
      <c r="AE442" s="30"/>
      <c r="AF442" s="30"/>
      <c r="AG442" s="30"/>
      <c r="AH442" s="30"/>
      <c r="AI442" s="30"/>
      <c r="AJ442" s="30"/>
      <c r="AK442" s="30"/>
      <c r="AL442" s="30"/>
      <c r="AM442" s="30"/>
      <c r="AN442" s="30"/>
      <c r="AO442" s="30"/>
      <c r="AP442" s="30"/>
      <c r="AQ442" s="30"/>
      <c r="AR442" s="30"/>
      <c r="AS442" s="30"/>
      <c r="AT442" s="30"/>
      <c r="AU442" s="30"/>
      <c r="AV442" s="30"/>
      <c r="AW442" s="30"/>
      <c r="AX442" s="30"/>
      <c r="AY442" s="30"/>
      <c r="AZ442" s="30"/>
      <c r="BA442" s="30"/>
      <c r="BB442" s="30"/>
      <c r="BC442" s="30"/>
      <c r="BD442" s="30"/>
      <c r="BE442" s="30"/>
      <c r="BF442" s="30"/>
      <c r="BG442" s="30"/>
      <c r="BH442" s="30"/>
      <c r="BI442" s="30"/>
      <c r="BJ442" s="30"/>
      <c r="BK442" s="30"/>
      <c r="BL442" s="30"/>
      <c r="BM442" s="30"/>
      <c r="BN442" s="30"/>
      <c r="BO442" s="30"/>
      <c r="BP442" s="30"/>
      <c r="BQ442" s="30"/>
      <c r="BR442" s="30"/>
      <c r="BS442" s="30"/>
      <c r="BT442" s="30"/>
      <c r="BU442" s="30"/>
      <c r="BV442" s="30"/>
      <c r="BW442" s="30"/>
      <c r="BX442" s="30"/>
      <c r="BY442" s="30"/>
      <c r="BZ442" s="30"/>
      <c r="CA442" s="30"/>
      <c r="CB442" s="30"/>
      <c r="CC442" s="30"/>
      <c r="CD442" s="30"/>
      <c r="CE442" s="30"/>
      <c r="CF442" s="30"/>
      <c r="CG442" s="30"/>
      <c r="CH442" s="30"/>
      <c r="CI442" s="30"/>
      <c r="CJ442" s="30"/>
      <c r="CK442" s="30"/>
      <c r="CL442" s="30"/>
      <c r="CM442" s="30"/>
      <c r="CN442" s="30"/>
      <c r="CO442" s="30"/>
      <c r="CP442" s="30"/>
      <c r="CQ442" s="30"/>
      <c r="CR442" s="30"/>
      <c r="CS442" s="30"/>
      <c r="CT442" s="30"/>
      <c r="CU442" s="30"/>
      <c r="CV442" s="30"/>
      <c r="CW442" s="30"/>
      <c r="CX442" s="30"/>
      <c r="CY442" s="30"/>
      <c r="CZ442" s="30"/>
      <c r="DA442" s="30"/>
      <c r="DB442" s="30"/>
      <c r="DC442" s="30"/>
      <c r="DD442" s="30"/>
      <c r="DE442" s="30"/>
      <c r="DF442" s="30"/>
      <c r="DG442" s="30"/>
      <c r="DH442" s="30"/>
      <c r="DI442" s="30"/>
      <c r="DJ442" s="30"/>
      <c r="DK442" s="30"/>
      <c r="DL442" s="30"/>
      <c r="DM442" s="30"/>
      <c r="DN442" s="30"/>
      <c r="DO442" s="30"/>
      <c r="DP442" s="30"/>
      <c r="DQ442" s="30"/>
      <c r="DR442" s="30"/>
      <c r="DS442" s="30"/>
      <c r="DT442" s="30"/>
      <c r="DU442" s="30"/>
      <c r="DV442" s="30"/>
      <c r="DW442" s="30"/>
      <c r="DX442" s="30"/>
      <c r="DY442" s="30"/>
      <c r="DZ442" s="30"/>
      <c r="EA442" s="30"/>
      <c r="EB442" s="30"/>
      <c r="EC442" s="30"/>
      <c r="ED442" s="30"/>
      <c r="EE442" s="30"/>
      <c r="EF442" s="30"/>
      <c r="EG442" s="30"/>
      <c r="EH442" s="30"/>
      <c r="EI442" s="30"/>
      <c r="EJ442" s="30"/>
      <c r="EK442" s="30"/>
      <c r="EL442" s="30"/>
      <c r="EM442" s="30"/>
      <c r="EN442" s="30"/>
      <c r="EO442" s="30"/>
      <c r="EP442" s="30"/>
      <c r="EQ442" s="30"/>
      <c r="ER442" s="30"/>
      <c r="ES442" s="30"/>
      <c r="ET442" s="30"/>
      <c r="EU442" s="30"/>
      <c r="EV442" s="30"/>
      <c r="EW442" s="30"/>
      <c r="EX442" s="30"/>
      <c r="EY442" s="30"/>
      <c r="EZ442" s="30"/>
      <c r="FA442" s="30"/>
      <c r="FB442" s="30"/>
      <c r="FC442" s="30"/>
      <c r="FD442" s="30"/>
      <c r="FE442" s="30"/>
      <c r="FF442" s="30"/>
      <c r="FG442" s="30"/>
      <c r="FH442" s="30"/>
      <c r="FI442" s="30"/>
      <c r="FJ442" s="30"/>
      <c r="FK442" s="30"/>
      <c r="FL442" s="30"/>
      <c r="FM442" s="30"/>
      <c r="FN442" s="30"/>
      <c r="FO442" s="30"/>
      <c r="FP442" s="30"/>
      <c r="FQ442" s="30"/>
      <c r="FR442" s="30"/>
      <c r="FS442" s="30"/>
      <c r="FT442" s="30"/>
      <c r="FU442" s="30"/>
      <c r="FV442" s="30"/>
      <c r="FW442" s="30"/>
      <c r="FX442" s="30"/>
      <c r="FY442" s="30"/>
      <c r="FZ442" s="30"/>
      <c r="GA442" s="30"/>
      <c r="GB442" s="30"/>
      <c r="GC442" s="30"/>
      <c r="GD442" s="30"/>
      <c r="GE442" s="30"/>
      <c r="GF442" s="30"/>
      <c r="GG442" s="30"/>
      <c r="GH442" s="30"/>
      <c r="GI442" s="30"/>
      <c r="GJ442" s="30"/>
      <c r="GK442" s="30"/>
      <c r="GL442" s="30"/>
      <c r="GM442" s="30"/>
      <c r="GN442" s="30"/>
      <c r="GO442" s="30"/>
      <c r="GP442" s="30"/>
      <c r="GQ442" s="30"/>
      <c r="GR442" s="30"/>
      <c r="GS442" s="30"/>
      <c r="GT442" s="30"/>
      <c r="GU442" s="30"/>
      <c r="GV442" s="30"/>
      <c r="GW442" s="30"/>
      <c r="GX442" s="30"/>
      <c r="GY442" s="30"/>
      <c r="GZ442" s="30"/>
      <c r="HA442" s="30"/>
      <c r="HB442" s="30"/>
      <c r="HC442" s="30"/>
      <c r="HD442" s="30"/>
      <c r="HE442" s="30"/>
      <c r="HF442" s="30"/>
      <c r="HG442" s="30"/>
      <c r="HH442" s="30"/>
      <c r="HI442" s="30"/>
      <c r="HJ442" s="30"/>
      <c r="HK442" s="30"/>
      <c r="HL442" s="30"/>
      <c r="HM442" s="30"/>
      <c r="HN442" s="30"/>
      <c r="HO442" s="30"/>
      <c r="HP442" s="30"/>
      <c r="HQ442" s="30"/>
      <c r="HR442" s="30"/>
      <c r="HS442" s="30"/>
      <c r="HT442" s="30"/>
      <c r="HU442" s="30"/>
      <c r="HV442" s="30"/>
      <c r="HW442" s="30"/>
      <c r="HX442" s="30"/>
      <c r="HY442" s="30"/>
      <c r="HZ442" s="30"/>
      <c r="IA442" s="30"/>
      <c r="IB442" s="30"/>
      <c r="IC442" s="30"/>
      <c r="ID442" s="30"/>
      <c r="IE442" s="30"/>
      <c r="IF442" s="30"/>
      <c r="IG442" s="30"/>
      <c r="IH442" s="30"/>
      <c r="II442" s="30"/>
      <c r="IJ442" s="30"/>
      <c r="IK442" s="30"/>
      <c r="IL442" s="30"/>
      <c r="IM442" s="30"/>
      <c r="IN442" s="30"/>
      <c r="IO442" s="30"/>
      <c r="IP442" s="30"/>
      <c r="IQ442" s="30"/>
      <c r="IR442" s="30"/>
      <c r="IS442" s="30"/>
      <c r="IT442" s="30"/>
      <c r="IU442" s="30"/>
      <c r="IV442" s="30"/>
      <c r="IW442" s="30"/>
      <c r="IX442" s="30"/>
      <c r="IY442" s="30"/>
      <c r="IZ442" s="30"/>
      <c r="JA442" s="30"/>
      <c r="JB442" s="30"/>
      <c r="JC442" s="30"/>
      <c r="JD442" s="30"/>
      <c r="JE442" s="30"/>
      <c r="JF442" s="30"/>
      <c r="JG442" s="30"/>
      <c r="JH442" s="30"/>
      <c r="JI442" s="30"/>
      <c r="JJ442" s="30"/>
      <c r="JK442" s="30"/>
      <c r="JL442" s="30"/>
      <c r="JM442" s="30"/>
      <c r="JN442" s="30"/>
      <c r="JO442" s="30"/>
      <c r="JP442" s="30"/>
      <c r="JQ442" s="30"/>
      <c r="JR442" s="30"/>
      <c r="JS442" s="30"/>
      <c r="JT442" s="30"/>
      <c r="JU442" s="30"/>
      <c r="JV442" s="30"/>
      <c r="JW442" s="30"/>
      <c r="JX442" s="30"/>
      <c r="JY442" s="30"/>
      <c r="JZ442" s="30"/>
      <c r="KA442" s="30"/>
      <c r="KB442" s="30"/>
      <c r="KC442" s="30"/>
      <c r="KD442" s="30"/>
      <c r="KE442" s="30"/>
      <c r="KF442" s="30"/>
      <c r="KG442" s="30"/>
      <c r="KH442" s="30"/>
      <c r="KI442" s="30"/>
      <c r="KJ442" s="30"/>
      <c r="KK442" s="30"/>
      <c r="KL442" s="30"/>
      <c r="KM442" s="30"/>
      <c r="KN442" s="30"/>
      <c r="KO442" s="30"/>
      <c r="KP442" s="30"/>
      <c r="KQ442" s="30"/>
      <c r="KR442" s="30"/>
      <c r="KS442" s="30"/>
      <c r="KT442" s="30"/>
      <c r="KU442" s="30"/>
      <c r="KV442" s="30"/>
      <c r="KW442" s="30"/>
      <c r="KX442" s="30"/>
      <c r="KY442" s="30"/>
      <c r="KZ442" s="30"/>
      <c r="LA442" s="30"/>
      <c r="LB442" s="30"/>
      <c r="LC442" s="30"/>
      <c r="LD442" s="30"/>
      <c r="LE442" s="30"/>
      <c r="LF442" s="30"/>
      <c r="LG442" s="30"/>
      <c r="LH442" s="30"/>
      <c r="LI442" s="30"/>
      <c r="LJ442" s="30"/>
      <c r="LK442" s="30"/>
      <c r="LL442" s="30"/>
      <c r="LM442" s="30"/>
      <c r="LN442" s="30"/>
      <c r="LO442" s="30"/>
      <c r="LP442" s="30"/>
      <c r="LQ442" s="30"/>
      <c r="LR442" s="30"/>
      <c r="LS442" s="30"/>
      <c r="LT442" s="30"/>
    </row>
    <row r="443" spans="1:332" s="31" customFormat="1" ht="189" x14ac:dyDescent="0.25">
      <c r="A443" s="662" t="str">
        <f>CONCATENATE(MUEBLES2[[#This Row],[No..]],"-",MUEBLES2[[#This Row],[No. Area ]],"-",MUEBLES2[[#This Row],[No. Del Bien ]],"-",MUEBLES2[[#This Row],[No. Consecutivo del Bien ]],"-",MUEBLES2[[#This Row],[No. de inventario]])</f>
        <v>04-46-130-003-0437</v>
      </c>
      <c r="B443" s="495"/>
      <c r="C443" s="495" t="s">
        <v>7160</v>
      </c>
      <c r="D443" s="494" t="s">
        <v>2074</v>
      </c>
      <c r="E443" s="495" t="str">
        <f>VLOOKUP(MUEBLES2[[#This Row],[No..]],EDIFICIOS[],2,FALSE)</f>
        <v xml:space="preserve">PROTECCION CIVIL </v>
      </c>
      <c r="F443" s="495" t="str">
        <f>VLOOKUP(MUEBLES2[[#This Row],[No..]],EDIFICIOS[],3,FALSE)</f>
        <v>AV. REFORMA S/N, SECCIÓN NORTE, MANZANA 2, SANTIAGO DE ANAYA, HIDALGO</v>
      </c>
      <c r="G443" s="496" t="s">
        <v>4291</v>
      </c>
      <c r="H443" s="494" t="str">
        <f>VLOOKUP(MUEBLES2[[#This Row],[No. Area ]],AREAS[],2,FALSE)</f>
        <v>PROTECCIÓN CÍVIL, BOMBEROS Y GESTIÓN DE RIESGOS</v>
      </c>
      <c r="I443" s="496" t="str">
        <f>VLOOKUP(MUEBLES2[[#This Row],[No. Area ]],AREAS[],5,FALSE)</f>
        <v>CMDTE. JOSÉ JUAN GARCÍA CORTES</v>
      </c>
      <c r="J443" s="496" t="s">
        <v>4062</v>
      </c>
      <c r="K443" s="494" t="str">
        <f>VLOOKUP(MUEBLES2[[#This Row],[Núm. De nomina]],PERSONAL[],2,FALSE)</f>
        <v>CMDTE. JOSÉ JUAN GARCÍA CORTES</v>
      </c>
      <c r="L443" s="496" t="str">
        <f>VLOOKUP(MUEBLES2[[#This Row],[Núm. De nomina]],PERSONAL[],3,FALSE)</f>
        <v>TITULAR</v>
      </c>
      <c r="M443" s="494" t="s">
        <v>4319</v>
      </c>
      <c r="N443" s="530" t="s">
        <v>4694</v>
      </c>
      <c r="O443" s="497" t="str">
        <f>VLOOKUP(MUEBLES2[[#This Row],[No. Del Bien ]],BIENES[],2,FALSE)</f>
        <v>EXTINTOR</v>
      </c>
      <c r="P443" s="544" t="s">
        <v>3107</v>
      </c>
      <c r="Q443" s="529" t="s">
        <v>5379</v>
      </c>
      <c r="R443" s="535" t="s">
        <v>39</v>
      </c>
      <c r="S443" s="535" t="s">
        <v>39</v>
      </c>
      <c r="T443" s="523" t="s">
        <v>39</v>
      </c>
      <c r="U443" s="535"/>
      <c r="V443" s="545"/>
      <c r="W443" s="536"/>
      <c r="X443" s="537"/>
      <c r="Y443" s="537"/>
      <c r="Z443" s="546" t="s">
        <v>33</v>
      </c>
      <c r="AA443" s="546"/>
      <c r="AB443" s="493"/>
      <c r="AC443" s="600"/>
      <c r="AD443" s="30"/>
      <c r="AE443" s="30"/>
      <c r="AF443" s="30"/>
      <c r="AG443" s="30"/>
      <c r="AH443" s="30"/>
      <c r="AI443" s="30"/>
      <c r="AJ443" s="30"/>
      <c r="AK443" s="30"/>
      <c r="AL443" s="30"/>
      <c r="AM443" s="30"/>
      <c r="AN443" s="30"/>
      <c r="AO443" s="30"/>
      <c r="AP443" s="30"/>
      <c r="AQ443" s="30"/>
      <c r="AR443" s="30"/>
      <c r="AS443" s="30"/>
      <c r="AT443" s="30"/>
      <c r="AU443" s="30"/>
      <c r="AV443" s="30"/>
      <c r="AW443" s="30"/>
      <c r="AX443" s="30"/>
      <c r="AY443" s="30"/>
      <c r="AZ443" s="30"/>
      <c r="BA443" s="30"/>
      <c r="BB443" s="30"/>
      <c r="BC443" s="30"/>
      <c r="BD443" s="30"/>
      <c r="BE443" s="30"/>
      <c r="BF443" s="30"/>
      <c r="BG443" s="30"/>
      <c r="BH443" s="30"/>
      <c r="BI443" s="30"/>
      <c r="BJ443" s="30"/>
      <c r="BK443" s="30"/>
      <c r="BL443" s="30"/>
      <c r="BM443" s="30"/>
      <c r="BN443" s="30"/>
      <c r="BO443" s="30"/>
      <c r="BP443" s="30"/>
      <c r="BQ443" s="30"/>
      <c r="BR443" s="30"/>
      <c r="BS443" s="30"/>
      <c r="BT443" s="30"/>
      <c r="BU443" s="30"/>
      <c r="BV443" s="30"/>
      <c r="BW443" s="30"/>
      <c r="BX443" s="30"/>
      <c r="BY443" s="30"/>
      <c r="BZ443" s="30"/>
      <c r="CA443" s="30"/>
      <c r="CB443" s="30"/>
      <c r="CC443" s="30"/>
      <c r="CD443" s="30"/>
      <c r="CE443" s="30"/>
      <c r="CF443" s="30"/>
      <c r="CG443" s="30"/>
      <c r="CH443" s="30"/>
      <c r="CI443" s="30"/>
      <c r="CJ443" s="30"/>
      <c r="CK443" s="30"/>
      <c r="CL443" s="30"/>
      <c r="CM443" s="30"/>
      <c r="CN443" s="30"/>
      <c r="CO443" s="30"/>
      <c r="CP443" s="30"/>
      <c r="CQ443" s="30"/>
      <c r="CR443" s="30"/>
      <c r="CS443" s="30"/>
      <c r="CT443" s="30"/>
      <c r="CU443" s="30"/>
      <c r="CV443" s="30"/>
      <c r="CW443" s="30"/>
      <c r="CX443" s="30"/>
      <c r="CY443" s="30"/>
      <c r="CZ443" s="30"/>
      <c r="DA443" s="30"/>
      <c r="DB443" s="30"/>
      <c r="DC443" s="30"/>
      <c r="DD443" s="30"/>
      <c r="DE443" s="30"/>
      <c r="DF443" s="30"/>
      <c r="DG443" s="30"/>
      <c r="DH443" s="30"/>
      <c r="DI443" s="30"/>
      <c r="DJ443" s="30"/>
      <c r="DK443" s="30"/>
      <c r="DL443" s="30"/>
      <c r="DM443" s="30"/>
      <c r="DN443" s="30"/>
      <c r="DO443" s="30"/>
      <c r="DP443" s="30"/>
      <c r="DQ443" s="30"/>
      <c r="DR443" s="30"/>
      <c r="DS443" s="30"/>
      <c r="DT443" s="30"/>
      <c r="DU443" s="30"/>
      <c r="DV443" s="30"/>
      <c r="DW443" s="30"/>
      <c r="DX443" s="30"/>
      <c r="DY443" s="30"/>
      <c r="DZ443" s="30"/>
      <c r="EA443" s="30"/>
      <c r="EB443" s="30"/>
      <c r="EC443" s="30"/>
      <c r="ED443" s="30"/>
      <c r="EE443" s="30"/>
      <c r="EF443" s="30"/>
      <c r="EG443" s="30"/>
      <c r="EH443" s="30"/>
      <c r="EI443" s="30"/>
      <c r="EJ443" s="30"/>
      <c r="EK443" s="30"/>
      <c r="EL443" s="30"/>
      <c r="EM443" s="30"/>
      <c r="EN443" s="30"/>
      <c r="EO443" s="30"/>
      <c r="EP443" s="30"/>
      <c r="EQ443" s="30"/>
      <c r="ER443" s="30"/>
      <c r="ES443" s="30"/>
      <c r="ET443" s="30"/>
      <c r="EU443" s="30"/>
      <c r="EV443" s="30"/>
      <c r="EW443" s="30"/>
      <c r="EX443" s="30"/>
      <c r="EY443" s="30"/>
      <c r="EZ443" s="30"/>
      <c r="FA443" s="30"/>
      <c r="FB443" s="30"/>
      <c r="FC443" s="30"/>
      <c r="FD443" s="30"/>
      <c r="FE443" s="30"/>
      <c r="FF443" s="30"/>
      <c r="FG443" s="30"/>
      <c r="FH443" s="30"/>
      <c r="FI443" s="30"/>
      <c r="FJ443" s="30"/>
      <c r="FK443" s="30"/>
      <c r="FL443" s="30"/>
      <c r="FM443" s="30"/>
      <c r="FN443" s="30"/>
      <c r="FO443" s="30"/>
      <c r="FP443" s="30"/>
      <c r="FQ443" s="30"/>
      <c r="FR443" s="30"/>
      <c r="FS443" s="30"/>
      <c r="FT443" s="30"/>
      <c r="FU443" s="30"/>
      <c r="FV443" s="30"/>
      <c r="FW443" s="30"/>
      <c r="FX443" s="30"/>
      <c r="FY443" s="30"/>
      <c r="FZ443" s="30"/>
      <c r="GA443" s="30"/>
      <c r="GB443" s="30"/>
      <c r="GC443" s="30"/>
      <c r="GD443" s="30"/>
      <c r="GE443" s="30"/>
      <c r="GF443" s="30"/>
      <c r="GG443" s="30"/>
      <c r="GH443" s="30"/>
      <c r="GI443" s="30"/>
      <c r="GJ443" s="30"/>
      <c r="GK443" s="30"/>
      <c r="GL443" s="30"/>
      <c r="GM443" s="30"/>
      <c r="GN443" s="30"/>
      <c r="GO443" s="30"/>
      <c r="GP443" s="30"/>
      <c r="GQ443" s="30"/>
      <c r="GR443" s="30"/>
      <c r="GS443" s="30"/>
      <c r="GT443" s="30"/>
      <c r="GU443" s="30"/>
      <c r="GV443" s="30"/>
      <c r="GW443" s="30"/>
      <c r="GX443" s="30"/>
      <c r="GY443" s="30"/>
      <c r="GZ443" s="30"/>
      <c r="HA443" s="30"/>
      <c r="HB443" s="30"/>
      <c r="HC443" s="30"/>
      <c r="HD443" s="30"/>
      <c r="HE443" s="30"/>
      <c r="HF443" s="30"/>
      <c r="HG443" s="30"/>
      <c r="HH443" s="30"/>
      <c r="HI443" s="30"/>
      <c r="HJ443" s="30"/>
      <c r="HK443" s="30"/>
      <c r="HL443" s="30"/>
      <c r="HM443" s="30"/>
      <c r="HN443" s="30"/>
      <c r="HO443" s="30"/>
      <c r="HP443" s="30"/>
      <c r="HQ443" s="30"/>
      <c r="HR443" s="30"/>
      <c r="HS443" s="30"/>
      <c r="HT443" s="30"/>
      <c r="HU443" s="30"/>
      <c r="HV443" s="30"/>
      <c r="HW443" s="30"/>
      <c r="HX443" s="30"/>
      <c r="HY443" s="30"/>
      <c r="HZ443" s="30"/>
      <c r="IA443" s="30"/>
      <c r="IB443" s="30"/>
      <c r="IC443" s="30"/>
      <c r="ID443" s="30"/>
      <c r="IE443" s="30"/>
      <c r="IF443" s="30"/>
      <c r="IG443" s="30"/>
      <c r="IH443" s="30"/>
      <c r="II443" s="30"/>
      <c r="IJ443" s="30"/>
      <c r="IK443" s="30"/>
      <c r="IL443" s="30"/>
      <c r="IM443" s="30"/>
      <c r="IN443" s="30"/>
      <c r="IO443" s="30"/>
      <c r="IP443" s="30"/>
      <c r="IQ443" s="30"/>
      <c r="IR443" s="30"/>
      <c r="IS443" s="30"/>
      <c r="IT443" s="30"/>
      <c r="IU443" s="30"/>
      <c r="IV443" s="30"/>
      <c r="IW443" s="30"/>
      <c r="IX443" s="30"/>
      <c r="IY443" s="30"/>
      <c r="IZ443" s="30"/>
      <c r="JA443" s="30"/>
      <c r="JB443" s="30"/>
      <c r="JC443" s="30"/>
      <c r="JD443" s="30"/>
      <c r="JE443" s="30"/>
      <c r="JF443" s="30"/>
      <c r="JG443" s="30"/>
      <c r="JH443" s="30"/>
      <c r="JI443" s="30"/>
      <c r="JJ443" s="30"/>
      <c r="JK443" s="30"/>
      <c r="JL443" s="30"/>
      <c r="JM443" s="30"/>
      <c r="JN443" s="30"/>
      <c r="JO443" s="30"/>
      <c r="JP443" s="30"/>
      <c r="JQ443" s="30"/>
      <c r="JR443" s="30"/>
      <c r="JS443" s="30"/>
      <c r="JT443" s="30"/>
      <c r="JU443" s="30"/>
      <c r="JV443" s="30"/>
      <c r="JW443" s="30"/>
      <c r="JX443" s="30"/>
      <c r="JY443" s="30"/>
      <c r="JZ443" s="30"/>
      <c r="KA443" s="30"/>
      <c r="KB443" s="30"/>
      <c r="KC443" s="30"/>
      <c r="KD443" s="30"/>
      <c r="KE443" s="30"/>
      <c r="KF443" s="30"/>
      <c r="KG443" s="30"/>
      <c r="KH443" s="30"/>
      <c r="KI443" s="30"/>
      <c r="KJ443" s="30"/>
      <c r="KK443" s="30"/>
      <c r="KL443" s="30"/>
      <c r="KM443" s="30"/>
      <c r="KN443" s="30"/>
      <c r="KO443" s="30"/>
      <c r="KP443" s="30"/>
      <c r="KQ443" s="30"/>
      <c r="KR443" s="30"/>
      <c r="KS443" s="30"/>
      <c r="KT443" s="30"/>
      <c r="KU443" s="30"/>
      <c r="KV443" s="30"/>
      <c r="KW443" s="30"/>
      <c r="KX443" s="30"/>
      <c r="KY443" s="30"/>
      <c r="KZ443" s="30"/>
      <c r="LA443" s="30"/>
      <c r="LB443" s="30"/>
      <c r="LC443" s="30"/>
      <c r="LD443" s="30"/>
      <c r="LE443" s="30"/>
      <c r="LF443" s="30"/>
      <c r="LG443" s="30"/>
      <c r="LH443" s="30"/>
      <c r="LI443" s="30"/>
      <c r="LJ443" s="30"/>
      <c r="LK443" s="30"/>
      <c r="LL443" s="30"/>
      <c r="LM443" s="30"/>
      <c r="LN443" s="30"/>
      <c r="LO443" s="30"/>
      <c r="LP443" s="30"/>
      <c r="LQ443" s="30"/>
      <c r="LR443" s="30"/>
      <c r="LS443" s="30"/>
      <c r="LT443" s="30"/>
    </row>
    <row r="444" spans="1:332" s="31" customFormat="1" ht="189" x14ac:dyDescent="0.25">
      <c r="A444" s="662" t="str">
        <f>CONCATENATE(MUEBLES2[[#This Row],[No..]],"-",MUEBLES2[[#This Row],[No. Area ]],"-",MUEBLES2[[#This Row],[No. Del Bien ]],"-",MUEBLES2[[#This Row],[No. Consecutivo del Bien ]],"-",MUEBLES2[[#This Row],[No. de inventario]])</f>
        <v>04-46-130-004-0438</v>
      </c>
      <c r="B444" s="495"/>
      <c r="C444" s="495" t="s">
        <v>7161</v>
      </c>
      <c r="D444" s="494" t="s">
        <v>2074</v>
      </c>
      <c r="E444" s="495" t="str">
        <f>VLOOKUP(MUEBLES2[[#This Row],[No..]],EDIFICIOS[],2,FALSE)</f>
        <v xml:space="preserve">PROTECCION CIVIL </v>
      </c>
      <c r="F444" s="495" t="str">
        <f>VLOOKUP(MUEBLES2[[#This Row],[No..]],EDIFICIOS[],3,FALSE)</f>
        <v>AV. REFORMA S/N, SECCIÓN NORTE, MANZANA 2, SANTIAGO DE ANAYA, HIDALGO</v>
      </c>
      <c r="G444" s="496" t="s">
        <v>4291</v>
      </c>
      <c r="H444" s="494" t="str">
        <f>VLOOKUP(MUEBLES2[[#This Row],[No. Area ]],AREAS[],2,FALSE)</f>
        <v>PROTECCIÓN CÍVIL, BOMBEROS Y GESTIÓN DE RIESGOS</v>
      </c>
      <c r="I444" s="496" t="str">
        <f>VLOOKUP(MUEBLES2[[#This Row],[No. Area ]],AREAS[],5,FALSE)</f>
        <v>CMDTE. JOSÉ JUAN GARCÍA CORTES</v>
      </c>
      <c r="J444" s="496" t="s">
        <v>4062</v>
      </c>
      <c r="K444" s="494" t="str">
        <f>VLOOKUP(MUEBLES2[[#This Row],[Núm. De nomina]],PERSONAL[],2,FALSE)</f>
        <v>CMDTE. JOSÉ JUAN GARCÍA CORTES</v>
      </c>
      <c r="L444" s="496" t="str">
        <f>VLOOKUP(MUEBLES2[[#This Row],[Núm. De nomina]],PERSONAL[],3,FALSE)</f>
        <v>TITULAR</v>
      </c>
      <c r="M444" s="494" t="s">
        <v>4319</v>
      </c>
      <c r="N444" s="529" t="s">
        <v>4695</v>
      </c>
      <c r="O444" s="497" t="str">
        <f>VLOOKUP(MUEBLES2[[#This Row],[No. Del Bien ]],BIENES[],2,FALSE)</f>
        <v>EXTINTOR</v>
      </c>
      <c r="P444" s="544" t="s">
        <v>3107</v>
      </c>
      <c r="Q444" s="529" t="s">
        <v>5380</v>
      </c>
      <c r="R444" s="535" t="s">
        <v>39</v>
      </c>
      <c r="S444" s="535" t="s">
        <v>39</v>
      </c>
      <c r="T444" s="523" t="s">
        <v>39</v>
      </c>
      <c r="U444" s="535"/>
      <c r="V444" s="545"/>
      <c r="W444" s="536"/>
      <c r="X444" s="537"/>
      <c r="Y444" s="537"/>
      <c r="Z444" s="546" t="s">
        <v>33</v>
      </c>
      <c r="AA444" s="546"/>
      <c r="AB444" s="493"/>
      <c r="AC444" s="600"/>
      <c r="AD444" s="30"/>
      <c r="AE444" s="30"/>
      <c r="AF444" s="30"/>
      <c r="AG444" s="30"/>
      <c r="AH444" s="30"/>
      <c r="AI444" s="30"/>
      <c r="AJ444" s="30"/>
      <c r="AK444" s="30"/>
      <c r="AL444" s="30"/>
      <c r="AM444" s="30"/>
      <c r="AN444" s="30"/>
      <c r="AO444" s="30"/>
      <c r="AP444" s="30"/>
      <c r="AQ444" s="30"/>
      <c r="AR444" s="30"/>
      <c r="AS444" s="30"/>
      <c r="AT444" s="30"/>
      <c r="AU444" s="30"/>
      <c r="AV444" s="30"/>
      <c r="AW444" s="30"/>
      <c r="AX444" s="30"/>
      <c r="AY444" s="30"/>
      <c r="AZ444" s="30"/>
      <c r="BA444" s="30"/>
      <c r="BB444" s="30"/>
      <c r="BC444" s="30"/>
      <c r="BD444" s="30"/>
      <c r="BE444" s="30"/>
      <c r="BF444" s="30"/>
      <c r="BG444" s="30"/>
      <c r="BH444" s="30"/>
      <c r="BI444" s="30"/>
      <c r="BJ444" s="30"/>
      <c r="BK444" s="30"/>
      <c r="BL444" s="30"/>
      <c r="BM444" s="30"/>
      <c r="BN444" s="30"/>
      <c r="BO444" s="30"/>
      <c r="BP444" s="30"/>
      <c r="BQ444" s="30"/>
      <c r="BR444" s="30"/>
      <c r="BS444" s="30"/>
      <c r="BT444" s="30"/>
      <c r="BU444" s="30"/>
      <c r="BV444" s="30"/>
      <c r="BW444" s="30"/>
      <c r="BX444" s="30"/>
      <c r="BY444" s="30"/>
      <c r="BZ444" s="30"/>
      <c r="CA444" s="30"/>
      <c r="CB444" s="30"/>
      <c r="CC444" s="30"/>
      <c r="CD444" s="30"/>
      <c r="CE444" s="30"/>
      <c r="CF444" s="30"/>
      <c r="CG444" s="30"/>
      <c r="CH444" s="30"/>
      <c r="CI444" s="30"/>
      <c r="CJ444" s="30"/>
      <c r="CK444" s="30"/>
      <c r="CL444" s="30"/>
      <c r="CM444" s="30"/>
      <c r="CN444" s="30"/>
      <c r="CO444" s="30"/>
      <c r="CP444" s="30"/>
      <c r="CQ444" s="30"/>
      <c r="CR444" s="30"/>
      <c r="CS444" s="30"/>
      <c r="CT444" s="30"/>
      <c r="CU444" s="30"/>
      <c r="CV444" s="30"/>
      <c r="CW444" s="30"/>
      <c r="CX444" s="30"/>
      <c r="CY444" s="30"/>
      <c r="CZ444" s="30"/>
      <c r="DA444" s="30"/>
      <c r="DB444" s="30"/>
      <c r="DC444" s="30"/>
      <c r="DD444" s="30"/>
      <c r="DE444" s="30"/>
      <c r="DF444" s="30"/>
      <c r="DG444" s="30"/>
      <c r="DH444" s="30"/>
      <c r="DI444" s="30"/>
      <c r="DJ444" s="30"/>
      <c r="DK444" s="30"/>
      <c r="DL444" s="30"/>
      <c r="DM444" s="30"/>
      <c r="DN444" s="30"/>
      <c r="DO444" s="30"/>
      <c r="DP444" s="30"/>
      <c r="DQ444" s="30"/>
      <c r="DR444" s="30"/>
      <c r="DS444" s="30"/>
      <c r="DT444" s="30"/>
      <c r="DU444" s="30"/>
      <c r="DV444" s="30"/>
      <c r="DW444" s="30"/>
      <c r="DX444" s="30"/>
      <c r="DY444" s="30"/>
      <c r="DZ444" s="30"/>
      <c r="EA444" s="30"/>
      <c r="EB444" s="30"/>
      <c r="EC444" s="30"/>
      <c r="ED444" s="30"/>
      <c r="EE444" s="30"/>
      <c r="EF444" s="30"/>
      <c r="EG444" s="30"/>
      <c r="EH444" s="30"/>
      <c r="EI444" s="30"/>
      <c r="EJ444" s="30"/>
      <c r="EK444" s="30"/>
      <c r="EL444" s="30"/>
      <c r="EM444" s="30"/>
      <c r="EN444" s="30"/>
      <c r="EO444" s="30"/>
      <c r="EP444" s="30"/>
      <c r="EQ444" s="30"/>
      <c r="ER444" s="30"/>
      <c r="ES444" s="30"/>
      <c r="ET444" s="30"/>
      <c r="EU444" s="30"/>
      <c r="EV444" s="30"/>
      <c r="EW444" s="30"/>
      <c r="EX444" s="30"/>
      <c r="EY444" s="30"/>
      <c r="EZ444" s="30"/>
      <c r="FA444" s="30"/>
      <c r="FB444" s="30"/>
      <c r="FC444" s="30"/>
      <c r="FD444" s="30"/>
      <c r="FE444" s="30"/>
      <c r="FF444" s="30"/>
      <c r="FG444" s="30"/>
      <c r="FH444" s="30"/>
      <c r="FI444" s="30"/>
      <c r="FJ444" s="30"/>
      <c r="FK444" s="30"/>
      <c r="FL444" s="30"/>
      <c r="FM444" s="30"/>
      <c r="FN444" s="30"/>
      <c r="FO444" s="30"/>
      <c r="FP444" s="30"/>
      <c r="FQ444" s="30"/>
      <c r="FR444" s="30"/>
      <c r="FS444" s="30"/>
      <c r="FT444" s="30"/>
      <c r="FU444" s="30"/>
      <c r="FV444" s="30"/>
      <c r="FW444" s="30"/>
      <c r="FX444" s="30"/>
      <c r="FY444" s="30"/>
      <c r="FZ444" s="30"/>
      <c r="GA444" s="30"/>
      <c r="GB444" s="30"/>
      <c r="GC444" s="30"/>
      <c r="GD444" s="30"/>
      <c r="GE444" s="30"/>
      <c r="GF444" s="30"/>
      <c r="GG444" s="30"/>
      <c r="GH444" s="30"/>
      <c r="GI444" s="30"/>
      <c r="GJ444" s="30"/>
      <c r="GK444" s="30"/>
      <c r="GL444" s="30"/>
      <c r="GM444" s="30"/>
      <c r="GN444" s="30"/>
      <c r="GO444" s="30"/>
      <c r="GP444" s="30"/>
      <c r="GQ444" s="30"/>
      <c r="GR444" s="30"/>
      <c r="GS444" s="30"/>
      <c r="GT444" s="30"/>
      <c r="GU444" s="30"/>
      <c r="GV444" s="30"/>
      <c r="GW444" s="30"/>
      <c r="GX444" s="30"/>
      <c r="GY444" s="30"/>
      <c r="GZ444" s="30"/>
      <c r="HA444" s="30"/>
      <c r="HB444" s="30"/>
      <c r="HC444" s="30"/>
      <c r="HD444" s="30"/>
      <c r="HE444" s="30"/>
      <c r="HF444" s="30"/>
      <c r="HG444" s="30"/>
      <c r="HH444" s="30"/>
      <c r="HI444" s="30"/>
      <c r="HJ444" s="30"/>
      <c r="HK444" s="30"/>
      <c r="HL444" s="30"/>
      <c r="HM444" s="30"/>
      <c r="HN444" s="30"/>
      <c r="HO444" s="30"/>
      <c r="HP444" s="30"/>
      <c r="HQ444" s="30"/>
      <c r="HR444" s="30"/>
      <c r="HS444" s="30"/>
      <c r="HT444" s="30"/>
      <c r="HU444" s="30"/>
      <c r="HV444" s="30"/>
      <c r="HW444" s="30"/>
      <c r="HX444" s="30"/>
      <c r="HY444" s="30"/>
      <c r="HZ444" s="30"/>
      <c r="IA444" s="30"/>
      <c r="IB444" s="30"/>
      <c r="IC444" s="30"/>
      <c r="ID444" s="30"/>
      <c r="IE444" s="30"/>
      <c r="IF444" s="30"/>
      <c r="IG444" s="30"/>
      <c r="IH444" s="30"/>
      <c r="II444" s="30"/>
      <c r="IJ444" s="30"/>
      <c r="IK444" s="30"/>
      <c r="IL444" s="30"/>
      <c r="IM444" s="30"/>
      <c r="IN444" s="30"/>
      <c r="IO444" s="30"/>
      <c r="IP444" s="30"/>
      <c r="IQ444" s="30"/>
      <c r="IR444" s="30"/>
      <c r="IS444" s="30"/>
      <c r="IT444" s="30"/>
      <c r="IU444" s="30"/>
      <c r="IV444" s="30"/>
      <c r="IW444" s="30"/>
      <c r="IX444" s="30"/>
      <c r="IY444" s="30"/>
      <c r="IZ444" s="30"/>
      <c r="JA444" s="30"/>
      <c r="JB444" s="30"/>
      <c r="JC444" s="30"/>
      <c r="JD444" s="30"/>
      <c r="JE444" s="30"/>
      <c r="JF444" s="30"/>
      <c r="JG444" s="30"/>
      <c r="JH444" s="30"/>
      <c r="JI444" s="30"/>
      <c r="JJ444" s="30"/>
      <c r="JK444" s="30"/>
      <c r="JL444" s="30"/>
      <c r="JM444" s="30"/>
      <c r="JN444" s="30"/>
      <c r="JO444" s="30"/>
      <c r="JP444" s="30"/>
      <c r="JQ444" s="30"/>
      <c r="JR444" s="30"/>
      <c r="JS444" s="30"/>
      <c r="JT444" s="30"/>
      <c r="JU444" s="30"/>
      <c r="JV444" s="30"/>
      <c r="JW444" s="30"/>
      <c r="JX444" s="30"/>
      <c r="JY444" s="30"/>
      <c r="JZ444" s="30"/>
      <c r="KA444" s="30"/>
      <c r="KB444" s="30"/>
      <c r="KC444" s="30"/>
      <c r="KD444" s="30"/>
      <c r="KE444" s="30"/>
      <c r="KF444" s="30"/>
      <c r="KG444" s="30"/>
      <c r="KH444" s="30"/>
      <c r="KI444" s="30"/>
      <c r="KJ444" s="30"/>
      <c r="KK444" s="30"/>
      <c r="KL444" s="30"/>
      <c r="KM444" s="30"/>
      <c r="KN444" s="30"/>
      <c r="KO444" s="30"/>
      <c r="KP444" s="30"/>
      <c r="KQ444" s="30"/>
      <c r="KR444" s="30"/>
      <c r="KS444" s="30"/>
      <c r="KT444" s="30"/>
      <c r="KU444" s="30"/>
      <c r="KV444" s="30"/>
      <c r="KW444" s="30"/>
      <c r="KX444" s="30"/>
      <c r="KY444" s="30"/>
      <c r="KZ444" s="30"/>
      <c r="LA444" s="30"/>
      <c r="LB444" s="30"/>
      <c r="LC444" s="30"/>
      <c r="LD444" s="30"/>
      <c r="LE444" s="30"/>
      <c r="LF444" s="30"/>
      <c r="LG444" s="30"/>
      <c r="LH444" s="30"/>
      <c r="LI444" s="30"/>
      <c r="LJ444" s="30"/>
      <c r="LK444" s="30"/>
      <c r="LL444" s="30"/>
      <c r="LM444" s="30"/>
      <c r="LN444" s="30"/>
      <c r="LO444" s="30"/>
      <c r="LP444" s="30"/>
      <c r="LQ444" s="30"/>
      <c r="LR444" s="30"/>
      <c r="LS444" s="30"/>
      <c r="LT444" s="30"/>
    </row>
    <row r="445" spans="1:332" s="31" customFormat="1" ht="189" x14ac:dyDescent="0.25">
      <c r="A445" s="677" t="str">
        <f>CONCATENATE(MUEBLES2[[#This Row],[No..]],"-",MUEBLES2[[#This Row],[No. Area ]],"-",MUEBLES2[[#This Row],[No. Del Bien ]],"-",MUEBLES2[[#This Row],[No. Consecutivo del Bien ]],"-",MUEBLES2[[#This Row],[No. de inventario]])</f>
        <v>04-46-130-005-0439</v>
      </c>
      <c r="B445" s="495"/>
      <c r="C445" s="495" t="s">
        <v>7162</v>
      </c>
      <c r="D445" s="494" t="s">
        <v>2074</v>
      </c>
      <c r="E445" s="495" t="str">
        <f>VLOOKUP(MUEBLES2[[#This Row],[No..]],EDIFICIOS[],2,FALSE)</f>
        <v xml:space="preserve">PROTECCION CIVIL </v>
      </c>
      <c r="F445" s="495" t="str">
        <f>VLOOKUP(MUEBLES2[[#This Row],[No..]],EDIFICIOS[],3,FALSE)</f>
        <v>AV. REFORMA S/N, SECCIÓN NORTE, MANZANA 2, SANTIAGO DE ANAYA, HIDALGO</v>
      </c>
      <c r="G445" s="496" t="s">
        <v>4291</v>
      </c>
      <c r="H445" s="494" t="str">
        <f>VLOOKUP(MUEBLES2[[#This Row],[No. Area ]],AREAS[],2,FALSE)</f>
        <v>PROTECCIÓN CÍVIL, BOMBEROS Y GESTIÓN DE RIESGOS</v>
      </c>
      <c r="I445" s="496" t="str">
        <f>VLOOKUP(MUEBLES2[[#This Row],[No. Area ]],AREAS[],5,FALSE)</f>
        <v>CMDTE. JOSÉ JUAN GARCÍA CORTES</v>
      </c>
      <c r="J445" s="496" t="s">
        <v>4062</v>
      </c>
      <c r="K445" s="494" t="str">
        <f>VLOOKUP(MUEBLES2[[#This Row],[Núm. De nomina]],PERSONAL[],2,FALSE)</f>
        <v>CMDTE. JOSÉ JUAN GARCÍA CORTES</v>
      </c>
      <c r="L445" s="496" t="str">
        <f>VLOOKUP(MUEBLES2[[#This Row],[Núm. De nomina]],PERSONAL[],3,FALSE)</f>
        <v>TITULAR</v>
      </c>
      <c r="M445" s="494" t="s">
        <v>4319</v>
      </c>
      <c r="N445" s="530" t="s">
        <v>4696</v>
      </c>
      <c r="O445" s="497" t="str">
        <f>VLOOKUP(MUEBLES2[[#This Row],[No. Del Bien ]],BIENES[],2,FALSE)</f>
        <v>EXTINTOR</v>
      </c>
      <c r="P445" s="544" t="s">
        <v>3107</v>
      </c>
      <c r="Q445" s="529" t="s">
        <v>5381</v>
      </c>
      <c r="R445" s="535" t="s">
        <v>39</v>
      </c>
      <c r="S445" s="535" t="s">
        <v>39</v>
      </c>
      <c r="T445" s="523" t="s">
        <v>39</v>
      </c>
      <c r="U445" s="535"/>
      <c r="V445" s="545"/>
      <c r="W445" s="536"/>
      <c r="X445" s="537"/>
      <c r="Y445" s="537"/>
      <c r="Z445" s="546" t="s">
        <v>33</v>
      </c>
      <c r="AA445" s="546"/>
      <c r="AB445" s="493"/>
      <c r="AC445" s="600"/>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c r="BC445" s="30"/>
      <c r="BD445" s="30"/>
      <c r="BE445" s="30"/>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0"/>
      <c r="CE445" s="30"/>
      <c r="CF445" s="30"/>
      <c r="CG445" s="30"/>
      <c r="CH445" s="30"/>
      <c r="CI445" s="30"/>
      <c r="CJ445" s="30"/>
      <c r="CK445" s="30"/>
      <c r="CL445" s="30"/>
      <c r="CM445" s="30"/>
      <c r="CN445" s="30"/>
      <c r="CO445" s="30"/>
      <c r="CP445" s="30"/>
      <c r="CQ445" s="30"/>
      <c r="CR445" s="30"/>
      <c r="CS445" s="30"/>
      <c r="CT445" s="30"/>
      <c r="CU445" s="30"/>
      <c r="CV445" s="30"/>
      <c r="CW445" s="30"/>
      <c r="CX445" s="30"/>
      <c r="CY445" s="30"/>
      <c r="CZ445" s="30"/>
      <c r="DA445" s="30"/>
      <c r="DB445" s="30"/>
      <c r="DC445" s="30"/>
      <c r="DD445" s="30"/>
      <c r="DE445" s="30"/>
      <c r="DF445" s="30"/>
      <c r="DG445" s="30"/>
      <c r="DH445" s="30"/>
      <c r="DI445" s="30"/>
      <c r="DJ445" s="30"/>
      <c r="DK445" s="30"/>
      <c r="DL445" s="30"/>
      <c r="DM445" s="30"/>
      <c r="DN445" s="30"/>
      <c r="DO445" s="30"/>
      <c r="DP445" s="30"/>
      <c r="DQ445" s="30"/>
      <c r="DR445" s="30"/>
      <c r="DS445" s="30"/>
      <c r="DT445" s="30"/>
      <c r="DU445" s="30"/>
      <c r="DV445" s="30"/>
      <c r="DW445" s="30"/>
      <c r="DX445" s="30"/>
      <c r="DY445" s="30"/>
      <c r="DZ445" s="30"/>
      <c r="EA445" s="30"/>
      <c r="EB445" s="30"/>
      <c r="EC445" s="30"/>
      <c r="ED445" s="30"/>
      <c r="EE445" s="30"/>
      <c r="EF445" s="30"/>
      <c r="EG445" s="30"/>
      <c r="EH445" s="30"/>
      <c r="EI445" s="30"/>
      <c r="EJ445" s="30"/>
      <c r="EK445" s="30"/>
      <c r="EL445" s="30"/>
      <c r="EM445" s="30"/>
      <c r="EN445" s="30"/>
      <c r="EO445" s="30"/>
      <c r="EP445" s="30"/>
      <c r="EQ445" s="30"/>
      <c r="ER445" s="30"/>
      <c r="ES445" s="30"/>
      <c r="ET445" s="30"/>
      <c r="EU445" s="30"/>
      <c r="EV445" s="30"/>
      <c r="EW445" s="30"/>
      <c r="EX445" s="30"/>
      <c r="EY445" s="30"/>
      <c r="EZ445" s="30"/>
      <c r="FA445" s="30"/>
      <c r="FB445" s="30"/>
      <c r="FC445" s="30"/>
      <c r="FD445" s="30"/>
      <c r="FE445" s="30"/>
      <c r="FF445" s="30"/>
      <c r="FG445" s="30"/>
      <c r="FH445" s="30"/>
      <c r="FI445" s="30"/>
      <c r="FJ445" s="30"/>
      <c r="FK445" s="30"/>
      <c r="FL445" s="30"/>
      <c r="FM445" s="30"/>
      <c r="FN445" s="30"/>
      <c r="FO445" s="30"/>
      <c r="FP445" s="30"/>
      <c r="FQ445" s="30"/>
      <c r="FR445" s="30"/>
      <c r="FS445" s="30"/>
      <c r="FT445" s="30"/>
      <c r="FU445" s="30"/>
      <c r="FV445" s="30"/>
      <c r="FW445" s="30"/>
      <c r="FX445" s="30"/>
      <c r="FY445" s="30"/>
      <c r="FZ445" s="30"/>
      <c r="GA445" s="30"/>
      <c r="GB445" s="30"/>
      <c r="GC445" s="30"/>
      <c r="GD445" s="30"/>
      <c r="GE445" s="30"/>
      <c r="GF445" s="30"/>
      <c r="GG445" s="30"/>
      <c r="GH445" s="30"/>
      <c r="GI445" s="30"/>
      <c r="GJ445" s="30"/>
      <c r="GK445" s="30"/>
      <c r="GL445" s="30"/>
      <c r="GM445" s="30"/>
      <c r="GN445" s="30"/>
      <c r="GO445" s="30"/>
      <c r="GP445" s="30"/>
      <c r="GQ445" s="30"/>
      <c r="GR445" s="30"/>
      <c r="GS445" s="30"/>
      <c r="GT445" s="30"/>
      <c r="GU445" s="30"/>
      <c r="GV445" s="30"/>
      <c r="GW445" s="30"/>
      <c r="GX445" s="30"/>
      <c r="GY445" s="30"/>
      <c r="GZ445" s="30"/>
      <c r="HA445" s="30"/>
      <c r="HB445" s="30"/>
      <c r="HC445" s="30"/>
      <c r="HD445" s="30"/>
      <c r="HE445" s="30"/>
      <c r="HF445" s="30"/>
      <c r="HG445" s="30"/>
      <c r="HH445" s="30"/>
      <c r="HI445" s="30"/>
      <c r="HJ445" s="30"/>
      <c r="HK445" s="30"/>
      <c r="HL445" s="30"/>
      <c r="HM445" s="30"/>
      <c r="HN445" s="30"/>
      <c r="HO445" s="30"/>
      <c r="HP445" s="30"/>
      <c r="HQ445" s="30"/>
      <c r="HR445" s="30"/>
      <c r="HS445" s="30"/>
      <c r="HT445" s="30"/>
      <c r="HU445" s="30"/>
      <c r="HV445" s="30"/>
      <c r="HW445" s="30"/>
      <c r="HX445" s="30"/>
      <c r="HY445" s="30"/>
      <c r="HZ445" s="30"/>
      <c r="IA445" s="30"/>
      <c r="IB445" s="30"/>
      <c r="IC445" s="30"/>
      <c r="ID445" s="30"/>
      <c r="IE445" s="30"/>
      <c r="IF445" s="30"/>
      <c r="IG445" s="30"/>
      <c r="IH445" s="30"/>
      <c r="II445" s="30"/>
      <c r="IJ445" s="30"/>
      <c r="IK445" s="30"/>
      <c r="IL445" s="30"/>
      <c r="IM445" s="30"/>
      <c r="IN445" s="30"/>
      <c r="IO445" s="30"/>
      <c r="IP445" s="30"/>
      <c r="IQ445" s="30"/>
      <c r="IR445" s="30"/>
      <c r="IS445" s="30"/>
      <c r="IT445" s="30"/>
      <c r="IU445" s="30"/>
      <c r="IV445" s="30"/>
      <c r="IW445" s="30"/>
      <c r="IX445" s="30"/>
      <c r="IY445" s="30"/>
      <c r="IZ445" s="30"/>
      <c r="JA445" s="30"/>
      <c r="JB445" s="30"/>
      <c r="JC445" s="30"/>
      <c r="JD445" s="30"/>
      <c r="JE445" s="30"/>
      <c r="JF445" s="30"/>
      <c r="JG445" s="30"/>
      <c r="JH445" s="30"/>
      <c r="JI445" s="30"/>
      <c r="JJ445" s="30"/>
      <c r="JK445" s="30"/>
      <c r="JL445" s="30"/>
      <c r="JM445" s="30"/>
      <c r="JN445" s="30"/>
      <c r="JO445" s="30"/>
      <c r="JP445" s="30"/>
      <c r="JQ445" s="30"/>
      <c r="JR445" s="30"/>
      <c r="JS445" s="30"/>
      <c r="JT445" s="30"/>
      <c r="JU445" s="30"/>
      <c r="JV445" s="30"/>
      <c r="JW445" s="30"/>
      <c r="JX445" s="30"/>
      <c r="JY445" s="30"/>
      <c r="JZ445" s="30"/>
      <c r="KA445" s="30"/>
      <c r="KB445" s="30"/>
      <c r="KC445" s="30"/>
      <c r="KD445" s="30"/>
      <c r="KE445" s="30"/>
      <c r="KF445" s="30"/>
      <c r="KG445" s="30"/>
      <c r="KH445" s="30"/>
      <c r="KI445" s="30"/>
      <c r="KJ445" s="30"/>
      <c r="KK445" s="30"/>
      <c r="KL445" s="30"/>
      <c r="KM445" s="30"/>
      <c r="KN445" s="30"/>
      <c r="KO445" s="30"/>
      <c r="KP445" s="30"/>
      <c r="KQ445" s="30"/>
      <c r="KR445" s="30"/>
      <c r="KS445" s="30"/>
      <c r="KT445" s="30"/>
      <c r="KU445" s="30"/>
      <c r="KV445" s="30"/>
      <c r="KW445" s="30"/>
      <c r="KX445" s="30"/>
      <c r="KY445" s="30"/>
      <c r="KZ445" s="30"/>
      <c r="LA445" s="30"/>
      <c r="LB445" s="30"/>
      <c r="LC445" s="30"/>
      <c r="LD445" s="30"/>
      <c r="LE445" s="30"/>
      <c r="LF445" s="30"/>
      <c r="LG445" s="30"/>
      <c r="LH445" s="30"/>
      <c r="LI445" s="30"/>
      <c r="LJ445" s="30"/>
      <c r="LK445" s="30"/>
      <c r="LL445" s="30"/>
      <c r="LM445" s="30"/>
      <c r="LN445" s="30"/>
      <c r="LO445" s="30"/>
      <c r="LP445" s="30"/>
      <c r="LQ445" s="30"/>
      <c r="LR445" s="30"/>
      <c r="LS445" s="30"/>
      <c r="LT445" s="30"/>
    </row>
    <row r="446" spans="1:332" s="31" customFormat="1" ht="189" x14ac:dyDescent="0.25">
      <c r="A446" s="677" t="str">
        <f>CONCATENATE(MUEBLES2[[#This Row],[No..]],"-",MUEBLES2[[#This Row],[No. Area ]],"-",MUEBLES2[[#This Row],[No. Del Bien ]],"-",MUEBLES2[[#This Row],[No. Consecutivo del Bien ]],"-",MUEBLES2[[#This Row],[No. de inventario]])</f>
        <v>04-46-130-006-0440</v>
      </c>
      <c r="B446" s="495"/>
      <c r="C446" s="495" t="s">
        <v>7163</v>
      </c>
      <c r="D446" s="494" t="s">
        <v>2074</v>
      </c>
      <c r="E446" s="495" t="str">
        <f>VLOOKUP(MUEBLES2[[#This Row],[No..]],EDIFICIOS[],2,FALSE)</f>
        <v xml:space="preserve">PROTECCION CIVIL </v>
      </c>
      <c r="F446" s="495" t="str">
        <f>VLOOKUP(MUEBLES2[[#This Row],[No..]],EDIFICIOS[],3,FALSE)</f>
        <v>AV. REFORMA S/N, SECCIÓN NORTE, MANZANA 2, SANTIAGO DE ANAYA, HIDALGO</v>
      </c>
      <c r="G446" s="496" t="s">
        <v>4291</v>
      </c>
      <c r="H446" s="494" t="str">
        <f>VLOOKUP(MUEBLES2[[#This Row],[No. Area ]],AREAS[],2,FALSE)</f>
        <v>PROTECCIÓN CÍVIL, BOMBEROS Y GESTIÓN DE RIESGOS</v>
      </c>
      <c r="I446" s="496" t="str">
        <f>VLOOKUP(MUEBLES2[[#This Row],[No. Area ]],AREAS[],5,FALSE)</f>
        <v>CMDTE. JOSÉ JUAN GARCÍA CORTES</v>
      </c>
      <c r="J446" s="496" t="s">
        <v>4062</v>
      </c>
      <c r="K446" s="494" t="str">
        <f>VLOOKUP(MUEBLES2[[#This Row],[Núm. De nomina]],PERSONAL[],2,FALSE)</f>
        <v>CMDTE. JOSÉ JUAN GARCÍA CORTES</v>
      </c>
      <c r="L446" s="496" t="str">
        <f>VLOOKUP(MUEBLES2[[#This Row],[Núm. De nomina]],PERSONAL[],3,FALSE)</f>
        <v>TITULAR</v>
      </c>
      <c r="M446" s="494" t="s">
        <v>4319</v>
      </c>
      <c r="N446" s="530" t="s">
        <v>4697</v>
      </c>
      <c r="O446" s="497" t="str">
        <f>VLOOKUP(MUEBLES2[[#This Row],[No. Del Bien ]],BIENES[],2,FALSE)</f>
        <v>EXTINTOR</v>
      </c>
      <c r="P446" s="544" t="s">
        <v>3107</v>
      </c>
      <c r="Q446" s="529" t="s">
        <v>5382</v>
      </c>
      <c r="R446" s="535" t="s">
        <v>39</v>
      </c>
      <c r="S446" s="535" t="s">
        <v>39</v>
      </c>
      <c r="T446" s="523" t="s">
        <v>39</v>
      </c>
      <c r="U446" s="535"/>
      <c r="V446" s="545"/>
      <c r="W446" s="536"/>
      <c r="X446" s="537"/>
      <c r="Y446" s="537"/>
      <c r="Z446" s="546" t="s">
        <v>33</v>
      </c>
      <c r="AA446" s="546"/>
      <c r="AB446" s="493"/>
      <c r="AC446" s="600"/>
      <c r="AD446" s="30"/>
      <c r="AE446" s="30"/>
      <c r="AF446" s="30"/>
      <c r="AG446" s="30"/>
      <c r="AH446" s="30"/>
      <c r="AI446" s="30"/>
      <c r="AJ446" s="30"/>
      <c r="AK446" s="30"/>
      <c r="AL446" s="30"/>
      <c r="AM446" s="30"/>
      <c r="AN446" s="30"/>
      <c r="AO446" s="30"/>
      <c r="AP446" s="30"/>
      <c r="AQ446" s="30"/>
      <c r="AR446" s="30"/>
      <c r="AS446" s="30"/>
      <c r="AT446" s="30"/>
      <c r="AU446" s="30"/>
      <c r="AV446" s="30"/>
      <c r="AW446" s="30"/>
      <c r="AX446" s="30"/>
      <c r="AY446" s="30"/>
      <c r="AZ446" s="30"/>
      <c r="BA446" s="30"/>
      <c r="BB446" s="30"/>
      <c r="BC446" s="30"/>
      <c r="BD446" s="30"/>
      <c r="BE446" s="30"/>
      <c r="BF446" s="30"/>
      <c r="BG446" s="30"/>
      <c r="BH446" s="30"/>
      <c r="BI446" s="30"/>
      <c r="BJ446" s="30"/>
      <c r="BK446" s="30"/>
      <c r="BL446" s="30"/>
      <c r="BM446" s="30"/>
      <c r="BN446" s="30"/>
      <c r="BO446" s="30"/>
      <c r="BP446" s="30"/>
      <c r="BQ446" s="30"/>
      <c r="BR446" s="30"/>
      <c r="BS446" s="30"/>
      <c r="BT446" s="30"/>
      <c r="BU446" s="30"/>
      <c r="BV446" s="30"/>
      <c r="BW446" s="30"/>
      <c r="BX446" s="30"/>
      <c r="BY446" s="30"/>
      <c r="BZ446" s="30"/>
      <c r="CA446" s="30"/>
      <c r="CB446" s="30"/>
      <c r="CC446" s="30"/>
      <c r="CD446" s="30"/>
      <c r="CE446" s="30"/>
      <c r="CF446" s="30"/>
      <c r="CG446" s="30"/>
      <c r="CH446" s="30"/>
      <c r="CI446" s="30"/>
      <c r="CJ446" s="30"/>
      <c r="CK446" s="30"/>
      <c r="CL446" s="30"/>
      <c r="CM446" s="30"/>
      <c r="CN446" s="30"/>
      <c r="CO446" s="30"/>
      <c r="CP446" s="30"/>
      <c r="CQ446" s="30"/>
      <c r="CR446" s="30"/>
      <c r="CS446" s="30"/>
      <c r="CT446" s="30"/>
      <c r="CU446" s="30"/>
      <c r="CV446" s="30"/>
      <c r="CW446" s="30"/>
      <c r="CX446" s="30"/>
      <c r="CY446" s="30"/>
      <c r="CZ446" s="30"/>
      <c r="DA446" s="30"/>
      <c r="DB446" s="30"/>
      <c r="DC446" s="30"/>
      <c r="DD446" s="30"/>
      <c r="DE446" s="30"/>
      <c r="DF446" s="30"/>
      <c r="DG446" s="30"/>
      <c r="DH446" s="30"/>
      <c r="DI446" s="30"/>
      <c r="DJ446" s="30"/>
      <c r="DK446" s="30"/>
      <c r="DL446" s="30"/>
      <c r="DM446" s="30"/>
      <c r="DN446" s="30"/>
      <c r="DO446" s="30"/>
      <c r="DP446" s="30"/>
      <c r="DQ446" s="30"/>
      <c r="DR446" s="30"/>
      <c r="DS446" s="30"/>
      <c r="DT446" s="30"/>
      <c r="DU446" s="30"/>
      <c r="DV446" s="30"/>
      <c r="DW446" s="30"/>
      <c r="DX446" s="30"/>
      <c r="DY446" s="30"/>
      <c r="DZ446" s="30"/>
      <c r="EA446" s="30"/>
      <c r="EB446" s="30"/>
      <c r="EC446" s="30"/>
      <c r="ED446" s="30"/>
      <c r="EE446" s="30"/>
      <c r="EF446" s="30"/>
      <c r="EG446" s="30"/>
      <c r="EH446" s="30"/>
      <c r="EI446" s="30"/>
      <c r="EJ446" s="30"/>
      <c r="EK446" s="30"/>
      <c r="EL446" s="30"/>
      <c r="EM446" s="30"/>
      <c r="EN446" s="30"/>
      <c r="EO446" s="30"/>
      <c r="EP446" s="30"/>
      <c r="EQ446" s="30"/>
      <c r="ER446" s="30"/>
      <c r="ES446" s="30"/>
      <c r="ET446" s="30"/>
      <c r="EU446" s="30"/>
      <c r="EV446" s="30"/>
      <c r="EW446" s="30"/>
      <c r="EX446" s="30"/>
      <c r="EY446" s="30"/>
      <c r="EZ446" s="30"/>
      <c r="FA446" s="30"/>
      <c r="FB446" s="30"/>
      <c r="FC446" s="30"/>
      <c r="FD446" s="30"/>
      <c r="FE446" s="30"/>
      <c r="FF446" s="30"/>
      <c r="FG446" s="30"/>
      <c r="FH446" s="30"/>
      <c r="FI446" s="30"/>
      <c r="FJ446" s="30"/>
      <c r="FK446" s="30"/>
      <c r="FL446" s="30"/>
      <c r="FM446" s="30"/>
      <c r="FN446" s="30"/>
      <c r="FO446" s="30"/>
      <c r="FP446" s="30"/>
      <c r="FQ446" s="30"/>
      <c r="FR446" s="30"/>
      <c r="FS446" s="30"/>
      <c r="FT446" s="30"/>
      <c r="FU446" s="30"/>
      <c r="FV446" s="30"/>
      <c r="FW446" s="30"/>
      <c r="FX446" s="30"/>
      <c r="FY446" s="30"/>
      <c r="FZ446" s="30"/>
      <c r="GA446" s="30"/>
      <c r="GB446" s="30"/>
      <c r="GC446" s="30"/>
      <c r="GD446" s="30"/>
      <c r="GE446" s="30"/>
      <c r="GF446" s="30"/>
      <c r="GG446" s="30"/>
      <c r="GH446" s="30"/>
      <c r="GI446" s="30"/>
      <c r="GJ446" s="30"/>
      <c r="GK446" s="30"/>
      <c r="GL446" s="30"/>
      <c r="GM446" s="30"/>
      <c r="GN446" s="30"/>
      <c r="GO446" s="30"/>
      <c r="GP446" s="30"/>
      <c r="GQ446" s="30"/>
      <c r="GR446" s="30"/>
      <c r="GS446" s="30"/>
      <c r="GT446" s="30"/>
      <c r="GU446" s="30"/>
      <c r="GV446" s="30"/>
      <c r="GW446" s="30"/>
      <c r="GX446" s="30"/>
      <c r="GY446" s="30"/>
      <c r="GZ446" s="30"/>
      <c r="HA446" s="30"/>
      <c r="HB446" s="30"/>
      <c r="HC446" s="30"/>
      <c r="HD446" s="30"/>
      <c r="HE446" s="30"/>
      <c r="HF446" s="30"/>
      <c r="HG446" s="30"/>
      <c r="HH446" s="30"/>
      <c r="HI446" s="30"/>
      <c r="HJ446" s="30"/>
      <c r="HK446" s="30"/>
      <c r="HL446" s="30"/>
      <c r="HM446" s="30"/>
      <c r="HN446" s="30"/>
      <c r="HO446" s="30"/>
      <c r="HP446" s="30"/>
      <c r="HQ446" s="30"/>
      <c r="HR446" s="30"/>
      <c r="HS446" s="30"/>
      <c r="HT446" s="30"/>
      <c r="HU446" s="30"/>
      <c r="HV446" s="30"/>
      <c r="HW446" s="30"/>
      <c r="HX446" s="30"/>
      <c r="HY446" s="30"/>
      <c r="HZ446" s="30"/>
      <c r="IA446" s="30"/>
      <c r="IB446" s="30"/>
      <c r="IC446" s="30"/>
      <c r="ID446" s="30"/>
      <c r="IE446" s="30"/>
      <c r="IF446" s="30"/>
      <c r="IG446" s="30"/>
      <c r="IH446" s="30"/>
      <c r="II446" s="30"/>
      <c r="IJ446" s="30"/>
      <c r="IK446" s="30"/>
      <c r="IL446" s="30"/>
      <c r="IM446" s="30"/>
      <c r="IN446" s="30"/>
      <c r="IO446" s="30"/>
      <c r="IP446" s="30"/>
      <c r="IQ446" s="30"/>
      <c r="IR446" s="30"/>
      <c r="IS446" s="30"/>
      <c r="IT446" s="30"/>
      <c r="IU446" s="30"/>
      <c r="IV446" s="30"/>
      <c r="IW446" s="30"/>
      <c r="IX446" s="30"/>
      <c r="IY446" s="30"/>
      <c r="IZ446" s="30"/>
      <c r="JA446" s="30"/>
      <c r="JB446" s="30"/>
      <c r="JC446" s="30"/>
      <c r="JD446" s="30"/>
      <c r="JE446" s="30"/>
      <c r="JF446" s="30"/>
      <c r="JG446" s="30"/>
      <c r="JH446" s="30"/>
      <c r="JI446" s="30"/>
      <c r="JJ446" s="30"/>
      <c r="JK446" s="30"/>
      <c r="JL446" s="30"/>
      <c r="JM446" s="30"/>
      <c r="JN446" s="30"/>
      <c r="JO446" s="30"/>
      <c r="JP446" s="30"/>
      <c r="JQ446" s="30"/>
      <c r="JR446" s="30"/>
      <c r="JS446" s="30"/>
      <c r="JT446" s="30"/>
      <c r="JU446" s="30"/>
      <c r="JV446" s="30"/>
      <c r="JW446" s="30"/>
      <c r="JX446" s="30"/>
      <c r="JY446" s="30"/>
      <c r="JZ446" s="30"/>
      <c r="KA446" s="30"/>
      <c r="KB446" s="30"/>
      <c r="KC446" s="30"/>
      <c r="KD446" s="30"/>
      <c r="KE446" s="30"/>
      <c r="KF446" s="30"/>
      <c r="KG446" s="30"/>
      <c r="KH446" s="30"/>
      <c r="KI446" s="30"/>
      <c r="KJ446" s="30"/>
      <c r="KK446" s="30"/>
      <c r="KL446" s="30"/>
      <c r="KM446" s="30"/>
      <c r="KN446" s="30"/>
      <c r="KO446" s="30"/>
      <c r="KP446" s="30"/>
      <c r="KQ446" s="30"/>
      <c r="KR446" s="30"/>
      <c r="KS446" s="30"/>
      <c r="KT446" s="30"/>
      <c r="KU446" s="30"/>
      <c r="KV446" s="30"/>
      <c r="KW446" s="30"/>
      <c r="KX446" s="30"/>
      <c r="KY446" s="30"/>
      <c r="KZ446" s="30"/>
      <c r="LA446" s="30"/>
      <c r="LB446" s="30"/>
      <c r="LC446" s="30"/>
      <c r="LD446" s="30"/>
      <c r="LE446" s="30"/>
      <c r="LF446" s="30"/>
      <c r="LG446" s="30"/>
      <c r="LH446" s="30"/>
      <c r="LI446" s="30"/>
      <c r="LJ446" s="30"/>
      <c r="LK446" s="30"/>
      <c r="LL446" s="30"/>
      <c r="LM446" s="30"/>
      <c r="LN446" s="30"/>
      <c r="LO446" s="30"/>
      <c r="LP446" s="30"/>
      <c r="LQ446" s="30"/>
      <c r="LR446" s="30"/>
      <c r="LS446" s="30"/>
      <c r="LT446" s="30"/>
    </row>
    <row r="447" spans="1:332" s="31" customFormat="1" ht="189" x14ac:dyDescent="0.25">
      <c r="A447" s="677" t="str">
        <f>CONCATENATE(MUEBLES2[[#This Row],[No..]],"-",MUEBLES2[[#This Row],[No. Area ]],"-",MUEBLES2[[#This Row],[No. Del Bien ]],"-",MUEBLES2[[#This Row],[No. Consecutivo del Bien ]],"-",MUEBLES2[[#This Row],[No. de inventario]])</f>
        <v>04-46-130-007-0441</v>
      </c>
      <c r="B447" s="495"/>
      <c r="C447" s="495" t="s">
        <v>7164</v>
      </c>
      <c r="D447" s="494" t="s">
        <v>2074</v>
      </c>
      <c r="E447" s="495" t="str">
        <f>VLOOKUP(MUEBLES2[[#This Row],[No..]],EDIFICIOS[],2,FALSE)</f>
        <v xml:space="preserve">PROTECCION CIVIL </v>
      </c>
      <c r="F447" s="495" t="str">
        <f>VLOOKUP(MUEBLES2[[#This Row],[No..]],EDIFICIOS[],3,FALSE)</f>
        <v>AV. REFORMA S/N, SECCIÓN NORTE, MANZANA 2, SANTIAGO DE ANAYA, HIDALGO</v>
      </c>
      <c r="G447" s="496" t="s">
        <v>4291</v>
      </c>
      <c r="H447" s="494" t="str">
        <f>VLOOKUP(MUEBLES2[[#This Row],[No. Area ]],AREAS[],2,FALSE)</f>
        <v>PROTECCIÓN CÍVIL, BOMBEROS Y GESTIÓN DE RIESGOS</v>
      </c>
      <c r="I447" s="496" t="str">
        <f>VLOOKUP(MUEBLES2[[#This Row],[No. Area ]],AREAS[],5,FALSE)</f>
        <v>CMDTE. JOSÉ JUAN GARCÍA CORTES</v>
      </c>
      <c r="J447" s="496" t="s">
        <v>4062</v>
      </c>
      <c r="K447" s="494" t="str">
        <f>VLOOKUP(MUEBLES2[[#This Row],[Núm. De nomina]],PERSONAL[],2,FALSE)</f>
        <v>CMDTE. JOSÉ JUAN GARCÍA CORTES</v>
      </c>
      <c r="L447" s="496" t="str">
        <f>VLOOKUP(MUEBLES2[[#This Row],[Núm. De nomina]],PERSONAL[],3,FALSE)</f>
        <v>TITULAR</v>
      </c>
      <c r="M447" s="494" t="s">
        <v>4319</v>
      </c>
      <c r="N447" s="530" t="s">
        <v>4698</v>
      </c>
      <c r="O447" s="497" t="str">
        <f>VLOOKUP(MUEBLES2[[#This Row],[No. Del Bien ]],BIENES[],2,FALSE)</f>
        <v>EXTINTOR</v>
      </c>
      <c r="P447" s="544" t="s">
        <v>3107</v>
      </c>
      <c r="Q447" s="529" t="s">
        <v>5383</v>
      </c>
      <c r="R447" s="535" t="s">
        <v>39</v>
      </c>
      <c r="S447" s="535" t="s">
        <v>39</v>
      </c>
      <c r="T447" s="523" t="s">
        <v>39</v>
      </c>
      <c r="U447" s="535"/>
      <c r="V447" s="545"/>
      <c r="W447" s="536"/>
      <c r="X447" s="537"/>
      <c r="Y447" s="537"/>
      <c r="Z447" s="546" t="s">
        <v>33</v>
      </c>
      <c r="AA447" s="546"/>
      <c r="AB447" s="493"/>
      <c r="AC447" s="600"/>
      <c r="AD447" s="30"/>
      <c r="AE447" s="30"/>
      <c r="AF447" s="30"/>
      <c r="AG447" s="30"/>
      <c r="AH447" s="30"/>
      <c r="AI447" s="30"/>
      <c r="AJ447" s="30"/>
      <c r="AK447" s="30"/>
      <c r="AL447" s="30"/>
      <c r="AM447" s="30"/>
      <c r="AN447" s="30"/>
      <c r="AO447" s="30"/>
      <c r="AP447" s="30"/>
      <c r="AQ447" s="30"/>
      <c r="AR447" s="30"/>
      <c r="AS447" s="30"/>
      <c r="AT447" s="30"/>
      <c r="AU447" s="30"/>
      <c r="AV447" s="30"/>
      <c r="AW447" s="30"/>
      <c r="AX447" s="30"/>
      <c r="AY447" s="30"/>
      <c r="AZ447" s="30"/>
      <c r="BA447" s="30"/>
      <c r="BB447" s="30"/>
      <c r="BC447" s="30"/>
      <c r="BD447" s="30"/>
      <c r="BE447" s="30"/>
      <c r="BF447" s="30"/>
      <c r="BG447" s="30"/>
      <c r="BH447" s="30"/>
      <c r="BI447" s="30"/>
      <c r="BJ447" s="30"/>
      <c r="BK447" s="30"/>
      <c r="BL447" s="30"/>
      <c r="BM447" s="30"/>
      <c r="BN447" s="30"/>
      <c r="BO447" s="30"/>
      <c r="BP447" s="30"/>
      <c r="BQ447" s="30"/>
      <c r="BR447" s="30"/>
      <c r="BS447" s="30"/>
      <c r="BT447" s="30"/>
      <c r="BU447" s="30"/>
      <c r="BV447" s="30"/>
      <c r="BW447" s="30"/>
      <c r="BX447" s="30"/>
      <c r="BY447" s="30"/>
      <c r="BZ447" s="30"/>
      <c r="CA447" s="30"/>
      <c r="CB447" s="30"/>
      <c r="CC447" s="30"/>
      <c r="CD447" s="30"/>
      <c r="CE447" s="30"/>
      <c r="CF447" s="30"/>
      <c r="CG447" s="30"/>
      <c r="CH447" s="30"/>
      <c r="CI447" s="30"/>
      <c r="CJ447" s="30"/>
      <c r="CK447" s="30"/>
      <c r="CL447" s="30"/>
      <c r="CM447" s="30"/>
      <c r="CN447" s="30"/>
      <c r="CO447" s="30"/>
      <c r="CP447" s="30"/>
      <c r="CQ447" s="30"/>
      <c r="CR447" s="30"/>
      <c r="CS447" s="30"/>
      <c r="CT447" s="30"/>
      <c r="CU447" s="30"/>
      <c r="CV447" s="30"/>
      <c r="CW447" s="30"/>
      <c r="CX447" s="30"/>
      <c r="CY447" s="30"/>
      <c r="CZ447" s="30"/>
      <c r="DA447" s="30"/>
      <c r="DB447" s="30"/>
      <c r="DC447" s="30"/>
      <c r="DD447" s="30"/>
      <c r="DE447" s="30"/>
      <c r="DF447" s="30"/>
      <c r="DG447" s="30"/>
      <c r="DH447" s="30"/>
      <c r="DI447" s="30"/>
      <c r="DJ447" s="30"/>
      <c r="DK447" s="30"/>
      <c r="DL447" s="30"/>
      <c r="DM447" s="30"/>
      <c r="DN447" s="30"/>
      <c r="DO447" s="30"/>
      <c r="DP447" s="30"/>
      <c r="DQ447" s="30"/>
      <c r="DR447" s="30"/>
      <c r="DS447" s="30"/>
      <c r="DT447" s="30"/>
      <c r="DU447" s="30"/>
      <c r="DV447" s="30"/>
      <c r="DW447" s="30"/>
      <c r="DX447" s="30"/>
      <c r="DY447" s="30"/>
      <c r="DZ447" s="30"/>
      <c r="EA447" s="30"/>
      <c r="EB447" s="30"/>
      <c r="EC447" s="30"/>
      <c r="ED447" s="30"/>
      <c r="EE447" s="30"/>
      <c r="EF447" s="30"/>
      <c r="EG447" s="30"/>
      <c r="EH447" s="30"/>
      <c r="EI447" s="30"/>
      <c r="EJ447" s="30"/>
      <c r="EK447" s="30"/>
      <c r="EL447" s="30"/>
      <c r="EM447" s="30"/>
      <c r="EN447" s="30"/>
      <c r="EO447" s="30"/>
      <c r="EP447" s="30"/>
      <c r="EQ447" s="30"/>
      <c r="ER447" s="30"/>
      <c r="ES447" s="30"/>
      <c r="ET447" s="30"/>
      <c r="EU447" s="30"/>
      <c r="EV447" s="30"/>
      <c r="EW447" s="30"/>
      <c r="EX447" s="30"/>
      <c r="EY447" s="30"/>
      <c r="EZ447" s="30"/>
      <c r="FA447" s="30"/>
      <c r="FB447" s="30"/>
      <c r="FC447" s="30"/>
      <c r="FD447" s="30"/>
      <c r="FE447" s="30"/>
      <c r="FF447" s="30"/>
      <c r="FG447" s="30"/>
      <c r="FH447" s="30"/>
      <c r="FI447" s="30"/>
      <c r="FJ447" s="30"/>
      <c r="FK447" s="30"/>
      <c r="FL447" s="30"/>
      <c r="FM447" s="30"/>
      <c r="FN447" s="30"/>
      <c r="FO447" s="30"/>
      <c r="FP447" s="30"/>
      <c r="FQ447" s="30"/>
      <c r="FR447" s="30"/>
      <c r="FS447" s="30"/>
      <c r="FT447" s="30"/>
      <c r="FU447" s="30"/>
      <c r="FV447" s="30"/>
      <c r="FW447" s="30"/>
      <c r="FX447" s="30"/>
      <c r="FY447" s="30"/>
      <c r="FZ447" s="30"/>
      <c r="GA447" s="30"/>
      <c r="GB447" s="30"/>
      <c r="GC447" s="30"/>
      <c r="GD447" s="30"/>
      <c r="GE447" s="30"/>
      <c r="GF447" s="30"/>
      <c r="GG447" s="30"/>
      <c r="GH447" s="30"/>
      <c r="GI447" s="30"/>
      <c r="GJ447" s="30"/>
      <c r="GK447" s="30"/>
      <c r="GL447" s="30"/>
      <c r="GM447" s="30"/>
      <c r="GN447" s="30"/>
      <c r="GO447" s="30"/>
      <c r="GP447" s="30"/>
      <c r="GQ447" s="30"/>
      <c r="GR447" s="30"/>
      <c r="GS447" s="30"/>
      <c r="GT447" s="30"/>
      <c r="GU447" s="30"/>
      <c r="GV447" s="30"/>
      <c r="GW447" s="30"/>
      <c r="GX447" s="30"/>
      <c r="GY447" s="30"/>
      <c r="GZ447" s="30"/>
      <c r="HA447" s="30"/>
      <c r="HB447" s="30"/>
      <c r="HC447" s="30"/>
      <c r="HD447" s="30"/>
      <c r="HE447" s="30"/>
      <c r="HF447" s="30"/>
      <c r="HG447" s="30"/>
      <c r="HH447" s="30"/>
      <c r="HI447" s="30"/>
      <c r="HJ447" s="30"/>
      <c r="HK447" s="30"/>
      <c r="HL447" s="30"/>
      <c r="HM447" s="30"/>
      <c r="HN447" s="30"/>
      <c r="HO447" s="30"/>
      <c r="HP447" s="30"/>
      <c r="HQ447" s="30"/>
      <c r="HR447" s="30"/>
      <c r="HS447" s="30"/>
      <c r="HT447" s="30"/>
      <c r="HU447" s="30"/>
      <c r="HV447" s="30"/>
      <c r="HW447" s="30"/>
      <c r="HX447" s="30"/>
      <c r="HY447" s="30"/>
      <c r="HZ447" s="30"/>
      <c r="IA447" s="30"/>
      <c r="IB447" s="30"/>
      <c r="IC447" s="30"/>
      <c r="ID447" s="30"/>
      <c r="IE447" s="30"/>
      <c r="IF447" s="30"/>
      <c r="IG447" s="30"/>
      <c r="IH447" s="30"/>
      <c r="II447" s="30"/>
      <c r="IJ447" s="30"/>
      <c r="IK447" s="30"/>
      <c r="IL447" s="30"/>
      <c r="IM447" s="30"/>
      <c r="IN447" s="30"/>
      <c r="IO447" s="30"/>
      <c r="IP447" s="30"/>
      <c r="IQ447" s="30"/>
      <c r="IR447" s="30"/>
      <c r="IS447" s="30"/>
      <c r="IT447" s="30"/>
      <c r="IU447" s="30"/>
      <c r="IV447" s="30"/>
      <c r="IW447" s="30"/>
      <c r="IX447" s="30"/>
      <c r="IY447" s="30"/>
      <c r="IZ447" s="30"/>
      <c r="JA447" s="30"/>
      <c r="JB447" s="30"/>
      <c r="JC447" s="30"/>
      <c r="JD447" s="30"/>
      <c r="JE447" s="30"/>
      <c r="JF447" s="30"/>
      <c r="JG447" s="30"/>
      <c r="JH447" s="30"/>
      <c r="JI447" s="30"/>
      <c r="JJ447" s="30"/>
      <c r="JK447" s="30"/>
      <c r="JL447" s="30"/>
      <c r="JM447" s="30"/>
      <c r="JN447" s="30"/>
      <c r="JO447" s="30"/>
      <c r="JP447" s="30"/>
      <c r="JQ447" s="30"/>
      <c r="JR447" s="30"/>
      <c r="JS447" s="30"/>
      <c r="JT447" s="30"/>
      <c r="JU447" s="30"/>
      <c r="JV447" s="30"/>
      <c r="JW447" s="30"/>
      <c r="JX447" s="30"/>
      <c r="JY447" s="30"/>
      <c r="JZ447" s="30"/>
      <c r="KA447" s="30"/>
      <c r="KB447" s="30"/>
      <c r="KC447" s="30"/>
      <c r="KD447" s="30"/>
      <c r="KE447" s="30"/>
      <c r="KF447" s="30"/>
      <c r="KG447" s="30"/>
      <c r="KH447" s="30"/>
      <c r="KI447" s="30"/>
      <c r="KJ447" s="30"/>
      <c r="KK447" s="30"/>
      <c r="KL447" s="30"/>
      <c r="KM447" s="30"/>
      <c r="KN447" s="30"/>
      <c r="KO447" s="30"/>
      <c r="KP447" s="30"/>
      <c r="KQ447" s="30"/>
      <c r="KR447" s="30"/>
      <c r="KS447" s="30"/>
      <c r="KT447" s="30"/>
      <c r="KU447" s="30"/>
      <c r="KV447" s="30"/>
      <c r="KW447" s="30"/>
      <c r="KX447" s="30"/>
      <c r="KY447" s="30"/>
      <c r="KZ447" s="30"/>
      <c r="LA447" s="30"/>
      <c r="LB447" s="30"/>
      <c r="LC447" s="30"/>
      <c r="LD447" s="30"/>
      <c r="LE447" s="30"/>
      <c r="LF447" s="30"/>
      <c r="LG447" s="30"/>
      <c r="LH447" s="30"/>
      <c r="LI447" s="30"/>
      <c r="LJ447" s="30"/>
      <c r="LK447" s="30"/>
      <c r="LL447" s="30"/>
      <c r="LM447" s="30"/>
      <c r="LN447" s="30"/>
      <c r="LO447" s="30"/>
      <c r="LP447" s="30"/>
      <c r="LQ447" s="30"/>
      <c r="LR447" s="30"/>
      <c r="LS447" s="30"/>
      <c r="LT447" s="30"/>
    </row>
    <row r="448" spans="1:332" s="31" customFormat="1" ht="189" x14ac:dyDescent="0.25">
      <c r="A448" s="677" t="str">
        <f>CONCATENATE(MUEBLES2[[#This Row],[No..]],"-",MUEBLES2[[#This Row],[No. Area ]],"-",MUEBLES2[[#This Row],[No. Del Bien ]],"-",MUEBLES2[[#This Row],[No. Consecutivo del Bien ]],"-",MUEBLES2[[#This Row],[No. de inventario]])</f>
        <v>04-46-130-008-0442</v>
      </c>
      <c r="B448" s="495"/>
      <c r="C448" s="495" t="s">
        <v>7165</v>
      </c>
      <c r="D448" s="494" t="s">
        <v>2074</v>
      </c>
      <c r="E448" s="495" t="str">
        <f>VLOOKUP(MUEBLES2[[#This Row],[No..]],EDIFICIOS[],2,FALSE)</f>
        <v xml:space="preserve">PROTECCION CIVIL </v>
      </c>
      <c r="F448" s="495" t="str">
        <f>VLOOKUP(MUEBLES2[[#This Row],[No..]],EDIFICIOS[],3,FALSE)</f>
        <v>AV. REFORMA S/N, SECCIÓN NORTE, MANZANA 2, SANTIAGO DE ANAYA, HIDALGO</v>
      </c>
      <c r="G448" s="496" t="s">
        <v>4291</v>
      </c>
      <c r="H448" s="494" t="str">
        <f>VLOOKUP(MUEBLES2[[#This Row],[No. Area ]],AREAS[],2,FALSE)</f>
        <v>PROTECCIÓN CÍVIL, BOMBEROS Y GESTIÓN DE RIESGOS</v>
      </c>
      <c r="I448" s="496" t="str">
        <f>VLOOKUP(MUEBLES2[[#This Row],[No. Area ]],AREAS[],5,FALSE)</f>
        <v>CMDTE. JOSÉ JUAN GARCÍA CORTES</v>
      </c>
      <c r="J448" s="496" t="s">
        <v>4062</v>
      </c>
      <c r="K448" s="494" t="str">
        <f>VLOOKUP(MUEBLES2[[#This Row],[Núm. De nomina]],PERSONAL[],2,FALSE)</f>
        <v>CMDTE. JOSÉ JUAN GARCÍA CORTES</v>
      </c>
      <c r="L448" s="496" t="str">
        <f>VLOOKUP(MUEBLES2[[#This Row],[Núm. De nomina]],PERSONAL[],3,FALSE)</f>
        <v>TITULAR</v>
      </c>
      <c r="M448" s="494" t="s">
        <v>4319</v>
      </c>
      <c r="N448" s="530" t="s">
        <v>4699</v>
      </c>
      <c r="O448" s="497" t="str">
        <f>VLOOKUP(MUEBLES2[[#This Row],[No. Del Bien ]],BIENES[],2,FALSE)</f>
        <v>EXTINTOR</v>
      </c>
      <c r="P448" s="544" t="s">
        <v>3115</v>
      </c>
      <c r="Q448" s="529" t="s">
        <v>5384</v>
      </c>
      <c r="R448" s="535" t="s">
        <v>39</v>
      </c>
      <c r="S448" s="535" t="s">
        <v>39</v>
      </c>
      <c r="T448" s="523" t="s">
        <v>39</v>
      </c>
      <c r="U448" s="535"/>
      <c r="V448" s="545"/>
      <c r="W448" s="536"/>
      <c r="X448" s="537"/>
      <c r="Y448" s="537"/>
      <c r="Z448" s="546" t="s">
        <v>33</v>
      </c>
      <c r="AA448" s="546"/>
      <c r="AB448" s="493"/>
      <c r="AC448" s="600"/>
      <c r="AD448" s="30"/>
      <c r="AE448" s="30"/>
      <c r="AF448" s="30"/>
      <c r="AG448" s="30"/>
      <c r="AH448" s="30"/>
      <c r="AI448" s="30"/>
      <c r="AJ448" s="30"/>
      <c r="AK448" s="30"/>
      <c r="AL448" s="30"/>
      <c r="AM448" s="30"/>
      <c r="AN448" s="30"/>
      <c r="AO448" s="30"/>
      <c r="AP448" s="30"/>
      <c r="AQ448" s="30"/>
      <c r="AR448" s="30"/>
      <c r="AS448" s="30"/>
      <c r="AT448" s="30"/>
      <c r="AU448" s="30"/>
      <c r="AV448" s="30"/>
      <c r="AW448" s="30"/>
      <c r="AX448" s="30"/>
      <c r="AY448" s="30"/>
      <c r="AZ448" s="30"/>
      <c r="BA448" s="30"/>
      <c r="BB448" s="30"/>
      <c r="BC448" s="30"/>
      <c r="BD448" s="30"/>
      <c r="BE448" s="30"/>
      <c r="BF448" s="30"/>
      <c r="BG448" s="30"/>
      <c r="BH448" s="30"/>
      <c r="BI448" s="30"/>
      <c r="BJ448" s="30"/>
      <c r="BK448" s="30"/>
      <c r="BL448" s="30"/>
      <c r="BM448" s="30"/>
      <c r="BN448" s="30"/>
      <c r="BO448" s="30"/>
      <c r="BP448" s="30"/>
      <c r="BQ448" s="30"/>
      <c r="BR448" s="30"/>
      <c r="BS448" s="30"/>
      <c r="BT448" s="30"/>
      <c r="BU448" s="30"/>
      <c r="BV448" s="30"/>
      <c r="BW448" s="30"/>
      <c r="BX448" s="30"/>
      <c r="BY448" s="30"/>
      <c r="BZ448" s="30"/>
      <c r="CA448" s="30"/>
      <c r="CB448" s="30"/>
      <c r="CC448" s="30"/>
      <c r="CD448" s="30"/>
      <c r="CE448" s="30"/>
      <c r="CF448" s="30"/>
      <c r="CG448" s="30"/>
      <c r="CH448" s="30"/>
      <c r="CI448" s="30"/>
      <c r="CJ448" s="30"/>
      <c r="CK448" s="30"/>
      <c r="CL448" s="30"/>
      <c r="CM448" s="30"/>
      <c r="CN448" s="30"/>
      <c r="CO448" s="30"/>
      <c r="CP448" s="30"/>
      <c r="CQ448" s="30"/>
      <c r="CR448" s="30"/>
      <c r="CS448" s="30"/>
      <c r="CT448" s="30"/>
      <c r="CU448" s="30"/>
      <c r="CV448" s="30"/>
      <c r="CW448" s="30"/>
      <c r="CX448" s="30"/>
      <c r="CY448" s="30"/>
      <c r="CZ448" s="30"/>
      <c r="DA448" s="30"/>
      <c r="DB448" s="30"/>
      <c r="DC448" s="30"/>
      <c r="DD448" s="30"/>
      <c r="DE448" s="30"/>
      <c r="DF448" s="30"/>
      <c r="DG448" s="30"/>
      <c r="DH448" s="30"/>
      <c r="DI448" s="30"/>
      <c r="DJ448" s="30"/>
      <c r="DK448" s="30"/>
      <c r="DL448" s="30"/>
      <c r="DM448" s="30"/>
      <c r="DN448" s="30"/>
      <c r="DO448" s="30"/>
      <c r="DP448" s="30"/>
      <c r="DQ448" s="30"/>
      <c r="DR448" s="30"/>
      <c r="DS448" s="30"/>
      <c r="DT448" s="30"/>
      <c r="DU448" s="30"/>
      <c r="DV448" s="30"/>
      <c r="DW448" s="30"/>
      <c r="DX448" s="30"/>
      <c r="DY448" s="30"/>
      <c r="DZ448" s="30"/>
      <c r="EA448" s="30"/>
      <c r="EB448" s="30"/>
      <c r="EC448" s="30"/>
      <c r="ED448" s="30"/>
      <c r="EE448" s="30"/>
      <c r="EF448" s="30"/>
      <c r="EG448" s="30"/>
      <c r="EH448" s="30"/>
      <c r="EI448" s="30"/>
      <c r="EJ448" s="30"/>
      <c r="EK448" s="30"/>
      <c r="EL448" s="30"/>
      <c r="EM448" s="30"/>
      <c r="EN448" s="30"/>
      <c r="EO448" s="30"/>
      <c r="EP448" s="30"/>
      <c r="EQ448" s="30"/>
      <c r="ER448" s="30"/>
      <c r="ES448" s="30"/>
      <c r="ET448" s="30"/>
      <c r="EU448" s="30"/>
      <c r="EV448" s="30"/>
      <c r="EW448" s="30"/>
      <c r="EX448" s="30"/>
      <c r="EY448" s="30"/>
      <c r="EZ448" s="30"/>
      <c r="FA448" s="30"/>
      <c r="FB448" s="30"/>
      <c r="FC448" s="30"/>
      <c r="FD448" s="30"/>
      <c r="FE448" s="30"/>
      <c r="FF448" s="30"/>
      <c r="FG448" s="30"/>
      <c r="FH448" s="30"/>
      <c r="FI448" s="30"/>
      <c r="FJ448" s="30"/>
      <c r="FK448" s="30"/>
      <c r="FL448" s="30"/>
      <c r="FM448" s="30"/>
      <c r="FN448" s="30"/>
      <c r="FO448" s="30"/>
      <c r="FP448" s="30"/>
      <c r="FQ448" s="30"/>
      <c r="FR448" s="30"/>
      <c r="FS448" s="30"/>
      <c r="FT448" s="30"/>
      <c r="FU448" s="30"/>
      <c r="FV448" s="30"/>
      <c r="FW448" s="30"/>
      <c r="FX448" s="30"/>
      <c r="FY448" s="30"/>
      <c r="FZ448" s="30"/>
      <c r="GA448" s="30"/>
      <c r="GB448" s="30"/>
      <c r="GC448" s="30"/>
      <c r="GD448" s="30"/>
      <c r="GE448" s="30"/>
      <c r="GF448" s="30"/>
      <c r="GG448" s="30"/>
      <c r="GH448" s="30"/>
      <c r="GI448" s="30"/>
      <c r="GJ448" s="30"/>
      <c r="GK448" s="30"/>
      <c r="GL448" s="30"/>
      <c r="GM448" s="30"/>
      <c r="GN448" s="30"/>
      <c r="GO448" s="30"/>
      <c r="GP448" s="30"/>
      <c r="GQ448" s="30"/>
      <c r="GR448" s="30"/>
      <c r="GS448" s="30"/>
      <c r="GT448" s="30"/>
      <c r="GU448" s="30"/>
      <c r="GV448" s="30"/>
      <c r="GW448" s="30"/>
      <c r="GX448" s="30"/>
      <c r="GY448" s="30"/>
      <c r="GZ448" s="30"/>
      <c r="HA448" s="30"/>
      <c r="HB448" s="30"/>
      <c r="HC448" s="30"/>
      <c r="HD448" s="30"/>
      <c r="HE448" s="30"/>
      <c r="HF448" s="30"/>
      <c r="HG448" s="30"/>
      <c r="HH448" s="30"/>
      <c r="HI448" s="30"/>
      <c r="HJ448" s="30"/>
      <c r="HK448" s="30"/>
      <c r="HL448" s="30"/>
      <c r="HM448" s="30"/>
      <c r="HN448" s="30"/>
      <c r="HO448" s="30"/>
      <c r="HP448" s="30"/>
      <c r="HQ448" s="30"/>
      <c r="HR448" s="30"/>
      <c r="HS448" s="30"/>
      <c r="HT448" s="30"/>
      <c r="HU448" s="30"/>
      <c r="HV448" s="30"/>
      <c r="HW448" s="30"/>
      <c r="HX448" s="30"/>
      <c r="HY448" s="30"/>
      <c r="HZ448" s="30"/>
      <c r="IA448" s="30"/>
      <c r="IB448" s="30"/>
      <c r="IC448" s="30"/>
      <c r="ID448" s="30"/>
      <c r="IE448" s="30"/>
      <c r="IF448" s="30"/>
      <c r="IG448" s="30"/>
      <c r="IH448" s="30"/>
      <c r="II448" s="30"/>
      <c r="IJ448" s="30"/>
      <c r="IK448" s="30"/>
      <c r="IL448" s="30"/>
      <c r="IM448" s="30"/>
      <c r="IN448" s="30"/>
      <c r="IO448" s="30"/>
      <c r="IP448" s="30"/>
      <c r="IQ448" s="30"/>
      <c r="IR448" s="30"/>
      <c r="IS448" s="30"/>
      <c r="IT448" s="30"/>
      <c r="IU448" s="30"/>
      <c r="IV448" s="30"/>
      <c r="IW448" s="30"/>
      <c r="IX448" s="30"/>
      <c r="IY448" s="30"/>
      <c r="IZ448" s="30"/>
      <c r="JA448" s="30"/>
      <c r="JB448" s="30"/>
      <c r="JC448" s="30"/>
      <c r="JD448" s="30"/>
      <c r="JE448" s="30"/>
      <c r="JF448" s="30"/>
      <c r="JG448" s="30"/>
      <c r="JH448" s="30"/>
      <c r="JI448" s="30"/>
      <c r="JJ448" s="30"/>
      <c r="JK448" s="30"/>
      <c r="JL448" s="30"/>
      <c r="JM448" s="30"/>
      <c r="JN448" s="30"/>
      <c r="JO448" s="30"/>
      <c r="JP448" s="30"/>
      <c r="JQ448" s="30"/>
      <c r="JR448" s="30"/>
      <c r="JS448" s="30"/>
      <c r="JT448" s="30"/>
      <c r="JU448" s="30"/>
      <c r="JV448" s="30"/>
      <c r="JW448" s="30"/>
      <c r="JX448" s="30"/>
      <c r="JY448" s="30"/>
      <c r="JZ448" s="30"/>
      <c r="KA448" s="30"/>
      <c r="KB448" s="30"/>
      <c r="KC448" s="30"/>
      <c r="KD448" s="30"/>
      <c r="KE448" s="30"/>
      <c r="KF448" s="30"/>
      <c r="KG448" s="30"/>
      <c r="KH448" s="30"/>
      <c r="KI448" s="30"/>
      <c r="KJ448" s="30"/>
      <c r="KK448" s="30"/>
      <c r="KL448" s="30"/>
      <c r="KM448" s="30"/>
      <c r="KN448" s="30"/>
      <c r="KO448" s="30"/>
      <c r="KP448" s="30"/>
      <c r="KQ448" s="30"/>
      <c r="KR448" s="30"/>
      <c r="KS448" s="30"/>
      <c r="KT448" s="30"/>
      <c r="KU448" s="30"/>
      <c r="KV448" s="30"/>
      <c r="KW448" s="30"/>
      <c r="KX448" s="30"/>
      <c r="KY448" s="30"/>
      <c r="KZ448" s="30"/>
      <c r="LA448" s="30"/>
      <c r="LB448" s="30"/>
      <c r="LC448" s="30"/>
      <c r="LD448" s="30"/>
      <c r="LE448" s="30"/>
      <c r="LF448" s="30"/>
      <c r="LG448" s="30"/>
      <c r="LH448" s="30"/>
      <c r="LI448" s="30"/>
      <c r="LJ448" s="30"/>
      <c r="LK448" s="30"/>
      <c r="LL448" s="30"/>
      <c r="LM448" s="30"/>
      <c r="LN448" s="30"/>
      <c r="LO448" s="30"/>
      <c r="LP448" s="30"/>
      <c r="LQ448" s="30"/>
      <c r="LR448" s="30"/>
      <c r="LS448" s="30"/>
      <c r="LT448" s="30"/>
    </row>
    <row r="449" spans="1:332" s="31" customFormat="1" ht="189" x14ac:dyDescent="0.25">
      <c r="A449" s="677" t="str">
        <f>CONCATENATE(MUEBLES2[[#This Row],[No..]],"-",MUEBLES2[[#This Row],[No. Area ]],"-",MUEBLES2[[#This Row],[No. Del Bien ]],"-",MUEBLES2[[#This Row],[No. Consecutivo del Bien ]],"-",MUEBLES2[[#This Row],[No. de inventario]])</f>
        <v>04-46-130-009-0443</v>
      </c>
      <c r="B449" s="495"/>
      <c r="C449" s="495" t="s">
        <v>7166</v>
      </c>
      <c r="D449" s="494" t="s">
        <v>2074</v>
      </c>
      <c r="E449" s="495" t="str">
        <f>VLOOKUP(MUEBLES2[[#This Row],[No..]],EDIFICIOS[],2,FALSE)</f>
        <v xml:space="preserve">PROTECCION CIVIL </v>
      </c>
      <c r="F449" s="495" t="str">
        <f>VLOOKUP(MUEBLES2[[#This Row],[No..]],EDIFICIOS[],3,FALSE)</f>
        <v>AV. REFORMA S/N, SECCIÓN NORTE, MANZANA 2, SANTIAGO DE ANAYA, HIDALGO</v>
      </c>
      <c r="G449" s="496" t="s">
        <v>4291</v>
      </c>
      <c r="H449" s="494" t="str">
        <f>VLOOKUP(MUEBLES2[[#This Row],[No. Area ]],AREAS[],2,FALSE)</f>
        <v>PROTECCIÓN CÍVIL, BOMBEROS Y GESTIÓN DE RIESGOS</v>
      </c>
      <c r="I449" s="496" t="str">
        <f>VLOOKUP(MUEBLES2[[#This Row],[No. Area ]],AREAS[],5,FALSE)</f>
        <v>CMDTE. JOSÉ JUAN GARCÍA CORTES</v>
      </c>
      <c r="J449" s="496" t="s">
        <v>4062</v>
      </c>
      <c r="K449" s="494" t="str">
        <f>VLOOKUP(MUEBLES2[[#This Row],[Núm. De nomina]],PERSONAL[],2,FALSE)</f>
        <v>CMDTE. JOSÉ JUAN GARCÍA CORTES</v>
      </c>
      <c r="L449" s="496" t="str">
        <f>VLOOKUP(MUEBLES2[[#This Row],[Núm. De nomina]],PERSONAL[],3,FALSE)</f>
        <v>TITULAR</v>
      </c>
      <c r="M449" s="494" t="s">
        <v>4319</v>
      </c>
      <c r="N449" s="530" t="s">
        <v>4700</v>
      </c>
      <c r="O449" s="497" t="str">
        <f>VLOOKUP(MUEBLES2[[#This Row],[No. Del Bien ]],BIENES[],2,FALSE)</f>
        <v>EXTINTOR</v>
      </c>
      <c r="P449" s="544" t="s">
        <v>3115</v>
      </c>
      <c r="Q449" s="529" t="s">
        <v>5385</v>
      </c>
      <c r="R449" s="535" t="s">
        <v>39</v>
      </c>
      <c r="S449" s="535" t="s">
        <v>39</v>
      </c>
      <c r="T449" s="523" t="s">
        <v>39</v>
      </c>
      <c r="U449" s="535"/>
      <c r="V449" s="545"/>
      <c r="W449" s="536"/>
      <c r="X449" s="537"/>
      <c r="Y449" s="537"/>
      <c r="Z449" s="546" t="s">
        <v>33</v>
      </c>
      <c r="AA449" s="546"/>
      <c r="AB449" s="493"/>
      <c r="AC449" s="600"/>
      <c r="AD449" s="30"/>
      <c r="AE449" s="30"/>
      <c r="AF449" s="30"/>
      <c r="AG449" s="30"/>
      <c r="AH449" s="30"/>
      <c r="AI449" s="30"/>
      <c r="AJ449" s="30"/>
      <c r="AK449" s="30"/>
      <c r="AL449" s="30"/>
      <c r="AM449" s="30"/>
      <c r="AN449" s="30"/>
      <c r="AO449" s="30"/>
      <c r="AP449" s="30"/>
      <c r="AQ449" s="30"/>
      <c r="AR449" s="30"/>
      <c r="AS449" s="30"/>
      <c r="AT449" s="30"/>
      <c r="AU449" s="30"/>
      <c r="AV449" s="30"/>
      <c r="AW449" s="30"/>
      <c r="AX449" s="30"/>
      <c r="AY449" s="30"/>
      <c r="AZ449" s="30"/>
      <c r="BA449" s="30"/>
      <c r="BB449" s="30"/>
      <c r="BC449" s="30"/>
      <c r="BD449" s="30"/>
      <c r="BE449" s="30"/>
      <c r="BF449" s="30"/>
      <c r="BG449" s="30"/>
      <c r="BH449" s="30"/>
      <c r="BI449" s="30"/>
      <c r="BJ449" s="30"/>
      <c r="BK449" s="30"/>
      <c r="BL449" s="30"/>
      <c r="BM449" s="30"/>
      <c r="BN449" s="30"/>
      <c r="BO449" s="30"/>
      <c r="BP449" s="30"/>
      <c r="BQ449" s="30"/>
      <c r="BR449" s="30"/>
      <c r="BS449" s="30"/>
      <c r="BT449" s="30"/>
      <c r="BU449" s="30"/>
      <c r="BV449" s="30"/>
      <c r="BW449" s="30"/>
      <c r="BX449" s="30"/>
      <c r="BY449" s="30"/>
      <c r="BZ449" s="30"/>
      <c r="CA449" s="30"/>
      <c r="CB449" s="30"/>
      <c r="CC449" s="30"/>
      <c r="CD449" s="30"/>
      <c r="CE449" s="30"/>
      <c r="CF449" s="30"/>
      <c r="CG449" s="30"/>
      <c r="CH449" s="30"/>
      <c r="CI449" s="30"/>
      <c r="CJ449" s="30"/>
      <c r="CK449" s="30"/>
      <c r="CL449" s="30"/>
      <c r="CM449" s="30"/>
      <c r="CN449" s="30"/>
      <c r="CO449" s="30"/>
      <c r="CP449" s="30"/>
      <c r="CQ449" s="30"/>
      <c r="CR449" s="30"/>
      <c r="CS449" s="30"/>
      <c r="CT449" s="30"/>
      <c r="CU449" s="30"/>
      <c r="CV449" s="30"/>
      <c r="CW449" s="30"/>
      <c r="CX449" s="30"/>
      <c r="CY449" s="30"/>
      <c r="CZ449" s="30"/>
      <c r="DA449" s="30"/>
      <c r="DB449" s="30"/>
      <c r="DC449" s="30"/>
      <c r="DD449" s="30"/>
      <c r="DE449" s="30"/>
      <c r="DF449" s="30"/>
      <c r="DG449" s="30"/>
      <c r="DH449" s="30"/>
      <c r="DI449" s="30"/>
      <c r="DJ449" s="30"/>
      <c r="DK449" s="30"/>
      <c r="DL449" s="30"/>
      <c r="DM449" s="30"/>
      <c r="DN449" s="30"/>
      <c r="DO449" s="30"/>
      <c r="DP449" s="30"/>
      <c r="DQ449" s="30"/>
      <c r="DR449" s="30"/>
      <c r="DS449" s="30"/>
      <c r="DT449" s="30"/>
      <c r="DU449" s="30"/>
      <c r="DV449" s="30"/>
      <c r="DW449" s="30"/>
      <c r="DX449" s="30"/>
      <c r="DY449" s="30"/>
      <c r="DZ449" s="30"/>
      <c r="EA449" s="30"/>
      <c r="EB449" s="30"/>
      <c r="EC449" s="30"/>
      <c r="ED449" s="30"/>
      <c r="EE449" s="30"/>
      <c r="EF449" s="30"/>
      <c r="EG449" s="30"/>
      <c r="EH449" s="30"/>
      <c r="EI449" s="30"/>
      <c r="EJ449" s="30"/>
      <c r="EK449" s="30"/>
      <c r="EL449" s="30"/>
      <c r="EM449" s="30"/>
      <c r="EN449" s="30"/>
      <c r="EO449" s="30"/>
      <c r="EP449" s="30"/>
      <c r="EQ449" s="30"/>
      <c r="ER449" s="30"/>
      <c r="ES449" s="30"/>
      <c r="ET449" s="30"/>
      <c r="EU449" s="30"/>
      <c r="EV449" s="30"/>
      <c r="EW449" s="30"/>
      <c r="EX449" s="30"/>
      <c r="EY449" s="30"/>
      <c r="EZ449" s="30"/>
      <c r="FA449" s="30"/>
      <c r="FB449" s="30"/>
      <c r="FC449" s="30"/>
      <c r="FD449" s="30"/>
      <c r="FE449" s="30"/>
      <c r="FF449" s="30"/>
      <c r="FG449" s="30"/>
      <c r="FH449" s="30"/>
      <c r="FI449" s="30"/>
      <c r="FJ449" s="30"/>
      <c r="FK449" s="30"/>
      <c r="FL449" s="30"/>
      <c r="FM449" s="30"/>
      <c r="FN449" s="30"/>
      <c r="FO449" s="30"/>
      <c r="FP449" s="30"/>
      <c r="FQ449" s="30"/>
      <c r="FR449" s="30"/>
      <c r="FS449" s="30"/>
      <c r="FT449" s="30"/>
      <c r="FU449" s="30"/>
      <c r="FV449" s="30"/>
      <c r="FW449" s="30"/>
      <c r="FX449" s="30"/>
      <c r="FY449" s="30"/>
      <c r="FZ449" s="30"/>
      <c r="GA449" s="30"/>
      <c r="GB449" s="30"/>
      <c r="GC449" s="30"/>
      <c r="GD449" s="30"/>
      <c r="GE449" s="30"/>
      <c r="GF449" s="30"/>
      <c r="GG449" s="30"/>
      <c r="GH449" s="30"/>
      <c r="GI449" s="30"/>
      <c r="GJ449" s="30"/>
      <c r="GK449" s="30"/>
      <c r="GL449" s="30"/>
      <c r="GM449" s="30"/>
      <c r="GN449" s="30"/>
      <c r="GO449" s="30"/>
      <c r="GP449" s="30"/>
      <c r="GQ449" s="30"/>
      <c r="GR449" s="30"/>
      <c r="GS449" s="30"/>
      <c r="GT449" s="30"/>
      <c r="GU449" s="30"/>
      <c r="GV449" s="30"/>
      <c r="GW449" s="30"/>
      <c r="GX449" s="30"/>
      <c r="GY449" s="30"/>
      <c r="GZ449" s="30"/>
      <c r="HA449" s="30"/>
      <c r="HB449" s="30"/>
      <c r="HC449" s="30"/>
      <c r="HD449" s="30"/>
      <c r="HE449" s="30"/>
      <c r="HF449" s="30"/>
      <c r="HG449" s="30"/>
      <c r="HH449" s="30"/>
      <c r="HI449" s="30"/>
      <c r="HJ449" s="30"/>
      <c r="HK449" s="30"/>
      <c r="HL449" s="30"/>
      <c r="HM449" s="30"/>
      <c r="HN449" s="30"/>
      <c r="HO449" s="30"/>
      <c r="HP449" s="30"/>
      <c r="HQ449" s="30"/>
      <c r="HR449" s="30"/>
      <c r="HS449" s="30"/>
      <c r="HT449" s="30"/>
      <c r="HU449" s="30"/>
      <c r="HV449" s="30"/>
      <c r="HW449" s="30"/>
      <c r="HX449" s="30"/>
      <c r="HY449" s="30"/>
      <c r="HZ449" s="30"/>
      <c r="IA449" s="30"/>
      <c r="IB449" s="30"/>
      <c r="IC449" s="30"/>
      <c r="ID449" s="30"/>
      <c r="IE449" s="30"/>
      <c r="IF449" s="30"/>
      <c r="IG449" s="30"/>
      <c r="IH449" s="30"/>
      <c r="II449" s="30"/>
      <c r="IJ449" s="30"/>
      <c r="IK449" s="30"/>
      <c r="IL449" s="30"/>
      <c r="IM449" s="30"/>
      <c r="IN449" s="30"/>
      <c r="IO449" s="30"/>
      <c r="IP449" s="30"/>
      <c r="IQ449" s="30"/>
      <c r="IR449" s="30"/>
      <c r="IS449" s="30"/>
      <c r="IT449" s="30"/>
      <c r="IU449" s="30"/>
      <c r="IV449" s="30"/>
      <c r="IW449" s="30"/>
      <c r="IX449" s="30"/>
      <c r="IY449" s="30"/>
      <c r="IZ449" s="30"/>
      <c r="JA449" s="30"/>
      <c r="JB449" s="30"/>
      <c r="JC449" s="30"/>
      <c r="JD449" s="30"/>
      <c r="JE449" s="30"/>
      <c r="JF449" s="30"/>
      <c r="JG449" s="30"/>
      <c r="JH449" s="30"/>
      <c r="JI449" s="30"/>
      <c r="JJ449" s="30"/>
      <c r="JK449" s="30"/>
      <c r="JL449" s="30"/>
      <c r="JM449" s="30"/>
      <c r="JN449" s="30"/>
      <c r="JO449" s="30"/>
      <c r="JP449" s="30"/>
      <c r="JQ449" s="30"/>
      <c r="JR449" s="30"/>
      <c r="JS449" s="30"/>
      <c r="JT449" s="30"/>
      <c r="JU449" s="30"/>
      <c r="JV449" s="30"/>
      <c r="JW449" s="30"/>
      <c r="JX449" s="30"/>
      <c r="JY449" s="30"/>
      <c r="JZ449" s="30"/>
      <c r="KA449" s="30"/>
      <c r="KB449" s="30"/>
      <c r="KC449" s="30"/>
      <c r="KD449" s="30"/>
      <c r="KE449" s="30"/>
      <c r="KF449" s="30"/>
      <c r="KG449" s="30"/>
      <c r="KH449" s="30"/>
      <c r="KI449" s="30"/>
      <c r="KJ449" s="30"/>
      <c r="KK449" s="30"/>
      <c r="KL449" s="30"/>
      <c r="KM449" s="30"/>
      <c r="KN449" s="30"/>
      <c r="KO449" s="30"/>
      <c r="KP449" s="30"/>
      <c r="KQ449" s="30"/>
      <c r="KR449" s="30"/>
      <c r="KS449" s="30"/>
      <c r="KT449" s="30"/>
      <c r="KU449" s="30"/>
      <c r="KV449" s="30"/>
      <c r="KW449" s="30"/>
      <c r="KX449" s="30"/>
      <c r="KY449" s="30"/>
      <c r="KZ449" s="30"/>
      <c r="LA449" s="30"/>
      <c r="LB449" s="30"/>
      <c r="LC449" s="30"/>
      <c r="LD449" s="30"/>
      <c r="LE449" s="30"/>
      <c r="LF449" s="30"/>
      <c r="LG449" s="30"/>
      <c r="LH449" s="30"/>
      <c r="LI449" s="30"/>
      <c r="LJ449" s="30"/>
      <c r="LK449" s="30"/>
      <c r="LL449" s="30"/>
      <c r="LM449" s="30"/>
      <c r="LN449" s="30"/>
      <c r="LO449" s="30"/>
      <c r="LP449" s="30"/>
      <c r="LQ449" s="30"/>
      <c r="LR449" s="30"/>
      <c r="LS449" s="30"/>
      <c r="LT449" s="30"/>
    </row>
    <row r="450" spans="1:332" s="31" customFormat="1" ht="189" x14ac:dyDescent="0.25">
      <c r="A450" s="677" t="str">
        <f>CONCATENATE(MUEBLES2[[#This Row],[No..]],"-",MUEBLES2[[#This Row],[No. Area ]],"-",MUEBLES2[[#This Row],[No. Del Bien ]],"-",MUEBLES2[[#This Row],[No. Consecutivo del Bien ]],"-",MUEBLES2[[#This Row],[No. de inventario]])</f>
        <v>04-46-289-001-0444</v>
      </c>
      <c r="B450" s="495"/>
      <c r="C450" s="495" t="s">
        <v>7167</v>
      </c>
      <c r="D450" s="494" t="s">
        <v>2074</v>
      </c>
      <c r="E450" s="495" t="str">
        <f>VLOOKUP(MUEBLES2[[#This Row],[No..]],EDIFICIOS[],2,FALSE)</f>
        <v xml:space="preserve">PROTECCION CIVIL </v>
      </c>
      <c r="F450" s="495" t="str">
        <f>VLOOKUP(MUEBLES2[[#This Row],[No..]],EDIFICIOS[],3,FALSE)</f>
        <v>AV. REFORMA S/N, SECCIÓN NORTE, MANZANA 2, SANTIAGO DE ANAYA, HIDALGO</v>
      </c>
      <c r="G450" s="496" t="s">
        <v>4291</v>
      </c>
      <c r="H450" s="494" t="str">
        <f>VLOOKUP(MUEBLES2[[#This Row],[No. Area ]],AREAS[],2,FALSE)</f>
        <v>PROTECCIÓN CÍVIL, BOMBEROS Y GESTIÓN DE RIESGOS</v>
      </c>
      <c r="I450" s="496" t="str">
        <f>VLOOKUP(MUEBLES2[[#This Row],[No. Area ]],AREAS[],5,FALSE)</f>
        <v>CMDTE. JOSÉ JUAN GARCÍA CORTES</v>
      </c>
      <c r="J450" s="496" t="s">
        <v>4062</v>
      </c>
      <c r="K450" s="494" t="str">
        <f>VLOOKUP(MUEBLES2[[#This Row],[Núm. De nomina]],PERSONAL[],2,FALSE)</f>
        <v>CMDTE. JOSÉ JUAN GARCÍA CORTES</v>
      </c>
      <c r="L450" s="496" t="str">
        <f>VLOOKUP(MUEBLES2[[#This Row],[Núm. De nomina]],PERSONAL[],3,FALSE)</f>
        <v>TITULAR</v>
      </c>
      <c r="M450" s="494" t="s">
        <v>4922</v>
      </c>
      <c r="N450" s="530" t="s">
        <v>4692</v>
      </c>
      <c r="O450" s="497" t="str">
        <f>VLOOKUP(MUEBLES2[[#This Row],[No. Del Bien ]],BIENES[],2,FALSE)</f>
        <v>TANQUE DE OXÍGENO</v>
      </c>
      <c r="P450" s="544" t="s">
        <v>3774</v>
      </c>
      <c r="Q450" s="529" t="s">
        <v>5386</v>
      </c>
      <c r="R450" s="535" t="s">
        <v>39</v>
      </c>
      <c r="S450" s="535" t="s">
        <v>39</v>
      </c>
      <c r="T450" s="523" t="s">
        <v>39</v>
      </c>
      <c r="U450" s="535"/>
      <c r="V450" s="545"/>
      <c r="W450" s="536"/>
      <c r="X450" s="537"/>
      <c r="Y450" s="537"/>
      <c r="Z450" s="546" t="s">
        <v>33</v>
      </c>
      <c r="AA450" s="546"/>
      <c r="AB450" s="701"/>
      <c r="AC450" s="600"/>
      <c r="AD450" s="30"/>
      <c r="AE450" s="30"/>
      <c r="AF450" s="30"/>
      <c r="AG450" s="30"/>
      <c r="AH450" s="30"/>
      <c r="AI450" s="30"/>
      <c r="AJ450" s="30"/>
      <c r="AK450" s="30"/>
      <c r="AL450" s="30"/>
      <c r="AM450" s="30"/>
      <c r="AN450" s="30"/>
      <c r="AO450" s="30"/>
      <c r="AP450" s="30"/>
      <c r="AQ450" s="30"/>
      <c r="AR450" s="30"/>
      <c r="AS450" s="30"/>
      <c r="AT450" s="30"/>
      <c r="AU450" s="30"/>
      <c r="AV450" s="30"/>
      <c r="AW450" s="30"/>
      <c r="AX450" s="30"/>
      <c r="AY450" s="30"/>
      <c r="AZ450" s="30"/>
      <c r="BA450" s="30"/>
      <c r="BB450" s="30"/>
      <c r="BC450" s="30"/>
      <c r="BD450" s="30"/>
      <c r="BE450" s="30"/>
      <c r="BF450" s="30"/>
      <c r="BG450" s="30"/>
      <c r="BH450" s="30"/>
      <c r="BI450" s="30"/>
      <c r="BJ450" s="30"/>
      <c r="BK450" s="30"/>
      <c r="BL450" s="30"/>
      <c r="BM450" s="30"/>
      <c r="BN450" s="30"/>
      <c r="BO450" s="30"/>
      <c r="BP450" s="30"/>
      <c r="BQ450" s="30"/>
      <c r="BR450" s="30"/>
      <c r="BS450" s="30"/>
      <c r="BT450" s="30"/>
      <c r="BU450" s="30"/>
      <c r="BV450" s="30"/>
      <c r="BW450" s="30"/>
      <c r="BX450" s="30"/>
      <c r="BY450" s="30"/>
      <c r="BZ450" s="30"/>
      <c r="CA450" s="30"/>
      <c r="CB450" s="30"/>
      <c r="CC450" s="30"/>
      <c r="CD450" s="30"/>
      <c r="CE450" s="30"/>
      <c r="CF450" s="30"/>
      <c r="CG450" s="30"/>
      <c r="CH450" s="30"/>
      <c r="CI450" s="30"/>
      <c r="CJ450" s="30"/>
      <c r="CK450" s="30"/>
      <c r="CL450" s="30"/>
      <c r="CM450" s="30"/>
      <c r="CN450" s="30"/>
      <c r="CO450" s="30"/>
      <c r="CP450" s="30"/>
      <c r="CQ450" s="30"/>
      <c r="CR450" s="30"/>
      <c r="CS450" s="30"/>
      <c r="CT450" s="30"/>
      <c r="CU450" s="30"/>
      <c r="CV450" s="30"/>
      <c r="CW450" s="30"/>
      <c r="CX450" s="30"/>
      <c r="CY450" s="30"/>
      <c r="CZ450" s="30"/>
      <c r="DA450" s="30"/>
      <c r="DB450" s="30"/>
      <c r="DC450" s="30"/>
      <c r="DD450" s="30"/>
      <c r="DE450" s="30"/>
      <c r="DF450" s="30"/>
      <c r="DG450" s="30"/>
      <c r="DH450" s="30"/>
      <c r="DI450" s="30"/>
      <c r="DJ450" s="30"/>
      <c r="DK450" s="30"/>
      <c r="DL450" s="30"/>
      <c r="DM450" s="30"/>
      <c r="DN450" s="30"/>
      <c r="DO450" s="30"/>
      <c r="DP450" s="30"/>
      <c r="DQ450" s="30"/>
      <c r="DR450" s="30"/>
      <c r="DS450" s="30"/>
      <c r="DT450" s="30"/>
      <c r="DU450" s="30"/>
      <c r="DV450" s="30"/>
      <c r="DW450" s="30"/>
      <c r="DX450" s="30"/>
      <c r="DY450" s="30"/>
      <c r="DZ450" s="30"/>
      <c r="EA450" s="30"/>
      <c r="EB450" s="30"/>
      <c r="EC450" s="30"/>
      <c r="ED450" s="30"/>
      <c r="EE450" s="30"/>
      <c r="EF450" s="30"/>
      <c r="EG450" s="30"/>
      <c r="EH450" s="30"/>
      <c r="EI450" s="30"/>
      <c r="EJ450" s="30"/>
      <c r="EK450" s="30"/>
      <c r="EL450" s="30"/>
      <c r="EM450" s="30"/>
      <c r="EN450" s="30"/>
      <c r="EO450" s="30"/>
      <c r="EP450" s="30"/>
      <c r="EQ450" s="30"/>
      <c r="ER450" s="30"/>
      <c r="ES450" s="30"/>
      <c r="ET450" s="30"/>
      <c r="EU450" s="30"/>
      <c r="EV450" s="30"/>
      <c r="EW450" s="30"/>
      <c r="EX450" s="30"/>
      <c r="EY450" s="30"/>
      <c r="EZ450" s="30"/>
      <c r="FA450" s="30"/>
      <c r="FB450" s="30"/>
      <c r="FC450" s="30"/>
      <c r="FD450" s="30"/>
      <c r="FE450" s="30"/>
      <c r="FF450" s="30"/>
      <c r="FG450" s="30"/>
      <c r="FH450" s="30"/>
      <c r="FI450" s="30"/>
      <c r="FJ450" s="30"/>
      <c r="FK450" s="30"/>
      <c r="FL450" s="30"/>
      <c r="FM450" s="30"/>
      <c r="FN450" s="30"/>
      <c r="FO450" s="30"/>
      <c r="FP450" s="30"/>
      <c r="FQ450" s="30"/>
      <c r="FR450" s="30"/>
      <c r="FS450" s="30"/>
      <c r="FT450" s="30"/>
      <c r="FU450" s="30"/>
      <c r="FV450" s="30"/>
      <c r="FW450" s="30"/>
      <c r="FX450" s="30"/>
      <c r="FY450" s="30"/>
      <c r="FZ450" s="30"/>
      <c r="GA450" s="30"/>
      <c r="GB450" s="30"/>
      <c r="GC450" s="30"/>
      <c r="GD450" s="30"/>
      <c r="GE450" s="30"/>
      <c r="GF450" s="30"/>
      <c r="GG450" s="30"/>
      <c r="GH450" s="30"/>
      <c r="GI450" s="30"/>
      <c r="GJ450" s="30"/>
      <c r="GK450" s="30"/>
      <c r="GL450" s="30"/>
      <c r="GM450" s="30"/>
      <c r="GN450" s="30"/>
      <c r="GO450" s="30"/>
      <c r="GP450" s="30"/>
      <c r="GQ450" s="30"/>
      <c r="GR450" s="30"/>
      <c r="GS450" s="30"/>
      <c r="GT450" s="30"/>
      <c r="GU450" s="30"/>
      <c r="GV450" s="30"/>
      <c r="GW450" s="30"/>
      <c r="GX450" s="30"/>
      <c r="GY450" s="30"/>
      <c r="GZ450" s="30"/>
      <c r="HA450" s="30"/>
      <c r="HB450" s="30"/>
      <c r="HC450" s="30"/>
      <c r="HD450" s="30"/>
      <c r="HE450" s="30"/>
      <c r="HF450" s="30"/>
      <c r="HG450" s="30"/>
      <c r="HH450" s="30"/>
      <c r="HI450" s="30"/>
      <c r="HJ450" s="30"/>
      <c r="HK450" s="30"/>
      <c r="HL450" s="30"/>
      <c r="HM450" s="30"/>
      <c r="HN450" s="30"/>
      <c r="HO450" s="30"/>
      <c r="HP450" s="30"/>
      <c r="HQ450" s="30"/>
      <c r="HR450" s="30"/>
      <c r="HS450" s="30"/>
      <c r="HT450" s="30"/>
      <c r="HU450" s="30"/>
      <c r="HV450" s="30"/>
      <c r="HW450" s="30"/>
      <c r="HX450" s="30"/>
      <c r="HY450" s="30"/>
      <c r="HZ450" s="30"/>
      <c r="IA450" s="30"/>
      <c r="IB450" s="30"/>
      <c r="IC450" s="30"/>
      <c r="ID450" s="30"/>
      <c r="IE450" s="30"/>
      <c r="IF450" s="30"/>
      <c r="IG450" s="30"/>
      <c r="IH450" s="30"/>
      <c r="II450" s="30"/>
      <c r="IJ450" s="30"/>
      <c r="IK450" s="30"/>
      <c r="IL450" s="30"/>
      <c r="IM450" s="30"/>
      <c r="IN450" s="30"/>
      <c r="IO450" s="30"/>
      <c r="IP450" s="30"/>
      <c r="IQ450" s="30"/>
      <c r="IR450" s="30"/>
      <c r="IS450" s="30"/>
      <c r="IT450" s="30"/>
      <c r="IU450" s="30"/>
      <c r="IV450" s="30"/>
      <c r="IW450" s="30"/>
      <c r="IX450" s="30"/>
      <c r="IY450" s="30"/>
      <c r="IZ450" s="30"/>
      <c r="JA450" s="30"/>
      <c r="JB450" s="30"/>
      <c r="JC450" s="30"/>
      <c r="JD450" s="30"/>
      <c r="JE450" s="30"/>
      <c r="JF450" s="30"/>
      <c r="JG450" s="30"/>
      <c r="JH450" s="30"/>
      <c r="JI450" s="30"/>
      <c r="JJ450" s="30"/>
      <c r="JK450" s="30"/>
      <c r="JL450" s="30"/>
      <c r="JM450" s="30"/>
      <c r="JN450" s="30"/>
      <c r="JO450" s="30"/>
      <c r="JP450" s="30"/>
      <c r="JQ450" s="30"/>
      <c r="JR450" s="30"/>
      <c r="JS450" s="30"/>
      <c r="JT450" s="30"/>
      <c r="JU450" s="30"/>
      <c r="JV450" s="30"/>
      <c r="JW450" s="30"/>
      <c r="JX450" s="30"/>
      <c r="JY450" s="30"/>
      <c r="JZ450" s="30"/>
      <c r="KA450" s="30"/>
      <c r="KB450" s="30"/>
      <c r="KC450" s="30"/>
      <c r="KD450" s="30"/>
      <c r="KE450" s="30"/>
      <c r="KF450" s="30"/>
      <c r="KG450" s="30"/>
      <c r="KH450" s="30"/>
      <c r="KI450" s="30"/>
      <c r="KJ450" s="30"/>
      <c r="KK450" s="30"/>
      <c r="KL450" s="30"/>
      <c r="KM450" s="30"/>
      <c r="KN450" s="30"/>
      <c r="KO450" s="30"/>
      <c r="KP450" s="30"/>
      <c r="KQ450" s="30"/>
      <c r="KR450" s="30"/>
      <c r="KS450" s="30"/>
      <c r="KT450" s="30"/>
      <c r="KU450" s="30"/>
      <c r="KV450" s="30"/>
      <c r="KW450" s="30"/>
      <c r="KX450" s="30"/>
      <c r="KY450" s="30"/>
      <c r="KZ450" s="30"/>
      <c r="LA450" s="30"/>
      <c r="LB450" s="30"/>
      <c r="LC450" s="30"/>
      <c r="LD450" s="30"/>
      <c r="LE450" s="30"/>
      <c r="LF450" s="30"/>
      <c r="LG450" s="30"/>
      <c r="LH450" s="30"/>
      <c r="LI450" s="30"/>
      <c r="LJ450" s="30"/>
      <c r="LK450" s="30"/>
      <c r="LL450" s="30"/>
      <c r="LM450" s="30"/>
      <c r="LN450" s="30"/>
      <c r="LO450" s="30"/>
      <c r="LP450" s="30"/>
      <c r="LQ450" s="30"/>
      <c r="LR450" s="30"/>
      <c r="LS450" s="30"/>
      <c r="LT450" s="30"/>
    </row>
    <row r="451" spans="1:332" s="31" customFormat="1" ht="189" x14ac:dyDescent="0.25">
      <c r="A451" s="677" t="str">
        <f>CONCATENATE(MUEBLES2[[#This Row],[No..]],"-",MUEBLES2[[#This Row],[No. Area ]],"-",MUEBLES2[[#This Row],[No. Del Bien ]],"-",MUEBLES2[[#This Row],[No. Consecutivo del Bien ]],"-",MUEBLES2[[#This Row],[No. de inventario]])</f>
        <v>04-46-131-001-0445</v>
      </c>
      <c r="B451" s="495"/>
      <c r="C451" s="495" t="s">
        <v>7168</v>
      </c>
      <c r="D451" s="494" t="s">
        <v>2074</v>
      </c>
      <c r="E451" s="495" t="str">
        <f>VLOOKUP(MUEBLES2[[#This Row],[No..]],EDIFICIOS[],2,FALSE)</f>
        <v xml:space="preserve">PROTECCION CIVIL </v>
      </c>
      <c r="F451" s="495" t="str">
        <f>VLOOKUP(MUEBLES2[[#This Row],[No..]],EDIFICIOS[],3,FALSE)</f>
        <v>AV. REFORMA S/N, SECCIÓN NORTE, MANZANA 2, SANTIAGO DE ANAYA, HIDALGO</v>
      </c>
      <c r="G451" s="496" t="s">
        <v>4291</v>
      </c>
      <c r="H451" s="494" t="str">
        <f>VLOOKUP(MUEBLES2[[#This Row],[No. Area ]],AREAS[],2,FALSE)</f>
        <v>PROTECCIÓN CÍVIL, BOMBEROS Y GESTIÓN DE RIESGOS</v>
      </c>
      <c r="I451" s="496" t="str">
        <f>VLOOKUP(MUEBLES2[[#This Row],[No. Area ]],AREAS[],5,FALSE)</f>
        <v>CMDTE. JOSÉ JUAN GARCÍA CORTES</v>
      </c>
      <c r="J451" s="496" t="s">
        <v>4062</v>
      </c>
      <c r="K451" s="494" t="str">
        <f>VLOOKUP(MUEBLES2[[#This Row],[Núm. De nomina]],PERSONAL[],2,FALSE)</f>
        <v>CMDTE. JOSÉ JUAN GARCÍA CORTES</v>
      </c>
      <c r="L451" s="496" t="str">
        <f>VLOOKUP(MUEBLES2[[#This Row],[Núm. De nomina]],PERSONAL[],3,FALSE)</f>
        <v>TITULAR</v>
      </c>
      <c r="M451" s="494" t="s">
        <v>4333</v>
      </c>
      <c r="N451" s="530" t="s">
        <v>4692</v>
      </c>
      <c r="O451" s="497" t="str">
        <f>VLOOKUP(MUEBLES2[[#This Row],[No. Del Bien ]],BIENES[],2,FALSE)</f>
        <v>FÉRULA</v>
      </c>
      <c r="P451" s="499" t="s">
        <v>5989</v>
      </c>
      <c r="Q451" s="529" t="s">
        <v>5387</v>
      </c>
      <c r="R451" s="494" t="s">
        <v>557</v>
      </c>
      <c r="S451" s="494" t="s">
        <v>557</v>
      </c>
      <c r="T451" s="494" t="s">
        <v>557</v>
      </c>
      <c r="U451" s="494"/>
      <c r="V451" s="525">
        <v>44315</v>
      </c>
      <c r="W451" s="528"/>
      <c r="X451" s="528"/>
      <c r="Y451" s="528"/>
      <c r="Z451" s="510" t="s">
        <v>1405</v>
      </c>
      <c r="AA451" s="510"/>
      <c r="AB451" s="702">
        <v>1276</v>
      </c>
      <c r="AC451" s="600">
        <v>969</v>
      </c>
      <c r="AD451" s="30"/>
      <c r="AE451" s="30"/>
      <c r="AF451" s="30"/>
      <c r="AG451" s="30"/>
      <c r="AH451" s="30"/>
      <c r="AI451" s="30"/>
      <c r="AJ451" s="30"/>
      <c r="AK451" s="30"/>
      <c r="AL451" s="30"/>
      <c r="AM451" s="30"/>
      <c r="AN451" s="30"/>
      <c r="AO451" s="30"/>
      <c r="AP451" s="30"/>
      <c r="AQ451" s="30"/>
      <c r="AR451" s="30"/>
      <c r="AS451" s="30"/>
      <c r="AT451" s="30"/>
      <c r="AU451" s="30"/>
      <c r="AV451" s="30"/>
      <c r="AW451" s="30"/>
      <c r="AX451" s="30"/>
      <c r="AY451" s="30"/>
      <c r="AZ451" s="30"/>
      <c r="BA451" s="30"/>
      <c r="BB451" s="30"/>
      <c r="BC451" s="30"/>
      <c r="BD451" s="30"/>
      <c r="BE451" s="30"/>
      <c r="BF451" s="30"/>
      <c r="BG451" s="30"/>
      <c r="BH451" s="30"/>
      <c r="BI451" s="30"/>
      <c r="BJ451" s="30"/>
      <c r="BK451" s="30"/>
      <c r="BL451" s="30"/>
      <c r="BM451" s="30"/>
      <c r="BN451" s="30"/>
      <c r="BO451" s="30"/>
      <c r="BP451" s="30"/>
      <c r="BQ451" s="30"/>
      <c r="BR451" s="30"/>
      <c r="BS451" s="30"/>
      <c r="BT451" s="30"/>
      <c r="BU451" s="30"/>
      <c r="BV451" s="30"/>
      <c r="BW451" s="30"/>
      <c r="BX451" s="30"/>
      <c r="BY451" s="30"/>
      <c r="BZ451" s="30"/>
      <c r="CA451" s="30"/>
      <c r="CB451" s="30"/>
      <c r="CC451" s="30"/>
      <c r="CD451" s="30"/>
      <c r="CE451" s="30"/>
      <c r="CF451" s="30"/>
      <c r="CG451" s="30"/>
      <c r="CH451" s="30"/>
      <c r="CI451" s="30"/>
      <c r="CJ451" s="30"/>
      <c r="CK451" s="30"/>
      <c r="CL451" s="30"/>
      <c r="CM451" s="30"/>
      <c r="CN451" s="30"/>
      <c r="CO451" s="30"/>
      <c r="CP451" s="30"/>
      <c r="CQ451" s="30"/>
      <c r="CR451" s="30"/>
      <c r="CS451" s="30"/>
      <c r="CT451" s="30"/>
      <c r="CU451" s="30"/>
      <c r="CV451" s="30"/>
      <c r="CW451" s="30"/>
      <c r="CX451" s="30"/>
      <c r="CY451" s="30"/>
      <c r="CZ451" s="30"/>
      <c r="DA451" s="30"/>
      <c r="DB451" s="30"/>
      <c r="DC451" s="30"/>
      <c r="DD451" s="30"/>
      <c r="DE451" s="30"/>
      <c r="DF451" s="30"/>
      <c r="DG451" s="30"/>
      <c r="DH451" s="30"/>
      <c r="DI451" s="30"/>
      <c r="DJ451" s="30"/>
      <c r="DK451" s="30"/>
      <c r="DL451" s="30"/>
      <c r="DM451" s="30"/>
      <c r="DN451" s="30"/>
      <c r="DO451" s="30"/>
      <c r="DP451" s="30"/>
      <c r="DQ451" s="30"/>
      <c r="DR451" s="30"/>
      <c r="DS451" s="30"/>
      <c r="DT451" s="30"/>
      <c r="DU451" s="30"/>
      <c r="DV451" s="30"/>
      <c r="DW451" s="30"/>
      <c r="DX451" s="30"/>
      <c r="DY451" s="30"/>
      <c r="DZ451" s="30"/>
      <c r="EA451" s="30"/>
      <c r="EB451" s="30"/>
      <c r="EC451" s="30"/>
      <c r="ED451" s="30"/>
      <c r="EE451" s="30"/>
      <c r="EF451" s="30"/>
      <c r="EG451" s="30"/>
      <c r="EH451" s="30"/>
      <c r="EI451" s="30"/>
      <c r="EJ451" s="30"/>
      <c r="EK451" s="30"/>
      <c r="EL451" s="30"/>
      <c r="EM451" s="30"/>
      <c r="EN451" s="30"/>
      <c r="EO451" s="30"/>
      <c r="EP451" s="30"/>
      <c r="EQ451" s="30"/>
      <c r="ER451" s="30"/>
      <c r="ES451" s="30"/>
      <c r="ET451" s="30"/>
      <c r="EU451" s="30"/>
      <c r="EV451" s="30"/>
      <c r="EW451" s="30"/>
      <c r="EX451" s="30"/>
      <c r="EY451" s="30"/>
      <c r="EZ451" s="30"/>
      <c r="FA451" s="30"/>
      <c r="FB451" s="30"/>
      <c r="FC451" s="30"/>
      <c r="FD451" s="30"/>
      <c r="FE451" s="30"/>
      <c r="FF451" s="30"/>
      <c r="FG451" s="30"/>
      <c r="FH451" s="30"/>
      <c r="FI451" s="30"/>
      <c r="FJ451" s="30"/>
      <c r="FK451" s="30"/>
      <c r="FL451" s="30"/>
      <c r="FM451" s="30"/>
      <c r="FN451" s="30"/>
      <c r="FO451" s="30"/>
      <c r="FP451" s="30"/>
      <c r="FQ451" s="30"/>
      <c r="FR451" s="30"/>
      <c r="FS451" s="30"/>
      <c r="FT451" s="30"/>
      <c r="FU451" s="30"/>
      <c r="FV451" s="30"/>
      <c r="FW451" s="30"/>
      <c r="FX451" s="30"/>
      <c r="FY451" s="30"/>
      <c r="FZ451" s="30"/>
      <c r="GA451" s="30"/>
      <c r="GB451" s="30"/>
      <c r="GC451" s="30"/>
      <c r="GD451" s="30"/>
      <c r="GE451" s="30"/>
      <c r="GF451" s="30"/>
      <c r="GG451" s="30"/>
      <c r="GH451" s="30"/>
      <c r="GI451" s="30"/>
      <c r="GJ451" s="30"/>
      <c r="GK451" s="30"/>
      <c r="GL451" s="30"/>
      <c r="GM451" s="30"/>
      <c r="GN451" s="30"/>
      <c r="GO451" s="30"/>
      <c r="GP451" s="30"/>
      <c r="GQ451" s="30"/>
      <c r="GR451" s="30"/>
      <c r="GS451" s="30"/>
      <c r="GT451" s="30"/>
      <c r="GU451" s="30"/>
      <c r="GV451" s="30"/>
      <c r="GW451" s="30"/>
      <c r="GX451" s="30"/>
      <c r="GY451" s="30"/>
      <c r="GZ451" s="30"/>
      <c r="HA451" s="30"/>
      <c r="HB451" s="30"/>
      <c r="HC451" s="30"/>
      <c r="HD451" s="30"/>
      <c r="HE451" s="30"/>
      <c r="HF451" s="30"/>
      <c r="HG451" s="30"/>
      <c r="HH451" s="30"/>
      <c r="HI451" s="30"/>
      <c r="HJ451" s="30"/>
      <c r="HK451" s="30"/>
      <c r="HL451" s="30"/>
      <c r="HM451" s="30"/>
      <c r="HN451" s="30"/>
      <c r="HO451" s="30"/>
      <c r="HP451" s="30"/>
      <c r="HQ451" s="30"/>
      <c r="HR451" s="30"/>
      <c r="HS451" s="30"/>
      <c r="HT451" s="30"/>
      <c r="HU451" s="30"/>
      <c r="HV451" s="30"/>
      <c r="HW451" s="30"/>
      <c r="HX451" s="30"/>
      <c r="HY451" s="30"/>
      <c r="HZ451" s="30"/>
      <c r="IA451" s="30"/>
      <c r="IB451" s="30"/>
      <c r="IC451" s="30"/>
      <c r="ID451" s="30"/>
      <c r="IE451" s="30"/>
      <c r="IF451" s="30"/>
      <c r="IG451" s="30"/>
      <c r="IH451" s="30"/>
      <c r="II451" s="30"/>
      <c r="IJ451" s="30"/>
      <c r="IK451" s="30"/>
      <c r="IL451" s="30"/>
      <c r="IM451" s="30"/>
      <c r="IN451" s="30"/>
      <c r="IO451" s="30"/>
      <c r="IP451" s="30"/>
      <c r="IQ451" s="30"/>
      <c r="IR451" s="30"/>
      <c r="IS451" s="30"/>
      <c r="IT451" s="30"/>
      <c r="IU451" s="30"/>
      <c r="IV451" s="30"/>
      <c r="IW451" s="30"/>
      <c r="IX451" s="30"/>
      <c r="IY451" s="30"/>
      <c r="IZ451" s="30"/>
      <c r="JA451" s="30"/>
      <c r="JB451" s="30"/>
      <c r="JC451" s="30"/>
      <c r="JD451" s="30"/>
      <c r="JE451" s="30"/>
      <c r="JF451" s="30"/>
      <c r="JG451" s="30"/>
      <c r="JH451" s="30"/>
      <c r="JI451" s="30"/>
      <c r="JJ451" s="30"/>
      <c r="JK451" s="30"/>
      <c r="JL451" s="30"/>
      <c r="JM451" s="30"/>
      <c r="JN451" s="30"/>
      <c r="JO451" s="30"/>
      <c r="JP451" s="30"/>
      <c r="JQ451" s="30"/>
      <c r="JR451" s="30"/>
      <c r="JS451" s="30"/>
      <c r="JT451" s="30"/>
      <c r="JU451" s="30"/>
      <c r="JV451" s="30"/>
      <c r="JW451" s="30"/>
      <c r="JX451" s="30"/>
      <c r="JY451" s="30"/>
      <c r="JZ451" s="30"/>
      <c r="KA451" s="30"/>
      <c r="KB451" s="30"/>
      <c r="KC451" s="30"/>
      <c r="KD451" s="30"/>
      <c r="KE451" s="30"/>
      <c r="KF451" s="30"/>
      <c r="KG451" s="30"/>
      <c r="KH451" s="30"/>
      <c r="KI451" s="30"/>
      <c r="KJ451" s="30"/>
      <c r="KK451" s="30"/>
      <c r="KL451" s="30"/>
      <c r="KM451" s="30"/>
      <c r="KN451" s="30"/>
      <c r="KO451" s="30"/>
      <c r="KP451" s="30"/>
      <c r="KQ451" s="30"/>
      <c r="KR451" s="30"/>
      <c r="KS451" s="30"/>
      <c r="KT451" s="30"/>
      <c r="KU451" s="30"/>
      <c r="KV451" s="30"/>
      <c r="KW451" s="30"/>
      <c r="KX451" s="30"/>
      <c r="KY451" s="30"/>
      <c r="KZ451" s="30"/>
      <c r="LA451" s="30"/>
      <c r="LB451" s="30"/>
      <c r="LC451" s="30"/>
      <c r="LD451" s="30"/>
      <c r="LE451" s="30"/>
      <c r="LF451" s="30"/>
      <c r="LG451" s="30"/>
      <c r="LH451" s="30"/>
      <c r="LI451" s="30"/>
      <c r="LJ451" s="30"/>
      <c r="LK451" s="30"/>
      <c r="LL451" s="30"/>
      <c r="LM451" s="30"/>
      <c r="LN451" s="30"/>
      <c r="LO451" s="30"/>
      <c r="LP451" s="30"/>
      <c r="LQ451" s="30"/>
      <c r="LR451" s="30"/>
      <c r="LS451" s="30"/>
      <c r="LT451" s="30"/>
    </row>
    <row r="452" spans="1:332" s="31" customFormat="1" ht="189" x14ac:dyDescent="0.25">
      <c r="A452" s="677" t="str">
        <f>CONCATENATE(MUEBLES2[[#This Row],[No..]],"-",MUEBLES2[[#This Row],[No. Area ]],"-",MUEBLES2[[#This Row],[No. Del Bien ]],"-",MUEBLES2[[#This Row],[No. Consecutivo del Bien ]],"-",MUEBLES2[[#This Row],[No. de inventario]])</f>
        <v>04-46-077-001-0446</v>
      </c>
      <c r="B452" s="495"/>
      <c r="C452" s="495" t="s">
        <v>7169</v>
      </c>
      <c r="D452" s="494" t="s">
        <v>2074</v>
      </c>
      <c r="E452" s="495" t="str">
        <f>VLOOKUP(MUEBLES2[[#This Row],[No..]],EDIFICIOS[],2,FALSE)</f>
        <v xml:space="preserve">PROTECCION CIVIL </v>
      </c>
      <c r="F452" s="495" t="str">
        <f>VLOOKUP(MUEBLES2[[#This Row],[No..]],EDIFICIOS[],3,FALSE)</f>
        <v>AV. REFORMA S/N, SECCIÓN NORTE, MANZANA 2, SANTIAGO DE ANAYA, HIDALGO</v>
      </c>
      <c r="G452" s="496" t="s">
        <v>4291</v>
      </c>
      <c r="H452" s="494" t="str">
        <f>VLOOKUP(MUEBLES2[[#This Row],[No. Area ]],AREAS[],2,FALSE)</f>
        <v>PROTECCIÓN CÍVIL, BOMBEROS Y GESTIÓN DE RIESGOS</v>
      </c>
      <c r="I452" s="496" t="str">
        <f>VLOOKUP(MUEBLES2[[#This Row],[No. Area ]],AREAS[],5,FALSE)</f>
        <v>CMDTE. JOSÉ JUAN GARCÍA CORTES</v>
      </c>
      <c r="J452" s="496" t="s">
        <v>4062</v>
      </c>
      <c r="K452" s="494" t="str">
        <f>VLOOKUP(MUEBLES2[[#This Row],[Núm. De nomina]],PERSONAL[],2,FALSE)</f>
        <v>CMDTE. JOSÉ JUAN GARCÍA CORTES</v>
      </c>
      <c r="L452" s="496" t="str">
        <f>VLOOKUP(MUEBLES2[[#This Row],[Núm. De nomina]],PERSONAL[],3,FALSE)</f>
        <v>TITULAR</v>
      </c>
      <c r="M452" s="494" t="s">
        <v>4768</v>
      </c>
      <c r="N452" s="530" t="s">
        <v>4692</v>
      </c>
      <c r="O452" s="497" t="str">
        <f>VLOOKUP(MUEBLES2[[#This Row],[No. Del Bien ]],BIENES[],2,FALSE)</f>
        <v>COLLARÍN</v>
      </c>
      <c r="P452" s="499" t="s">
        <v>3776</v>
      </c>
      <c r="Q452" s="529" t="s">
        <v>5388</v>
      </c>
      <c r="R452" s="494" t="s">
        <v>557</v>
      </c>
      <c r="S452" s="494" t="s">
        <v>557</v>
      </c>
      <c r="T452" s="494" t="s">
        <v>557</v>
      </c>
      <c r="U452" s="494"/>
      <c r="V452" s="525">
        <v>44315</v>
      </c>
      <c r="W452" s="528"/>
      <c r="X452" s="528"/>
      <c r="Y452" s="528"/>
      <c r="Z452" s="510" t="s">
        <v>1405</v>
      </c>
      <c r="AA452" s="510"/>
      <c r="AB452" s="702">
        <v>638</v>
      </c>
      <c r="AC452" s="600">
        <v>969</v>
      </c>
      <c r="AD452" s="30"/>
      <c r="AE452" s="30"/>
      <c r="AF452" s="30"/>
      <c r="AG452" s="30"/>
      <c r="AH452" s="30"/>
      <c r="AI452" s="30"/>
      <c r="AJ452" s="30"/>
      <c r="AK452" s="30"/>
      <c r="AL452" s="30"/>
      <c r="AM452" s="30"/>
      <c r="AN452" s="30"/>
      <c r="AO452" s="30"/>
      <c r="AP452" s="30"/>
      <c r="AQ452" s="30"/>
      <c r="AR452" s="30"/>
      <c r="AS452" s="30"/>
      <c r="AT452" s="30"/>
      <c r="AU452" s="30"/>
      <c r="AV452" s="30"/>
      <c r="AW452" s="30"/>
      <c r="AX452" s="30"/>
      <c r="AY452" s="30"/>
      <c r="AZ452" s="30"/>
      <c r="BA452" s="30"/>
      <c r="BB452" s="30"/>
      <c r="BC452" s="30"/>
      <c r="BD452" s="30"/>
      <c r="BE452" s="30"/>
      <c r="BF452" s="30"/>
      <c r="BG452" s="30"/>
      <c r="BH452" s="30"/>
      <c r="BI452" s="30"/>
      <c r="BJ452" s="30"/>
      <c r="BK452" s="30"/>
      <c r="BL452" s="30"/>
      <c r="BM452" s="30"/>
      <c r="BN452" s="30"/>
      <c r="BO452" s="30"/>
      <c r="BP452" s="30"/>
      <c r="BQ452" s="30"/>
      <c r="BR452" s="30"/>
      <c r="BS452" s="30"/>
      <c r="BT452" s="30"/>
      <c r="BU452" s="30"/>
      <c r="BV452" s="30"/>
      <c r="BW452" s="30"/>
      <c r="BX452" s="30"/>
      <c r="BY452" s="30"/>
      <c r="BZ452" s="30"/>
      <c r="CA452" s="30"/>
      <c r="CB452" s="30"/>
      <c r="CC452" s="30"/>
      <c r="CD452" s="30"/>
      <c r="CE452" s="30"/>
      <c r="CF452" s="30"/>
      <c r="CG452" s="30"/>
      <c r="CH452" s="30"/>
      <c r="CI452" s="30"/>
      <c r="CJ452" s="30"/>
      <c r="CK452" s="30"/>
      <c r="CL452" s="30"/>
      <c r="CM452" s="30"/>
      <c r="CN452" s="30"/>
      <c r="CO452" s="30"/>
      <c r="CP452" s="30"/>
      <c r="CQ452" s="30"/>
      <c r="CR452" s="30"/>
      <c r="CS452" s="30"/>
      <c r="CT452" s="30"/>
      <c r="CU452" s="30"/>
      <c r="CV452" s="30"/>
      <c r="CW452" s="30"/>
      <c r="CX452" s="30"/>
      <c r="CY452" s="30"/>
      <c r="CZ452" s="30"/>
      <c r="DA452" s="30"/>
      <c r="DB452" s="30"/>
      <c r="DC452" s="30"/>
      <c r="DD452" s="30"/>
      <c r="DE452" s="30"/>
      <c r="DF452" s="30"/>
      <c r="DG452" s="30"/>
      <c r="DH452" s="30"/>
      <c r="DI452" s="30"/>
      <c r="DJ452" s="30"/>
      <c r="DK452" s="30"/>
      <c r="DL452" s="30"/>
      <c r="DM452" s="30"/>
      <c r="DN452" s="30"/>
      <c r="DO452" s="30"/>
      <c r="DP452" s="30"/>
      <c r="DQ452" s="30"/>
      <c r="DR452" s="30"/>
      <c r="DS452" s="30"/>
      <c r="DT452" s="30"/>
      <c r="DU452" s="30"/>
      <c r="DV452" s="30"/>
      <c r="DW452" s="30"/>
      <c r="DX452" s="30"/>
      <c r="DY452" s="30"/>
      <c r="DZ452" s="30"/>
      <c r="EA452" s="30"/>
      <c r="EB452" s="30"/>
      <c r="EC452" s="30"/>
      <c r="ED452" s="30"/>
      <c r="EE452" s="30"/>
      <c r="EF452" s="30"/>
      <c r="EG452" s="30"/>
      <c r="EH452" s="30"/>
      <c r="EI452" s="30"/>
      <c r="EJ452" s="30"/>
      <c r="EK452" s="30"/>
      <c r="EL452" s="30"/>
      <c r="EM452" s="30"/>
      <c r="EN452" s="30"/>
      <c r="EO452" s="30"/>
      <c r="EP452" s="30"/>
      <c r="EQ452" s="30"/>
      <c r="ER452" s="30"/>
      <c r="ES452" s="30"/>
      <c r="ET452" s="30"/>
      <c r="EU452" s="30"/>
      <c r="EV452" s="30"/>
      <c r="EW452" s="30"/>
      <c r="EX452" s="30"/>
      <c r="EY452" s="30"/>
      <c r="EZ452" s="30"/>
      <c r="FA452" s="30"/>
      <c r="FB452" s="30"/>
      <c r="FC452" s="30"/>
      <c r="FD452" s="30"/>
      <c r="FE452" s="30"/>
      <c r="FF452" s="30"/>
      <c r="FG452" s="30"/>
      <c r="FH452" s="30"/>
      <c r="FI452" s="30"/>
      <c r="FJ452" s="30"/>
      <c r="FK452" s="30"/>
      <c r="FL452" s="30"/>
      <c r="FM452" s="30"/>
      <c r="FN452" s="30"/>
      <c r="FO452" s="30"/>
      <c r="FP452" s="30"/>
      <c r="FQ452" s="30"/>
      <c r="FR452" s="30"/>
      <c r="FS452" s="30"/>
      <c r="FT452" s="30"/>
      <c r="FU452" s="30"/>
      <c r="FV452" s="30"/>
      <c r="FW452" s="30"/>
      <c r="FX452" s="30"/>
      <c r="FY452" s="30"/>
      <c r="FZ452" s="30"/>
      <c r="GA452" s="30"/>
      <c r="GB452" s="30"/>
      <c r="GC452" s="30"/>
      <c r="GD452" s="30"/>
      <c r="GE452" s="30"/>
      <c r="GF452" s="30"/>
      <c r="GG452" s="30"/>
      <c r="GH452" s="30"/>
      <c r="GI452" s="30"/>
      <c r="GJ452" s="30"/>
      <c r="GK452" s="30"/>
      <c r="GL452" s="30"/>
      <c r="GM452" s="30"/>
      <c r="GN452" s="30"/>
      <c r="GO452" s="30"/>
      <c r="GP452" s="30"/>
      <c r="GQ452" s="30"/>
      <c r="GR452" s="30"/>
      <c r="GS452" s="30"/>
      <c r="GT452" s="30"/>
      <c r="GU452" s="30"/>
      <c r="GV452" s="30"/>
      <c r="GW452" s="30"/>
      <c r="GX452" s="30"/>
      <c r="GY452" s="30"/>
      <c r="GZ452" s="30"/>
      <c r="HA452" s="30"/>
      <c r="HB452" s="30"/>
      <c r="HC452" s="30"/>
      <c r="HD452" s="30"/>
      <c r="HE452" s="30"/>
      <c r="HF452" s="30"/>
      <c r="HG452" s="30"/>
      <c r="HH452" s="30"/>
      <c r="HI452" s="30"/>
      <c r="HJ452" s="30"/>
      <c r="HK452" s="30"/>
      <c r="HL452" s="30"/>
      <c r="HM452" s="30"/>
      <c r="HN452" s="30"/>
      <c r="HO452" s="30"/>
      <c r="HP452" s="30"/>
      <c r="HQ452" s="30"/>
      <c r="HR452" s="30"/>
      <c r="HS452" s="30"/>
      <c r="HT452" s="30"/>
      <c r="HU452" s="30"/>
      <c r="HV452" s="30"/>
      <c r="HW452" s="30"/>
      <c r="HX452" s="30"/>
      <c r="HY452" s="30"/>
      <c r="HZ452" s="30"/>
      <c r="IA452" s="30"/>
      <c r="IB452" s="30"/>
      <c r="IC452" s="30"/>
      <c r="ID452" s="30"/>
      <c r="IE452" s="30"/>
      <c r="IF452" s="30"/>
      <c r="IG452" s="30"/>
      <c r="IH452" s="30"/>
      <c r="II452" s="30"/>
      <c r="IJ452" s="30"/>
      <c r="IK452" s="30"/>
      <c r="IL452" s="30"/>
      <c r="IM452" s="30"/>
      <c r="IN452" s="30"/>
      <c r="IO452" s="30"/>
      <c r="IP452" s="30"/>
      <c r="IQ452" s="30"/>
      <c r="IR452" s="30"/>
      <c r="IS452" s="30"/>
      <c r="IT452" s="30"/>
      <c r="IU452" s="30"/>
      <c r="IV452" s="30"/>
      <c r="IW452" s="30"/>
      <c r="IX452" s="30"/>
      <c r="IY452" s="30"/>
      <c r="IZ452" s="30"/>
      <c r="JA452" s="30"/>
      <c r="JB452" s="30"/>
      <c r="JC452" s="30"/>
      <c r="JD452" s="30"/>
      <c r="JE452" s="30"/>
      <c r="JF452" s="30"/>
      <c r="JG452" s="30"/>
      <c r="JH452" s="30"/>
      <c r="JI452" s="30"/>
      <c r="JJ452" s="30"/>
      <c r="JK452" s="30"/>
      <c r="JL452" s="30"/>
      <c r="JM452" s="30"/>
      <c r="JN452" s="30"/>
      <c r="JO452" s="30"/>
      <c r="JP452" s="30"/>
      <c r="JQ452" s="30"/>
      <c r="JR452" s="30"/>
      <c r="JS452" s="30"/>
      <c r="JT452" s="30"/>
      <c r="JU452" s="30"/>
      <c r="JV452" s="30"/>
      <c r="JW452" s="30"/>
      <c r="JX452" s="30"/>
      <c r="JY452" s="30"/>
      <c r="JZ452" s="30"/>
      <c r="KA452" s="30"/>
      <c r="KB452" s="30"/>
      <c r="KC452" s="30"/>
      <c r="KD452" s="30"/>
      <c r="KE452" s="30"/>
      <c r="KF452" s="30"/>
      <c r="KG452" s="30"/>
      <c r="KH452" s="30"/>
      <c r="KI452" s="30"/>
      <c r="KJ452" s="30"/>
      <c r="KK452" s="30"/>
      <c r="KL452" s="30"/>
      <c r="KM452" s="30"/>
      <c r="KN452" s="30"/>
      <c r="KO452" s="30"/>
      <c r="KP452" s="30"/>
      <c r="KQ452" s="30"/>
      <c r="KR452" s="30"/>
      <c r="KS452" s="30"/>
      <c r="KT452" s="30"/>
      <c r="KU452" s="30"/>
      <c r="KV452" s="30"/>
      <c r="KW452" s="30"/>
      <c r="KX452" s="30"/>
      <c r="KY452" s="30"/>
      <c r="KZ452" s="30"/>
      <c r="LA452" s="30"/>
      <c r="LB452" s="30"/>
      <c r="LC452" s="30"/>
      <c r="LD452" s="30"/>
      <c r="LE452" s="30"/>
      <c r="LF452" s="30"/>
      <c r="LG452" s="30"/>
      <c r="LH452" s="30"/>
      <c r="LI452" s="30"/>
      <c r="LJ452" s="30"/>
      <c r="LK452" s="30"/>
      <c r="LL452" s="30"/>
      <c r="LM452" s="30"/>
      <c r="LN452" s="30"/>
      <c r="LO452" s="30"/>
      <c r="LP452" s="30"/>
      <c r="LQ452" s="30"/>
      <c r="LR452" s="30"/>
      <c r="LS452" s="30"/>
      <c r="LT452" s="30"/>
    </row>
    <row r="453" spans="1:332" s="31" customFormat="1" ht="189" x14ac:dyDescent="0.25">
      <c r="A453" s="677" t="str">
        <f>CONCATENATE(MUEBLES2[[#This Row],[No..]],"-",MUEBLES2[[#This Row],[No. Area ]],"-",MUEBLES2[[#This Row],[No. Del Bien ]],"-",MUEBLES2[[#This Row],[No. Consecutivo del Bien ]],"-",MUEBLES2[[#This Row],[No. de inventario]])</f>
        <v>04-46-154-001-0447</v>
      </c>
      <c r="B453" s="495"/>
      <c r="C453" s="495" t="s">
        <v>7170</v>
      </c>
      <c r="D453" s="494" t="s">
        <v>2074</v>
      </c>
      <c r="E453" s="495" t="str">
        <f>VLOOKUP(MUEBLES2[[#This Row],[No..]],EDIFICIOS[],2,FALSE)</f>
        <v xml:space="preserve">PROTECCION CIVIL </v>
      </c>
      <c r="F453" s="495" t="str">
        <f>VLOOKUP(MUEBLES2[[#This Row],[No..]],EDIFICIOS[],3,FALSE)</f>
        <v>AV. REFORMA S/N, SECCIÓN NORTE, MANZANA 2, SANTIAGO DE ANAYA, HIDALGO</v>
      </c>
      <c r="G453" s="496" t="s">
        <v>4291</v>
      </c>
      <c r="H453" s="494" t="str">
        <f>VLOOKUP(MUEBLES2[[#This Row],[No. Area ]],AREAS[],2,FALSE)</f>
        <v>PROTECCIÓN CÍVIL, BOMBEROS Y GESTIÓN DE RIESGOS</v>
      </c>
      <c r="I453" s="496" t="str">
        <f>VLOOKUP(MUEBLES2[[#This Row],[No. Area ]],AREAS[],5,FALSE)</f>
        <v>CMDTE. JOSÉ JUAN GARCÍA CORTES</v>
      </c>
      <c r="J453" s="496" t="s">
        <v>4062</v>
      </c>
      <c r="K453" s="494" t="str">
        <f>VLOOKUP(MUEBLES2[[#This Row],[Núm. De nomina]],PERSONAL[],2,FALSE)</f>
        <v>CMDTE. JOSÉ JUAN GARCÍA CORTES</v>
      </c>
      <c r="L453" s="496" t="str">
        <f>VLOOKUP(MUEBLES2[[#This Row],[Núm. De nomina]],PERSONAL[],3,FALSE)</f>
        <v>TITULAR</v>
      </c>
      <c r="M453" s="494" t="s">
        <v>4407</v>
      </c>
      <c r="N453" s="530" t="s">
        <v>4692</v>
      </c>
      <c r="O453" s="497" t="str">
        <f>VLOOKUP(MUEBLES2[[#This Row],[No. Del Bien ]],BIENES[],2,FALSE)</f>
        <v>INMOVILIZADOR PARA CAMILLA</v>
      </c>
      <c r="P453" s="499" t="s">
        <v>3777</v>
      </c>
      <c r="Q453" s="529" t="s">
        <v>5389</v>
      </c>
      <c r="R453" s="494" t="s">
        <v>557</v>
      </c>
      <c r="S453" s="494" t="s">
        <v>557</v>
      </c>
      <c r="T453" s="494" t="s">
        <v>557</v>
      </c>
      <c r="U453" s="494"/>
      <c r="V453" s="525">
        <v>44315</v>
      </c>
      <c r="W453" s="528"/>
      <c r="X453" s="528"/>
      <c r="Y453" s="528"/>
      <c r="Z453" s="510" t="s">
        <v>1405</v>
      </c>
      <c r="AA453" s="510"/>
      <c r="AB453" s="702">
        <v>812</v>
      </c>
      <c r="AC453" s="600">
        <v>969</v>
      </c>
      <c r="AD453" s="30"/>
      <c r="AE453" s="30"/>
      <c r="AF453" s="30"/>
      <c r="AG453" s="30"/>
      <c r="AH453" s="30"/>
      <c r="AI453" s="30"/>
      <c r="AJ453" s="30"/>
      <c r="AK453" s="30"/>
      <c r="AL453" s="30"/>
      <c r="AM453" s="30"/>
      <c r="AN453" s="30"/>
      <c r="AO453" s="30"/>
      <c r="AP453" s="30"/>
      <c r="AQ453" s="30"/>
      <c r="AR453" s="30"/>
      <c r="AS453" s="30"/>
      <c r="AT453" s="30"/>
      <c r="AU453" s="30"/>
      <c r="AV453" s="30"/>
      <c r="AW453" s="30"/>
      <c r="AX453" s="30"/>
      <c r="AY453" s="30"/>
      <c r="AZ453" s="30"/>
      <c r="BA453" s="30"/>
      <c r="BB453" s="30"/>
      <c r="BC453" s="30"/>
      <c r="BD453" s="30"/>
      <c r="BE453" s="30"/>
      <c r="BF453" s="30"/>
      <c r="BG453" s="30"/>
      <c r="BH453" s="30"/>
      <c r="BI453" s="30"/>
      <c r="BJ453" s="30"/>
      <c r="BK453" s="30"/>
      <c r="BL453" s="30"/>
      <c r="BM453" s="30"/>
      <c r="BN453" s="30"/>
      <c r="BO453" s="30"/>
      <c r="BP453" s="30"/>
      <c r="BQ453" s="30"/>
      <c r="BR453" s="30"/>
      <c r="BS453" s="30"/>
      <c r="BT453" s="30"/>
      <c r="BU453" s="30"/>
      <c r="BV453" s="30"/>
      <c r="BW453" s="30"/>
      <c r="BX453" s="30"/>
      <c r="BY453" s="30"/>
      <c r="BZ453" s="30"/>
      <c r="CA453" s="30"/>
      <c r="CB453" s="30"/>
      <c r="CC453" s="30"/>
      <c r="CD453" s="30"/>
      <c r="CE453" s="30"/>
      <c r="CF453" s="30"/>
      <c r="CG453" s="30"/>
      <c r="CH453" s="30"/>
      <c r="CI453" s="30"/>
      <c r="CJ453" s="30"/>
      <c r="CK453" s="30"/>
      <c r="CL453" s="30"/>
      <c r="CM453" s="30"/>
      <c r="CN453" s="30"/>
      <c r="CO453" s="30"/>
      <c r="CP453" s="30"/>
      <c r="CQ453" s="30"/>
      <c r="CR453" s="30"/>
      <c r="CS453" s="30"/>
      <c r="CT453" s="30"/>
      <c r="CU453" s="30"/>
      <c r="CV453" s="30"/>
      <c r="CW453" s="30"/>
      <c r="CX453" s="30"/>
      <c r="CY453" s="30"/>
      <c r="CZ453" s="30"/>
      <c r="DA453" s="30"/>
      <c r="DB453" s="30"/>
      <c r="DC453" s="30"/>
      <c r="DD453" s="30"/>
      <c r="DE453" s="30"/>
      <c r="DF453" s="30"/>
      <c r="DG453" s="30"/>
      <c r="DH453" s="30"/>
      <c r="DI453" s="30"/>
      <c r="DJ453" s="30"/>
      <c r="DK453" s="30"/>
      <c r="DL453" s="30"/>
      <c r="DM453" s="30"/>
      <c r="DN453" s="30"/>
      <c r="DO453" s="30"/>
      <c r="DP453" s="30"/>
      <c r="DQ453" s="30"/>
      <c r="DR453" s="30"/>
      <c r="DS453" s="30"/>
      <c r="DT453" s="30"/>
      <c r="DU453" s="30"/>
      <c r="DV453" s="30"/>
      <c r="DW453" s="30"/>
      <c r="DX453" s="30"/>
      <c r="DY453" s="30"/>
      <c r="DZ453" s="30"/>
      <c r="EA453" s="30"/>
      <c r="EB453" s="30"/>
      <c r="EC453" s="30"/>
      <c r="ED453" s="30"/>
      <c r="EE453" s="30"/>
      <c r="EF453" s="30"/>
      <c r="EG453" s="30"/>
      <c r="EH453" s="30"/>
      <c r="EI453" s="30"/>
      <c r="EJ453" s="30"/>
      <c r="EK453" s="30"/>
      <c r="EL453" s="30"/>
      <c r="EM453" s="30"/>
      <c r="EN453" s="30"/>
      <c r="EO453" s="30"/>
      <c r="EP453" s="30"/>
      <c r="EQ453" s="30"/>
      <c r="ER453" s="30"/>
      <c r="ES453" s="30"/>
      <c r="ET453" s="30"/>
      <c r="EU453" s="30"/>
      <c r="EV453" s="30"/>
      <c r="EW453" s="30"/>
      <c r="EX453" s="30"/>
      <c r="EY453" s="30"/>
      <c r="EZ453" s="30"/>
      <c r="FA453" s="30"/>
      <c r="FB453" s="30"/>
      <c r="FC453" s="30"/>
      <c r="FD453" s="30"/>
      <c r="FE453" s="30"/>
      <c r="FF453" s="30"/>
      <c r="FG453" s="30"/>
      <c r="FH453" s="30"/>
      <c r="FI453" s="30"/>
      <c r="FJ453" s="30"/>
      <c r="FK453" s="30"/>
      <c r="FL453" s="30"/>
      <c r="FM453" s="30"/>
      <c r="FN453" s="30"/>
      <c r="FO453" s="30"/>
      <c r="FP453" s="30"/>
      <c r="FQ453" s="30"/>
      <c r="FR453" s="30"/>
      <c r="FS453" s="30"/>
      <c r="FT453" s="30"/>
      <c r="FU453" s="30"/>
      <c r="FV453" s="30"/>
      <c r="FW453" s="30"/>
      <c r="FX453" s="30"/>
      <c r="FY453" s="30"/>
      <c r="FZ453" s="30"/>
      <c r="GA453" s="30"/>
      <c r="GB453" s="30"/>
      <c r="GC453" s="30"/>
      <c r="GD453" s="30"/>
      <c r="GE453" s="30"/>
      <c r="GF453" s="30"/>
      <c r="GG453" s="30"/>
      <c r="GH453" s="30"/>
      <c r="GI453" s="30"/>
      <c r="GJ453" s="30"/>
      <c r="GK453" s="30"/>
      <c r="GL453" s="30"/>
      <c r="GM453" s="30"/>
      <c r="GN453" s="30"/>
      <c r="GO453" s="30"/>
      <c r="GP453" s="30"/>
      <c r="GQ453" s="30"/>
      <c r="GR453" s="30"/>
      <c r="GS453" s="30"/>
      <c r="GT453" s="30"/>
      <c r="GU453" s="30"/>
      <c r="GV453" s="30"/>
      <c r="GW453" s="30"/>
      <c r="GX453" s="30"/>
      <c r="GY453" s="30"/>
      <c r="GZ453" s="30"/>
      <c r="HA453" s="30"/>
      <c r="HB453" s="30"/>
      <c r="HC453" s="30"/>
      <c r="HD453" s="30"/>
      <c r="HE453" s="30"/>
      <c r="HF453" s="30"/>
      <c r="HG453" s="30"/>
      <c r="HH453" s="30"/>
      <c r="HI453" s="30"/>
      <c r="HJ453" s="30"/>
      <c r="HK453" s="30"/>
      <c r="HL453" s="30"/>
      <c r="HM453" s="30"/>
      <c r="HN453" s="30"/>
      <c r="HO453" s="30"/>
      <c r="HP453" s="30"/>
      <c r="HQ453" s="30"/>
      <c r="HR453" s="30"/>
      <c r="HS453" s="30"/>
      <c r="HT453" s="30"/>
      <c r="HU453" s="30"/>
      <c r="HV453" s="30"/>
      <c r="HW453" s="30"/>
      <c r="HX453" s="30"/>
      <c r="HY453" s="30"/>
      <c r="HZ453" s="30"/>
      <c r="IA453" s="30"/>
      <c r="IB453" s="30"/>
      <c r="IC453" s="30"/>
      <c r="ID453" s="30"/>
      <c r="IE453" s="30"/>
      <c r="IF453" s="30"/>
      <c r="IG453" s="30"/>
      <c r="IH453" s="30"/>
      <c r="II453" s="30"/>
      <c r="IJ453" s="30"/>
      <c r="IK453" s="30"/>
      <c r="IL453" s="30"/>
      <c r="IM453" s="30"/>
      <c r="IN453" s="30"/>
      <c r="IO453" s="30"/>
      <c r="IP453" s="30"/>
      <c r="IQ453" s="30"/>
      <c r="IR453" s="30"/>
      <c r="IS453" s="30"/>
      <c r="IT453" s="30"/>
      <c r="IU453" s="30"/>
      <c r="IV453" s="30"/>
      <c r="IW453" s="30"/>
      <c r="IX453" s="30"/>
      <c r="IY453" s="30"/>
      <c r="IZ453" s="30"/>
      <c r="JA453" s="30"/>
      <c r="JB453" s="30"/>
      <c r="JC453" s="30"/>
      <c r="JD453" s="30"/>
      <c r="JE453" s="30"/>
      <c r="JF453" s="30"/>
      <c r="JG453" s="30"/>
      <c r="JH453" s="30"/>
      <c r="JI453" s="30"/>
      <c r="JJ453" s="30"/>
      <c r="JK453" s="30"/>
      <c r="JL453" s="30"/>
      <c r="JM453" s="30"/>
      <c r="JN453" s="30"/>
      <c r="JO453" s="30"/>
      <c r="JP453" s="30"/>
      <c r="JQ453" s="30"/>
      <c r="JR453" s="30"/>
      <c r="JS453" s="30"/>
      <c r="JT453" s="30"/>
      <c r="JU453" s="30"/>
      <c r="JV453" s="30"/>
      <c r="JW453" s="30"/>
      <c r="JX453" s="30"/>
      <c r="JY453" s="30"/>
      <c r="JZ453" s="30"/>
      <c r="KA453" s="30"/>
      <c r="KB453" s="30"/>
      <c r="KC453" s="30"/>
      <c r="KD453" s="30"/>
      <c r="KE453" s="30"/>
      <c r="KF453" s="30"/>
      <c r="KG453" s="30"/>
      <c r="KH453" s="30"/>
      <c r="KI453" s="30"/>
      <c r="KJ453" s="30"/>
      <c r="KK453" s="30"/>
      <c r="KL453" s="30"/>
      <c r="KM453" s="30"/>
      <c r="KN453" s="30"/>
      <c r="KO453" s="30"/>
      <c r="KP453" s="30"/>
      <c r="KQ453" s="30"/>
      <c r="KR453" s="30"/>
      <c r="KS453" s="30"/>
      <c r="KT453" s="30"/>
      <c r="KU453" s="30"/>
      <c r="KV453" s="30"/>
      <c r="KW453" s="30"/>
      <c r="KX453" s="30"/>
      <c r="KY453" s="30"/>
      <c r="KZ453" s="30"/>
      <c r="LA453" s="30"/>
      <c r="LB453" s="30"/>
      <c r="LC453" s="30"/>
      <c r="LD453" s="30"/>
      <c r="LE453" s="30"/>
      <c r="LF453" s="30"/>
      <c r="LG453" s="30"/>
      <c r="LH453" s="30"/>
      <c r="LI453" s="30"/>
      <c r="LJ453" s="30"/>
      <c r="LK453" s="30"/>
      <c r="LL453" s="30"/>
      <c r="LM453" s="30"/>
      <c r="LN453" s="30"/>
      <c r="LO453" s="30"/>
      <c r="LP453" s="30"/>
      <c r="LQ453" s="30"/>
      <c r="LR453" s="30"/>
      <c r="LS453" s="30"/>
      <c r="LT453" s="30"/>
    </row>
    <row r="454" spans="1:332" s="31" customFormat="1" ht="189" x14ac:dyDescent="0.25">
      <c r="A454" s="677" t="str">
        <f>CONCATENATE(MUEBLES2[[#This Row],[No..]],"-",MUEBLES2[[#This Row],[No. Area ]],"-",MUEBLES2[[#This Row],[No. Del Bien ]],"-",MUEBLES2[[#This Row],[No. Consecutivo del Bien ]],"-",MUEBLES2[[#This Row],[No. de inventario]])</f>
        <v>04-46-030-001-0448</v>
      </c>
      <c r="B454" s="495"/>
      <c r="C454" s="495" t="s">
        <v>7171</v>
      </c>
      <c r="D454" s="494" t="s">
        <v>2074</v>
      </c>
      <c r="E454" s="495" t="str">
        <f>VLOOKUP(MUEBLES2[[#This Row],[No..]],EDIFICIOS[],2,FALSE)</f>
        <v xml:space="preserve">PROTECCION CIVIL </v>
      </c>
      <c r="F454" s="495" t="str">
        <f>VLOOKUP(MUEBLES2[[#This Row],[No..]],EDIFICIOS[],3,FALSE)</f>
        <v>AV. REFORMA S/N, SECCIÓN NORTE, MANZANA 2, SANTIAGO DE ANAYA, HIDALGO</v>
      </c>
      <c r="G454" s="496" t="s">
        <v>4291</v>
      </c>
      <c r="H454" s="494" t="str">
        <f>VLOOKUP(MUEBLES2[[#This Row],[No. Area ]],AREAS[],2,FALSE)</f>
        <v>PROTECCIÓN CÍVIL, BOMBEROS Y GESTIÓN DE RIESGOS</v>
      </c>
      <c r="I454" s="496" t="str">
        <f>VLOOKUP(MUEBLES2[[#This Row],[No. Area ]],AREAS[],5,FALSE)</f>
        <v>CMDTE. JOSÉ JUAN GARCÍA CORTES</v>
      </c>
      <c r="J454" s="496" t="s">
        <v>4062</v>
      </c>
      <c r="K454" s="494" t="str">
        <f>VLOOKUP(MUEBLES2[[#This Row],[Núm. De nomina]],PERSONAL[],2,FALSE)</f>
        <v>CMDTE. JOSÉ JUAN GARCÍA CORTES</v>
      </c>
      <c r="L454" s="496" t="str">
        <f>VLOOKUP(MUEBLES2[[#This Row],[Núm. De nomina]],PERSONAL[],3,FALSE)</f>
        <v>TITULAR</v>
      </c>
      <c r="M454" s="494" t="s">
        <v>4721</v>
      </c>
      <c r="N454" s="530" t="s">
        <v>4692</v>
      </c>
      <c r="O454" s="497" t="str">
        <f>VLOOKUP(MUEBLES2[[#This Row],[No. Del Bien ]],BIENES[],2,FALSE)</f>
        <v>BLOQUE PARA CAMILLA RÍGIDA</v>
      </c>
      <c r="P454" s="499" t="s">
        <v>3778</v>
      </c>
      <c r="Q454" s="529" t="s">
        <v>5390</v>
      </c>
      <c r="R454" s="494" t="s">
        <v>557</v>
      </c>
      <c r="S454" s="494" t="s">
        <v>557</v>
      </c>
      <c r="T454" s="494" t="s">
        <v>557</v>
      </c>
      <c r="U454" s="494"/>
      <c r="V454" s="525">
        <v>44315</v>
      </c>
      <c r="W454" s="528"/>
      <c r="X454" s="528"/>
      <c r="Y454" s="528"/>
      <c r="Z454" s="510" t="s">
        <v>1405</v>
      </c>
      <c r="AA454" s="510"/>
      <c r="AB454" s="702">
        <v>603.20000000000005</v>
      </c>
      <c r="AC454" s="600">
        <v>969</v>
      </c>
      <c r="AD454" s="30"/>
      <c r="AE454" s="30"/>
      <c r="AF454" s="30"/>
      <c r="AG454" s="30"/>
      <c r="AH454" s="30"/>
      <c r="AI454" s="30"/>
      <c r="AJ454" s="30"/>
      <c r="AK454" s="30"/>
      <c r="AL454" s="30"/>
      <c r="AM454" s="30"/>
      <c r="AN454" s="30"/>
      <c r="AO454" s="30"/>
      <c r="AP454" s="30"/>
      <c r="AQ454" s="30"/>
      <c r="AR454" s="30"/>
      <c r="AS454" s="30"/>
      <c r="AT454" s="30"/>
      <c r="AU454" s="30"/>
      <c r="AV454" s="30"/>
      <c r="AW454" s="30"/>
      <c r="AX454" s="30"/>
      <c r="AY454" s="30"/>
      <c r="AZ454" s="30"/>
      <c r="BA454" s="30"/>
      <c r="BB454" s="30"/>
      <c r="BC454" s="30"/>
      <c r="BD454" s="30"/>
      <c r="BE454" s="30"/>
      <c r="BF454" s="30"/>
      <c r="BG454" s="30"/>
      <c r="BH454" s="30"/>
      <c r="BI454" s="30"/>
      <c r="BJ454" s="30"/>
      <c r="BK454" s="30"/>
      <c r="BL454" s="30"/>
      <c r="BM454" s="30"/>
      <c r="BN454" s="30"/>
      <c r="BO454" s="30"/>
      <c r="BP454" s="30"/>
      <c r="BQ454" s="30"/>
      <c r="BR454" s="30"/>
      <c r="BS454" s="30"/>
      <c r="BT454" s="30"/>
      <c r="BU454" s="30"/>
      <c r="BV454" s="30"/>
      <c r="BW454" s="30"/>
      <c r="BX454" s="30"/>
      <c r="BY454" s="30"/>
      <c r="BZ454" s="30"/>
      <c r="CA454" s="30"/>
      <c r="CB454" s="30"/>
      <c r="CC454" s="30"/>
      <c r="CD454" s="30"/>
      <c r="CE454" s="30"/>
      <c r="CF454" s="30"/>
      <c r="CG454" s="30"/>
      <c r="CH454" s="30"/>
      <c r="CI454" s="30"/>
      <c r="CJ454" s="30"/>
      <c r="CK454" s="30"/>
      <c r="CL454" s="30"/>
      <c r="CM454" s="30"/>
      <c r="CN454" s="30"/>
      <c r="CO454" s="30"/>
      <c r="CP454" s="30"/>
      <c r="CQ454" s="30"/>
      <c r="CR454" s="30"/>
      <c r="CS454" s="30"/>
      <c r="CT454" s="30"/>
      <c r="CU454" s="30"/>
      <c r="CV454" s="30"/>
      <c r="CW454" s="30"/>
      <c r="CX454" s="30"/>
      <c r="CY454" s="30"/>
      <c r="CZ454" s="30"/>
      <c r="DA454" s="30"/>
      <c r="DB454" s="30"/>
      <c r="DC454" s="30"/>
      <c r="DD454" s="30"/>
      <c r="DE454" s="30"/>
      <c r="DF454" s="30"/>
      <c r="DG454" s="30"/>
      <c r="DH454" s="30"/>
      <c r="DI454" s="30"/>
      <c r="DJ454" s="30"/>
      <c r="DK454" s="30"/>
      <c r="DL454" s="30"/>
      <c r="DM454" s="30"/>
      <c r="DN454" s="30"/>
      <c r="DO454" s="30"/>
      <c r="DP454" s="30"/>
      <c r="DQ454" s="30"/>
      <c r="DR454" s="30"/>
      <c r="DS454" s="30"/>
      <c r="DT454" s="30"/>
      <c r="DU454" s="30"/>
      <c r="DV454" s="30"/>
      <c r="DW454" s="30"/>
      <c r="DX454" s="30"/>
      <c r="DY454" s="30"/>
      <c r="DZ454" s="30"/>
      <c r="EA454" s="30"/>
      <c r="EB454" s="30"/>
      <c r="EC454" s="30"/>
      <c r="ED454" s="30"/>
      <c r="EE454" s="30"/>
      <c r="EF454" s="30"/>
      <c r="EG454" s="30"/>
      <c r="EH454" s="30"/>
      <c r="EI454" s="30"/>
      <c r="EJ454" s="30"/>
      <c r="EK454" s="30"/>
      <c r="EL454" s="30"/>
      <c r="EM454" s="30"/>
      <c r="EN454" s="30"/>
      <c r="EO454" s="30"/>
      <c r="EP454" s="30"/>
      <c r="EQ454" s="30"/>
      <c r="ER454" s="30"/>
      <c r="ES454" s="30"/>
      <c r="ET454" s="30"/>
      <c r="EU454" s="30"/>
      <c r="EV454" s="30"/>
      <c r="EW454" s="30"/>
      <c r="EX454" s="30"/>
      <c r="EY454" s="30"/>
      <c r="EZ454" s="30"/>
      <c r="FA454" s="30"/>
      <c r="FB454" s="30"/>
      <c r="FC454" s="30"/>
      <c r="FD454" s="30"/>
      <c r="FE454" s="30"/>
      <c r="FF454" s="30"/>
      <c r="FG454" s="30"/>
      <c r="FH454" s="30"/>
      <c r="FI454" s="30"/>
      <c r="FJ454" s="30"/>
      <c r="FK454" s="30"/>
      <c r="FL454" s="30"/>
      <c r="FM454" s="30"/>
      <c r="FN454" s="30"/>
      <c r="FO454" s="30"/>
      <c r="FP454" s="30"/>
      <c r="FQ454" s="30"/>
      <c r="FR454" s="30"/>
      <c r="FS454" s="30"/>
      <c r="FT454" s="30"/>
      <c r="FU454" s="30"/>
      <c r="FV454" s="30"/>
      <c r="FW454" s="30"/>
      <c r="FX454" s="30"/>
      <c r="FY454" s="30"/>
      <c r="FZ454" s="30"/>
      <c r="GA454" s="30"/>
      <c r="GB454" s="30"/>
      <c r="GC454" s="30"/>
      <c r="GD454" s="30"/>
      <c r="GE454" s="30"/>
      <c r="GF454" s="30"/>
      <c r="GG454" s="30"/>
      <c r="GH454" s="30"/>
      <c r="GI454" s="30"/>
      <c r="GJ454" s="30"/>
      <c r="GK454" s="30"/>
      <c r="GL454" s="30"/>
      <c r="GM454" s="30"/>
      <c r="GN454" s="30"/>
      <c r="GO454" s="30"/>
      <c r="GP454" s="30"/>
      <c r="GQ454" s="30"/>
      <c r="GR454" s="30"/>
      <c r="GS454" s="30"/>
      <c r="GT454" s="30"/>
      <c r="GU454" s="30"/>
      <c r="GV454" s="30"/>
      <c r="GW454" s="30"/>
      <c r="GX454" s="30"/>
      <c r="GY454" s="30"/>
      <c r="GZ454" s="30"/>
      <c r="HA454" s="30"/>
      <c r="HB454" s="30"/>
      <c r="HC454" s="30"/>
      <c r="HD454" s="30"/>
      <c r="HE454" s="30"/>
      <c r="HF454" s="30"/>
      <c r="HG454" s="30"/>
      <c r="HH454" s="30"/>
      <c r="HI454" s="30"/>
      <c r="HJ454" s="30"/>
      <c r="HK454" s="30"/>
      <c r="HL454" s="30"/>
      <c r="HM454" s="30"/>
      <c r="HN454" s="30"/>
      <c r="HO454" s="30"/>
      <c r="HP454" s="30"/>
      <c r="HQ454" s="30"/>
      <c r="HR454" s="30"/>
      <c r="HS454" s="30"/>
      <c r="HT454" s="30"/>
      <c r="HU454" s="30"/>
      <c r="HV454" s="30"/>
      <c r="HW454" s="30"/>
      <c r="HX454" s="30"/>
      <c r="HY454" s="30"/>
      <c r="HZ454" s="30"/>
      <c r="IA454" s="30"/>
      <c r="IB454" s="30"/>
      <c r="IC454" s="30"/>
      <c r="ID454" s="30"/>
      <c r="IE454" s="30"/>
      <c r="IF454" s="30"/>
      <c r="IG454" s="30"/>
      <c r="IH454" s="30"/>
      <c r="II454" s="30"/>
      <c r="IJ454" s="30"/>
      <c r="IK454" s="30"/>
      <c r="IL454" s="30"/>
      <c r="IM454" s="30"/>
      <c r="IN454" s="30"/>
      <c r="IO454" s="30"/>
      <c r="IP454" s="30"/>
      <c r="IQ454" s="30"/>
      <c r="IR454" s="30"/>
      <c r="IS454" s="30"/>
      <c r="IT454" s="30"/>
      <c r="IU454" s="30"/>
      <c r="IV454" s="30"/>
      <c r="IW454" s="30"/>
      <c r="IX454" s="30"/>
      <c r="IY454" s="30"/>
      <c r="IZ454" s="30"/>
      <c r="JA454" s="30"/>
      <c r="JB454" s="30"/>
      <c r="JC454" s="30"/>
      <c r="JD454" s="30"/>
      <c r="JE454" s="30"/>
      <c r="JF454" s="30"/>
      <c r="JG454" s="30"/>
      <c r="JH454" s="30"/>
      <c r="JI454" s="30"/>
      <c r="JJ454" s="30"/>
      <c r="JK454" s="30"/>
      <c r="JL454" s="30"/>
      <c r="JM454" s="30"/>
      <c r="JN454" s="30"/>
      <c r="JO454" s="30"/>
      <c r="JP454" s="30"/>
      <c r="JQ454" s="30"/>
      <c r="JR454" s="30"/>
      <c r="JS454" s="30"/>
      <c r="JT454" s="30"/>
      <c r="JU454" s="30"/>
      <c r="JV454" s="30"/>
      <c r="JW454" s="30"/>
      <c r="JX454" s="30"/>
      <c r="JY454" s="30"/>
      <c r="JZ454" s="30"/>
      <c r="KA454" s="30"/>
      <c r="KB454" s="30"/>
      <c r="KC454" s="30"/>
      <c r="KD454" s="30"/>
      <c r="KE454" s="30"/>
      <c r="KF454" s="30"/>
      <c r="KG454" s="30"/>
      <c r="KH454" s="30"/>
      <c r="KI454" s="30"/>
      <c r="KJ454" s="30"/>
      <c r="KK454" s="30"/>
      <c r="KL454" s="30"/>
      <c r="KM454" s="30"/>
      <c r="KN454" s="30"/>
      <c r="KO454" s="30"/>
      <c r="KP454" s="30"/>
      <c r="KQ454" s="30"/>
      <c r="KR454" s="30"/>
      <c r="KS454" s="30"/>
      <c r="KT454" s="30"/>
      <c r="KU454" s="30"/>
      <c r="KV454" s="30"/>
      <c r="KW454" s="30"/>
      <c r="KX454" s="30"/>
      <c r="KY454" s="30"/>
      <c r="KZ454" s="30"/>
      <c r="LA454" s="30"/>
      <c r="LB454" s="30"/>
      <c r="LC454" s="30"/>
      <c r="LD454" s="30"/>
      <c r="LE454" s="30"/>
      <c r="LF454" s="30"/>
      <c r="LG454" s="30"/>
      <c r="LH454" s="30"/>
      <c r="LI454" s="30"/>
      <c r="LJ454" s="30"/>
      <c r="LK454" s="30"/>
      <c r="LL454" s="30"/>
      <c r="LM454" s="30"/>
      <c r="LN454" s="30"/>
      <c r="LO454" s="30"/>
      <c r="LP454" s="30"/>
      <c r="LQ454" s="30"/>
      <c r="LR454" s="30"/>
      <c r="LS454" s="30"/>
      <c r="LT454" s="30"/>
    </row>
    <row r="455" spans="1:332" s="31" customFormat="1" ht="189" x14ac:dyDescent="0.25">
      <c r="A455" s="677" t="str">
        <f>CONCATENATE(MUEBLES2[[#This Row],[No..]],"-",MUEBLES2[[#This Row],[No. Area ]],"-",MUEBLES2[[#This Row],[No. Del Bien ]],"-",MUEBLES2[[#This Row],[No. Consecutivo del Bien ]],"-",MUEBLES2[[#This Row],[No. de inventario]])</f>
        <v>04-46-220-001-0449</v>
      </c>
      <c r="B455" s="495"/>
      <c r="C455" s="495" t="s">
        <v>7172</v>
      </c>
      <c r="D455" s="494" t="s">
        <v>2074</v>
      </c>
      <c r="E455" s="495" t="str">
        <f>VLOOKUP(MUEBLES2[[#This Row],[No..]],EDIFICIOS[],2,FALSE)</f>
        <v xml:space="preserve">PROTECCION CIVIL </v>
      </c>
      <c r="F455" s="495" t="str">
        <f>VLOOKUP(MUEBLES2[[#This Row],[No..]],EDIFICIOS[],3,FALSE)</f>
        <v>AV. REFORMA S/N, SECCIÓN NORTE, MANZANA 2, SANTIAGO DE ANAYA, HIDALGO</v>
      </c>
      <c r="G455" s="496" t="s">
        <v>4291</v>
      </c>
      <c r="H455" s="494" t="str">
        <f>VLOOKUP(MUEBLES2[[#This Row],[No. Area ]],AREAS[],2,FALSE)</f>
        <v>PROTECCIÓN CÍVIL, BOMBEROS Y GESTIÓN DE RIESGOS</v>
      </c>
      <c r="I455" s="496" t="str">
        <f>VLOOKUP(MUEBLES2[[#This Row],[No. Area ]],AREAS[],5,FALSE)</f>
        <v>CMDTE. JOSÉ JUAN GARCÍA CORTES</v>
      </c>
      <c r="J455" s="496" t="s">
        <v>4062</v>
      </c>
      <c r="K455" s="494" t="str">
        <f>VLOOKUP(MUEBLES2[[#This Row],[Núm. De nomina]],PERSONAL[],2,FALSE)</f>
        <v>CMDTE. JOSÉ JUAN GARCÍA CORTES</v>
      </c>
      <c r="L455" s="496" t="str">
        <f>VLOOKUP(MUEBLES2[[#This Row],[Núm. De nomina]],PERSONAL[],3,FALSE)</f>
        <v>TITULAR</v>
      </c>
      <c r="M455" s="494" t="s">
        <v>4853</v>
      </c>
      <c r="N455" s="530" t="s">
        <v>4692</v>
      </c>
      <c r="O455" s="497" t="str">
        <f>VLOOKUP(MUEBLES2[[#This Row],[No. Del Bien ]],BIENES[],2,FALSE)</f>
        <v>OXIMETRO</v>
      </c>
      <c r="P455" s="499" t="s">
        <v>1406</v>
      </c>
      <c r="Q455" s="529" t="s">
        <v>5391</v>
      </c>
      <c r="R455" s="494" t="s">
        <v>1407</v>
      </c>
      <c r="S455" s="494" t="s">
        <v>1408</v>
      </c>
      <c r="T455" s="494" t="s">
        <v>1409</v>
      </c>
      <c r="U455" s="494"/>
      <c r="V455" s="525">
        <v>44315</v>
      </c>
      <c r="W455" s="528"/>
      <c r="X455" s="528"/>
      <c r="Y455" s="528"/>
      <c r="Z455" s="510" t="s">
        <v>1405</v>
      </c>
      <c r="AA455" s="510"/>
      <c r="AB455" s="702">
        <v>1276</v>
      </c>
      <c r="AC455" s="600">
        <v>969</v>
      </c>
      <c r="AD455" s="30"/>
      <c r="AE455" s="30"/>
      <c r="AF455" s="30"/>
      <c r="AG455" s="30"/>
      <c r="AH455" s="30"/>
      <c r="AI455" s="30"/>
      <c r="AJ455" s="30"/>
      <c r="AK455" s="30"/>
      <c r="AL455" s="30"/>
      <c r="AM455" s="30"/>
      <c r="AN455" s="30"/>
      <c r="AO455" s="30"/>
      <c r="AP455" s="30"/>
      <c r="AQ455" s="30"/>
      <c r="AR455" s="30"/>
      <c r="AS455" s="30"/>
      <c r="AT455" s="30"/>
      <c r="AU455" s="30"/>
      <c r="AV455" s="30"/>
      <c r="AW455" s="30"/>
      <c r="AX455" s="30"/>
      <c r="AY455" s="30"/>
      <c r="AZ455" s="30"/>
      <c r="BA455" s="30"/>
      <c r="BB455" s="30"/>
      <c r="BC455" s="30"/>
      <c r="BD455" s="30"/>
      <c r="BE455" s="30"/>
      <c r="BF455" s="30"/>
      <c r="BG455" s="30"/>
      <c r="BH455" s="30"/>
      <c r="BI455" s="30"/>
      <c r="BJ455" s="30"/>
      <c r="BK455" s="30"/>
      <c r="BL455" s="30"/>
      <c r="BM455" s="30"/>
      <c r="BN455" s="30"/>
      <c r="BO455" s="30"/>
      <c r="BP455" s="30"/>
      <c r="BQ455" s="30"/>
      <c r="BR455" s="30"/>
      <c r="BS455" s="30"/>
      <c r="BT455" s="30"/>
      <c r="BU455" s="30"/>
      <c r="BV455" s="30"/>
      <c r="BW455" s="30"/>
      <c r="BX455" s="30"/>
      <c r="BY455" s="30"/>
      <c r="BZ455" s="30"/>
      <c r="CA455" s="30"/>
      <c r="CB455" s="30"/>
      <c r="CC455" s="30"/>
      <c r="CD455" s="30"/>
      <c r="CE455" s="30"/>
      <c r="CF455" s="30"/>
      <c r="CG455" s="30"/>
      <c r="CH455" s="30"/>
      <c r="CI455" s="30"/>
      <c r="CJ455" s="30"/>
      <c r="CK455" s="30"/>
      <c r="CL455" s="30"/>
      <c r="CM455" s="30"/>
      <c r="CN455" s="30"/>
      <c r="CO455" s="30"/>
      <c r="CP455" s="30"/>
      <c r="CQ455" s="30"/>
      <c r="CR455" s="30"/>
      <c r="CS455" s="30"/>
      <c r="CT455" s="30"/>
      <c r="CU455" s="30"/>
      <c r="CV455" s="30"/>
      <c r="CW455" s="30"/>
      <c r="CX455" s="30"/>
      <c r="CY455" s="30"/>
      <c r="CZ455" s="30"/>
      <c r="DA455" s="30"/>
      <c r="DB455" s="30"/>
      <c r="DC455" s="30"/>
      <c r="DD455" s="30"/>
      <c r="DE455" s="30"/>
      <c r="DF455" s="30"/>
      <c r="DG455" s="30"/>
      <c r="DH455" s="30"/>
      <c r="DI455" s="30"/>
      <c r="DJ455" s="30"/>
      <c r="DK455" s="30"/>
      <c r="DL455" s="30"/>
      <c r="DM455" s="30"/>
      <c r="DN455" s="30"/>
      <c r="DO455" s="30"/>
      <c r="DP455" s="30"/>
      <c r="DQ455" s="30"/>
      <c r="DR455" s="30"/>
      <c r="DS455" s="30"/>
      <c r="DT455" s="30"/>
      <c r="DU455" s="30"/>
      <c r="DV455" s="30"/>
      <c r="DW455" s="30"/>
      <c r="DX455" s="30"/>
      <c r="DY455" s="30"/>
      <c r="DZ455" s="30"/>
      <c r="EA455" s="30"/>
      <c r="EB455" s="30"/>
      <c r="EC455" s="30"/>
      <c r="ED455" s="30"/>
      <c r="EE455" s="30"/>
      <c r="EF455" s="30"/>
      <c r="EG455" s="30"/>
      <c r="EH455" s="30"/>
      <c r="EI455" s="30"/>
      <c r="EJ455" s="30"/>
      <c r="EK455" s="30"/>
      <c r="EL455" s="30"/>
      <c r="EM455" s="30"/>
      <c r="EN455" s="30"/>
      <c r="EO455" s="30"/>
      <c r="EP455" s="30"/>
      <c r="EQ455" s="30"/>
      <c r="ER455" s="30"/>
      <c r="ES455" s="30"/>
      <c r="ET455" s="30"/>
      <c r="EU455" s="30"/>
      <c r="EV455" s="30"/>
      <c r="EW455" s="30"/>
      <c r="EX455" s="30"/>
      <c r="EY455" s="30"/>
      <c r="EZ455" s="30"/>
      <c r="FA455" s="30"/>
      <c r="FB455" s="30"/>
      <c r="FC455" s="30"/>
      <c r="FD455" s="30"/>
      <c r="FE455" s="30"/>
      <c r="FF455" s="30"/>
      <c r="FG455" s="30"/>
      <c r="FH455" s="30"/>
      <c r="FI455" s="30"/>
      <c r="FJ455" s="30"/>
      <c r="FK455" s="30"/>
      <c r="FL455" s="30"/>
      <c r="FM455" s="30"/>
      <c r="FN455" s="30"/>
      <c r="FO455" s="30"/>
      <c r="FP455" s="30"/>
      <c r="FQ455" s="30"/>
      <c r="FR455" s="30"/>
      <c r="FS455" s="30"/>
      <c r="FT455" s="30"/>
      <c r="FU455" s="30"/>
      <c r="FV455" s="30"/>
      <c r="FW455" s="30"/>
      <c r="FX455" s="30"/>
      <c r="FY455" s="30"/>
      <c r="FZ455" s="30"/>
      <c r="GA455" s="30"/>
      <c r="GB455" s="30"/>
      <c r="GC455" s="30"/>
      <c r="GD455" s="30"/>
      <c r="GE455" s="30"/>
      <c r="GF455" s="30"/>
      <c r="GG455" s="30"/>
      <c r="GH455" s="30"/>
      <c r="GI455" s="30"/>
      <c r="GJ455" s="30"/>
      <c r="GK455" s="30"/>
      <c r="GL455" s="30"/>
      <c r="GM455" s="30"/>
      <c r="GN455" s="30"/>
      <c r="GO455" s="30"/>
      <c r="GP455" s="30"/>
      <c r="GQ455" s="30"/>
      <c r="GR455" s="30"/>
      <c r="GS455" s="30"/>
      <c r="GT455" s="30"/>
      <c r="GU455" s="30"/>
      <c r="GV455" s="30"/>
      <c r="GW455" s="30"/>
      <c r="GX455" s="30"/>
      <c r="GY455" s="30"/>
      <c r="GZ455" s="30"/>
      <c r="HA455" s="30"/>
      <c r="HB455" s="30"/>
      <c r="HC455" s="30"/>
      <c r="HD455" s="30"/>
      <c r="HE455" s="30"/>
      <c r="HF455" s="30"/>
      <c r="HG455" s="30"/>
      <c r="HH455" s="30"/>
      <c r="HI455" s="30"/>
      <c r="HJ455" s="30"/>
      <c r="HK455" s="30"/>
      <c r="HL455" s="30"/>
      <c r="HM455" s="30"/>
      <c r="HN455" s="30"/>
      <c r="HO455" s="30"/>
      <c r="HP455" s="30"/>
      <c r="HQ455" s="30"/>
      <c r="HR455" s="30"/>
      <c r="HS455" s="30"/>
      <c r="HT455" s="30"/>
      <c r="HU455" s="30"/>
      <c r="HV455" s="30"/>
      <c r="HW455" s="30"/>
      <c r="HX455" s="30"/>
      <c r="HY455" s="30"/>
      <c r="HZ455" s="30"/>
      <c r="IA455" s="30"/>
      <c r="IB455" s="30"/>
      <c r="IC455" s="30"/>
      <c r="ID455" s="30"/>
      <c r="IE455" s="30"/>
      <c r="IF455" s="30"/>
      <c r="IG455" s="30"/>
      <c r="IH455" s="30"/>
      <c r="II455" s="30"/>
      <c r="IJ455" s="30"/>
      <c r="IK455" s="30"/>
      <c r="IL455" s="30"/>
      <c r="IM455" s="30"/>
      <c r="IN455" s="30"/>
      <c r="IO455" s="30"/>
      <c r="IP455" s="30"/>
      <c r="IQ455" s="30"/>
      <c r="IR455" s="30"/>
      <c r="IS455" s="30"/>
      <c r="IT455" s="30"/>
      <c r="IU455" s="30"/>
      <c r="IV455" s="30"/>
      <c r="IW455" s="30"/>
      <c r="IX455" s="30"/>
      <c r="IY455" s="30"/>
      <c r="IZ455" s="30"/>
      <c r="JA455" s="30"/>
      <c r="JB455" s="30"/>
      <c r="JC455" s="30"/>
      <c r="JD455" s="30"/>
      <c r="JE455" s="30"/>
      <c r="JF455" s="30"/>
      <c r="JG455" s="30"/>
      <c r="JH455" s="30"/>
      <c r="JI455" s="30"/>
      <c r="JJ455" s="30"/>
      <c r="JK455" s="30"/>
      <c r="JL455" s="30"/>
      <c r="JM455" s="30"/>
      <c r="JN455" s="30"/>
      <c r="JO455" s="30"/>
      <c r="JP455" s="30"/>
      <c r="JQ455" s="30"/>
      <c r="JR455" s="30"/>
      <c r="JS455" s="30"/>
      <c r="JT455" s="30"/>
      <c r="JU455" s="30"/>
      <c r="JV455" s="30"/>
      <c r="JW455" s="30"/>
      <c r="JX455" s="30"/>
      <c r="JY455" s="30"/>
      <c r="JZ455" s="30"/>
      <c r="KA455" s="30"/>
      <c r="KB455" s="30"/>
      <c r="KC455" s="30"/>
      <c r="KD455" s="30"/>
      <c r="KE455" s="30"/>
      <c r="KF455" s="30"/>
      <c r="KG455" s="30"/>
      <c r="KH455" s="30"/>
      <c r="KI455" s="30"/>
      <c r="KJ455" s="30"/>
      <c r="KK455" s="30"/>
      <c r="KL455" s="30"/>
      <c r="KM455" s="30"/>
      <c r="KN455" s="30"/>
      <c r="KO455" s="30"/>
      <c r="KP455" s="30"/>
      <c r="KQ455" s="30"/>
      <c r="KR455" s="30"/>
      <c r="KS455" s="30"/>
      <c r="KT455" s="30"/>
      <c r="KU455" s="30"/>
      <c r="KV455" s="30"/>
      <c r="KW455" s="30"/>
      <c r="KX455" s="30"/>
      <c r="KY455" s="30"/>
      <c r="KZ455" s="30"/>
      <c r="LA455" s="30"/>
      <c r="LB455" s="30"/>
      <c r="LC455" s="30"/>
      <c r="LD455" s="30"/>
      <c r="LE455" s="30"/>
      <c r="LF455" s="30"/>
      <c r="LG455" s="30"/>
      <c r="LH455" s="30"/>
      <c r="LI455" s="30"/>
      <c r="LJ455" s="30"/>
      <c r="LK455" s="30"/>
      <c r="LL455" s="30"/>
      <c r="LM455" s="30"/>
      <c r="LN455" s="30"/>
      <c r="LO455" s="30"/>
      <c r="LP455" s="30"/>
      <c r="LQ455" s="30"/>
      <c r="LR455" s="30"/>
      <c r="LS455" s="30"/>
      <c r="LT455" s="30"/>
    </row>
    <row r="456" spans="1:332" s="31" customFormat="1" ht="189" x14ac:dyDescent="0.25">
      <c r="A456" s="677" t="str">
        <f>CONCATENATE(MUEBLES2[[#This Row],[No..]],"-",MUEBLES2[[#This Row],[No. Area ]],"-",MUEBLES2[[#This Row],[No. Del Bien ]],"-",MUEBLES2[[#This Row],[No. Consecutivo del Bien ]],"-",MUEBLES2[[#This Row],[No. de inventario]])</f>
        <v>04-46-142-001-0450</v>
      </c>
      <c r="B456" s="495"/>
      <c r="C456" s="495" t="s">
        <v>7173</v>
      </c>
      <c r="D456" s="494" t="s">
        <v>2074</v>
      </c>
      <c r="E456" s="495" t="str">
        <f>VLOOKUP(MUEBLES2[[#This Row],[No..]],EDIFICIOS[],2,FALSE)</f>
        <v xml:space="preserve">PROTECCION CIVIL </v>
      </c>
      <c r="F456" s="495" t="str">
        <f>VLOOKUP(MUEBLES2[[#This Row],[No..]],EDIFICIOS[],3,FALSE)</f>
        <v>AV. REFORMA S/N, SECCIÓN NORTE, MANZANA 2, SANTIAGO DE ANAYA, HIDALGO</v>
      </c>
      <c r="G456" s="496" t="s">
        <v>4291</v>
      </c>
      <c r="H456" s="494" t="str">
        <f>VLOOKUP(MUEBLES2[[#This Row],[No. Area ]],AREAS[],2,FALSE)</f>
        <v>PROTECCIÓN CÍVIL, BOMBEROS Y GESTIÓN DE RIESGOS</v>
      </c>
      <c r="I456" s="496" t="str">
        <f>VLOOKUP(MUEBLES2[[#This Row],[No. Area ]],AREAS[],5,FALSE)</f>
        <v>CMDTE. JOSÉ JUAN GARCÍA CORTES</v>
      </c>
      <c r="J456" s="496" t="s">
        <v>4062</v>
      </c>
      <c r="K456" s="494" t="str">
        <f>VLOOKUP(MUEBLES2[[#This Row],[Núm. De nomina]],PERSONAL[],2,FALSE)</f>
        <v>CMDTE. JOSÉ JUAN GARCÍA CORTES</v>
      </c>
      <c r="L456" s="496" t="str">
        <f>VLOOKUP(MUEBLES2[[#This Row],[Núm. De nomina]],PERSONAL[],3,FALSE)</f>
        <v>TITULAR</v>
      </c>
      <c r="M456" s="494" t="s">
        <v>4397</v>
      </c>
      <c r="N456" s="530" t="s">
        <v>4692</v>
      </c>
      <c r="O456" s="497" t="str">
        <f>VLOOKUP(MUEBLES2[[#This Row],[No. Del Bien ]],BIENES[],2,FALSE)</f>
        <v>GLUCÓMETRO</v>
      </c>
      <c r="P456" s="499" t="s">
        <v>1410</v>
      </c>
      <c r="Q456" s="529" t="s">
        <v>5392</v>
      </c>
      <c r="R456" s="494" t="s">
        <v>1411</v>
      </c>
      <c r="S456" s="494" t="s">
        <v>1412</v>
      </c>
      <c r="T456" s="494" t="s">
        <v>1413</v>
      </c>
      <c r="U456" s="494"/>
      <c r="V456" s="525">
        <v>44315</v>
      </c>
      <c r="W456" s="528"/>
      <c r="X456" s="528"/>
      <c r="Y456" s="528"/>
      <c r="Z456" s="510" t="s">
        <v>1405</v>
      </c>
      <c r="AA456" s="510"/>
      <c r="AB456" s="702">
        <v>870</v>
      </c>
      <c r="AC456" s="600">
        <v>969</v>
      </c>
      <c r="AD456" s="30"/>
      <c r="AE456" s="30"/>
      <c r="AF456" s="30"/>
      <c r="AG456" s="30"/>
      <c r="AH456" s="30"/>
      <c r="AI456" s="30"/>
      <c r="AJ456" s="30"/>
      <c r="AK456" s="30"/>
      <c r="AL456" s="30"/>
      <c r="AM456" s="30"/>
      <c r="AN456" s="30"/>
      <c r="AO456" s="30"/>
      <c r="AP456" s="30"/>
      <c r="AQ456" s="30"/>
      <c r="AR456" s="30"/>
      <c r="AS456" s="30"/>
      <c r="AT456" s="30"/>
      <c r="AU456" s="30"/>
      <c r="AV456" s="30"/>
      <c r="AW456" s="30"/>
      <c r="AX456" s="30"/>
      <c r="AY456" s="30"/>
      <c r="AZ456" s="30"/>
      <c r="BA456" s="30"/>
      <c r="BB456" s="30"/>
      <c r="BC456" s="30"/>
      <c r="BD456" s="30"/>
      <c r="BE456" s="30"/>
      <c r="BF456" s="30"/>
      <c r="BG456" s="30"/>
      <c r="BH456" s="30"/>
      <c r="BI456" s="30"/>
      <c r="BJ456" s="30"/>
      <c r="BK456" s="30"/>
      <c r="BL456" s="30"/>
      <c r="BM456" s="30"/>
      <c r="BN456" s="30"/>
      <c r="BO456" s="30"/>
      <c r="BP456" s="30"/>
      <c r="BQ456" s="30"/>
      <c r="BR456" s="30"/>
      <c r="BS456" s="30"/>
      <c r="BT456" s="30"/>
      <c r="BU456" s="30"/>
      <c r="BV456" s="30"/>
      <c r="BW456" s="30"/>
      <c r="BX456" s="30"/>
      <c r="BY456" s="30"/>
      <c r="BZ456" s="30"/>
      <c r="CA456" s="30"/>
      <c r="CB456" s="30"/>
      <c r="CC456" s="30"/>
      <c r="CD456" s="30"/>
      <c r="CE456" s="30"/>
      <c r="CF456" s="30"/>
      <c r="CG456" s="30"/>
      <c r="CH456" s="30"/>
      <c r="CI456" s="30"/>
      <c r="CJ456" s="30"/>
      <c r="CK456" s="30"/>
      <c r="CL456" s="30"/>
      <c r="CM456" s="30"/>
      <c r="CN456" s="30"/>
      <c r="CO456" s="30"/>
      <c r="CP456" s="30"/>
      <c r="CQ456" s="30"/>
      <c r="CR456" s="30"/>
      <c r="CS456" s="30"/>
      <c r="CT456" s="30"/>
      <c r="CU456" s="30"/>
      <c r="CV456" s="30"/>
      <c r="CW456" s="30"/>
      <c r="CX456" s="30"/>
      <c r="CY456" s="30"/>
      <c r="CZ456" s="30"/>
      <c r="DA456" s="30"/>
      <c r="DB456" s="30"/>
      <c r="DC456" s="30"/>
      <c r="DD456" s="30"/>
      <c r="DE456" s="30"/>
      <c r="DF456" s="30"/>
      <c r="DG456" s="30"/>
      <c r="DH456" s="30"/>
      <c r="DI456" s="30"/>
      <c r="DJ456" s="30"/>
      <c r="DK456" s="30"/>
      <c r="DL456" s="30"/>
      <c r="DM456" s="30"/>
      <c r="DN456" s="30"/>
      <c r="DO456" s="30"/>
      <c r="DP456" s="30"/>
      <c r="DQ456" s="30"/>
      <c r="DR456" s="30"/>
      <c r="DS456" s="30"/>
      <c r="DT456" s="30"/>
      <c r="DU456" s="30"/>
      <c r="DV456" s="30"/>
      <c r="DW456" s="30"/>
      <c r="DX456" s="30"/>
      <c r="DY456" s="30"/>
      <c r="DZ456" s="30"/>
      <c r="EA456" s="30"/>
      <c r="EB456" s="30"/>
      <c r="EC456" s="30"/>
      <c r="ED456" s="30"/>
      <c r="EE456" s="30"/>
      <c r="EF456" s="30"/>
      <c r="EG456" s="30"/>
      <c r="EH456" s="30"/>
      <c r="EI456" s="30"/>
      <c r="EJ456" s="30"/>
      <c r="EK456" s="30"/>
      <c r="EL456" s="30"/>
      <c r="EM456" s="30"/>
      <c r="EN456" s="30"/>
      <c r="EO456" s="30"/>
      <c r="EP456" s="30"/>
      <c r="EQ456" s="30"/>
      <c r="ER456" s="30"/>
      <c r="ES456" s="30"/>
      <c r="ET456" s="30"/>
      <c r="EU456" s="30"/>
      <c r="EV456" s="30"/>
      <c r="EW456" s="30"/>
      <c r="EX456" s="30"/>
      <c r="EY456" s="30"/>
      <c r="EZ456" s="30"/>
      <c r="FA456" s="30"/>
      <c r="FB456" s="30"/>
      <c r="FC456" s="30"/>
      <c r="FD456" s="30"/>
      <c r="FE456" s="30"/>
      <c r="FF456" s="30"/>
      <c r="FG456" s="30"/>
      <c r="FH456" s="30"/>
      <c r="FI456" s="30"/>
      <c r="FJ456" s="30"/>
      <c r="FK456" s="30"/>
      <c r="FL456" s="30"/>
      <c r="FM456" s="30"/>
      <c r="FN456" s="30"/>
      <c r="FO456" s="30"/>
      <c r="FP456" s="30"/>
      <c r="FQ456" s="30"/>
      <c r="FR456" s="30"/>
      <c r="FS456" s="30"/>
      <c r="FT456" s="30"/>
      <c r="FU456" s="30"/>
      <c r="FV456" s="30"/>
      <c r="FW456" s="30"/>
      <c r="FX456" s="30"/>
      <c r="FY456" s="30"/>
      <c r="FZ456" s="30"/>
      <c r="GA456" s="30"/>
      <c r="GB456" s="30"/>
      <c r="GC456" s="30"/>
      <c r="GD456" s="30"/>
      <c r="GE456" s="30"/>
      <c r="GF456" s="30"/>
      <c r="GG456" s="30"/>
      <c r="GH456" s="30"/>
      <c r="GI456" s="30"/>
      <c r="GJ456" s="30"/>
      <c r="GK456" s="30"/>
      <c r="GL456" s="30"/>
      <c r="GM456" s="30"/>
      <c r="GN456" s="30"/>
      <c r="GO456" s="30"/>
      <c r="GP456" s="30"/>
      <c r="GQ456" s="30"/>
      <c r="GR456" s="30"/>
      <c r="GS456" s="30"/>
      <c r="GT456" s="30"/>
      <c r="GU456" s="30"/>
      <c r="GV456" s="30"/>
      <c r="GW456" s="30"/>
      <c r="GX456" s="30"/>
      <c r="GY456" s="30"/>
      <c r="GZ456" s="30"/>
      <c r="HA456" s="30"/>
      <c r="HB456" s="30"/>
      <c r="HC456" s="30"/>
      <c r="HD456" s="30"/>
      <c r="HE456" s="30"/>
      <c r="HF456" s="30"/>
      <c r="HG456" s="30"/>
      <c r="HH456" s="30"/>
      <c r="HI456" s="30"/>
      <c r="HJ456" s="30"/>
      <c r="HK456" s="30"/>
      <c r="HL456" s="30"/>
      <c r="HM456" s="30"/>
      <c r="HN456" s="30"/>
      <c r="HO456" s="30"/>
      <c r="HP456" s="30"/>
      <c r="HQ456" s="30"/>
      <c r="HR456" s="30"/>
      <c r="HS456" s="30"/>
      <c r="HT456" s="30"/>
      <c r="HU456" s="30"/>
      <c r="HV456" s="30"/>
      <c r="HW456" s="30"/>
      <c r="HX456" s="30"/>
      <c r="HY456" s="30"/>
      <c r="HZ456" s="30"/>
      <c r="IA456" s="30"/>
      <c r="IB456" s="30"/>
      <c r="IC456" s="30"/>
      <c r="ID456" s="30"/>
      <c r="IE456" s="30"/>
      <c r="IF456" s="30"/>
      <c r="IG456" s="30"/>
      <c r="IH456" s="30"/>
      <c r="II456" s="30"/>
      <c r="IJ456" s="30"/>
      <c r="IK456" s="30"/>
      <c r="IL456" s="30"/>
      <c r="IM456" s="30"/>
      <c r="IN456" s="30"/>
      <c r="IO456" s="30"/>
      <c r="IP456" s="30"/>
      <c r="IQ456" s="30"/>
      <c r="IR456" s="30"/>
      <c r="IS456" s="30"/>
      <c r="IT456" s="30"/>
      <c r="IU456" s="30"/>
      <c r="IV456" s="30"/>
      <c r="IW456" s="30"/>
      <c r="IX456" s="30"/>
      <c r="IY456" s="30"/>
      <c r="IZ456" s="30"/>
      <c r="JA456" s="30"/>
      <c r="JB456" s="30"/>
      <c r="JC456" s="30"/>
      <c r="JD456" s="30"/>
      <c r="JE456" s="30"/>
      <c r="JF456" s="30"/>
      <c r="JG456" s="30"/>
      <c r="JH456" s="30"/>
      <c r="JI456" s="30"/>
      <c r="JJ456" s="30"/>
      <c r="JK456" s="30"/>
      <c r="JL456" s="30"/>
      <c r="JM456" s="30"/>
      <c r="JN456" s="30"/>
      <c r="JO456" s="30"/>
      <c r="JP456" s="30"/>
      <c r="JQ456" s="30"/>
      <c r="JR456" s="30"/>
      <c r="JS456" s="30"/>
      <c r="JT456" s="30"/>
      <c r="JU456" s="30"/>
      <c r="JV456" s="30"/>
      <c r="JW456" s="30"/>
      <c r="JX456" s="30"/>
      <c r="JY456" s="30"/>
      <c r="JZ456" s="30"/>
      <c r="KA456" s="30"/>
      <c r="KB456" s="30"/>
      <c r="KC456" s="30"/>
      <c r="KD456" s="30"/>
      <c r="KE456" s="30"/>
      <c r="KF456" s="30"/>
      <c r="KG456" s="30"/>
      <c r="KH456" s="30"/>
      <c r="KI456" s="30"/>
      <c r="KJ456" s="30"/>
      <c r="KK456" s="30"/>
      <c r="KL456" s="30"/>
      <c r="KM456" s="30"/>
      <c r="KN456" s="30"/>
      <c r="KO456" s="30"/>
      <c r="KP456" s="30"/>
      <c r="KQ456" s="30"/>
      <c r="KR456" s="30"/>
      <c r="KS456" s="30"/>
      <c r="KT456" s="30"/>
      <c r="KU456" s="30"/>
      <c r="KV456" s="30"/>
      <c r="KW456" s="30"/>
      <c r="KX456" s="30"/>
      <c r="KY456" s="30"/>
      <c r="KZ456" s="30"/>
      <c r="LA456" s="30"/>
      <c r="LB456" s="30"/>
      <c r="LC456" s="30"/>
      <c r="LD456" s="30"/>
      <c r="LE456" s="30"/>
      <c r="LF456" s="30"/>
      <c r="LG456" s="30"/>
      <c r="LH456" s="30"/>
      <c r="LI456" s="30"/>
      <c r="LJ456" s="30"/>
      <c r="LK456" s="30"/>
      <c r="LL456" s="30"/>
      <c r="LM456" s="30"/>
      <c r="LN456" s="30"/>
      <c r="LO456" s="30"/>
      <c r="LP456" s="30"/>
      <c r="LQ456" s="30"/>
      <c r="LR456" s="30"/>
      <c r="LS456" s="30"/>
      <c r="LT456" s="30"/>
    </row>
    <row r="457" spans="1:332" s="31" customFormat="1" ht="362.25" x14ac:dyDescent="0.25">
      <c r="A457" s="677" t="str">
        <f>CONCATENATE(MUEBLES2[[#This Row],[No..]],"-",MUEBLES2[[#This Row],[No. Area ]],"-",MUEBLES2[[#This Row],[No. Del Bien ]],"-",MUEBLES2[[#This Row],[No. Consecutivo del Bien ]],"-",MUEBLES2[[#This Row],[No. de inventario]])</f>
        <v>04-46-036-001-0451</v>
      </c>
      <c r="B457" s="495"/>
      <c r="C457" s="495" t="s">
        <v>7174</v>
      </c>
      <c r="D457" s="494" t="s">
        <v>2074</v>
      </c>
      <c r="E457" s="495" t="str">
        <f>VLOOKUP(MUEBLES2[[#This Row],[No..]],EDIFICIOS[],2,FALSE)</f>
        <v xml:space="preserve">PROTECCION CIVIL </v>
      </c>
      <c r="F457" s="495" t="str">
        <f>VLOOKUP(MUEBLES2[[#This Row],[No..]],EDIFICIOS[],3,FALSE)</f>
        <v>AV. REFORMA S/N, SECCIÓN NORTE, MANZANA 2, SANTIAGO DE ANAYA, HIDALGO</v>
      </c>
      <c r="G457" s="496" t="s">
        <v>4291</v>
      </c>
      <c r="H457" s="494" t="str">
        <f>VLOOKUP(MUEBLES2[[#This Row],[No. Area ]],AREAS[],2,FALSE)</f>
        <v>PROTECCIÓN CÍVIL, BOMBEROS Y GESTIÓN DE RIESGOS</v>
      </c>
      <c r="I457" s="496" t="str">
        <f>VLOOKUP(MUEBLES2[[#This Row],[No. Area ]],AREAS[],5,FALSE)</f>
        <v>CMDTE. JOSÉ JUAN GARCÍA CORTES</v>
      </c>
      <c r="J457" s="496" t="s">
        <v>4062</v>
      </c>
      <c r="K457" s="494" t="str">
        <f>VLOOKUP(MUEBLES2[[#This Row],[Núm. De nomina]],PERSONAL[],2,FALSE)</f>
        <v>CMDTE. JOSÉ JUAN GARCÍA CORTES</v>
      </c>
      <c r="L457" s="496" t="str">
        <f>VLOOKUP(MUEBLES2[[#This Row],[Núm. De nomina]],PERSONAL[],3,FALSE)</f>
        <v>TITULAR</v>
      </c>
      <c r="M457" s="494" t="s">
        <v>4727</v>
      </c>
      <c r="N457" s="530" t="s">
        <v>4692</v>
      </c>
      <c r="O457" s="497" t="str">
        <f>VLOOKUP(MUEBLES2[[#This Row],[No. Del Bien ]],BIENES[],2,FALSE)</f>
        <v>BOTIQUÍN DE PRIMEROS AUXILIOS</v>
      </c>
      <c r="P457" s="499" t="s">
        <v>7846</v>
      </c>
      <c r="Q457" s="529" t="s">
        <v>5393</v>
      </c>
      <c r="R457" s="494" t="s">
        <v>557</v>
      </c>
      <c r="S457" s="494" t="s">
        <v>557</v>
      </c>
      <c r="T457" s="494" t="s">
        <v>557</v>
      </c>
      <c r="U457" s="494"/>
      <c r="V457" s="525">
        <v>44301</v>
      </c>
      <c r="W457" s="528"/>
      <c r="X457" s="528"/>
      <c r="Y457" s="528"/>
      <c r="Z457" s="510" t="s">
        <v>1405</v>
      </c>
      <c r="AA457" s="510"/>
      <c r="AB457" s="702">
        <v>3785.91</v>
      </c>
      <c r="AC457" s="600">
        <v>458</v>
      </c>
      <c r="AD457" s="30"/>
      <c r="AE457" s="30"/>
      <c r="AF457" s="30"/>
      <c r="AG457" s="30"/>
      <c r="AH457" s="30"/>
      <c r="AI457" s="30"/>
      <c r="AJ457" s="30"/>
      <c r="AK457" s="30"/>
      <c r="AL457" s="30"/>
      <c r="AM457" s="30"/>
      <c r="AN457" s="30"/>
      <c r="AO457" s="30"/>
      <c r="AP457" s="30"/>
      <c r="AQ457" s="30"/>
      <c r="AR457" s="30"/>
      <c r="AS457" s="30"/>
      <c r="AT457" s="30"/>
      <c r="AU457" s="30"/>
      <c r="AV457" s="30"/>
      <c r="AW457" s="30"/>
      <c r="AX457" s="30"/>
      <c r="AY457" s="30"/>
      <c r="AZ457" s="30"/>
      <c r="BA457" s="30"/>
      <c r="BB457" s="30"/>
      <c r="BC457" s="30"/>
      <c r="BD457" s="30"/>
      <c r="BE457" s="30"/>
      <c r="BF457" s="30"/>
      <c r="BG457" s="30"/>
      <c r="BH457" s="30"/>
      <c r="BI457" s="30"/>
      <c r="BJ457" s="30"/>
      <c r="BK457" s="30"/>
      <c r="BL457" s="30"/>
      <c r="BM457" s="30"/>
      <c r="BN457" s="30"/>
      <c r="BO457" s="30"/>
      <c r="BP457" s="30"/>
      <c r="BQ457" s="30"/>
      <c r="BR457" s="30"/>
      <c r="BS457" s="30"/>
      <c r="BT457" s="30"/>
      <c r="BU457" s="30"/>
      <c r="BV457" s="30"/>
      <c r="BW457" s="30"/>
      <c r="BX457" s="30"/>
      <c r="BY457" s="30"/>
      <c r="BZ457" s="30"/>
      <c r="CA457" s="30"/>
      <c r="CB457" s="30"/>
      <c r="CC457" s="30"/>
      <c r="CD457" s="30"/>
      <c r="CE457" s="30"/>
      <c r="CF457" s="30"/>
      <c r="CG457" s="30"/>
      <c r="CH457" s="30"/>
      <c r="CI457" s="30"/>
      <c r="CJ457" s="30"/>
      <c r="CK457" s="30"/>
      <c r="CL457" s="30"/>
      <c r="CM457" s="30"/>
      <c r="CN457" s="30"/>
      <c r="CO457" s="30"/>
      <c r="CP457" s="30"/>
      <c r="CQ457" s="30"/>
      <c r="CR457" s="30"/>
      <c r="CS457" s="30"/>
      <c r="CT457" s="30"/>
      <c r="CU457" s="30"/>
      <c r="CV457" s="30"/>
      <c r="CW457" s="30"/>
      <c r="CX457" s="30"/>
      <c r="CY457" s="30"/>
      <c r="CZ457" s="30"/>
      <c r="DA457" s="30"/>
      <c r="DB457" s="30"/>
      <c r="DC457" s="30"/>
      <c r="DD457" s="30"/>
      <c r="DE457" s="30"/>
      <c r="DF457" s="30"/>
      <c r="DG457" s="30"/>
      <c r="DH457" s="30"/>
      <c r="DI457" s="30"/>
      <c r="DJ457" s="30"/>
      <c r="DK457" s="30"/>
      <c r="DL457" s="30"/>
      <c r="DM457" s="30"/>
      <c r="DN457" s="30"/>
      <c r="DO457" s="30"/>
      <c r="DP457" s="30"/>
      <c r="DQ457" s="30"/>
      <c r="DR457" s="30"/>
      <c r="DS457" s="30"/>
      <c r="DT457" s="30"/>
      <c r="DU457" s="30"/>
      <c r="DV457" s="30"/>
      <c r="DW457" s="30"/>
      <c r="DX457" s="30"/>
      <c r="DY457" s="30"/>
      <c r="DZ457" s="30"/>
      <c r="EA457" s="30"/>
      <c r="EB457" s="30"/>
      <c r="EC457" s="30"/>
      <c r="ED457" s="30"/>
      <c r="EE457" s="30"/>
      <c r="EF457" s="30"/>
      <c r="EG457" s="30"/>
      <c r="EH457" s="30"/>
      <c r="EI457" s="30"/>
      <c r="EJ457" s="30"/>
      <c r="EK457" s="30"/>
      <c r="EL457" s="30"/>
      <c r="EM457" s="30"/>
      <c r="EN457" s="30"/>
      <c r="EO457" s="30"/>
      <c r="EP457" s="30"/>
      <c r="EQ457" s="30"/>
      <c r="ER457" s="30"/>
      <c r="ES457" s="30"/>
      <c r="ET457" s="30"/>
      <c r="EU457" s="30"/>
      <c r="EV457" s="30"/>
      <c r="EW457" s="30"/>
      <c r="EX457" s="30"/>
      <c r="EY457" s="30"/>
      <c r="EZ457" s="30"/>
      <c r="FA457" s="30"/>
      <c r="FB457" s="30"/>
      <c r="FC457" s="30"/>
      <c r="FD457" s="30"/>
      <c r="FE457" s="30"/>
      <c r="FF457" s="30"/>
      <c r="FG457" s="30"/>
      <c r="FH457" s="30"/>
      <c r="FI457" s="30"/>
      <c r="FJ457" s="30"/>
      <c r="FK457" s="30"/>
      <c r="FL457" s="30"/>
      <c r="FM457" s="30"/>
      <c r="FN457" s="30"/>
      <c r="FO457" s="30"/>
      <c r="FP457" s="30"/>
      <c r="FQ457" s="30"/>
      <c r="FR457" s="30"/>
      <c r="FS457" s="30"/>
      <c r="FT457" s="30"/>
      <c r="FU457" s="30"/>
      <c r="FV457" s="30"/>
      <c r="FW457" s="30"/>
      <c r="FX457" s="30"/>
      <c r="FY457" s="30"/>
      <c r="FZ457" s="30"/>
      <c r="GA457" s="30"/>
      <c r="GB457" s="30"/>
      <c r="GC457" s="30"/>
      <c r="GD457" s="30"/>
      <c r="GE457" s="30"/>
      <c r="GF457" s="30"/>
      <c r="GG457" s="30"/>
      <c r="GH457" s="30"/>
      <c r="GI457" s="30"/>
      <c r="GJ457" s="30"/>
      <c r="GK457" s="30"/>
      <c r="GL457" s="30"/>
      <c r="GM457" s="30"/>
      <c r="GN457" s="30"/>
      <c r="GO457" s="30"/>
      <c r="GP457" s="30"/>
      <c r="GQ457" s="30"/>
      <c r="GR457" s="30"/>
      <c r="GS457" s="30"/>
      <c r="GT457" s="30"/>
      <c r="GU457" s="30"/>
      <c r="GV457" s="30"/>
      <c r="GW457" s="30"/>
      <c r="GX457" s="30"/>
      <c r="GY457" s="30"/>
      <c r="GZ457" s="30"/>
      <c r="HA457" s="30"/>
      <c r="HB457" s="30"/>
      <c r="HC457" s="30"/>
      <c r="HD457" s="30"/>
      <c r="HE457" s="30"/>
      <c r="HF457" s="30"/>
      <c r="HG457" s="30"/>
      <c r="HH457" s="30"/>
      <c r="HI457" s="30"/>
      <c r="HJ457" s="30"/>
      <c r="HK457" s="30"/>
      <c r="HL457" s="30"/>
      <c r="HM457" s="30"/>
      <c r="HN457" s="30"/>
      <c r="HO457" s="30"/>
      <c r="HP457" s="30"/>
      <c r="HQ457" s="30"/>
      <c r="HR457" s="30"/>
      <c r="HS457" s="30"/>
      <c r="HT457" s="30"/>
      <c r="HU457" s="30"/>
      <c r="HV457" s="30"/>
      <c r="HW457" s="30"/>
      <c r="HX457" s="30"/>
      <c r="HY457" s="30"/>
      <c r="HZ457" s="30"/>
      <c r="IA457" s="30"/>
      <c r="IB457" s="30"/>
      <c r="IC457" s="30"/>
      <c r="ID457" s="30"/>
      <c r="IE457" s="30"/>
      <c r="IF457" s="30"/>
      <c r="IG457" s="30"/>
      <c r="IH457" s="30"/>
      <c r="II457" s="30"/>
      <c r="IJ457" s="30"/>
      <c r="IK457" s="30"/>
      <c r="IL457" s="30"/>
      <c r="IM457" s="30"/>
      <c r="IN457" s="30"/>
      <c r="IO457" s="30"/>
      <c r="IP457" s="30"/>
      <c r="IQ457" s="30"/>
      <c r="IR457" s="30"/>
      <c r="IS457" s="30"/>
      <c r="IT457" s="30"/>
      <c r="IU457" s="30"/>
      <c r="IV457" s="30"/>
      <c r="IW457" s="30"/>
      <c r="IX457" s="30"/>
      <c r="IY457" s="30"/>
      <c r="IZ457" s="30"/>
      <c r="JA457" s="30"/>
      <c r="JB457" s="30"/>
      <c r="JC457" s="30"/>
      <c r="JD457" s="30"/>
      <c r="JE457" s="30"/>
      <c r="JF457" s="30"/>
      <c r="JG457" s="30"/>
      <c r="JH457" s="30"/>
      <c r="JI457" s="30"/>
      <c r="JJ457" s="30"/>
      <c r="JK457" s="30"/>
      <c r="JL457" s="30"/>
      <c r="JM457" s="30"/>
      <c r="JN457" s="30"/>
      <c r="JO457" s="30"/>
      <c r="JP457" s="30"/>
      <c r="JQ457" s="30"/>
      <c r="JR457" s="30"/>
      <c r="JS457" s="30"/>
      <c r="JT457" s="30"/>
      <c r="JU457" s="30"/>
      <c r="JV457" s="30"/>
      <c r="JW457" s="30"/>
      <c r="JX457" s="30"/>
      <c r="JY457" s="30"/>
      <c r="JZ457" s="30"/>
      <c r="KA457" s="30"/>
      <c r="KB457" s="30"/>
      <c r="KC457" s="30"/>
      <c r="KD457" s="30"/>
      <c r="KE457" s="30"/>
      <c r="KF457" s="30"/>
      <c r="KG457" s="30"/>
      <c r="KH457" s="30"/>
      <c r="KI457" s="30"/>
      <c r="KJ457" s="30"/>
      <c r="KK457" s="30"/>
      <c r="KL457" s="30"/>
      <c r="KM457" s="30"/>
      <c r="KN457" s="30"/>
      <c r="KO457" s="30"/>
      <c r="KP457" s="30"/>
      <c r="KQ457" s="30"/>
      <c r="KR457" s="30"/>
      <c r="KS457" s="30"/>
      <c r="KT457" s="30"/>
      <c r="KU457" s="30"/>
      <c r="KV457" s="30"/>
      <c r="KW457" s="30"/>
      <c r="KX457" s="30"/>
      <c r="KY457" s="30"/>
      <c r="KZ457" s="30"/>
      <c r="LA457" s="30"/>
      <c r="LB457" s="30"/>
      <c r="LC457" s="30"/>
      <c r="LD457" s="30"/>
      <c r="LE457" s="30"/>
      <c r="LF457" s="30"/>
      <c r="LG457" s="30"/>
      <c r="LH457" s="30"/>
      <c r="LI457" s="30"/>
      <c r="LJ457" s="30"/>
      <c r="LK457" s="30"/>
      <c r="LL457" s="30"/>
      <c r="LM457" s="30"/>
      <c r="LN457" s="30"/>
      <c r="LO457" s="30"/>
      <c r="LP457" s="30"/>
      <c r="LQ457" s="30"/>
      <c r="LR457" s="30"/>
      <c r="LS457" s="30"/>
      <c r="LT457" s="30"/>
    </row>
    <row r="458" spans="1:332" s="31" customFormat="1" ht="189" x14ac:dyDescent="0.25">
      <c r="A458" s="677" t="str">
        <f>CONCATENATE(MUEBLES2[[#This Row],[No..]],"-",MUEBLES2[[#This Row],[No. Area ]],"-",MUEBLES2[[#This Row],[No. Del Bien ]],"-",MUEBLES2[[#This Row],[No. Consecutivo del Bien ]],"-",MUEBLES2[[#This Row],[No. de inventario]])</f>
        <v>04-46-016-001-0452</v>
      </c>
      <c r="B458" s="495"/>
      <c r="C458" s="495" t="s">
        <v>7175</v>
      </c>
      <c r="D458" s="494" t="s">
        <v>2074</v>
      </c>
      <c r="E458" s="495" t="str">
        <f>VLOOKUP(MUEBLES2[[#This Row],[No..]],EDIFICIOS[],2,FALSE)</f>
        <v xml:space="preserve">PROTECCION CIVIL </v>
      </c>
      <c r="F458" s="495" t="str">
        <f>VLOOKUP(MUEBLES2[[#This Row],[No..]],EDIFICIOS[],3,FALSE)</f>
        <v>AV. REFORMA S/N, SECCIÓN NORTE, MANZANA 2, SANTIAGO DE ANAYA, HIDALGO</v>
      </c>
      <c r="G458" s="496" t="s">
        <v>4291</v>
      </c>
      <c r="H458" s="494" t="str">
        <f>VLOOKUP(MUEBLES2[[#This Row],[No. Area ]],AREAS[],2,FALSE)</f>
        <v>PROTECCIÓN CÍVIL, BOMBEROS Y GESTIÓN DE RIESGOS</v>
      </c>
      <c r="I458" s="496" t="str">
        <f>VLOOKUP(MUEBLES2[[#This Row],[No. Area ]],AREAS[],5,FALSE)</f>
        <v>CMDTE. JOSÉ JUAN GARCÍA CORTES</v>
      </c>
      <c r="J458" s="496" t="s">
        <v>4062</v>
      </c>
      <c r="K458" s="494" t="str">
        <f>VLOOKUP(MUEBLES2[[#This Row],[Núm. De nomina]],PERSONAL[],2,FALSE)</f>
        <v>CMDTE. JOSÉ JUAN GARCÍA CORTES</v>
      </c>
      <c r="L458" s="496" t="str">
        <f>VLOOKUP(MUEBLES2[[#This Row],[Núm. De nomina]],PERSONAL[],3,FALSE)</f>
        <v>TITULAR</v>
      </c>
      <c r="M458" s="494" t="s">
        <v>4707</v>
      </c>
      <c r="N458" s="530" t="s">
        <v>4692</v>
      </c>
      <c r="O458" s="497" t="str">
        <f>VLOOKUP(MUEBLES2[[#This Row],[No. Del Bien ]],BIENES[],2,FALSE)</f>
        <v>ASPERSOR</v>
      </c>
      <c r="P458" s="499" t="s">
        <v>1415</v>
      </c>
      <c r="Q458" s="529" t="s">
        <v>5394</v>
      </c>
      <c r="R458" s="494" t="s">
        <v>557</v>
      </c>
      <c r="S458" s="494" t="s">
        <v>557</v>
      </c>
      <c r="T458" s="494" t="s">
        <v>557</v>
      </c>
      <c r="U458" s="495"/>
      <c r="V458" s="500">
        <v>44228</v>
      </c>
      <c r="W458" s="547"/>
      <c r="X458" s="498"/>
      <c r="Y458" s="498"/>
      <c r="Z458" s="510" t="s">
        <v>1405</v>
      </c>
      <c r="AA458" s="510"/>
      <c r="AB458" s="702">
        <v>5849.88</v>
      </c>
      <c r="AC458" s="600" t="s">
        <v>1416</v>
      </c>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c r="BC458" s="30"/>
      <c r="BD458" s="30"/>
      <c r="BE458" s="30"/>
      <c r="BF458" s="30"/>
      <c r="BG458" s="30"/>
      <c r="BH458" s="30"/>
      <c r="BI458" s="30"/>
      <c r="BJ458" s="30"/>
      <c r="BK458" s="30"/>
      <c r="BL458" s="30"/>
      <c r="BM458" s="30"/>
      <c r="BN458" s="30"/>
      <c r="BO458" s="30"/>
      <c r="BP458" s="30"/>
      <c r="BQ458" s="30"/>
      <c r="BR458" s="30"/>
      <c r="BS458" s="30"/>
      <c r="BT458" s="30"/>
      <c r="BU458" s="30"/>
      <c r="BV458" s="30"/>
      <c r="BW458" s="30"/>
      <c r="BX458" s="30"/>
      <c r="BY458" s="30"/>
      <c r="BZ458" s="30"/>
      <c r="CA458" s="30"/>
      <c r="CB458" s="30"/>
      <c r="CC458" s="30"/>
      <c r="CD458" s="30"/>
      <c r="CE458" s="30"/>
      <c r="CF458" s="30"/>
      <c r="CG458" s="30"/>
      <c r="CH458" s="30"/>
      <c r="CI458" s="30"/>
      <c r="CJ458" s="30"/>
      <c r="CK458" s="30"/>
      <c r="CL458" s="30"/>
      <c r="CM458" s="30"/>
      <c r="CN458" s="30"/>
      <c r="CO458" s="30"/>
      <c r="CP458" s="30"/>
      <c r="CQ458" s="30"/>
      <c r="CR458" s="30"/>
      <c r="CS458" s="30"/>
      <c r="CT458" s="30"/>
      <c r="CU458" s="30"/>
      <c r="CV458" s="30"/>
      <c r="CW458" s="30"/>
      <c r="CX458" s="30"/>
      <c r="CY458" s="30"/>
      <c r="CZ458" s="30"/>
      <c r="DA458" s="30"/>
      <c r="DB458" s="30"/>
      <c r="DC458" s="30"/>
      <c r="DD458" s="30"/>
      <c r="DE458" s="30"/>
      <c r="DF458" s="30"/>
      <c r="DG458" s="30"/>
      <c r="DH458" s="30"/>
      <c r="DI458" s="30"/>
      <c r="DJ458" s="30"/>
      <c r="DK458" s="30"/>
      <c r="DL458" s="30"/>
      <c r="DM458" s="30"/>
      <c r="DN458" s="30"/>
      <c r="DO458" s="30"/>
      <c r="DP458" s="30"/>
      <c r="DQ458" s="30"/>
      <c r="DR458" s="30"/>
      <c r="DS458" s="30"/>
      <c r="DT458" s="30"/>
      <c r="DU458" s="30"/>
      <c r="DV458" s="30"/>
      <c r="DW458" s="30"/>
      <c r="DX458" s="30"/>
      <c r="DY458" s="30"/>
      <c r="DZ458" s="30"/>
      <c r="EA458" s="30"/>
      <c r="EB458" s="30"/>
      <c r="EC458" s="30"/>
      <c r="ED458" s="30"/>
      <c r="EE458" s="30"/>
      <c r="EF458" s="30"/>
      <c r="EG458" s="30"/>
      <c r="EH458" s="30"/>
      <c r="EI458" s="30"/>
      <c r="EJ458" s="30"/>
      <c r="EK458" s="30"/>
      <c r="EL458" s="30"/>
      <c r="EM458" s="30"/>
      <c r="EN458" s="30"/>
      <c r="EO458" s="30"/>
      <c r="EP458" s="30"/>
      <c r="EQ458" s="30"/>
      <c r="ER458" s="30"/>
      <c r="ES458" s="30"/>
      <c r="ET458" s="30"/>
      <c r="EU458" s="30"/>
      <c r="EV458" s="30"/>
      <c r="EW458" s="30"/>
      <c r="EX458" s="30"/>
      <c r="EY458" s="30"/>
      <c r="EZ458" s="30"/>
      <c r="FA458" s="30"/>
      <c r="FB458" s="30"/>
      <c r="FC458" s="30"/>
      <c r="FD458" s="30"/>
      <c r="FE458" s="30"/>
      <c r="FF458" s="30"/>
      <c r="FG458" s="30"/>
      <c r="FH458" s="30"/>
      <c r="FI458" s="30"/>
      <c r="FJ458" s="30"/>
      <c r="FK458" s="30"/>
      <c r="FL458" s="30"/>
      <c r="FM458" s="30"/>
      <c r="FN458" s="30"/>
      <c r="FO458" s="30"/>
      <c r="FP458" s="30"/>
      <c r="FQ458" s="30"/>
      <c r="FR458" s="30"/>
      <c r="FS458" s="30"/>
      <c r="FT458" s="30"/>
      <c r="FU458" s="30"/>
      <c r="FV458" s="30"/>
      <c r="FW458" s="30"/>
      <c r="FX458" s="30"/>
      <c r="FY458" s="30"/>
      <c r="FZ458" s="30"/>
      <c r="GA458" s="30"/>
      <c r="GB458" s="30"/>
      <c r="GC458" s="30"/>
      <c r="GD458" s="30"/>
      <c r="GE458" s="30"/>
      <c r="GF458" s="30"/>
      <c r="GG458" s="30"/>
      <c r="GH458" s="30"/>
      <c r="GI458" s="30"/>
      <c r="GJ458" s="30"/>
      <c r="GK458" s="30"/>
      <c r="GL458" s="30"/>
      <c r="GM458" s="30"/>
      <c r="GN458" s="30"/>
      <c r="GO458" s="30"/>
      <c r="GP458" s="30"/>
      <c r="GQ458" s="30"/>
      <c r="GR458" s="30"/>
      <c r="GS458" s="30"/>
      <c r="GT458" s="30"/>
      <c r="GU458" s="30"/>
      <c r="GV458" s="30"/>
      <c r="GW458" s="30"/>
      <c r="GX458" s="30"/>
      <c r="GY458" s="30"/>
      <c r="GZ458" s="30"/>
      <c r="HA458" s="30"/>
      <c r="HB458" s="30"/>
      <c r="HC458" s="30"/>
      <c r="HD458" s="30"/>
      <c r="HE458" s="30"/>
      <c r="HF458" s="30"/>
      <c r="HG458" s="30"/>
      <c r="HH458" s="30"/>
      <c r="HI458" s="30"/>
      <c r="HJ458" s="30"/>
      <c r="HK458" s="30"/>
      <c r="HL458" s="30"/>
      <c r="HM458" s="30"/>
      <c r="HN458" s="30"/>
      <c r="HO458" s="30"/>
      <c r="HP458" s="30"/>
      <c r="HQ458" s="30"/>
      <c r="HR458" s="30"/>
      <c r="HS458" s="30"/>
      <c r="HT458" s="30"/>
      <c r="HU458" s="30"/>
      <c r="HV458" s="30"/>
      <c r="HW458" s="30"/>
      <c r="HX458" s="30"/>
      <c r="HY458" s="30"/>
      <c r="HZ458" s="30"/>
      <c r="IA458" s="30"/>
      <c r="IB458" s="30"/>
      <c r="IC458" s="30"/>
      <c r="ID458" s="30"/>
      <c r="IE458" s="30"/>
      <c r="IF458" s="30"/>
      <c r="IG458" s="30"/>
      <c r="IH458" s="30"/>
      <c r="II458" s="30"/>
      <c r="IJ458" s="30"/>
      <c r="IK458" s="30"/>
      <c r="IL458" s="30"/>
      <c r="IM458" s="30"/>
      <c r="IN458" s="30"/>
      <c r="IO458" s="30"/>
      <c r="IP458" s="30"/>
      <c r="IQ458" s="30"/>
      <c r="IR458" s="30"/>
      <c r="IS458" s="30"/>
      <c r="IT458" s="30"/>
      <c r="IU458" s="30"/>
      <c r="IV458" s="30"/>
      <c r="IW458" s="30"/>
      <c r="IX458" s="30"/>
      <c r="IY458" s="30"/>
      <c r="IZ458" s="30"/>
      <c r="JA458" s="30"/>
      <c r="JB458" s="30"/>
      <c r="JC458" s="30"/>
      <c r="JD458" s="30"/>
      <c r="JE458" s="30"/>
      <c r="JF458" s="30"/>
      <c r="JG458" s="30"/>
      <c r="JH458" s="30"/>
      <c r="JI458" s="30"/>
      <c r="JJ458" s="30"/>
      <c r="JK458" s="30"/>
      <c r="JL458" s="30"/>
      <c r="JM458" s="30"/>
      <c r="JN458" s="30"/>
      <c r="JO458" s="30"/>
      <c r="JP458" s="30"/>
      <c r="JQ458" s="30"/>
      <c r="JR458" s="30"/>
      <c r="JS458" s="30"/>
      <c r="JT458" s="30"/>
      <c r="JU458" s="30"/>
      <c r="JV458" s="30"/>
      <c r="JW458" s="30"/>
      <c r="JX458" s="30"/>
      <c r="JY458" s="30"/>
      <c r="JZ458" s="30"/>
      <c r="KA458" s="30"/>
      <c r="KB458" s="30"/>
      <c r="KC458" s="30"/>
      <c r="KD458" s="30"/>
      <c r="KE458" s="30"/>
      <c r="KF458" s="30"/>
      <c r="KG458" s="30"/>
      <c r="KH458" s="30"/>
      <c r="KI458" s="30"/>
      <c r="KJ458" s="30"/>
      <c r="KK458" s="30"/>
      <c r="KL458" s="30"/>
      <c r="KM458" s="30"/>
      <c r="KN458" s="30"/>
      <c r="KO458" s="30"/>
      <c r="KP458" s="30"/>
      <c r="KQ458" s="30"/>
      <c r="KR458" s="30"/>
      <c r="KS458" s="30"/>
      <c r="KT458" s="30"/>
      <c r="KU458" s="30"/>
      <c r="KV458" s="30"/>
      <c r="KW458" s="30"/>
      <c r="KX458" s="30"/>
      <c r="KY458" s="30"/>
      <c r="KZ458" s="30"/>
      <c r="LA458" s="30"/>
      <c r="LB458" s="30"/>
      <c r="LC458" s="30"/>
      <c r="LD458" s="30"/>
      <c r="LE458" s="30"/>
      <c r="LF458" s="30"/>
      <c r="LG458" s="30"/>
      <c r="LH458" s="30"/>
      <c r="LI458" s="30"/>
      <c r="LJ458" s="30"/>
      <c r="LK458" s="30"/>
      <c r="LL458" s="30"/>
      <c r="LM458" s="30"/>
      <c r="LN458" s="30"/>
      <c r="LO458" s="30"/>
      <c r="LP458" s="30"/>
      <c r="LQ458" s="30"/>
      <c r="LR458" s="30"/>
      <c r="LS458" s="30"/>
      <c r="LT458" s="30"/>
    </row>
    <row r="459" spans="1:332" s="31" customFormat="1" ht="189" x14ac:dyDescent="0.25">
      <c r="A459" s="677" t="str">
        <f>CONCATENATE(MUEBLES2[[#This Row],[No..]],"-",MUEBLES2[[#This Row],[No. Area ]],"-",MUEBLES2[[#This Row],[No. Del Bien ]],"-",MUEBLES2[[#This Row],[No. Consecutivo del Bien ]],"-",MUEBLES2[[#This Row],[No. de inventario]])</f>
        <v>04-46-307-001-0453</v>
      </c>
      <c r="B459" s="495"/>
      <c r="C459" s="495" t="s">
        <v>7176</v>
      </c>
      <c r="D459" s="494" t="s">
        <v>2074</v>
      </c>
      <c r="E459" s="495" t="str">
        <f>VLOOKUP(MUEBLES2[[#This Row],[No..]],EDIFICIOS[],2,FALSE)</f>
        <v xml:space="preserve">PROTECCION CIVIL </v>
      </c>
      <c r="F459" s="495" t="str">
        <f>VLOOKUP(MUEBLES2[[#This Row],[No..]],EDIFICIOS[],3,FALSE)</f>
        <v>AV. REFORMA S/N, SECCIÓN NORTE, MANZANA 2, SANTIAGO DE ANAYA, HIDALGO</v>
      </c>
      <c r="G459" s="496" t="s">
        <v>4291</v>
      </c>
      <c r="H459" s="494" t="str">
        <f>VLOOKUP(MUEBLES2[[#This Row],[No. Area ]],AREAS[],2,FALSE)</f>
        <v>PROTECCIÓN CÍVIL, BOMBEROS Y GESTIÓN DE RIESGOS</v>
      </c>
      <c r="I459" s="496" t="str">
        <f>VLOOKUP(MUEBLES2[[#This Row],[No. Area ]],AREAS[],5,FALSE)</f>
        <v>CMDTE. JOSÉ JUAN GARCÍA CORTES</v>
      </c>
      <c r="J459" s="496" t="s">
        <v>4062</v>
      </c>
      <c r="K459" s="494" t="str">
        <f>VLOOKUP(MUEBLES2[[#This Row],[Núm. De nomina]],PERSONAL[],2,FALSE)</f>
        <v>CMDTE. JOSÉ JUAN GARCÍA CORTES</v>
      </c>
      <c r="L459" s="496" t="str">
        <f>VLOOKUP(MUEBLES2[[#This Row],[Núm. De nomina]],PERSONAL[],3,FALSE)</f>
        <v>TITULAR</v>
      </c>
      <c r="M459" s="494" t="s">
        <v>4940</v>
      </c>
      <c r="N459" s="530" t="s">
        <v>4692</v>
      </c>
      <c r="O459" s="497" t="str">
        <f>VLOOKUP(MUEBLES2[[#This Row],[No. Del Bien ]],BIENES[],2,FALSE)</f>
        <v>TUBO ESPARSOR</v>
      </c>
      <c r="P459" s="499" t="s">
        <v>1417</v>
      </c>
      <c r="Q459" s="529" t="s">
        <v>5395</v>
      </c>
      <c r="R459" s="494" t="s">
        <v>557</v>
      </c>
      <c r="S459" s="494" t="s">
        <v>557</v>
      </c>
      <c r="T459" s="494" t="s">
        <v>557</v>
      </c>
      <c r="U459" s="495"/>
      <c r="V459" s="500">
        <v>44228</v>
      </c>
      <c r="W459" s="547"/>
      <c r="X459" s="498"/>
      <c r="Y459" s="498"/>
      <c r="Z459" s="510" t="s">
        <v>1405</v>
      </c>
      <c r="AA459" s="510"/>
      <c r="AB459" s="702">
        <v>842.16</v>
      </c>
      <c r="AC459" s="600" t="s">
        <v>1416</v>
      </c>
      <c r="AD459" s="30"/>
      <c r="AE459" s="30"/>
      <c r="AF459" s="30"/>
      <c r="AG459" s="30"/>
      <c r="AH459" s="30"/>
      <c r="AI459" s="30"/>
      <c r="AJ459" s="30"/>
      <c r="AK459" s="30"/>
      <c r="AL459" s="30"/>
      <c r="AM459" s="30"/>
      <c r="AN459" s="30"/>
      <c r="AO459" s="30"/>
      <c r="AP459" s="30"/>
      <c r="AQ459" s="30"/>
      <c r="AR459" s="30"/>
      <c r="AS459" s="30"/>
      <c r="AT459" s="30"/>
      <c r="AU459" s="30"/>
      <c r="AV459" s="30"/>
      <c r="AW459" s="30"/>
      <c r="AX459" s="30"/>
      <c r="AY459" s="30"/>
      <c r="AZ459" s="30"/>
      <c r="BA459" s="30"/>
      <c r="BB459" s="30"/>
      <c r="BC459" s="30"/>
      <c r="BD459" s="30"/>
      <c r="BE459" s="30"/>
      <c r="BF459" s="30"/>
      <c r="BG459" s="30"/>
      <c r="BH459" s="30"/>
      <c r="BI459" s="30"/>
      <c r="BJ459" s="30"/>
      <c r="BK459" s="30"/>
      <c r="BL459" s="30"/>
      <c r="BM459" s="30"/>
      <c r="BN459" s="30"/>
      <c r="BO459" s="30"/>
      <c r="BP459" s="30"/>
      <c r="BQ459" s="30"/>
      <c r="BR459" s="30"/>
      <c r="BS459" s="30"/>
      <c r="BT459" s="30"/>
      <c r="BU459" s="30"/>
      <c r="BV459" s="30"/>
      <c r="BW459" s="30"/>
      <c r="BX459" s="30"/>
      <c r="BY459" s="30"/>
      <c r="BZ459" s="30"/>
      <c r="CA459" s="30"/>
      <c r="CB459" s="30"/>
      <c r="CC459" s="30"/>
      <c r="CD459" s="30"/>
      <c r="CE459" s="30"/>
      <c r="CF459" s="30"/>
      <c r="CG459" s="30"/>
      <c r="CH459" s="30"/>
      <c r="CI459" s="30"/>
      <c r="CJ459" s="30"/>
      <c r="CK459" s="30"/>
      <c r="CL459" s="30"/>
      <c r="CM459" s="30"/>
      <c r="CN459" s="30"/>
      <c r="CO459" s="30"/>
      <c r="CP459" s="30"/>
      <c r="CQ459" s="30"/>
      <c r="CR459" s="30"/>
      <c r="CS459" s="30"/>
      <c r="CT459" s="30"/>
      <c r="CU459" s="30"/>
      <c r="CV459" s="30"/>
      <c r="CW459" s="30"/>
      <c r="CX459" s="30"/>
      <c r="CY459" s="30"/>
      <c r="CZ459" s="30"/>
      <c r="DA459" s="30"/>
      <c r="DB459" s="30"/>
      <c r="DC459" s="30"/>
      <c r="DD459" s="30"/>
      <c r="DE459" s="30"/>
      <c r="DF459" s="30"/>
      <c r="DG459" s="30"/>
      <c r="DH459" s="30"/>
      <c r="DI459" s="30"/>
      <c r="DJ459" s="30"/>
      <c r="DK459" s="30"/>
      <c r="DL459" s="30"/>
      <c r="DM459" s="30"/>
      <c r="DN459" s="30"/>
      <c r="DO459" s="30"/>
      <c r="DP459" s="30"/>
      <c r="DQ459" s="30"/>
      <c r="DR459" s="30"/>
      <c r="DS459" s="30"/>
      <c r="DT459" s="30"/>
      <c r="DU459" s="30"/>
      <c r="DV459" s="30"/>
      <c r="DW459" s="30"/>
      <c r="DX459" s="30"/>
      <c r="DY459" s="30"/>
      <c r="DZ459" s="30"/>
      <c r="EA459" s="30"/>
      <c r="EB459" s="30"/>
      <c r="EC459" s="30"/>
      <c r="ED459" s="30"/>
      <c r="EE459" s="30"/>
      <c r="EF459" s="30"/>
      <c r="EG459" s="30"/>
      <c r="EH459" s="30"/>
      <c r="EI459" s="30"/>
      <c r="EJ459" s="30"/>
      <c r="EK459" s="30"/>
      <c r="EL459" s="30"/>
      <c r="EM459" s="30"/>
      <c r="EN459" s="30"/>
      <c r="EO459" s="30"/>
      <c r="EP459" s="30"/>
      <c r="EQ459" s="30"/>
      <c r="ER459" s="30"/>
      <c r="ES459" s="30"/>
      <c r="ET459" s="30"/>
      <c r="EU459" s="30"/>
      <c r="EV459" s="30"/>
      <c r="EW459" s="30"/>
      <c r="EX459" s="30"/>
      <c r="EY459" s="30"/>
      <c r="EZ459" s="30"/>
      <c r="FA459" s="30"/>
      <c r="FB459" s="30"/>
      <c r="FC459" s="30"/>
      <c r="FD459" s="30"/>
      <c r="FE459" s="30"/>
      <c r="FF459" s="30"/>
      <c r="FG459" s="30"/>
      <c r="FH459" s="30"/>
      <c r="FI459" s="30"/>
      <c r="FJ459" s="30"/>
      <c r="FK459" s="30"/>
      <c r="FL459" s="30"/>
      <c r="FM459" s="30"/>
      <c r="FN459" s="30"/>
      <c r="FO459" s="30"/>
      <c r="FP459" s="30"/>
      <c r="FQ459" s="30"/>
      <c r="FR459" s="30"/>
      <c r="FS459" s="30"/>
      <c r="FT459" s="30"/>
      <c r="FU459" s="30"/>
      <c r="FV459" s="30"/>
      <c r="FW459" s="30"/>
      <c r="FX459" s="30"/>
      <c r="FY459" s="30"/>
      <c r="FZ459" s="30"/>
      <c r="GA459" s="30"/>
      <c r="GB459" s="30"/>
      <c r="GC459" s="30"/>
      <c r="GD459" s="30"/>
      <c r="GE459" s="30"/>
      <c r="GF459" s="30"/>
      <c r="GG459" s="30"/>
      <c r="GH459" s="30"/>
      <c r="GI459" s="30"/>
      <c r="GJ459" s="30"/>
      <c r="GK459" s="30"/>
      <c r="GL459" s="30"/>
      <c r="GM459" s="30"/>
      <c r="GN459" s="30"/>
      <c r="GO459" s="30"/>
      <c r="GP459" s="30"/>
      <c r="GQ459" s="30"/>
      <c r="GR459" s="30"/>
      <c r="GS459" s="30"/>
      <c r="GT459" s="30"/>
      <c r="GU459" s="30"/>
      <c r="GV459" s="30"/>
      <c r="GW459" s="30"/>
      <c r="GX459" s="30"/>
      <c r="GY459" s="30"/>
      <c r="GZ459" s="30"/>
      <c r="HA459" s="30"/>
      <c r="HB459" s="30"/>
      <c r="HC459" s="30"/>
      <c r="HD459" s="30"/>
      <c r="HE459" s="30"/>
      <c r="HF459" s="30"/>
      <c r="HG459" s="30"/>
      <c r="HH459" s="30"/>
      <c r="HI459" s="30"/>
      <c r="HJ459" s="30"/>
      <c r="HK459" s="30"/>
      <c r="HL459" s="30"/>
      <c r="HM459" s="30"/>
      <c r="HN459" s="30"/>
      <c r="HO459" s="30"/>
      <c r="HP459" s="30"/>
      <c r="HQ459" s="30"/>
      <c r="HR459" s="30"/>
      <c r="HS459" s="30"/>
      <c r="HT459" s="30"/>
      <c r="HU459" s="30"/>
      <c r="HV459" s="30"/>
      <c r="HW459" s="30"/>
      <c r="HX459" s="30"/>
      <c r="HY459" s="30"/>
      <c r="HZ459" s="30"/>
      <c r="IA459" s="30"/>
      <c r="IB459" s="30"/>
      <c r="IC459" s="30"/>
      <c r="ID459" s="30"/>
      <c r="IE459" s="30"/>
      <c r="IF459" s="30"/>
      <c r="IG459" s="30"/>
      <c r="IH459" s="30"/>
      <c r="II459" s="30"/>
      <c r="IJ459" s="30"/>
      <c r="IK459" s="30"/>
      <c r="IL459" s="30"/>
      <c r="IM459" s="30"/>
      <c r="IN459" s="30"/>
      <c r="IO459" s="30"/>
      <c r="IP459" s="30"/>
      <c r="IQ459" s="30"/>
      <c r="IR459" s="30"/>
      <c r="IS459" s="30"/>
      <c r="IT459" s="30"/>
      <c r="IU459" s="30"/>
      <c r="IV459" s="30"/>
      <c r="IW459" s="30"/>
      <c r="IX459" s="30"/>
      <c r="IY459" s="30"/>
      <c r="IZ459" s="30"/>
      <c r="JA459" s="30"/>
      <c r="JB459" s="30"/>
      <c r="JC459" s="30"/>
      <c r="JD459" s="30"/>
      <c r="JE459" s="30"/>
      <c r="JF459" s="30"/>
      <c r="JG459" s="30"/>
      <c r="JH459" s="30"/>
      <c r="JI459" s="30"/>
      <c r="JJ459" s="30"/>
      <c r="JK459" s="30"/>
      <c r="JL459" s="30"/>
      <c r="JM459" s="30"/>
      <c r="JN459" s="30"/>
      <c r="JO459" s="30"/>
      <c r="JP459" s="30"/>
      <c r="JQ459" s="30"/>
      <c r="JR459" s="30"/>
      <c r="JS459" s="30"/>
      <c r="JT459" s="30"/>
      <c r="JU459" s="30"/>
      <c r="JV459" s="30"/>
      <c r="JW459" s="30"/>
      <c r="JX459" s="30"/>
      <c r="JY459" s="30"/>
      <c r="JZ459" s="30"/>
      <c r="KA459" s="30"/>
      <c r="KB459" s="30"/>
      <c r="KC459" s="30"/>
      <c r="KD459" s="30"/>
      <c r="KE459" s="30"/>
      <c r="KF459" s="30"/>
      <c r="KG459" s="30"/>
      <c r="KH459" s="30"/>
      <c r="KI459" s="30"/>
      <c r="KJ459" s="30"/>
      <c r="KK459" s="30"/>
      <c r="KL459" s="30"/>
      <c r="KM459" s="30"/>
      <c r="KN459" s="30"/>
      <c r="KO459" s="30"/>
      <c r="KP459" s="30"/>
      <c r="KQ459" s="30"/>
      <c r="KR459" s="30"/>
      <c r="KS459" s="30"/>
      <c r="KT459" s="30"/>
      <c r="KU459" s="30"/>
      <c r="KV459" s="30"/>
      <c r="KW459" s="30"/>
      <c r="KX459" s="30"/>
      <c r="KY459" s="30"/>
      <c r="KZ459" s="30"/>
      <c r="LA459" s="30"/>
      <c r="LB459" s="30"/>
      <c r="LC459" s="30"/>
      <c r="LD459" s="30"/>
      <c r="LE459" s="30"/>
      <c r="LF459" s="30"/>
      <c r="LG459" s="30"/>
      <c r="LH459" s="30"/>
      <c r="LI459" s="30"/>
      <c r="LJ459" s="30"/>
      <c r="LK459" s="30"/>
      <c r="LL459" s="30"/>
      <c r="LM459" s="30"/>
      <c r="LN459" s="30"/>
      <c r="LO459" s="30"/>
      <c r="LP459" s="30"/>
      <c r="LQ459" s="30"/>
      <c r="LR459" s="30"/>
      <c r="LS459" s="30"/>
      <c r="LT459" s="30"/>
    </row>
    <row r="460" spans="1:332" s="31" customFormat="1" ht="189" x14ac:dyDescent="0.25">
      <c r="A460" s="677" t="str">
        <f>CONCATENATE(MUEBLES2[[#This Row],[No..]],"-",MUEBLES2[[#This Row],[No. Area ]],"-",MUEBLES2[[#This Row],[No. Del Bien ]],"-",MUEBLES2[[#This Row],[No. Consecutivo del Bien ]],"-",MUEBLES2[[#This Row],[No. de inventario]])</f>
        <v>04-46-016-002-0454</v>
      </c>
      <c r="B460" s="495"/>
      <c r="C460" s="495" t="s">
        <v>7177</v>
      </c>
      <c r="D460" s="494" t="s">
        <v>2074</v>
      </c>
      <c r="E460" s="495" t="str">
        <f>VLOOKUP(MUEBLES2[[#This Row],[No..]],EDIFICIOS[],2,FALSE)</f>
        <v xml:space="preserve">PROTECCION CIVIL </v>
      </c>
      <c r="F460" s="495" t="str">
        <f>VLOOKUP(MUEBLES2[[#This Row],[No..]],EDIFICIOS[],3,FALSE)</f>
        <v>AV. REFORMA S/N, SECCIÓN NORTE, MANZANA 2, SANTIAGO DE ANAYA, HIDALGO</v>
      </c>
      <c r="G460" s="496" t="s">
        <v>4291</v>
      </c>
      <c r="H460" s="494" t="str">
        <f>VLOOKUP(MUEBLES2[[#This Row],[No. Area ]],AREAS[],2,FALSE)</f>
        <v>PROTECCIÓN CÍVIL, BOMBEROS Y GESTIÓN DE RIESGOS</v>
      </c>
      <c r="I460" s="496" t="str">
        <f>VLOOKUP(MUEBLES2[[#This Row],[No. Area ]],AREAS[],5,FALSE)</f>
        <v>CMDTE. JOSÉ JUAN GARCÍA CORTES</v>
      </c>
      <c r="J460" s="496" t="s">
        <v>4062</v>
      </c>
      <c r="K460" s="494" t="str">
        <f>VLOOKUP(MUEBLES2[[#This Row],[Núm. De nomina]],PERSONAL[],2,FALSE)</f>
        <v>CMDTE. JOSÉ JUAN GARCÍA CORTES</v>
      </c>
      <c r="L460" s="496" t="str">
        <f>VLOOKUP(MUEBLES2[[#This Row],[Núm. De nomina]],PERSONAL[],3,FALSE)</f>
        <v>TITULAR</v>
      </c>
      <c r="M460" s="494" t="s">
        <v>4707</v>
      </c>
      <c r="N460" s="530" t="s">
        <v>4693</v>
      </c>
      <c r="O460" s="497" t="str">
        <f>VLOOKUP(MUEBLES2[[#This Row],[No. Del Bien ]],BIENES[],2,FALSE)</f>
        <v>ASPERSOR</v>
      </c>
      <c r="P460" s="499" t="s">
        <v>1418</v>
      </c>
      <c r="Q460" s="529" t="s">
        <v>5396</v>
      </c>
      <c r="R460" s="494" t="s">
        <v>557</v>
      </c>
      <c r="S460" s="494" t="s">
        <v>557</v>
      </c>
      <c r="T460" s="494" t="s">
        <v>557</v>
      </c>
      <c r="U460" s="495"/>
      <c r="V460" s="500">
        <v>44228</v>
      </c>
      <c r="W460" s="547"/>
      <c r="X460" s="498"/>
      <c r="Y460" s="498"/>
      <c r="Z460" s="510" t="s">
        <v>1405</v>
      </c>
      <c r="AA460" s="510"/>
      <c r="AB460" s="702">
        <v>2783.92</v>
      </c>
      <c r="AC460" s="600" t="s">
        <v>1416</v>
      </c>
      <c r="AD460" s="30"/>
      <c r="AE460" s="30"/>
      <c r="AF460" s="30"/>
      <c r="AG460" s="30"/>
      <c r="AH460" s="30"/>
      <c r="AI460" s="30"/>
      <c r="AJ460" s="30"/>
      <c r="AK460" s="30"/>
      <c r="AL460" s="30"/>
      <c r="AM460" s="30"/>
      <c r="AN460" s="30"/>
      <c r="AO460" s="30"/>
      <c r="AP460" s="30"/>
      <c r="AQ460" s="30"/>
      <c r="AR460" s="30"/>
      <c r="AS460" s="30"/>
      <c r="AT460" s="30"/>
      <c r="AU460" s="30"/>
      <c r="AV460" s="30"/>
      <c r="AW460" s="30"/>
      <c r="AX460" s="30"/>
      <c r="AY460" s="30"/>
      <c r="AZ460" s="30"/>
      <c r="BA460" s="30"/>
      <c r="BB460" s="30"/>
      <c r="BC460" s="30"/>
      <c r="BD460" s="30"/>
      <c r="BE460" s="30"/>
      <c r="BF460" s="30"/>
      <c r="BG460" s="30"/>
      <c r="BH460" s="30"/>
      <c r="BI460" s="30"/>
      <c r="BJ460" s="30"/>
      <c r="BK460" s="30"/>
      <c r="BL460" s="30"/>
      <c r="BM460" s="30"/>
      <c r="BN460" s="30"/>
      <c r="BO460" s="30"/>
      <c r="BP460" s="30"/>
      <c r="BQ460" s="30"/>
      <c r="BR460" s="30"/>
      <c r="BS460" s="30"/>
      <c r="BT460" s="30"/>
      <c r="BU460" s="30"/>
      <c r="BV460" s="30"/>
      <c r="BW460" s="30"/>
      <c r="BX460" s="30"/>
      <c r="BY460" s="30"/>
      <c r="BZ460" s="30"/>
      <c r="CA460" s="30"/>
      <c r="CB460" s="30"/>
      <c r="CC460" s="30"/>
      <c r="CD460" s="30"/>
      <c r="CE460" s="30"/>
      <c r="CF460" s="30"/>
      <c r="CG460" s="30"/>
      <c r="CH460" s="30"/>
      <c r="CI460" s="30"/>
      <c r="CJ460" s="30"/>
      <c r="CK460" s="30"/>
      <c r="CL460" s="30"/>
      <c r="CM460" s="30"/>
      <c r="CN460" s="30"/>
      <c r="CO460" s="30"/>
      <c r="CP460" s="30"/>
      <c r="CQ460" s="30"/>
      <c r="CR460" s="30"/>
      <c r="CS460" s="30"/>
      <c r="CT460" s="30"/>
      <c r="CU460" s="30"/>
      <c r="CV460" s="30"/>
      <c r="CW460" s="30"/>
      <c r="CX460" s="30"/>
      <c r="CY460" s="30"/>
      <c r="CZ460" s="30"/>
      <c r="DA460" s="30"/>
      <c r="DB460" s="30"/>
      <c r="DC460" s="30"/>
      <c r="DD460" s="30"/>
      <c r="DE460" s="30"/>
      <c r="DF460" s="30"/>
      <c r="DG460" s="30"/>
      <c r="DH460" s="30"/>
      <c r="DI460" s="30"/>
      <c r="DJ460" s="30"/>
      <c r="DK460" s="30"/>
      <c r="DL460" s="30"/>
      <c r="DM460" s="30"/>
      <c r="DN460" s="30"/>
      <c r="DO460" s="30"/>
      <c r="DP460" s="30"/>
      <c r="DQ460" s="30"/>
      <c r="DR460" s="30"/>
      <c r="DS460" s="30"/>
      <c r="DT460" s="30"/>
      <c r="DU460" s="30"/>
      <c r="DV460" s="30"/>
      <c r="DW460" s="30"/>
      <c r="DX460" s="30"/>
      <c r="DY460" s="30"/>
      <c r="DZ460" s="30"/>
      <c r="EA460" s="30"/>
      <c r="EB460" s="30"/>
      <c r="EC460" s="30"/>
      <c r="ED460" s="30"/>
      <c r="EE460" s="30"/>
      <c r="EF460" s="30"/>
      <c r="EG460" s="30"/>
      <c r="EH460" s="30"/>
      <c r="EI460" s="30"/>
      <c r="EJ460" s="30"/>
      <c r="EK460" s="30"/>
      <c r="EL460" s="30"/>
      <c r="EM460" s="30"/>
      <c r="EN460" s="30"/>
      <c r="EO460" s="30"/>
      <c r="EP460" s="30"/>
      <c r="EQ460" s="30"/>
      <c r="ER460" s="30"/>
      <c r="ES460" s="30"/>
      <c r="ET460" s="30"/>
      <c r="EU460" s="30"/>
      <c r="EV460" s="30"/>
      <c r="EW460" s="30"/>
      <c r="EX460" s="30"/>
      <c r="EY460" s="30"/>
      <c r="EZ460" s="30"/>
      <c r="FA460" s="30"/>
      <c r="FB460" s="30"/>
      <c r="FC460" s="30"/>
      <c r="FD460" s="30"/>
      <c r="FE460" s="30"/>
      <c r="FF460" s="30"/>
      <c r="FG460" s="30"/>
      <c r="FH460" s="30"/>
      <c r="FI460" s="30"/>
      <c r="FJ460" s="30"/>
      <c r="FK460" s="30"/>
      <c r="FL460" s="30"/>
      <c r="FM460" s="30"/>
      <c r="FN460" s="30"/>
      <c r="FO460" s="30"/>
      <c r="FP460" s="30"/>
      <c r="FQ460" s="30"/>
      <c r="FR460" s="30"/>
      <c r="FS460" s="30"/>
      <c r="FT460" s="30"/>
      <c r="FU460" s="30"/>
      <c r="FV460" s="30"/>
      <c r="FW460" s="30"/>
      <c r="FX460" s="30"/>
      <c r="FY460" s="30"/>
      <c r="FZ460" s="30"/>
      <c r="GA460" s="30"/>
      <c r="GB460" s="30"/>
      <c r="GC460" s="30"/>
      <c r="GD460" s="30"/>
      <c r="GE460" s="30"/>
      <c r="GF460" s="30"/>
      <c r="GG460" s="30"/>
      <c r="GH460" s="30"/>
      <c r="GI460" s="30"/>
      <c r="GJ460" s="30"/>
      <c r="GK460" s="30"/>
      <c r="GL460" s="30"/>
      <c r="GM460" s="30"/>
      <c r="GN460" s="30"/>
      <c r="GO460" s="30"/>
      <c r="GP460" s="30"/>
      <c r="GQ460" s="30"/>
      <c r="GR460" s="30"/>
      <c r="GS460" s="30"/>
      <c r="GT460" s="30"/>
      <c r="GU460" s="30"/>
      <c r="GV460" s="30"/>
      <c r="GW460" s="30"/>
      <c r="GX460" s="30"/>
      <c r="GY460" s="30"/>
      <c r="GZ460" s="30"/>
      <c r="HA460" s="30"/>
      <c r="HB460" s="30"/>
      <c r="HC460" s="30"/>
      <c r="HD460" s="30"/>
      <c r="HE460" s="30"/>
      <c r="HF460" s="30"/>
      <c r="HG460" s="30"/>
      <c r="HH460" s="30"/>
      <c r="HI460" s="30"/>
      <c r="HJ460" s="30"/>
      <c r="HK460" s="30"/>
      <c r="HL460" s="30"/>
      <c r="HM460" s="30"/>
      <c r="HN460" s="30"/>
      <c r="HO460" s="30"/>
      <c r="HP460" s="30"/>
      <c r="HQ460" s="30"/>
      <c r="HR460" s="30"/>
      <c r="HS460" s="30"/>
      <c r="HT460" s="30"/>
      <c r="HU460" s="30"/>
      <c r="HV460" s="30"/>
      <c r="HW460" s="30"/>
      <c r="HX460" s="30"/>
      <c r="HY460" s="30"/>
      <c r="HZ460" s="30"/>
      <c r="IA460" s="30"/>
      <c r="IB460" s="30"/>
      <c r="IC460" s="30"/>
      <c r="ID460" s="30"/>
      <c r="IE460" s="30"/>
      <c r="IF460" s="30"/>
      <c r="IG460" s="30"/>
      <c r="IH460" s="30"/>
      <c r="II460" s="30"/>
      <c r="IJ460" s="30"/>
      <c r="IK460" s="30"/>
      <c r="IL460" s="30"/>
      <c r="IM460" s="30"/>
      <c r="IN460" s="30"/>
      <c r="IO460" s="30"/>
      <c r="IP460" s="30"/>
      <c r="IQ460" s="30"/>
      <c r="IR460" s="30"/>
      <c r="IS460" s="30"/>
      <c r="IT460" s="30"/>
      <c r="IU460" s="30"/>
      <c r="IV460" s="30"/>
      <c r="IW460" s="30"/>
      <c r="IX460" s="30"/>
      <c r="IY460" s="30"/>
      <c r="IZ460" s="30"/>
      <c r="JA460" s="30"/>
      <c r="JB460" s="30"/>
      <c r="JC460" s="30"/>
      <c r="JD460" s="30"/>
      <c r="JE460" s="30"/>
      <c r="JF460" s="30"/>
      <c r="JG460" s="30"/>
      <c r="JH460" s="30"/>
      <c r="JI460" s="30"/>
      <c r="JJ460" s="30"/>
      <c r="JK460" s="30"/>
      <c r="JL460" s="30"/>
      <c r="JM460" s="30"/>
      <c r="JN460" s="30"/>
      <c r="JO460" s="30"/>
      <c r="JP460" s="30"/>
      <c r="JQ460" s="30"/>
      <c r="JR460" s="30"/>
      <c r="JS460" s="30"/>
      <c r="JT460" s="30"/>
      <c r="JU460" s="30"/>
      <c r="JV460" s="30"/>
      <c r="JW460" s="30"/>
      <c r="JX460" s="30"/>
      <c r="JY460" s="30"/>
      <c r="JZ460" s="30"/>
      <c r="KA460" s="30"/>
      <c r="KB460" s="30"/>
      <c r="KC460" s="30"/>
      <c r="KD460" s="30"/>
      <c r="KE460" s="30"/>
      <c r="KF460" s="30"/>
      <c r="KG460" s="30"/>
      <c r="KH460" s="30"/>
      <c r="KI460" s="30"/>
      <c r="KJ460" s="30"/>
      <c r="KK460" s="30"/>
      <c r="KL460" s="30"/>
      <c r="KM460" s="30"/>
      <c r="KN460" s="30"/>
      <c r="KO460" s="30"/>
      <c r="KP460" s="30"/>
      <c r="KQ460" s="30"/>
      <c r="KR460" s="30"/>
      <c r="KS460" s="30"/>
      <c r="KT460" s="30"/>
      <c r="KU460" s="30"/>
      <c r="KV460" s="30"/>
      <c r="KW460" s="30"/>
      <c r="KX460" s="30"/>
      <c r="KY460" s="30"/>
      <c r="KZ460" s="30"/>
      <c r="LA460" s="30"/>
      <c r="LB460" s="30"/>
      <c r="LC460" s="30"/>
      <c r="LD460" s="30"/>
      <c r="LE460" s="30"/>
      <c r="LF460" s="30"/>
      <c r="LG460" s="30"/>
      <c r="LH460" s="30"/>
      <c r="LI460" s="30"/>
      <c r="LJ460" s="30"/>
      <c r="LK460" s="30"/>
      <c r="LL460" s="30"/>
      <c r="LM460" s="30"/>
      <c r="LN460" s="30"/>
      <c r="LO460" s="30"/>
      <c r="LP460" s="30"/>
      <c r="LQ460" s="30"/>
      <c r="LR460" s="30"/>
      <c r="LS460" s="30"/>
      <c r="LT460" s="30"/>
    </row>
    <row r="461" spans="1:332" s="31" customFormat="1" ht="189" x14ac:dyDescent="0.25">
      <c r="A461" s="677" t="str">
        <f>CONCATENATE(MUEBLES2[[#This Row],[No..]],"-",MUEBLES2[[#This Row],[No. Area ]],"-",MUEBLES2[[#This Row],[No. Del Bien ]],"-",MUEBLES2[[#This Row],[No. Consecutivo del Bien ]],"-",MUEBLES2[[#This Row],[No. de inventario]])</f>
        <v>04-46-296-001-0455</v>
      </c>
      <c r="B461" s="495"/>
      <c r="C461" s="495" t="s">
        <v>7178</v>
      </c>
      <c r="D461" s="494" t="s">
        <v>2074</v>
      </c>
      <c r="E461" s="495" t="str">
        <f>VLOOKUP(MUEBLES2[[#This Row],[No..]],EDIFICIOS[],2,FALSE)</f>
        <v xml:space="preserve">PROTECCION CIVIL </v>
      </c>
      <c r="F461" s="495" t="str">
        <f>VLOOKUP(MUEBLES2[[#This Row],[No..]],EDIFICIOS[],3,FALSE)</f>
        <v>AV. REFORMA S/N, SECCIÓN NORTE, MANZANA 2, SANTIAGO DE ANAYA, HIDALGO</v>
      </c>
      <c r="G461" s="496" t="s">
        <v>4291</v>
      </c>
      <c r="H461" s="494" t="str">
        <f>VLOOKUP(MUEBLES2[[#This Row],[No. Area ]],AREAS[],2,FALSE)</f>
        <v>PROTECCIÓN CÍVIL, BOMBEROS Y GESTIÓN DE RIESGOS</v>
      </c>
      <c r="I461" s="496" t="str">
        <f>VLOOKUP(MUEBLES2[[#This Row],[No. Area ]],AREAS[],5,FALSE)</f>
        <v>CMDTE. JOSÉ JUAN GARCÍA CORTES</v>
      </c>
      <c r="J461" s="496" t="s">
        <v>4062</v>
      </c>
      <c r="K461" s="494" t="str">
        <f>VLOOKUP(MUEBLES2[[#This Row],[Núm. De nomina]],PERSONAL[],2,FALSE)</f>
        <v>CMDTE. JOSÉ JUAN GARCÍA CORTES</v>
      </c>
      <c r="L461" s="496" t="str">
        <f>VLOOKUP(MUEBLES2[[#This Row],[Núm. De nomina]],PERSONAL[],3,FALSE)</f>
        <v>TITULAR</v>
      </c>
      <c r="M461" s="494" t="s">
        <v>4929</v>
      </c>
      <c r="N461" s="530" t="s">
        <v>4692</v>
      </c>
      <c r="O461" s="497" t="str">
        <f>VLOOKUP(MUEBLES2[[#This Row],[No. Del Bien ]],BIENES[],2,FALSE)</f>
        <v>TERMÓMETRO</v>
      </c>
      <c r="P461" s="499" t="s">
        <v>1419</v>
      </c>
      <c r="Q461" s="529" t="s">
        <v>5397</v>
      </c>
      <c r="R461" s="494" t="s">
        <v>1420</v>
      </c>
      <c r="S461" s="494" t="s">
        <v>1421</v>
      </c>
      <c r="T461" s="494" t="s">
        <v>1422</v>
      </c>
      <c r="U461" s="495"/>
      <c r="V461" s="500">
        <v>44348</v>
      </c>
      <c r="W461" s="547"/>
      <c r="X461" s="498"/>
      <c r="Y461" s="498"/>
      <c r="Z461" s="510" t="s">
        <v>1405</v>
      </c>
      <c r="AA461" s="510"/>
      <c r="AB461" s="702">
        <v>1740</v>
      </c>
      <c r="AC461" s="600">
        <v>1019</v>
      </c>
      <c r="AD461" s="30"/>
      <c r="AE461" s="30"/>
      <c r="AF461" s="30"/>
      <c r="AG461" s="30"/>
      <c r="AH461" s="30"/>
      <c r="AI461" s="30"/>
      <c r="AJ461" s="30"/>
      <c r="AK461" s="30"/>
      <c r="AL461" s="30"/>
      <c r="AM461" s="30"/>
      <c r="AN461" s="30"/>
      <c r="AO461" s="30"/>
      <c r="AP461" s="30"/>
      <c r="AQ461" s="30"/>
      <c r="AR461" s="30"/>
      <c r="AS461" s="30"/>
      <c r="AT461" s="30"/>
      <c r="AU461" s="30"/>
      <c r="AV461" s="30"/>
      <c r="AW461" s="30"/>
      <c r="AX461" s="30"/>
      <c r="AY461" s="30"/>
      <c r="AZ461" s="30"/>
      <c r="BA461" s="30"/>
      <c r="BB461" s="30"/>
      <c r="BC461" s="30"/>
      <c r="BD461" s="30"/>
      <c r="BE461" s="30"/>
      <c r="BF461" s="30"/>
      <c r="BG461" s="30"/>
      <c r="BH461" s="30"/>
      <c r="BI461" s="30"/>
      <c r="BJ461" s="30"/>
      <c r="BK461" s="30"/>
      <c r="BL461" s="30"/>
      <c r="BM461" s="30"/>
      <c r="BN461" s="30"/>
      <c r="BO461" s="30"/>
      <c r="BP461" s="30"/>
      <c r="BQ461" s="30"/>
      <c r="BR461" s="30"/>
      <c r="BS461" s="30"/>
      <c r="BT461" s="30"/>
      <c r="BU461" s="30"/>
      <c r="BV461" s="30"/>
      <c r="BW461" s="30"/>
      <c r="BX461" s="30"/>
      <c r="BY461" s="30"/>
      <c r="BZ461" s="30"/>
      <c r="CA461" s="30"/>
      <c r="CB461" s="30"/>
      <c r="CC461" s="30"/>
      <c r="CD461" s="30"/>
      <c r="CE461" s="30"/>
      <c r="CF461" s="30"/>
      <c r="CG461" s="30"/>
      <c r="CH461" s="30"/>
      <c r="CI461" s="30"/>
      <c r="CJ461" s="30"/>
      <c r="CK461" s="30"/>
      <c r="CL461" s="30"/>
      <c r="CM461" s="30"/>
      <c r="CN461" s="30"/>
      <c r="CO461" s="30"/>
      <c r="CP461" s="30"/>
      <c r="CQ461" s="30"/>
      <c r="CR461" s="30"/>
      <c r="CS461" s="30"/>
      <c r="CT461" s="30"/>
      <c r="CU461" s="30"/>
      <c r="CV461" s="30"/>
      <c r="CW461" s="30"/>
      <c r="CX461" s="30"/>
      <c r="CY461" s="30"/>
      <c r="CZ461" s="30"/>
      <c r="DA461" s="30"/>
      <c r="DB461" s="30"/>
      <c r="DC461" s="30"/>
      <c r="DD461" s="30"/>
      <c r="DE461" s="30"/>
      <c r="DF461" s="30"/>
      <c r="DG461" s="30"/>
      <c r="DH461" s="30"/>
      <c r="DI461" s="30"/>
      <c r="DJ461" s="30"/>
      <c r="DK461" s="30"/>
      <c r="DL461" s="30"/>
      <c r="DM461" s="30"/>
      <c r="DN461" s="30"/>
      <c r="DO461" s="30"/>
      <c r="DP461" s="30"/>
      <c r="DQ461" s="30"/>
      <c r="DR461" s="30"/>
      <c r="DS461" s="30"/>
      <c r="DT461" s="30"/>
      <c r="DU461" s="30"/>
      <c r="DV461" s="30"/>
      <c r="DW461" s="30"/>
      <c r="DX461" s="30"/>
      <c r="DY461" s="30"/>
      <c r="DZ461" s="30"/>
      <c r="EA461" s="30"/>
      <c r="EB461" s="30"/>
      <c r="EC461" s="30"/>
      <c r="ED461" s="30"/>
      <c r="EE461" s="30"/>
      <c r="EF461" s="30"/>
      <c r="EG461" s="30"/>
      <c r="EH461" s="30"/>
      <c r="EI461" s="30"/>
      <c r="EJ461" s="30"/>
      <c r="EK461" s="30"/>
      <c r="EL461" s="30"/>
      <c r="EM461" s="30"/>
      <c r="EN461" s="30"/>
      <c r="EO461" s="30"/>
      <c r="EP461" s="30"/>
      <c r="EQ461" s="30"/>
      <c r="ER461" s="30"/>
      <c r="ES461" s="30"/>
      <c r="ET461" s="30"/>
      <c r="EU461" s="30"/>
      <c r="EV461" s="30"/>
      <c r="EW461" s="30"/>
      <c r="EX461" s="30"/>
      <c r="EY461" s="30"/>
      <c r="EZ461" s="30"/>
      <c r="FA461" s="30"/>
      <c r="FB461" s="30"/>
      <c r="FC461" s="30"/>
      <c r="FD461" s="30"/>
      <c r="FE461" s="30"/>
      <c r="FF461" s="30"/>
      <c r="FG461" s="30"/>
      <c r="FH461" s="30"/>
      <c r="FI461" s="30"/>
      <c r="FJ461" s="30"/>
      <c r="FK461" s="30"/>
      <c r="FL461" s="30"/>
      <c r="FM461" s="30"/>
      <c r="FN461" s="30"/>
      <c r="FO461" s="30"/>
      <c r="FP461" s="30"/>
      <c r="FQ461" s="30"/>
      <c r="FR461" s="30"/>
      <c r="FS461" s="30"/>
      <c r="FT461" s="30"/>
      <c r="FU461" s="30"/>
      <c r="FV461" s="30"/>
      <c r="FW461" s="30"/>
      <c r="FX461" s="30"/>
      <c r="FY461" s="30"/>
      <c r="FZ461" s="30"/>
      <c r="GA461" s="30"/>
      <c r="GB461" s="30"/>
      <c r="GC461" s="30"/>
      <c r="GD461" s="30"/>
      <c r="GE461" s="30"/>
      <c r="GF461" s="30"/>
      <c r="GG461" s="30"/>
      <c r="GH461" s="30"/>
      <c r="GI461" s="30"/>
      <c r="GJ461" s="30"/>
      <c r="GK461" s="30"/>
      <c r="GL461" s="30"/>
      <c r="GM461" s="30"/>
      <c r="GN461" s="30"/>
      <c r="GO461" s="30"/>
      <c r="GP461" s="30"/>
      <c r="GQ461" s="30"/>
      <c r="GR461" s="30"/>
      <c r="GS461" s="30"/>
      <c r="GT461" s="30"/>
      <c r="GU461" s="30"/>
      <c r="GV461" s="30"/>
      <c r="GW461" s="30"/>
      <c r="GX461" s="30"/>
      <c r="GY461" s="30"/>
      <c r="GZ461" s="30"/>
      <c r="HA461" s="30"/>
      <c r="HB461" s="30"/>
      <c r="HC461" s="30"/>
      <c r="HD461" s="30"/>
      <c r="HE461" s="30"/>
      <c r="HF461" s="30"/>
      <c r="HG461" s="30"/>
      <c r="HH461" s="30"/>
      <c r="HI461" s="30"/>
      <c r="HJ461" s="30"/>
      <c r="HK461" s="30"/>
      <c r="HL461" s="30"/>
      <c r="HM461" s="30"/>
      <c r="HN461" s="30"/>
      <c r="HO461" s="30"/>
      <c r="HP461" s="30"/>
      <c r="HQ461" s="30"/>
      <c r="HR461" s="30"/>
      <c r="HS461" s="30"/>
      <c r="HT461" s="30"/>
      <c r="HU461" s="30"/>
      <c r="HV461" s="30"/>
      <c r="HW461" s="30"/>
      <c r="HX461" s="30"/>
      <c r="HY461" s="30"/>
      <c r="HZ461" s="30"/>
      <c r="IA461" s="30"/>
      <c r="IB461" s="30"/>
      <c r="IC461" s="30"/>
      <c r="ID461" s="30"/>
      <c r="IE461" s="30"/>
      <c r="IF461" s="30"/>
      <c r="IG461" s="30"/>
      <c r="IH461" s="30"/>
      <c r="II461" s="30"/>
      <c r="IJ461" s="30"/>
      <c r="IK461" s="30"/>
      <c r="IL461" s="30"/>
      <c r="IM461" s="30"/>
      <c r="IN461" s="30"/>
      <c r="IO461" s="30"/>
      <c r="IP461" s="30"/>
      <c r="IQ461" s="30"/>
      <c r="IR461" s="30"/>
      <c r="IS461" s="30"/>
      <c r="IT461" s="30"/>
      <c r="IU461" s="30"/>
      <c r="IV461" s="30"/>
      <c r="IW461" s="30"/>
      <c r="IX461" s="30"/>
      <c r="IY461" s="30"/>
      <c r="IZ461" s="30"/>
      <c r="JA461" s="30"/>
      <c r="JB461" s="30"/>
      <c r="JC461" s="30"/>
      <c r="JD461" s="30"/>
      <c r="JE461" s="30"/>
      <c r="JF461" s="30"/>
      <c r="JG461" s="30"/>
      <c r="JH461" s="30"/>
      <c r="JI461" s="30"/>
      <c r="JJ461" s="30"/>
      <c r="JK461" s="30"/>
      <c r="JL461" s="30"/>
      <c r="JM461" s="30"/>
      <c r="JN461" s="30"/>
      <c r="JO461" s="30"/>
      <c r="JP461" s="30"/>
      <c r="JQ461" s="30"/>
      <c r="JR461" s="30"/>
      <c r="JS461" s="30"/>
      <c r="JT461" s="30"/>
      <c r="JU461" s="30"/>
      <c r="JV461" s="30"/>
      <c r="JW461" s="30"/>
      <c r="JX461" s="30"/>
      <c r="JY461" s="30"/>
      <c r="JZ461" s="30"/>
      <c r="KA461" s="30"/>
      <c r="KB461" s="30"/>
      <c r="KC461" s="30"/>
      <c r="KD461" s="30"/>
      <c r="KE461" s="30"/>
      <c r="KF461" s="30"/>
      <c r="KG461" s="30"/>
      <c r="KH461" s="30"/>
      <c r="KI461" s="30"/>
      <c r="KJ461" s="30"/>
      <c r="KK461" s="30"/>
      <c r="KL461" s="30"/>
      <c r="KM461" s="30"/>
      <c r="KN461" s="30"/>
      <c r="KO461" s="30"/>
      <c r="KP461" s="30"/>
      <c r="KQ461" s="30"/>
      <c r="KR461" s="30"/>
      <c r="KS461" s="30"/>
      <c r="KT461" s="30"/>
      <c r="KU461" s="30"/>
      <c r="KV461" s="30"/>
      <c r="KW461" s="30"/>
      <c r="KX461" s="30"/>
      <c r="KY461" s="30"/>
      <c r="KZ461" s="30"/>
      <c r="LA461" s="30"/>
      <c r="LB461" s="30"/>
      <c r="LC461" s="30"/>
      <c r="LD461" s="30"/>
      <c r="LE461" s="30"/>
      <c r="LF461" s="30"/>
      <c r="LG461" s="30"/>
      <c r="LH461" s="30"/>
      <c r="LI461" s="30"/>
      <c r="LJ461" s="30"/>
      <c r="LK461" s="30"/>
      <c r="LL461" s="30"/>
      <c r="LM461" s="30"/>
      <c r="LN461" s="30"/>
      <c r="LO461" s="30"/>
      <c r="LP461" s="30"/>
      <c r="LQ461" s="30"/>
      <c r="LR461" s="30"/>
      <c r="LS461" s="30"/>
      <c r="LT461" s="30"/>
    </row>
    <row r="462" spans="1:332" s="31" customFormat="1" ht="189" x14ac:dyDescent="0.25">
      <c r="A462" s="697" t="str">
        <f>CONCATENATE(MUEBLES2[[#This Row],[No..]],"-",MUEBLES2[[#This Row],[No. Area ]],"-",MUEBLES2[[#This Row],[No. Del Bien ]],"-",MUEBLES2[[#This Row],[No. Consecutivo del Bien ]],"-",MUEBLES2[[#This Row],[No. de inventario]])</f>
        <v>04-46-296-002-0456</v>
      </c>
      <c r="B462" s="495"/>
      <c r="C462" s="495" t="s">
        <v>7179</v>
      </c>
      <c r="D462" s="494" t="s">
        <v>2074</v>
      </c>
      <c r="E462" s="495" t="str">
        <f>VLOOKUP(MUEBLES2[[#This Row],[No..]],EDIFICIOS[],2,FALSE)</f>
        <v xml:space="preserve">PROTECCION CIVIL </v>
      </c>
      <c r="F462" s="495" t="str">
        <f>VLOOKUP(MUEBLES2[[#This Row],[No..]],EDIFICIOS[],3,FALSE)</f>
        <v>AV. REFORMA S/N, SECCIÓN NORTE, MANZANA 2, SANTIAGO DE ANAYA, HIDALGO</v>
      </c>
      <c r="G462" s="496" t="s">
        <v>4291</v>
      </c>
      <c r="H462" s="494" t="str">
        <f>VLOOKUP(MUEBLES2[[#This Row],[No. Area ]],AREAS[],2,FALSE)</f>
        <v>PROTECCIÓN CÍVIL, BOMBEROS Y GESTIÓN DE RIESGOS</v>
      </c>
      <c r="I462" s="496" t="str">
        <f>VLOOKUP(MUEBLES2[[#This Row],[No. Area ]],AREAS[],5,FALSE)</f>
        <v>CMDTE. JOSÉ JUAN GARCÍA CORTES</v>
      </c>
      <c r="J462" s="496" t="s">
        <v>4062</v>
      </c>
      <c r="K462" s="494" t="str">
        <f>VLOOKUP(MUEBLES2[[#This Row],[Núm. De nomina]],PERSONAL[],2,FALSE)</f>
        <v>CMDTE. JOSÉ JUAN GARCÍA CORTES</v>
      </c>
      <c r="L462" s="496" t="str">
        <f>VLOOKUP(MUEBLES2[[#This Row],[Núm. De nomina]],PERSONAL[],3,FALSE)</f>
        <v>TITULAR</v>
      </c>
      <c r="M462" s="494" t="s">
        <v>4929</v>
      </c>
      <c r="N462" s="530" t="s">
        <v>4693</v>
      </c>
      <c r="O462" s="497" t="str">
        <f>VLOOKUP(MUEBLES2[[#This Row],[No. Del Bien ]],BIENES[],2,FALSE)</f>
        <v>TERMÓMETRO</v>
      </c>
      <c r="P462" s="499" t="s">
        <v>1423</v>
      </c>
      <c r="Q462" s="529" t="s">
        <v>5398</v>
      </c>
      <c r="R462" s="494" t="s">
        <v>1420</v>
      </c>
      <c r="S462" s="494" t="s">
        <v>1421</v>
      </c>
      <c r="T462" s="494" t="s">
        <v>1424</v>
      </c>
      <c r="U462" s="495"/>
      <c r="V462" s="500">
        <v>44348</v>
      </c>
      <c r="W462" s="547"/>
      <c r="X462" s="498"/>
      <c r="Y462" s="498"/>
      <c r="Z462" s="510" t="s">
        <v>1405</v>
      </c>
      <c r="AA462" s="510" t="s">
        <v>7857</v>
      </c>
      <c r="AB462" s="702">
        <v>1740</v>
      </c>
      <c r="AC462" s="600" t="s">
        <v>7857</v>
      </c>
      <c r="AD462" s="30"/>
      <c r="AE462" s="30"/>
      <c r="AF462" s="30"/>
      <c r="AG462" s="30"/>
      <c r="AH462" s="30"/>
      <c r="AI462" s="30"/>
      <c r="AJ462" s="30"/>
      <c r="AK462" s="30"/>
      <c r="AL462" s="30"/>
      <c r="AM462" s="30"/>
      <c r="AN462" s="30"/>
      <c r="AO462" s="30"/>
      <c r="AP462" s="30"/>
      <c r="AQ462" s="30"/>
      <c r="AR462" s="30"/>
      <c r="AS462" s="30"/>
      <c r="AT462" s="30"/>
      <c r="AU462" s="30"/>
      <c r="AV462" s="30"/>
      <c r="AW462" s="30"/>
      <c r="AX462" s="30"/>
      <c r="AY462" s="30"/>
      <c r="AZ462" s="30"/>
      <c r="BA462" s="30"/>
      <c r="BB462" s="30"/>
      <c r="BC462" s="30"/>
      <c r="BD462" s="30"/>
      <c r="BE462" s="30"/>
      <c r="BF462" s="30"/>
      <c r="BG462" s="30"/>
      <c r="BH462" s="30"/>
      <c r="BI462" s="30"/>
      <c r="BJ462" s="30"/>
      <c r="BK462" s="30"/>
      <c r="BL462" s="30"/>
      <c r="BM462" s="30"/>
      <c r="BN462" s="30"/>
      <c r="BO462" s="30"/>
      <c r="BP462" s="30"/>
      <c r="BQ462" s="30"/>
      <c r="BR462" s="30"/>
      <c r="BS462" s="30"/>
      <c r="BT462" s="30"/>
      <c r="BU462" s="30"/>
      <c r="BV462" s="30"/>
      <c r="BW462" s="30"/>
      <c r="BX462" s="30"/>
      <c r="BY462" s="30"/>
      <c r="BZ462" s="30"/>
      <c r="CA462" s="30"/>
      <c r="CB462" s="30"/>
      <c r="CC462" s="30"/>
      <c r="CD462" s="30"/>
      <c r="CE462" s="30"/>
      <c r="CF462" s="30"/>
      <c r="CG462" s="30"/>
      <c r="CH462" s="30"/>
      <c r="CI462" s="30"/>
      <c r="CJ462" s="30"/>
      <c r="CK462" s="30"/>
      <c r="CL462" s="30"/>
      <c r="CM462" s="30"/>
      <c r="CN462" s="30"/>
      <c r="CO462" s="30"/>
      <c r="CP462" s="30"/>
      <c r="CQ462" s="30"/>
      <c r="CR462" s="30"/>
      <c r="CS462" s="30"/>
      <c r="CT462" s="30"/>
      <c r="CU462" s="30"/>
      <c r="CV462" s="30"/>
      <c r="CW462" s="30"/>
      <c r="CX462" s="30"/>
      <c r="CY462" s="30"/>
      <c r="CZ462" s="30"/>
      <c r="DA462" s="30"/>
      <c r="DB462" s="30"/>
      <c r="DC462" s="30"/>
      <c r="DD462" s="30"/>
      <c r="DE462" s="30"/>
      <c r="DF462" s="30"/>
      <c r="DG462" s="30"/>
      <c r="DH462" s="30"/>
      <c r="DI462" s="30"/>
      <c r="DJ462" s="30"/>
      <c r="DK462" s="30"/>
      <c r="DL462" s="30"/>
      <c r="DM462" s="30"/>
      <c r="DN462" s="30"/>
      <c r="DO462" s="30"/>
      <c r="DP462" s="30"/>
      <c r="DQ462" s="30"/>
      <c r="DR462" s="30"/>
      <c r="DS462" s="30"/>
      <c r="DT462" s="30"/>
      <c r="DU462" s="30"/>
      <c r="DV462" s="30"/>
      <c r="DW462" s="30"/>
      <c r="DX462" s="30"/>
      <c r="DY462" s="30"/>
      <c r="DZ462" s="30"/>
      <c r="EA462" s="30"/>
      <c r="EB462" s="30"/>
      <c r="EC462" s="30"/>
      <c r="ED462" s="30"/>
      <c r="EE462" s="30"/>
      <c r="EF462" s="30"/>
      <c r="EG462" s="30"/>
      <c r="EH462" s="30"/>
      <c r="EI462" s="30"/>
      <c r="EJ462" s="30"/>
      <c r="EK462" s="30"/>
      <c r="EL462" s="30"/>
      <c r="EM462" s="30"/>
      <c r="EN462" s="30"/>
      <c r="EO462" s="30"/>
      <c r="EP462" s="30"/>
      <c r="EQ462" s="30"/>
      <c r="ER462" s="30"/>
      <c r="ES462" s="30"/>
      <c r="ET462" s="30"/>
      <c r="EU462" s="30"/>
      <c r="EV462" s="30"/>
      <c r="EW462" s="30"/>
      <c r="EX462" s="30"/>
      <c r="EY462" s="30"/>
      <c r="EZ462" s="30"/>
      <c r="FA462" s="30"/>
      <c r="FB462" s="30"/>
      <c r="FC462" s="30"/>
      <c r="FD462" s="30"/>
      <c r="FE462" s="30"/>
      <c r="FF462" s="30"/>
      <c r="FG462" s="30"/>
      <c r="FH462" s="30"/>
      <c r="FI462" s="30"/>
      <c r="FJ462" s="30"/>
      <c r="FK462" s="30"/>
      <c r="FL462" s="30"/>
      <c r="FM462" s="30"/>
      <c r="FN462" s="30"/>
      <c r="FO462" s="30"/>
      <c r="FP462" s="30"/>
      <c r="FQ462" s="30"/>
      <c r="FR462" s="30"/>
      <c r="FS462" s="30"/>
      <c r="FT462" s="30"/>
      <c r="FU462" s="30"/>
      <c r="FV462" s="30"/>
      <c r="FW462" s="30"/>
      <c r="FX462" s="30"/>
      <c r="FY462" s="30"/>
      <c r="FZ462" s="30"/>
      <c r="GA462" s="30"/>
      <c r="GB462" s="30"/>
      <c r="GC462" s="30"/>
      <c r="GD462" s="30"/>
      <c r="GE462" s="30"/>
      <c r="GF462" s="30"/>
      <c r="GG462" s="30"/>
      <c r="GH462" s="30"/>
      <c r="GI462" s="30"/>
      <c r="GJ462" s="30"/>
      <c r="GK462" s="30"/>
      <c r="GL462" s="30"/>
      <c r="GM462" s="30"/>
      <c r="GN462" s="30"/>
      <c r="GO462" s="30"/>
      <c r="GP462" s="30"/>
      <c r="GQ462" s="30"/>
      <c r="GR462" s="30"/>
      <c r="GS462" s="30"/>
      <c r="GT462" s="30"/>
      <c r="GU462" s="30"/>
      <c r="GV462" s="30"/>
      <c r="GW462" s="30"/>
      <c r="GX462" s="30"/>
      <c r="GY462" s="30"/>
      <c r="GZ462" s="30"/>
      <c r="HA462" s="30"/>
      <c r="HB462" s="30"/>
      <c r="HC462" s="30"/>
      <c r="HD462" s="30"/>
      <c r="HE462" s="30"/>
      <c r="HF462" s="30"/>
      <c r="HG462" s="30"/>
      <c r="HH462" s="30"/>
      <c r="HI462" s="30"/>
      <c r="HJ462" s="30"/>
      <c r="HK462" s="30"/>
      <c r="HL462" s="30"/>
      <c r="HM462" s="30"/>
      <c r="HN462" s="30"/>
      <c r="HO462" s="30"/>
      <c r="HP462" s="30"/>
      <c r="HQ462" s="30"/>
      <c r="HR462" s="30"/>
      <c r="HS462" s="30"/>
      <c r="HT462" s="30"/>
      <c r="HU462" s="30"/>
      <c r="HV462" s="30"/>
      <c r="HW462" s="30"/>
      <c r="HX462" s="30"/>
      <c r="HY462" s="30"/>
      <c r="HZ462" s="30"/>
      <c r="IA462" s="30"/>
      <c r="IB462" s="30"/>
      <c r="IC462" s="30"/>
      <c r="ID462" s="30"/>
      <c r="IE462" s="30"/>
      <c r="IF462" s="30"/>
      <c r="IG462" s="30"/>
      <c r="IH462" s="30"/>
      <c r="II462" s="30"/>
      <c r="IJ462" s="30"/>
      <c r="IK462" s="30"/>
      <c r="IL462" s="30"/>
      <c r="IM462" s="30"/>
      <c r="IN462" s="30"/>
      <c r="IO462" s="30"/>
      <c r="IP462" s="30"/>
      <c r="IQ462" s="30"/>
      <c r="IR462" s="30"/>
      <c r="IS462" s="30"/>
      <c r="IT462" s="30"/>
      <c r="IU462" s="30"/>
      <c r="IV462" s="30"/>
      <c r="IW462" s="30"/>
      <c r="IX462" s="30"/>
      <c r="IY462" s="30"/>
      <c r="IZ462" s="30"/>
      <c r="JA462" s="30"/>
      <c r="JB462" s="30"/>
      <c r="JC462" s="30"/>
      <c r="JD462" s="30"/>
      <c r="JE462" s="30"/>
      <c r="JF462" s="30"/>
      <c r="JG462" s="30"/>
      <c r="JH462" s="30"/>
      <c r="JI462" s="30"/>
      <c r="JJ462" s="30"/>
      <c r="JK462" s="30"/>
      <c r="JL462" s="30"/>
      <c r="JM462" s="30"/>
      <c r="JN462" s="30"/>
      <c r="JO462" s="30"/>
      <c r="JP462" s="30"/>
      <c r="JQ462" s="30"/>
      <c r="JR462" s="30"/>
      <c r="JS462" s="30"/>
      <c r="JT462" s="30"/>
      <c r="JU462" s="30"/>
      <c r="JV462" s="30"/>
      <c r="JW462" s="30"/>
      <c r="JX462" s="30"/>
      <c r="JY462" s="30"/>
      <c r="JZ462" s="30"/>
      <c r="KA462" s="30"/>
      <c r="KB462" s="30"/>
      <c r="KC462" s="30"/>
      <c r="KD462" s="30"/>
      <c r="KE462" s="30"/>
      <c r="KF462" s="30"/>
      <c r="KG462" s="30"/>
      <c r="KH462" s="30"/>
      <c r="KI462" s="30"/>
      <c r="KJ462" s="30"/>
      <c r="KK462" s="30"/>
      <c r="KL462" s="30"/>
      <c r="KM462" s="30"/>
      <c r="KN462" s="30"/>
      <c r="KO462" s="30"/>
      <c r="KP462" s="30"/>
      <c r="KQ462" s="30"/>
      <c r="KR462" s="30"/>
      <c r="KS462" s="30"/>
      <c r="KT462" s="30"/>
      <c r="KU462" s="30"/>
      <c r="KV462" s="30"/>
      <c r="KW462" s="30"/>
      <c r="KX462" s="30"/>
      <c r="KY462" s="30"/>
      <c r="KZ462" s="30"/>
      <c r="LA462" s="30"/>
      <c r="LB462" s="30"/>
      <c r="LC462" s="30"/>
      <c r="LD462" s="30"/>
      <c r="LE462" s="30"/>
      <c r="LF462" s="30"/>
      <c r="LG462" s="30"/>
      <c r="LH462" s="30"/>
      <c r="LI462" s="30"/>
      <c r="LJ462" s="30"/>
      <c r="LK462" s="30"/>
      <c r="LL462" s="30"/>
      <c r="LM462" s="30"/>
      <c r="LN462" s="30"/>
      <c r="LO462" s="30"/>
      <c r="LP462" s="30"/>
      <c r="LQ462" s="30"/>
      <c r="LR462" s="30"/>
      <c r="LS462" s="30"/>
      <c r="LT462" s="30"/>
    </row>
    <row r="463" spans="1:332" s="31" customFormat="1" ht="189" x14ac:dyDescent="0.25">
      <c r="A463" s="677" t="str">
        <f>CONCATENATE(MUEBLES2[[#This Row],[No..]],"-",MUEBLES2[[#This Row],[No. Area ]],"-",MUEBLES2[[#This Row],[No. Del Bien ]],"-",MUEBLES2[[#This Row],[No. Consecutivo del Bien ]],"-",MUEBLES2[[#This Row],[No. de inventario]])</f>
        <v>04-46-219-001-0457</v>
      </c>
      <c r="B463" s="495"/>
      <c r="C463" s="495" t="s">
        <v>7180</v>
      </c>
      <c r="D463" s="494" t="s">
        <v>2074</v>
      </c>
      <c r="E463" s="495" t="str">
        <f>VLOOKUP(MUEBLES2[[#This Row],[No..]],EDIFICIOS[],2,FALSE)</f>
        <v xml:space="preserve">PROTECCION CIVIL </v>
      </c>
      <c r="F463" s="495" t="str">
        <f>VLOOKUP(MUEBLES2[[#This Row],[No..]],EDIFICIOS[],3,FALSE)</f>
        <v>AV. REFORMA S/N, SECCIÓN NORTE, MANZANA 2, SANTIAGO DE ANAYA, HIDALGO</v>
      </c>
      <c r="G463" s="496" t="s">
        <v>4291</v>
      </c>
      <c r="H463" s="494" t="str">
        <f>VLOOKUP(MUEBLES2[[#This Row],[No. Area ]],AREAS[],2,FALSE)</f>
        <v>PROTECCIÓN CÍVIL, BOMBEROS Y GESTIÓN DE RIESGOS</v>
      </c>
      <c r="I463" s="496" t="str">
        <f>VLOOKUP(MUEBLES2[[#This Row],[No. Area ]],AREAS[],5,FALSE)</f>
        <v>CMDTE. JOSÉ JUAN GARCÍA CORTES</v>
      </c>
      <c r="J463" s="496" t="s">
        <v>4062</v>
      </c>
      <c r="K463" s="494" t="str">
        <f>VLOOKUP(MUEBLES2[[#This Row],[Núm. De nomina]],PERSONAL[],2,FALSE)</f>
        <v>CMDTE. JOSÉ JUAN GARCÍA CORTES</v>
      </c>
      <c r="L463" s="496" t="str">
        <f>VLOOKUP(MUEBLES2[[#This Row],[Núm. De nomina]],PERSONAL[],3,FALSE)</f>
        <v>TITULAR</v>
      </c>
      <c r="M463" s="494" t="s">
        <v>4852</v>
      </c>
      <c r="N463" s="530" t="s">
        <v>4692</v>
      </c>
      <c r="O463" s="497" t="str">
        <f>VLOOKUP(MUEBLES2[[#This Row],[No. Del Bien ]],BIENES[],2,FALSE)</f>
        <v>OVEROL PARA APICULTOR</v>
      </c>
      <c r="P463" s="499" t="s">
        <v>1425</v>
      </c>
      <c r="Q463" s="529" t="s">
        <v>5399</v>
      </c>
      <c r="R463" s="494" t="s">
        <v>557</v>
      </c>
      <c r="S463" s="494" t="s">
        <v>557</v>
      </c>
      <c r="T463" s="494" t="s">
        <v>557</v>
      </c>
      <c r="U463" s="495"/>
      <c r="V463" s="500">
        <v>44354</v>
      </c>
      <c r="W463" s="547"/>
      <c r="X463" s="498"/>
      <c r="Y463" s="498"/>
      <c r="Z463" s="510" t="s">
        <v>1405</v>
      </c>
      <c r="AA463" s="510"/>
      <c r="AB463" s="702">
        <v>1392</v>
      </c>
      <c r="AC463" s="600">
        <v>1025</v>
      </c>
      <c r="AD463" s="30"/>
      <c r="AE463" s="30"/>
      <c r="AF463" s="30"/>
      <c r="AG463" s="30"/>
      <c r="AH463" s="30"/>
      <c r="AI463" s="30"/>
      <c r="AJ463" s="30"/>
      <c r="AK463" s="30"/>
      <c r="AL463" s="30"/>
      <c r="AM463" s="30"/>
      <c r="AN463" s="30"/>
      <c r="AO463" s="30"/>
      <c r="AP463" s="30"/>
      <c r="AQ463" s="30"/>
      <c r="AR463" s="30"/>
      <c r="AS463" s="30"/>
      <c r="AT463" s="30"/>
      <c r="AU463" s="30"/>
      <c r="AV463" s="30"/>
      <c r="AW463" s="30"/>
      <c r="AX463" s="30"/>
      <c r="AY463" s="30"/>
      <c r="AZ463" s="30"/>
      <c r="BA463" s="30"/>
      <c r="BB463" s="30"/>
      <c r="BC463" s="30"/>
      <c r="BD463" s="30"/>
      <c r="BE463" s="30"/>
      <c r="BF463" s="30"/>
      <c r="BG463" s="30"/>
      <c r="BH463" s="30"/>
      <c r="BI463" s="30"/>
      <c r="BJ463" s="30"/>
      <c r="BK463" s="30"/>
      <c r="BL463" s="30"/>
      <c r="BM463" s="30"/>
      <c r="BN463" s="30"/>
      <c r="BO463" s="30"/>
      <c r="BP463" s="30"/>
      <c r="BQ463" s="30"/>
      <c r="BR463" s="30"/>
      <c r="BS463" s="30"/>
      <c r="BT463" s="30"/>
      <c r="BU463" s="30"/>
      <c r="BV463" s="30"/>
      <c r="BW463" s="30"/>
      <c r="BX463" s="30"/>
      <c r="BY463" s="30"/>
      <c r="BZ463" s="30"/>
      <c r="CA463" s="30"/>
      <c r="CB463" s="30"/>
      <c r="CC463" s="30"/>
      <c r="CD463" s="30"/>
      <c r="CE463" s="30"/>
      <c r="CF463" s="30"/>
      <c r="CG463" s="30"/>
      <c r="CH463" s="30"/>
      <c r="CI463" s="30"/>
      <c r="CJ463" s="30"/>
      <c r="CK463" s="30"/>
      <c r="CL463" s="30"/>
      <c r="CM463" s="30"/>
      <c r="CN463" s="30"/>
      <c r="CO463" s="30"/>
      <c r="CP463" s="30"/>
      <c r="CQ463" s="30"/>
      <c r="CR463" s="30"/>
      <c r="CS463" s="30"/>
      <c r="CT463" s="30"/>
      <c r="CU463" s="30"/>
      <c r="CV463" s="30"/>
      <c r="CW463" s="30"/>
      <c r="CX463" s="30"/>
      <c r="CY463" s="30"/>
      <c r="CZ463" s="30"/>
      <c r="DA463" s="30"/>
      <c r="DB463" s="30"/>
      <c r="DC463" s="30"/>
      <c r="DD463" s="30"/>
      <c r="DE463" s="30"/>
      <c r="DF463" s="30"/>
      <c r="DG463" s="30"/>
      <c r="DH463" s="30"/>
      <c r="DI463" s="30"/>
      <c r="DJ463" s="30"/>
      <c r="DK463" s="30"/>
      <c r="DL463" s="30"/>
      <c r="DM463" s="30"/>
      <c r="DN463" s="30"/>
      <c r="DO463" s="30"/>
      <c r="DP463" s="30"/>
      <c r="DQ463" s="30"/>
      <c r="DR463" s="30"/>
      <c r="DS463" s="30"/>
      <c r="DT463" s="30"/>
      <c r="DU463" s="30"/>
      <c r="DV463" s="30"/>
      <c r="DW463" s="30"/>
      <c r="DX463" s="30"/>
      <c r="DY463" s="30"/>
      <c r="DZ463" s="30"/>
      <c r="EA463" s="30"/>
      <c r="EB463" s="30"/>
      <c r="EC463" s="30"/>
      <c r="ED463" s="30"/>
      <c r="EE463" s="30"/>
      <c r="EF463" s="30"/>
      <c r="EG463" s="30"/>
      <c r="EH463" s="30"/>
      <c r="EI463" s="30"/>
      <c r="EJ463" s="30"/>
      <c r="EK463" s="30"/>
      <c r="EL463" s="30"/>
      <c r="EM463" s="30"/>
      <c r="EN463" s="30"/>
      <c r="EO463" s="30"/>
      <c r="EP463" s="30"/>
      <c r="EQ463" s="30"/>
      <c r="ER463" s="30"/>
      <c r="ES463" s="30"/>
      <c r="ET463" s="30"/>
      <c r="EU463" s="30"/>
      <c r="EV463" s="30"/>
      <c r="EW463" s="30"/>
      <c r="EX463" s="30"/>
      <c r="EY463" s="30"/>
      <c r="EZ463" s="30"/>
      <c r="FA463" s="30"/>
      <c r="FB463" s="30"/>
      <c r="FC463" s="30"/>
      <c r="FD463" s="30"/>
      <c r="FE463" s="30"/>
      <c r="FF463" s="30"/>
      <c r="FG463" s="30"/>
      <c r="FH463" s="30"/>
      <c r="FI463" s="30"/>
      <c r="FJ463" s="30"/>
      <c r="FK463" s="30"/>
      <c r="FL463" s="30"/>
      <c r="FM463" s="30"/>
      <c r="FN463" s="30"/>
      <c r="FO463" s="30"/>
      <c r="FP463" s="30"/>
      <c r="FQ463" s="30"/>
      <c r="FR463" s="30"/>
      <c r="FS463" s="30"/>
      <c r="FT463" s="30"/>
      <c r="FU463" s="30"/>
      <c r="FV463" s="30"/>
      <c r="FW463" s="30"/>
      <c r="FX463" s="30"/>
      <c r="FY463" s="30"/>
      <c r="FZ463" s="30"/>
      <c r="GA463" s="30"/>
      <c r="GB463" s="30"/>
      <c r="GC463" s="30"/>
      <c r="GD463" s="30"/>
      <c r="GE463" s="30"/>
      <c r="GF463" s="30"/>
      <c r="GG463" s="30"/>
      <c r="GH463" s="30"/>
      <c r="GI463" s="30"/>
      <c r="GJ463" s="30"/>
      <c r="GK463" s="30"/>
      <c r="GL463" s="30"/>
      <c r="GM463" s="30"/>
      <c r="GN463" s="30"/>
      <c r="GO463" s="30"/>
      <c r="GP463" s="30"/>
      <c r="GQ463" s="30"/>
      <c r="GR463" s="30"/>
      <c r="GS463" s="30"/>
      <c r="GT463" s="30"/>
      <c r="GU463" s="30"/>
      <c r="GV463" s="30"/>
      <c r="GW463" s="30"/>
      <c r="GX463" s="30"/>
      <c r="GY463" s="30"/>
      <c r="GZ463" s="30"/>
      <c r="HA463" s="30"/>
      <c r="HB463" s="30"/>
      <c r="HC463" s="30"/>
      <c r="HD463" s="30"/>
      <c r="HE463" s="30"/>
      <c r="HF463" s="30"/>
      <c r="HG463" s="30"/>
      <c r="HH463" s="30"/>
      <c r="HI463" s="30"/>
      <c r="HJ463" s="30"/>
      <c r="HK463" s="30"/>
      <c r="HL463" s="30"/>
      <c r="HM463" s="30"/>
      <c r="HN463" s="30"/>
      <c r="HO463" s="30"/>
      <c r="HP463" s="30"/>
      <c r="HQ463" s="30"/>
      <c r="HR463" s="30"/>
      <c r="HS463" s="30"/>
      <c r="HT463" s="30"/>
      <c r="HU463" s="30"/>
      <c r="HV463" s="30"/>
      <c r="HW463" s="30"/>
      <c r="HX463" s="30"/>
      <c r="HY463" s="30"/>
      <c r="HZ463" s="30"/>
      <c r="IA463" s="30"/>
      <c r="IB463" s="30"/>
      <c r="IC463" s="30"/>
      <c r="ID463" s="30"/>
      <c r="IE463" s="30"/>
      <c r="IF463" s="30"/>
      <c r="IG463" s="30"/>
      <c r="IH463" s="30"/>
      <c r="II463" s="30"/>
      <c r="IJ463" s="30"/>
      <c r="IK463" s="30"/>
      <c r="IL463" s="30"/>
      <c r="IM463" s="30"/>
      <c r="IN463" s="30"/>
      <c r="IO463" s="30"/>
      <c r="IP463" s="30"/>
      <c r="IQ463" s="30"/>
      <c r="IR463" s="30"/>
      <c r="IS463" s="30"/>
      <c r="IT463" s="30"/>
      <c r="IU463" s="30"/>
      <c r="IV463" s="30"/>
      <c r="IW463" s="30"/>
      <c r="IX463" s="30"/>
      <c r="IY463" s="30"/>
      <c r="IZ463" s="30"/>
      <c r="JA463" s="30"/>
      <c r="JB463" s="30"/>
      <c r="JC463" s="30"/>
      <c r="JD463" s="30"/>
      <c r="JE463" s="30"/>
      <c r="JF463" s="30"/>
      <c r="JG463" s="30"/>
      <c r="JH463" s="30"/>
      <c r="JI463" s="30"/>
      <c r="JJ463" s="30"/>
      <c r="JK463" s="30"/>
      <c r="JL463" s="30"/>
      <c r="JM463" s="30"/>
      <c r="JN463" s="30"/>
      <c r="JO463" s="30"/>
      <c r="JP463" s="30"/>
      <c r="JQ463" s="30"/>
      <c r="JR463" s="30"/>
      <c r="JS463" s="30"/>
      <c r="JT463" s="30"/>
      <c r="JU463" s="30"/>
      <c r="JV463" s="30"/>
      <c r="JW463" s="30"/>
      <c r="JX463" s="30"/>
      <c r="JY463" s="30"/>
      <c r="JZ463" s="30"/>
      <c r="KA463" s="30"/>
      <c r="KB463" s="30"/>
      <c r="KC463" s="30"/>
      <c r="KD463" s="30"/>
      <c r="KE463" s="30"/>
      <c r="KF463" s="30"/>
      <c r="KG463" s="30"/>
      <c r="KH463" s="30"/>
      <c r="KI463" s="30"/>
      <c r="KJ463" s="30"/>
      <c r="KK463" s="30"/>
      <c r="KL463" s="30"/>
      <c r="KM463" s="30"/>
      <c r="KN463" s="30"/>
      <c r="KO463" s="30"/>
      <c r="KP463" s="30"/>
      <c r="KQ463" s="30"/>
      <c r="KR463" s="30"/>
      <c r="KS463" s="30"/>
      <c r="KT463" s="30"/>
      <c r="KU463" s="30"/>
      <c r="KV463" s="30"/>
      <c r="KW463" s="30"/>
      <c r="KX463" s="30"/>
      <c r="KY463" s="30"/>
      <c r="KZ463" s="30"/>
      <c r="LA463" s="30"/>
      <c r="LB463" s="30"/>
      <c r="LC463" s="30"/>
      <c r="LD463" s="30"/>
      <c r="LE463" s="30"/>
      <c r="LF463" s="30"/>
      <c r="LG463" s="30"/>
      <c r="LH463" s="30"/>
      <c r="LI463" s="30"/>
      <c r="LJ463" s="30"/>
      <c r="LK463" s="30"/>
      <c r="LL463" s="30"/>
      <c r="LM463" s="30"/>
      <c r="LN463" s="30"/>
      <c r="LO463" s="30"/>
      <c r="LP463" s="30"/>
      <c r="LQ463" s="30"/>
      <c r="LR463" s="30"/>
      <c r="LS463" s="30"/>
      <c r="LT463" s="30"/>
    </row>
    <row r="464" spans="1:332" s="31" customFormat="1" ht="189" x14ac:dyDescent="0.25">
      <c r="A464" s="677" t="str">
        <f>CONCATENATE(MUEBLES2[[#This Row],[No..]],"-",MUEBLES2[[#This Row],[No. Area ]],"-",MUEBLES2[[#This Row],[No. Del Bien ]],"-",MUEBLES2[[#This Row],[No. Consecutivo del Bien ]],"-",MUEBLES2[[#This Row],[No. de inventario]])</f>
        <v>04-46-219-002-0458</v>
      </c>
      <c r="B464" s="495"/>
      <c r="C464" s="495" t="s">
        <v>7181</v>
      </c>
      <c r="D464" s="494" t="s">
        <v>2074</v>
      </c>
      <c r="E464" s="495" t="str">
        <f>VLOOKUP(MUEBLES2[[#This Row],[No..]],EDIFICIOS[],2,FALSE)</f>
        <v xml:space="preserve">PROTECCION CIVIL </v>
      </c>
      <c r="F464" s="495" t="str">
        <f>VLOOKUP(MUEBLES2[[#This Row],[No..]],EDIFICIOS[],3,FALSE)</f>
        <v>AV. REFORMA S/N, SECCIÓN NORTE, MANZANA 2, SANTIAGO DE ANAYA, HIDALGO</v>
      </c>
      <c r="G464" s="496" t="s">
        <v>4291</v>
      </c>
      <c r="H464" s="494" t="str">
        <f>VLOOKUP(MUEBLES2[[#This Row],[No. Area ]],AREAS[],2,FALSE)</f>
        <v>PROTECCIÓN CÍVIL, BOMBEROS Y GESTIÓN DE RIESGOS</v>
      </c>
      <c r="I464" s="496" t="str">
        <f>VLOOKUP(MUEBLES2[[#This Row],[No. Area ]],AREAS[],5,FALSE)</f>
        <v>CMDTE. JOSÉ JUAN GARCÍA CORTES</v>
      </c>
      <c r="J464" s="496" t="s">
        <v>4062</v>
      </c>
      <c r="K464" s="494" t="str">
        <f>VLOOKUP(MUEBLES2[[#This Row],[Núm. De nomina]],PERSONAL[],2,FALSE)</f>
        <v>CMDTE. JOSÉ JUAN GARCÍA CORTES</v>
      </c>
      <c r="L464" s="496" t="str">
        <f>VLOOKUP(MUEBLES2[[#This Row],[Núm. De nomina]],PERSONAL[],3,FALSE)</f>
        <v>TITULAR</v>
      </c>
      <c r="M464" s="494" t="s">
        <v>4852</v>
      </c>
      <c r="N464" s="530" t="s">
        <v>4693</v>
      </c>
      <c r="O464" s="497" t="str">
        <f>VLOOKUP(MUEBLES2[[#This Row],[No. Del Bien ]],BIENES[],2,FALSE)</f>
        <v>OVEROL PARA APICULTOR</v>
      </c>
      <c r="P464" s="499" t="s">
        <v>1425</v>
      </c>
      <c r="Q464" s="529" t="s">
        <v>5400</v>
      </c>
      <c r="R464" s="494" t="s">
        <v>557</v>
      </c>
      <c r="S464" s="494" t="s">
        <v>557</v>
      </c>
      <c r="T464" s="494" t="s">
        <v>557</v>
      </c>
      <c r="U464" s="495"/>
      <c r="V464" s="500">
        <v>44354</v>
      </c>
      <c r="W464" s="547"/>
      <c r="X464" s="498"/>
      <c r="Y464" s="498"/>
      <c r="Z464" s="510" t="s">
        <v>1405</v>
      </c>
      <c r="AA464" s="510"/>
      <c r="AB464" s="702">
        <v>1392</v>
      </c>
      <c r="AC464" s="600">
        <v>1025</v>
      </c>
      <c r="AD464" s="30"/>
      <c r="AE464" s="30"/>
      <c r="AF464" s="30"/>
      <c r="AG464" s="30"/>
      <c r="AH464" s="30"/>
      <c r="AI464" s="30"/>
      <c r="AJ464" s="30"/>
      <c r="AK464" s="30"/>
      <c r="AL464" s="30"/>
      <c r="AM464" s="30"/>
      <c r="AN464" s="30"/>
      <c r="AO464" s="30"/>
      <c r="AP464" s="30"/>
      <c r="AQ464" s="30"/>
      <c r="AR464" s="30"/>
      <c r="AS464" s="30"/>
      <c r="AT464" s="30"/>
      <c r="AU464" s="30"/>
      <c r="AV464" s="30"/>
      <c r="AW464" s="30"/>
      <c r="AX464" s="30"/>
      <c r="AY464" s="30"/>
      <c r="AZ464" s="30"/>
      <c r="BA464" s="30"/>
      <c r="BB464" s="30"/>
      <c r="BC464" s="30"/>
      <c r="BD464" s="30"/>
      <c r="BE464" s="30"/>
      <c r="BF464" s="30"/>
      <c r="BG464" s="30"/>
      <c r="BH464" s="30"/>
      <c r="BI464" s="30"/>
      <c r="BJ464" s="30"/>
      <c r="BK464" s="30"/>
      <c r="BL464" s="30"/>
      <c r="BM464" s="30"/>
      <c r="BN464" s="30"/>
      <c r="BO464" s="30"/>
      <c r="BP464" s="30"/>
      <c r="BQ464" s="30"/>
      <c r="BR464" s="30"/>
      <c r="BS464" s="30"/>
      <c r="BT464" s="30"/>
      <c r="BU464" s="30"/>
      <c r="BV464" s="30"/>
      <c r="BW464" s="30"/>
      <c r="BX464" s="30"/>
      <c r="BY464" s="30"/>
      <c r="BZ464" s="30"/>
      <c r="CA464" s="30"/>
      <c r="CB464" s="30"/>
      <c r="CC464" s="30"/>
      <c r="CD464" s="30"/>
      <c r="CE464" s="30"/>
      <c r="CF464" s="30"/>
      <c r="CG464" s="30"/>
      <c r="CH464" s="30"/>
      <c r="CI464" s="30"/>
      <c r="CJ464" s="30"/>
      <c r="CK464" s="30"/>
      <c r="CL464" s="30"/>
      <c r="CM464" s="30"/>
      <c r="CN464" s="30"/>
      <c r="CO464" s="30"/>
      <c r="CP464" s="30"/>
      <c r="CQ464" s="30"/>
      <c r="CR464" s="30"/>
      <c r="CS464" s="30"/>
      <c r="CT464" s="30"/>
      <c r="CU464" s="30"/>
      <c r="CV464" s="30"/>
      <c r="CW464" s="30"/>
      <c r="CX464" s="30"/>
      <c r="CY464" s="30"/>
      <c r="CZ464" s="30"/>
      <c r="DA464" s="30"/>
      <c r="DB464" s="30"/>
      <c r="DC464" s="30"/>
      <c r="DD464" s="30"/>
      <c r="DE464" s="30"/>
      <c r="DF464" s="30"/>
      <c r="DG464" s="30"/>
      <c r="DH464" s="30"/>
      <c r="DI464" s="30"/>
      <c r="DJ464" s="30"/>
      <c r="DK464" s="30"/>
      <c r="DL464" s="30"/>
      <c r="DM464" s="30"/>
      <c r="DN464" s="30"/>
      <c r="DO464" s="30"/>
      <c r="DP464" s="30"/>
      <c r="DQ464" s="30"/>
      <c r="DR464" s="30"/>
      <c r="DS464" s="30"/>
      <c r="DT464" s="30"/>
      <c r="DU464" s="30"/>
      <c r="DV464" s="30"/>
      <c r="DW464" s="30"/>
      <c r="DX464" s="30"/>
      <c r="DY464" s="30"/>
      <c r="DZ464" s="30"/>
      <c r="EA464" s="30"/>
      <c r="EB464" s="30"/>
      <c r="EC464" s="30"/>
      <c r="ED464" s="30"/>
      <c r="EE464" s="30"/>
      <c r="EF464" s="30"/>
      <c r="EG464" s="30"/>
      <c r="EH464" s="30"/>
      <c r="EI464" s="30"/>
      <c r="EJ464" s="30"/>
      <c r="EK464" s="30"/>
      <c r="EL464" s="30"/>
      <c r="EM464" s="30"/>
      <c r="EN464" s="30"/>
      <c r="EO464" s="30"/>
      <c r="EP464" s="30"/>
      <c r="EQ464" s="30"/>
      <c r="ER464" s="30"/>
      <c r="ES464" s="30"/>
      <c r="ET464" s="30"/>
      <c r="EU464" s="30"/>
      <c r="EV464" s="30"/>
      <c r="EW464" s="30"/>
      <c r="EX464" s="30"/>
      <c r="EY464" s="30"/>
      <c r="EZ464" s="30"/>
      <c r="FA464" s="30"/>
      <c r="FB464" s="30"/>
      <c r="FC464" s="30"/>
      <c r="FD464" s="30"/>
      <c r="FE464" s="30"/>
      <c r="FF464" s="30"/>
      <c r="FG464" s="30"/>
      <c r="FH464" s="30"/>
      <c r="FI464" s="30"/>
      <c r="FJ464" s="30"/>
      <c r="FK464" s="30"/>
      <c r="FL464" s="30"/>
      <c r="FM464" s="30"/>
      <c r="FN464" s="30"/>
      <c r="FO464" s="30"/>
      <c r="FP464" s="30"/>
      <c r="FQ464" s="30"/>
      <c r="FR464" s="30"/>
      <c r="FS464" s="30"/>
      <c r="FT464" s="30"/>
      <c r="FU464" s="30"/>
      <c r="FV464" s="30"/>
      <c r="FW464" s="30"/>
      <c r="FX464" s="30"/>
      <c r="FY464" s="30"/>
      <c r="FZ464" s="30"/>
      <c r="GA464" s="30"/>
      <c r="GB464" s="30"/>
      <c r="GC464" s="30"/>
      <c r="GD464" s="30"/>
      <c r="GE464" s="30"/>
      <c r="GF464" s="30"/>
      <c r="GG464" s="30"/>
      <c r="GH464" s="30"/>
      <c r="GI464" s="30"/>
      <c r="GJ464" s="30"/>
      <c r="GK464" s="30"/>
      <c r="GL464" s="30"/>
      <c r="GM464" s="30"/>
      <c r="GN464" s="30"/>
      <c r="GO464" s="30"/>
      <c r="GP464" s="30"/>
      <c r="GQ464" s="30"/>
      <c r="GR464" s="30"/>
      <c r="GS464" s="30"/>
      <c r="GT464" s="30"/>
      <c r="GU464" s="30"/>
      <c r="GV464" s="30"/>
      <c r="GW464" s="30"/>
      <c r="GX464" s="30"/>
      <c r="GY464" s="30"/>
      <c r="GZ464" s="30"/>
      <c r="HA464" s="30"/>
      <c r="HB464" s="30"/>
      <c r="HC464" s="30"/>
      <c r="HD464" s="30"/>
      <c r="HE464" s="30"/>
      <c r="HF464" s="30"/>
      <c r="HG464" s="30"/>
      <c r="HH464" s="30"/>
      <c r="HI464" s="30"/>
      <c r="HJ464" s="30"/>
      <c r="HK464" s="30"/>
      <c r="HL464" s="30"/>
      <c r="HM464" s="30"/>
      <c r="HN464" s="30"/>
      <c r="HO464" s="30"/>
      <c r="HP464" s="30"/>
      <c r="HQ464" s="30"/>
      <c r="HR464" s="30"/>
      <c r="HS464" s="30"/>
      <c r="HT464" s="30"/>
      <c r="HU464" s="30"/>
      <c r="HV464" s="30"/>
      <c r="HW464" s="30"/>
      <c r="HX464" s="30"/>
      <c r="HY464" s="30"/>
      <c r="HZ464" s="30"/>
      <c r="IA464" s="30"/>
      <c r="IB464" s="30"/>
      <c r="IC464" s="30"/>
      <c r="ID464" s="30"/>
      <c r="IE464" s="30"/>
      <c r="IF464" s="30"/>
      <c r="IG464" s="30"/>
      <c r="IH464" s="30"/>
      <c r="II464" s="30"/>
      <c r="IJ464" s="30"/>
      <c r="IK464" s="30"/>
      <c r="IL464" s="30"/>
      <c r="IM464" s="30"/>
      <c r="IN464" s="30"/>
      <c r="IO464" s="30"/>
      <c r="IP464" s="30"/>
      <c r="IQ464" s="30"/>
      <c r="IR464" s="30"/>
      <c r="IS464" s="30"/>
      <c r="IT464" s="30"/>
      <c r="IU464" s="30"/>
      <c r="IV464" s="30"/>
      <c r="IW464" s="30"/>
      <c r="IX464" s="30"/>
      <c r="IY464" s="30"/>
      <c r="IZ464" s="30"/>
      <c r="JA464" s="30"/>
      <c r="JB464" s="30"/>
      <c r="JC464" s="30"/>
      <c r="JD464" s="30"/>
      <c r="JE464" s="30"/>
      <c r="JF464" s="30"/>
      <c r="JG464" s="30"/>
      <c r="JH464" s="30"/>
      <c r="JI464" s="30"/>
      <c r="JJ464" s="30"/>
      <c r="JK464" s="30"/>
      <c r="JL464" s="30"/>
      <c r="JM464" s="30"/>
      <c r="JN464" s="30"/>
      <c r="JO464" s="30"/>
      <c r="JP464" s="30"/>
      <c r="JQ464" s="30"/>
      <c r="JR464" s="30"/>
      <c r="JS464" s="30"/>
      <c r="JT464" s="30"/>
      <c r="JU464" s="30"/>
      <c r="JV464" s="30"/>
      <c r="JW464" s="30"/>
      <c r="JX464" s="30"/>
      <c r="JY464" s="30"/>
      <c r="JZ464" s="30"/>
      <c r="KA464" s="30"/>
      <c r="KB464" s="30"/>
      <c r="KC464" s="30"/>
      <c r="KD464" s="30"/>
      <c r="KE464" s="30"/>
      <c r="KF464" s="30"/>
      <c r="KG464" s="30"/>
      <c r="KH464" s="30"/>
      <c r="KI464" s="30"/>
      <c r="KJ464" s="30"/>
      <c r="KK464" s="30"/>
      <c r="KL464" s="30"/>
      <c r="KM464" s="30"/>
      <c r="KN464" s="30"/>
      <c r="KO464" s="30"/>
      <c r="KP464" s="30"/>
      <c r="KQ464" s="30"/>
      <c r="KR464" s="30"/>
      <c r="KS464" s="30"/>
      <c r="KT464" s="30"/>
      <c r="KU464" s="30"/>
      <c r="KV464" s="30"/>
      <c r="KW464" s="30"/>
      <c r="KX464" s="30"/>
      <c r="KY464" s="30"/>
      <c r="KZ464" s="30"/>
      <c r="LA464" s="30"/>
      <c r="LB464" s="30"/>
      <c r="LC464" s="30"/>
      <c r="LD464" s="30"/>
      <c r="LE464" s="30"/>
      <c r="LF464" s="30"/>
      <c r="LG464" s="30"/>
      <c r="LH464" s="30"/>
      <c r="LI464" s="30"/>
      <c r="LJ464" s="30"/>
      <c r="LK464" s="30"/>
      <c r="LL464" s="30"/>
      <c r="LM464" s="30"/>
      <c r="LN464" s="30"/>
      <c r="LO464" s="30"/>
      <c r="LP464" s="30"/>
      <c r="LQ464" s="30"/>
      <c r="LR464" s="30"/>
      <c r="LS464" s="30"/>
      <c r="LT464" s="30"/>
    </row>
    <row r="465" spans="1:332" s="31" customFormat="1" ht="189" x14ac:dyDescent="0.25">
      <c r="A465" s="677" t="str">
        <f>CONCATENATE(MUEBLES2[[#This Row],[No..]],"-",MUEBLES2[[#This Row],[No. Area ]],"-",MUEBLES2[[#This Row],[No. Del Bien ]],"-",MUEBLES2[[#This Row],[No. Consecutivo del Bien ]],"-",MUEBLES2[[#This Row],[No. de inventario]])</f>
        <v>04-46-145-001-0459</v>
      </c>
      <c r="B465" s="495"/>
      <c r="C465" s="495" t="s">
        <v>7182</v>
      </c>
      <c r="D465" s="494" t="s">
        <v>2074</v>
      </c>
      <c r="E465" s="495" t="str">
        <f>VLOOKUP(MUEBLES2[[#This Row],[No..]],EDIFICIOS[],2,FALSE)</f>
        <v xml:space="preserve">PROTECCION CIVIL </v>
      </c>
      <c r="F465" s="495" t="str">
        <f>VLOOKUP(MUEBLES2[[#This Row],[No..]],EDIFICIOS[],3,FALSE)</f>
        <v>AV. REFORMA S/N, SECCIÓN NORTE, MANZANA 2, SANTIAGO DE ANAYA, HIDALGO</v>
      </c>
      <c r="G465" s="496" t="s">
        <v>4291</v>
      </c>
      <c r="H465" s="494" t="str">
        <f>VLOOKUP(MUEBLES2[[#This Row],[No. Area ]],AREAS[],2,FALSE)</f>
        <v>PROTECCIÓN CÍVIL, BOMBEROS Y GESTIÓN DE RIESGOS</v>
      </c>
      <c r="I465" s="496" t="str">
        <f>VLOOKUP(MUEBLES2[[#This Row],[No. Area ]],AREAS[],5,FALSE)</f>
        <v>CMDTE. JOSÉ JUAN GARCÍA CORTES</v>
      </c>
      <c r="J465" s="496" t="s">
        <v>4062</v>
      </c>
      <c r="K465" s="494" t="str">
        <f>VLOOKUP(MUEBLES2[[#This Row],[Núm. De nomina]],PERSONAL[],2,FALSE)</f>
        <v>CMDTE. JOSÉ JUAN GARCÍA CORTES</v>
      </c>
      <c r="L465" s="496" t="str">
        <f>VLOOKUP(MUEBLES2[[#This Row],[Núm. De nomina]],PERSONAL[],3,FALSE)</f>
        <v>TITULAR</v>
      </c>
      <c r="M465" s="494" t="s">
        <v>4322</v>
      </c>
      <c r="N465" s="530" t="s">
        <v>4692</v>
      </c>
      <c r="O465" s="497" t="str">
        <f>VLOOKUP(MUEBLES2[[#This Row],[No. Del Bien ]],BIENES[],2,FALSE)</f>
        <v>GUANTES DE PIEL</v>
      </c>
      <c r="P465" s="499" t="s">
        <v>1426</v>
      </c>
      <c r="Q465" s="529" t="s">
        <v>5401</v>
      </c>
      <c r="R465" s="494" t="s">
        <v>557</v>
      </c>
      <c r="S465" s="494" t="s">
        <v>557</v>
      </c>
      <c r="T465" s="494" t="s">
        <v>557</v>
      </c>
      <c r="U465" s="495"/>
      <c r="V465" s="500">
        <v>44354</v>
      </c>
      <c r="W465" s="547"/>
      <c r="X465" s="498"/>
      <c r="Y465" s="498"/>
      <c r="Z465" s="510" t="s">
        <v>1405</v>
      </c>
      <c r="AA465" s="510"/>
      <c r="AB465" s="702">
        <v>348</v>
      </c>
      <c r="AC465" s="600">
        <v>1025</v>
      </c>
      <c r="AD465" s="30"/>
      <c r="AE465" s="30"/>
      <c r="AF465" s="30"/>
      <c r="AG465" s="30"/>
      <c r="AH465" s="30"/>
      <c r="AI465" s="30"/>
      <c r="AJ465" s="30"/>
      <c r="AK465" s="30"/>
      <c r="AL465" s="30"/>
      <c r="AM465" s="30"/>
      <c r="AN465" s="30"/>
      <c r="AO465" s="30"/>
      <c r="AP465" s="30"/>
      <c r="AQ465" s="30"/>
      <c r="AR465" s="30"/>
      <c r="AS465" s="30"/>
      <c r="AT465" s="30"/>
      <c r="AU465" s="30"/>
      <c r="AV465" s="30"/>
      <c r="AW465" s="30"/>
      <c r="AX465" s="30"/>
      <c r="AY465" s="30"/>
      <c r="AZ465" s="30"/>
      <c r="BA465" s="30"/>
      <c r="BB465" s="30"/>
      <c r="BC465" s="30"/>
      <c r="BD465" s="30"/>
      <c r="BE465" s="30"/>
      <c r="BF465" s="30"/>
      <c r="BG465" s="30"/>
      <c r="BH465" s="30"/>
      <c r="BI465" s="30"/>
      <c r="BJ465" s="30"/>
      <c r="BK465" s="30"/>
      <c r="BL465" s="30"/>
      <c r="BM465" s="30"/>
      <c r="BN465" s="30"/>
      <c r="BO465" s="30"/>
      <c r="BP465" s="30"/>
      <c r="BQ465" s="30"/>
      <c r="BR465" s="30"/>
      <c r="BS465" s="30"/>
      <c r="BT465" s="30"/>
      <c r="BU465" s="30"/>
      <c r="BV465" s="30"/>
      <c r="BW465" s="30"/>
      <c r="BX465" s="30"/>
      <c r="BY465" s="30"/>
      <c r="BZ465" s="30"/>
      <c r="CA465" s="30"/>
      <c r="CB465" s="30"/>
      <c r="CC465" s="30"/>
      <c r="CD465" s="30"/>
      <c r="CE465" s="30"/>
      <c r="CF465" s="30"/>
      <c r="CG465" s="30"/>
      <c r="CH465" s="30"/>
      <c r="CI465" s="30"/>
      <c r="CJ465" s="30"/>
      <c r="CK465" s="30"/>
      <c r="CL465" s="30"/>
      <c r="CM465" s="30"/>
      <c r="CN465" s="30"/>
      <c r="CO465" s="30"/>
      <c r="CP465" s="30"/>
      <c r="CQ465" s="30"/>
      <c r="CR465" s="30"/>
      <c r="CS465" s="30"/>
      <c r="CT465" s="30"/>
      <c r="CU465" s="30"/>
      <c r="CV465" s="30"/>
      <c r="CW465" s="30"/>
      <c r="CX465" s="30"/>
      <c r="CY465" s="30"/>
      <c r="CZ465" s="30"/>
      <c r="DA465" s="30"/>
      <c r="DB465" s="30"/>
      <c r="DC465" s="30"/>
      <c r="DD465" s="30"/>
      <c r="DE465" s="30"/>
      <c r="DF465" s="30"/>
      <c r="DG465" s="30"/>
      <c r="DH465" s="30"/>
      <c r="DI465" s="30"/>
      <c r="DJ465" s="30"/>
      <c r="DK465" s="30"/>
      <c r="DL465" s="30"/>
      <c r="DM465" s="30"/>
      <c r="DN465" s="30"/>
      <c r="DO465" s="30"/>
      <c r="DP465" s="30"/>
      <c r="DQ465" s="30"/>
      <c r="DR465" s="30"/>
      <c r="DS465" s="30"/>
      <c r="DT465" s="30"/>
      <c r="DU465" s="30"/>
      <c r="DV465" s="30"/>
      <c r="DW465" s="30"/>
      <c r="DX465" s="30"/>
      <c r="DY465" s="30"/>
      <c r="DZ465" s="30"/>
      <c r="EA465" s="30"/>
      <c r="EB465" s="30"/>
      <c r="EC465" s="30"/>
      <c r="ED465" s="30"/>
      <c r="EE465" s="30"/>
      <c r="EF465" s="30"/>
      <c r="EG465" s="30"/>
      <c r="EH465" s="30"/>
      <c r="EI465" s="30"/>
      <c r="EJ465" s="30"/>
      <c r="EK465" s="30"/>
      <c r="EL465" s="30"/>
      <c r="EM465" s="30"/>
      <c r="EN465" s="30"/>
      <c r="EO465" s="30"/>
      <c r="EP465" s="30"/>
      <c r="EQ465" s="30"/>
      <c r="ER465" s="30"/>
      <c r="ES465" s="30"/>
      <c r="ET465" s="30"/>
      <c r="EU465" s="30"/>
      <c r="EV465" s="30"/>
      <c r="EW465" s="30"/>
      <c r="EX465" s="30"/>
      <c r="EY465" s="30"/>
      <c r="EZ465" s="30"/>
      <c r="FA465" s="30"/>
      <c r="FB465" s="30"/>
      <c r="FC465" s="30"/>
      <c r="FD465" s="30"/>
      <c r="FE465" s="30"/>
      <c r="FF465" s="30"/>
      <c r="FG465" s="30"/>
      <c r="FH465" s="30"/>
      <c r="FI465" s="30"/>
      <c r="FJ465" s="30"/>
      <c r="FK465" s="30"/>
      <c r="FL465" s="30"/>
      <c r="FM465" s="30"/>
      <c r="FN465" s="30"/>
      <c r="FO465" s="30"/>
      <c r="FP465" s="30"/>
      <c r="FQ465" s="30"/>
      <c r="FR465" s="30"/>
      <c r="FS465" s="30"/>
      <c r="FT465" s="30"/>
      <c r="FU465" s="30"/>
      <c r="FV465" s="30"/>
      <c r="FW465" s="30"/>
      <c r="FX465" s="30"/>
      <c r="FY465" s="30"/>
      <c r="FZ465" s="30"/>
      <c r="GA465" s="30"/>
      <c r="GB465" s="30"/>
      <c r="GC465" s="30"/>
      <c r="GD465" s="30"/>
      <c r="GE465" s="30"/>
      <c r="GF465" s="30"/>
      <c r="GG465" s="30"/>
      <c r="GH465" s="30"/>
      <c r="GI465" s="30"/>
      <c r="GJ465" s="30"/>
      <c r="GK465" s="30"/>
      <c r="GL465" s="30"/>
      <c r="GM465" s="30"/>
      <c r="GN465" s="30"/>
      <c r="GO465" s="30"/>
      <c r="GP465" s="30"/>
      <c r="GQ465" s="30"/>
      <c r="GR465" s="30"/>
      <c r="GS465" s="30"/>
      <c r="GT465" s="30"/>
      <c r="GU465" s="30"/>
      <c r="GV465" s="30"/>
      <c r="GW465" s="30"/>
      <c r="GX465" s="30"/>
      <c r="GY465" s="30"/>
      <c r="GZ465" s="30"/>
      <c r="HA465" s="30"/>
      <c r="HB465" s="30"/>
      <c r="HC465" s="30"/>
      <c r="HD465" s="30"/>
      <c r="HE465" s="30"/>
      <c r="HF465" s="30"/>
      <c r="HG465" s="30"/>
      <c r="HH465" s="30"/>
      <c r="HI465" s="30"/>
      <c r="HJ465" s="30"/>
      <c r="HK465" s="30"/>
      <c r="HL465" s="30"/>
      <c r="HM465" s="30"/>
      <c r="HN465" s="30"/>
      <c r="HO465" s="30"/>
      <c r="HP465" s="30"/>
      <c r="HQ465" s="30"/>
      <c r="HR465" s="30"/>
      <c r="HS465" s="30"/>
      <c r="HT465" s="30"/>
      <c r="HU465" s="30"/>
      <c r="HV465" s="30"/>
      <c r="HW465" s="30"/>
      <c r="HX465" s="30"/>
      <c r="HY465" s="30"/>
      <c r="HZ465" s="30"/>
      <c r="IA465" s="30"/>
      <c r="IB465" s="30"/>
      <c r="IC465" s="30"/>
      <c r="ID465" s="30"/>
      <c r="IE465" s="30"/>
      <c r="IF465" s="30"/>
      <c r="IG465" s="30"/>
      <c r="IH465" s="30"/>
      <c r="II465" s="30"/>
      <c r="IJ465" s="30"/>
      <c r="IK465" s="30"/>
      <c r="IL465" s="30"/>
      <c r="IM465" s="30"/>
      <c r="IN465" s="30"/>
      <c r="IO465" s="30"/>
      <c r="IP465" s="30"/>
      <c r="IQ465" s="30"/>
      <c r="IR465" s="30"/>
      <c r="IS465" s="30"/>
      <c r="IT465" s="30"/>
      <c r="IU465" s="30"/>
      <c r="IV465" s="30"/>
      <c r="IW465" s="30"/>
      <c r="IX465" s="30"/>
      <c r="IY465" s="30"/>
      <c r="IZ465" s="30"/>
      <c r="JA465" s="30"/>
      <c r="JB465" s="30"/>
      <c r="JC465" s="30"/>
      <c r="JD465" s="30"/>
      <c r="JE465" s="30"/>
      <c r="JF465" s="30"/>
      <c r="JG465" s="30"/>
      <c r="JH465" s="30"/>
      <c r="JI465" s="30"/>
      <c r="JJ465" s="30"/>
      <c r="JK465" s="30"/>
      <c r="JL465" s="30"/>
      <c r="JM465" s="30"/>
      <c r="JN465" s="30"/>
      <c r="JO465" s="30"/>
      <c r="JP465" s="30"/>
      <c r="JQ465" s="30"/>
      <c r="JR465" s="30"/>
      <c r="JS465" s="30"/>
      <c r="JT465" s="30"/>
      <c r="JU465" s="30"/>
      <c r="JV465" s="30"/>
      <c r="JW465" s="30"/>
      <c r="JX465" s="30"/>
      <c r="JY465" s="30"/>
      <c r="JZ465" s="30"/>
      <c r="KA465" s="30"/>
      <c r="KB465" s="30"/>
      <c r="KC465" s="30"/>
      <c r="KD465" s="30"/>
      <c r="KE465" s="30"/>
      <c r="KF465" s="30"/>
      <c r="KG465" s="30"/>
      <c r="KH465" s="30"/>
      <c r="KI465" s="30"/>
      <c r="KJ465" s="30"/>
      <c r="KK465" s="30"/>
      <c r="KL465" s="30"/>
      <c r="KM465" s="30"/>
      <c r="KN465" s="30"/>
      <c r="KO465" s="30"/>
      <c r="KP465" s="30"/>
      <c r="KQ465" s="30"/>
      <c r="KR465" s="30"/>
      <c r="KS465" s="30"/>
      <c r="KT465" s="30"/>
      <c r="KU465" s="30"/>
      <c r="KV465" s="30"/>
      <c r="KW465" s="30"/>
      <c r="KX465" s="30"/>
      <c r="KY465" s="30"/>
      <c r="KZ465" s="30"/>
      <c r="LA465" s="30"/>
      <c r="LB465" s="30"/>
      <c r="LC465" s="30"/>
      <c r="LD465" s="30"/>
      <c r="LE465" s="30"/>
      <c r="LF465" s="30"/>
      <c r="LG465" s="30"/>
      <c r="LH465" s="30"/>
      <c r="LI465" s="30"/>
      <c r="LJ465" s="30"/>
      <c r="LK465" s="30"/>
      <c r="LL465" s="30"/>
      <c r="LM465" s="30"/>
      <c r="LN465" s="30"/>
      <c r="LO465" s="30"/>
      <c r="LP465" s="30"/>
      <c r="LQ465" s="30"/>
      <c r="LR465" s="30"/>
      <c r="LS465" s="30"/>
      <c r="LT465" s="30"/>
    </row>
    <row r="466" spans="1:332" s="31" customFormat="1" ht="189" x14ac:dyDescent="0.25">
      <c r="A466" s="677" t="str">
        <f>CONCATENATE(MUEBLES2[[#This Row],[No..]],"-",MUEBLES2[[#This Row],[No. Area ]],"-",MUEBLES2[[#This Row],[No. Del Bien ]],"-",MUEBLES2[[#This Row],[No. Consecutivo del Bien ]],"-",MUEBLES2[[#This Row],[No. de inventario]])</f>
        <v>04-46-145-002-0460</v>
      </c>
      <c r="B466" s="495"/>
      <c r="C466" s="495" t="s">
        <v>7183</v>
      </c>
      <c r="D466" s="494" t="s">
        <v>2074</v>
      </c>
      <c r="E466" s="495" t="str">
        <f>VLOOKUP(MUEBLES2[[#This Row],[No..]],EDIFICIOS[],2,FALSE)</f>
        <v xml:space="preserve">PROTECCION CIVIL </v>
      </c>
      <c r="F466" s="495" t="str">
        <f>VLOOKUP(MUEBLES2[[#This Row],[No..]],EDIFICIOS[],3,FALSE)</f>
        <v>AV. REFORMA S/N, SECCIÓN NORTE, MANZANA 2, SANTIAGO DE ANAYA, HIDALGO</v>
      </c>
      <c r="G466" s="496" t="s">
        <v>4291</v>
      </c>
      <c r="H466" s="494" t="str">
        <f>VLOOKUP(MUEBLES2[[#This Row],[No. Area ]],AREAS[],2,FALSE)</f>
        <v>PROTECCIÓN CÍVIL, BOMBEROS Y GESTIÓN DE RIESGOS</v>
      </c>
      <c r="I466" s="496" t="str">
        <f>VLOOKUP(MUEBLES2[[#This Row],[No. Area ]],AREAS[],5,FALSE)</f>
        <v>CMDTE. JOSÉ JUAN GARCÍA CORTES</v>
      </c>
      <c r="J466" s="496" t="s">
        <v>4062</v>
      </c>
      <c r="K466" s="494" t="str">
        <f>VLOOKUP(MUEBLES2[[#This Row],[Núm. De nomina]],PERSONAL[],2,FALSE)</f>
        <v>CMDTE. JOSÉ JUAN GARCÍA CORTES</v>
      </c>
      <c r="L466" s="496" t="str">
        <f>VLOOKUP(MUEBLES2[[#This Row],[Núm. De nomina]],PERSONAL[],3,FALSE)</f>
        <v>TITULAR</v>
      </c>
      <c r="M466" s="494" t="s">
        <v>4322</v>
      </c>
      <c r="N466" s="530" t="s">
        <v>4693</v>
      </c>
      <c r="O466" s="497" t="str">
        <f>VLOOKUP(MUEBLES2[[#This Row],[No. Del Bien ]],BIENES[],2,FALSE)</f>
        <v>GUANTES DE PIEL</v>
      </c>
      <c r="P466" s="499" t="s">
        <v>1426</v>
      </c>
      <c r="Q466" s="529" t="s">
        <v>5402</v>
      </c>
      <c r="R466" s="494" t="s">
        <v>557</v>
      </c>
      <c r="S466" s="494" t="s">
        <v>557</v>
      </c>
      <c r="T466" s="494" t="s">
        <v>557</v>
      </c>
      <c r="U466" s="495"/>
      <c r="V466" s="500">
        <v>44354</v>
      </c>
      <c r="W466" s="547"/>
      <c r="X466" s="498"/>
      <c r="Y466" s="498"/>
      <c r="Z466" s="510" t="s">
        <v>1405</v>
      </c>
      <c r="AA466" s="510"/>
      <c r="AB466" s="702">
        <v>348</v>
      </c>
      <c r="AC466" s="600">
        <v>1025</v>
      </c>
      <c r="AD466" s="30"/>
      <c r="AE466" s="30"/>
      <c r="AF466" s="30"/>
      <c r="AG466" s="30"/>
      <c r="AH466" s="30"/>
      <c r="AI466" s="30"/>
      <c r="AJ466" s="30"/>
      <c r="AK466" s="30"/>
      <c r="AL466" s="30"/>
      <c r="AM466" s="30"/>
      <c r="AN466" s="30"/>
      <c r="AO466" s="30"/>
      <c r="AP466" s="30"/>
      <c r="AQ466" s="30"/>
      <c r="AR466" s="30"/>
      <c r="AS466" s="30"/>
      <c r="AT466" s="30"/>
      <c r="AU466" s="30"/>
      <c r="AV466" s="30"/>
      <c r="AW466" s="30"/>
      <c r="AX466" s="30"/>
      <c r="AY466" s="30"/>
      <c r="AZ466" s="30"/>
      <c r="BA466" s="30"/>
      <c r="BB466" s="30"/>
      <c r="BC466" s="30"/>
      <c r="BD466" s="30"/>
      <c r="BE466" s="30"/>
      <c r="BF466" s="30"/>
      <c r="BG466" s="30"/>
      <c r="BH466" s="30"/>
      <c r="BI466" s="30"/>
      <c r="BJ466" s="30"/>
      <c r="BK466" s="30"/>
      <c r="BL466" s="30"/>
      <c r="BM466" s="30"/>
      <c r="BN466" s="30"/>
      <c r="BO466" s="30"/>
      <c r="BP466" s="30"/>
      <c r="BQ466" s="30"/>
      <c r="BR466" s="30"/>
      <c r="BS466" s="30"/>
      <c r="BT466" s="30"/>
      <c r="BU466" s="30"/>
      <c r="BV466" s="30"/>
      <c r="BW466" s="30"/>
      <c r="BX466" s="30"/>
      <c r="BY466" s="30"/>
      <c r="BZ466" s="30"/>
      <c r="CA466" s="30"/>
      <c r="CB466" s="30"/>
      <c r="CC466" s="30"/>
      <c r="CD466" s="30"/>
      <c r="CE466" s="30"/>
      <c r="CF466" s="30"/>
      <c r="CG466" s="30"/>
      <c r="CH466" s="30"/>
      <c r="CI466" s="30"/>
      <c r="CJ466" s="30"/>
      <c r="CK466" s="30"/>
      <c r="CL466" s="30"/>
      <c r="CM466" s="30"/>
      <c r="CN466" s="30"/>
      <c r="CO466" s="30"/>
      <c r="CP466" s="30"/>
      <c r="CQ466" s="30"/>
      <c r="CR466" s="30"/>
      <c r="CS466" s="30"/>
      <c r="CT466" s="30"/>
      <c r="CU466" s="30"/>
      <c r="CV466" s="30"/>
      <c r="CW466" s="30"/>
      <c r="CX466" s="30"/>
      <c r="CY466" s="30"/>
      <c r="CZ466" s="30"/>
      <c r="DA466" s="30"/>
      <c r="DB466" s="30"/>
      <c r="DC466" s="30"/>
      <c r="DD466" s="30"/>
      <c r="DE466" s="30"/>
      <c r="DF466" s="30"/>
      <c r="DG466" s="30"/>
      <c r="DH466" s="30"/>
      <c r="DI466" s="30"/>
      <c r="DJ466" s="30"/>
      <c r="DK466" s="30"/>
      <c r="DL466" s="30"/>
      <c r="DM466" s="30"/>
      <c r="DN466" s="30"/>
      <c r="DO466" s="30"/>
      <c r="DP466" s="30"/>
      <c r="DQ466" s="30"/>
      <c r="DR466" s="30"/>
      <c r="DS466" s="30"/>
      <c r="DT466" s="30"/>
      <c r="DU466" s="30"/>
      <c r="DV466" s="30"/>
      <c r="DW466" s="30"/>
      <c r="DX466" s="30"/>
      <c r="DY466" s="30"/>
      <c r="DZ466" s="30"/>
      <c r="EA466" s="30"/>
      <c r="EB466" s="30"/>
      <c r="EC466" s="30"/>
      <c r="ED466" s="30"/>
      <c r="EE466" s="30"/>
      <c r="EF466" s="30"/>
      <c r="EG466" s="30"/>
      <c r="EH466" s="30"/>
      <c r="EI466" s="30"/>
      <c r="EJ466" s="30"/>
      <c r="EK466" s="30"/>
      <c r="EL466" s="30"/>
      <c r="EM466" s="30"/>
      <c r="EN466" s="30"/>
      <c r="EO466" s="30"/>
      <c r="EP466" s="30"/>
      <c r="EQ466" s="30"/>
      <c r="ER466" s="30"/>
      <c r="ES466" s="30"/>
      <c r="ET466" s="30"/>
      <c r="EU466" s="30"/>
      <c r="EV466" s="30"/>
      <c r="EW466" s="30"/>
      <c r="EX466" s="30"/>
      <c r="EY466" s="30"/>
      <c r="EZ466" s="30"/>
      <c r="FA466" s="30"/>
      <c r="FB466" s="30"/>
      <c r="FC466" s="30"/>
      <c r="FD466" s="30"/>
      <c r="FE466" s="30"/>
      <c r="FF466" s="30"/>
      <c r="FG466" s="30"/>
      <c r="FH466" s="30"/>
      <c r="FI466" s="30"/>
      <c r="FJ466" s="30"/>
      <c r="FK466" s="30"/>
      <c r="FL466" s="30"/>
      <c r="FM466" s="30"/>
      <c r="FN466" s="30"/>
      <c r="FO466" s="30"/>
      <c r="FP466" s="30"/>
      <c r="FQ466" s="30"/>
      <c r="FR466" s="30"/>
      <c r="FS466" s="30"/>
      <c r="FT466" s="30"/>
      <c r="FU466" s="30"/>
      <c r="FV466" s="30"/>
      <c r="FW466" s="30"/>
      <c r="FX466" s="30"/>
      <c r="FY466" s="30"/>
      <c r="FZ466" s="30"/>
      <c r="GA466" s="30"/>
      <c r="GB466" s="30"/>
      <c r="GC466" s="30"/>
      <c r="GD466" s="30"/>
      <c r="GE466" s="30"/>
      <c r="GF466" s="30"/>
      <c r="GG466" s="30"/>
      <c r="GH466" s="30"/>
      <c r="GI466" s="30"/>
      <c r="GJ466" s="30"/>
      <c r="GK466" s="30"/>
      <c r="GL466" s="30"/>
      <c r="GM466" s="30"/>
      <c r="GN466" s="30"/>
      <c r="GO466" s="30"/>
      <c r="GP466" s="30"/>
      <c r="GQ466" s="30"/>
      <c r="GR466" s="30"/>
      <c r="GS466" s="30"/>
      <c r="GT466" s="30"/>
      <c r="GU466" s="30"/>
      <c r="GV466" s="30"/>
      <c r="GW466" s="30"/>
      <c r="GX466" s="30"/>
      <c r="GY466" s="30"/>
      <c r="GZ466" s="30"/>
      <c r="HA466" s="30"/>
      <c r="HB466" s="30"/>
      <c r="HC466" s="30"/>
      <c r="HD466" s="30"/>
      <c r="HE466" s="30"/>
      <c r="HF466" s="30"/>
      <c r="HG466" s="30"/>
      <c r="HH466" s="30"/>
      <c r="HI466" s="30"/>
      <c r="HJ466" s="30"/>
      <c r="HK466" s="30"/>
      <c r="HL466" s="30"/>
      <c r="HM466" s="30"/>
      <c r="HN466" s="30"/>
      <c r="HO466" s="30"/>
      <c r="HP466" s="30"/>
      <c r="HQ466" s="30"/>
      <c r="HR466" s="30"/>
      <c r="HS466" s="30"/>
      <c r="HT466" s="30"/>
      <c r="HU466" s="30"/>
      <c r="HV466" s="30"/>
      <c r="HW466" s="30"/>
      <c r="HX466" s="30"/>
      <c r="HY466" s="30"/>
      <c r="HZ466" s="30"/>
      <c r="IA466" s="30"/>
      <c r="IB466" s="30"/>
      <c r="IC466" s="30"/>
      <c r="ID466" s="30"/>
      <c r="IE466" s="30"/>
      <c r="IF466" s="30"/>
      <c r="IG466" s="30"/>
      <c r="IH466" s="30"/>
      <c r="II466" s="30"/>
      <c r="IJ466" s="30"/>
      <c r="IK466" s="30"/>
      <c r="IL466" s="30"/>
      <c r="IM466" s="30"/>
      <c r="IN466" s="30"/>
      <c r="IO466" s="30"/>
      <c r="IP466" s="30"/>
      <c r="IQ466" s="30"/>
      <c r="IR466" s="30"/>
      <c r="IS466" s="30"/>
      <c r="IT466" s="30"/>
      <c r="IU466" s="30"/>
      <c r="IV466" s="30"/>
      <c r="IW466" s="30"/>
      <c r="IX466" s="30"/>
      <c r="IY466" s="30"/>
      <c r="IZ466" s="30"/>
      <c r="JA466" s="30"/>
      <c r="JB466" s="30"/>
      <c r="JC466" s="30"/>
      <c r="JD466" s="30"/>
      <c r="JE466" s="30"/>
      <c r="JF466" s="30"/>
      <c r="JG466" s="30"/>
      <c r="JH466" s="30"/>
      <c r="JI466" s="30"/>
      <c r="JJ466" s="30"/>
      <c r="JK466" s="30"/>
      <c r="JL466" s="30"/>
      <c r="JM466" s="30"/>
      <c r="JN466" s="30"/>
      <c r="JO466" s="30"/>
      <c r="JP466" s="30"/>
      <c r="JQ466" s="30"/>
      <c r="JR466" s="30"/>
      <c r="JS466" s="30"/>
      <c r="JT466" s="30"/>
      <c r="JU466" s="30"/>
      <c r="JV466" s="30"/>
      <c r="JW466" s="30"/>
      <c r="JX466" s="30"/>
      <c r="JY466" s="30"/>
      <c r="JZ466" s="30"/>
      <c r="KA466" s="30"/>
      <c r="KB466" s="30"/>
      <c r="KC466" s="30"/>
      <c r="KD466" s="30"/>
      <c r="KE466" s="30"/>
      <c r="KF466" s="30"/>
      <c r="KG466" s="30"/>
      <c r="KH466" s="30"/>
      <c r="KI466" s="30"/>
      <c r="KJ466" s="30"/>
      <c r="KK466" s="30"/>
      <c r="KL466" s="30"/>
      <c r="KM466" s="30"/>
      <c r="KN466" s="30"/>
      <c r="KO466" s="30"/>
      <c r="KP466" s="30"/>
      <c r="KQ466" s="30"/>
      <c r="KR466" s="30"/>
      <c r="KS466" s="30"/>
      <c r="KT466" s="30"/>
      <c r="KU466" s="30"/>
      <c r="KV466" s="30"/>
      <c r="KW466" s="30"/>
      <c r="KX466" s="30"/>
      <c r="KY466" s="30"/>
      <c r="KZ466" s="30"/>
      <c r="LA466" s="30"/>
      <c r="LB466" s="30"/>
      <c r="LC466" s="30"/>
      <c r="LD466" s="30"/>
      <c r="LE466" s="30"/>
      <c r="LF466" s="30"/>
      <c r="LG466" s="30"/>
      <c r="LH466" s="30"/>
      <c r="LI466" s="30"/>
      <c r="LJ466" s="30"/>
      <c r="LK466" s="30"/>
      <c r="LL466" s="30"/>
      <c r="LM466" s="30"/>
      <c r="LN466" s="30"/>
      <c r="LO466" s="30"/>
      <c r="LP466" s="30"/>
      <c r="LQ466" s="30"/>
      <c r="LR466" s="30"/>
      <c r="LS466" s="30"/>
      <c r="LT466" s="30"/>
    </row>
    <row r="467" spans="1:332" s="31" customFormat="1" ht="126" x14ac:dyDescent="0.25">
      <c r="A467" s="697" t="str">
        <f>CONCATENATE(MUEBLES2[[#This Row],[No..]],"-",MUEBLES2[[#This Row],[No. Area ]],"-",MUEBLES2[[#This Row],[No. Del Bien ]],"-",MUEBLES2[[#This Row],[No. Consecutivo del Bien ]],"-",MUEBLES2[[#This Row],[No. de inventario]])</f>
        <v>01-44-029-001-0461</v>
      </c>
      <c r="B467" s="495"/>
      <c r="C467" s="495" t="s">
        <v>7184</v>
      </c>
      <c r="D467" s="494" t="s">
        <v>4060</v>
      </c>
      <c r="E467" s="495" t="str">
        <f>VLOOKUP(MUEBLES2[[#This Row],[No..]],EDIFICIOS[],2,FALSE)</f>
        <v>PALACIO MUNICIPAL</v>
      </c>
      <c r="F467" s="495" t="str">
        <f>VLOOKUP(MUEBLES2[[#This Row],[No..]],EDIFICIOS[],3,FALSE)</f>
        <v>PALACIO MUNICIPAL, S/N, COLONIA CENTRO</v>
      </c>
      <c r="G467" s="496" t="s">
        <v>4289</v>
      </c>
      <c r="H467" s="494" t="str">
        <f>VLOOKUP(MUEBLES2[[#This Row],[No. Area ]],AREAS[],2,FALSE)</f>
        <v>SEGURIDAD PÚBLICA Y TRÁNSITO MUNICIPAL</v>
      </c>
      <c r="I467" s="496" t="str">
        <f>VLOOKUP(MUEBLES2[[#This Row],[No. Area ]],AREAS[],5,FALSE)</f>
        <v>LIC. MIGUEL ÁNGEL ALDANA  CANO</v>
      </c>
      <c r="J467" s="496">
        <v>234</v>
      </c>
      <c r="K467" s="494" t="str">
        <f>VLOOKUP(MUEBLES2[[#This Row],[Núm. De nomina]],PERSONAL[],2,FALSE)</f>
        <v>C. JOSE LUIS HERNÁNDEZ SERAPIO</v>
      </c>
      <c r="L467" s="496" t="str">
        <f>VLOOKUP(MUEBLES2[[#This Row],[Núm. De nomina]],PERSONAL[],3,FALSE)</f>
        <v>PARAMEDICO</v>
      </c>
      <c r="M467" s="494" t="s">
        <v>4720</v>
      </c>
      <c r="N467" s="530" t="s">
        <v>4692</v>
      </c>
      <c r="O467" s="497" t="str">
        <f>VLOOKUP(MUEBLES2[[#This Row],[No. Del Bien ]],BIENES[],2,FALSE)</f>
        <v>BAUMANOMETRO</v>
      </c>
      <c r="P467" s="499" t="s">
        <v>1428</v>
      </c>
      <c r="Q467" s="529" t="s">
        <v>5403</v>
      </c>
      <c r="R467" s="494" t="s">
        <v>1429</v>
      </c>
      <c r="S467" s="494" t="s">
        <v>1430</v>
      </c>
      <c r="T467" s="494">
        <v>34497</v>
      </c>
      <c r="U467" s="523"/>
      <c r="V467" s="500">
        <v>44348</v>
      </c>
      <c r="W467" s="547"/>
      <c r="X467" s="498"/>
      <c r="Y467" s="498"/>
      <c r="Z467" s="495" t="s">
        <v>1405</v>
      </c>
      <c r="AA467" s="546" t="s">
        <v>7855</v>
      </c>
      <c r="AB467" s="702" t="s">
        <v>1431</v>
      </c>
      <c r="AC467" s="600" t="s">
        <v>7855</v>
      </c>
      <c r="AD467" s="30"/>
      <c r="AE467" s="30"/>
      <c r="AF467" s="30"/>
      <c r="AG467" s="30"/>
      <c r="AH467" s="30"/>
      <c r="AI467" s="30"/>
      <c r="AJ467" s="30"/>
      <c r="AK467" s="30"/>
      <c r="AL467" s="30"/>
      <c r="AM467" s="30"/>
      <c r="AN467" s="30"/>
      <c r="AO467" s="30"/>
      <c r="AP467" s="30"/>
      <c r="AQ467" s="30"/>
      <c r="AR467" s="30"/>
      <c r="AS467" s="30"/>
      <c r="AT467" s="30"/>
      <c r="AU467" s="30"/>
      <c r="AV467" s="30"/>
      <c r="AW467" s="30"/>
      <c r="AX467" s="30"/>
      <c r="AY467" s="30"/>
      <c r="AZ467" s="30"/>
      <c r="BA467" s="30"/>
      <c r="BB467" s="30"/>
      <c r="BC467" s="30"/>
      <c r="BD467" s="30"/>
      <c r="BE467" s="30"/>
      <c r="BF467" s="30"/>
      <c r="BG467" s="30"/>
      <c r="BH467" s="30"/>
      <c r="BI467" s="30"/>
      <c r="BJ467" s="30"/>
      <c r="BK467" s="30"/>
      <c r="BL467" s="30"/>
      <c r="BM467" s="30"/>
      <c r="BN467" s="30"/>
      <c r="BO467" s="30"/>
      <c r="BP467" s="30"/>
      <c r="BQ467" s="30"/>
      <c r="BR467" s="30"/>
      <c r="BS467" s="30"/>
      <c r="BT467" s="30"/>
      <c r="BU467" s="30"/>
      <c r="BV467" s="30"/>
      <c r="BW467" s="30"/>
      <c r="BX467" s="30"/>
      <c r="BY467" s="30"/>
      <c r="BZ467" s="30"/>
      <c r="CA467" s="30"/>
      <c r="CB467" s="30"/>
      <c r="CC467" s="30"/>
      <c r="CD467" s="30"/>
      <c r="CE467" s="30"/>
      <c r="CF467" s="30"/>
      <c r="CG467" s="30"/>
      <c r="CH467" s="30"/>
      <c r="CI467" s="30"/>
      <c r="CJ467" s="30"/>
      <c r="CK467" s="30"/>
      <c r="CL467" s="30"/>
      <c r="CM467" s="30"/>
      <c r="CN467" s="30"/>
      <c r="CO467" s="30"/>
      <c r="CP467" s="30"/>
      <c r="CQ467" s="30"/>
      <c r="CR467" s="30"/>
      <c r="CS467" s="30"/>
      <c r="CT467" s="30"/>
      <c r="CU467" s="30"/>
      <c r="CV467" s="30"/>
      <c r="CW467" s="30"/>
      <c r="CX467" s="30"/>
      <c r="CY467" s="30"/>
      <c r="CZ467" s="30"/>
      <c r="DA467" s="30"/>
      <c r="DB467" s="30"/>
      <c r="DC467" s="30"/>
      <c r="DD467" s="30"/>
      <c r="DE467" s="30"/>
      <c r="DF467" s="30"/>
      <c r="DG467" s="30"/>
      <c r="DH467" s="30"/>
      <c r="DI467" s="30"/>
      <c r="DJ467" s="30"/>
      <c r="DK467" s="30"/>
      <c r="DL467" s="30"/>
      <c r="DM467" s="30"/>
      <c r="DN467" s="30"/>
      <c r="DO467" s="30"/>
      <c r="DP467" s="30"/>
      <c r="DQ467" s="30"/>
      <c r="DR467" s="30"/>
      <c r="DS467" s="30"/>
      <c r="DT467" s="30"/>
      <c r="DU467" s="30"/>
      <c r="DV467" s="30"/>
      <c r="DW467" s="30"/>
      <c r="DX467" s="30"/>
      <c r="DY467" s="30"/>
      <c r="DZ467" s="30"/>
      <c r="EA467" s="30"/>
      <c r="EB467" s="30"/>
      <c r="EC467" s="30"/>
      <c r="ED467" s="30"/>
      <c r="EE467" s="30"/>
      <c r="EF467" s="30"/>
      <c r="EG467" s="30"/>
      <c r="EH467" s="30"/>
      <c r="EI467" s="30"/>
      <c r="EJ467" s="30"/>
      <c r="EK467" s="30"/>
      <c r="EL467" s="30"/>
      <c r="EM467" s="30"/>
      <c r="EN467" s="30"/>
      <c r="EO467" s="30"/>
      <c r="EP467" s="30"/>
      <c r="EQ467" s="30"/>
      <c r="ER467" s="30"/>
      <c r="ES467" s="30"/>
      <c r="ET467" s="30"/>
      <c r="EU467" s="30"/>
      <c r="EV467" s="30"/>
      <c r="EW467" s="30"/>
      <c r="EX467" s="30"/>
      <c r="EY467" s="30"/>
      <c r="EZ467" s="30"/>
      <c r="FA467" s="30"/>
      <c r="FB467" s="30"/>
      <c r="FC467" s="30"/>
      <c r="FD467" s="30"/>
      <c r="FE467" s="30"/>
      <c r="FF467" s="30"/>
      <c r="FG467" s="30"/>
      <c r="FH467" s="30"/>
      <c r="FI467" s="30"/>
      <c r="FJ467" s="30"/>
      <c r="FK467" s="30"/>
      <c r="FL467" s="30"/>
      <c r="FM467" s="30"/>
      <c r="FN467" s="30"/>
      <c r="FO467" s="30"/>
      <c r="FP467" s="30"/>
      <c r="FQ467" s="30"/>
      <c r="FR467" s="30"/>
      <c r="FS467" s="30"/>
      <c r="FT467" s="30"/>
      <c r="FU467" s="30"/>
      <c r="FV467" s="30"/>
      <c r="FW467" s="30"/>
      <c r="FX467" s="30"/>
      <c r="FY467" s="30"/>
      <c r="FZ467" s="30"/>
      <c r="GA467" s="30"/>
      <c r="GB467" s="30"/>
      <c r="GC467" s="30"/>
      <c r="GD467" s="30"/>
      <c r="GE467" s="30"/>
      <c r="GF467" s="30"/>
      <c r="GG467" s="30"/>
      <c r="GH467" s="30"/>
      <c r="GI467" s="30"/>
      <c r="GJ467" s="30"/>
      <c r="GK467" s="30"/>
      <c r="GL467" s="30"/>
      <c r="GM467" s="30"/>
      <c r="GN467" s="30"/>
      <c r="GO467" s="30"/>
      <c r="GP467" s="30"/>
      <c r="GQ467" s="30"/>
      <c r="GR467" s="30"/>
      <c r="GS467" s="30"/>
      <c r="GT467" s="30"/>
      <c r="GU467" s="30"/>
      <c r="GV467" s="30"/>
      <c r="GW467" s="30"/>
      <c r="GX467" s="30"/>
      <c r="GY467" s="30"/>
      <c r="GZ467" s="30"/>
      <c r="HA467" s="30"/>
      <c r="HB467" s="30"/>
      <c r="HC467" s="30"/>
      <c r="HD467" s="30"/>
      <c r="HE467" s="30"/>
      <c r="HF467" s="30"/>
      <c r="HG467" s="30"/>
      <c r="HH467" s="30"/>
      <c r="HI467" s="30"/>
      <c r="HJ467" s="30"/>
      <c r="HK467" s="30"/>
      <c r="HL467" s="30"/>
      <c r="HM467" s="30"/>
      <c r="HN467" s="30"/>
      <c r="HO467" s="30"/>
      <c r="HP467" s="30"/>
      <c r="HQ467" s="30"/>
      <c r="HR467" s="30"/>
      <c r="HS467" s="30"/>
      <c r="HT467" s="30"/>
      <c r="HU467" s="30"/>
      <c r="HV467" s="30"/>
      <c r="HW467" s="30"/>
      <c r="HX467" s="30"/>
      <c r="HY467" s="30"/>
      <c r="HZ467" s="30"/>
      <c r="IA467" s="30"/>
      <c r="IB467" s="30"/>
      <c r="IC467" s="30"/>
      <c r="ID467" s="30"/>
      <c r="IE467" s="30"/>
      <c r="IF467" s="30"/>
      <c r="IG467" s="30"/>
      <c r="IH467" s="30"/>
      <c r="II467" s="30"/>
      <c r="IJ467" s="30"/>
      <c r="IK467" s="30"/>
      <c r="IL467" s="30"/>
      <c r="IM467" s="30"/>
      <c r="IN467" s="30"/>
      <c r="IO467" s="30"/>
      <c r="IP467" s="30"/>
      <c r="IQ467" s="30"/>
      <c r="IR467" s="30"/>
      <c r="IS467" s="30"/>
      <c r="IT467" s="30"/>
      <c r="IU467" s="30"/>
      <c r="IV467" s="30"/>
      <c r="IW467" s="30"/>
      <c r="IX467" s="30"/>
      <c r="IY467" s="30"/>
      <c r="IZ467" s="30"/>
      <c r="JA467" s="30"/>
      <c r="JB467" s="30"/>
      <c r="JC467" s="30"/>
      <c r="JD467" s="30"/>
      <c r="JE467" s="30"/>
      <c r="JF467" s="30"/>
      <c r="JG467" s="30"/>
      <c r="JH467" s="30"/>
      <c r="JI467" s="30"/>
      <c r="JJ467" s="30"/>
      <c r="JK467" s="30"/>
      <c r="JL467" s="30"/>
      <c r="JM467" s="30"/>
      <c r="JN467" s="30"/>
      <c r="JO467" s="30"/>
      <c r="JP467" s="30"/>
      <c r="JQ467" s="30"/>
      <c r="JR467" s="30"/>
      <c r="JS467" s="30"/>
      <c r="JT467" s="30"/>
      <c r="JU467" s="30"/>
      <c r="JV467" s="30"/>
      <c r="JW467" s="30"/>
      <c r="JX467" s="30"/>
      <c r="JY467" s="30"/>
      <c r="JZ467" s="30"/>
      <c r="KA467" s="30"/>
      <c r="KB467" s="30"/>
      <c r="KC467" s="30"/>
      <c r="KD467" s="30"/>
      <c r="KE467" s="30"/>
      <c r="KF467" s="30"/>
      <c r="KG467" s="30"/>
      <c r="KH467" s="30"/>
      <c r="KI467" s="30"/>
      <c r="KJ467" s="30"/>
      <c r="KK467" s="30"/>
      <c r="KL467" s="30"/>
      <c r="KM467" s="30"/>
      <c r="KN467" s="30"/>
      <c r="KO467" s="30"/>
      <c r="KP467" s="30"/>
      <c r="KQ467" s="30"/>
      <c r="KR467" s="30"/>
      <c r="KS467" s="30"/>
      <c r="KT467" s="30"/>
      <c r="KU467" s="30"/>
      <c r="KV467" s="30"/>
      <c r="KW467" s="30"/>
      <c r="KX467" s="30"/>
      <c r="KY467" s="30"/>
      <c r="KZ467" s="30"/>
      <c r="LA467" s="30"/>
      <c r="LB467" s="30"/>
      <c r="LC467" s="30"/>
      <c r="LD467" s="30"/>
      <c r="LE467" s="30"/>
      <c r="LF467" s="30"/>
      <c r="LG467" s="30"/>
      <c r="LH467" s="30"/>
      <c r="LI467" s="30"/>
      <c r="LJ467" s="30"/>
      <c r="LK467" s="30"/>
      <c r="LL467" s="30"/>
      <c r="LM467" s="30"/>
      <c r="LN467" s="30"/>
      <c r="LO467" s="30"/>
      <c r="LP467" s="30"/>
      <c r="LQ467" s="30"/>
      <c r="LR467" s="30"/>
      <c r="LS467" s="30"/>
      <c r="LT467" s="30"/>
    </row>
    <row r="468" spans="1:332" s="31" customFormat="1" ht="126" x14ac:dyDescent="0.25">
      <c r="A468" s="697" t="str">
        <f>CONCATENATE(MUEBLES2[[#This Row],[No..]],"-",MUEBLES2[[#This Row],[No. Area ]],"-",MUEBLES2[[#This Row],[No. Del Bien ]],"-",MUEBLES2[[#This Row],[No. Consecutivo del Bien ]],"-",MUEBLES2[[#This Row],[No. de inventario]])</f>
        <v>01-44-029-002-0462</v>
      </c>
      <c r="B468" s="495"/>
      <c r="C468" s="495" t="s">
        <v>7185</v>
      </c>
      <c r="D468" s="494" t="s">
        <v>4060</v>
      </c>
      <c r="E468" s="495" t="str">
        <f>VLOOKUP(MUEBLES2[[#This Row],[No..]],EDIFICIOS[],2,FALSE)</f>
        <v>PALACIO MUNICIPAL</v>
      </c>
      <c r="F468" s="495" t="str">
        <f>VLOOKUP(MUEBLES2[[#This Row],[No..]],EDIFICIOS[],3,FALSE)</f>
        <v>PALACIO MUNICIPAL, S/N, COLONIA CENTRO</v>
      </c>
      <c r="G468" s="496" t="s">
        <v>4289</v>
      </c>
      <c r="H468" s="494" t="str">
        <f>VLOOKUP(MUEBLES2[[#This Row],[No. Area ]],AREAS[],2,FALSE)</f>
        <v>SEGURIDAD PÚBLICA Y TRÁNSITO MUNICIPAL</v>
      </c>
      <c r="I468" s="496" t="str">
        <f>VLOOKUP(MUEBLES2[[#This Row],[No. Area ]],AREAS[],5,FALSE)</f>
        <v>LIC. MIGUEL ÁNGEL ALDANA  CANO</v>
      </c>
      <c r="J468" s="496">
        <v>253</v>
      </c>
      <c r="K468" s="494" t="str">
        <f>VLOOKUP(MUEBLES2[[#This Row],[Núm. De nomina]],PERSONAL[],2,FALSE)</f>
        <v>C. BRENDA BERENICE MARTÍNEZ ÁNGELES</v>
      </c>
      <c r="L468" s="496" t="str">
        <f>VLOOKUP(MUEBLES2[[#This Row],[Núm. De nomina]],PERSONAL[],3,FALSE)</f>
        <v>OFICIAL DE SEGURIDAD PÚBLICA</v>
      </c>
      <c r="M468" s="494" t="s">
        <v>4720</v>
      </c>
      <c r="N468" s="530" t="s">
        <v>4693</v>
      </c>
      <c r="O468" s="497" t="str">
        <f>VLOOKUP(MUEBLES2[[#This Row],[No. Del Bien ]],BIENES[],2,FALSE)</f>
        <v>BAUMANOMETRO</v>
      </c>
      <c r="P468" s="499" t="s">
        <v>1845</v>
      </c>
      <c r="Q468" s="529" t="s">
        <v>5404</v>
      </c>
      <c r="R468" s="494" t="s">
        <v>1429</v>
      </c>
      <c r="S468" s="494" t="s">
        <v>1430</v>
      </c>
      <c r="T468" s="494">
        <v>34494</v>
      </c>
      <c r="U468" s="495">
        <v>1020</v>
      </c>
      <c r="V468" s="500">
        <v>44348</v>
      </c>
      <c r="W468" s="547"/>
      <c r="X468" s="498"/>
      <c r="Y468" s="498"/>
      <c r="Z468" s="495" t="s">
        <v>1405</v>
      </c>
      <c r="AA468" s="546" t="s">
        <v>7855</v>
      </c>
      <c r="AB468" s="702" t="s">
        <v>1431</v>
      </c>
      <c r="AC468" s="600" t="s">
        <v>7855</v>
      </c>
      <c r="AD468" s="30"/>
      <c r="AE468" s="30"/>
      <c r="AF468" s="30"/>
      <c r="AG468" s="30"/>
      <c r="AH468" s="30"/>
      <c r="AI468" s="30"/>
      <c r="AJ468" s="30"/>
      <c r="AK468" s="30"/>
      <c r="AL468" s="30"/>
      <c r="AM468" s="30"/>
      <c r="AN468" s="30"/>
      <c r="AO468" s="30"/>
      <c r="AP468" s="30"/>
      <c r="AQ468" s="30"/>
      <c r="AR468" s="30"/>
      <c r="AS468" s="30"/>
      <c r="AT468" s="30"/>
      <c r="AU468" s="30"/>
      <c r="AV468" s="30"/>
      <c r="AW468" s="30"/>
      <c r="AX468" s="30"/>
      <c r="AY468" s="30"/>
      <c r="AZ468" s="30"/>
      <c r="BA468" s="30"/>
      <c r="BB468" s="30"/>
      <c r="BC468" s="30"/>
      <c r="BD468" s="30"/>
      <c r="BE468" s="30"/>
      <c r="BF468" s="30"/>
      <c r="BG468" s="30"/>
      <c r="BH468" s="30"/>
      <c r="BI468" s="30"/>
      <c r="BJ468" s="30"/>
      <c r="BK468" s="30"/>
      <c r="BL468" s="30"/>
      <c r="BM468" s="30"/>
      <c r="BN468" s="30"/>
      <c r="BO468" s="30"/>
      <c r="BP468" s="30"/>
      <c r="BQ468" s="30"/>
      <c r="BR468" s="30"/>
      <c r="BS468" s="30"/>
      <c r="BT468" s="30"/>
      <c r="BU468" s="30"/>
      <c r="BV468" s="30"/>
      <c r="BW468" s="30"/>
      <c r="BX468" s="30"/>
      <c r="BY468" s="30"/>
      <c r="BZ468" s="30"/>
      <c r="CA468" s="30"/>
      <c r="CB468" s="30"/>
      <c r="CC468" s="30"/>
      <c r="CD468" s="30"/>
      <c r="CE468" s="30"/>
      <c r="CF468" s="30"/>
      <c r="CG468" s="30"/>
      <c r="CH468" s="30"/>
      <c r="CI468" s="30"/>
      <c r="CJ468" s="30"/>
      <c r="CK468" s="30"/>
      <c r="CL468" s="30"/>
      <c r="CM468" s="30"/>
      <c r="CN468" s="30"/>
      <c r="CO468" s="30"/>
      <c r="CP468" s="30"/>
      <c r="CQ468" s="30"/>
      <c r="CR468" s="30"/>
      <c r="CS468" s="30"/>
      <c r="CT468" s="30"/>
      <c r="CU468" s="30"/>
      <c r="CV468" s="30"/>
      <c r="CW468" s="30"/>
      <c r="CX468" s="30"/>
      <c r="CY468" s="30"/>
      <c r="CZ468" s="30"/>
      <c r="DA468" s="30"/>
      <c r="DB468" s="30"/>
      <c r="DC468" s="30"/>
      <c r="DD468" s="30"/>
      <c r="DE468" s="30"/>
      <c r="DF468" s="30"/>
      <c r="DG468" s="30"/>
      <c r="DH468" s="30"/>
      <c r="DI468" s="30"/>
      <c r="DJ468" s="30"/>
      <c r="DK468" s="30"/>
      <c r="DL468" s="30"/>
      <c r="DM468" s="30"/>
      <c r="DN468" s="30"/>
      <c r="DO468" s="30"/>
      <c r="DP468" s="30"/>
      <c r="DQ468" s="30"/>
      <c r="DR468" s="30"/>
      <c r="DS468" s="30"/>
      <c r="DT468" s="30"/>
      <c r="DU468" s="30"/>
      <c r="DV468" s="30"/>
      <c r="DW468" s="30"/>
      <c r="DX468" s="30"/>
      <c r="DY468" s="30"/>
      <c r="DZ468" s="30"/>
      <c r="EA468" s="30"/>
      <c r="EB468" s="30"/>
      <c r="EC468" s="30"/>
      <c r="ED468" s="30"/>
      <c r="EE468" s="30"/>
      <c r="EF468" s="30"/>
      <c r="EG468" s="30"/>
      <c r="EH468" s="30"/>
      <c r="EI468" s="30"/>
      <c r="EJ468" s="30"/>
      <c r="EK468" s="30"/>
      <c r="EL468" s="30"/>
      <c r="EM468" s="30"/>
      <c r="EN468" s="30"/>
      <c r="EO468" s="30"/>
      <c r="EP468" s="30"/>
      <c r="EQ468" s="30"/>
      <c r="ER468" s="30"/>
      <c r="ES468" s="30"/>
      <c r="ET468" s="30"/>
      <c r="EU468" s="30"/>
      <c r="EV468" s="30"/>
      <c r="EW468" s="30"/>
      <c r="EX468" s="30"/>
      <c r="EY468" s="30"/>
      <c r="EZ468" s="30"/>
      <c r="FA468" s="30"/>
      <c r="FB468" s="30"/>
      <c r="FC468" s="30"/>
      <c r="FD468" s="30"/>
      <c r="FE468" s="30"/>
      <c r="FF468" s="30"/>
      <c r="FG468" s="30"/>
      <c r="FH468" s="30"/>
      <c r="FI468" s="30"/>
      <c r="FJ468" s="30"/>
      <c r="FK468" s="30"/>
      <c r="FL468" s="30"/>
      <c r="FM468" s="30"/>
      <c r="FN468" s="30"/>
      <c r="FO468" s="30"/>
      <c r="FP468" s="30"/>
      <c r="FQ468" s="30"/>
      <c r="FR468" s="30"/>
      <c r="FS468" s="30"/>
      <c r="FT468" s="30"/>
      <c r="FU468" s="30"/>
      <c r="FV468" s="30"/>
      <c r="FW468" s="30"/>
      <c r="FX468" s="30"/>
      <c r="FY468" s="30"/>
      <c r="FZ468" s="30"/>
      <c r="GA468" s="30"/>
      <c r="GB468" s="30"/>
      <c r="GC468" s="30"/>
      <c r="GD468" s="30"/>
      <c r="GE468" s="30"/>
      <c r="GF468" s="30"/>
      <c r="GG468" s="30"/>
      <c r="GH468" s="30"/>
      <c r="GI468" s="30"/>
      <c r="GJ468" s="30"/>
      <c r="GK468" s="30"/>
      <c r="GL468" s="30"/>
      <c r="GM468" s="30"/>
      <c r="GN468" s="30"/>
      <c r="GO468" s="30"/>
      <c r="GP468" s="30"/>
      <c r="GQ468" s="30"/>
      <c r="GR468" s="30"/>
      <c r="GS468" s="30"/>
      <c r="GT468" s="30"/>
      <c r="GU468" s="30"/>
      <c r="GV468" s="30"/>
      <c r="GW468" s="30"/>
      <c r="GX468" s="30"/>
      <c r="GY468" s="30"/>
      <c r="GZ468" s="30"/>
      <c r="HA468" s="30"/>
      <c r="HB468" s="30"/>
      <c r="HC468" s="30"/>
      <c r="HD468" s="30"/>
      <c r="HE468" s="30"/>
      <c r="HF468" s="30"/>
      <c r="HG468" s="30"/>
      <c r="HH468" s="30"/>
      <c r="HI468" s="30"/>
      <c r="HJ468" s="30"/>
      <c r="HK468" s="30"/>
      <c r="HL468" s="30"/>
      <c r="HM468" s="30"/>
      <c r="HN468" s="30"/>
      <c r="HO468" s="30"/>
      <c r="HP468" s="30"/>
      <c r="HQ468" s="30"/>
      <c r="HR468" s="30"/>
      <c r="HS468" s="30"/>
      <c r="HT468" s="30"/>
      <c r="HU468" s="30"/>
      <c r="HV468" s="30"/>
      <c r="HW468" s="30"/>
      <c r="HX468" s="30"/>
      <c r="HY468" s="30"/>
      <c r="HZ468" s="30"/>
      <c r="IA468" s="30"/>
      <c r="IB468" s="30"/>
      <c r="IC468" s="30"/>
      <c r="ID468" s="30"/>
      <c r="IE468" s="30"/>
      <c r="IF468" s="30"/>
      <c r="IG468" s="30"/>
      <c r="IH468" s="30"/>
      <c r="II468" s="30"/>
      <c r="IJ468" s="30"/>
      <c r="IK468" s="30"/>
      <c r="IL468" s="30"/>
      <c r="IM468" s="30"/>
      <c r="IN468" s="30"/>
      <c r="IO468" s="30"/>
      <c r="IP468" s="30"/>
      <c r="IQ468" s="30"/>
      <c r="IR468" s="30"/>
      <c r="IS468" s="30"/>
      <c r="IT468" s="30"/>
      <c r="IU468" s="30"/>
      <c r="IV468" s="30"/>
      <c r="IW468" s="30"/>
      <c r="IX468" s="30"/>
      <c r="IY468" s="30"/>
      <c r="IZ468" s="30"/>
      <c r="JA468" s="30"/>
      <c r="JB468" s="30"/>
      <c r="JC468" s="30"/>
      <c r="JD468" s="30"/>
      <c r="JE468" s="30"/>
      <c r="JF468" s="30"/>
      <c r="JG468" s="30"/>
      <c r="JH468" s="30"/>
      <c r="JI468" s="30"/>
      <c r="JJ468" s="30"/>
      <c r="JK468" s="30"/>
      <c r="JL468" s="30"/>
      <c r="JM468" s="30"/>
      <c r="JN468" s="30"/>
      <c r="JO468" s="30"/>
      <c r="JP468" s="30"/>
      <c r="JQ468" s="30"/>
      <c r="JR468" s="30"/>
      <c r="JS468" s="30"/>
      <c r="JT468" s="30"/>
      <c r="JU468" s="30"/>
      <c r="JV468" s="30"/>
      <c r="JW468" s="30"/>
      <c r="JX468" s="30"/>
      <c r="JY468" s="30"/>
      <c r="JZ468" s="30"/>
      <c r="KA468" s="30"/>
      <c r="KB468" s="30"/>
      <c r="KC468" s="30"/>
      <c r="KD468" s="30"/>
      <c r="KE468" s="30"/>
      <c r="KF468" s="30"/>
      <c r="KG468" s="30"/>
      <c r="KH468" s="30"/>
      <c r="KI468" s="30"/>
      <c r="KJ468" s="30"/>
      <c r="KK468" s="30"/>
      <c r="KL468" s="30"/>
      <c r="KM468" s="30"/>
      <c r="KN468" s="30"/>
      <c r="KO468" s="30"/>
      <c r="KP468" s="30"/>
      <c r="KQ468" s="30"/>
      <c r="KR468" s="30"/>
      <c r="KS468" s="30"/>
      <c r="KT468" s="30"/>
      <c r="KU468" s="30"/>
      <c r="KV468" s="30"/>
      <c r="KW468" s="30"/>
      <c r="KX468" s="30"/>
      <c r="KY468" s="30"/>
      <c r="KZ468" s="30"/>
      <c r="LA468" s="30"/>
      <c r="LB468" s="30"/>
      <c r="LC468" s="30"/>
      <c r="LD468" s="30"/>
      <c r="LE468" s="30"/>
      <c r="LF468" s="30"/>
      <c r="LG468" s="30"/>
      <c r="LH468" s="30"/>
      <c r="LI468" s="30"/>
      <c r="LJ468" s="30"/>
      <c r="LK468" s="30"/>
      <c r="LL468" s="30"/>
      <c r="LM468" s="30"/>
      <c r="LN468" s="30"/>
      <c r="LO468" s="30"/>
      <c r="LP468" s="30"/>
      <c r="LQ468" s="30"/>
      <c r="LR468" s="30"/>
      <c r="LS468" s="30"/>
      <c r="LT468" s="30"/>
    </row>
    <row r="469" spans="1:332" s="31" customFormat="1" ht="126" x14ac:dyDescent="0.25">
      <c r="A469" s="697" t="str">
        <f>CONCATENATE(MUEBLES2[[#This Row],[No..]],"-",MUEBLES2[[#This Row],[No. Area ]],"-",MUEBLES2[[#This Row],[No. Del Bien ]],"-",MUEBLES2[[#This Row],[No. Consecutivo del Bien ]],"-",MUEBLES2[[#This Row],[No. de inventario]])</f>
        <v>01-44-220-002-0463</v>
      </c>
      <c r="B469" s="495"/>
      <c r="C469" s="495" t="s">
        <v>7186</v>
      </c>
      <c r="D469" s="494" t="s">
        <v>4060</v>
      </c>
      <c r="E469" s="495" t="str">
        <f>VLOOKUP(MUEBLES2[[#This Row],[No..]],EDIFICIOS[],2,FALSE)</f>
        <v>PALACIO MUNICIPAL</v>
      </c>
      <c r="F469" s="495" t="str">
        <f>VLOOKUP(MUEBLES2[[#This Row],[No..]],EDIFICIOS[],3,FALSE)</f>
        <v>PALACIO MUNICIPAL, S/N, COLONIA CENTRO</v>
      </c>
      <c r="G469" s="496" t="s">
        <v>4289</v>
      </c>
      <c r="H469" s="494" t="str">
        <f>VLOOKUP(MUEBLES2[[#This Row],[No. Area ]],AREAS[],2,FALSE)</f>
        <v>SEGURIDAD PÚBLICA Y TRÁNSITO MUNICIPAL</v>
      </c>
      <c r="I469" s="496" t="str">
        <f>VLOOKUP(MUEBLES2[[#This Row],[No. Area ]],AREAS[],5,FALSE)</f>
        <v>LIC. MIGUEL ÁNGEL ALDANA  CANO</v>
      </c>
      <c r="J469" s="496">
        <v>234</v>
      </c>
      <c r="K469" s="494" t="str">
        <f>VLOOKUP(MUEBLES2[[#This Row],[Núm. De nomina]],PERSONAL[],2,FALSE)</f>
        <v>C. JOSE LUIS HERNÁNDEZ SERAPIO</v>
      </c>
      <c r="L469" s="496" t="str">
        <f>VLOOKUP(MUEBLES2[[#This Row],[Núm. De nomina]],PERSONAL[],3,FALSE)</f>
        <v>PARAMEDICO</v>
      </c>
      <c r="M469" s="494" t="s">
        <v>4853</v>
      </c>
      <c r="N469" s="530" t="s">
        <v>4693</v>
      </c>
      <c r="O469" s="497" t="str">
        <f>VLOOKUP(MUEBLES2[[#This Row],[No. Del Bien ]],BIENES[],2,FALSE)</f>
        <v>OXIMETRO</v>
      </c>
      <c r="P469" s="499" t="s">
        <v>1432</v>
      </c>
      <c r="Q469" s="529" t="s">
        <v>5405</v>
      </c>
      <c r="R469" s="494" t="s">
        <v>1407</v>
      </c>
      <c r="S469" s="494" t="s">
        <v>1433</v>
      </c>
      <c r="T469" s="494" t="s">
        <v>1434</v>
      </c>
      <c r="U469" s="495">
        <v>1020</v>
      </c>
      <c r="V469" s="500">
        <v>44348</v>
      </c>
      <c r="W469" s="547"/>
      <c r="X469" s="498"/>
      <c r="Y469" s="498"/>
      <c r="Z469" s="495" t="s">
        <v>1405</v>
      </c>
      <c r="AA469" s="546" t="s">
        <v>7855</v>
      </c>
      <c r="AB469" s="702">
        <v>1276</v>
      </c>
      <c r="AC469" s="600" t="s">
        <v>7855</v>
      </c>
      <c r="AD469" s="30"/>
      <c r="AE469" s="30"/>
      <c r="AF469" s="30"/>
      <c r="AG469" s="30"/>
      <c r="AH469" s="30"/>
      <c r="AI469" s="30"/>
      <c r="AJ469" s="30"/>
      <c r="AK469" s="30"/>
      <c r="AL469" s="30"/>
      <c r="AM469" s="30"/>
      <c r="AN469" s="30"/>
      <c r="AO469" s="30"/>
      <c r="AP469" s="30"/>
      <c r="AQ469" s="30"/>
      <c r="AR469" s="30"/>
      <c r="AS469" s="30"/>
      <c r="AT469" s="30"/>
      <c r="AU469" s="30"/>
      <c r="AV469" s="30"/>
      <c r="AW469" s="30"/>
      <c r="AX469" s="30"/>
      <c r="AY469" s="30"/>
      <c r="AZ469" s="30"/>
      <c r="BA469" s="30"/>
      <c r="BB469" s="30"/>
      <c r="BC469" s="30"/>
      <c r="BD469" s="30"/>
      <c r="BE469" s="30"/>
      <c r="BF469" s="30"/>
      <c r="BG469" s="30"/>
      <c r="BH469" s="30"/>
      <c r="BI469" s="30"/>
      <c r="BJ469" s="30"/>
      <c r="BK469" s="30"/>
      <c r="BL469" s="30"/>
      <c r="BM469" s="30"/>
      <c r="BN469" s="30"/>
      <c r="BO469" s="30"/>
      <c r="BP469" s="30"/>
      <c r="BQ469" s="30"/>
      <c r="BR469" s="30"/>
      <c r="BS469" s="30"/>
      <c r="BT469" s="30"/>
      <c r="BU469" s="30"/>
      <c r="BV469" s="30"/>
      <c r="BW469" s="30"/>
      <c r="BX469" s="30"/>
      <c r="BY469" s="30"/>
      <c r="BZ469" s="30"/>
      <c r="CA469" s="30"/>
      <c r="CB469" s="30"/>
      <c r="CC469" s="30"/>
      <c r="CD469" s="30"/>
      <c r="CE469" s="30"/>
      <c r="CF469" s="30"/>
      <c r="CG469" s="30"/>
      <c r="CH469" s="30"/>
      <c r="CI469" s="30"/>
      <c r="CJ469" s="30"/>
      <c r="CK469" s="30"/>
      <c r="CL469" s="30"/>
      <c r="CM469" s="30"/>
      <c r="CN469" s="30"/>
      <c r="CO469" s="30"/>
      <c r="CP469" s="30"/>
      <c r="CQ469" s="30"/>
      <c r="CR469" s="30"/>
      <c r="CS469" s="30"/>
      <c r="CT469" s="30"/>
      <c r="CU469" s="30"/>
      <c r="CV469" s="30"/>
      <c r="CW469" s="30"/>
      <c r="CX469" s="30"/>
      <c r="CY469" s="30"/>
      <c r="CZ469" s="30"/>
      <c r="DA469" s="30"/>
      <c r="DB469" s="30"/>
      <c r="DC469" s="30"/>
      <c r="DD469" s="30"/>
      <c r="DE469" s="30"/>
      <c r="DF469" s="30"/>
      <c r="DG469" s="30"/>
      <c r="DH469" s="30"/>
      <c r="DI469" s="30"/>
      <c r="DJ469" s="30"/>
      <c r="DK469" s="30"/>
      <c r="DL469" s="30"/>
      <c r="DM469" s="30"/>
      <c r="DN469" s="30"/>
      <c r="DO469" s="30"/>
      <c r="DP469" s="30"/>
      <c r="DQ469" s="30"/>
      <c r="DR469" s="30"/>
      <c r="DS469" s="30"/>
      <c r="DT469" s="30"/>
      <c r="DU469" s="30"/>
      <c r="DV469" s="30"/>
      <c r="DW469" s="30"/>
      <c r="DX469" s="30"/>
      <c r="DY469" s="30"/>
      <c r="DZ469" s="30"/>
      <c r="EA469" s="30"/>
      <c r="EB469" s="30"/>
      <c r="EC469" s="30"/>
      <c r="ED469" s="30"/>
      <c r="EE469" s="30"/>
      <c r="EF469" s="30"/>
      <c r="EG469" s="30"/>
      <c r="EH469" s="30"/>
      <c r="EI469" s="30"/>
      <c r="EJ469" s="30"/>
      <c r="EK469" s="30"/>
      <c r="EL469" s="30"/>
      <c r="EM469" s="30"/>
      <c r="EN469" s="30"/>
      <c r="EO469" s="30"/>
      <c r="EP469" s="30"/>
      <c r="EQ469" s="30"/>
      <c r="ER469" s="30"/>
      <c r="ES469" s="30"/>
      <c r="ET469" s="30"/>
      <c r="EU469" s="30"/>
      <c r="EV469" s="30"/>
      <c r="EW469" s="30"/>
      <c r="EX469" s="30"/>
      <c r="EY469" s="30"/>
      <c r="EZ469" s="30"/>
      <c r="FA469" s="30"/>
      <c r="FB469" s="30"/>
      <c r="FC469" s="30"/>
      <c r="FD469" s="30"/>
      <c r="FE469" s="30"/>
      <c r="FF469" s="30"/>
      <c r="FG469" s="30"/>
      <c r="FH469" s="30"/>
      <c r="FI469" s="30"/>
      <c r="FJ469" s="30"/>
      <c r="FK469" s="30"/>
      <c r="FL469" s="30"/>
      <c r="FM469" s="30"/>
      <c r="FN469" s="30"/>
      <c r="FO469" s="30"/>
      <c r="FP469" s="30"/>
      <c r="FQ469" s="30"/>
      <c r="FR469" s="30"/>
      <c r="FS469" s="30"/>
      <c r="FT469" s="30"/>
      <c r="FU469" s="30"/>
      <c r="FV469" s="30"/>
      <c r="FW469" s="30"/>
      <c r="FX469" s="30"/>
      <c r="FY469" s="30"/>
      <c r="FZ469" s="30"/>
      <c r="GA469" s="30"/>
      <c r="GB469" s="30"/>
      <c r="GC469" s="30"/>
      <c r="GD469" s="30"/>
      <c r="GE469" s="30"/>
      <c r="GF469" s="30"/>
      <c r="GG469" s="30"/>
      <c r="GH469" s="30"/>
      <c r="GI469" s="30"/>
      <c r="GJ469" s="30"/>
      <c r="GK469" s="30"/>
      <c r="GL469" s="30"/>
      <c r="GM469" s="30"/>
      <c r="GN469" s="30"/>
      <c r="GO469" s="30"/>
      <c r="GP469" s="30"/>
      <c r="GQ469" s="30"/>
      <c r="GR469" s="30"/>
      <c r="GS469" s="30"/>
      <c r="GT469" s="30"/>
      <c r="GU469" s="30"/>
      <c r="GV469" s="30"/>
      <c r="GW469" s="30"/>
      <c r="GX469" s="30"/>
      <c r="GY469" s="30"/>
      <c r="GZ469" s="30"/>
      <c r="HA469" s="30"/>
      <c r="HB469" s="30"/>
      <c r="HC469" s="30"/>
      <c r="HD469" s="30"/>
      <c r="HE469" s="30"/>
      <c r="HF469" s="30"/>
      <c r="HG469" s="30"/>
      <c r="HH469" s="30"/>
      <c r="HI469" s="30"/>
      <c r="HJ469" s="30"/>
      <c r="HK469" s="30"/>
      <c r="HL469" s="30"/>
      <c r="HM469" s="30"/>
      <c r="HN469" s="30"/>
      <c r="HO469" s="30"/>
      <c r="HP469" s="30"/>
      <c r="HQ469" s="30"/>
      <c r="HR469" s="30"/>
      <c r="HS469" s="30"/>
      <c r="HT469" s="30"/>
      <c r="HU469" s="30"/>
      <c r="HV469" s="30"/>
      <c r="HW469" s="30"/>
      <c r="HX469" s="30"/>
      <c r="HY469" s="30"/>
      <c r="HZ469" s="30"/>
      <c r="IA469" s="30"/>
      <c r="IB469" s="30"/>
      <c r="IC469" s="30"/>
      <c r="ID469" s="30"/>
      <c r="IE469" s="30"/>
      <c r="IF469" s="30"/>
      <c r="IG469" s="30"/>
      <c r="IH469" s="30"/>
      <c r="II469" s="30"/>
      <c r="IJ469" s="30"/>
      <c r="IK469" s="30"/>
      <c r="IL469" s="30"/>
      <c r="IM469" s="30"/>
      <c r="IN469" s="30"/>
      <c r="IO469" s="30"/>
      <c r="IP469" s="30"/>
      <c r="IQ469" s="30"/>
      <c r="IR469" s="30"/>
      <c r="IS469" s="30"/>
      <c r="IT469" s="30"/>
      <c r="IU469" s="30"/>
      <c r="IV469" s="30"/>
      <c r="IW469" s="30"/>
      <c r="IX469" s="30"/>
      <c r="IY469" s="30"/>
      <c r="IZ469" s="30"/>
      <c r="JA469" s="30"/>
      <c r="JB469" s="30"/>
      <c r="JC469" s="30"/>
      <c r="JD469" s="30"/>
      <c r="JE469" s="30"/>
      <c r="JF469" s="30"/>
      <c r="JG469" s="30"/>
      <c r="JH469" s="30"/>
      <c r="JI469" s="30"/>
      <c r="JJ469" s="30"/>
      <c r="JK469" s="30"/>
      <c r="JL469" s="30"/>
      <c r="JM469" s="30"/>
      <c r="JN469" s="30"/>
      <c r="JO469" s="30"/>
      <c r="JP469" s="30"/>
      <c r="JQ469" s="30"/>
      <c r="JR469" s="30"/>
      <c r="JS469" s="30"/>
      <c r="JT469" s="30"/>
      <c r="JU469" s="30"/>
      <c r="JV469" s="30"/>
      <c r="JW469" s="30"/>
      <c r="JX469" s="30"/>
      <c r="JY469" s="30"/>
      <c r="JZ469" s="30"/>
      <c r="KA469" s="30"/>
      <c r="KB469" s="30"/>
      <c r="KC469" s="30"/>
      <c r="KD469" s="30"/>
      <c r="KE469" s="30"/>
      <c r="KF469" s="30"/>
      <c r="KG469" s="30"/>
      <c r="KH469" s="30"/>
      <c r="KI469" s="30"/>
      <c r="KJ469" s="30"/>
      <c r="KK469" s="30"/>
      <c r="KL469" s="30"/>
      <c r="KM469" s="30"/>
      <c r="KN469" s="30"/>
      <c r="KO469" s="30"/>
      <c r="KP469" s="30"/>
      <c r="KQ469" s="30"/>
      <c r="KR469" s="30"/>
      <c r="KS469" s="30"/>
      <c r="KT469" s="30"/>
      <c r="KU469" s="30"/>
      <c r="KV469" s="30"/>
      <c r="KW469" s="30"/>
      <c r="KX469" s="30"/>
      <c r="KY469" s="30"/>
      <c r="KZ469" s="30"/>
      <c r="LA469" s="30"/>
      <c r="LB469" s="30"/>
      <c r="LC469" s="30"/>
      <c r="LD469" s="30"/>
      <c r="LE469" s="30"/>
      <c r="LF469" s="30"/>
      <c r="LG469" s="30"/>
      <c r="LH469" s="30"/>
      <c r="LI469" s="30"/>
      <c r="LJ469" s="30"/>
      <c r="LK469" s="30"/>
      <c r="LL469" s="30"/>
      <c r="LM469" s="30"/>
      <c r="LN469" s="30"/>
      <c r="LO469" s="30"/>
      <c r="LP469" s="30"/>
      <c r="LQ469" s="30"/>
      <c r="LR469" s="30"/>
      <c r="LS469" s="30"/>
      <c r="LT469" s="30"/>
    </row>
    <row r="470" spans="1:332" s="31" customFormat="1" ht="126" x14ac:dyDescent="0.25">
      <c r="A470" s="697" t="str">
        <f>CONCATENATE(MUEBLES2[[#This Row],[No..]],"-",MUEBLES2[[#This Row],[No. Area ]],"-",MUEBLES2[[#This Row],[No. Del Bien ]],"-",MUEBLES2[[#This Row],[No. Consecutivo del Bien ]],"-",MUEBLES2[[#This Row],[No. de inventario]])</f>
        <v>01-44-220-003-0464</v>
      </c>
      <c r="B470" s="495"/>
      <c r="C470" s="495" t="s">
        <v>7187</v>
      </c>
      <c r="D470" s="494" t="s">
        <v>4060</v>
      </c>
      <c r="E470" s="495" t="str">
        <f>VLOOKUP(MUEBLES2[[#This Row],[No..]],EDIFICIOS[],2,FALSE)</f>
        <v>PALACIO MUNICIPAL</v>
      </c>
      <c r="F470" s="495" t="str">
        <f>VLOOKUP(MUEBLES2[[#This Row],[No..]],EDIFICIOS[],3,FALSE)</f>
        <v>PALACIO MUNICIPAL, S/N, COLONIA CENTRO</v>
      </c>
      <c r="G470" s="496" t="s">
        <v>4289</v>
      </c>
      <c r="H470" s="494" t="str">
        <f>VLOOKUP(MUEBLES2[[#This Row],[No. Area ]],AREAS[],2,FALSE)</f>
        <v>SEGURIDAD PÚBLICA Y TRÁNSITO MUNICIPAL</v>
      </c>
      <c r="I470" s="496" t="str">
        <f>VLOOKUP(MUEBLES2[[#This Row],[No. Area ]],AREAS[],5,FALSE)</f>
        <v>LIC. MIGUEL ÁNGEL ALDANA  CANO</v>
      </c>
      <c r="J470" s="496">
        <v>253</v>
      </c>
      <c r="K470" s="494" t="str">
        <f>VLOOKUP(MUEBLES2[[#This Row],[Núm. De nomina]],PERSONAL[],2,FALSE)</f>
        <v>C. BRENDA BERENICE MARTÍNEZ ÁNGELES</v>
      </c>
      <c r="L470" s="496" t="str">
        <f>VLOOKUP(MUEBLES2[[#This Row],[Núm. De nomina]],PERSONAL[],3,FALSE)</f>
        <v>OFICIAL DE SEGURIDAD PÚBLICA</v>
      </c>
      <c r="M470" s="494" t="s">
        <v>4853</v>
      </c>
      <c r="N470" s="530" t="s">
        <v>4694</v>
      </c>
      <c r="O470" s="497" t="str">
        <f>VLOOKUP(MUEBLES2[[#This Row],[No. Del Bien ]],BIENES[],2,FALSE)</f>
        <v>OXIMETRO</v>
      </c>
      <c r="P470" s="499" t="s">
        <v>1846</v>
      </c>
      <c r="Q470" s="529" t="s">
        <v>5406</v>
      </c>
      <c r="R470" s="494" t="s">
        <v>1407</v>
      </c>
      <c r="S470" s="494" t="s">
        <v>1433</v>
      </c>
      <c r="T470" s="494" t="s">
        <v>1435</v>
      </c>
      <c r="U470" s="495">
        <v>1020</v>
      </c>
      <c r="V470" s="500">
        <v>44348</v>
      </c>
      <c r="W470" s="547"/>
      <c r="X470" s="498"/>
      <c r="Y470" s="498"/>
      <c r="Z470" s="495" t="s">
        <v>1405</v>
      </c>
      <c r="AA470" s="546" t="s">
        <v>7855</v>
      </c>
      <c r="AB470" s="702">
        <v>1276</v>
      </c>
      <c r="AC470" s="600" t="s">
        <v>7855</v>
      </c>
      <c r="AD470" s="30"/>
      <c r="AE470" s="30"/>
      <c r="AF470" s="30"/>
      <c r="AG470" s="30"/>
      <c r="AH470" s="30"/>
      <c r="AI470" s="30"/>
      <c r="AJ470" s="30"/>
      <c r="AK470" s="30"/>
      <c r="AL470" s="30"/>
      <c r="AM470" s="30"/>
      <c r="AN470" s="30"/>
      <c r="AO470" s="30"/>
      <c r="AP470" s="30"/>
      <c r="AQ470" s="30"/>
      <c r="AR470" s="30"/>
      <c r="AS470" s="30"/>
      <c r="AT470" s="30"/>
      <c r="AU470" s="30"/>
      <c r="AV470" s="30"/>
      <c r="AW470" s="30"/>
      <c r="AX470" s="30"/>
      <c r="AY470" s="30"/>
      <c r="AZ470" s="30"/>
      <c r="BA470" s="30"/>
      <c r="BB470" s="30"/>
      <c r="BC470" s="30"/>
      <c r="BD470" s="30"/>
      <c r="BE470" s="30"/>
      <c r="BF470" s="30"/>
      <c r="BG470" s="30"/>
      <c r="BH470" s="30"/>
      <c r="BI470" s="30"/>
      <c r="BJ470" s="30"/>
      <c r="BK470" s="30"/>
      <c r="BL470" s="30"/>
      <c r="BM470" s="30"/>
      <c r="BN470" s="30"/>
      <c r="BO470" s="30"/>
      <c r="BP470" s="30"/>
      <c r="BQ470" s="30"/>
      <c r="BR470" s="30"/>
      <c r="BS470" s="30"/>
      <c r="BT470" s="30"/>
      <c r="BU470" s="30"/>
      <c r="BV470" s="30"/>
      <c r="BW470" s="30"/>
      <c r="BX470" s="30"/>
      <c r="BY470" s="30"/>
      <c r="BZ470" s="30"/>
      <c r="CA470" s="30"/>
      <c r="CB470" s="30"/>
      <c r="CC470" s="30"/>
      <c r="CD470" s="30"/>
      <c r="CE470" s="30"/>
      <c r="CF470" s="30"/>
      <c r="CG470" s="30"/>
      <c r="CH470" s="30"/>
      <c r="CI470" s="30"/>
      <c r="CJ470" s="30"/>
      <c r="CK470" s="30"/>
      <c r="CL470" s="30"/>
      <c r="CM470" s="30"/>
      <c r="CN470" s="30"/>
      <c r="CO470" s="30"/>
      <c r="CP470" s="30"/>
      <c r="CQ470" s="30"/>
      <c r="CR470" s="30"/>
      <c r="CS470" s="30"/>
      <c r="CT470" s="30"/>
      <c r="CU470" s="30"/>
      <c r="CV470" s="30"/>
      <c r="CW470" s="30"/>
      <c r="CX470" s="30"/>
      <c r="CY470" s="30"/>
      <c r="CZ470" s="30"/>
      <c r="DA470" s="30"/>
      <c r="DB470" s="30"/>
      <c r="DC470" s="30"/>
      <c r="DD470" s="30"/>
      <c r="DE470" s="30"/>
      <c r="DF470" s="30"/>
      <c r="DG470" s="30"/>
      <c r="DH470" s="30"/>
      <c r="DI470" s="30"/>
      <c r="DJ470" s="30"/>
      <c r="DK470" s="30"/>
      <c r="DL470" s="30"/>
      <c r="DM470" s="30"/>
      <c r="DN470" s="30"/>
      <c r="DO470" s="30"/>
      <c r="DP470" s="30"/>
      <c r="DQ470" s="30"/>
      <c r="DR470" s="30"/>
      <c r="DS470" s="30"/>
      <c r="DT470" s="30"/>
      <c r="DU470" s="30"/>
      <c r="DV470" s="30"/>
      <c r="DW470" s="30"/>
      <c r="DX470" s="30"/>
      <c r="DY470" s="30"/>
      <c r="DZ470" s="30"/>
      <c r="EA470" s="30"/>
      <c r="EB470" s="30"/>
      <c r="EC470" s="30"/>
      <c r="ED470" s="30"/>
      <c r="EE470" s="30"/>
      <c r="EF470" s="30"/>
      <c r="EG470" s="30"/>
      <c r="EH470" s="30"/>
      <c r="EI470" s="30"/>
      <c r="EJ470" s="30"/>
      <c r="EK470" s="30"/>
      <c r="EL470" s="30"/>
      <c r="EM470" s="30"/>
      <c r="EN470" s="30"/>
      <c r="EO470" s="30"/>
      <c r="EP470" s="30"/>
      <c r="EQ470" s="30"/>
      <c r="ER470" s="30"/>
      <c r="ES470" s="30"/>
      <c r="ET470" s="30"/>
      <c r="EU470" s="30"/>
      <c r="EV470" s="30"/>
      <c r="EW470" s="30"/>
      <c r="EX470" s="30"/>
      <c r="EY470" s="30"/>
      <c r="EZ470" s="30"/>
      <c r="FA470" s="30"/>
      <c r="FB470" s="30"/>
      <c r="FC470" s="30"/>
      <c r="FD470" s="30"/>
      <c r="FE470" s="30"/>
      <c r="FF470" s="30"/>
      <c r="FG470" s="30"/>
      <c r="FH470" s="30"/>
      <c r="FI470" s="30"/>
      <c r="FJ470" s="30"/>
      <c r="FK470" s="30"/>
      <c r="FL470" s="30"/>
      <c r="FM470" s="30"/>
      <c r="FN470" s="30"/>
      <c r="FO470" s="30"/>
      <c r="FP470" s="30"/>
      <c r="FQ470" s="30"/>
      <c r="FR470" s="30"/>
      <c r="FS470" s="30"/>
      <c r="FT470" s="30"/>
      <c r="FU470" s="30"/>
      <c r="FV470" s="30"/>
      <c r="FW470" s="30"/>
      <c r="FX470" s="30"/>
      <c r="FY470" s="30"/>
      <c r="FZ470" s="30"/>
      <c r="GA470" s="30"/>
      <c r="GB470" s="30"/>
      <c r="GC470" s="30"/>
      <c r="GD470" s="30"/>
      <c r="GE470" s="30"/>
      <c r="GF470" s="30"/>
      <c r="GG470" s="30"/>
      <c r="GH470" s="30"/>
      <c r="GI470" s="30"/>
      <c r="GJ470" s="30"/>
      <c r="GK470" s="30"/>
      <c r="GL470" s="30"/>
      <c r="GM470" s="30"/>
      <c r="GN470" s="30"/>
      <c r="GO470" s="30"/>
      <c r="GP470" s="30"/>
      <c r="GQ470" s="30"/>
      <c r="GR470" s="30"/>
      <c r="GS470" s="30"/>
      <c r="GT470" s="30"/>
      <c r="GU470" s="30"/>
      <c r="GV470" s="30"/>
      <c r="GW470" s="30"/>
      <c r="GX470" s="30"/>
      <c r="GY470" s="30"/>
      <c r="GZ470" s="30"/>
      <c r="HA470" s="30"/>
      <c r="HB470" s="30"/>
      <c r="HC470" s="30"/>
      <c r="HD470" s="30"/>
      <c r="HE470" s="30"/>
      <c r="HF470" s="30"/>
      <c r="HG470" s="30"/>
      <c r="HH470" s="30"/>
      <c r="HI470" s="30"/>
      <c r="HJ470" s="30"/>
      <c r="HK470" s="30"/>
      <c r="HL470" s="30"/>
      <c r="HM470" s="30"/>
      <c r="HN470" s="30"/>
      <c r="HO470" s="30"/>
      <c r="HP470" s="30"/>
      <c r="HQ470" s="30"/>
      <c r="HR470" s="30"/>
      <c r="HS470" s="30"/>
      <c r="HT470" s="30"/>
      <c r="HU470" s="30"/>
      <c r="HV470" s="30"/>
      <c r="HW470" s="30"/>
      <c r="HX470" s="30"/>
      <c r="HY470" s="30"/>
      <c r="HZ470" s="30"/>
      <c r="IA470" s="30"/>
      <c r="IB470" s="30"/>
      <c r="IC470" s="30"/>
      <c r="ID470" s="30"/>
      <c r="IE470" s="30"/>
      <c r="IF470" s="30"/>
      <c r="IG470" s="30"/>
      <c r="IH470" s="30"/>
      <c r="II470" s="30"/>
      <c r="IJ470" s="30"/>
      <c r="IK470" s="30"/>
      <c r="IL470" s="30"/>
      <c r="IM470" s="30"/>
      <c r="IN470" s="30"/>
      <c r="IO470" s="30"/>
      <c r="IP470" s="30"/>
      <c r="IQ470" s="30"/>
      <c r="IR470" s="30"/>
      <c r="IS470" s="30"/>
      <c r="IT470" s="30"/>
      <c r="IU470" s="30"/>
      <c r="IV470" s="30"/>
      <c r="IW470" s="30"/>
      <c r="IX470" s="30"/>
      <c r="IY470" s="30"/>
      <c r="IZ470" s="30"/>
      <c r="JA470" s="30"/>
      <c r="JB470" s="30"/>
      <c r="JC470" s="30"/>
      <c r="JD470" s="30"/>
      <c r="JE470" s="30"/>
      <c r="JF470" s="30"/>
      <c r="JG470" s="30"/>
      <c r="JH470" s="30"/>
      <c r="JI470" s="30"/>
      <c r="JJ470" s="30"/>
      <c r="JK470" s="30"/>
      <c r="JL470" s="30"/>
      <c r="JM470" s="30"/>
      <c r="JN470" s="30"/>
      <c r="JO470" s="30"/>
      <c r="JP470" s="30"/>
      <c r="JQ470" s="30"/>
      <c r="JR470" s="30"/>
      <c r="JS470" s="30"/>
      <c r="JT470" s="30"/>
      <c r="JU470" s="30"/>
      <c r="JV470" s="30"/>
      <c r="JW470" s="30"/>
      <c r="JX470" s="30"/>
      <c r="JY470" s="30"/>
      <c r="JZ470" s="30"/>
      <c r="KA470" s="30"/>
      <c r="KB470" s="30"/>
      <c r="KC470" s="30"/>
      <c r="KD470" s="30"/>
      <c r="KE470" s="30"/>
      <c r="KF470" s="30"/>
      <c r="KG470" s="30"/>
      <c r="KH470" s="30"/>
      <c r="KI470" s="30"/>
      <c r="KJ470" s="30"/>
      <c r="KK470" s="30"/>
      <c r="KL470" s="30"/>
      <c r="KM470" s="30"/>
      <c r="KN470" s="30"/>
      <c r="KO470" s="30"/>
      <c r="KP470" s="30"/>
      <c r="KQ470" s="30"/>
      <c r="KR470" s="30"/>
      <c r="KS470" s="30"/>
      <c r="KT470" s="30"/>
      <c r="KU470" s="30"/>
      <c r="KV470" s="30"/>
      <c r="KW470" s="30"/>
      <c r="KX470" s="30"/>
      <c r="KY470" s="30"/>
      <c r="KZ470" s="30"/>
      <c r="LA470" s="30"/>
      <c r="LB470" s="30"/>
      <c r="LC470" s="30"/>
      <c r="LD470" s="30"/>
      <c r="LE470" s="30"/>
      <c r="LF470" s="30"/>
      <c r="LG470" s="30"/>
      <c r="LH470" s="30"/>
      <c r="LI470" s="30"/>
      <c r="LJ470" s="30"/>
      <c r="LK470" s="30"/>
      <c r="LL470" s="30"/>
      <c r="LM470" s="30"/>
      <c r="LN470" s="30"/>
      <c r="LO470" s="30"/>
      <c r="LP470" s="30"/>
      <c r="LQ470" s="30"/>
      <c r="LR470" s="30"/>
      <c r="LS470" s="30"/>
      <c r="LT470" s="30"/>
    </row>
    <row r="471" spans="1:332" s="31" customFormat="1" ht="126" x14ac:dyDescent="0.25">
      <c r="A471" s="697" t="str">
        <f>CONCATENATE(MUEBLES2[[#This Row],[No..]],"-",MUEBLES2[[#This Row],[No. Area ]],"-",MUEBLES2[[#This Row],[No. Del Bien ]],"-",MUEBLES2[[#This Row],[No. Consecutivo del Bien ]],"-",MUEBLES2[[#This Row],[No. de inventario]])</f>
        <v>01-44-142-002-0465</v>
      </c>
      <c r="B471" s="495"/>
      <c r="C471" s="495" t="s">
        <v>7188</v>
      </c>
      <c r="D471" s="494" t="s">
        <v>4060</v>
      </c>
      <c r="E471" s="495" t="str">
        <f>VLOOKUP(MUEBLES2[[#This Row],[No..]],EDIFICIOS[],2,FALSE)</f>
        <v>PALACIO MUNICIPAL</v>
      </c>
      <c r="F471" s="495" t="str">
        <f>VLOOKUP(MUEBLES2[[#This Row],[No..]],EDIFICIOS[],3,FALSE)</f>
        <v>PALACIO MUNICIPAL, S/N, COLONIA CENTRO</v>
      </c>
      <c r="G471" s="496" t="s">
        <v>4289</v>
      </c>
      <c r="H471" s="494" t="str">
        <f>VLOOKUP(MUEBLES2[[#This Row],[No. Area ]],AREAS[],2,FALSE)</f>
        <v>SEGURIDAD PÚBLICA Y TRÁNSITO MUNICIPAL</v>
      </c>
      <c r="I471" s="496" t="str">
        <f>VLOOKUP(MUEBLES2[[#This Row],[No. Area ]],AREAS[],5,FALSE)</f>
        <v>LIC. MIGUEL ÁNGEL ALDANA  CANO</v>
      </c>
      <c r="J471" s="496">
        <v>234</v>
      </c>
      <c r="K471" s="494" t="str">
        <f>VLOOKUP(MUEBLES2[[#This Row],[Núm. De nomina]],PERSONAL[],2,FALSE)</f>
        <v>C. JOSE LUIS HERNÁNDEZ SERAPIO</v>
      </c>
      <c r="L471" s="496" t="str">
        <f>VLOOKUP(MUEBLES2[[#This Row],[Núm. De nomina]],PERSONAL[],3,FALSE)</f>
        <v>PARAMEDICO</v>
      </c>
      <c r="M471" s="494" t="s">
        <v>4397</v>
      </c>
      <c r="N471" s="530" t="s">
        <v>4693</v>
      </c>
      <c r="O471" s="497" t="str">
        <f>VLOOKUP(MUEBLES2[[#This Row],[No. Del Bien ]],BIENES[],2,FALSE)</f>
        <v>GLUCÓMETRO</v>
      </c>
      <c r="P471" s="499" t="s">
        <v>1436</v>
      </c>
      <c r="Q471" s="529" t="s">
        <v>5407</v>
      </c>
      <c r="R471" s="494" t="s">
        <v>1437</v>
      </c>
      <c r="S471" s="494" t="s">
        <v>1438</v>
      </c>
      <c r="T471" s="494">
        <v>6316439193</v>
      </c>
      <c r="U471" s="495">
        <v>1020</v>
      </c>
      <c r="V471" s="500">
        <v>44348</v>
      </c>
      <c r="W471" s="547"/>
      <c r="X471" s="498"/>
      <c r="Y471" s="498"/>
      <c r="Z471" s="495" t="s">
        <v>1405</v>
      </c>
      <c r="AA471" s="546" t="s">
        <v>7855</v>
      </c>
      <c r="AB471" s="702">
        <v>853.76</v>
      </c>
      <c r="AC471" s="600" t="s">
        <v>7855</v>
      </c>
      <c r="AD471" s="30"/>
      <c r="AE471" s="30"/>
      <c r="AF471" s="30"/>
      <c r="AG471" s="30"/>
      <c r="AH471" s="30"/>
      <c r="AI471" s="30"/>
      <c r="AJ471" s="30"/>
      <c r="AK471" s="30"/>
      <c r="AL471" s="30"/>
      <c r="AM471" s="30"/>
      <c r="AN471" s="30"/>
      <c r="AO471" s="30"/>
      <c r="AP471" s="30"/>
      <c r="AQ471" s="30"/>
      <c r="AR471" s="30"/>
      <c r="AS471" s="30"/>
      <c r="AT471" s="30"/>
      <c r="AU471" s="30"/>
      <c r="AV471" s="30"/>
      <c r="AW471" s="30"/>
      <c r="AX471" s="30"/>
      <c r="AY471" s="30"/>
      <c r="AZ471" s="30"/>
      <c r="BA471" s="30"/>
      <c r="BB471" s="30"/>
      <c r="BC471" s="30"/>
      <c r="BD471" s="30"/>
      <c r="BE471" s="30"/>
      <c r="BF471" s="30"/>
      <c r="BG471" s="30"/>
      <c r="BH471" s="30"/>
      <c r="BI471" s="30"/>
      <c r="BJ471" s="30"/>
      <c r="BK471" s="30"/>
      <c r="BL471" s="30"/>
      <c r="BM471" s="30"/>
      <c r="BN471" s="30"/>
      <c r="BO471" s="30"/>
      <c r="BP471" s="30"/>
      <c r="BQ471" s="30"/>
      <c r="BR471" s="30"/>
      <c r="BS471" s="30"/>
      <c r="BT471" s="30"/>
      <c r="BU471" s="30"/>
      <c r="BV471" s="30"/>
      <c r="BW471" s="30"/>
      <c r="BX471" s="30"/>
      <c r="BY471" s="30"/>
      <c r="BZ471" s="30"/>
      <c r="CA471" s="30"/>
      <c r="CB471" s="30"/>
      <c r="CC471" s="30"/>
      <c r="CD471" s="30"/>
      <c r="CE471" s="30"/>
      <c r="CF471" s="30"/>
      <c r="CG471" s="30"/>
      <c r="CH471" s="30"/>
      <c r="CI471" s="30"/>
      <c r="CJ471" s="30"/>
      <c r="CK471" s="30"/>
      <c r="CL471" s="30"/>
      <c r="CM471" s="30"/>
      <c r="CN471" s="30"/>
      <c r="CO471" s="30"/>
      <c r="CP471" s="30"/>
      <c r="CQ471" s="30"/>
      <c r="CR471" s="30"/>
      <c r="CS471" s="30"/>
      <c r="CT471" s="30"/>
      <c r="CU471" s="30"/>
      <c r="CV471" s="30"/>
      <c r="CW471" s="30"/>
      <c r="CX471" s="30"/>
      <c r="CY471" s="30"/>
      <c r="CZ471" s="30"/>
      <c r="DA471" s="30"/>
      <c r="DB471" s="30"/>
      <c r="DC471" s="30"/>
      <c r="DD471" s="30"/>
      <c r="DE471" s="30"/>
      <c r="DF471" s="30"/>
      <c r="DG471" s="30"/>
      <c r="DH471" s="30"/>
      <c r="DI471" s="30"/>
      <c r="DJ471" s="30"/>
      <c r="DK471" s="30"/>
      <c r="DL471" s="30"/>
      <c r="DM471" s="30"/>
      <c r="DN471" s="30"/>
      <c r="DO471" s="30"/>
      <c r="DP471" s="30"/>
      <c r="DQ471" s="30"/>
      <c r="DR471" s="30"/>
      <c r="DS471" s="30"/>
      <c r="DT471" s="30"/>
      <c r="DU471" s="30"/>
      <c r="DV471" s="30"/>
      <c r="DW471" s="30"/>
      <c r="DX471" s="30"/>
      <c r="DY471" s="30"/>
      <c r="DZ471" s="30"/>
      <c r="EA471" s="30"/>
      <c r="EB471" s="30"/>
      <c r="EC471" s="30"/>
      <c r="ED471" s="30"/>
      <c r="EE471" s="30"/>
      <c r="EF471" s="30"/>
      <c r="EG471" s="30"/>
      <c r="EH471" s="30"/>
      <c r="EI471" s="30"/>
      <c r="EJ471" s="30"/>
      <c r="EK471" s="30"/>
      <c r="EL471" s="30"/>
      <c r="EM471" s="30"/>
      <c r="EN471" s="30"/>
      <c r="EO471" s="30"/>
      <c r="EP471" s="30"/>
      <c r="EQ471" s="30"/>
      <c r="ER471" s="30"/>
      <c r="ES471" s="30"/>
      <c r="ET471" s="30"/>
      <c r="EU471" s="30"/>
      <c r="EV471" s="30"/>
      <c r="EW471" s="30"/>
      <c r="EX471" s="30"/>
      <c r="EY471" s="30"/>
      <c r="EZ471" s="30"/>
      <c r="FA471" s="30"/>
      <c r="FB471" s="30"/>
      <c r="FC471" s="30"/>
      <c r="FD471" s="30"/>
      <c r="FE471" s="30"/>
      <c r="FF471" s="30"/>
      <c r="FG471" s="30"/>
      <c r="FH471" s="30"/>
      <c r="FI471" s="30"/>
      <c r="FJ471" s="30"/>
      <c r="FK471" s="30"/>
      <c r="FL471" s="30"/>
      <c r="FM471" s="30"/>
      <c r="FN471" s="30"/>
      <c r="FO471" s="30"/>
      <c r="FP471" s="30"/>
      <c r="FQ471" s="30"/>
      <c r="FR471" s="30"/>
      <c r="FS471" s="30"/>
      <c r="FT471" s="30"/>
      <c r="FU471" s="30"/>
      <c r="FV471" s="30"/>
      <c r="FW471" s="30"/>
      <c r="FX471" s="30"/>
      <c r="FY471" s="30"/>
      <c r="FZ471" s="30"/>
      <c r="GA471" s="30"/>
      <c r="GB471" s="30"/>
      <c r="GC471" s="30"/>
      <c r="GD471" s="30"/>
      <c r="GE471" s="30"/>
      <c r="GF471" s="30"/>
      <c r="GG471" s="30"/>
      <c r="GH471" s="30"/>
      <c r="GI471" s="30"/>
      <c r="GJ471" s="30"/>
      <c r="GK471" s="30"/>
      <c r="GL471" s="30"/>
      <c r="GM471" s="30"/>
      <c r="GN471" s="30"/>
      <c r="GO471" s="30"/>
      <c r="GP471" s="30"/>
      <c r="GQ471" s="30"/>
      <c r="GR471" s="30"/>
      <c r="GS471" s="30"/>
      <c r="GT471" s="30"/>
      <c r="GU471" s="30"/>
      <c r="GV471" s="30"/>
      <c r="GW471" s="30"/>
      <c r="GX471" s="30"/>
      <c r="GY471" s="30"/>
      <c r="GZ471" s="30"/>
      <c r="HA471" s="30"/>
      <c r="HB471" s="30"/>
      <c r="HC471" s="30"/>
      <c r="HD471" s="30"/>
      <c r="HE471" s="30"/>
      <c r="HF471" s="30"/>
      <c r="HG471" s="30"/>
      <c r="HH471" s="30"/>
      <c r="HI471" s="30"/>
      <c r="HJ471" s="30"/>
      <c r="HK471" s="30"/>
      <c r="HL471" s="30"/>
      <c r="HM471" s="30"/>
      <c r="HN471" s="30"/>
      <c r="HO471" s="30"/>
      <c r="HP471" s="30"/>
      <c r="HQ471" s="30"/>
      <c r="HR471" s="30"/>
      <c r="HS471" s="30"/>
      <c r="HT471" s="30"/>
      <c r="HU471" s="30"/>
      <c r="HV471" s="30"/>
      <c r="HW471" s="30"/>
      <c r="HX471" s="30"/>
      <c r="HY471" s="30"/>
      <c r="HZ471" s="30"/>
      <c r="IA471" s="30"/>
      <c r="IB471" s="30"/>
      <c r="IC471" s="30"/>
      <c r="ID471" s="30"/>
      <c r="IE471" s="30"/>
      <c r="IF471" s="30"/>
      <c r="IG471" s="30"/>
      <c r="IH471" s="30"/>
      <c r="II471" s="30"/>
      <c r="IJ471" s="30"/>
      <c r="IK471" s="30"/>
      <c r="IL471" s="30"/>
      <c r="IM471" s="30"/>
      <c r="IN471" s="30"/>
      <c r="IO471" s="30"/>
      <c r="IP471" s="30"/>
      <c r="IQ471" s="30"/>
      <c r="IR471" s="30"/>
      <c r="IS471" s="30"/>
      <c r="IT471" s="30"/>
      <c r="IU471" s="30"/>
      <c r="IV471" s="30"/>
      <c r="IW471" s="30"/>
      <c r="IX471" s="30"/>
      <c r="IY471" s="30"/>
      <c r="IZ471" s="30"/>
      <c r="JA471" s="30"/>
      <c r="JB471" s="30"/>
      <c r="JC471" s="30"/>
      <c r="JD471" s="30"/>
      <c r="JE471" s="30"/>
      <c r="JF471" s="30"/>
      <c r="JG471" s="30"/>
      <c r="JH471" s="30"/>
      <c r="JI471" s="30"/>
      <c r="JJ471" s="30"/>
      <c r="JK471" s="30"/>
      <c r="JL471" s="30"/>
      <c r="JM471" s="30"/>
      <c r="JN471" s="30"/>
      <c r="JO471" s="30"/>
      <c r="JP471" s="30"/>
      <c r="JQ471" s="30"/>
      <c r="JR471" s="30"/>
      <c r="JS471" s="30"/>
      <c r="JT471" s="30"/>
      <c r="JU471" s="30"/>
      <c r="JV471" s="30"/>
      <c r="JW471" s="30"/>
      <c r="JX471" s="30"/>
      <c r="JY471" s="30"/>
      <c r="JZ471" s="30"/>
      <c r="KA471" s="30"/>
      <c r="KB471" s="30"/>
      <c r="KC471" s="30"/>
      <c r="KD471" s="30"/>
      <c r="KE471" s="30"/>
      <c r="KF471" s="30"/>
      <c r="KG471" s="30"/>
      <c r="KH471" s="30"/>
      <c r="KI471" s="30"/>
      <c r="KJ471" s="30"/>
      <c r="KK471" s="30"/>
      <c r="KL471" s="30"/>
      <c r="KM471" s="30"/>
      <c r="KN471" s="30"/>
      <c r="KO471" s="30"/>
      <c r="KP471" s="30"/>
      <c r="KQ471" s="30"/>
      <c r="KR471" s="30"/>
      <c r="KS471" s="30"/>
      <c r="KT471" s="30"/>
      <c r="KU471" s="30"/>
      <c r="KV471" s="30"/>
      <c r="KW471" s="30"/>
      <c r="KX471" s="30"/>
      <c r="KY471" s="30"/>
      <c r="KZ471" s="30"/>
      <c r="LA471" s="30"/>
      <c r="LB471" s="30"/>
      <c r="LC471" s="30"/>
      <c r="LD471" s="30"/>
      <c r="LE471" s="30"/>
      <c r="LF471" s="30"/>
      <c r="LG471" s="30"/>
      <c r="LH471" s="30"/>
      <c r="LI471" s="30"/>
      <c r="LJ471" s="30"/>
      <c r="LK471" s="30"/>
      <c r="LL471" s="30"/>
      <c r="LM471" s="30"/>
      <c r="LN471" s="30"/>
      <c r="LO471" s="30"/>
      <c r="LP471" s="30"/>
      <c r="LQ471" s="30"/>
      <c r="LR471" s="30"/>
      <c r="LS471" s="30"/>
      <c r="LT471" s="30"/>
    </row>
    <row r="472" spans="1:332" s="31" customFormat="1" ht="126" x14ac:dyDescent="0.25">
      <c r="A472" s="697" t="str">
        <f>CONCATENATE(MUEBLES2[[#This Row],[No..]],"-",MUEBLES2[[#This Row],[No. Area ]],"-",MUEBLES2[[#This Row],[No. Del Bien ]],"-",MUEBLES2[[#This Row],[No. Consecutivo del Bien ]],"-",MUEBLES2[[#This Row],[No. de inventario]])</f>
        <v>01-44-142-003-0466</v>
      </c>
      <c r="B472" s="495"/>
      <c r="C472" s="495" t="s">
        <v>7189</v>
      </c>
      <c r="D472" s="494" t="s">
        <v>4060</v>
      </c>
      <c r="E472" s="495" t="str">
        <f>VLOOKUP(MUEBLES2[[#This Row],[No..]],EDIFICIOS[],2,FALSE)</f>
        <v>PALACIO MUNICIPAL</v>
      </c>
      <c r="F472" s="495" t="str">
        <f>VLOOKUP(MUEBLES2[[#This Row],[No..]],EDIFICIOS[],3,FALSE)</f>
        <v>PALACIO MUNICIPAL, S/N, COLONIA CENTRO</v>
      </c>
      <c r="G472" s="496" t="s">
        <v>4289</v>
      </c>
      <c r="H472" s="494" t="str">
        <f>VLOOKUP(MUEBLES2[[#This Row],[No. Area ]],AREAS[],2,FALSE)</f>
        <v>SEGURIDAD PÚBLICA Y TRÁNSITO MUNICIPAL</v>
      </c>
      <c r="I472" s="496" t="str">
        <f>VLOOKUP(MUEBLES2[[#This Row],[No. Area ]],AREAS[],5,FALSE)</f>
        <v>LIC. MIGUEL ÁNGEL ALDANA  CANO</v>
      </c>
      <c r="J472" s="496">
        <v>253</v>
      </c>
      <c r="K472" s="494" t="str">
        <f>VLOOKUP(MUEBLES2[[#This Row],[Núm. De nomina]],PERSONAL[],2,FALSE)</f>
        <v>C. BRENDA BERENICE MARTÍNEZ ÁNGELES</v>
      </c>
      <c r="L472" s="496" t="str">
        <f>VLOOKUP(MUEBLES2[[#This Row],[Núm. De nomina]],PERSONAL[],3,FALSE)</f>
        <v>OFICIAL DE SEGURIDAD PÚBLICA</v>
      </c>
      <c r="M472" s="494" t="s">
        <v>4397</v>
      </c>
      <c r="N472" s="530" t="s">
        <v>4694</v>
      </c>
      <c r="O472" s="497" t="str">
        <f>VLOOKUP(MUEBLES2[[#This Row],[No. Del Bien ]],BIENES[],2,FALSE)</f>
        <v>GLUCÓMETRO</v>
      </c>
      <c r="P472" s="499" t="s">
        <v>1847</v>
      </c>
      <c r="Q472" s="529" t="s">
        <v>5408</v>
      </c>
      <c r="R472" s="494" t="s">
        <v>1437</v>
      </c>
      <c r="S472" s="494" t="s">
        <v>1438</v>
      </c>
      <c r="T472" s="494">
        <v>699377001</v>
      </c>
      <c r="U472" s="495">
        <v>1020</v>
      </c>
      <c r="V472" s="500">
        <v>44348</v>
      </c>
      <c r="W472" s="547"/>
      <c r="X472" s="498"/>
      <c r="Y472" s="498"/>
      <c r="Z472" s="495" t="s">
        <v>1405</v>
      </c>
      <c r="AA472" s="546" t="s">
        <v>7855</v>
      </c>
      <c r="AB472" s="702">
        <v>853.76</v>
      </c>
      <c r="AC472" s="600" t="s">
        <v>7855</v>
      </c>
      <c r="AD472" s="30"/>
      <c r="AE472" s="30"/>
      <c r="AF472" s="30"/>
      <c r="AG472" s="30"/>
      <c r="AH472" s="30"/>
      <c r="AI472" s="30"/>
      <c r="AJ472" s="30"/>
      <c r="AK472" s="30"/>
      <c r="AL472" s="30"/>
      <c r="AM472" s="30"/>
      <c r="AN472" s="30"/>
      <c r="AO472" s="30"/>
      <c r="AP472" s="30"/>
      <c r="AQ472" s="30"/>
      <c r="AR472" s="30"/>
      <c r="AS472" s="30"/>
      <c r="AT472" s="30"/>
      <c r="AU472" s="30"/>
      <c r="AV472" s="30"/>
      <c r="AW472" s="30"/>
      <c r="AX472" s="30"/>
      <c r="AY472" s="30"/>
      <c r="AZ472" s="30"/>
      <c r="BA472" s="30"/>
      <c r="BB472" s="30"/>
      <c r="BC472" s="30"/>
      <c r="BD472" s="30"/>
      <c r="BE472" s="30"/>
      <c r="BF472" s="30"/>
      <c r="BG472" s="30"/>
      <c r="BH472" s="30"/>
      <c r="BI472" s="30"/>
      <c r="BJ472" s="30"/>
      <c r="BK472" s="30"/>
      <c r="BL472" s="30"/>
      <c r="BM472" s="30"/>
      <c r="BN472" s="30"/>
      <c r="BO472" s="30"/>
      <c r="BP472" s="30"/>
      <c r="BQ472" s="30"/>
      <c r="BR472" s="30"/>
      <c r="BS472" s="30"/>
      <c r="BT472" s="30"/>
      <c r="BU472" s="30"/>
      <c r="BV472" s="30"/>
      <c r="BW472" s="30"/>
      <c r="BX472" s="30"/>
      <c r="BY472" s="30"/>
      <c r="BZ472" s="30"/>
      <c r="CA472" s="30"/>
      <c r="CB472" s="30"/>
      <c r="CC472" s="30"/>
      <c r="CD472" s="30"/>
      <c r="CE472" s="30"/>
      <c r="CF472" s="30"/>
      <c r="CG472" s="30"/>
      <c r="CH472" s="30"/>
      <c r="CI472" s="30"/>
      <c r="CJ472" s="30"/>
      <c r="CK472" s="30"/>
      <c r="CL472" s="30"/>
      <c r="CM472" s="30"/>
      <c r="CN472" s="30"/>
      <c r="CO472" s="30"/>
      <c r="CP472" s="30"/>
      <c r="CQ472" s="30"/>
      <c r="CR472" s="30"/>
      <c r="CS472" s="30"/>
      <c r="CT472" s="30"/>
      <c r="CU472" s="30"/>
      <c r="CV472" s="30"/>
      <c r="CW472" s="30"/>
      <c r="CX472" s="30"/>
      <c r="CY472" s="30"/>
      <c r="CZ472" s="30"/>
      <c r="DA472" s="30"/>
      <c r="DB472" s="30"/>
      <c r="DC472" s="30"/>
      <c r="DD472" s="30"/>
      <c r="DE472" s="30"/>
      <c r="DF472" s="30"/>
      <c r="DG472" s="30"/>
      <c r="DH472" s="30"/>
      <c r="DI472" s="30"/>
      <c r="DJ472" s="30"/>
      <c r="DK472" s="30"/>
      <c r="DL472" s="30"/>
      <c r="DM472" s="30"/>
      <c r="DN472" s="30"/>
      <c r="DO472" s="30"/>
      <c r="DP472" s="30"/>
      <c r="DQ472" s="30"/>
      <c r="DR472" s="30"/>
      <c r="DS472" s="30"/>
      <c r="DT472" s="30"/>
      <c r="DU472" s="30"/>
      <c r="DV472" s="30"/>
      <c r="DW472" s="30"/>
      <c r="DX472" s="30"/>
      <c r="DY472" s="30"/>
      <c r="DZ472" s="30"/>
      <c r="EA472" s="30"/>
      <c r="EB472" s="30"/>
      <c r="EC472" s="30"/>
      <c r="ED472" s="30"/>
      <c r="EE472" s="30"/>
      <c r="EF472" s="30"/>
      <c r="EG472" s="30"/>
      <c r="EH472" s="30"/>
      <c r="EI472" s="30"/>
      <c r="EJ472" s="30"/>
      <c r="EK472" s="30"/>
      <c r="EL472" s="30"/>
      <c r="EM472" s="30"/>
      <c r="EN472" s="30"/>
      <c r="EO472" s="30"/>
      <c r="EP472" s="30"/>
      <c r="EQ472" s="30"/>
      <c r="ER472" s="30"/>
      <c r="ES472" s="30"/>
      <c r="ET472" s="30"/>
      <c r="EU472" s="30"/>
      <c r="EV472" s="30"/>
      <c r="EW472" s="30"/>
      <c r="EX472" s="30"/>
      <c r="EY472" s="30"/>
      <c r="EZ472" s="30"/>
      <c r="FA472" s="30"/>
      <c r="FB472" s="30"/>
      <c r="FC472" s="30"/>
      <c r="FD472" s="30"/>
      <c r="FE472" s="30"/>
      <c r="FF472" s="30"/>
      <c r="FG472" s="30"/>
      <c r="FH472" s="30"/>
      <c r="FI472" s="30"/>
      <c r="FJ472" s="30"/>
      <c r="FK472" s="30"/>
      <c r="FL472" s="30"/>
      <c r="FM472" s="30"/>
      <c r="FN472" s="30"/>
      <c r="FO472" s="30"/>
      <c r="FP472" s="30"/>
      <c r="FQ472" s="30"/>
      <c r="FR472" s="30"/>
      <c r="FS472" s="30"/>
      <c r="FT472" s="30"/>
      <c r="FU472" s="30"/>
      <c r="FV472" s="30"/>
      <c r="FW472" s="30"/>
      <c r="FX472" s="30"/>
      <c r="FY472" s="30"/>
      <c r="FZ472" s="30"/>
      <c r="GA472" s="30"/>
      <c r="GB472" s="30"/>
      <c r="GC472" s="30"/>
      <c r="GD472" s="30"/>
      <c r="GE472" s="30"/>
      <c r="GF472" s="30"/>
      <c r="GG472" s="30"/>
      <c r="GH472" s="30"/>
      <c r="GI472" s="30"/>
      <c r="GJ472" s="30"/>
      <c r="GK472" s="30"/>
      <c r="GL472" s="30"/>
      <c r="GM472" s="30"/>
      <c r="GN472" s="30"/>
      <c r="GO472" s="30"/>
      <c r="GP472" s="30"/>
      <c r="GQ472" s="30"/>
      <c r="GR472" s="30"/>
      <c r="GS472" s="30"/>
      <c r="GT472" s="30"/>
      <c r="GU472" s="30"/>
      <c r="GV472" s="30"/>
      <c r="GW472" s="30"/>
      <c r="GX472" s="30"/>
      <c r="GY472" s="30"/>
      <c r="GZ472" s="30"/>
      <c r="HA472" s="30"/>
      <c r="HB472" s="30"/>
      <c r="HC472" s="30"/>
      <c r="HD472" s="30"/>
      <c r="HE472" s="30"/>
      <c r="HF472" s="30"/>
      <c r="HG472" s="30"/>
      <c r="HH472" s="30"/>
      <c r="HI472" s="30"/>
      <c r="HJ472" s="30"/>
      <c r="HK472" s="30"/>
      <c r="HL472" s="30"/>
      <c r="HM472" s="30"/>
      <c r="HN472" s="30"/>
      <c r="HO472" s="30"/>
      <c r="HP472" s="30"/>
      <c r="HQ472" s="30"/>
      <c r="HR472" s="30"/>
      <c r="HS472" s="30"/>
      <c r="HT472" s="30"/>
      <c r="HU472" s="30"/>
      <c r="HV472" s="30"/>
      <c r="HW472" s="30"/>
      <c r="HX472" s="30"/>
      <c r="HY472" s="30"/>
      <c r="HZ472" s="30"/>
      <c r="IA472" s="30"/>
      <c r="IB472" s="30"/>
      <c r="IC472" s="30"/>
      <c r="ID472" s="30"/>
      <c r="IE472" s="30"/>
      <c r="IF472" s="30"/>
      <c r="IG472" s="30"/>
      <c r="IH472" s="30"/>
      <c r="II472" s="30"/>
      <c r="IJ472" s="30"/>
      <c r="IK472" s="30"/>
      <c r="IL472" s="30"/>
      <c r="IM472" s="30"/>
      <c r="IN472" s="30"/>
      <c r="IO472" s="30"/>
      <c r="IP472" s="30"/>
      <c r="IQ472" s="30"/>
      <c r="IR472" s="30"/>
      <c r="IS472" s="30"/>
      <c r="IT472" s="30"/>
      <c r="IU472" s="30"/>
      <c r="IV472" s="30"/>
      <c r="IW472" s="30"/>
      <c r="IX472" s="30"/>
      <c r="IY472" s="30"/>
      <c r="IZ472" s="30"/>
      <c r="JA472" s="30"/>
      <c r="JB472" s="30"/>
      <c r="JC472" s="30"/>
      <c r="JD472" s="30"/>
      <c r="JE472" s="30"/>
      <c r="JF472" s="30"/>
      <c r="JG472" s="30"/>
      <c r="JH472" s="30"/>
      <c r="JI472" s="30"/>
      <c r="JJ472" s="30"/>
      <c r="JK472" s="30"/>
      <c r="JL472" s="30"/>
      <c r="JM472" s="30"/>
      <c r="JN472" s="30"/>
      <c r="JO472" s="30"/>
      <c r="JP472" s="30"/>
      <c r="JQ472" s="30"/>
      <c r="JR472" s="30"/>
      <c r="JS472" s="30"/>
      <c r="JT472" s="30"/>
      <c r="JU472" s="30"/>
      <c r="JV472" s="30"/>
      <c r="JW472" s="30"/>
      <c r="JX472" s="30"/>
      <c r="JY472" s="30"/>
      <c r="JZ472" s="30"/>
      <c r="KA472" s="30"/>
      <c r="KB472" s="30"/>
      <c r="KC472" s="30"/>
      <c r="KD472" s="30"/>
      <c r="KE472" s="30"/>
      <c r="KF472" s="30"/>
      <c r="KG472" s="30"/>
      <c r="KH472" s="30"/>
      <c r="KI472" s="30"/>
      <c r="KJ472" s="30"/>
      <c r="KK472" s="30"/>
      <c r="KL472" s="30"/>
      <c r="KM472" s="30"/>
      <c r="KN472" s="30"/>
      <c r="KO472" s="30"/>
      <c r="KP472" s="30"/>
      <c r="KQ472" s="30"/>
      <c r="KR472" s="30"/>
      <c r="KS472" s="30"/>
      <c r="KT472" s="30"/>
      <c r="KU472" s="30"/>
      <c r="KV472" s="30"/>
      <c r="KW472" s="30"/>
      <c r="KX472" s="30"/>
      <c r="KY472" s="30"/>
      <c r="KZ472" s="30"/>
      <c r="LA472" s="30"/>
      <c r="LB472" s="30"/>
      <c r="LC472" s="30"/>
      <c r="LD472" s="30"/>
      <c r="LE472" s="30"/>
      <c r="LF472" s="30"/>
      <c r="LG472" s="30"/>
      <c r="LH472" s="30"/>
      <c r="LI472" s="30"/>
      <c r="LJ472" s="30"/>
      <c r="LK472" s="30"/>
      <c r="LL472" s="30"/>
      <c r="LM472" s="30"/>
      <c r="LN472" s="30"/>
      <c r="LO472" s="30"/>
      <c r="LP472" s="30"/>
      <c r="LQ472" s="30"/>
      <c r="LR472" s="30"/>
      <c r="LS472" s="30"/>
      <c r="LT472" s="30"/>
    </row>
    <row r="473" spans="1:332" s="31" customFormat="1" ht="126" x14ac:dyDescent="0.25">
      <c r="A473" s="677" t="str">
        <f>CONCATENATE(MUEBLES2[[#This Row],[No..]],"-",MUEBLES2[[#This Row],[No. Area ]],"-",MUEBLES2[[#This Row],[No. Del Bien ]],"-",MUEBLES2[[#This Row],[No. Consecutivo del Bien ]],"-",MUEBLES2[[#This Row],[No. de inventario]])</f>
        <v>01-44-071-001-0467</v>
      </c>
      <c r="B473" s="495"/>
      <c r="C473" s="495" t="s">
        <v>7190</v>
      </c>
      <c r="D473" s="494" t="s">
        <v>4060</v>
      </c>
      <c r="E473" s="495" t="str">
        <f>VLOOKUP(MUEBLES2[[#This Row],[No..]],EDIFICIOS[],2,FALSE)</f>
        <v>PALACIO MUNICIPAL</v>
      </c>
      <c r="F473" s="495" t="str">
        <f>VLOOKUP(MUEBLES2[[#This Row],[No..]],EDIFICIOS[],3,FALSE)</f>
        <v>PALACIO MUNICIPAL, S/N, COLONIA CENTRO</v>
      </c>
      <c r="G473" s="496" t="s">
        <v>4289</v>
      </c>
      <c r="H473" s="494" t="str">
        <f>VLOOKUP(MUEBLES2[[#This Row],[No. Area ]],AREAS[],2,FALSE)</f>
        <v>SEGURIDAD PÚBLICA Y TRÁNSITO MUNICIPAL</v>
      </c>
      <c r="I473" s="496" t="str">
        <f>VLOOKUP(MUEBLES2[[#This Row],[No. Area ]],AREAS[],5,FALSE)</f>
        <v>LIC. MIGUEL ÁNGEL ALDANA  CANO</v>
      </c>
      <c r="J473" s="496" t="s">
        <v>4060</v>
      </c>
      <c r="K473" s="494" t="str">
        <f>VLOOKUP(MUEBLES2[[#This Row],[Núm. De nomina]],PERSONAL[],2,FALSE)</f>
        <v>LIC. MIGUEL ÁNGEL ALDANA  CANO</v>
      </c>
      <c r="L473" s="496" t="str">
        <f>VLOOKUP(MUEBLES2[[#This Row],[Núm. De nomina]],PERSONAL[],3,FALSE)</f>
        <v xml:space="preserve">TITULAR </v>
      </c>
      <c r="M473" s="494" t="s">
        <v>4762</v>
      </c>
      <c r="N473" s="530" t="s">
        <v>4692</v>
      </c>
      <c r="O473" s="497" t="str">
        <f>VLOOKUP(MUEBLES2[[#This Row],[No. Del Bien ]],BIENES[],2,FALSE)</f>
        <v xml:space="preserve">CABLE PASA CORRIENTE </v>
      </c>
      <c r="P473" s="499" t="s">
        <v>1439</v>
      </c>
      <c r="Q473" s="529" t="s">
        <v>5409</v>
      </c>
      <c r="R473" s="494" t="s">
        <v>557</v>
      </c>
      <c r="S473" s="494" t="s">
        <v>557</v>
      </c>
      <c r="T473" s="494" t="s">
        <v>557</v>
      </c>
      <c r="U473" s="495">
        <v>1020</v>
      </c>
      <c r="V473" s="500">
        <v>44280</v>
      </c>
      <c r="W473" s="547"/>
      <c r="X473" s="498"/>
      <c r="Y473" s="498"/>
      <c r="Z473" s="495" t="s">
        <v>1405</v>
      </c>
      <c r="AA473" s="538"/>
      <c r="AB473" s="702">
        <v>867.52</v>
      </c>
      <c r="AC473" s="600"/>
      <c r="AD473" s="30"/>
      <c r="AE473" s="30"/>
      <c r="AF473" s="30"/>
      <c r="AG473" s="30"/>
      <c r="AH473" s="30"/>
      <c r="AI473" s="30"/>
      <c r="AJ473" s="30"/>
      <c r="AK473" s="30"/>
      <c r="AL473" s="30"/>
      <c r="AM473" s="30"/>
      <c r="AN473" s="30"/>
      <c r="AO473" s="30"/>
      <c r="AP473" s="30"/>
      <c r="AQ473" s="30"/>
      <c r="AR473" s="30"/>
      <c r="AS473" s="30"/>
      <c r="AT473" s="30"/>
      <c r="AU473" s="30"/>
      <c r="AV473" s="30"/>
      <c r="AW473" s="30"/>
      <c r="AX473" s="30"/>
      <c r="AY473" s="30"/>
      <c r="AZ473" s="30"/>
      <c r="BA473" s="30"/>
      <c r="BB473" s="30"/>
      <c r="BC473" s="30"/>
      <c r="BD473" s="30"/>
      <c r="BE473" s="30"/>
      <c r="BF473" s="30"/>
      <c r="BG473" s="30"/>
      <c r="BH473" s="30"/>
      <c r="BI473" s="30"/>
      <c r="BJ473" s="30"/>
      <c r="BK473" s="30"/>
      <c r="BL473" s="30"/>
      <c r="BM473" s="30"/>
      <c r="BN473" s="30"/>
      <c r="BO473" s="30"/>
      <c r="BP473" s="30"/>
      <c r="BQ473" s="30"/>
      <c r="BR473" s="30"/>
      <c r="BS473" s="30"/>
      <c r="BT473" s="30"/>
      <c r="BU473" s="30"/>
      <c r="BV473" s="30"/>
      <c r="BW473" s="30"/>
      <c r="BX473" s="30"/>
      <c r="BY473" s="30"/>
      <c r="BZ473" s="30"/>
      <c r="CA473" s="30"/>
      <c r="CB473" s="30"/>
      <c r="CC473" s="30"/>
      <c r="CD473" s="30"/>
      <c r="CE473" s="30"/>
      <c r="CF473" s="30"/>
      <c r="CG473" s="30"/>
      <c r="CH473" s="30"/>
      <c r="CI473" s="30"/>
      <c r="CJ473" s="30"/>
      <c r="CK473" s="30"/>
      <c r="CL473" s="30"/>
      <c r="CM473" s="30"/>
      <c r="CN473" s="30"/>
      <c r="CO473" s="30"/>
      <c r="CP473" s="30"/>
      <c r="CQ473" s="30"/>
      <c r="CR473" s="30"/>
      <c r="CS473" s="30"/>
      <c r="CT473" s="30"/>
      <c r="CU473" s="30"/>
      <c r="CV473" s="30"/>
      <c r="CW473" s="30"/>
      <c r="CX473" s="30"/>
      <c r="CY473" s="30"/>
      <c r="CZ473" s="30"/>
      <c r="DA473" s="30"/>
      <c r="DB473" s="30"/>
      <c r="DC473" s="30"/>
      <c r="DD473" s="30"/>
      <c r="DE473" s="30"/>
      <c r="DF473" s="30"/>
      <c r="DG473" s="30"/>
      <c r="DH473" s="30"/>
      <c r="DI473" s="30"/>
      <c r="DJ473" s="30"/>
      <c r="DK473" s="30"/>
      <c r="DL473" s="30"/>
      <c r="DM473" s="30"/>
      <c r="DN473" s="30"/>
      <c r="DO473" s="30"/>
      <c r="DP473" s="30"/>
      <c r="DQ473" s="30"/>
      <c r="DR473" s="30"/>
      <c r="DS473" s="30"/>
      <c r="DT473" s="30"/>
      <c r="DU473" s="30"/>
      <c r="DV473" s="30"/>
      <c r="DW473" s="30"/>
      <c r="DX473" s="30"/>
      <c r="DY473" s="30"/>
      <c r="DZ473" s="30"/>
      <c r="EA473" s="30"/>
      <c r="EB473" s="30"/>
      <c r="EC473" s="30"/>
      <c r="ED473" s="30"/>
      <c r="EE473" s="30"/>
      <c r="EF473" s="30"/>
      <c r="EG473" s="30"/>
      <c r="EH473" s="30"/>
      <c r="EI473" s="30"/>
      <c r="EJ473" s="30"/>
      <c r="EK473" s="30"/>
      <c r="EL473" s="30"/>
      <c r="EM473" s="30"/>
      <c r="EN473" s="30"/>
      <c r="EO473" s="30"/>
      <c r="EP473" s="30"/>
      <c r="EQ473" s="30"/>
      <c r="ER473" s="30"/>
      <c r="ES473" s="30"/>
      <c r="ET473" s="30"/>
      <c r="EU473" s="30"/>
      <c r="EV473" s="30"/>
      <c r="EW473" s="30"/>
      <c r="EX473" s="30"/>
      <c r="EY473" s="30"/>
      <c r="EZ473" s="30"/>
      <c r="FA473" s="30"/>
      <c r="FB473" s="30"/>
      <c r="FC473" s="30"/>
      <c r="FD473" s="30"/>
      <c r="FE473" s="30"/>
      <c r="FF473" s="30"/>
      <c r="FG473" s="30"/>
      <c r="FH473" s="30"/>
      <c r="FI473" s="30"/>
      <c r="FJ473" s="30"/>
      <c r="FK473" s="30"/>
      <c r="FL473" s="30"/>
      <c r="FM473" s="30"/>
      <c r="FN473" s="30"/>
      <c r="FO473" s="30"/>
      <c r="FP473" s="30"/>
      <c r="FQ473" s="30"/>
      <c r="FR473" s="30"/>
      <c r="FS473" s="30"/>
      <c r="FT473" s="30"/>
      <c r="FU473" s="30"/>
      <c r="FV473" s="30"/>
      <c r="FW473" s="30"/>
      <c r="FX473" s="30"/>
      <c r="FY473" s="30"/>
      <c r="FZ473" s="30"/>
      <c r="GA473" s="30"/>
      <c r="GB473" s="30"/>
      <c r="GC473" s="30"/>
      <c r="GD473" s="30"/>
      <c r="GE473" s="30"/>
      <c r="GF473" s="30"/>
      <c r="GG473" s="30"/>
      <c r="GH473" s="30"/>
      <c r="GI473" s="30"/>
      <c r="GJ473" s="30"/>
      <c r="GK473" s="30"/>
      <c r="GL473" s="30"/>
      <c r="GM473" s="30"/>
      <c r="GN473" s="30"/>
      <c r="GO473" s="30"/>
      <c r="GP473" s="30"/>
      <c r="GQ473" s="30"/>
      <c r="GR473" s="30"/>
      <c r="GS473" s="30"/>
      <c r="GT473" s="30"/>
      <c r="GU473" s="30"/>
      <c r="GV473" s="30"/>
      <c r="GW473" s="30"/>
      <c r="GX473" s="30"/>
      <c r="GY473" s="30"/>
      <c r="GZ473" s="30"/>
      <c r="HA473" s="30"/>
      <c r="HB473" s="30"/>
      <c r="HC473" s="30"/>
      <c r="HD473" s="30"/>
      <c r="HE473" s="30"/>
      <c r="HF473" s="30"/>
      <c r="HG473" s="30"/>
      <c r="HH473" s="30"/>
      <c r="HI473" s="30"/>
      <c r="HJ473" s="30"/>
      <c r="HK473" s="30"/>
      <c r="HL473" s="30"/>
      <c r="HM473" s="30"/>
      <c r="HN473" s="30"/>
      <c r="HO473" s="30"/>
      <c r="HP473" s="30"/>
      <c r="HQ473" s="30"/>
      <c r="HR473" s="30"/>
      <c r="HS473" s="30"/>
      <c r="HT473" s="30"/>
      <c r="HU473" s="30"/>
      <c r="HV473" s="30"/>
      <c r="HW473" s="30"/>
      <c r="HX473" s="30"/>
      <c r="HY473" s="30"/>
      <c r="HZ473" s="30"/>
      <c r="IA473" s="30"/>
      <c r="IB473" s="30"/>
      <c r="IC473" s="30"/>
      <c r="ID473" s="30"/>
      <c r="IE473" s="30"/>
      <c r="IF473" s="30"/>
      <c r="IG473" s="30"/>
      <c r="IH473" s="30"/>
      <c r="II473" s="30"/>
      <c r="IJ473" s="30"/>
      <c r="IK473" s="30"/>
      <c r="IL473" s="30"/>
      <c r="IM473" s="30"/>
      <c r="IN473" s="30"/>
      <c r="IO473" s="30"/>
      <c r="IP473" s="30"/>
      <c r="IQ473" s="30"/>
      <c r="IR473" s="30"/>
      <c r="IS473" s="30"/>
      <c r="IT473" s="30"/>
      <c r="IU473" s="30"/>
      <c r="IV473" s="30"/>
      <c r="IW473" s="30"/>
      <c r="IX473" s="30"/>
      <c r="IY473" s="30"/>
      <c r="IZ473" s="30"/>
      <c r="JA473" s="30"/>
      <c r="JB473" s="30"/>
      <c r="JC473" s="30"/>
      <c r="JD473" s="30"/>
      <c r="JE473" s="30"/>
      <c r="JF473" s="30"/>
      <c r="JG473" s="30"/>
      <c r="JH473" s="30"/>
      <c r="JI473" s="30"/>
      <c r="JJ473" s="30"/>
      <c r="JK473" s="30"/>
      <c r="JL473" s="30"/>
      <c r="JM473" s="30"/>
      <c r="JN473" s="30"/>
      <c r="JO473" s="30"/>
      <c r="JP473" s="30"/>
      <c r="JQ473" s="30"/>
      <c r="JR473" s="30"/>
      <c r="JS473" s="30"/>
      <c r="JT473" s="30"/>
      <c r="JU473" s="30"/>
      <c r="JV473" s="30"/>
      <c r="JW473" s="30"/>
      <c r="JX473" s="30"/>
      <c r="JY473" s="30"/>
      <c r="JZ473" s="30"/>
      <c r="KA473" s="30"/>
      <c r="KB473" s="30"/>
      <c r="KC473" s="30"/>
      <c r="KD473" s="30"/>
      <c r="KE473" s="30"/>
      <c r="KF473" s="30"/>
      <c r="KG473" s="30"/>
      <c r="KH473" s="30"/>
      <c r="KI473" s="30"/>
      <c r="KJ473" s="30"/>
      <c r="KK473" s="30"/>
      <c r="KL473" s="30"/>
      <c r="KM473" s="30"/>
      <c r="KN473" s="30"/>
      <c r="KO473" s="30"/>
      <c r="KP473" s="30"/>
      <c r="KQ473" s="30"/>
      <c r="KR473" s="30"/>
      <c r="KS473" s="30"/>
      <c r="KT473" s="30"/>
      <c r="KU473" s="30"/>
      <c r="KV473" s="30"/>
      <c r="KW473" s="30"/>
      <c r="KX473" s="30"/>
      <c r="KY473" s="30"/>
      <c r="KZ473" s="30"/>
      <c r="LA473" s="30"/>
      <c r="LB473" s="30"/>
      <c r="LC473" s="30"/>
      <c r="LD473" s="30"/>
      <c r="LE473" s="30"/>
      <c r="LF473" s="30"/>
      <c r="LG473" s="30"/>
      <c r="LH473" s="30"/>
      <c r="LI473" s="30"/>
      <c r="LJ473" s="30"/>
      <c r="LK473" s="30"/>
      <c r="LL473" s="30"/>
      <c r="LM473" s="30"/>
      <c r="LN473" s="30"/>
      <c r="LO473" s="30"/>
      <c r="LP473" s="30"/>
      <c r="LQ473" s="30"/>
      <c r="LR473" s="30"/>
      <c r="LS473" s="30"/>
      <c r="LT473" s="30"/>
    </row>
    <row r="474" spans="1:332" s="31" customFormat="1" ht="126" x14ac:dyDescent="0.25">
      <c r="A474" s="677" t="str">
        <f>CONCATENATE(MUEBLES2[[#This Row],[No..]],"-",MUEBLES2[[#This Row],[No. Area ]],"-",MUEBLES2[[#This Row],[No. Del Bien ]],"-",MUEBLES2[[#This Row],[No. Consecutivo del Bien ]],"-",MUEBLES2[[#This Row],[No. de inventario]])</f>
        <v>01-44-148-001-0468</v>
      </c>
      <c r="B474" s="495"/>
      <c r="C474" s="495" t="s">
        <v>7191</v>
      </c>
      <c r="D474" s="494" t="s">
        <v>4060</v>
      </c>
      <c r="E474" s="495" t="str">
        <f>VLOOKUP(MUEBLES2[[#This Row],[No..]],EDIFICIOS[],2,FALSE)</f>
        <v>PALACIO MUNICIPAL</v>
      </c>
      <c r="F474" s="495" t="str">
        <f>VLOOKUP(MUEBLES2[[#This Row],[No..]],EDIFICIOS[],3,FALSE)</f>
        <v>PALACIO MUNICIPAL, S/N, COLONIA CENTRO</v>
      </c>
      <c r="G474" s="496" t="s">
        <v>4289</v>
      </c>
      <c r="H474" s="494" t="str">
        <f>VLOOKUP(MUEBLES2[[#This Row],[No. Area ]],AREAS[],2,FALSE)</f>
        <v>SEGURIDAD PÚBLICA Y TRÁNSITO MUNICIPAL</v>
      </c>
      <c r="I474" s="496" t="str">
        <f>VLOOKUP(MUEBLES2[[#This Row],[No. Area ]],AREAS[],5,FALSE)</f>
        <v>LIC. MIGUEL ÁNGEL ALDANA  CANO</v>
      </c>
      <c r="J474" s="496" t="s">
        <v>4060</v>
      </c>
      <c r="K474" s="494" t="str">
        <f>VLOOKUP(MUEBLES2[[#This Row],[Núm. De nomina]],PERSONAL[],2,FALSE)</f>
        <v>LIC. MIGUEL ÁNGEL ALDANA  CANO</v>
      </c>
      <c r="L474" s="496" t="str">
        <f>VLOOKUP(MUEBLES2[[#This Row],[Núm. De nomina]],PERSONAL[],3,FALSE)</f>
        <v xml:space="preserve">TITULAR </v>
      </c>
      <c r="M474" s="494" t="s">
        <v>4401</v>
      </c>
      <c r="N474" s="530" t="s">
        <v>4692</v>
      </c>
      <c r="O474" s="497" t="str">
        <f>VLOOKUP(MUEBLES2[[#This Row],[No. Del Bien ]],BIENES[],2,FALSE)</f>
        <v>HIELERA TÉRMICA</v>
      </c>
      <c r="P474" s="499" t="s">
        <v>1441</v>
      </c>
      <c r="Q474" s="529" t="s">
        <v>5410</v>
      </c>
      <c r="R474" s="494" t="s">
        <v>557</v>
      </c>
      <c r="S474" s="494" t="s">
        <v>557</v>
      </c>
      <c r="T474" s="494" t="s">
        <v>557</v>
      </c>
      <c r="U474" s="495" t="s">
        <v>1440</v>
      </c>
      <c r="V474" s="500">
        <v>44280</v>
      </c>
      <c r="W474" s="547"/>
      <c r="X474" s="498"/>
      <c r="Y474" s="498"/>
      <c r="Z474" s="495" t="s">
        <v>1405</v>
      </c>
      <c r="AA474" s="538"/>
      <c r="AB474" s="702">
        <v>1253.96</v>
      </c>
      <c r="AC474" s="600"/>
      <c r="AD474" s="30"/>
      <c r="AE474" s="30"/>
      <c r="AF474" s="30"/>
      <c r="AG474" s="30"/>
      <c r="AH474" s="30"/>
      <c r="AI474" s="30"/>
      <c r="AJ474" s="30"/>
      <c r="AK474" s="30"/>
      <c r="AL474" s="30"/>
      <c r="AM474" s="30"/>
      <c r="AN474" s="30"/>
      <c r="AO474" s="30"/>
      <c r="AP474" s="30"/>
      <c r="AQ474" s="30"/>
      <c r="AR474" s="30"/>
      <c r="AS474" s="30"/>
      <c r="AT474" s="30"/>
      <c r="AU474" s="30"/>
      <c r="AV474" s="30"/>
      <c r="AW474" s="30"/>
      <c r="AX474" s="30"/>
      <c r="AY474" s="30"/>
      <c r="AZ474" s="30"/>
      <c r="BA474" s="30"/>
      <c r="BB474" s="30"/>
      <c r="BC474" s="30"/>
      <c r="BD474" s="30"/>
      <c r="BE474" s="30"/>
      <c r="BF474" s="30"/>
      <c r="BG474" s="30"/>
      <c r="BH474" s="30"/>
      <c r="BI474" s="30"/>
      <c r="BJ474" s="30"/>
      <c r="BK474" s="30"/>
      <c r="BL474" s="30"/>
      <c r="BM474" s="30"/>
      <c r="BN474" s="30"/>
      <c r="BO474" s="30"/>
      <c r="BP474" s="30"/>
      <c r="BQ474" s="30"/>
      <c r="BR474" s="30"/>
      <c r="BS474" s="30"/>
      <c r="BT474" s="30"/>
      <c r="BU474" s="30"/>
      <c r="BV474" s="30"/>
      <c r="BW474" s="30"/>
      <c r="BX474" s="30"/>
      <c r="BY474" s="30"/>
      <c r="BZ474" s="30"/>
      <c r="CA474" s="30"/>
      <c r="CB474" s="30"/>
      <c r="CC474" s="30"/>
      <c r="CD474" s="30"/>
      <c r="CE474" s="30"/>
      <c r="CF474" s="30"/>
      <c r="CG474" s="30"/>
      <c r="CH474" s="30"/>
      <c r="CI474" s="30"/>
      <c r="CJ474" s="30"/>
      <c r="CK474" s="30"/>
      <c r="CL474" s="30"/>
      <c r="CM474" s="30"/>
      <c r="CN474" s="30"/>
      <c r="CO474" s="30"/>
      <c r="CP474" s="30"/>
      <c r="CQ474" s="30"/>
      <c r="CR474" s="30"/>
      <c r="CS474" s="30"/>
      <c r="CT474" s="30"/>
      <c r="CU474" s="30"/>
      <c r="CV474" s="30"/>
      <c r="CW474" s="30"/>
      <c r="CX474" s="30"/>
      <c r="CY474" s="30"/>
      <c r="CZ474" s="30"/>
      <c r="DA474" s="30"/>
      <c r="DB474" s="30"/>
      <c r="DC474" s="30"/>
      <c r="DD474" s="30"/>
      <c r="DE474" s="30"/>
      <c r="DF474" s="30"/>
      <c r="DG474" s="30"/>
      <c r="DH474" s="30"/>
      <c r="DI474" s="30"/>
      <c r="DJ474" s="30"/>
      <c r="DK474" s="30"/>
      <c r="DL474" s="30"/>
      <c r="DM474" s="30"/>
      <c r="DN474" s="30"/>
      <c r="DO474" s="30"/>
      <c r="DP474" s="30"/>
      <c r="DQ474" s="30"/>
      <c r="DR474" s="30"/>
      <c r="DS474" s="30"/>
      <c r="DT474" s="30"/>
      <c r="DU474" s="30"/>
      <c r="DV474" s="30"/>
      <c r="DW474" s="30"/>
      <c r="DX474" s="30"/>
      <c r="DY474" s="30"/>
      <c r="DZ474" s="30"/>
      <c r="EA474" s="30"/>
      <c r="EB474" s="30"/>
      <c r="EC474" s="30"/>
      <c r="ED474" s="30"/>
      <c r="EE474" s="30"/>
      <c r="EF474" s="30"/>
      <c r="EG474" s="30"/>
      <c r="EH474" s="30"/>
      <c r="EI474" s="30"/>
      <c r="EJ474" s="30"/>
      <c r="EK474" s="30"/>
      <c r="EL474" s="30"/>
      <c r="EM474" s="30"/>
      <c r="EN474" s="30"/>
      <c r="EO474" s="30"/>
      <c r="EP474" s="30"/>
      <c r="EQ474" s="30"/>
      <c r="ER474" s="30"/>
      <c r="ES474" s="30"/>
      <c r="ET474" s="30"/>
      <c r="EU474" s="30"/>
      <c r="EV474" s="30"/>
      <c r="EW474" s="30"/>
      <c r="EX474" s="30"/>
      <c r="EY474" s="30"/>
      <c r="EZ474" s="30"/>
      <c r="FA474" s="30"/>
      <c r="FB474" s="30"/>
      <c r="FC474" s="30"/>
      <c r="FD474" s="30"/>
      <c r="FE474" s="30"/>
      <c r="FF474" s="30"/>
      <c r="FG474" s="30"/>
      <c r="FH474" s="30"/>
      <c r="FI474" s="30"/>
      <c r="FJ474" s="30"/>
      <c r="FK474" s="30"/>
      <c r="FL474" s="30"/>
      <c r="FM474" s="30"/>
      <c r="FN474" s="30"/>
      <c r="FO474" s="30"/>
      <c r="FP474" s="30"/>
      <c r="FQ474" s="30"/>
      <c r="FR474" s="30"/>
      <c r="FS474" s="30"/>
      <c r="FT474" s="30"/>
      <c r="FU474" s="30"/>
      <c r="FV474" s="30"/>
      <c r="FW474" s="30"/>
      <c r="FX474" s="30"/>
      <c r="FY474" s="30"/>
      <c r="FZ474" s="30"/>
      <c r="GA474" s="30"/>
      <c r="GB474" s="30"/>
      <c r="GC474" s="30"/>
      <c r="GD474" s="30"/>
      <c r="GE474" s="30"/>
      <c r="GF474" s="30"/>
      <c r="GG474" s="30"/>
      <c r="GH474" s="30"/>
      <c r="GI474" s="30"/>
      <c r="GJ474" s="30"/>
      <c r="GK474" s="30"/>
      <c r="GL474" s="30"/>
      <c r="GM474" s="30"/>
      <c r="GN474" s="30"/>
      <c r="GO474" s="30"/>
      <c r="GP474" s="30"/>
      <c r="GQ474" s="30"/>
      <c r="GR474" s="30"/>
      <c r="GS474" s="30"/>
      <c r="GT474" s="30"/>
      <c r="GU474" s="30"/>
      <c r="GV474" s="30"/>
      <c r="GW474" s="30"/>
      <c r="GX474" s="30"/>
      <c r="GY474" s="30"/>
      <c r="GZ474" s="30"/>
      <c r="HA474" s="30"/>
      <c r="HB474" s="30"/>
      <c r="HC474" s="30"/>
      <c r="HD474" s="30"/>
      <c r="HE474" s="30"/>
      <c r="HF474" s="30"/>
      <c r="HG474" s="30"/>
      <c r="HH474" s="30"/>
      <c r="HI474" s="30"/>
      <c r="HJ474" s="30"/>
      <c r="HK474" s="30"/>
      <c r="HL474" s="30"/>
      <c r="HM474" s="30"/>
      <c r="HN474" s="30"/>
      <c r="HO474" s="30"/>
      <c r="HP474" s="30"/>
      <c r="HQ474" s="30"/>
      <c r="HR474" s="30"/>
      <c r="HS474" s="30"/>
      <c r="HT474" s="30"/>
      <c r="HU474" s="30"/>
      <c r="HV474" s="30"/>
      <c r="HW474" s="30"/>
      <c r="HX474" s="30"/>
      <c r="HY474" s="30"/>
      <c r="HZ474" s="30"/>
      <c r="IA474" s="30"/>
      <c r="IB474" s="30"/>
      <c r="IC474" s="30"/>
      <c r="ID474" s="30"/>
      <c r="IE474" s="30"/>
      <c r="IF474" s="30"/>
      <c r="IG474" s="30"/>
      <c r="IH474" s="30"/>
      <c r="II474" s="30"/>
      <c r="IJ474" s="30"/>
      <c r="IK474" s="30"/>
      <c r="IL474" s="30"/>
      <c r="IM474" s="30"/>
      <c r="IN474" s="30"/>
      <c r="IO474" s="30"/>
      <c r="IP474" s="30"/>
      <c r="IQ474" s="30"/>
      <c r="IR474" s="30"/>
      <c r="IS474" s="30"/>
      <c r="IT474" s="30"/>
      <c r="IU474" s="30"/>
      <c r="IV474" s="30"/>
      <c r="IW474" s="30"/>
      <c r="IX474" s="30"/>
      <c r="IY474" s="30"/>
      <c r="IZ474" s="30"/>
      <c r="JA474" s="30"/>
      <c r="JB474" s="30"/>
      <c r="JC474" s="30"/>
      <c r="JD474" s="30"/>
      <c r="JE474" s="30"/>
      <c r="JF474" s="30"/>
      <c r="JG474" s="30"/>
      <c r="JH474" s="30"/>
      <c r="JI474" s="30"/>
      <c r="JJ474" s="30"/>
      <c r="JK474" s="30"/>
      <c r="JL474" s="30"/>
      <c r="JM474" s="30"/>
      <c r="JN474" s="30"/>
      <c r="JO474" s="30"/>
      <c r="JP474" s="30"/>
      <c r="JQ474" s="30"/>
      <c r="JR474" s="30"/>
      <c r="JS474" s="30"/>
      <c r="JT474" s="30"/>
      <c r="JU474" s="30"/>
      <c r="JV474" s="30"/>
      <c r="JW474" s="30"/>
      <c r="JX474" s="30"/>
      <c r="JY474" s="30"/>
      <c r="JZ474" s="30"/>
      <c r="KA474" s="30"/>
      <c r="KB474" s="30"/>
      <c r="KC474" s="30"/>
      <c r="KD474" s="30"/>
      <c r="KE474" s="30"/>
      <c r="KF474" s="30"/>
      <c r="KG474" s="30"/>
      <c r="KH474" s="30"/>
      <c r="KI474" s="30"/>
      <c r="KJ474" s="30"/>
      <c r="KK474" s="30"/>
      <c r="KL474" s="30"/>
      <c r="KM474" s="30"/>
      <c r="KN474" s="30"/>
      <c r="KO474" s="30"/>
      <c r="KP474" s="30"/>
      <c r="KQ474" s="30"/>
      <c r="KR474" s="30"/>
      <c r="KS474" s="30"/>
      <c r="KT474" s="30"/>
      <c r="KU474" s="30"/>
      <c r="KV474" s="30"/>
      <c r="KW474" s="30"/>
      <c r="KX474" s="30"/>
      <c r="KY474" s="30"/>
      <c r="KZ474" s="30"/>
      <c r="LA474" s="30"/>
      <c r="LB474" s="30"/>
      <c r="LC474" s="30"/>
      <c r="LD474" s="30"/>
      <c r="LE474" s="30"/>
      <c r="LF474" s="30"/>
      <c r="LG474" s="30"/>
      <c r="LH474" s="30"/>
      <c r="LI474" s="30"/>
      <c r="LJ474" s="30"/>
      <c r="LK474" s="30"/>
      <c r="LL474" s="30"/>
      <c r="LM474" s="30"/>
      <c r="LN474" s="30"/>
      <c r="LO474" s="30"/>
      <c r="LP474" s="30"/>
      <c r="LQ474" s="30"/>
      <c r="LR474" s="30"/>
      <c r="LS474" s="30"/>
      <c r="LT474" s="30"/>
    </row>
    <row r="475" spans="1:332" s="31" customFormat="1" ht="94.5" x14ac:dyDescent="0.25">
      <c r="A475" s="677" t="str">
        <f>CONCATENATE(MUEBLES2[[#This Row],[No..]],"-",MUEBLES2[[#This Row],[No. Area ]],"-",MUEBLES2[[#This Row],[No. Del Bien ]],"-",MUEBLES2[[#This Row],[No. Consecutivo del Bien ]],"-",MUEBLES2[[#This Row],[No. de inventario]])</f>
        <v>01-24-059-001-0469</v>
      </c>
      <c r="B475" s="495"/>
      <c r="C475" s="495" t="s">
        <v>7192</v>
      </c>
      <c r="D475" s="494" t="s">
        <v>4060</v>
      </c>
      <c r="E475" s="495" t="str">
        <f>VLOOKUP(MUEBLES2[[#This Row],[No..]],EDIFICIOS[],2,FALSE)</f>
        <v>PALACIO MUNICIPAL</v>
      </c>
      <c r="F475" s="495" t="str">
        <f>VLOOKUP(MUEBLES2[[#This Row],[No..]],EDIFICIOS[],3,FALSE)</f>
        <v>PALACIO MUNICIPAL, S/N, COLONIA CENTRO</v>
      </c>
      <c r="G475" s="496" t="s">
        <v>4269</v>
      </c>
      <c r="H475" s="494" t="str">
        <f>VLOOKUP(MUEBLES2[[#This Row],[No. Area ]],AREAS[],2,FALSE)</f>
        <v>TESORERÍA MUNICIPAL</v>
      </c>
      <c r="I475" s="496" t="str">
        <f>VLOOKUP(MUEBLES2[[#This Row],[No. Area ]],AREAS[],5,FALSE)</f>
        <v>C. P. NOHEMI VIRIDIANA CORTEZ MONTER</v>
      </c>
      <c r="J475" s="496">
        <v>138</v>
      </c>
      <c r="K475" s="494" t="str">
        <f>VLOOKUP(MUEBLES2[[#This Row],[Núm. De nomina]],PERSONAL[],2,FALSE)</f>
        <v>C. P. NOHEMI VIRIDIANA CORTEZ MONTER</v>
      </c>
      <c r="L475" s="496" t="str">
        <f>VLOOKUP(MUEBLES2[[#This Row],[Núm. De nomina]],PERSONAL[],3,FALSE)</f>
        <v>TITULAR</v>
      </c>
      <c r="M475" s="494" t="s">
        <v>4750</v>
      </c>
      <c r="N475" s="530" t="s">
        <v>4692</v>
      </c>
      <c r="O475" s="497" t="str">
        <f>VLOOKUP(MUEBLES2[[#This Row],[No. Del Bien ]],BIENES[],2,FALSE)</f>
        <v>CARGADOR</v>
      </c>
      <c r="P475" s="499" t="s">
        <v>1442</v>
      </c>
      <c r="Q475" s="529" t="s">
        <v>5411</v>
      </c>
      <c r="R475" s="494" t="s">
        <v>22</v>
      </c>
      <c r="S475" s="494" t="s">
        <v>472</v>
      </c>
      <c r="T475" s="494" t="s">
        <v>1443</v>
      </c>
      <c r="U475" s="495"/>
      <c r="V475" s="532">
        <v>44348</v>
      </c>
      <c r="W475" s="547"/>
      <c r="X475" s="498">
        <v>650</v>
      </c>
      <c r="Y475" s="498"/>
      <c r="Z475" s="510" t="s">
        <v>1405</v>
      </c>
      <c r="AA475" s="510"/>
      <c r="AB475" s="702">
        <v>650</v>
      </c>
      <c r="AC475" s="600">
        <v>120</v>
      </c>
      <c r="AD475" s="30"/>
      <c r="AE475" s="30"/>
      <c r="AF475" s="30"/>
      <c r="AG475" s="30"/>
      <c r="AH475" s="30"/>
      <c r="AI475" s="30"/>
      <c r="AJ475" s="30"/>
      <c r="AK475" s="30"/>
      <c r="AL475" s="30"/>
      <c r="AM475" s="30"/>
      <c r="AN475" s="30"/>
      <c r="AO475" s="30"/>
      <c r="AP475" s="30"/>
      <c r="AQ475" s="30"/>
      <c r="AR475" s="30"/>
      <c r="AS475" s="30"/>
      <c r="AT475" s="30"/>
      <c r="AU475" s="30"/>
      <c r="AV475" s="30"/>
      <c r="AW475" s="30"/>
      <c r="AX475" s="30"/>
      <c r="AY475" s="30"/>
      <c r="AZ475" s="30"/>
      <c r="BA475" s="30"/>
      <c r="BB475" s="30"/>
      <c r="BC475" s="30"/>
      <c r="BD475" s="30"/>
      <c r="BE475" s="30"/>
      <c r="BF475" s="30"/>
      <c r="BG475" s="30"/>
      <c r="BH475" s="30"/>
      <c r="BI475" s="30"/>
      <c r="BJ475" s="30"/>
      <c r="BK475" s="30"/>
      <c r="BL475" s="30"/>
      <c r="BM475" s="30"/>
      <c r="BN475" s="30"/>
      <c r="BO475" s="30"/>
      <c r="BP475" s="30"/>
      <c r="BQ475" s="30"/>
      <c r="BR475" s="30"/>
      <c r="BS475" s="30"/>
      <c r="BT475" s="30"/>
      <c r="BU475" s="30"/>
      <c r="BV475" s="30"/>
      <c r="BW475" s="30"/>
      <c r="BX475" s="30"/>
      <c r="BY475" s="30"/>
      <c r="BZ475" s="30"/>
      <c r="CA475" s="30"/>
      <c r="CB475" s="30"/>
      <c r="CC475" s="30"/>
      <c r="CD475" s="30"/>
      <c r="CE475" s="30"/>
      <c r="CF475" s="30"/>
      <c r="CG475" s="30"/>
      <c r="CH475" s="30"/>
      <c r="CI475" s="30"/>
      <c r="CJ475" s="30"/>
      <c r="CK475" s="30"/>
      <c r="CL475" s="30"/>
      <c r="CM475" s="30"/>
      <c r="CN475" s="30"/>
      <c r="CO475" s="30"/>
      <c r="CP475" s="30"/>
      <c r="CQ475" s="30"/>
      <c r="CR475" s="30"/>
      <c r="CS475" s="30"/>
      <c r="CT475" s="30"/>
      <c r="CU475" s="30"/>
      <c r="CV475" s="30"/>
      <c r="CW475" s="30"/>
      <c r="CX475" s="30"/>
      <c r="CY475" s="30"/>
      <c r="CZ475" s="30"/>
      <c r="DA475" s="30"/>
      <c r="DB475" s="30"/>
      <c r="DC475" s="30"/>
      <c r="DD475" s="30"/>
      <c r="DE475" s="30"/>
      <c r="DF475" s="30"/>
      <c r="DG475" s="30"/>
      <c r="DH475" s="30"/>
      <c r="DI475" s="30"/>
      <c r="DJ475" s="30"/>
      <c r="DK475" s="30"/>
      <c r="DL475" s="30"/>
      <c r="DM475" s="30"/>
      <c r="DN475" s="30"/>
      <c r="DO475" s="30"/>
      <c r="DP475" s="30"/>
      <c r="DQ475" s="30"/>
      <c r="DR475" s="30"/>
      <c r="DS475" s="30"/>
      <c r="DT475" s="30"/>
      <c r="DU475" s="30"/>
      <c r="DV475" s="30"/>
      <c r="DW475" s="30"/>
      <c r="DX475" s="30"/>
      <c r="DY475" s="30"/>
      <c r="DZ475" s="30"/>
      <c r="EA475" s="30"/>
      <c r="EB475" s="30"/>
      <c r="EC475" s="30"/>
      <c r="ED475" s="30"/>
      <c r="EE475" s="30"/>
      <c r="EF475" s="30"/>
      <c r="EG475" s="30"/>
      <c r="EH475" s="30"/>
      <c r="EI475" s="30"/>
      <c r="EJ475" s="30"/>
      <c r="EK475" s="30"/>
      <c r="EL475" s="30"/>
      <c r="EM475" s="30"/>
      <c r="EN475" s="30"/>
      <c r="EO475" s="30"/>
      <c r="EP475" s="30"/>
      <c r="EQ475" s="30"/>
      <c r="ER475" s="30"/>
      <c r="ES475" s="30"/>
      <c r="ET475" s="30"/>
      <c r="EU475" s="30"/>
      <c r="EV475" s="30"/>
      <c r="EW475" s="30"/>
      <c r="EX475" s="30"/>
      <c r="EY475" s="30"/>
      <c r="EZ475" s="30"/>
      <c r="FA475" s="30"/>
      <c r="FB475" s="30"/>
      <c r="FC475" s="30"/>
      <c r="FD475" s="30"/>
      <c r="FE475" s="30"/>
      <c r="FF475" s="30"/>
      <c r="FG475" s="30"/>
      <c r="FH475" s="30"/>
      <c r="FI475" s="30"/>
      <c r="FJ475" s="30"/>
      <c r="FK475" s="30"/>
      <c r="FL475" s="30"/>
      <c r="FM475" s="30"/>
      <c r="FN475" s="30"/>
      <c r="FO475" s="30"/>
      <c r="FP475" s="30"/>
      <c r="FQ475" s="30"/>
      <c r="FR475" s="30"/>
      <c r="FS475" s="30"/>
      <c r="FT475" s="30"/>
      <c r="FU475" s="30"/>
      <c r="FV475" s="30"/>
      <c r="FW475" s="30"/>
      <c r="FX475" s="30"/>
      <c r="FY475" s="30"/>
      <c r="FZ475" s="30"/>
      <c r="GA475" s="30"/>
      <c r="GB475" s="30"/>
      <c r="GC475" s="30"/>
      <c r="GD475" s="30"/>
      <c r="GE475" s="30"/>
      <c r="GF475" s="30"/>
      <c r="GG475" s="30"/>
      <c r="GH475" s="30"/>
      <c r="GI475" s="30"/>
      <c r="GJ475" s="30"/>
      <c r="GK475" s="30"/>
      <c r="GL475" s="30"/>
      <c r="GM475" s="30"/>
      <c r="GN475" s="30"/>
      <c r="GO475" s="30"/>
      <c r="GP475" s="30"/>
      <c r="GQ475" s="30"/>
      <c r="GR475" s="30"/>
      <c r="GS475" s="30"/>
      <c r="GT475" s="30"/>
      <c r="GU475" s="30"/>
      <c r="GV475" s="30"/>
      <c r="GW475" s="30"/>
      <c r="GX475" s="30"/>
      <c r="GY475" s="30"/>
      <c r="GZ475" s="30"/>
      <c r="HA475" s="30"/>
      <c r="HB475" s="30"/>
      <c r="HC475" s="30"/>
      <c r="HD475" s="30"/>
      <c r="HE475" s="30"/>
      <c r="HF475" s="30"/>
      <c r="HG475" s="30"/>
      <c r="HH475" s="30"/>
      <c r="HI475" s="30"/>
      <c r="HJ475" s="30"/>
      <c r="HK475" s="30"/>
      <c r="HL475" s="30"/>
      <c r="HM475" s="30"/>
      <c r="HN475" s="30"/>
      <c r="HO475" s="30"/>
      <c r="HP475" s="30"/>
      <c r="HQ475" s="30"/>
      <c r="HR475" s="30"/>
      <c r="HS475" s="30"/>
      <c r="HT475" s="30"/>
      <c r="HU475" s="30"/>
      <c r="HV475" s="30"/>
      <c r="HW475" s="30"/>
      <c r="HX475" s="30"/>
      <c r="HY475" s="30"/>
      <c r="HZ475" s="30"/>
      <c r="IA475" s="30"/>
      <c r="IB475" s="30"/>
      <c r="IC475" s="30"/>
      <c r="ID475" s="30"/>
      <c r="IE475" s="30"/>
      <c r="IF475" s="30"/>
      <c r="IG475" s="30"/>
      <c r="IH475" s="30"/>
      <c r="II475" s="30"/>
      <c r="IJ475" s="30"/>
      <c r="IK475" s="30"/>
      <c r="IL475" s="30"/>
      <c r="IM475" s="30"/>
      <c r="IN475" s="30"/>
      <c r="IO475" s="30"/>
      <c r="IP475" s="30"/>
      <c r="IQ475" s="30"/>
      <c r="IR475" s="30"/>
      <c r="IS475" s="30"/>
      <c r="IT475" s="30"/>
      <c r="IU475" s="30"/>
      <c r="IV475" s="30"/>
      <c r="IW475" s="30"/>
      <c r="IX475" s="30"/>
      <c r="IY475" s="30"/>
      <c r="IZ475" s="30"/>
      <c r="JA475" s="30"/>
      <c r="JB475" s="30"/>
      <c r="JC475" s="30"/>
      <c r="JD475" s="30"/>
      <c r="JE475" s="30"/>
      <c r="JF475" s="30"/>
      <c r="JG475" s="30"/>
      <c r="JH475" s="30"/>
      <c r="JI475" s="30"/>
      <c r="JJ475" s="30"/>
      <c r="JK475" s="30"/>
      <c r="JL475" s="30"/>
      <c r="JM475" s="30"/>
      <c r="JN475" s="30"/>
      <c r="JO475" s="30"/>
      <c r="JP475" s="30"/>
      <c r="JQ475" s="30"/>
      <c r="JR475" s="30"/>
      <c r="JS475" s="30"/>
      <c r="JT475" s="30"/>
      <c r="JU475" s="30"/>
      <c r="JV475" s="30"/>
      <c r="JW475" s="30"/>
      <c r="JX475" s="30"/>
      <c r="JY475" s="30"/>
      <c r="JZ475" s="30"/>
      <c r="KA475" s="30"/>
      <c r="KB475" s="30"/>
      <c r="KC475" s="30"/>
      <c r="KD475" s="30"/>
      <c r="KE475" s="30"/>
      <c r="KF475" s="30"/>
      <c r="KG475" s="30"/>
      <c r="KH475" s="30"/>
      <c r="KI475" s="30"/>
      <c r="KJ475" s="30"/>
      <c r="KK475" s="30"/>
      <c r="KL475" s="30"/>
      <c r="KM475" s="30"/>
      <c r="KN475" s="30"/>
      <c r="KO475" s="30"/>
      <c r="KP475" s="30"/>
      <c r="KQ475" s="30"/>
      <c r="KR475" s="30"/>
      <c r="KS475" s="30"/>
      <c r="KT475" s="30"/>
      <c r="KU475" s="30"/>
      <c r="KV475" s="30"/>
      <c r="KW475" s="30"/>
      <c r="KX475" s="30"/>
      <c r="KY475" s="30"/>
      <c r="KZ475" s="30"/>
      <c r="LA475" s="30"/>
      <c r="LB475" s="30"/>
      <c r="LC475" s="30"/>
      <c r="LD475" s="30"/>
      <c r="LE475" s="30"/>
      <c r="LF475" s="30"/>
      <c r="LG475" s="30"/>
      <c r="LH475" s="30"/>
      <c r="LI475" s="30"/>
      <c r="LJ475" s="30"/>
      <c r="LK475" s="30"/>
      <c r="LL475" s="30"/>
      <c r="LM475" s="30"/>
      <c r="LN475" s="30"/>
      <c r="LO475" s="30"/>
      <c r="LP475" s="30"/>
      <c r="LQ475" s="30"/>
      <c r="LR475" s="30"/>
      <c r="LS475" s="30"/>
      <c r="LT475" s="30"/>
    </row>
    <row r="476" spans="1:332" s="31" customFormat="1" ht="78.75" x14ac:dyDescent="0.25">
      <c r="A476" s="677" t="str">
        <f>CONCATENATE(MUEBLES2[[#This Row],[No..]],"-",MUEBLES2[[#This Row],[No. Area ]],"-",MUEBLES2[[#This Row],[No. Del Bien ]],"-",MUEBLES2[[#This Row],[No. Consecutivo del Bien ]],"-",MUEBLES2[[#This Row],[No. de inventario]])</f>
        <v>01-24-208-001-0470</v>
      </c>
      <c r="B476" s="495"/>
      <c r="C476" s="495" t="s">
        <v>7193</v>
      </c>
      <c r="D476" s="494" t="s">
        <v>4060</v>
      </c>
      <c r="E476" s="495" t="str">
        <f>VLOOKUP(MUEBLES2[[#This Row],[No..]],EDIFICIOS[],2,FALSE)</f>
        <v>PALACIO MUNICIPAL</v>
      </c>
      <c r="F476" s="495" t="str">
        <f>VLOOKUP(MUEBLES2[[#This Row],[No..]],EDIFICIOS[],3,FALSE)</f>
        <v>PALACIO MUNICIPAL, S/N, COLONIA CENTRO</v>
      </c>
      <c r="G476" s="496" t="s">
        <v>4269</v>
      </c>
      <c r="H476" s="494" t="str">
        <f>VLOOKUP(MUEBLES2[[#This Row],[No. Area ]],AREAS[],2,FALSE)</f>
        <v>TESORERÍA MUNICIPAL</v>
      </c>
      <c r="I476" s="496" t="str">
        <f>VLOOKUP(MUEBLES2[[#This Row],[No. Area ]],AREAS[],5,FALSE)</f>
        <v>C. P. NOHEMI VIRIDIANA CORTEZ MONTER</v>
      </c>
      <c r="J476" s="496">
        <v>5</v>
      </c>
      <c r="K476" s="494" t="str">
        <f>VLOOKUP(MUEBLES2[[#This Row],[Núm. De nomina]],PERSONAL[],2,FALSE)</f>
        <v>C. P. LORENA JAEN VARGAS</v>
      </c>
      <c r="L476" s="496" t="str">
        <f>VLOOKUP(MUEBLES2[[#This Row],[Núm. De nomina]],PERSONAL[],3,FALSE)</f>
        <v>AUXILIAR "A"</v>
      </c>
      <c r="M476" s="494" t="s">
        <v>4841</v>
      </c>
      <c r="N476" s="530" t="s">
        <v>4692</v>
      </c>
      <c r="O476" s="497" t="str">
        <f>VLOOKUP(MUEBLES2[[#This Row],[No. Del Bien ]],BIENES[],2,FALSE)</f>
        <v>MOUSE</v>
      </c>
      <c r="P476" s="499" t="s">
        <v>1444</v>
      </c>
      <c r="Q476" s="529" t="s">
        <v>5412</v>
      </c>
      <c r="R476" s="494" t="s">
        <v>73</v>
      </c>
      <c r="S476" s="494" t="s">
        <v>1445</v>
      </c>
      <c r="T476" s="494"/>
      <c r="U476" s="495"/>
      <c r="V476" s="532">
        <v>44286</v>
      </c>
      <c r="W476" s="547"/>
      <c r="X476" s="498"/>
      <c r="Y476" s="498"/>
      <c r="Z476" s="510" t="s">
        <v>1405</v>
      </c>
      <c r="AA476" s="510"/>
      <c r="AB476" s="702">
        <v>250</v>
      </c>
      <c r="AC476" s="600">
        <v>105</v>
      </c>
      <c r="AD476" s="30"/>
      <c r="AE476" s="30"/>
      <c r="AF476" s="30"/>
      <c r="AG476" s="30"/>
      <c r="AH476" s="30"/>
      <c r="AI476" s="30"/>
      <c r="AJ476" s="30"/>
      <c r="AK476" s="30"/>
      <c r="AL476" s="30"/>
      <c r="AM476" s="30"/>
      <c r="AN476" s="30"/>
      <c r="AO476" s="30"/>
      <c r="AP476" s="30"/>
      <c r="AQ476" s="30"/>
      <c r="AR476" s="30"/>
      <c r="AS476" s="30"/>
      <c r="AT476" s="30"/>
      <c r="AU476" s="30"/>
      <c r="AV476" s="30"/>
      <c r="AW476" s="30"/>
      <c r="AX476" s="30"/>
      <c r="AY476" s="30"/>
      <c r="AZ476" s="30"/>
      <c r="BA476" s="30"/>
      <c r="BB476" s="30"/>
      <c r="BC476" s="30"/>
      <c r="BD476" s="30"/>
      <c r="BE476" s="30"/>
      <c r="BF476" s="30"/>
      <c r="BG476" s="30"/>
      <c r="BH476" s="30"/>
      <c r="BI476" s="30"/>
      <c r="BJ476" s="30"/>
      <c r="BK476" s="30"/>
      <c r="BL476" s="30"/>
      <c r="BM476" s="30"/>
      <c r="BN476" s="30"/>
      <c r="BO476" s="30"/>
      <c r="BP476" s="30"/>
      <c r="BQ476" s="30"/>
      <c r="BR476" s="30"/>
      <c r="BS476" s="30"/>
      <c r="BT476" s="30"/>
      <c r="BU476" s="30"/>
      <c r="BV476" s="30"/>
      <c r="BW476" s="30"/>
      <c r="BX476" s="30"/>
      <c r="BY476" s="30"/>
      <c r="BZ476" s="30"/>
      <c r="CA476" s="30"/>
      <c r="CB476" s="30"/>
      <c r="CC476" s="30"/>
      <c r="CD476" s="30"/>
      <c r="CE476" s="30"/>
      <c r="CF476" s="30"/>
      <c r="CG476" s="30"/>
      <c r="CH476" s="30"/>
      <c r="CI476" s="30"/>
      <c r="CJ476" s="30"/>
      <c r="CK476" s="30"/>
      <c r="CL476" s="30"/>
      <c r="CM476" s="30"/>
      <c r="CN476" s="30"/>
      <c r="CO476" s="30"/>
      <c r="CP476" s="30"/>
      <c r="CQ476" s="30"/>
      <c r="CR476" s="30"/>
      <c r="CS476" s="30"/>
      <c r="CT476" s="30"/>
      <c r="CU476" s="30"/>
      <c r="CV476" s="30"/>
      <c r="CW476" s="30"/>
      <c r="CX476" s="30"/>
      <c r="CY476" s="30"/>
      <c r="CZ476" s="30"/>
      <c r="DA476" s="30"/>
      <c r="DB476" s="30"/>
      <c r="DC476" s="30"/>
      <c r="DD476" s="30"/>
      <c r="DE476" s="30"/>
      <c r="DF476" s="30"/>
      <c r="DG476" s="30"/>
      <c r="DH476" s="30"/>
      <c r="DI476" s="30"/>
      <c r="DJ476" s="30"/>
      <c r="DK476" s="30"/>
      <c r="DL476" s="30"/>
      <c r="DM476" s="30"/>
      <c r="DN476" s="30"/>
      <c r="DO476" s="30"/>
      <c r="DP476" s="30"/>
      <c r="DQ476" s="30"/>
      <c r="DR476" s="30"/>
      <c r="DS476" s="30"/>
      <c r="DT476" s="30"/>
      <c r="DU476" s="30"/>
      <c r="DV476" s="30"/>
      <c r="DW476" s="30"/>
      <c r="DX476" s="30"/>
      <c r="DY476" s="30"/>
      <c r="DZ476" s="30"/>
      <c r="EA476" s="30"/>
      <c r="EB476" s="30"/>
      <c r="EC476" s="30"/>
      <c r="ED476" s="30"/>
      <c r="EE476" s="30"/>
      <c r="EF476" s="30"/>
      <c r="EG476" s="30"/>
      <c r="EH476" s="30"/>
      <c r="EI476" s="30"/>
      <c r="EJ476" s="30"/>
      <c r="EK476" s="30"/>
      <c r="EL476" s="30"/>
      <c r="EM476" s="30"/>
      <c r="EN476" s="30"/>
      <c r="EO476" s="30"/>
      <c r="EP476" s="30"/>
      <c r="EQ476" s="30"/>
      <c r="ER476" s="30"/>
      <c r="ES476" s="30"/>
      <c r="ET476" s="30"/>
      <c r="EU476" s="30"/>
      <c r="EV476" s="30"/>
      <c r="EW476" s="30"/>
      <c r="EX476" s="30"/>
      <c r="EY476" s="30"/>
      <c r="EZ476" s="30"/>
      <c r="FA476" s="30"/>
      <c r="FB476" s="30"/>
      <c r="FC476" s="30"/>
      <c r="FD476" s="30"/>
      <c r="FE476" s="30"/>
      <c r="FF476" s="30"/>
      <c r="FG476" s="30"/>
      <c r="FH476" s="30"/>
      <c r="FI476" s="30"/>
      <c r="FJ476" s="30"/>
      <c r="FK476" s="30"/>
      <c r="FL476" s="30"/>
      <c r="FM476" s="30"/>
      <c r="FN476" s="30"/>
      <c r="FO476" s="30"/>
      <c r="FP476" s="30"/>
      <c r="FQ476" s="30"/>
      <c r="FR476" s="30"/>
      <c r="FS476" s="30"/>
      <c r="FT476" s="30"/>
      <c r="FU476" s="30"/>
      <c r="FV476" s="30"/>
      <c r="FW476" s="30"/>
      <c r="FX476" s="30"/>
      <c r="FY476" s="30"/>
      <c r="FZ476" s="30"/>
      <c r="GA476" s="30"/>
      <c r="GB476" s="30"/>
      <c r="GC476" s="30"/>
      <c r="GD476" s="30"/>
      <c r="GE476" s="30"/>
      <c r="GF476" s="30"/>
      <c r="GG476" s="30"/>
      <c r="GH476" s="30"/>
      <c r="GI476" s="30"/>
      <c r="GJ476" s="30"/>
      <c r="GK476" s="30"/>
      <c r="GL476" s="30"/>
      <c r="GM476" s="30"/>
      <c r="GN476" s="30"/>
      <c r="GO476" s="30"/>
      <c r="GP476" s="30"/>
      <c r="GQ476" s="30"/>
      <c r="GR476" s="30"/>
      <c r="GS476" s="30"/>
      <c r="GT476" s="30"/>
      <c r="GU476" s="30"/>
      <c r="GV476" s="30"/>
      <c r="GW476" s="30"/>
      <c r="GX476" s="30"/>
      <c r="GY476" s="30"/>
      <c r="GZ476" s="30"/>
      <c r="HA476" s="30"/>
      <c r="HB476" s="30"/>
      <c r="HC476" s="30"/>
      <c r="HD476" s="30"/>
      <c r="HE476" s="30"/>
      <c r="HF476" s="30"/>
      <c r="HG476" s="30"/>
      <c r="HH476" s="30"/>
      <c r="HI476" s="30"/>
      <c r="HJ476" s="30"/>
      <c r="HK476" s="30"/>
      <c r="HL476" s="30"/>
      <c r="HM476" s="30"/>
      <c r="HN476" s="30"/>
      <c r="HO476" s="30"/>
      <c r="HP476" s="30"/>
      <c r="HQ476" s="30"/>
      <c r="HR476" s="30"/>
      <c r="HS476" s="30"/>
      <c r="HT476" s="30"/>
      <c r="HU476" s="30"/>
      <c r="HV476" s="30"/>
      <c r="HW476" s="30"/>
      <c r="HX476" s="30"/>
      <c r="HY476" s="30"/>
      <c r="HZ476" s="30"/>
      <c r="IA476" s="30"/>
      <c r="IB476" s="30"/>
      <c r="IC476" s="30"/>
      <c r="ID476" s="30"/>
      <c r="IE476" s="30"/>
      <c r="IF476" s="30"/>
      <c r="IG476" s="30"/>
      <c r="IH476" s="30"/>
      <c r="II476" s="30"/>
      <c r="IJ476" s="30"/>
      <c r="IK476" s="30"/>
      <c r="IL476" s="30"/>
      <c r="IM476" s="30"/>
      <c r="IN476" s="30"/>
      <c r="IO476" s="30"/>
      <c r="IP476" s="30"/>
      <c r="IQ476" s="30"/>
      <c r="IR476" s="30"/>
      <c r="IS476" s="30"/>
      <c r="IT476" s="30"/>
      <c r="IU476" s="30"/>
      <c r="IV476" s="30"/>
      <c r="IW476" s="30"/>
      <c r="IX476" s="30"/>
      <c r="IY476" s="30"/>
      <c r="IZ476" s="30"/>
      <c r="JA476" s="30"/>
      <c r="JB476" s="30"/>
      <c r="JC476" s="30"/>
      <c r="JD476" s="30"/>
      <c r="JE476" s="30"/>
      <c r="JF476" s="30"/>
      <c r="JG476" s="30"/>
      <c r="JH476" s="30"/>
      <c r="JI476" s="30"/>
      <c r="JJ476" s="30"/>
      <c r="JK476" s="30"/>
      <c r="JL476" s="30"/>
      <c r="JM476" s="30"/>
      <c r="JN476" s="30"/>
      <c r="JO476" s="30"/>
      <c r="JP476" s="30"/>
      <c r="JQ476" s="30"/>
      <c r="JR476" s="30"/>
      <c r="JS476" s="30"/>
      <c r="JT476" s="30"/>
      <c r="JU476" s="30"/>
      <c r="JV476" s="30"/>
      <c r="JW476" s="30"/>
      <c r="JX476" s="30"/>
      <c r="JY476" s="30"/>
      <c r="JZ476" s="30"/>
      <c r="KA476" s="30"/>
      <c r="KB476" s="30"/>
      <c r="KC476" s="30"/>
      <c r="KD476" s="30"/>
      <c r="KE476" s="30"/>
      <c r="KF476" s="30"/>
      <c r="KG476" s="30"/>
      <c r="KH476" s="30"/>
      <c r="KI476" s="30"/>
      <c r="KJ476" s="30"/>
      <c r="KK476" s="30"/>
      <c r="KL476" s="30"/>
      <c r="KM476" s="30"/>
      <c r="KN476" s="30"/>
      <c r="KO476" s="30"/>
      <c r="KP476" s="30"/>
      <c r="KQ476" s="30"/>
      <c r="KR476" s="30"/>
      <c r="KS476" s="30"/>
      <c r="KT476" s="30"/>
      <c r="KU476" s="30"/>
      <c r="KV476" s="30"/>
      <c r="KW476" s="30"/>
      <c r="KX476" s="30"/>
      <c r="KY476" s="30"/>
      <c r="KZ476" s="30"/>
      <c r="LA476" s="30"/>
      <c r="LB476" s="30"/>
      <c r="LC476" s="30"/>
      <c r="LD476" s="30"/>
      <c r="LE476" s="30"/>
      <c r="LF476" s="30"/>
      <c r="LG476" s="30"/>
      <c r="LH476" s="30"/>
      <c r="LI476" s="30"/>
      <c r="LJ476" s="30"/>
      <c r="LK476" s="30"/>
      <c r="LL476" s="30"/>
      <c r="LM476" s="30"/>
      <c r="LN476" s="30"/>
      <c r="LO476" s="30"/>
      <c r="LP476" s="30"/>
      <c r="LQ476" s="30"/>
      <c r="LR476" s="30"/>
      <c r="LS476" s="30"/>
      <c r="LT476" s="30"/>
    </row>
    <row r="477" spans="1:332" s="31" customFormat="1" ht="126" x14ac:dyDescent="0.25">
      <c r="A477" s="677" t="str">
        <f>CONCATENATE(MUEBLES2[[#This Row],[No..]],"-",MUEBLES2[[#This Row],[No. Area ]],"-",MUEBLES2[[#This Row],[No. Del Bien ]],"-",MUEBLES2[[#This Row],[No. Consecutivo del Bien ]],"-",MUEBLES2[[#This Row],[No. de inventario]])</f>
        <v>01-24-167-001-0471</v>
      </c>
      <c r="B477" s="495"/>
      <c r="C477" s="495" t="s">
        <v>7194</v>
      </c>
      <c r="D477" s="494" t="s">
        <v>4060</v>
      </c>
      <c r="E477" s="495" t="str">
        <f>VLOOKUP(MUEBLES2[[#This Row],[No..]],EDIFICIOS[],2,FALSE)</f>
        <v>PALACIO MUNICIPAL</v>
      </c>
      <c r="F477" s="495" t="str">
        <f>VLOOKUP(MUEBLES2[[#This Row],[No..]],EDIFICIOS[],3,FALSE)</f>
        <v>PALACIO MUNICIPAL, S/N, COLONIA CENTRO</v>
      </c>
      <c r="G477" s="496" t="s">
        <v>4269</v>
      </c>
      <c r="H477" s="494" t="str">
        <f>VLOOKUP(MUEBLES2[[#This Row],[No. Area ]],AREAS[],2,FALSE)</f>
        <v>TESORERÍA MUNICIPAL</v>
      </c>
      <c r="I477" s="496" t="str">
        <f>VLOOKUP(MUEBLES2[[#This Row],[No. Area ]],AREAS[],5,FALSE)</f>
        <v>C. P. NOHEMI VIRIDIANA CORTEZ MONTER</v>
      </c>
      <c r="J477" s="496">
        <v>5</v>
      </c>
      <c r="K477" s="494" t="str">
        <f>VLOOKUP(MUEBLES2[[#This Row],[Núm. De nomina]],PERSONAL[],2,FALSE)</f>
        <v>C. P. LORENA JAEN VARGAS</v>
      </c>
      <c r="L477" s="496" t="str">
        <f>VLOOKUP(MUEBLES2[[#This Row],[Núm. De nomina]],PERSONAL[],3,FALSE)</f>
        <v>AUXILIAR "A"</v>
      </c>
      <c r="M477" s="494" t="s">
        <v>4796</v>
      </c>
      <c r="N477" s="530" t="s">
        <v>4692</v>
      </c>
      <c r="O477" s="497" t="str">
        <f>VLOOKUP(MUEBLES2[[#This Row],[No. Del Bien ]],BIENES[],2,FALSE)</f>
        <v>LÁMPARA DETECTORA DE BILLETES</v>
      </c>
      <c r="P477" s="499" t="s">
        <v>1446</v>
      </c>
      <c r="Q477" s="529" t="s">
        <v>5413</v>
      </c>
      <c r="R477" s="494"/>
      <c r="S477" s="494"/>
      <c r="T477" s="494"/>
      <c r="U477" s="495"/>
      <c r="V477" s="532">
        <v>44286</v>
      </c>
      <c r="W477" s="547"/>
      <c r="X477" s="498"/>
      <c r="Y477" s="498"/>
      <c r="Z477" s="510" t="s">
        <v>1405</v>
      </c>
      <c r="AA477" s="510"/>
      <c r="AB477" s="702">
        <v>385</v>
      </c>
      <c r="AC477" s="600">
        <v>105</v>
      </c>
      <c r="AD477" s="30"/>
      <c r="AE477" s="30"/>
      <c r="AF477" s="30"/>
      <c r="AG477" s="30"/>
      <c r="AH477" s="30"/>
      <c r="AI477" s="30"/>
      <c r="AJ477" s="30"/>
      <c r="AK477" s="30"/>
      <c r="AL477" s="30"/>
      <c r="AM477" s="30"/>
      <c r="AN477" s="30"/>
      <c r="AO477" s="30"/>
      <c r="AP477" s="30"/>
      <c r="AQ477" s="30"/>
      <c r="AR477" s="30"/>
      <c r="AS477" s="30"/>
      <c r="AT477" s="30"/>
      <c r="AU477" s="30"/>
      <c r="AV477" s="30"/>
      <c r="AW477" s="30"/>
      <c r="AX477" s="30"/>
      <c r="AY477" s="30"/>
      <c r="AZ477" s="30"/>
      <c r="BA477" s="30"/>
      <c r="BB477" s="30"/>
      <c r="BC477" s="30"/>
      <c r="BD477" s="30"/>
      <c r="BE477" s="30"/>
      <c r="BF477" s="30"/>
      <c r="BG477" s="30"/>
      <c r="BH477" s="30"/>
      <c r="BI477" s="30"/>
      <c r="BJ477" s="30"/>
      <c r="BK477" s="30"/>
      <c r="BL477" s="30"/>
      <c r="BM477" s="30"/>
      <c r="BN477" s="30"/>
      <c r="BO477" s="30"/>
      <c r="BP477" s="30"/>
      <c r="BQ477" s="30"/>
      <c r="BR477" s="30"/>
      <c r="BS477" s="30"/>
      <c r="BT477" s="30"/>
      <c r="BU477" s="30"/>
      <c r="BV477" s="30"/>
      <c r="BW477" s="30"/>
      <c r="BX477" s="30"/>
      <c r="BY477" s="30"/>
      <c r="BZ477" s="30"/>
      <c r="CA477" s="30"/>
      <c r="CB477" s="30"/>
      <c r="CC477" s="30"/>
      <c r="CD477" s="30"/>
      <c r="CE477" s="30"/>
      <c r="CF477" s="30"/>
      <c r="CG477" s="30"/>
      <c r="CH477" s="30"/>
      <c r="CI477" s="30"/>
      <c r="CJ477" s="30"/>
      <c r="CK477" s="30"/>
      <c r="CL477" s="30"/>
      <c r="CM477" s="30"/>
      <c r="CN477" s="30"/>
      <c r="CO477" s="30"/>
      <c r="CP477" s="30"/>
      <c r="CQ477" s="30"/>
      <c r="CR477" s="30"/>
      <c r="CS477" s="30"/>
      <c r="CT477" s="30"/>
      <c r="CU477" s="30"/>
      <c r="CV477" s="30"/>
      <c r="CW477" s="30"/>
      <c r="CX477" s="30"/>
      <c r="CY477" s="30"/>
      <c r="CZ477" s="30"/>
      <c r="DA477" s="30"/>
      <c r="DB477" s="30"/>
      <c r="DC477" s="30"/>
      <c r="DD477" s="30"/>
      <c r="DE477" s="30"/>
      <c r="DF477" s="30"/>
      <c r="DG477" s="30"/>
      <c r="DH477" s="30"/>
      <c r="DI477" s="30"/>
      <c r="DJ477" s="30"/>
      <c r="DK477" s="30"/>
      <c r="DL477" s="30"/>
      <c r="DM477" s="30"/>
      <c r="DN477" s="30"/>
      <c r="DO477" s="30"/>
      <c r="DP477" s="30"/>
      <c r="DQ477" s="30"/>
      <c r="DR477" s="30"/>
      <c r="DS477" s="30"/>
      <c r="DT477" s="30"/>
      <c r="DU477" s="30"/>
      <c r="DV477" s="30"/>
      <c r="DW477" s="30"/>
      <c r="DX477" s="30"/>
      <c r="DY477" s="30"/>
      <c r="DZ477" s="30"/>
      <c r="EA477" s="30"/>
      <c r="EB477" s="30"/>
      <c r="EC477" s="30"/>
      <c r="ED477" s="30"/>
      <c r="EE477" s="30"/>
      <c r="EF477" s="30"/>
      <c r="EG477" s="30"/>
      <c r="EH477" s="30"/>
      <c r="EI477" s="30"/>
      <c r="EJ477" s="30"/>
      <c r="EK477" s="30"/>
      <c r="EL477" s="30"/>
      <c r="EM477" s="30"/>
      <c r="EN477" s="30"/>
      <c r="EO477" s="30"/>
      <c r="EP477" s="30"/>
      <c r="EQ477" s="30"/>
      <c r="ER477" s="30"/>
      <c r="ES477" s="30"/>
      <c r="ET477" s="30"/>
      <c r="EU477" s="30"/>
      <c r="EV477" s="30"/>
      <c r="EW477" s="30"/>
      <c r="EX477" s="30"/>
      <c r="EY477" s="30"/>
      <c r="EZ477" s="30"/>
      <c r="FA477" s="30"/>
      <c r="FB477" s="30"/>
      <c r="FC477" s="30"/>
      <c r="FD477" s="30"/>
      <c r="FE477" s="30"/>
      <c r="FF477" s="30"/>
      <c r="FG477" s="30"/>
      <c r="FH477" s="30"/>
      <c r="FI477" s="30"/>
      <c r="FJ477" s="30"/>
      <c r="FK477" s="30"/>
      <c r="FL477" s="30"/>
      <c r="FM477" s="30"/>
      <c r="FN477" s="30"/>
      <c r="FO477" s="30"/>
      <c r="FP477" s="30"/>
      <c r="FQ477" s="30"/>
      <c r="FR477" s="30"/>
      <c r="FS477" s="30"/>
      <c r="FT477" s="30"/>
      <c r="FU477" s="30"/>
      <c r="FV477" s="30"/>
      <c r="FW477" s="30"/>
      <c r="FX477" s="30"/>
      <c r="FY477" s="30"/>
      <c r="FZ477" s="30"/>
      <c r="GA477" s="30"/>
      <c r="GB477" s="30"/>
      <c r="GC477" s="30"/>
      <c r="GD477" s="30"/>
      <c r="GE477" s="30"/>
      <c r="GF477" s="30"/>
      <c r="GG477" s="30"/>
      <c r="GH477" s="30"/>
      <c r="GI477" s="30"/>
      <c r="GJ477" s="30"/>
      <c r="GK477" s="30"/>
      <c r="GL477" s="30"/>
      <c r="GM477" s="30"/>
      <c r="GN477" s="30"/>
      <c r="GO477" s="30"/>
      <c r="GP477" s="30"/>
      <c r="GQ477" s="30"/>
      <c r="GR477" s="30"/>
      <c r="GS477" s="30"/>
      <c r="GT477" s="30"/>
      <c r="GU477" s="30"/>
      <c r="GV477" s="30"/>
      <c r="GW477" s="30"/>
      <c r="GX477" s="30"/>
      <c r="GY477" s="30"/>
      <c r="GZ477" s="30"/>
      <c r="HA477" s="30"/>
      <c r="HB477" s="30"/>
      <c r="HC477" s="30"/>
      <c r="HD477" s="30"/>
      <c r="HE477" s="30"/>
      <c r="HF477" s="30"/>
      <c r="HG477" s="30"/>
      <c r="HH477" s="30"/>
      <c r="HI477" s="30"/>
      <c r="HJ477" s="30"/>
      <c r="HK477" s="30"/>
      <c r="HL477" s="30"/>
      <c r="HM477" s="30"/>
      <c r="HN477" s="30"/>
      <c r="HO477" s="30"/>
      <c r="HP477" s="30"/>
      <c r="HQ477" s="30"/>
      <c r="HR477" s="30"/>
      <c r="HS477" s="30"/>
      <c r="HT477" s="30"/>
      <c r="HU477" s="30"/>
      <c r="HV477" s="30"/>
      <c r="HW477" s="30"/>
      <c r="HX477" s="30"/>
      <c r="HY477" s="30"/>
      <c r="HZ477" s="30"/>
      <c r="IA477" s="30"/>
      <c r="IB477" s="30"/>
      <c r="IC477" s="30"/>
      <c r="ID477" s="30"/>
      <c r="IE477" s="30"/>
      <c r="IF477" s="30"/>
      <c r="IG477" s="30"/>
      <c r="IH477" s="30"/>
      <c r="II477" s="30"/>
      <c r="IJ477" s="30"/>
      <c r="IK477" s="30"/>
      <c r="IL477" s="30"/>
      <c r="IM477" s="30"/>
      <c r="IN477" s="30"/>
      <c r="IO477" s="30"/>
      <c r="IP477" s="30"/>
      <c r="IQ477" s="30"/>
      <c r="IR477" s="30"/>
      <c r="IS477" s="30"/>
      <c r="IT477" s="30"/>
      <c r="IU477" s="30"/>
      <c r="IV477" s="30"/>
      <c r="IW477" s="30"/>
      <c r="IX477" s="30"/>
      <c r="IY477" s="30"/>
      <c r="IZ477" s="30"/>
      <c r="JA477" s="30"/>
      <c r="JB477" s="30"/>
      <c r="JC477" s="30"/>
      <c r="JD477" s="30"/>
      <c r="JE477" s="30"/>
      <c r="JF477" s="30"/>
      <c r="JG477" s="30"/>
      <c r="JH477" s="30"/>
      <c r="JI477" s="30"/>
      <c r="JJ477" s="30"/>
      <c r="JK477" s="30"/>
      <c r="JL477" s="30"/>
      <c r="JM477" s="30"/>
      <c r="JN477" s="30"/>
      <c r="JO477" s="30"/>
      <c r="JP477" s="30"/>
      <c r="JQ477" s="30"/>
      <c r="JR477" s="30"/>
      <c r="JS477" s="30"/>
      <c r="JT477" s="30"/>
      <c r="JU477" s="30"/>
      <c r="JV477" s="30"/>
      <c r="JW477" s="30"/>
      <c r="JX477" s="30"/>
      <c r="JY477" s="30"/>
      <c r="JZ477" s="30"/>
      <c r="KA477" s="30"/>
      <c r="KB477" s="30"/>
      <c r="KC477" s="30"/>
      <c r="KD477" s="30"/>
      <c r="KE477" s="30"/>
      <c r="KF477" s="30"/>
      <c r="KG477" s="30"/>
      <c r="KH477" s="30"/>
      <c r="KI477" s="30"/>
      <c r="KJ477" s="30"/>
      <c r="KK477" s="30"/>
      <c r="KL477" s="30"/>
      <c r="KM477" s="30"/>
      <c r="KN477" s="30"/>
      <c r="KO477" s="30"/>
      <c r="KP477" s="30"/>
      <c r="KQ477" s="30"/>
      <c r="KR477" s="30"/>
      <c r="KS477" s="30"/>
      <c r="KT477" s="30"/>
      <c r="KU477" s="30"/>
      <c r="KV477" s="30"/>
      <c r="KW477" s="30"/>
      <c r="KX477" s="30"/>
      <c r="KY477" s="30"/>
      <c r="KZ477" s="30"/>
      <c r="LA477" s="30"/>
      <c r="LB477" s="30"/>
      <c r="LC477" s="30"/>
      <c r="LD477" s="30"/>
      <c r="LE477" s="30"/>
      <c r="LF477" s="30"/>
      <c r="LG477" s="30"/>
      <c r="LH477" s="30"/>
      <c r="LI477" s="30"/>
      <c r="LJ477" s="30"/>
      <c r="LK477" s="30"/>
      <c r="LL477" s="30"/>
      <c r="LM477" s="30"/>
      <c r="LN477" s="30"/>
      <c r="LO477" s="30"/>
      <c r="LP477" s="30"/>
      <c r="LQ477" s="30"/>
      <c r="LR477" s="30"/>
      <c r="LS477" s="30"/>
      <c r="LT477" s="30"/>
    </row>
    <row r="478" spans="1:332" s="31" customFormat="1" ht="126" x14ac:dyDescent="0.25">
      <c r="A478" s="677" t="str">
        <f>CONCATENATE(MUEBLES2[[#This Row],[No..]],"-",MUEBLES2[[#This Row],[No. Area ]],"-",MUEBLES2[[#This Row],[No. Del Bien ]],"-",MUEBLES2[[#This Row],[No. Consecutivo del Bien ]],"-",MUEBLES2[[#This Row],[No. de inventario]])</f>
        <v>01-14-159-001-0472</v>
      </c>
      <c r="B478" s="495"/>
      <c r="C478" s="495" t="s">
        <v>7195</v>
      </c>
      <c r="D478" s="494" t="s">
        <v>4060</v>
      </c>
      <c r="E478" s="495" t="str">
        <f>VLOOKUP(MUEBLES2[[#This Row],[No..]],EDIFICIOS[],2,FALSE)</f>
        <v>PALACIO MUNICIPAL</v>
      </c>
      <c r="F478" s="495" t="str">
        <f>VLOOKUP(MUEBLES2[[#This Row],[No..]],EDIFICIOS[],3,FALSE)</f>
        <v>PALACIO MUNICIPAL, S/N, COLONIA CENTRO</v>
      </c>
      <c r="G478" s="496" t="s">
        <v>4259</v>
      </c>
      <c r="H478" s="494" t="str">
        <f>VLOOKUP(MUEBLES2[[#This Row],[No. Area ]],AREAS[],2,FALSE)</f>
        <v>ADMINISTRACIÓN MUNICIPAL</v>
      </c>
      <c r="I478" s="496" t="str">
        <f>VLOOKUP(MUEBLES2[[#This Row],[No. Area ]],AREAS[],5,FALSE)</f>
        <v>C. DAVID PÉREZ ALONSO</v>
      </c>
      <c r="J478" s="496">
        <v>151</v>
      </c>
      <c r="K478" s="494" t="str">
        <f>VLOOKUP(MUEBLES2[[#This Row],[Núm. De nomina]],PERSONAL[],2,FALSE)</f>
        <v>C. DAVID PÉREZ ALONSO</v>
      </c>
      <c r="L478" s="496" t="str">
        <f>VLOOKUP(MUEBLES2[[#This Row],[Núm. De nomina]],PERSONAL[],3,FALSE)</f>
        <v xml:space="preserve">TITULAR </v>
      </c>
      <c r="M478" s="494" t="s">
        <v>4323</v>
      </c>
      <c r="N478" s="530" t="s">
        <v>4692</v>
      </c>
      <c r="O478" s="497" t="str">
        <f>VLOOKUP(MUEBLES2[[#This Row],[No. Del Bien ]],BIENES[],2,FALSE)</f>
        <v>JUEGO DE MATRACA DADOS Y ACCESORIOS MARCA URREA, (JGO DE 47 PIEZAS)</v>
      </c>
      <c r="P478" s="499" t="s">
        <v>1447</v>
      </c>
      <c r="Q478" s="529" t="s">
        <v>5414</v>
      </c>
      <c r="R478" s="494" t="s">
        <v>1448</v>
      </c>
      <c r="S478" s="494"/>
      <c r="T478" s="494"/>
      <c r="U478" s="495"/>
      <c r="V478" s="532">
        <v>44358</v>
      </c>
      <c r="W478" s="547"/>
      <c r="X478" s="498"/>
      <c r="Y478" s="498"/>
      <c r="Z478" s="510" t="s">
        <v>1405</v>
      </c>
      <c r="AA478" s="542"/>
      <c r="AB478" s="702">
        <v>1398.95</v>
      </c>
      <c r="AC478" s="600" t="s">
        <v>1449</v>
      </c>
      <c r="AD478" s="30"/>
      <c r="AE478" s="30"/>
      <c r="AF478" s="30"/>
      <c r="AG478" s="30"/>
      <c r="AH478" s="30"/>
      <c r="AI478" s="30"/>
      <c r="AJ478" s="30"/>
      <c r="AK478" s="30"/>
      <c r="AL478" s="30"/>
      <c r="AM478" s="30"/>
      <c r="AN478" s="30"/>
      <c r="AO478" s="30"/>
      <c r="AP478" s="30"/>
      <c r="AQ478" s="30"/>
      <c r="AR478" s="30"/>
      <c r="AS478" s="30"/>
      <c r="AT478" s="30"/>
      <c r="AU478" s="30"/>
      <c r="AV478" s="30"/>
      <c r="AW478" s="30"/>
      <c r="AX478" s="30"/>
      <c r="AY478" s="30"/>
      <c r="AZ478" s="30"/>
      <c r="BA478" s="30"/>
      <c r="BB478" s="30"/>
      <c r="BC478" s="30"/>
      <c r="BD478" s="30"/>
      <c r="BE478" s="30"/>
      <c r="BF478" s="30"/>
      <c r="BG478" s="30"/>
      <c r="BH478" s="30"/>
      <c r="BI478" s="30"/>
      <c r="BJ478" s="30"/>
      <c r="BK478" s="30"/>
      <c r="BL478" s="30"/>
      <c r="BM478" s="30"/>
      <c r="BN478" s="30"/>
      <c r="BO478" s="30"/>
      <c r="BP478" s="30"/>
      <c r="BQ478" s="30"/>
      <c r="BR478" s="30"/>
      <c r="BS478" s="30"/>
      <c r="BT478" s="30"/>
      <c r="BU478" s="30"/>
      <c r="BV478" s="30"/>
      <c r="BW478" s="30"/>
      <c r="BX478" s="30"/>
      <c r="BY478" s="30"/>
      <c r="BZ478" s="30"/>
      <c r="CA478" s="30"/>
      <c r="CB478" s="30"/>
      <c r="CC478" s="30"/>
      <c r="CD478" s="30"/>
      <c r="CE478" s="30"/>
      <c r="CF478" s="30"/>
      <c r="CG478" s="30"/>
      <c r="CH478" s="30"/>
      <c r="CI478" s="30"/>
      <c r="CJ478" s="30"/>
      <c r="CK478" s="30"/>
      <c r="CL478" s="30"/>
      <c r="CM478" s="30"/>
      <c r="CN478" s="30"/>
      <c r="CO478" s="30"/>
      <c r="CP478" s="30"/>
      <c r="CQ478" s="30"/>
      <c r="CR478" s="30"/>
      <c r="CS478" s="30"/>
      <c r="CT478" s="30"/>
      <c r="CU478" s="30"/>
      <c r="CV478" s="30"/>
      <c r="CW478" s="30"/>
      <c r="CX478" s="30"/>
      <c r="CY478" s="30"/>
      <c r="CZ478" s="30"/>
      <c r="DA478" s="30"/>
      <c r="DB478" s="30"/>
      <c r="DC478" s="30"/>
      <c r="DD478" s="30"/>
      <c r="DE478" s="30"/>
      <c r="DF478" s="30"/>
      <c r="DG478" s="30"/>
      <c r="DH478" s="30"/>
      <c r="DI478" s="30"/>
      <c r="DJ478" s="30"/>
      <c r="DK478" s="30"/>
      <c r="DL478" s="30"/>
      <c r="DM478" s="30"/>
      <c r="DN478" s="30"/>
      <c r="DO478" s="30"/>
      <c r="DP478" s="30"/>
      <c r="DQ478" s="30"/>
      <c r="DR478" s="30"/>
      <c r="DS478" s="30"/>
      <c r="DT478" s="30"/>
      <c r="DU478" s="30"/>
      <c r="DV478" s="30"/>
      <c r="DW478" s="30"/>
      <c r="DX478" s="30"/>
      <c r="DY478" s="30"/>
      <c r="DZ478" s="30"/>
      <c r="EA478" s="30"/>
      <c r="EB478" s="30"/>
      <c r="EC478" s="30"/>
      <c r="ED478" s="30"/>
      <c r="EE478" s="30"/>
      <c r="EF478" s="30"/>
      <c r="EG478" s="30"/>
      <c r="EH478" s="30"/>
      <c r="EI478" s="30"/>
      <c r="EJ478" s="30"/>
      <c r="EK478" s="30"/>
      <c r="EL478" s="30"/>
      <c r="EM478" s="30"/>
      <c r="EN478" s="30"/>
      <c r="EO478" s="30"/>
      <c r="EP478" s="30"/>
      <c r="EQ478" s="30"/>
      <c r="ER478" s="30"/>
      <c r="ES478" s="30"/>
      <c r="ET478" s="30"/>
      <c r="EU478" s="30"/>
      <c r="EV478" s="30"/>
      <c r="EW478" s="30"/>
      <c r="EX478" s="30"/>
      <c r="EY478" s="30"/>
      <c r="EZ478" s="30"/>
      <c r="FA478" s="30"/>
      <c r="FB478" s="30"/>
      <c r="FC478" s="30"/>
      <c r="FD478" s="30"/>
      <c r="FE478" s="30"/>
      <c r="FF478" s="30"/>
      <c r="FG478" s="30"/>
      <c r="FH478" s="30"/>
      <c r="FI478" s="30"/>
      <c r="FJ478" s="30"/>
      <c r="FK478" s="30"/>
      <c r="FL478" s="30"/>
      <c r="FM478" s="30"/>
      <c r="FN478" s="30"/>
      <c r="FO478" s="30"/>
      <c r="FP478" s="30"/>
      <c r="FQ478" s="30"/>
      <c r="FR478" s="30"/>
      <c r="FS478" s="30"/>
      <c r="FT478" s="30"/>
      <c r="FU478" s="30"/>
      <c r="FV478" s="30"/>
      <c r="FW478" s="30"/>
      <c r="FX478" s="30"/>
      <c r="FY478" s="30"/>
      <c r="FZ478" s="30"/>
      <c r="GA478" s="30"/>
      <c r="GB478" s="30"/>
      <c r="GC478" s="30"/>
      <c r="GD478" s="30"/>
      <c r="GE478" s="30"/>
      <c r="GF478" s="30"/>
      <c r="GG478" s="30"/>
      <c r="GH478" s="30"/>
      <c r="GI478" s="30"/>
      <c r="GJ478" s="30"/>
      <c r="GK478" s="30"/>
      <c r="GL478" s="30"/>
      <c r="GM478" s="30"/>
      <c r="GN478" s="30"/>
      <c r="GO478" s="30"/>
      <c r="GP478" s="30"/>
      <c r="GQ478" s="30"/>
      <c r="GR478" s="30"/>
      <c r="GS478" s="30"/>
      <c r="GT478" s="30"/>
      <c r="GU478" s="30"/>
      <c r="GV478" s="30"/>
      <c r="GW478" s="30"/>
      <c r="GX478" s="30"/>
      <c r="GY478" s="30"/>
      <c r="GZ478" s="30"/>
      <c r="HA478" s="30"/>
      <c r="HB478" s="30"/>
      <c r="HC478" s="30"/>
      <c r="HD478" s="30"/>
      <c r="HE478" s="30"/>
      <c r="HF478" s="30"/>
      <c r="HG478" s="30"/>
      <c r="HH478" s="30"/>
      <c r="HI478" s="30"/>
      <c r="HJ478" s="30"/>
      <c r="HK478" s="30"/>
      <c r="HL478" s="30"/>
      <c r="HM478" s="30"/>
      <c r="HN478" s="30"/>
      <c r="HO478" s="30"/>
      <c r="HP478" s="30"/>
      <c r="HQ478" s="30"/>
      <c r="HR478" s="30"/>
      <c r="HS478" s="30"/>
      <c r="HT478" s="30"/>
      <c r="HU478" s="30"/>
      <c r="HV478" s="30"/>
      <c r="HW478" s="30"/>
      <c r="HX478" s="30"/>
      <c r="HY478" s="30"/>
      <c r="HZ478" s="30"/>
      <c r="IA478" s="30"/>
      <c r="IB478" s="30"/>
      <c r="IC478" s="30"/>
      <c r="ID478" s="30"/>
      <c r="IE478" s="30"/>
      <c r="IF478" s="30"/>
      <c r="IG478" s="30"/>
      <c r="IH478" s="30"/>
      <c r="II478" s="30"/>
      <c r="IJ478" s="30"/>
      <c r="IK478" s="30"/>
      <c r="IL478" s="30"/>
      <c r="IM478" s="30"/>
      <c r="IN478" s="30"/>
      <c r="IO478" s="30"/>
      <c r="IP478" s="30"/>
      <c r="IQ478" s="30"/>
      <c r="IR478" s="30"/>
      <c r="IS478" s="30"/>
      <c r="IT478" s="30"/>
      <c r="IU478" s="30"/>
      <c r="IV478" s="30"/>
      <c r="IW478" s="30"/>
      <c r="IX478" s="30"/>
      <c r="IY478" s="30"/>
      <c r="IZ478" s="30"/>
      <c r="JA478" s="30"/>
      <c r="JB478" s="30"/>
      <c r="JC478" s="30"/>
      <c r="JD478" s="30"/>
      <c r="JE478" s="30"/>
      <c r="JF478" s="30"/>
      <c r="JG478" s="30"/>
      <c r="JH478" s="30"/>
      <c r="JI478" s="30"/>
      <c r="JJ478" s="30"/>
      <c r="JK478" s="30"/>
      <c r="JL478" s="30"/>
      <c r="JM478" s="30"/>
      <c r="JN478" s="30"/>
      <c r="JO478" s="30"/>
      <c r="JP478" s="30"/>
      <c r="JQ478" s="30"/>
      <c r="JR478" s="30"/>
      <c r="JS478" s="30"/>
      <c r="JT478" s="30"/>
      <c r="JU478" s="30"/>
      <c r="JV478" s="30"/>
      <c r="JW478" s="30"/>
      <c r="JX478" s="30"/>
      <c r="JY478" s="30"/>
      <c r="JZ478" s="30"/>
      <c r="KA478" s="30"/>
      <c r="KB478" s="30"/>
      <c r="KC478" s="30"/>
      <c r="KD478" s="30"/>
      <c r="KE478" s="30"/>
      <c r="KF478" s="30"/>
      <c r="KG478" s="30"/>
      <c r="KH478" s="30"/>
      <c r="KI478" s="30"/>
      <c r="KJ478" s="30"/>
      <c r="KK478" s="30"/>
      <c r="KL478" s="30"/>
      <c r="KM478" s="30"/>
      <c r="KN478" s="30"/>
      <c r="KO478" s="30"/>
      <c r="KP478" s="30"/>
      <c r="KQ478" s="30"/>
      <c r="KR478" s="30"/>
      <c r="KS478" s="30"/>
      <c r="KT478" s="30"/>
      <c r="KU478" s="30"/>
      <c r="KV478" s="30"/>
      <c r="KW478" s="30"/>
      <c r="KX478" s="30"/>
      <c r="KY478" s="30"/>
      <c r="KZ478" s="30"/>
      <c r="LA478" s="30"/>
      <c r="LB478" s="30"/>
      <c r="LC478" s="30"/>
      <c r="LD478" s="30"/>
      <c r="LE478" s="30"/>
      <c r="LF478" s="30"/>
      <c r="LG478" s="30"/>
      <c r="LH478" s="30"/>
      <c r="LI478" s="30"/>
      <c r="LJ478" s="30"/>
      <c r="LK478" s="30"/>
      <c r="LL478" s="30"/>
      <c r="LM478" s="30"/>
      <c r="LN478" s="30"/>
      <c r="LO478" s="30"/>
      <c r="LP478" s="30"/>
      <c r="LQ478" s="30"/>
      <c r="LR478" s="30"/>
      <c r="LS478" s="30"/>
      <c r="LT478" s="30"/>
    </row>
    <row r="479" spans="1:332" s="31" customFormat="1" ht="110.25" x14ac:dyDescent="0.25">
      <c r="A479" s="677" t="str">
        <f>CONCATENATE(MUEBLES2[[#This Row],[No..]],"-",MUEBLES2[[#This Row],[No. Area ]],"-",MUEBLES2[[#This Row],[No. Del Bien ]],"-",MUEBLES2[[#This Row],[No. Consecutivo del Bien ]],"-",MUEBLES2[[#This Row],[No. de inventario]])</f>
        <v>01-14-093-001-0473</v>
      </c>
      <c r="B479" s="495"/>
      <c r="C479" s="495" t="s">
        <v>7196</v>
      </c>
      <c r="D479" s="494" t="s">
        <v>4060</v>
      </c>
      <c r="E479" s="495" t="str">
        <f>VLOOKUP(MUEBLES2[[#This Row],[No..]],EDIFICIOS[],2,FALSE)</f>
        <v>PALACIO MUNICIPAL</v>
      </c>
      <c r="F479" s="495" t="str">
        <f>VLOOKUP(MUEBLES2[[#This Row],[No..]],EDIFICIOS[],3,FALSE)</f>
        <v>PALACIO MUNICIPAL, S/N, COLONIA CENTRO</v>
      </c>
      <c r="G479" s="496" t="s">
        <v>4259</v>
      </c>
      <c r="H479" s="494" t="str">
        <f>VLOOKUP(MUEBLES2[[#This Row],[No. Area ]],AREAS[],2,FALSE)</f>
        <v>ADMINISTRACIÓN MUNICIPAL</v>
      </c>
      <c r="I479" s="496" t="str">
        <f>VLOOKUP(MUEBLES2[[#This Row],[No. Area ]],AREAS[],5,FALSE)</f>
        <v>C. DAVID PÉREZ ALONSO</v>
      </c>
      <c r="J479" s="496">
        <v>122</v>
      </c>
      <c r="K479" s="494" t="str">
        <f>VLOOKUP(MUEBLES2[[#This Row],[Núm. De nomina]],PERSONAL[],2,FALSE)</f>
        <v>ING. CARLOS MEJÍA LEÓN</v>
      </c>
      <c r="L479" s="496" t="str">
        <f>VLOOKUP(MUEBLES2[[#This Row],[Núm. De nomina]],PERSONAL[],3,FALSE)</f>
        <v>AUXILIAR TÉCNICO</v>
      </c>
      <c r="M479" s="494" t="s">
        <v>4784</v>
      </c>
      <c r="N479" s="530" t="s">
        <v>4692</v>
      </c>
      <c r="O479" s="497" t="str">
        <f>VLOOKUP(MUEBLES2[[#This Row],[No. Del Bien ]],BIENES[],2,FALSE)</f>
        <v>DESARMADORES (JUEGO)</v>
      </c>
      <c r="P479" s="499" t="s">
        <v>1450</v>
      </c>
      <c r="Q479" s="529" t="s">
        <v>5415</v>
      </c>
      <c r="R479" s="494" t="s">
        <v>204</v>
      </c>
      <c r="S479" s="494" t="s">
        <v>1451</v>
      </c>
      <c r="T479" s="494" t="s">
        <v>557</v>
      </c>
      <c r="U479" s="494"/>
      <c r="V479" s="532">
        <v>44228</v>
      </c>
      <c r="W479" s="528"/>
      <c r="X479" s="528"/>
      <c r="Y479" s="528"/>
      <c r="Z479" s="510" t="s">
        <v>1405</v>
      </c>
      <c r="AA479" s="510"/>
      <c r="AB479" s="702">
        <v>264.48</v>
      </c>
      <c r="AC479" s="600" t="s">
        <v>1416</v>
      </c>
      <c r="AD479" s="30"/>
      <c r="AE479" s="30"/>
      <c r="AF479" s="30"/>
      <c r="AG479" s="30"/>
      <c r="AH479" s="30"/>
      <c r="AI479" s="30"/>
      <c r="AJ479" s="30"/>
      <c r="AK479" s="30"/>
      <c r="AL479" s="30"/>
      <c r="AM479" s="30"/>
      <c r="AN479" s="30"/>
      <c r="AO479" s="30"/>
      <c r="AP479" s="30"/>
      <c r="AQ479" s="30"/>
      <c r="AR479" s="30"/>
      <c r="AS479" s="30"/>
      <c r="AT479" s="30"/>
      <c r="AU479" s="30"/>
      <c r="AV479" s="30"/>
      <c r="AW479" s="30"/>
      <c r="AX479" s="30"/>
      <c r="AY479" s="30"/>
      <c r="AZ479" s="30"/>
      <c r="BA479" s="30"/>
      <c r="BB479" s="30"/>
      <c r="BC479" s="30"/>
      <c r="BD479" s="30"/>
      <c r="BE479" s="30"/>
      <c r="BF479" s="30"/>
      <c r="BG479" s="30"/>
      <c r="BH479" s="30"/>
      <c r="BI479" s="30"/>
      <c r="BJ479" s="30"/>
      <c r="BK479" s="30"/>
      <c r="BL479" s="30"/>
      <c r="BM479" s="30"/>
      <c r="BN479" s="30"/>
      <c r="BO479" s="30"/>
      <c r="BP479" s="30"/>
      <c r="BQ479" s="30"/>
      <c r="BR479" s="30"/>
      <c r="BS479" s="30"/>
      <c r="BT479" s="30"/>
      <c r="BU479" s="30"/>
      <c r="BV479" s="30"/>
      <c r="BW479" s="30"/>
      <c r="BX479" s="30"/>
      <c r="BY479" s="30"/>
      <c r="BZ479" s="30"/>
      <c r="CA479" s="30"/>
      <c r="CB479" s="30"/>
      <c r="CC479" s="30"/>
      <c r="CD479" s="30"/>
      <c r="CE479" s="30"/>
      <c r="CF479" s="30"/>
      <c r="CG479" s="30"/>
      <c r="CH479" s="30"/>
      <c r="CI479" s="30"/>
      <c r="CJ479" s="30"/>
      <c r="CK479" s="30"/>
      <c r="CL479" s="30"/>
      <c r="CM479" s="30"/>
      <c r="CN479" s="30"/>
      <c r="CO479" s="30"/>
      <c r="CP479" s="30"/>
      <c r="CQ479" s="30"/>
      <c r="CR479" s="30"/>
      <c r="CS479" s="30"/>
      <c r="CT479" s="30"/>
      <c r="CU479" s="30"/>
      <c r="CV479" s="30"/>
      <c r="CW479" s="30"/>
      <c r="CX479" s="30"/>
      <c r="CY479" s="30"/>
      <c r="CZ479" s="30"/>
      <c r="DA479" s="30"/>
      <c r="DB479" s="30"/>
      <c r="DC479" s="30"/>
      <c r="DD479" s="30"/>
      <c r="DE479" s="30"/>
      <c r="DF479" s="30"/>
      <c r="DG479" s="30"/>
      <c r="DH479" s="30"/>
      <c r="DI479" s="30"/>
      <c r="DJ479" s="30"/>
      <c r="DK479" s="30"/>
      <c r="DL479" s="30"/>
      <c r="DM479" s="30"/>
      <c r="DN479" s="30"/>
      <c r="DO479" s="30"/>
      <c r="DP479" s="30"/>
      <c r="DQ479" s="30"/>
      <c r="DR479" s="30"/>
      <c r="DS479" s="30"/>
      <c r="DT479" s="30"/>
      <c r="DU479" s="30"/>
      <c r="DV479" s="30"/>
      <c r="DW479" s="30"/>
      <c r="DX479" s="30"/>
      <c r="DY479" s="30"/>
      <c r="DZ479" s="30"/>
      <c r="EA479" s="30"/>
      <c r="EB479" s="30"/>
      <c r="EC479" s="30"/>
      <c r="ED479" s="30"/>
      <c r="EE479" s="30"/>
      <c r="EF479" s="30"/>
      <c r="EG479" s="30"/>
      <c r="EH479" s="30"/>
      <c r="EI479" s="30"/>
      <c r="EJ479" s="30"/>
      <c r="EK479" s="30"/>
      <c r="EL479" s="30"/>
      <c r="EM479" s="30"/>
      <c r="EN479" s="30"/>
      <c r="EO479" s="30"/>
      <c r="EP479" s="30"/>
      <c r="EQ479" s="30"/>
      <c r="ER479" s="30"/>
      <c r="ES479" s="30"/>
      <c r="ET479" s="30"/>
      <c r="EU479" s="30"/>
      <c r="EV479" s="30"/>
      <c r="EW479" s="30"/>
      <c r="EX479" s="30"/>
      <c r="EY479" s="30"/>
      <c r="EZ479" s="30"/>
      <c r="FA479" s="30"/>
      <c r="FB479" s="30"/>
      <c r="FC479" s="30"/>
      <c r="FD479" s="30"/>
      <c r="FE479" s="30"/>
      <c r="FF479" s="30"/>
      <c r="FG479" s="30"/>
      <c r="FH479" s="30"/>
      <c r="FI479" s="30"/>
      <c r="FJ479" s="30"/>
      <c r="FK479" s="30"/>
      <c r="FL479" s="30"/>
      <c r="FM479" s="30"/>
      <c r="FN479" s="30"/>
      <c r="FO479" s="30"/>
      <c r="FP479" s="30"/>
      <c r="FQ479" s="30"/>
      <c r="FR479" s="30"/>
      <c r="FS479" s="30"/>
      <c r="FT479" s="30"/>
      <c r="FU479" s="30"/>
      <c r="FV479" s="30"/>
      <c r="FW479" s="30"/>
      <c r="FX479" s="30"/>
      <c r="FY479" s="30"/>
      <c r="FZ479" s="30"/>
      <c r="GA479" s="30"/>
      <c r="GB479" s="30"/>
      <c r="GC479" s="30"/>
      <c r="GD479" s="30"/>
      <c r="GE479" s="30"/>
      <c r="GF479" s="30"/>
      <c r="GG479" s="30"/>
      <c r="GH479" s="30"/>
      <c r="GI479" s="30"/>
      <c r="GJ479" s="30"/>
      <c r="GK479" s="30"/>
      <c r="GL479" s="30"/>
      <c r="GM479" s="30"/>
      <c r="GN479" s="30"/>
      <c r="GO479" s="30"/>
      <c r="GP479" s="30"/>
      <c r="GQ479" s="30"/>
      <c r="GR479" s="30"/>
      <c r="GS479" s="30"/>
      <c r="GT479" s="30"/>
      <c r="GU479" s="30"/>
      <c r="GV479" s="30"/>
      <c r="GW479" s="30"/>
      <c r="GX479" s="30"/>
      <c r="GY479" s="30"/>
      <c r="GZ479" s="30"/>
      <c r="HA479" s="30"/>
      <c r="HB479" s="30"/>
      <c r="HC479" s="30"/>
      <c r="HD479" s="30"/>
      <c r="HE479" s="30"/>
      <c r="HF479" s="30"/>
      <c r="HG479" s="30"/>
      <c r="HH479" s="30"/>
      <c r="HI479" s="30"/>
      <c r="HJ479" s="30"/>
      <c r="HK479" s="30"/>
      <c r="HL479" s="30"/>
      <c r="HM479" s="30"/>
      <c r="HN479" s="30"/>
      <c r="HO479" s="30"/>
      <c r="HP479" s="30"/>
      <c r="HQ479" s="30"/>
      <c r="HR479" s="30"/>
      <c r="HS479" s="30"/>
      <c r="HT479" s="30"/>
      <c r="HU479" s="30"/>
      <c r="HV479" s="30"/>
      <c r="HW479" s="30"/>
      <c r="HX479" s="30"/>
      <c r="HY479" s="30"/>
      <c r="HZ479" s="30"/>
      <c r="IA479" s="30"/>
      <c r="IB479" s="30"/>
      <c r="IC479" s="30"/>
      <c r="ID479" s="30"/>
      <c r="IE479" s="30"/>
      <c r="IF479" s="30"/>
      <c r="IG479" s="30"/>
      <c r="IH479" s="30"/>
      <c r="II479" s="30"/>
      <c r="IJ479" s="30"/>
      <c r="IK479" s="30"/>
      <c r="IL479" s="30"/>
      <c r="IM479" s="30"/>
      <c r="IN479" s="30"/>
      <c r="IO479" s="30"/>
      <c r="IP479" s="30"/>
      <c r="IQ479" s="30"/>
      <c r="IR479" s="30"/>
      <c r="IS479" s="30"/>
      <c r="IT479" s="30"/>
      <c r="IU479" s="30"/>
      <c r="IV479" s="30"/>
      <c r="IW479" s="30"/>
      <c r="IX479" s="30"/>
      <c r="IY479" s="30"/>
      <c r="IZ479" s="30"/>
      <c r="JA479" s="30"/>
      <c r="JB479" s="30"/>
      <c r="JC479" s="30"/>
      <c r="JD479" s="30"/>
      <c r="JE479" s="30"/>
      <c r="JF479" s="30"/>
      <c r="JG479" s="30"/>
      <c r="JH479" s="30"/>
      <c r="JI479" s="30"/>
      <c r="JJ479" s="30"/>
      <c r="JK479" s="30"/>
      <c r="JL479" s="30"/>
      <c r="JM479" s="30"/>
      <c r="JN479" s="30"/>
      <c r="JO479" s="30"/>
      <c r="JP479" s="30"/>
      <c r="JQ479" s="30"/>
      <c r="JR479" s="30"/>
      <c r="JS479" s="30"/>
      <c r="JT479" s="30"/>
      <c r="JU479" s="30"/>
      <c r="JV479" s="30"/>
      <c r="JW479" s="30"/>
      <c r="JX479" s="30"/>
      <c r="JY479" s="30"/>
      <c r="JZ479" s="30"/>
      <c r="KA479" s="30"/>
      <c r="KB479" s="30"/>
      <c r="KC479" s="30"/>
      <c r="KD479" s="30"/>
      <c r="KE479" s="30"/>
      <c r="KF479" s="30"/>
      <c r="KG479" s="30"/>
      <c r="KH479" s="30"/>
      <c r="KI479" s="30"/>
      <c r="KJ479" s="30"/>
      <c r="KK479" s="30"/>
      <c r="KL479" s="30"/>
      <c r="KM479" s="30"/>
      <c r="KN479" s="30"/>
      <c r="KO479" s="30"/>
      <c r="KP479" s="30"/>
      <c r="KQ479" s="30"/>
      <c r="KR479" s="30"/>
      <c r="KS479" s="30"/>
      <c r="KT479" s="30"/>
      <c r="KU479" s="30"/>
      <c r="KV479" s="30"/>
      <c r="KW479" s="30"/>
      <c r="KX479" s="30"/>
      <c r="KY479" s="30"/>
      <c r="KZ479" s="30"/>
      <c r="LA479" s="30"/>
      <c r="LB479" s="30"/>
      <c r="LC479" s="30"/>
      <c r="LD479" s="30"/>
      <c r="LE479" s="30"/>
      <c r="LF479" s="30"/>
      <c r="LG479" s="30"/>
      <c r="LH479" s="30"/>
      <c r="LI479" s="30"/>
      <c r="LJ479" s="30"/>
      <c r="LK479" s="30"/>
      <c r="LL479" s="30"/>
      <c r="LM479" s="30"/>
      <c r="LN479" s="30"/>
      <c r="LO479" s="30"/>
      <c r="LP479" s="30"/>
      <c r="LQ479" s="30"/>
      <c r="LR479" s="30"/>
      <c r="LS479" s="30"/>
      <c r="LT479" s="30"/>
    </row>
    <row r="480" spans="1:332" s="31" customFormat="1" ht="110.25" x14ac:dyDescent="0.25">
      <c r="A480" s="677" t="str">
        <f>CONCATENATE(MUEBLES2[[#This Row],[No..]],"-",MUEBLES2[[#This Row],[No. Area ]],"-",MUEBLES2[[#This Row],[No. Del Bien ]],"-",MUEBLES2[[#This Row],[No. Consecutivo del Bien ]],"-",MUEBLES2[[#This Row],[No. de inventario]])</f>
        <v>01-14-231-001-0474</v>
      </c>
      <c r="B480" s="495"/>
      <c r="C480" s="495" t="s">
        <v>7197</v>
      </c>
      <c r="D480" s="494" t="s">
        <v>4060</v>
      </c>
      <c r="E480" s="495" t="str">
        <f>VLOOKUP(MUEBLES2[[#This Row],[No..]],EDIFICIOS[],2,FALSE)</f>
        <v>PALACIO MUNICIPAL</v>
      </c>
      <c r="F480" s="495" t="str">
        <f>VLOOKUP(MUEBLES2[[#This Row],[No..]],EDIFICIOS[],3,FALSE)</f>
        <v>PALACIO MUNICIPAL, S/N, COLONIA CENTRO</v>
      </c>
      <c r="G480" s="496" t="s">
        <v>4259</v>
      </c>
      <c r="H480" s="494" t="str">
        <f>VLOOKUP(MUEBLES2[[#This Row],[No. Area ]],AREAS[],2,FALSE)</f>
        <v>ADMINISTRACIÓN MUNICIPAL</v>
      </c>
      <c r="I480" s="496" t="str">
        <f>VLOOKUP(MUEBLES2[[#This Row],[No. Area ]],AREAS[],5,FALSE)</f>
        <v>C. DAVID PÉREZ ALONSO</v>
      </c>
      <c r="J480" s="496">
        <v>122</v>
      </c>
      <c r="K480" s="494" t="str">
        <f>VLOOKUP(MUEBLES2[[#This Row],[Núm. De nomina]],PERSONAL[],2,FALSE)</f>
        <v>ING. CARLOS MEJÍA LEÓN</v>
      </c>
      <c r="L480" s="496" t="str">
        <f>VLOOKUP(MUEBLES2[[#This Row],[Núm. De nomina]],PERSONAL[],3,FALSE)</f>
        <v>AUXILIAR TÉCNICO</v>
      </c>
      <c r="M480" s="494" t="s">
        <v>4864</v>
      </c>
      <c r="N480" s="530" t="s">
        <v>4692</v>
      </c>
      <c r="O480" s="497" t="str">
        <f>VLOOKUP(MUEBLES2[[#This Row],[No. Del Bien ]],BIENES[],2,FALSE)</f>
        <v>PINZA PONCHADORA</v>
      </c>
      <c r="P480" s="499" t="s">
        <v>1452</v>
      </c>
      <c r="Q480" s="529" t="s">
        <v>5416</v>
      </c>
      <c r="R480" s="494" t="s">
        <v>204</v>
      </c>
      <c r="S480" s="494" t="s">
        <v>557</v>
      </c>
      <c r="T480" s="494" t="s">
        <v>557</v>
      </c>
      <c r="U480" s="494"/>
      <c r="V480" s="532">
        <v>44228</v>
      </c>
      <c r="W480" s="528"/>
      <c r="X480" s="528"/>
      <c r="Y480" s="528"/>
      <c r="Z480" s="510" t="s">
        <v>1405</v>
      </c>
      <c r="AA480" s="510"/>
      <c r="AB480" s="702">
        <v>967.44</v>
      </c>
      <c r="AC480" s="600" t="s">
        <v>1416</v>
      </c>
      <c r="AD480" s="30"/>
      <c r="AE480" s="30"/>
      <c r="AF480" s="30"/>
      <c r="AG480" s="30"/>
      <c r="AH480" s="30"/>
      <c r="AI480" s="30"/>
      <c r="AJ480" s="30"/>
      <c r="AK480" s="30"/>
      <c r="AL480" s="30"/>
      <c r="AM480" s="30"/>
      <c r="AN480" s="30"/>
      <c r="AO480" s="30"/>
      <c r="AP480" s="30"/>
      <c r="AQ480" s="30"/>
      <c r="AR480" s="30"/>
      <c r="AS480" s="30"/>
      <c r="AT480" s="30"/>
      <c r="AU480" s="30"/>
      <c r="AV480" s="30"/>
      <c r="AW480" s="30"/>
      <c r="AX480" s="30"/>
      <c r="AY480" s="30"/>
      <c r="AZ480" s="30"/>
      <c r="BA480" s="30"/>
      <c r="BB480" s="30"/>
      <c r="BC480" s="30"/>
      <c r="BD480" s="30"/>
      <c r="BE480" s="30"/>
      <c r="BF480" s="30"/>
      <c r="BG480" s="30"/>
      <c r="BH480" s="30"/>
      <c r="BI480" s="30"/>
      <c r="BJ480" s="30"/>
      <c r="BK480" s="30"/>
      <c r="BL480" s="30"/>
      <c r="BM480" s="30"/>
      <c r="BN480" s="30"/>
      <c r="BO480" s="30"/>
      <c r="BP480" s="30"/>
      <c r="BQ480" s="30"/>
      <c r="BR480" s="30"/>
      <c r="BS480" s="30"/>
      <c r="BT480" s="30"/>
      <c r="BU480" s="30"/>
      <c r="BV480" s="30"/>
      <c r="BW480" s="30"/>
      <c r="BX480" s="30"/>
      <c r="BY480" s="30"/>
      <c r="BZ480" s="30"/>
      <c r="CA480" s="30"/>
      <c r="CB480" s="30"/>
      <c r="CC480" s="30"/>
      <c r="CD480" s="30"/>
      <c r="CE480" s="30"/>
      <c r="CF480" s="30"/>
      <c r="CG480" s="30"/>
      <c r="CH480" s="30"/>
      <c r="CI480" s="30"/>
      <c r="CJ480" s="30"/>
      <c r="CK480" s="30"/>
      <c r="CL480" s="30"/>
      <c r="CM480" s="30"/>
      <c r="CN480" s="30"/>
      <c r="CO480" s="30"/>
      <c r="CP480" s="30"/>
      <c r="CQ480" s="30"/>
      <c r="CR480" s="30"/>
      <c r="CS480" s="30"/>
      <c r="CT480" s="30"/>
      <c r="CU480" s="30"/>
      <c r="CV480" s="30"/>
      <c r="CW480" s="30"/>
      <c r="CX480" s="30"/>
      <c r="CY480" s="30"/>
      <c r="CZ480" s="30"/>
      <c r="DA480" s="30"/>
      <c r="DB480" s="30"/>
      <c r="DC480" s="30"/>
      <c r="DD480" s="30"/>
      <c r="DE480" s="30"/>
      <c r="DF480" s="30"/>
      <c r="DG480" s="30"/>
      <c r="DH480" s="30"/>
      <c r="DI480" s="30"/>
      <c r="DJ480" s="30"/>
      <c r="DK480" s="30"/>
      <c r="DL480" s="30"/>
      <c r="DM480" s="30"/>
      <c r="DN480" s="30"/>
      <c r="DO480" s="30"/>
      <c r="DP480" s="30"/>
      <c r="DQ480" s="30"/>
      <c r="DR480" s="30"/>
      <c r="DS480" s="30"/>
      <c r="DT480" s="30"/>
      <c r="DU480" s="30"/>
      <c r="DV480" s="30"/>
      <c r="DW480" s="30"/>
      <c r="DX480" s="30"/>
      <c r="DY480" s="30"/>
      <c r="DZ480" s="30"/>
      <c r="EA480" s="30"/>
      <c r="EB480" s="30"/>
      <c r="EC480" s="30"/>
      <c r="ED480" s="30"/>
      <c r="EE480" s="30"/>
      <c r="EF480" s="30"/>
      <c r="EG480" s="30"/>
      <c r="EH480" s="30"/>
      <c r="EI480" s="30"/>
      <c r="EJ480" s="30"/>
      <c r="EK480" s="30"/>
      <c r="EL480" s="30"/>
      <c r="EM480" s="30"/>
      <c r="EN480" s="30"/>
      <c r="EO480" s="30"/>
      <c r="EP480" s="30"/>
      <c r="EQ480" s="30"/>
      <c r="ER480" s="30"/>
      <c r="ES480" s="30"/>
      <c r="ET480" s="30"/>
      <c r="EU480" s="30"/>
      <c r="EV480" s="30"/>
      <c r="EW480" s="30"/>
      <c r="EX480" s="30"/>
      <c r="EY480" s="30"/>
      <c r="EZ480" s="30"/>
      <c r="FA480" s="30"/>
      <c r="FB480" s="30"/>
      <c r="FC480" s="30"/>
      <c r="FD480" s="30"/>
      <c r="FE480" s="30"/>
      <c r="FF480" s="30"/>
      <c r="FG480" s="30"/>
      <c r="FH480" s="30"/>
      <c r="FI480" s="30"/>
      <c r="FJ480" s="30"/>
      <c r="FK480" s="30"/>
      <c r="FL480" s="30"/>
      <c r="FM480" s="30"/>
      <c r="FN480" s="30"/>
      <c r="FO480" s="30"/>
      <c r="FP480" s="30"/>
      <c r="FQ480" s="30"/>
      <c r="FR480" s="30"/>
      <c r="FS480" s="30"/>
      <c r="FT480" s="30"/>
      <c r="FU480" s="30"/>
      <c r="FV480" s="30"/>
      <c r="FW480" s="30"/>
      <c r="FX480" s="30"/>
      <c r="FY480" s="30"/>
      <c r="FZ480" s="30"/>
      <c r="GA480" s="30"/>
      <c r="GB480" s="30"/>
      <c r="GC480" s="30"/>
      <c r="GD480" s="30"/>
      <c r="GE480" s="30"/>
      <c r="GF480" s="30"/>
      <c r="GG480" s="30"/>
      <c r="GH480" s="30"/>
      <c r="GI480" s="30"/>
      <c r="GJ480" s="30"/>
      <c r="GK480" s="30"/>
      <c r="GL480" s="30"/>
      <c r="GM480" s="30"/>
      <c r="GN480" s="30"/>
      <c r="GO480" s="30"/>
      <c r="GP480" s="30"/>
      <c r="GQ480" s="30"/>
      <c r="GR480" s="30"/>
      <c r="GS480" s="30"/>
      <c r="GT480" s="30"/>
      <c r="GU480" s="30"/>
      <c r="GV480" s="30"/>
      <c r="GW480" s="30"/>
      <c r="GX480" s="30"/>
      <c r="GY480" s="30"/>
      <c r="GZ480" s="30"/>
      <c r="HA480" s="30"/>
      <c r="HB480" s="30"/>
      <c r="HC480" s="30"/>
      <c r="HD480" s="30"/>
      <c r="HE480" s="30"/>
      <c r="HF480" s="30"/>
      <c r="HG480" s="30"/>
      <c r="HH480" s="30"/>
      <c r="HI480" s="30"/>
      <c r="HJ480" s="30"/>
      <c r="HK480" s="30"/>
      <c r="HL480" s="30"/>
      <c r="HM480" s="30"/>
      <c r="HN480" s="30"/>
      <c r="HO480" s="30"/>
      <c r="HP480" s="30"/>
      <c r="HQ480" s="30"/>
      <c r="HR480" s="30"/>
      <c r="HS480" s="30"/>
      <c r="HT480" s="30"/>
      <c r="HU480" s="30"/>
      <c r="HV480" s="30"/>
      <c r="HW480" s="30"/>
      <c r="HX480" s="30"/>
      <c r="HY480" s="30"/>
      <c r="HZ480" s="30"/>
      <c r="IA480" s="30"/>
      <c r="IB480" s="30"/>
      <c r="IC480" s="30"/>
      <c r="ID480" s="30"/>
      <c r="IE480" s="30"/>
      <c r="IF480" s="30"/>
      <c r="IG480" s="30"/>
      <c r="IH480" s="30"/>
      <c r="II480" s="30"/>
      <c r="IJ480" s="30"/>
      <c r="IK480" s="30"/>
      <c r="IL480" s="30"/>
      <c r="IM480" s="30"/>
      <c r="IN480" s="30"/>
      <c r="IO480" s="30"/>
      <c r="IP480" s="30"/>
      <c r="IQ480" s="30"/>
      <c r="IR480" s="30"/>
      <c r="IS480" s="30"/>
      <c r="IT480" s="30"/>
      <c r="IU480" s="30"/>
      <c r="IV480" s="30"/>
      <c r="IW480" s="30"/>
      <c r="IX480" s="30"/>
      <c r="IY480" s="30"/>
      <c r="IZ480" s="30"/>
      <c r="JA480" s="30"/>
      <c r="JB480" s="30"/>
      <c r="JC480" s="30"/>
      <c r="JD480" s="30"/>
      <c r="JE480" s="30"/>
      <c r="JF480" s="30"/>
      <c r="JG480" s="30"/>
      <c r="JH480" s="30"/>
      <c r="JI480" s="30"/>
      <c r="JJ480" s="30"/>
      <c r="JK480" s="30"/>
      <c r="JL480" s="30"/>
      <c r="JM480" s="30"/>
      <c r="JN480" s="30"/>
      <c r="JO480" s="30"/>
      <c r="JP480" s="30"/>
      <c r="JQ480" s="30"/>
      <c r="JR480" s="30"/>
      <c r="JS480" s="30"/>
      <c r="JT480" s="30"/>
      <c r="JU480" s="30"/>
      <c r="JV480" s="30"/>
      <c r="JW480" s="30"/>
      <c r="JX480" s="30"/>
      <c r="JY480" s="30"/>
      <c r="JZ480" s="30"/>
      <c r="KA480" s="30"/>
      <c r="KB480" s="30"/>
      <c r="KC480" s="30"/>
      <c r="KD480" s="30"/>
      <c r="KE480" s="30"/>
      <c r="KF480" s="30"/>
      <c r="KG480" s="30"/>
      <c r="KH480" s="30"/>
      <c r="KI480" s="30"/>
      <c r="KJ480" s="30"/>
      <c r="KK480" s="30"/>
      <c r="KL480" s="30"/>
      <c r="KM480" s="30"/>
      <c r="KN480" s="30"/>
      <c r="KO480" s="30"/>
      <c r="KP480" s="30"/>
      <c r="KQ480" s="30"/>
      <c r="KR480" s="30"/>
      <c r="KS480" s="30"/>
      <c r="KT480" s="30"/>
      <c r="KU480" s="30"/>
      <c r="KV480" s="30"/>
      <c r="KW480" s="30"/>
      <c r="KX480" s="30"/>
      <c r="KY480" s="30"/>
      <c r="KZ480" s="30"/>
      <c r="LA480" s="30"/>
      <c r="LB480" s="30"/>
      <c r="LC480" s="30"/>
      <c r="LD480" s="30"/>
      <c r="LE480" s="30"/>
      <c r="LF480" s="30"/>
      <c r="LG480" s="30"/>
      <c r="LH480" s="30"/>
      <c r="LI480" s="30"/>
      <c r="LJ480" s="30"/>
      <c r="LK480" s="30"/>
      <c r="LL480" s="30"/>
      <c r="LM480" s="30"/>
      <c r="LN480" s="30"/>
      <c r="LO480" s="30"/>
      <c r="LP480" s="30"/>
      <c r="LQ480" s="30"/>
      <c r="LR480" s="30"/>
      <c r="LS480" s="30"/>
      <c r="LT480" s="30"/>
    </row>
    <row r="481" spans="1:332" s="31" customFormat="1" ht="126" x14ac:dyDescent="0.25">
      <c r="A481" s="677" t="str">
        <f>CONCATENATE(MUEBLES2[[#This Row],[No..]],"-",MUEBLES2[[#This Row],[No. Area ]],"-",MUEBLES2[[#This Row],[No. Del Bien ]],"-",MUEBLES2[[#This Row],[No. Consecutivo del Bien ]],"-",MUEBLES2[[#This Row],[No. de inventario]])</f>
        <v>01-14-094-001-0475</v>
      </c>
      <c r="B481" s="495"/>
      <c r="C481" s="495" t="s">
        <v>7198</v>
      </c>
      <c r="D481" s="494" t="s">
        <v>4060</v>
      </c>
      <c r="E481" s="495" t="str">
        <f>VLOOKUP(MUEBLES2[[#This Row],[No..]],EDIFICIOS[],2,FALSE)</f>
        <v>PALACIO MUNICIPAL</v>
      </c>
      <c r="F481" s="495" t="str">
        <f>VLOOKUP(MUEBLES2[[#This Row],[No..]],EDIFICIOS[],3,FALSE)</f>
        <v>PALACIO MUNICIPAL, S/N, COLONIA CENTRO</v>
      </c>
      <c r="G481" s="496" t="s">
        <v>4259</v>
      </c>
      <c r="H481" s="494" t="str">
        <f>VLOOKUP(MUEBLES2[[#This Row],[No. Area ]],AREAS[],2,FALSE)</f>
        <v>ADMINISTRACIÓN MUNICIPAL</v>
      </c>
      <c r="I481" s="496" t="str">
        <f>VLOOKUP(MUEBLES2[[#This Row],[No. Area ]],AREAS[],5,FALSE)</f>
        <v>C. DAVID PÉREZ ALONSO</v>
      </c>
      <c r="J481" s="496">
        <v>122</v>
      </c>
      <c r="K481" s="494" t="str">
        <f>VLOOKUP(MUEBLES2[[#This Row],[Núm. De nomina]],PERSONAL[],2,FALSE)</f>
        <v>ING. CARLOS MEJÍA LEÓN</v>
      </c>
      <c r="L481" s="496" t="str">
        <f>VLOOKUP(MUEBLES2[[#This Row],[Núm. De nomina]],PERSONAL[],3,FALSE)</f>
        <v>AUXILIAR TÉCNICO</v>
      </c>
      <c r="M481" s="494" t="s">
        <v>4785</v>
      </c>
      <c r="N481" s="530" t="s">
        <v>4692</v>
      </c>
      <c r="O481" s="497" t="str">
        <f>VLOOKUP(MUEBLES2[[#This Row],[No. Del Bien ]],BIENES[],2,FALSE)</f>
        <v>DESATORNILLADOR RECARGABLE</v>
      </c>
      <c r="P481" s="499" t="s">
        <v>1453</v>
      </c>
      <c r="Q481" s="529" t="s">
        <v>5417</v>
      </c>
      <c r="R481" s="494" t="s">
        <v>1454</v>
      </c>
      <c r="S481" s="494" t="s">
        <v>1455</v>
      </c>
      <c r="T481" s="496" t="s">
        <v>1456</v>
      </c>
      <c r="U481" s="494"/>
      <c r="V481" s="532">
        <v>44228</v>
      </c>
      <c r="W481" s="528"/>
      <c r="X481" s="528"/>
      <c r="Y481" s="528"/>
      <c r="Z481" s="510" t="s">
        <v>1405</v>
      </c>
      <c r="AA481" s="510"/>
      <c r="AB481" s="702">
        <v>1143.76</v>
      </c>
      <c r="AC481" s="600" t="s">
        <v>1416</v>
      </c>
      <c r="AD481" s="30"/>
      <c r="AE481" s="30"/>
      <c r="AF481" s="30"/>
      <c r="AG481" s="30"/>
      <c r="AH481" s="30"/>
      <c r="AI481" s="30"/>
      <c r="AJ481" s="30"/>
      <c r="AK481" s="30"/>
      <c r="AL481" s="30"/>
      <c r="AM481" s="30"/>
      <c r="AN481" s="30"/>
      <c r="AO481" s="30"/>
      <c r="AP481" s="30"/>
      <c r="AQ481" s="30"/>
      <c r="AR481" s="30"/>
      <c r="AS481" s="30"/>
      <c r="AT481" s="30"/>
      <c r="AU481" s="30"/>
      <c r="AV481" s="30"/>
      <c r="AW481" s="30"/>
      <c r="AX481" s="30"/>
      <c r="AY481" s="30"/>
      <c r="AZ481" s="30"/>
      <c r="BA481" s="30"/>
      <c r="BB481" s="30"/>
      <c r="BC481" s="30"/>
      <c r="BD481" s="30"/>
      <c r="BE481" s="30"/>
      <c r="BF481" s="30"/>
      <c r="BG481" s="30"/>
      <c r="BH481" s="30"/>
      <c r="BI481" s="30"/>
      <c r="BJ481" s="30"/>
      <c r="BK481" s="30"/>
      <c r="BL481" s="30"/>
      <c r="BM481" s="30"/>
      <c r="BN481" s="30"/>
      <c r="BO481" s="30"/>
      <c r="BP481" s="30"/>
      <c r="BQ481" s="30"/>
      <c r="BR481" s="30"/>
      <c r="BS481" s="30"/>
      <c r="BT481" s="30"/>
      <c r="BU481" s="30"/>
      <c r="BV481" s="30"/>
      <c r="BW481" s="30"/>
      <c r="BX481" s="30"/>
      <c r="BY481" s="30"/>
      <c r="BZ481" s="30"/>
      <c r="CA481" s="30"/>
      <c r="CB481" s="30"/>
      <c r="CC481" s="30"/>
      <c r="CD481" s="30"/>
      <c r="CE481" s="30"/>
      <c r="CF481" s="30"/>
      <c r="CG481" s="30"/>
      <c r="CH481" s="30"/>
      <c r="CI481" s="30"/>
      <c r="CJ481" s="30"/>
      <c r="CK481" s="30"/>
      <c r="CL481" s="30"/>
      <c r="CM481" s="30"/>
      <c r="CN481" s="30"/>
      <c r="CO481" s="30"/>
      <c r="CP481" s="30"/>
      <c r="CQ481" s="30"/>
      <c r="CR481" s="30"/>
      <c r="CS481" s="30"/>
      <c r="CT481" s="30"/>
      <c r="CU481" s="30"/>
      <c r="CV481" s="30"/>
      <c r="CW481" s="30"/>
      <c r="CX481" s="30"/>
      <c r="CY481" s="30"/>
      <c r="CZ481" s="30"/>
      <c r="DA481" s="30"/>
      <c r="DB481" s="30"/>
      <c r="DC481" s="30"/>
      <c r="DD481" s="30"/>
      <c r="DE481" s="30"/>
      <c r="DF481" s="30"/>
      <c r="DG481" s="30"/>
      <c r="DH481" s="30"/>
      <c r="DI481" s="30"/>
      <c r="DJ481" s="30"/>
      <c r="DK481" s="30"/>
      <c r="DL481" s="30"/>
      <c r="DM481" s="30"/>
      <c r="DN481" s="30"/>
      <c r="DO481" s="30"/>
      <c r="DP481" s="30"/>
      <c r="DQ481" s="30"/>
      <c r="DR481" s="30"/>
      <c r="DS481" s="30"/>
      <c r="DT481" s="30"/>
      <c r="DU481" s="30"/>
      <c r="DV481" s="30"/>
      <c r="DW481" s="30"/>
      <c r="DX481" s="30"/>
      <c r="DY481" s="30"/>
      <c r="DZ481" s="30"/>
      <c r="EA481" s="30"/>
      <c r="EB481" s="30"/>
      <c r="EC481" s="30"/>
      <c r="ED481" s="30"/>
      <c r="EE481" s="30"/>
      <c r="EF481" s="30"/>
      <c r="EG481" s="30"/>
      <c r="EH481" s="30"/>
      <c r="EI481" s="30"/>
      <c r="EJ481" s="30"/>
      <c r="EK481" s="30"/>
      <c r="EL481" s="30"/>
      <c r="EM481" s="30"/>
      <c r="EN481" s="30"/>
      <c r="EO481" s="30"/>
      <c r="EP481" s="30"/>
      <c r="EQ481" s="30"/>
      <c r="ER481" s="30"/>
      <c r="ES481" s="30"/>
      <c r="ET481" s="30"/>
      <c r="EU481" s="30"/>
      <c r="EV481" s="30"/>
      <c r="EW481" s="30"/>
      <c r="EX481" s="30"/>
      <c r="EY481" s="30"/>
      <c r="EZ481" s="30"/>
      <c r="FA481" s="30"/>
      <c r="FB481" s="30"/>
      <c r="FC481" s="30"/>
      <c r="FD481" s="30"/>
      <c r="FE481" s="30"/>
      <c r="FF481" s="30"/>
      <c r="FG481" s="30"/>
      <c r="FH481" s="30"/>
      <c r="FI481" s="30"/>
      <c r="FJ481" s="30"/>
      <c r="FK481" s="30"/>
      <c r="FL481" s="30"/>
      <c r="FM481" s="30"/>
      <c r="FN481" s="30"/>
      <c r="FO481" s="30"/>
      <c r="FP481" s="30"/>
      <c r="FQ481" s="30"/>
      <c r="FR481" s="30"/>
      <c r="FS481" s="30"/>
      <c r="FT481" s="30"/>
      <c r="FU481" s="30"/>
      <c r="FV481" s="30"/>
      <c r="FW481" s="30"/>
      <c r="FX481" s="30"/>
      <c r="FY481" s="30"/>
      <c r="FZ481" s="30"/>
      <c r="GA481" s="30"/>
      <c r="GB481" s="30"/>
      <c r="GC481" s="30"/>
      <c r="GD481" s="30"/>
      <c r="GE481" s="30"/>
      <c r="GF481" s="30"/>
      <c r="GG481" s="30"/>
      <c r="GH481" s="30"/>
      <c r="GI481" s="30"/>
      <c r="GJ481" s="30"/>
      <c r="GK481" s="30"/>
      <c r="GL481" s="30"/>
      <c r="GM481" s="30"/>
      <c r="GN481" s="30"/>
      <c r="GO481" s="30"/>
      <c r="GP481" s="30"/>
      <c r="GQ481" s="30"/>
      <c r="GR481" s="30"/>
      <c r="GS481" s="30"/>
      <c r="GT481" s="30"/>
      <c r="GU481" s="30"/>
      <c r="GV481" s="30"/>
      <c r="GW481" s="30"/>
      <c r="GX481" s="30"/>
      <c r="GY481" s="30"/>
      <c r="GZ481" s="30"/>
      <c r="HA481" s="30"/>
      <c r="HB481" s="30"/>
      <c r="HC481" s="30"/>
      <c r="HD481" s="30"/>
      <c r="HE481" s="30"/>
      <c r="HF481" s="30"/>
      <c r="HG481" s="30"/>
      <c r="HH481" s="30"/>
      <c r="HI481" s="30"/>
      <c r="HJ481" s="30"/>
      <c r="HK481" s="30"/>
      <c r="HL481" s="30"/>
      <c r="HM481" s="30"/>
      <c r="HN481" s="30"/>
      <c r="HO481" s="30"/>
      <c r="HP481" s="30"/>
      <c r="HQ481" s="30"/>
      <c r="HR481" s="30"/>
      <c r="HS481" s="30"/>
      <c r="HT481" s="30"/>
      <c r="HU481" s="30"/>
      <c r="HV481" s="30"/>
      <c r="HW481" s="30"/>
      <c r="HX481" s="30"/>
      <c r="HY481" s="30"/>
      <c r="HZ481" s="30"/>
      <c r="IA481" s="30"/>
      <c r="IB481" s="30"/>
      <c r="IC481" s="30"/>
      <c r="ID481" s="30"/>
      <c r="IE481" s="30"/>
      <c r="IF481" s="30"/>
      <c r="IG481" s="30"/>
      <c r="IH481" s="30"/>
      <c r="II481" s="30"/>
      <c r="IJ481" s="30"/>
      <c r="IK481" s="30"/>
      <c r="IL481" s="30"/>
      <c r="IM481" s="30"/>
      <c r="IN481" s="30"/>
      <c r="IO481" s="30"/>
      <c r="IP481" s="30"/>
      <c r="IQ481" s="30"/>
      <c r="IR481" s="30"/>
      <c r="IS481" s="30"/>
      <c r="IT481" s="30"/>
      <c r="IU481" s="30"/>
      <c r="IV481" s="30"/>
      <c r="IW481" s="30"/>
      <c r="IX481" s="30"/>
      <c r="IY481" s="30"/>
      <c r="IZ481" s="30"/>
      <c r="JA481" s="30"/>
      <c r="JB481" s="30"/>
      <c r="JC481" s="30"/>
      <c r="JD481" s="30"/>
      <c r="JE481" s="30"/>
      <c r="JF481" s="30"/>
      <c r="JG481" s="30"/>
      <c r="JH481" s="30"/>
      <c r="JI481" s="30"/>
      <c r="JJ481" s="30"/>
      <c r="JK481" s="30"/>
      <c r="JL481" s="30"/>
      <c r="JM481" s="30"/>
      <c r="JN481" s="30"/>
      <c r="JO481" s="30"/>
      <c r="JP481" s="30"/>
      <c r="JQ481" s="30"/>
      <c r="JR481" s="30"/>
      <c r="JS481" s="30"/>
      <c r="JT481" s="30"/>
      <c r="JU481" s="30"/>
      <c r="JV481" s="30"/>
      <c r="JW481" s="30"/>
      <c r="JX481" s="30"/>
      <c r="JY481" s="30"/>
      <c r="JZ481" s="30"/>
      <c r="KA481" s="30"/>
      <c r="KB481" s="30"/>
      <c r="KC481" s="30"/>
      <c r="KD481" s="30"/>
      <c r="KE481" s="30"/>
      <c r="KF481" s="30"/>
      <c r="KG481" s="30"/>
      <c r="KH481" s="30"/>
      <c r="KI481" s="30"/>
      <c r="KJ481" s="30"/>
      <c r="KK481" s="30"/>
      <c r="KL481" s="30"/>
      <c r="KM481" s="30"/>
      <c r="KN481" s="30"/>
      <c r="KO481" s="30"/>
      <c r="KP481" s="30"/>
      <c r="KQ481" s="30"/>
      <c r="KR481" s="30"/>
      <c r="KS481" s="30"/>
      <c r="KT481" s="30"/>
      <c r="KU481" s="30"/>
      <c r="KV481" s="30"/>
      <c r="KW481" s="30"/>
      <c r="KX481" s="30"/>
      <c r="KY481" s="30"/>
      <c r="KZ481" s="30"/>
      <c r="LA481" s="30"/>
      <c r="LB481" s="30"/>
      <c r="LC481" s="30"/>
      <c r="LD481" s="30"/>
      <c r="LE481" s="30"/>
      <c r="LF481" s="30"/>
      <c r="LG481" s="30"/>
      <c r="LH481" s="30"/>
      <c r="LI481" s="30"/>
      <c r="LJ481" s="30"/>
      <c r="LK481" s="30"/>
      <c r="LL481" s="30"/>
      <c r="LM481" s="30"/>
      <c r="LN481" s="30"/>
      <c r="LO481" s="30"/>
      <c r="LP481" s="30"/>
      <c r="LQ481" s="30"/>
      <c r="LR481" s="30"/>
      <c r="LS481" s="30"/>
      <c r="LT481" s="30"/>
    </row>
    <row r="482" spans="1:332" s="31" customFormat="1" ht="94.5" x14ac:dyDescent="0.25">
      <c r="A482" s="677" t="str">
        <f>CONCATENATE(MUEBLES2[[#This Row],[No..]],"-",MUEBLES2[[#This Row],[No. Area ]],"-",MUEBLES2[[#This Row],[No. Del Bien ]],"-",MUEBLES2[[#This Row],[No. Consecutivo del Bien ]],"-",MUEBLES2[[#This Row],[No. de inventario]])</f>
        <v>01-14-093-002-0476</v>
      </c>
      <c r="B482" s="495"/>
      <c r="C482" s="495" t="s">
        <v>7199</v>
      </c>
      <c r="D482" s="494" t="s">
        <v>4060</v>
      </c>
      <c r="E482" s="495" t="str">
        <f>VLOOKUP(MUEBLES2[[#This Row],[No..]],EDIFICIOS[],2,FALSE)</f>
        <v>PALACIO MUNICIPAL</v>
      </c>
      <c r="F482" s="495" t="str">
        <f>VLOOKUP(MUEBLES2[[#This Row],[No..]],EDIFICIOS[],3,FALSE)</f>
        <v>PALACIO MUNICIPAL, S/N, COLONIA CENTRO</v>
      </c>
      <c r="G482" s="496" t="s">
        <v>4259</v>
      </c>
      <c r="H482" s="494" t="str">
        <f>VLOOKUP(MUEBLES2[[#This Row],[No. Area ]],AREAS[],2,FALSE)</f>
        <v>ADMINISTRACIÓN MUNICIPAL</v>
      </c>
      <c r="I482" s="496" t="str">
        <f>VLOOKUP(MUEBLES2[[#This Row],[No. Area ]],AREAS[],5,FALSE)</f>
        <v>C. DAVID PÉREZ ALONSO</v>
      </c>
      <c r="J482" s="496">
        <v>122</v>
      </c>
      <c r="K482" s="494" t="str">
        <f>VLOOKUP(MUEBLES2[[#This Row],[Núm. De nomina]],PERSONAL[],2,FALSE)</f>
        <v>ING. CARLOS MEJÍA LEÓN</v>
      </c>
      <c r="L482" s="496" t="str">
        <f>VLOOKUP(MUEBLES2[[#This Row],[Núm. De nomina]],PERSONAL[],3,FALSE)</f>
        <v>AUXILIAR TÉCNICO</v>
      </c>
      <c r="M482" s="494" t="s">
        <v>4784</v>
      </c>
      <c r="N482" s="530" t="s">
        <v>4693</v>
      </c>
      <c r="O482" s="497" t="str">
        <f>VLOOKUP(MUEBLES2[[#This Row],[No. Del Bien ]],BIENES[],2,FALSE)</f>
        <v>DESARMADORES (JUEGO)</v>
      </c>
      <c r="P482" s="499" t="s">
        <v>1457</v>
      </c>
      <c r="Q482" s="529" t="s">
        <v>5418</v>
      </c>
      <c r="R482" s="494" t="s">
        <v>1454</v>
      </c>
      <c r="S482" s="494" t="s">
        <v>557</v>
      </c>
      <c r="T482" s="494" t="s">
        <v>557</v>
      </c>
      <c r="U482" s="494"/>
      <c r="V482" s="532">
        <v>44228</v>
      </c>
      <c r="W482" s="528"/>
      <c r="X482" s="528"/>
      <c r="Y482" s="528"/>
      <c r="Z482" s="510" t="s">
        <v>1405</v>
      </c>
      <c r="AA482" s="510"/>
      <c r="AB482" s="702">
        <v>254.04</v>
      </c>
      <c r="AC482" s="600" t="s">
        <v>1416</v>
      </c>
      <c r="AD482" s="30"/>
      <c r="AE482" s="30"/>
      <c r="AF482" s="30"/>
      <c r="AG482" s="30"/>
      <c r="AH482" s="30"/>
      <c r="AI482" s="30"/>
      <c r="AJ482" s="30"/>
      <c r="AK482" s="30"/>
      <c r="AL482" s="30"/>
      <c r="AM482" s="30"/>
      <c r="AN482" s="30"/>
      <c r="AO482" s="30"/>
      <c r="AP482" s="30"/>
      <c r="AQ482" s="30"/>
      <c r="AR482" s="30"/>
      <c r="AS482" s="30"/>
      <c r="AT482" s="30"/>
      <c r="AU482" s="30"/>
      <c r="AV482" s="30"/>
      <c r="AW482" s="30"/>
      <c r="AX482" s="30"/>
      <c r="AY482" s="30"/>
      <c r="AZ482" s="30"/>
      <c r="BA482" s="30"/>
      <c r="BB482" s="30"/>
      <c r="BC482" s="30"/>
      <c r="BD482" s="30"/>
      <c r="BE482" s="30"/>
      <c r="BF482" s="30"/>
      <c r="BG482" s="30"/>
      <c r="BH482" s="30"/>
      <c r="BI482" s="30"/>
      <c r="BJ482" s="30"/>
      <c r="BK482" s="30"/>
      <c r="BL482" s="30"/>
      <c r="BM482" s="30"/>
      <c r="BN482" s="30"/>
      <c r="BO482" s="30"/>
      <c r="BP482" s="30"/>
      <c r="BQ482" s="30"/>
      <c r="BR482" s="30"/>
      <c r="BS482" s="30"/>
      <c r="BT482" s="30"/>
      <c r="BU482" s="30"/>
      <c r="BV482" s="30"/>
      <c r="BW482" s="30"/>
      <c r="BX482" s="30"/>
      <c r="BY482" s="30"/>
      <c r="BZ482" s="30"/>
      <c r="CA482" s="30"/>
      <c r="CB482" s="30"/>
      <c r="CC482" s="30"/>
      <c r="CD482" s="30"/>
      <c r="CE482" s="30"/>
      <c r="CF482" s="30"/>
      <c r="CG482" s="30"/>
      <c r="CH482" s="30"/>
      <c r="CI482" s="30"/>
      <c r="CJ482" s="30"/>
      <c r="CK482" s="30"/>
      <c r="CL482" s="30"/>
      <c r="CM482" s="30"/>
      <c r="CN482" s="30"/>
      <c r="CO482" s="30"/>
      <c r="CP482" s="30"/>
      <c r="CQ482" s="30"/>
      <c r="CR482" s="30"/>
      <c r="CS482" s="30"/>
      <c r="CT482" s="30"/>
      <c r="CU482" s="30"/>
      <c r="CV482" s="30"/>
      <c r="CW482" s="30"/>
      <c r="CX482" s="30"/>
      <c r="CY482" s="30"/>
      <c r="CZ482" s="30"/>
      <c r="DA482" s="30"/>
      <c r="DB482" s="30"/>
      <c r="DC482" s="30"/>
      <c r="DD482" s="30"/>
      <c r="DE482" s="30"/>
      <c r="DF482" s="30"/>
      <c r="DG482" s="30"/>
      <c r="DH482" s="30"/>
      <c r="DI482" s="30"/>
      <c r="DJ482" s="30"/>
      <c r="DK482" s="30"/>
      <c r="DL482" s="30"/>
      <c r="DM482" s="30"/>
      <c r="DN482" s="30"/>
      <c r="DO482" s="30"/>
      <c r="DP482" s="30"/>
      <c r="DQ482" s="30"/>
      <c r="DR482" s="30"/>
      <c r="DS482" s="30"/>
      <c r="DT482" s="30"/>
      <c r="DU482" s="30"/>
      <c r="DV482" s="30"/>
      <c r="DW482" s="30"/>
      <c r="DX482" s="30"/>
      <c r="DY482" s="30"/>
      <c r="DZ482" s="30"/>
      <c r="EA482" s="30"/>
      <c r="EB482" s="30"/>
      <c r="EC482" s="30"/>
      <c r="ED482" s="30"/>
      <c r="EE482" s="30"/>
      <c r="EF482" s="30"/>
      <c r="EG482" s="30"/>
      <c r="EH482" s="30"/>
      <c r="EI482" s="30"/>
      <c r="EJ482" s="30"/>
      <c r="EK482" s="30"/>
      <c r="EL482" s="30"/>
      <c r="EM482" s="30"/>
      <c r="EN482" s="30"/>
      <c r="EO482" s="30"/>
      <c r="EP482" s="30"/>
      <c r="EQ482" s="30"/>
      <c r="ER482" s="30"/>
      <c r="ES482" s="30"/>
      <c r="ET482" s="30"/>
      <c r="EU482" s="30"/>
      <c r="EV482" s="30"/>
      <c r="EW482" s="30"/>
      <c r="EX482" s="30"/>
      <c r="EY482" s="30"/>
      <c r="EZ482" s="30"/>
      <c r="FA482" s="30"/>
      <c r="FB482" s="30"/>
      <c r="FC482" s="30"/>
      <c r="FD482" s="30"/>
      <c r="FE482" s="30"/>
      <c r="FF482" s="30"/>
      <c r="FG482" s="30"/>
      <c r="FH482" s="30"/>
      <c r="FI482" s="30"/>
      <c r="FJ482" s="30"/>
      <c r="FK482" s="30"/>
      <c r="FL482" s="30"/>
      <c r="FM482" s="30"/>
      <c r="FN482" s="30"/>
      <c r="FO482" s="30"/>
      <c r="FP482" s="30"/>
      <c r="FQ482" s="30"/>
      <c r="FR482" s="30"/>
      <c r="FS482" s="30"/>
      <c r="FT482" s="30"/>
      <c r="FU482" s="30"/>
      <c r="FV482" s="30"/>
      <c r="FW482" s="30"/>
      <c r="FX482" s="30"/>
      <c r="FY482" s="30"/>
      <c r="FZ482" s="30"/>
      <c r="GA482" s="30"/>
      <c r="GB482" s="30"/>
      <c r="GC482" s="30"/>
      <c r="GD482" s="30"/>
      <c r="GE482" s="30"/>
      <c r="GF482" s="30"/>
      <c r="GG482" s="30"/>
      <c r="GH482" s="30"/>
      <c r="GI482" s="30"/>
      <c r="GJ482" s="30"/>
      <c r="GK482" s="30"/>
      <c r="GL482" s="30"/>
      <c r="GM482" s="30"/>
      <c r="GN482" s="30"/>
      <c r="GO482" s="30"/>
      <c r="GP482" s="30"/>
      <c r="GQ482" s="30"/>
      <c r="GR482" s="30"/>
      <c r="GS482" s="30"/>
      <c r="GT482" s="30"/>
      <c r="GU482" s="30"/>
      <c r="GV482" s="30"/>
      <c r="GW482" s="30"/>
      <c r="GX482" s="30"/>
      <c r="GY482" s="30"/>
      <c r="GZ482" s="30"/>
      <c r="HA482" s="30"/>
      <c r="HB482" s="30"/>
      <c r="HC482" s="30"/>
      <c r="HD482" s="30"/>
      <c r="HE482" s="30"/>
      <c r="HF482" s="30"/>
      <c r="HG482" s="30"/>
      <c r="HH482" s="30"/>
      <c r="HI482" s="30"/>
      <c r="HJ482" s="30"/>
      <c r="HK482" s="30"/>
      <c r="HL482" s="30"/>
      <c r="HM482" s="30"/>
      <c r="HN482" s="30"/>
      <c r="HO482" s="30"/>
      <c r="HP482" s="30"/>
      <c r="HQ482" s="30"/>
      <c r="HR482" s="30"/>
      <c r="HS482" s="30"/>
      <c r="HT482" s="30"/>
      <c r="HU482" s="30"/>
      <c r="HV482" s="30"/>
      <c r="HW482" s="30"/>
      <c r="HX482" s="30"/>
      <c r="HY482" s="30"/>
      <c r="HZ482" s="30"/>
      <c r="IA482" s="30"/>
      <c r="IB482" s="30"/>
      <c r="IC482" s="30"/>
      <c r="ID482" s="30"/>
      <c r="IE482" s="30"/>
      <c r="IF482" s="30"/>
      <c r="IG482" s="30"/>
      <c r="IH482" s="30"/>
      <c r="II482" s="30"/>
      <c r="IJ482" s="30"/>
      <c r="IK482" s="30"/>
      <c r="IL482" s="30"/>
      <c r="IM482" s="30"/>
      <c r="IN482" s="30"/>
      <c r="IO482" s="30"/>
      <c r="IP482" s="30"/>
      <c r="IQ482" s="30"/>
      <c r="IR482" s="30"/>
      <c r="IS482" s="30"/>
      <c r="IT482" s="30"/>
      <c r="IU482" s="30"/>
      <c r="IV482" s="30"/>
      <c r="IW482" s="30"/>
      <c r="IX482" s="30"/>
      <c r="IY482" s="30"/>
      <c r="IZ482" s="30"/>
      <c r="JA482" s="30"/>
      <c r="JB482" s="30"/>
      <c r="JC482" s="30"/>
      <c r="JD482" s="30"/>
      <c r="JE482" s="30"/>
      <c r="JF482" s="30"/>
      <c r="JG482" s="30"/>
      <c r="JH482" s="30"/>
      <c r="JI482" s="30"/>
      <c r="JJ482" s="30"/>
      <c r="JK482" s="30"/>
      <c r="JL482" s="30"/>
      <c r="JM482" s="30"/>
      <c r="JN482" s="30"/>
      <c r="JO482" s="30"/>
      <c r="JP482" s="30"/>
      <c r="JQ482" s="30"/>
      <c r="JR482" s="30"/>
      <c r="JS482" s="30"/>
      <c r="JT482" s="30"/>
      <c r="JU482" s="30"/>
      <c r="JV482" s="30"/>
      <c r="JW482" s="30"/>
      <c r="JX482" s="30"/>
      <c r="JY482" s="30"/>
      <c r="JZ482" s="30"/>
      <c r="KA482" s="30"/>
      <c r="KB482" s="30"/>
      <c r="KC482" s="30"/>
      <c r="KD482" s="30"/>
      <c r="KE482" s="30"/>
      <c r="KF482" s="30"/>
      <c r="KG482" s="30"/>
      <c r="KH482" s="30"/>
      <c r="KI482" s="30"/>
      <c r="KJ482" s="30"/>
      <c r="KK482" s="30"/>
      <c r="KL482" s="30"/>
      <c r="KM482" s="30"/>
      <c r="KN482" s="30"/>
      <c r="KO482" s="30"/>
      <c r="KP482" s="30"/>
      <c r="KQ482" s="30"/>
      <c r="KR482" s="30"/>
      <c r="KS482" s="30"/>
      <c r="KT482" s="30"/>
      <c r="KU482" s="30"/>
      <c r="KV482" s="30"/>
      <c r="KW482" s="30"/>
      <c r="KX482" s="30"/>
      <c r="KY482" s="30"/>
      <c r="KZ482" s="30"/>
      <c r="LA482" s="30"/>
      <c r="LB482" s="30"/>
      <c r="LC482" s="30"/>
      <c r="LD482" s="30"/>
      <c r="LE482" s="30"/>
      <c r="LF482" s="30"/>
      <c r="LG482" s="30"/>
      <c r="LH482" s="30"/>
      <c r="LI482" s="30"/>
      <c r="LJ482" s="30"/>
      <c r="LK482" s="30"/>
      <c r="LL482" s="30"/>
      <c r="LM482" s="30"/>
      <c r="LN482" s="30"/>
      <c r="LO482" s="30"/>
      <c r="LP482" s="30"/>
      <c r="LQ482" s="30"/>
      <c r="LR482" s="30"/>
      <c r="LS482" s="30"/>
      <c r="LT482" s="30"/>
    </row>
    <row r="483" spans="1:332" s="31" customFormat="1" ht="110.25" x14ac:dyDescent="0.25">
      <c r="A483" s="677" t="str">
        <f>CONCATENATE(MUEBLES2[[#This Row],[No..]],"-",MUEBLES2[[#This Row],[No. Area ]],"-",MUEBLES2[[#This Row],[No. Del Bien ]],"-",MUEBLES2[[#This Row],[No. Consecutivo del Bien ]],"-",MUEBLES2[[#This Row],[No. de inventario]])</f>
        <v>01-14-017-001-0477</v>
      </c>
      <c r="B483" s="495"/>
      <c r="C483" s="495" t="s">
        <v>7200</v>
      </c>
      <c r="D483" s="494" t="s">
        <v>4060</v>
      </c>
      <c r="E483" s="495" t="str">
        <f>VLOOKUP(MUEBLES2[[#This Row],[No..]],EDIFICIOS[],2,FALSE)</f>
        <v>PALACIO MUNICIPAL</v>
      </c>
      <c r="F483" s="495" t="str">
        <f>VLOOKUP(MUEBLES2[[#This Row],[No..]],EDIFICIOS[],3,FALSE)</f>
        <v>PALACIO MUNICIPAL, S/N, COLONIA CENTRO</v>
      </c>
      <c r="G483" s="496" t="s">
        <v>4259</v>
      </c>
      <c r="H483" s="494" t="str">
        <f>VLOOKUP(MUEBLES2[[#This Row],[No. Area ]],AREAS[],2,FALSE)</f>
        <v>ADMINISTRACIÓN MUNICIPAL</v>
      </c>
      <c r="I483" s="496" t="str">
        <f>VLOOKUP(MUEBLES2[[#This Row],[No. Area ]],AREAS[],5,FALSE)</f>
        <v>C. DAVID PÉREZ ALONSO</v>
      </c>
      <c r="J483" s="496">
        <v>122</v>
      </c>
      <c r="K483" s="494" t="str">
        <f>VLOOKUP(MUEBLES2[[#This Row],[Núm. De nomina]],PERSONAL[],2,FALSE)</f>
        <v>ING. CARLOS MEJÍA LEÓN</v>
      </c>
      <c r="L483" s="496" t="str">
        <f>VLOOKUP(MUEBLES2[[#This Row],[Núm. De nomina]],PERSONAL[],3,FALSE)</f>
        <v>AUXILIAR TÉCNICO</v>
      </c>
      <c r="M483" s="494" t="s">
        <v>4708</v>
      </c>
      <c r="N483" s="530" t="s">
        <v>4692</v>
      </c>
      <c r="O483" s="497" t="str">
        <f>VLOOKUP(MUEBLES2[[#This Row],[No. Del Bien ]],BIENES[],2,FALSE)</f>
        <v>ASPIRADORA</v>
      </c>
      <c r="P483" s="499" t="s">
        <v>1458</v>
      </c>
      <c r="Q483" s="529" t="s">
        <v>5419</v>
      </c>
      <c r="R483" s="494" t="s">
        <v>204</v>
      </c>
      <c r="S483" s="494" t="s">
        <v>1459</v>
      </c>
      <c r="T483" s="496" t="s">
        <v>1460</v>
      </c>
      <c r="U483" s="494"/>
      <c r="V483" s="532">
        <v>44228</v>
      </c>
      <c r="W483" s="528"/>
      <c r="X483" s="528"/>
      <c r="Y483" s="528"/>
      <c r="Z483" s="510" t="s">
        <v>1405</v>
      </c>
      <c r="AA483" s="510"/>
      <c r="AB483" s="702">
        <v>2855.92</v>
      </c>
      <c r="AC483" s="600" t="s">
        <v>1461</v>
      </c>
      <c r="AD483" s="30"/>
      <c r="AE483" s="30"/>
      <c r="AF483" s="30"/>
      <c r="AG483" s="30"/>
      <c r="AH483" s="30"/>
      <c r="AI483" s="30"/>
      <c r="AJ483" s="30"/>
      <c r="AK483" s="30"/>
      <c r="AL483" s="30"/>
      <c r="AM483" s="30"/>
      <c r="AN483" s="30"/>
      <c r="AO483" s="30"/>
      <c r="AP483" s="30"/>
      <c r="AQ483" s="30"/>
      <c r="AR483" s="30"/>
      <c r="AS483" s="30"/>
      <c r="AT483" s="30"/>
      <c r="AU483" s="30"/>
      <c r="AV483" s="30"/>
      <c r="AW483" s="30"/>
      <c r="AX483" s="30"/>
      <c r="AY483" s="30"/>
      <c r="AZ483" s="30"/>
      <c r="BA483" s="30"/>
      <c r="BB483" s="30"/>
      <c r="BC483" s="30"/>
      <c r="BD483" s="30"/>
      <c r="BE483" s="30"/>
      <c r="BF483" s="30"/>
      <c r="BG483" s="30"/>
      <c r="BH483" s="30"/>
      <c r="BI483" s="30"/>
      <c r="BJ483" s="30"/>
      <c r="BK483" s="30"/>
      <c r="BL483" s="30"/>
      <c r="BM483" s="30"/>
      <c r="BN483" s="30"/>
      <c r="BO483" s="30"/>
      <c r="BP483" s="30"/>
      <c r="BQ483" s="30"/>
      <c r="BR483" s="30"/>
      <c r="BS483" s="30"/>
      <c r="BT483" s="30"/>
      <c r="BU483" s="30"/>
      <c r="BV483" s="30"/>
      <c r="BW483" s="30"/>
      <c r="BX483" s="30"/>
      <c r="BY483" s="30"/>
      <c r="BZ483" s="30"/>
      <c r="CA483" s="30"/>
      <c r="CB483" s="30"/>
      <c r="CC483" s="30"/>
      <c r="CD483" s="30"/>
      <c r="CE483" s="30"/>
      <c r="CF483" s="30"/>
      <c r="CG483" s="30"/>
      <c r="CH483" s="30"/>
      <c r="CI483" s="30"/>
      <c r="CJ483" s="30"/>
      <c r="CK483" s="30"/>
      <c r="CL483" s="30"/>
      <c r="CM483" s="30"/>
      <c r="CN483" s="30"/>
      <c r="CO483" s="30"/>
      <c r="CP483" s="30"/>
      <c r="CQ483" s="30"/>
      <c r="CR483" s="30"/>
      <c r="CS483" s="30"/>
      <c r="CT483" s="30"/>
      <c r="CU483" s="30"/>
      <c r="CV483" s="30"/>
      <c r="CW483" s="30"/>
      <c r="CX483" s="30"/>
      <c r="CY483" s="30"/>
      <c r="CZ483" s="30"/>
      <c r="DA483" s="30"/>
      <c r="DB483" s="30"/>
      <c r="DC483" s="30"/>
      <c r="DD483" s="30"/>
      <c r="DE483" s="30"/>
      <c r="DF483" s="30"/>
      <c r="DG483" s="30"/>
      <c r="DH483" s="30"/>
      <c r="DI483" s="30"/>
      <c r="DJ483" s="30"/>
      <c r="DK483" s="30"/>
      <c r="DL483" s="30"/>
      <c r="DM483" s="30"/>
      <c r="DN483" s="30"/>
      <c r="DO483" s="30"/>
      <c r="DP483" s="30"/>
      <c r="DQ483" s="30"/>
      <c r="DR483" s="30"/>
      <c r="DS483" s="30"/>
      <c r="DT483" s="30"/>
      <c r="DU483" s="30"/>
      <c r="DV483" s="30"/>
      <c r="DW483" s="30"/>
      <c r="DX483" s="30"/>
      <c r="DY483" s="30"/>
      <c r="DZ483" s="30"/>
      <c r="EA483" s="30"/>
      <c r="EB483" s="30"/>
      <c r="EC483" s="30"/>
      <c r="ED483" s="30"/>
      <c r="EE483" s="30"/>
      <c r="EF483" s="30"/>
      <c r="EG483" s="30"/>
      <c r="EH483" s="30"/>
      <c r="EI483" s="30"/>
      <c r="EJ483" s="30"/>
      <c r="EK483" s="30"/>
      <c r="EL483" s="30"/>
      <c r="EM483" s="30"/>
      <c r="EN483" s="30"/>
      <c r="EO483" s="30"/>
      <c r="EP483" s="30"/>
      <c r="EQ483" s="30"/>
      <c r="ER483" s="30"/>
      <c r="ES483" s="30"/>
      <c r="ET483" s="30"/>
      <c r="EU483" s="30"/>
      <c r="EV483" s="30"/>
      <c r="EW483" s="30"/>
      <c r="EX483" s="30"/>
      <c r="EY483" s="30"/>
      <c r="EZ483" s="30"/>
      <c r="FA483" s="30"/>
      <c r="FB483" s="30"/>
      <c r="FC483" s="30"/>
      <c r="FD483" s="30"/>
      <c r="FE483" s="30"/>
      <c r="FF483" s="30"/>
      <c r="FG483" s="30"/>
      <c r="FH483" s="30"/>
      <c r="FI483" s="30"/>
      <c r="FJ483" s="30"/>
      <c r="FK483" s="30"/>
      <c r="FL483" s="30"/>
      <c r="FM483" s="30"/>
      <c r="FN483" s="30"/>
      <c r="FO483" s="30"/>
      <c r="FP483" s="30"/>
      <c r="FQ483" s="30"/>
      <c r="FR483" s="30"/>
      <c r="FS483" s="30"/>
      <c r="FT483" s="30"/>
      <c r="FU483" s="30"/>
      <c r="FV483" s="30"/>
      <c r="FW483" s="30"/>
      <c r="FX483" s="30"/>
      <c r="FY483" s="30"/>
      <c r="FZ483" s="30"/>
      <c r="GA483" s="30"/>
      <c r="GB483" s="30"/>
      <c r="GC483" s="30"/>
      <c r="GD483" s="30"/>
      <c r="GE483" s="30"/>
      <c r="GF483" s="30"/>
      <c r="GG483" s="30"/>
      <c r="GH483" s="30"/>
      <c r="GI483" s="30"/>
      <c r="GJ483" s="30"/>
      <c r="GK483" s="30"/>
      <c r="GL483" s="30"/>
      <c r="GM483" s="30"/>
      <c r="GN483" s="30"/>
      <c r="GO483" s="30"/>
      <c r="GP483" s="30"/>
      <c r="GQ483" s="30"/>
      <c r="GR483" s="30"/>
      <c r="GS483" s="30"/>
      <c r="GT483" s="30"/>
      <c r="GU483" s="30"/>
      <c r="GV483" s="30"/>
      <c r="GW483" s="30"/>
      <c r="GX483" s="30"/>
      <c r="GY483" s="30"/>
      <c r="GZ483" s="30"/>
      <c r="HA483" s="30"/>
      <c r="HB483" s="30"/>
      <c r="HC483" s="30"/>
      <c r="HD483" s="30"/>
      <c r="HE483" s="30"/>
      <c r="HF483" s="30"/>
      <c r="HG483" s="30"/>
      <c r="HH483" s="30"/>
      <c r="HI483" s="30"/>
      <c r="HJ483" s="30"/>
      <c r="HK483" s="30"/>
      <c r="HL483" s="30"/>
      <c r="HM483" s="30"/>
      <c r="HN483" s="30"/>
      <c r="HO483" s="30"/>
      <c r="HP483" s="30"/>
      <c r="HQ483" s="30"/>
      <c r="HR483" s="30"/>
      <c r="HS483" s="30"/>
      <c r="HT483" s="30"/>
      <c r="HU483" s="30"/>
      <c r="HV483" s="30"/>
      <c r="HW483" s="30"/>
      <c r="HX483" s="30"/>
      <c r="HY483" s="30"/>
      <c r="HZ483" s="30"/>
      <c r="IA483" s="30"/>
      <c r="IB483" s="30"/>
      <c r="IC483" s="30"/>
      <c r="ID483" s="30"/>
      <c r="IE483" s="30"/>
      <c r="IF483" s="30"/>
      <c r="IG483" s="30"/>
      <c r="IH483" s="30"/>
      <c r="II483" s="30"/>
      <c r="IJ483" s="30"/>
      <c r="IK483" s="30"/>
      <c r="IL483" s="30"/>
      <c r="IM483" s="30"/>
      <c r="IN483" s="30"/>
      <c r="IO483" s="30"/>
      <c r="IP483" s="30"/>
      <c r="IQ483" s="30"/>
      <c r="IR483" s="30"/>
      <c r="IS483" s="30"/>
      <c r="IT483" s="30"/>
      <c r="IU483" s="30"/>
      <c r="IV483" s="30"/>
      <c r="IW483" s="30"/>
      <c r="IX483" s="30"/>
      <c r="IY483" s="30"/>
      <c r="IZ483" s="30"/>
      <c r="JA483" s="30"/>
      <c r="JB483" s="30"/>
      <c r="JC483" s="30"/>
      <c r="JD483" s="30"/>
      <c r="JE483" s="30"/>
      <c r="JF483" s="30"/>
      <c r="JG483" s="30"/>
      <c r="JH483" s="30"/>
      <c r="JI483" s="30"/>
      <c r="JJ483" s="30"/>
      <c r="JK483" s="30"/>
      <c r="JL483" s="30"/>
      <c r="JM483" s="30"/>
      <c r="JN483" s="30"/>
      <c r="JO483" s="30"/>
      <c r="JP483" s="30"/>
      <c r="JQ483" s="30"/>
      <c r="JR483" s="30"/>
      <c r="JS483" s="30"/>
      <c r="JT483" s="30"/>
      <c r="JU483" s="30"/>
      <c r="JV483" s="30"/>
      <c r="JW483" s="30"/>
      <c r="JX483" s="30"/>
      <c r="JY483" s="30"/>
      <c r="JZ483" s="30"/>
      <c r="KA483" s="30"/>
      <c r="KB483" s="30"/>
      <c r="KC483" s="30"/>
      <c r="KD483" s="30"/>
      <c r="KE483" s="30"/>
      <c r="KF483" s="30"/>
      <c r="KG483" s="30"/>
      <c r="KH483" s="30"/>
      <c r="KI483" s="30"/>
      <c r="KJ483" s="30"/>
      <c r="KK483" s="30"/>
      <c r="KL483" s="30"/>
      <c r="KM483" s="30"/>
      <c r="KN483" s="30"/>
      <c r="KO483" s="30"/>
      <c r="KP483" s="30"/>
      <c r="KQ483" s="30"/>
      <c r="KR483" s="30"/>
      <c r="KS483" s="30"/>
      <c r="KT483" s="30"/>
      <c r="KU483" s="30"/>
      <c r="KV483" s="30"/>
      <c r="KW483" s="30"/>
      <c r="KX483" s="30"/>
      <c r="KY483" s="30"/>
      <c r="KZ483" s="30"/>
      <c r="LA483" s="30"/>
      <c r="LB483" s="30"/>
      <c r="LC483" s="30"/>
      <c r="LD483" s="30"/>
      <c r="LE483" s="30"/>
      <c r="LF483" s="30"/>
      <c r="LG483" s="30"/>
      <c r="LH483" s="30"/>
      <c r="LI483" s="30"/>
      <c r="LJ483" s="30"/>
      <c r="LK483" s="30"/>
      <c r="LL483" s="30"/>
      <c r="LM483" s="30"/>
      <c r="LN483" s="30"/>
      <c r="LO483" s="30"/>
      <c r="LP483" s="30"/>
      <c r="LQ483" s="30"/>
      <c r="LR483" s="30"/>
      <c r="LS483" s="30"/>
      <c r="LT483" s="30"/>
    </row>
    <row r="484" spans="1:332" s="31" customFormat="1" ht="94.5" x14ac:dyDescent="0.25">
      <c r="A484" s="677" t="str">
        <f>CONCATENATE(MUEBLES2[[#This Row],[No..]],"-",MUEBLES2[[#This Row],[No. Area ]],"-",MUEBLES2[[#This Row],[No. Del Bien ]],"-",MUEBLES2[[#This Row],[No. Consecutivo del Bien ]],"-",MUEBLES2[[#This Row],[No. de inventario]])</f>
        <v>01-14-245-001-0478</v>
      </c>
      <c r="B484" s="495"/>
      <c r="C484" s="495" t="s">
        <v>7201</v>
      </c>
      <c r="D484" s="494" t="s">
        <v>4060</v>
      </c>
      <c r="E484" s="495" t="str">
        <f>VLOOKUP(MUEBLES2[[#This Row],[No..]],EDIFICIOS[],2,FALSE)</f>
        <v>PALACIO MUNICIPAL</v>
      </c>
      <c r="F484" s="495" t="str">
        <f>VLOOKUP(MUEBLES2[[#This Row],[No..]],EDIFICIOS[],3,FALSE)</f>
        <v>PALACIO MUNICIPAL, S/N, COLONIA CENTRO</v>
      </c>
      <c r="G484" s="496" t="s">
        <v>4259</v>
      </c>
      <c r="H484" s="494" t="str">
        <f>VLOOKUP(MUEBLES2[[#This Row],[No. Area ]],AREAS[],2,FALSE)</f>
        <v>ADMINISTRACIÓN MUNICIPAL</v>
      </c>
      <c r="I484" s="496" t="str">
        <f>VLOOKUP(MUEBLES2[[#This Row],[No. Area ]],AREAS[],5,FALSE)</f>
        <v>C. DAVID PÉREZ ALONSO</v>
      </c>
      <c r="J484" s="496">
        <v>122</v>
      </c>
      <c r="K484" s="494" t="str">
        <f>VLOOKUP(MUEBLES2[[#This Row],[Núm. De nomina]],PERSONAL[],2,FALSE)</f>
        <v>ING. CARLOS MEJÍA LEÓN</v>
      </c>
      <c r="L484" s="496" t="str">
        <f>VLOOKUP(MUEBLES2[[#This Row],[Núm. De nomina]],PERSONAL[],3,FALSE)</f>
        <v>AUXILIAR TÉCNICO</v>
      </c>
      <c r="M484" s="494" t="s">
        <v>4878</v>
      </c>
      <c r="N484" s="530" t="s">
        <v>4692</v>
      </c>
      <c r="O484" s="497" t="str">
        <f>VLOOKUP(MUEBLES2[[#This Row],[No. Del Bien ]],BIENES[],2,FALSE)</f>
        <v>PONCHADORA DE IMPACTO</v>
      </c>
      <c r="P484" s="499" t="s">
        <v>1462</v>
      </c>
      <c r="Q484" s="529" t="s">
        <v>5420</v>
      </c>
      <c r="R484" s="494" t="s">
        <v>1463</v>
      </c>
      <c r="S484" s="494" t="s">
        <v>1464</v>
      </c>
      <c r="T484" s="496" t="s">
        <v>1465</v>
      </c>
      <c r="U484" s="494"/>
      <c r="V484" s="532">
        <v>44286</v>
      </c>
      <c r="W484" s="528"/>
      <c r="X484" s="528"/>
      <c r="Y484" s="528"/>
      <c r="Z484" s="510" t="s">
        <v>1405</v>
      </c>
      <c r="AA484" s="510"/>
      <c r="AB484" s="702">
        <v>1850</v>
      </c>
      <c r="AC484" s="600">
        <v>105</v>
      </c>
      <c r="AD484" s="30"/>
      <c r="AE484" s="30"/>
      <c r="AF484" s="30"/>
      <c r="AG484" s="30"/>
      <c r="AH484" s="30"/>
      <c r="AI484" s="30"/>
      <c r="AJ484" s="30"/>
      <c r="AK484" s="30"/>
      <c r="AL484" s="30"/>
      <c r="AM484" s="30"/>
      <c r="AN484" s="30"/>
      <c r="AO484" s="30"/>
      <c r="AP484" s="30"/>
      <c r="AQ484" s="30"/>
      <c r="AR484" s="30"/>
      <c r="AS484" s="30"/>
      <c r="AT484" s="30"/>
      <c r="AU484" s="30"/>
      <c r="AV484" s="30"/>
      <c r="AW484" s="30"/>
      <c r="AX484" s="30"/>
      <c r="AY484" s="30"/>
      <c r="AZ484" s="30"/>
      <c r="BA484" s="30"/>
      <c r="BB484" s="30"/>
      <c r="BC484" s="30"/>
      <c r="BD484" s="30"/>
      <c r="BE484" s="30"/>
      <c r="BF484" s="30"/>
      <c r="BG484" s="30"/>
      <c r="BH484" s="30"/>
      <c r="BI484" s="30"/>
      <c r="BJ484" s="30"/>
      <c r="BK484" s="30"/>
      <c r="BL484" s="30"/>
      <c r="BM484" s="30"/>
      <c r="BN484" s="30"/>
      <c r="BO484" s="30"/>
      <c r="BP484" s="30"/>
      <c r="BQ484" s="30"/>
      <c r="BR484" s="30"/>
      <c r="BS484" s="30"/>
      <c r="BT484" s="30"/>
      <c r="BU484" s="30"/>
      <c r="BV484" s="30"/>
      <c r="BW484" s="30"/>
      <c r="BX484" s="30"/>
      <c r="BY484" s="30"/>
      <c r="BZ484" s="30"/>
      <c r="CA484" s="30"/>
      <c r="CB484" s="30"/>
      <c r="CC484" s="30"/>
      <c r="CD484" s="30"/>
      <c r="CE484" s="30"/>
      <c r="CF484" s="30"/>
      <c r="CG484" s="30"/>
      <c r="CH484" s="30"/>
      <c r="CI484" s="30"/>
      <c r="CJ484" s="30"/>
      <c r="CK484" s="30"/>
      <c r="CL484" s="30"/>
      <c r="CM484" s="30"/>
      <c r="CN484" s="30"/>
      <c r="CO484" s="30"/>
      <c r="CP484" s="30"/>
      <c r="CQ484" s="30"/>
      <c r="CR484" s="30"/>
      <c r="CS484" s="30"/>
      <c r="CT484" s="30"/>
      <c r="CU484" s="30"/>
      <c r="CV484" s="30"/>
      <c r="CW484" s="30"/>
      <c r="CX484" s="30"/>
      <c r="CY484" s="30"/>
      <c r="CZ484" s="30"/>
      <c r="DA484" s="30"/>
      <c r="DB484" s="30"/>
      <c r="DC484" s="30"/>
      <c r="DD484" s="30"/>
      <c r="DE484" s="30"/>
      <c r="DF484" s="30"/>
      <c r="DG484" s="30"/>
      <c r="DH484" s="30"/>
      <c r="DI484" s="30"/>
      <c r="DJ484" s="30"/>
      <c r="DK484" s="30"/>
      <c r="DL484" s="30"/>
      <c r="DM484" s="30"/>
      <c r="DN484" s="30"/>
      <c r="DO484" s="30"/>
      <c r="DP484" s="30"/>
      <c r="DQ484" s="30"/>
      <c r="DR484" s="30"/>
      <c r="DS484" s="30"/>
      <c r="DT484" s="30"/>
      <c r="DU484" s="30"/>
      <c r="DV484" s="30"/>
      <c r="DW484" s="30"/>
      <c r="DX484" s="30"/>
      <c r="DY484" s="30"/>
      <c r="DZ484" s="30"/>
      <c r="EA484" s="30"/>
      <c r="EB484" s="30"/>
      <c r="EC484" s="30"/>
      <c r="ED484" s="30"/>
      <c r="EE484" s="30"/>
      <c r="EF484" s="30"/>
      <c r="EG484" s="30"/>
      <c r="EH484" s="30"/>
      <c r="EI484" s="30"/>
      <c r="EJ484" s="30"/>
      <c r="EK484" s="30"/>
      <c r="EL484" s="30"/>
      <c r="EM484" s="30"/>
      <c r="EN484" s="30"/>
      <c r="EO484" s="30"/>
      <c r="EP484" s="30"/>
      <c r="EQ484" s="30"/>
      <c r="ER484" s="30"/>
      <c r="ES484" s="30"/>
      <c r="ET484" s="30"/>
      <c r="EU484" s="30"/>
      <c r="EV484" s="30"/>
      <c r="EW484" s="30"/>
      <c r="EX484" s="30"/>
      <c r="EY484" s="30"/>
      <c r="EZ484" s="30"/>
      <c r="FA484" s="30"/>
      <c r="FB484" s="30"/>
      <c r="FC484" s="30"/>
      <c r="FD484" s="30"/>
      <c r="FE484" s="30"/>
      <c r="FF484" s="30"/>
      <c r="FG484" s="30"/>
      <c r="FH484" s="30"/>
      <c r="FI484" s="30"/>
      <c r="FJ484" s="30"/>
      <c r="FK484" s="30"/>
      <c r="FL484" s="30"/>
      <c r="FM484" s="30"/>
      <c r="FN484" s="30"/>
      <c r="FO484" s="30"/>
      <c r="FP484" s="30"/>
      <c r="FQ484" s="30"/>
      <c r="FR484" s="30"/>
      <c r="FS484" s="30"/>
      <c r="FT484" s="30"/>
      <c r="FU484" s="30"/>
      <c r="FV484" s="30"/>
      <c r="FW484" s="30"/>
      <c r="FX484" s="30"/>
      <c r="FY484" s="30"/>
      <c r="FZ484" s="30"/>
      <c r="GA484" s="30"/>
      <c r="GB484" s="30"/>
      <c r="GC484" s="30"/>
      <c r="GD484" s="30"/>
      <c r="GE484" s="30"/>
      <c r="GF484" s="30"/>
      <c r="GG484" s="30"/>
      <c r="GH484" s="30"/>
      <c r="GI484" s="30"/>
      <c r="GJ484" s="30"/>
      <c r="GK484" s="30"/>
      <c r="GL484" s="30"/>
      <c r="GM484" s="30"/>
      <c r="GN484" s="30"/>
      <c r="GO484" s="30"/>
      <c r="GP484" s="30"/>
      <c r="GQ484" s="30"/>
      <c r="GR484" s="30"/>
      <c r="GS484" s="30"/>
      <c r="GT484" s="30"/>
      <c r="GU484" s="30"/>
      <c r="GV484" s="30"/>
      <c r="GW484" s="30"/>
      <c r="GX484" s="30"/>
      <c r="GY484" s="30"/>
      <c r="GZ484" s="30"/>
      <c r="HA484" s="30"/>
      <c r="HB484" s="30"/>
      <c r="HC484" s="30"/>
      <c r="HD484" s="30"/>
      <c r="HE484" s="30"/>
      <c r="HF484" s="30"/>
      <c r="HG484" s="30"/>
      <c r="HH484" s="30"/>
      <c r="HI484" s="30"/>
      <c r="HJ484" s="30"/>
      <c r="HK484" s="30"/>
      <c r="HL484" s="30"/>
      <c r="HM484" s="30"/>
      <c r="HN484" s="30"/>
      <c r="HO484" s="30"/>
      <c r="HP484" s="30"/>
      <c r="HQ484" s="30"/>
      <c r="HR484" s="30"/>
      <c r="HS484" s="30"/>
      <c r="HT484" s="30"/>
      <c r="HU484" s="30"/>
      <c r="HV484" s="30"/>
      <c r="HW484" s="30"/>
      <c r="HX484" s="30"/>
      <c r="HY484" s="30"/>
      <c r="HZ484" s="30"/>
      <c r="IA484" s="30"/>
      <c r="IB484" s="30"/>
      <c r="IC484" s="30"/>
      <c r="ID484" s="30"/>
      <c r="IE484" s="30"/>
      <c r="IF484" s="30"/>
      <c r="IG484" s="30"/>
      <c r="IH484" s="30"/>
      <c r="II484" s="30"/>
      <c r="IJ484" s="30"/>
      <c r="IK484" s="30"/>
      <c r="IL484" s="30"/>
      <c r="IM484" s="30"/>
      <c r="IN484" s="30"/>
      <c r="IO484" s="30"/>
      <c r="IP484" s="30"/>
      <c r="IQ484" s="30"/>
      <c r="IR484" s="30"/>
      <c r="IS484" s="30"/>
      <c r="IT484" s="30"/>
      <c r="IU484" s="30"/>
      <c r="IV484" s="30"/>
      <c r="IW484" s="30"/>
      <c r="IX484" s="30"/>
      <c r="IY484" s="30"/>
      <c r="IZ484" s="30"/>
      <c r="JA484" s="30"/>
      <c r="JB484" s="30"/>
      <c r="JC484" s="30"/>
      <c r="JD484" s="30"/>
      <c r="JE484" s="30"/>
      <c r="JF484" s="30"/>
      <c r="JG484" s="30"/>
      <c r="JH484" s="30"/>
      <c r="JI484" s="30"/>
      <c r="JJ484" s="30"/>
      <c r="JK484" s="30"/>
      <c r="JL484" s="30"/>
      <c r="JM484" s="30"/>
      <c r="JN484" s="30"/>
      <c r="JO484" s="30"/>
      <c r="JP484" s="30"/>
      <c r="JQ484" s="30"/>
      <c r="JR484" s="30"/>
      <c r="JS484" s="30"/>
      <c r="JT484" s="30"/>
      <c r="JU484" s="30"/>
      <c r="JV484" s="30"/>
      <c r="JW484" s="30"/>
      <c r="JX484" s="30"/>
      <c r="JY484" s="30"/>
      <c r="JZ484" s="30"/>
      <c r="KA484" s="30"/>
      <c r="KB484" s="30"/>
      <c r="KC484" s="30"/>
      <c r="KD484" s="30"/>
      <c r="KE484" s="30"/>
      <c r="KF484" s="30"/>
      <c r="KG484" s="30"/>
      <c r="KH484" s="30"/>
      <c r="KI484" s="30"/>
      <c r="KJ484" s="30"/>
      <c r="KK484" s="30"/>
      <c r="KL484" s="30"/>
      <c r="KM484" s="30"/>
      <c r="KN484" s="30"/>
      <c r="KO484" s="30"/>
      <c r="KP484" s="30"/>
      <c r="KQ484" s="30"/>
      <c r="KR484" s="30"/>
      <c r="KS484" s="30"/>
      <c r="KT484" s="30"/>
      <c r="KU484" s="30"/>
      <c r="KV484" s="30"/>
      <c r="KW484" s="30"/>
      <c r="KX484" s="30"/>
      <c r="KY484" s="30"/>
      <c r="KZ484" s="30"/>
      <c r="LA484" s="30"/>
      <c r="LB484" s="30"/>
      <c r="LC484" s="30"/>
      <c r="LD484" s="30"/>
      <c r="LE484" s="30"/>
      <c r="LF484" s="30"/>
      <c r="LG484" s="30"/>
      <c r="LH484" s="30"/>
      <c r="LI484" s="30"/>
      <c r="LJ484" s="30"/>
      <c r="LK484" s="30"/>
      <c r="LL484" s="30"/>
      <c r="LM484" s="30"/>
      <c r="LN484" s="30"/>
      <c r="LO484" s="30"/>
      <c r="LP484" s="30"/>
      <c r="LQ484" s="30"/>
      <c r="LR484" s="30"/>
      <c r="LS484" s="30"/>
      <c r="LT484" s="30"/>
    </row>
    <row r="485" spans="1:332" s="31" customFormat="1" ht="94.5" x14ac:dyDescent="0.25">
      <c r="A485" s="677" t="str">
        <f>CONCATENATE(MUEBLES2[[#This Row],[No..]],"-",MUEBLES2[[#This Row],[No. Area ]],"-",MUEBLES2[[#This Row],[No. Del Bien ]],"-",MUEBLES2[[#This Row],[No. Consecutivo del Bien ]],"-",MUEBLES2[[#This Row],[No. de inventario]])</f>
        <v>01-14-096-001-0479</v>
      </c>
      <c r="B485" s="495"/>
      <c r="C485" s="495" t="s">
        <v>7202</v>
      </c>
      <c r="D485" s="494" t="s">
        <v>4060</v>
      </c>
      <c r="E485" s="495" t="str">
        <f>VLOOKUP(MUEBLES2[[#This Row],[No..]],EDIFICIOS[],2,FALSE)</f>
        <v>PALACIO MUNICIPAL</v>
      </c>
      <c r="F485" s="495" t="str">
        <f>VLOOKUP(MUEBLES2[[#This Row],[No..]],EDIFICIOS[],3,FALSE)</f>
        <v>PALACIO MUNICIPAL, S/N, COLONIA CENTRO</v>
      </c>
      <c r="G485" s="496" t="s">
        <v>4259</v>
      </c>
      <c r="H485" s="494" t="str">
        <f>VLOOKUP(MUEBLES2[[#This Row],[No. Area ]],AREAS[],2,FALSE)</f>
        <v>ADMINISTRACIÓN MUNICIPAL</v>
      </c>
      <c r="I485" s="496" t="str">
        <f>VLOOKUP(MUEBLES2[[#This Row],[No. Area ]],AREAS[],5,FALSE)</f>
        <v>C. DAVID PÉREZ ALONSO</v>
      </c>
      <c r="J485" s="496">
        <v>122</v>
      </c>
      <c r="K485" s="494" t="str">
        <f>VLOOKUP(MUEBLES2[[#This Row],[Núm. De nomina]],PERSONAL[],2,FALSE)</f>
        <v>ING. CARLOS MEJÍA LEÓN</v>
      </c>
      <c r="L485" s="496" t="str">
        <f>VLOOKUP(MUEBLES2[[#This Row],[Núm. De nomina]],PERSONAL[],3,FALSE)</f>
        <v>AUXILIAR TÉCNICO</v>
      </c>
      <c r="M485" s="494" t="s">
        <v>4787</v>
      </c>
      <c r="N485" s="530" t="s">
        <v>4692</v>
      </c>
      <c r="O485" s="497" t="str">
        <f>VLOOKUP(MUEBLES2[[#This Row],[No. Del Bien ]],BIENES[],2,FALSE)</f>
        <v>DESOLDADOR</v>
      </c>
      <c r="P485" s="499" t="s">
        <v>1466</v>
      </c>
      <c r="Q485" s="529" t="s">
        <v>5421</v>
      </c>
      <c r="R485" s="494" t="s">
        <v>557</v>
      </c>
      <c r="S485" s="494" t="s">
        <v>557</v>
      </c>
      <c r="T485" s="496" t="s">
        <v>557</v>
      </c>
      <c r="U485" s="494"/>
      <c r="V485" s="532">
        <v>44286</v>
      </c>
      <c r="W485" s="528"/>
      <c r="X485" s="528"/>
      <c r="Y485" s="528"/>
      <c r="Z485" s="510" t="s">
        <v>1405</v>
      </c>
      <c r="AA485" s="510"/>
      <c r="AB485" s="702">
        <v>250</v>
      </c>
      <c r="AC485" s="600">
        <v>105</v>
      </c>
      <c r="AD485" s="30"/>
      <c r="AE485" s="30"/>
      <c r="AF485" s="30"/>
      <c r="AG485" s="30"/>
      <c r="AH485" s="30"/>
      <c r="AI485" s="30"/>
      <c r="AJ485" s="30"/>
      <c r="AK485" s="30"/>
      <c r="AL485" s="30"/>
      <c r="AM485" s="30"/>
      <c r="AN485" s="30"/>
      <c r="AO485" s="30"/>
      <c r="AP485" s="30"/>
      <c r="AQ485" s="30"/>
      <c r="AR485" s="30"/>
      <c r="AS485" s="30"/>
      <c r="AT485" s="30"/>
      <c r="AU485" s="30"/>
      <c r="AV485" s="30"/>
      <c r="AW485" s="30"/>
      <c r="AX485" s="30"/>
      <c r="AY485" s="30"/>
      <c r="AZ485" s="30"/>
      <c r="BA485" s="30"/>
      <c r="BB485" s="30"/>
      <c r="BC485" s="30"/>
      <c r="BD485" s="30"/>
      <c r="BE485" s="30"/>
      <c r="BF485" s="30"/>
      <c r="BG485" s="30"/>
      <c r="BH485" s="30"/>
      <c r="BI485" s="30"/>
      <c r="BJ485" s="30"/>
      <c r="BK485" s="30"/>
      <c r="BL485" s="30"/>
      <c r="BM485" s="30"/>
      <c r="BN485" s="30"/>
      <c r="BO485" s="30"/>
      <c r="BP485" s="30"/>
      <c r="BQ485" s="30"/>
      <c r="BR485" s="30"/>
      <c r="BS485" s="30"/>
      <c r="BT485" s="30"/>
      <c r="BU485" s="30"/>
      <c r="BV485" s="30"/>
      <c r="BW485" s="30"/>
      <c r="BX485" s="30"/>
      <c r="BY485" s="30"/>
      <c r="BZ485" s="30"/>
      <c r="CA485" s="30"/>
      <c r="CB485" s="30"/>
      <c r="CC485" s="30"/>
      <c r="CD485" s="30"/>
      <c r="CE485" s="30"/>
      <c r="CF485" s="30"/>
      <c r="CG485" s="30"/>
      <c r="CH485" s="30"/>
      <c r="CI485" s="30"/>
      <c r="CJ485" s="30"/>
      <c r="CK485" s="30"/>
      <c r="CL485" s="30"/>
      <c r="CM485" s="30"/>
      <c r="CN485" s="30"/>
      <c r="CO485" s="30"/>
      <c r="CP485" s="30"/>
      <c r="CQ485" s="30"/>
      <c r="CR485" s="30"/>
      <c r="CS485" s="30"/>
      <c r="CT485" s="30"/>
      <c r="CU485" s="30"/>
      <c r="CV485" s="30"/>
      <c r="CW485" s="30"/>
      <c r="CX485" s="30"/>
      <c r="CY485" s="30"/>
      <c r="CZ485" s="30"/>
      <c r="DA485" s="30"/>
      <c r="DB485" s="30"/>
      <c r="DC485" s="30"/>
      <c r="DD485" s="30"/>
      <c r="DE485" s="30"/>
      <c r="DF485" s="30"/>
      <c r="DG485" s="30"/>
      <c r="DH485" s="30"/>
      <c r="DI485" s="30"/>
      <c r="DJ485" s="30"/>
      <c r="DK485" s="30"/>
      <c r="DL485" s="30"/>
      <c r="DM485" s="30"/>
      <c r="DN485" s="30"/>
      <c r="DO485" s="30"/>
      <c r="DP485" s="30"/>
      <c r="DQ485" s="30"/>
      <c r="DR485" s="30"/>
      <c r="DS485" s="30"/>
      <c r="DT485" s="30"/>
      <c r="DU485" s="30"/>
      <c r="DV485" s="30"/>
      <c r="DW485" s="30"/>
      <c r="DX485" s="30"/>
      <c r="DY485" s="30"/>
      <c r="DZ485" s="30"/>
      <c r="EA485" s="30"/>
      <c r="EB485" s="30"/>
      <c r="EC485" s="30"/>
      <c r="ED485" s="30"/>
      <c r="EE485" s="30"/>
      <c r="EF485" s="30"/>
      <c r="EG485" s="30"/>
      <c r="EH485" s="30"/>
      <c r="EI485" s="30"/>
      <c r="EJ485" s="30"/>
      <c r="EK485" s="30"/>
      <c r="EL485" s="30"/>
      <c r="EM485" s="30"/>
      <c r="EN485" s="30"/>
      <c r="EO485" s="30"/>
      <c r="EP485" s="30"/>
      <c r="EQ485" s="30"/>
      <c r="ER485" s="30"/>
      <c r="ES485" s="30"/>
      <c r="ET485" s="30"/>
      <c r="EU485" s="30"/>
      <c r="EV485" s="30"/>
      <c r="EW485" s="30"/>
      <c r="EX485" s="30"/>
      <c r="EY485" s="30"/>
      <c r="EZ485" s="30"/>
      <c r="FA485" s="30"/>
      <c r="FB485" s="30"/>
      <c r="FC485" s="30"/>
      <c r="FD485" s="30"/>
      <c r="FE485" s="30"/>
      <c r="FF485" s="30"/>
      <c r="FG485" s="30"/>
      <c r="FH485" s="30"/>
      <c r="FI485" s="30"/>
      <c r="FJ485" s="30"/>
      <c r="FK485" s="30"/>
      <c r="FL485" s="30"/>
      <c r="FM485" s="30"/>
      <c r="FN485" s="30"/>
      <c r="FO485" s="30"/>
      <c r="FP485" s="30"/>
      <c r="FQ485" s="30"/>
      <c r="FR485" s="30"/>
      <c r="FS485" s="30"/>
      <c r="FT485" s="30"/>
      <c r="FU485" s="30"/>
      <c r="FV485" s="30"/>
      <c r="FW485" s="30"/>
      <c r="FX485" s="30"/>
      <c r="FY485" s="30"/>
      <c r="FZ485" s="30"/>
      <c r="GA485" s="30"/>
      <c r="GB485" s="30"/>
      <c r="GC485" s="30"/>
      <c r="GD485" s="30"/>
      <c r="GE485" s="30"/>
      <c r="GF485" s="30"/>
      <c r="GG485" s="30"/>
      <c r="GH485" s="30"/>
      <c r="GI485" s="30"/>
      <c r="GJ485" s="30"/>
      <c r="GK485" s="30"/>
      <c r="GL485" s="30"/>
      <c r="GM485" s="30"/>
      <c r="GN485" s="30"/>
      <c r="GO485" s="30"/>
      <c r="GP485" s="30"/>
      <c r="GQ485" s="30"/>
      <c r="GR485" s="30"/>
      <c r="GS485" s="30"/>
      <c r="GT485" s="30"/>
      <c r="GU485" s="30"/>
      <c r="GV485" s="30"/>
      <c r="GW485" s="30"/>
      <c r="GX485" s="30"/>
      <c r="GY485" s="30"/>
      <c r="GZ485" s="30"/>
      <c r="HA485" s="30"/>
      <c r="HB485" s="30"/>
      <c r="HC485" s="30"/>
      <c r="HD485" s="30"/>
      <c r="HE485" s="30"/>
      <c r="HF485" s="30"/>
      <c r="HG485" s="30"/>
      <c r="HH485" s="30"/>
      <c r="HI485" s="30"/>
      <c r="HJ485" s="30"/>
      <c r="HK485" s="30"/>
      <c r="HL485" s="30"/>
      <c r="HM485" s="30"/>
      <c r="HN485" s="30"/>
      <c r="HO485" s="30"/>
      <c r="HP485" s="30"/>
      <c r="HQ485" s="30"/>
      <c r="HR485" s="30"/>
      <c r="HS485" s="30"/>
      <c r="HT485" s="30"/>
      <c r="HU485" s="30"/>
      <c r="HV485" s="30"/>
      <c r="HW485" s="30"/>
      <c r="HX485" s="30"/>
      <c r="HY485" s="30"/>
      <c r="HZ485" s="30"/>
      <c r="IA485" s="30"/>
      <c r="IB485" s="30"/>
      <c r="IC485" s="30"/>
      <c r="ID485" s="30"/>
      <c r="IE485" s="30"/>
      <c r="IF485" s="30"/>
      <c r="IG485" s="30"/>
      <c r="IH485" s="30"/>
      <c r="II485" s="30"/>
      <c r="IJ485" s="30"/>
      <c r="IK485" s="30"/>
      <c r="IL485" s="30"/>
      <c r="IM485" s="30"/>
      <c r="IN485" s="30"/>
      <c r="IO485" s="30"/>
      <c r="IP485" s="30"/>
      <c r="IQ485" s="30"/>
      <c r="IR485" s="30"/>
      <c r="IS485" s="30"/>
      <c r="IT485" s="30"/>
      <c r="IU485" s="30"/>
      <c r="IV485" s="30"/>
      <c r="IW485" s="30"/>
      <c r="IX485" s="30"/>
      <c r="IY485" s="30"/>
      <c r="IZ485" s="30"/>
      <c r="JA485" s="30"/>
      <c r="JB485" s="30"/>
      <c r="JC485" s="30"/>
      <c r="JD485" s="30"/>
      <c r="JE485" s="30"/>
      <c r="JF485" s="30"/>
      <c r="JG485" s="30"/>
      <c r="JH485" s="30"/>
      <c r="JI485" s="30"/>
      <c r="JJ485" s="30"/>
      <c r="JK485" s="30"/>
      <c r="JL485" s="30"/>
      <c r="JM485" s="30"/>
      <c r="JN485" s="30"/>
      <c r="JO485" s="30"/>
      <c r="JP485" s="30"/>
      <c r="JQ485" s="30"/>
      <c r="JR485" s="30"/>
      <c r="JS485" s="30"/>
      <c r="JT485" s="30"/>
      <c r="JU485" s="30"/>
      <c r="JV485" s="30"/>
      <c r="JW485" s="30"/>
      <c r="JX485" s="30"/>
      <c r="JY485" s="30"/>
      <c r="JZ485" s="30"/>
      <c r="KA485" s="30"/>
      <c r="KB485" s="30"/>
      <c r="KC485" s="30"/>
      <c r="KD485" s="30"/>
      <c r="KE485" s="30"/>
      <c r="KF485" s="30"/>
      <c r="KG485" s="30"/>
      <c r="KH485" s="30"/>
      <c r="KI485" s="30"/>
      <c r="KJ485" s="30"/>
      <c r="KK485" s="30"/>
      <c r="KL485" s="30"/>
      <c r="KM485" s="30"/>
      <c r="KN485" s="30"/>
      <c r="KO485" s="30"/>
      <c r="KP485" s="30"/>
      <c r="KQ485" s="30"/>
      <c r="KR485" s="30"/>
      <c r="KS485" s="30"/>
      <c r="KT485" s="30"/>
      <c r="KU485" s="30"/>
      <c r="KV485" s="30"/>
      <c r="KW485" s="30"/>
      <c r="KX485" s="30"/>
      <c r="KY485" s="30"/>
      <c r="KZ485" s="30"/>
      <c r="LA485" s="30"/>
      <c r="LB485" s="30"/>
      <c r="LC485" s="30"/>
      <c r="LD485" s="30"/>
      <c r="LE485" s="30"/>
      <c r="LF485" s="30"/>
      <c r="LG485" s="30"/>
      <c r="LH485" s="30"/>
      <c r="LI485" s="30"/>
      <c r="LJ485" s="30"/>
      <c r="LK485" s="30"/>
      <c r="LL485" s="30"/>
      <c r="LM485" s="30"/>
      <c r="LN485" s="30"/>
      <c r="LO485" s="30"/>
      <c r="LP485" s="30"/>
      <c r="LQ485" s="30"/>
      <c r="LR485" s="30"/>
      <c r="LS485" s="30"/>
      <c r="LT485" s="30"/>
    </row>
    <row r="486" spans="1:332" s="31" customFormat="1" ht="94.5" x14ac:dyDescent="0.25">
      <c r="A486" s="677" t="str">
        <f>CONCATENATE(MUEBLES2[[#This Row],[No..]],"-",MUEBLES2[[#This Row],[No. Area ]],"-",MUEBLES2[[#This Row],[No. Del Bien ]],"-",MUEBLES2[[#This Row],[No. Consecutivo del Bien ]],"-",MUEBLES2[[#This Row],[No. de inventario]])</f>
        <v>01-14-221-005-0480</v>
      </c>
      <c r="B486" s="495"/>
      <c r="C486" s="495" t="s">
        <v>7203</v>
      </c>
      <c r="D486" s="494" t="s">
        <v>4060</v>
      </c>
      <c r="E486" s="495" t="str">
        <f>VLOOKUP(MUEBLES2[[#This Row],[No..]],EDIFICIOS[],2,FALSE)</f>
        <v>PALACIO MUNICIPAL</v>
      </c>
      <c r="F486" s="495" t="str">
        <f>VLOOKUP(MUEBLES2[[#This Row],[No..]],EDIFICIOS[],3,FALSE)</f>
        <v>PALACIO MUNICIPAL, S/N, COLONIA CENTRO</v>
      </c>
      <c r="G486" s="496" t="s">
        <v>4259</v>
      </c>
      <c r="H486" s="494" t="str">
        <f>VLOOKUP(MUEBLES2[[#This Row],[No. Area ]],AREAS[],2,FALSE)</f>
        <v>ADMINISTRACIÓN MUNICIPAL</v>
      </c>
      <c r="I486" s="496" t="str">
        <f>VLOOKUP(MUEBLES2[[#This Row],[No. Area ]],AREAS[],5,FALSE)</f>
        <v>C. DAVID PÉREZ ALONSO</v>
      </c>
      <c r="J486" s="496"/>
      <c r="K486" s="494" t="e">
        <f>VLOOKUP(MUEBLES2[[#This Row],[Núm. De nomina]],PERSONAL[],2,FALSE)</f>
        <v>#N/A</v>
      </c>
      <c r="L486" s="496" t="e">
        <f>VLOOKUP(MUEBLES2[[#This Row],[Núm. De nomina]],PERSONAL[],3,FALSE)</f>
        <v>#N/A</v>
      </c>
      <c r="M486" s="494" t="s">
        <v>4854</v>
      </c>
      <c r="N486" s="530" t="s">
        <v>4696</v>
      </c>
      <c r="O486" s="497" t="str">
        <f>VLOOKUP(MUEBLES2[[#This Row],[No. Del Bien ]],BIENES[],2,FALSE)</f>
        <v>PALA</v>
      </c>
      <c r="P486" s="499" t="s">
        <v>1467</v>
      </c>
      <c r="Q486" s="529" t="s">
        <v>5422</v>
      </c>
      <c r="R486" s="494" t="s">
        <v>204</v>
      </c>
      <c r="S486" s="494" t="s">
        <v>1468</v>
      </c>
      <c r="T486" s="494">
        <v>17161</v>
      </c>
      <c r="U486" s="494"/>
      <c r="V486" s="532">
        <v>44370</v>
      </c>
      <c r="W486" s="528"/>
      <c r="X486" s="528"/>
      <c r="Y486" s="528"/>
      <c r="Z486" s="510" t="s">
        <v>1405</v>
      </c>
      <c r="AA486" s="510"/>
      <c r="AB486" s="702">
        <v>184.99</v>
      </c>
      <c r="AC486" s="600" t="s">
        <v>1469</v>
      </c>
      <c r="AD486" s="30"/>
      <c r="AE486" s="30"/>
      <c r="AF486" s="30"/>
      <c r="AG486" s="30"/>
      <c r="AH486" s="30"/>
      <c r="AI486" s="30"/>
      <c r="AJ486" s="30"/>
      <c r="AK486" s="30"/>
      <c r="AL486" s="30"/>
      <c r="AM486" s="30"/>
      <c r="AN486" s="30"/>
      <c r="AO486" s="30"/>
      <c r="AP486" s="30"/>
      <c r="AQ486" s="30"/>
      <c r="AR486" s="30"/>
      <c r="AS486" s="30"/>
      <c r="AT486" s="30"/>
      <c r="AU486" s="30"/>
      <c r="AV486" s="30"/>
      <c r="AW486" s="30"/>
      <c r="AX486" s="30"/>
      <c r="AY486" s="30"/>
      <c r="AZ486" s="30"/>
      <c r="BA486" s="30"/>
      <c r="BB486" s="30"/>
      <c r="BC486" s="30"/>
      <c r="BD486" s="30"/>
      <c r="BE486" s="30"/>
      <c r="BF486" s="30"/>
      <c r="BG486" s="30"/>
      <c r="BH486" s="30"/>
      <c r="BI486" s="30"/>
      <c r="BJ486" s="30"/>
      <c r="BK486" s="30"/>
      <c r="BL486" s="30"/>
      <c r="BM486" s="30"/>
      <c r="BN486" s="30"/>
      <c r="BO486" s="30"/>
      <c r="BP486" s="30"/>
      <c r="BQ486" s="30"/>
      <c r="BR486" s="30"/>
      <c r="BS486" s="30"/>
      <c r="BT486" s="30"/>
      <c r="BU486" s="30"/>
      <c r="BV486" s="30"/>
      <c r="BW486" s="30"/>
      <c r="BX486" s="30"/>
      <c r="BY486" s="30"/>
      <c r="BZ486" s="30"/>
      <c r="CA486" s="30"/>
      <c r="CB486" s="30"/>
      <c r="CC486" s="30"/>
      <c r="CD486" s="30"/>
      <c r="CE486" s="30"/>
      <c r="CF486" s="30"/>
      <c r="CG486" s="30"/>
      <c r="CH486" s="30"/>
      <c r="CI486" s="30"/>
      <c r="CJ486" s="30"/>
      <c r="CK486" s="30"/>
      <c r="CL486" s="30"/>
      <c r="CM486" s="30"/>
      <c r="CN486" s="30"/>
      <c r="CO486" s="30"/>
      <c r="CP486" s="30"/>
      <c r="CQ486" s="30"/>
      <c r="CR486" s="30"/>
      <c r="CS486" s="30"/>
      <c r="CT486" s="30"/>
      <c r="CU486" s="30"/>
      <c r="CV486" s="30"/>
      <c r="CW486" s="30"/>
      <c r="CX486" s="30"/>
      <c r="CY486" s="30"/>
      <c r="CZ486" s="30"/>
      <c r="DA486" s="30"/>
      <c r="DB486" s="30"/>
      <c r="DC486" s="30"/>
      <c r="DD486" s="30"/>
      <c r="DE486" s="30"/>
      <c r="DF486" s="30"/>
      <c r="DG486" s="30"/>
      <c r="DH486" s="30"/>
      <c r="DI486" s="30"/>
      <c r="DJ486" s="30"/>
      <c r="DK486" s="30"/>
      <c r="DL486" s="30"/>
      <c r="DM486" s="30"/>
      <c r="DN486" s="30"/>
      <c r="DO486" s="30"/>
      <c r="DP486" s="30"/>
      <c r="DQ486" s="30"/>
      <c r="DR486" s="30"/>
      <c r="DS486" s="30"/>
      <c r="DT486" s="30"/>
      <c r="DU486" s="30"/>
      <c r="DV486" s="30"/>
      <c r="DW486" s="30"/>
      <c r="DX486" s="30"/>
      <c r="DY486" s="30"/>
      <c r="DZ486" s="30"/>
      <c r="EA486" s="30"/>
      <c r="EB486" s="30"/>
      <c r="EC486" s="30"/>
      <c r="ED486" s="30"/>
      <c r="EE486" s="30"/>
      <c r="EF486" s="30"/>
      <c r="EG486" s="30"/>
      <c r="EH486" s="30"/>
      <c r="EI486" s="30"/>
      <c r="EJ486" s="30"/>
      <c r="EK486" s="30"/>
      <c r="EL486" s="30"/>
      <c r="EM486" s="30"/>
      <c r="EN486" s="30"/>
      <c r="EO486" s="30"/>
      <c r="EP486" s="30"/>
      <c r="EQ486" s="30"/>
      <c r="ER486" s="30"/>
      <c r="ES486" s="30"/>
      <c r="ET486" s="30"/>
      <c r="EU486" s="30"/>
      <c r="EV486" s="30"/>
      <c r="EW486" s="30"/>
      <c r="EX486" s="30"/>
      <c r="EY486" s="30"/>
      <c r="EZ486" s="30"/>
      <c r="FA486" s="30"/>
      <c r="FB486" s="30"/>
      <c r="FC486" s="30"/>
      <c r="FD486" s="30"/>
      <c r="FE486" s="30"/>
      <c r="FF486" s="30"/>
      <c r="FG486" s="30"/>
      <c r="FH486" s="30"/>
      <c r="FI486" s="30"/>
      <c r="FJ486" s="30"/>
      <c r="FK486" s="30"/>
      <c r="FL486" s="30"/>
      <c r="FM486" s="30"/>
      <c r="FN486" s="30"/>
      <c r="FO486" s="30"/>
      <c r="FP486" s="30"/>
      <c r="FQ486" s="30"/>
      <c r="FR486" s="30"/>
      <c r="FS486" s="30"/>
      <c r="FT486" s="30"/>
      <c r="FU486" s="30"/>
      <c r="FV486" s="30"/>
      <c r="FW486" s="30"/>
      <c r="FX486" s="30"/>
      <c r="FY486" s="30"/>
      <c r="FZ486" s="30"/>
      <c r="GA486" s="30"/>
      <c r="GB486" s="30"/>
      <c r="GC486" s="30"/>
      <c r="GD486" s="30"/>
      <c r="GE486" s="30"/>
      <c r="GF486" s="30"/>
      <c r="GG486" s="30"/>
      <c r="GH486" s="30"/>
      <c r="GI486" s="30"/>
      <c r="GJ486" s="30"/>
      <c r="GK486" s="30"/>
      <c r="GL486" s="30"/>
      <c r="GM486" s="30"/>
      <c r="GN486" s="30"/>
      <c r="GO486" s="30"/>
      <c r="GP486" s="30"/>
      <c r="GQ486" s="30"/>
      <c r="GR486" s="30"/>
      <c r="GS486" s="30"/>
      <c r="GT486" s="30"/>
      <c r="GU486" s="30"/>
      <c r="GV486" s="30"/>
      <c r="GW486" s="30"/>
      <c r="GX486" s="30"/>
      <c r="GY486" s="30"/>
      <c r="GZ486" s="30"/>
      <c r="HA486" s="30"/>
      <c r="HB486" s="30"/>
      <c r="HC486" s="30"/>
      <c r="HD486" s="30"/>
      <c r="HE486" s="30"/>
      <c r="HF486" s="30"/>
      <c r="HG486" s="30"/>
      <c r="HH486" s="30"/>
      <c r="HI486" s="30"/>
      <c r="HJ486" s="30"/>
      <c r="HK486" s="30"/>
      <c r="HL486" s="30"/>
      <c r="HM486" s="30"/>
      <c r="HN486" s="30"/>
      <c r="HO486" s="30"/>
      <c r="HP486" s="30"/>
      <c r="HQ486" s="30"/>
      <c r="HR486" s="30"/>
      <c r="HS486" s="30"/>
      <c r="HT486" s="30"/>
      <c r="HU486" s="30"/>
      <c r="HV486" s="30"/>
      <c r="HW486" s="30"/>
      <c r="HX486" s="30"/>
      <c r="HY486" s="30"/>
      <c r="HZ486" s="30"/>
      <c r="IA486" s="30"/>
      <c r="IB486" s="30"/>
      <c r="IC486" s="30"/>
      <c r="ID486" s="30"/>
      <c r="IE486" s="30"/>
      <c r="IF486" s="30"/>
      <c r="IG486" s="30"/>
      <c r="IH486" s="30"/>
      <c r="II486" s="30"/>
      <c r="IJ486" s="30"/>
      <c r="IK486" s="30"/>
      <c r="IL486" s="30"/>
      <c r="IM486" s="30"/>
      <c r="IN486" s="30"/>
      <c r="IO486" s="30"/>
      <c r="IP486" s="30"/>
      <c r="IQ486" s="30"/>
      <c r="IR486" s="30"/>
      <c r="IS486" s="30"/>
      <c r="IT486" s="30"/>
      <c r="IU486" s="30"/>
      <c r="IV486" s="30"/>
      <c r="IW486" s="30"/>
      <c r="IX486" s="30"/>
      <c r="IY486" s="30"/>
      <c r="IZ486" s="30"/>
      <c r="JA486" s="30"/>
      <c r="JB486" s="30"/>
      <c r="JC486" s="30"/>
      <c r="JD486" s="30"/>
      <c r="JE486" s="30"/>
      <c r="JF486" s="30"/>
      <c r="JG486" s="30"/>
      <c r="JH486" s="30"/>
      <c r="JI486" s="30"/>
      <c r="JJ486" s="30"/>
      <c r="JK486" s="30"/>
      <c r="JL486" s="30"/>
      <c r="JM486" s="30"/>
      <c r="JN486" s="30"/>
      <c r="JO486" s="30"/>
      <c r="JP486" s="30"/>
      <c r="JQ486" s="30"/>
      <c r="JR486" s="30"/>
      <c r="JS486" s="30"/>
      <c r="JT486" s="30"/>
      <c r="JU486" s="30"/>
      <c r="JV486" s="30"/>
      <c r="JW486" s="30"/>
      <c r="JX486" s="30"/>
      <c r="JY486" s="30"/>
      <c r="JZ486" s="30"/>
      <c r="KA486" s="30"/>
      <c r="KB486" s="30"/>
      <c r="KC486" s="30"/>
      <c r="KD486" s="30"/>
      <c r="KE486" s="30"/>
      <c r="KF486" s="30"/>
      <c r="KG486" s="30"/>
      <c r="KH486" s="30"/>
      <c r="KI486" s="30"/>
      <c r="KJ486" s="30"/>
      <c r="KK486" s="30"/>
      <c r="KL486" s="30"/>
      <c r="KM486" s="30"/>
      <c r="KN486" s="30"/>
      <c r="KO486" s="30"/>
      <c r="KP486" s="30"/>
      <c r="KQ486" s="30"/>
      <c r="KR486" s="30"/>
      <c r="KS486" s="30"/>
      <c r="KT486" s="30"/>
      <c r="KU486" s="30"/>
      <c r="KV486" s="30"/>
      <c r="KW486" s="30"/>
      <c r="KX486" s="30"/>
      <c r="KY486" s="30"/>
      <c r="KZ486" s="30"/>
      <c r="LA486" s="30"/>
      <c r="LB486" s="30"/>
      <c r="LC486" s="30"/>
      <c r="LD486" s="30"/>
      <c r="LE486" s="30"/>
      <c r="LF486" s="30"/>
      <c r="LG486" s="30"/>
      <c r="LH486" s="30"/>
      <c r="LI486" s="30"/>
      <c r="LJ486" s="30"/>
      <c r="LK486" s="30"/>
      <c r="LL486" s="30"/>
      <c r="LM486" s="30"/>
      <c r="LN486" s="30"/>
      <c r="LO486" s="30"/>
      <c r="LP486" s="30"/>
      <c r="LQ486" s="30"/>
      <c r="LR486" s="30"/>
      <c r="LS486" s="30"/>
      <c r="LT486" s="30"/>
    </row>
    <row r="487" spans="1:332" s="31" customFormat="1" ht="94.5" x14ac:dyDescent="0.25">
      <c r="A487" s="677" t="str">
        <f>CONCATENATE(MUEBLES2[[#This Row],[No..]],"-",MUEBLES2[[#This Row],[No. Area ]],"-",MUEBLES2[[#This Row],[No. Del Bien ]],"-",MUEBLES2[[#This Row],[No. Consecutivo del Bien ]],"-",MUEBLES2[[#This Row],[No. de inventario]])</f>
        <v>01-14-221-006-0481</v>
      </c>
      <c r="B487" s="495"/>
      <c r="C487" s="495" t="s">
        <v>7204</v>
      </c>
      <c r="D487" s="494" t="s">
        <v>4060</v>
      </c>
      <c r="E487" s="495" t="str">
        <f>VLOOKUP(MUEBLES2[[#This Row],[No..]],EDIFICIOS[],2,FALSE)</f>
        <v>PALACIO MUNICIPAL</v>
      </c>
      <c r="F487" s="495" t="str">
        <f>VLOOKUP(MUEBLES2[[#This Row],[No..]],EDIFICIOS[],3,FALSE)</f>
        <v>PALACIO MUNICIPAL, S/N, COLONIA CENTRO</v>
      </c>
      <c r="G487" s="496" t="s">
        <v>4259</v>
      </c>
      <c r="H487" s="494" t="str">
        <f>VLOOKUP(MUEBLES2[[#This Row],[No. Area ]],AREAS[],2,FALSE)</f>
        <v>ADMINISTRACIÓN MUNICIPAL</v>
      </c>
      <c r="I487" s="496" t="str">
        <f>VLOOKUP(MUEBLES2[[#This Row],[No. Area ]],AREAS[],5,FALSE)</f>
        <v>C. DAVID PÉREZ ALONSO</v>
      </c>
      <c r="J487" s="496"/>
      <c r="K487" s="494" t="e">
        <f>VLOOKUP(MUEBLES2[[#This Row],[Núm. De nomina]],PERSONAL[],2,FALSE)</f>
        <v>#N/A</v>
      </c>
      <c r="L487" s="496" t="e">
        <f>VLOOKUP(MUEBLES2[[#This Row],[Núm. De nomina]],PERSONAL[],3,FALSE)</f>
        <v>#N/A</v>
      </c>
      <c r="M487" s="494" t="s">
        <v>4854</v>
      </c>
      <c r="N487" s="530" t="s">
        <v>4697</v>
      </c>
      <c r="O487" s="497" t="str">
        <f>VLOOKUP(MUEBLES2[[#This Row],[No. Del Bien ]],BIENES[],2,FALSE)</f>
        <v>PALA</v>
      </c>
      <c r="P487" s="499" t="s">
        <v>1467</v>
      </c>
      <c r="Q487" s="529" t="s">
        <v>5423</v>
      </c>
      <c r="R487" s="494" t="s">
        <v>204</v>
      </c>
      <c r="S487" s="494" t="s">
        <v>1468</v>
      </c>
      <c r="T487" s="494">
        <v>17161</v>
      </c>
      <c r="U487" s="494"/>
      <c r="V487" s="532">
        <v>44370</v>
      </c>
      <c r="W487" s="528"/>
      <c r="X487" s="528"/>
      <c r="Y487" s="528"/>
      <c r="Z487" s="510" t="s">
        <v>1405</v>
      </c>
      <c r="AA487" s="510"/>
      <c r="AB487" s="702">
        <v>184.99</v>
      </c>
      <c r="AC487" s="600" t="s">
        <v>1469</v>
      </c>
      <c r="AD487" s="30"/>
      <c r="AE487" s="30"/>
      <c r="AF487" s="30"/>
      <c r="AG487" s="30"/>
      <c r="AH487" s="30"/>
      <c r="AI487" s="30"/>
      <c r="AJ487" s="30"/>
      <c r="AK487" s="30"/>
      <c r="AL487" s="30"/>
      <c r="AM487" s="30"/>
      <c r="AN487" s="30"/>
      <c r="AO487" s="30"/>
      <c r="AP487" s="30"/>
      <c r="AQ487" s="30"/>
      <c r="AR487" s="30"/>
      <c r="AS487" s="30"/>
      <c r="AT487" s="30"/>
      <c r="AU487" s="30"/>
      <c r="AV487" s="30"/>
      <c r="AW487" s="30"/>
      <c r="AX487" s="30"/>
      <c r="AY487" s="30"/>
      <c r="AZ487" s="30"/>
      <c r="BA487" s="30"/>
      <c r="BB487" s="30"/>
      <c r="BC487" s="30"/>
      <c r="BD487" s="30"/>
      <c r="BE487" s="30"/>
      <c r="BF487" s="30"/>
      <c r="BG487" s="30"/>
      <c r="BH487" s="30"/>
      <c r="BI487" s="30"/>
      <c r="BJ487" s="30"/>
      <c r="BK487" s="30"/>
      <c r="BL487" s="30"/>
      <c r="BM487" s="30"/>
      <c r="BN487" s="30"/>
      <c r="BO487" s="30"/>
      <c r="BP487" s="30"/>
      <c r="BQ487" s="30"/>
      <c r="BR487" s="30"/>
      <c r="BS487" s="30"/>
      <c r="BT487" s="30"/>
      <c r="BU487" s="30"/>
      <c r="BV487" s="30"/>
      <c r="BW487" s="30"/>
      <c r="BX487" s="30"/>
      <c r="BY487" s="30"/>
      <c r="BZ487" s="30"/>
      <c r="CA487" s="30"/>
      <c r="CB487" s="30"/>
      <c r="CC487" s="30"/>
      <c r="CD487" s="30"/>
      <c r="CE487" s="30"/>
      <c r="CF487" s="30"/>
      <c r="CG487" s="30"/>
      <c r="CH487" s="30"/>
      <c r="CI487" s="30"/>
      <c r="CJ487" s="30"/>
      <c r="CK487" s="30"/>
      <c r="CL487" s="30"/>
      <c r="CM487" s="30"/>
      <c r="CN487" s="30"/>
      <c r="CO487" s="30"/>
      <c r="CP487" s="30"/>
      <c r="CQ487" s="30"/>
      <c r="CR487" s="30"/>
      <c r="CS487" s="30"/>
      <c r="CT487" s="30"/>
      <c r="CU487" s="30"/>
      <c r="CV487" s="30"/>
      <c r="CW487" s="30"/>
      <c r="CX487" s="30"/>
      <c r="CY487" s="30"/>
      <c r="CZ487" s="30"/>
      <c r="DA487" s="30"/>
      <c r="DB487" s="30"/>
      <c r="DC487" s="30"/>
      <c r="DD487" s="30"/>
      <c r="DE487" s="30"/>
      <c r="DF487" s="30"/>
      <c r="DG487" s="30"/>
      <c r="DH487" s="30"/>
      <c r="DI487" s="30"/>
      <c r="DJ487" s="30"/>
      <c r="DK487" s="30"/>
      <c r="DL487" s="30"/>
      <c r="DM487" s="30"/>
      <c r="DN487" s="30"/>
      <c r="DO487" s="30"/>
      <c r="DP487" s="30"/>
      <c r="DQ487" s="30"/>
      <c r="DR487" s="30"/>
      <c r="DS487" s="30"/>
      <c r="DT487" s="30"/>
      <c r="DU487" s="30"/>
      <c r="DV487" s="30"/>
      <c r="DW487" s="30"/>
      <c r="DX487" s="30"/>
      <c r="DY487" s="30"/>
      <c r="DZ487" s="30"/>
      <c r="EA487" s="30"/>
      <c r="EB487" s="30"/>
      <c r="EC487" s="30"/>
      <c r="ED487" s="30"/>
      <c r="EE487" s="30"/>
      <c r="EF487" s="30"/>
      <c r="EG487" s="30"/>
      <c r="EH487" s="30"/>
      <c r="EI487" s="30"/>
      <c r="EJ487" s="30"/>
      <c r="EK487" s="30"/>
      <c r="EL487" s="30"/>
      <c r="EM487" s="30"/>
      <c r="EN487" s="30"/>
      <c r="EO487" s="30"/>
      <c r="EP487" s="30"/>
      <c r="EQ487" s="30"/>
      <c r="ER487" s="30"/>
      <c r="ES487" s="30"/>
      <c r="ET487" s="30"/>
      <c r="EU487" s="30"/>
      <c r="EV487" s="30"/>
      <c r="EW487" s="30"/>
      <c r="EX487" s="30"/>
      <c r="EY487" s="30"/>
      <c r="EZ487" s="30"/>
      <c r="FA487" s="30"/>
      <c r="FB487" s="30"/>
      <c r="FC487" s="30"/>
      <c r="FD487" s="30"/>
      <c r="FE487" s="30"/>
      <c r="FF487" s="30"/>
      <c r="FG487" s="30"/>
      <c r="FH487" s="30"/>
      <c r="FI487" s="30"/>
      <c r="FJ487" s="30"/>
      <c r="FK487" s="30"/>
      <c r="FL487" s="30"/>
      <c r="FM487" s="30"/>
      <c r="FN487" s="30"/>
      <c r="FO487" s="30"/>
      <c r="FP487" s="30"/>
      <c r="FQ487" s="30"/>
      <c r="FR487" s="30"/>
      <c r="FS487" s="30"/>
      <c r="FT487" s="30"/>
      <c r="FU487" s="30"/>
      <c r="FV487" s="30"/>
      <c r="FW487" s="30"/>
      <c r="FX487" s="30"/>
      <c r="FY487" s="30"/>
      <c r="FZ487" s="30"/>
      <c r="GA487" s="30"/>
      <c r="GB487" s="30"/>
      <c r="GC487" s="30"/>
      <c r="GD487" s="30"/>
      <c r="GE487" s="30"/>
      <c r="GF487" s="30"/>
      <c r="GG487" s="30"/>
      <c r="GH487" s="30"/>
      <c r="GI487" s="30"/>
      <c r="GJ487" s="30"/>
      <c r="GK487" s="30"/>
      <c r="GL487" s="30"/>
      <c r="GM487" s="30"/>
      <c r="GN487" s="30"/>
      <c r="GO487" s="30"/>
      <c r="GP487" s="30"/>
      <c r="GQ487" s="30"/>
      <c r="GR487" s="30"/>
      <c r="GS487" s="30"/>
      <c r="GT487" s="30"/>
      <c r="GU487" s="30"/>
      <c r="GV487" s="30"/>
      <c r="GW487" s="30"/>
      <c r="GX487" s="30"/>
      <c r="GY487" s="30"/>
      <c r="GZ487" s="30"/>
      <c r="HA487" s="30"/>
      <c r="HB487" s="30"/>
      <c r="HC487" s="30"/>
      <c r="HD487" s="30"/>
      <c r="HE487" s="30"/>
      <c r="HF487" s="30"/>
      <c r="HG487" s="30"/>
      <c r="HH487" s="30"/>
      <c r="HI487" s="30"/>
      <c r="HJ487" s="30"/>
      <c r="HK487" s="30"/>
      <c r="HL487" s="30"/>
      <c r="HM487" s="30"/>
      <c r="HN487" s="30"/>
      <c r="HO487" s="30"/>
      <c r="HP487" s="30"/>
      <c r="HQ487" s="30"/>
      <c r="HR487" s="30"/>
      <c r="HS487" s="30"/>
      <c r="HT487" s="30"/>
      <c r="HU487" s="30"/>
      <c r="HV487" s="30"/>
      <c r="HW487" s="30"/>
      <c r="HX487" s="30"/>
      <c r="HY487" s="30"/>
      <c r="HZ487" s="30"/>
      <c r="IA487" s="30"/>
      <c r="IB487" s="30"/>
      <c r="IC487" s="30"/>
      <c r="ID487" s="30"/>
      <c r="IE487" s="30"/>
      <c r="IF487" s="30"/>
      <c r="IG487" s="30"/>
      <c r="IH487" s="30"/>
      <c r="II487" s="30"/>
      <c r="IJ487" s="30"/>
      <c r="IK487" s="30"/>
      <c r="IL487" s="30"/>
      <c r="IM487" s="30"/>
      <c r="IN487" s="30"/>
      <c r="IO487" s="30"/>
      <c r="IP487" s="30"/>
      <c r="IQ487" s="30"/>
      <c r="IR487" s="30"/>
      <c r="IS487" s="30"/>
      <c r="IT487" s="30"/>
      <c r="IU487" s="30"/>
      <c r="IV487" s="30"/>
      <c r="IW487" s="30"/>
      <c r="IX487" s="30"/>
      <c r="IY487" s="30"/>
      <c r="IZ487" s="30"/>
      <c r="JA487" s="30"/>
      <c r="JB487" s="30"/>
      <c r="JC487" s="30"/>
      <c r="JD487" s="30"/>
      <c r="JE487" s="30"/>
      <c r="JF487" s="30"/>
      <c r="JG487" s="30"/>
      <c r="JH487" s="30"/>
      <c r="JI487" s="30"/>
      <c r="JJ487" s="30"/>
      <c r="JK487" s="30"/>
      <c r="JL487" s="30"/>
      <c r="JM487" s="30"/>
      <c r="JN487" s="30"/>
      <c r="JO487" s="30"/>
      <c r="JP487" s="30"/>
      <c r="JQ487" s="30"/>
      <c r="JR487" s="30"/>
      <c r="JS487" s="30"/>
      <c r="JT487" s="30"/>
      <c r="JU487" s="30"/>
      <c r="JV487" s="30"/>
      <c r="JW487" s="30"/>
      <c r="JX487" s="30"/>
      <c r="JY487" s="30"/>
      <c r="JZ487" s="30"/>
      <c r="KA487" s="30"/>
      <c r="KB487" s="30"/>
      <c r="KC487" s="30"/>
      <c r="KD487" s="30"/>
      <c r="KE487" s="30"/>
      <c r="KF487" s="30"/>
      <c r="KG487" s="30"/>
      <c r="KH487" s="30"/>
      <c r="KI487" s="30"/>
      <c r="KJ487" s="30"/>
      <c r="KK487" s="30"/>
      <c r="KL487" s="30"/>
      <c r="KM487" s="30"/>
      <c r="KN487" s="30"/>
      <c r="KO487" s="30"/>
      <c r="KP487" s="30"/>
      <c r="KQ487" s="30"/>
      <c r="KR487" s="30"/>
      <c r="KS487" s="30"/>
      <c r="KT487" s="30"/>
      <c r="KU487" s="30"/>
      <c r="KV487" s="30"/>
      <c r="KW487" s="30"/>
      <c r="KX487" s="30"/>
      <c r="KY487" s="30"/>
      <c r="KZ487" s="30"/>
      <c r="LA487" s="30"/>
      <c r="LB487" s="30"/>
      <c r="LC487" s="30"/>
      <c r="LD487" s="30"/>
      <c r="LE487" s="30"/>
      <c r="LF487" s="30"/>
      <c r="LG487" s="30"/>
      <c r="LH487" s="30"/>
      <c r="LI487" s="30"/>
      <c r="LJ487" s="30"/>
      <c r="LK487" s="30"/>
      <c r="LL487" s="30"/>
      <c r="LM487" s="30"/>
      <c r="LN487" s="30"/>
      <c r="LO487" s="30"/>
      <c r="LP487" s="30"/>
      <c r="LQ487" s="30"/>
      <c r="LR487" s="30"/>
      <c r="LS487" s="30"/>
      <c r="LT487" s="30"/>
    </row>
    <row r="488" spans="1:332" s="31" customFormat="1" ht="94.5" x14ac:dyDescent="0.25">
      <c r="A488" s="697" t="str">
        <f>CONCATENATE(MUEBLES2[[#This Row],[No..]],"-",MUEBLES2[[#This Row],[No. Area ]],"-",MUEBLES2[[#This Row],[No. Del Bien ]],"-",MUEBLES2[[#This Row],[No. Consecutivo del Bien ]],"-",MUEBLES2[[#This Row],[No. de inventario]])</f>
        <v>01-14-221-007-0482</v>
      </c>
      <c r="B488" s="495"/>
      <c r="C488" s="495" t="s">
        <v>7205</v>
      </c>
      <c r="D488" s="494" t="s">
        <v>4060</v>
      </c>
      <c r="E488" s="495" t="str">
        <f>VLOOKUP(MUEBLES2[[#This Row],[No..]],EDIFICIOS[],2,FALSE)</f>
        <v>PALACIO MUNICIPAL</v>
      </c>
      <c r="F488" s="495" t="str">
        <f>VLOOKUP(MUEBLES2[[#This Row],[No..]],EDIFICIOS[],3,FALSE)</f>
        <v>PALACIO MUNICIPAL, S/N, COLONIA CENTRO</v>
      </c>
      <c r="G488" s="496" t="s">
        <v>4259</v>
      </c>
      <c r="H488" s="494" t="str">
        <f>VLOOKUP(MUEBLES2[[#This Row],[No. Area ]],AREAS[],2,FALSE)</f>
        <v>ADMINISTRACIÓN MUNICIPAL</v>
      </c>
      <c r="I488" s="496" t="str">
        <f>VLOOKUP(MUEBLES2[[#This Row],[No. Area ]],AREAS[],5,FALSE)</f>
        <v>C. DAVID PÉREZ ALONSO</v>
      </c>
      <c r="J488" s="496"/>
      <c r="K488" s="494" t="e">
        <f>VLOOKUP(MUEBLES2[[#This Row],[Núm. De nomina]],PERSONAL[],2,FALSE)</f>
        <v>#N/A</v>
      </c>
      <c r="L488" s="496" t="e">
        <f>VLOOKUP(MUEBLES2[[#This Row],[Núm. De nomina]],PERSONAL[],3,FALSE)</f>
        <v>#N/A</v>
      </c>
      <c r="M488" s="494" t="s">
        <v>4854</v>
      </c>
      <c r="N488" s="530" t="s">
        <v>4698</v>
      </c>
      <c r="O488" s="497" t="str">
        <f>VLOOKUP(MUEBLES2[[#This Row],[No. Del Bien ]],BIENES[],2,FALSE)</f>
        <v>PALA</v>
      </c>
      <c r="P488" s="499" t="s">
        <v>1467</v>
      </c>
      <c r="Q488" s="529" t="s">
        <v>5424</v>
      </c>
      <c r="R488" s="494" t="s">
        <v>204</v>
      </c>
      <c r="S488" s="494" t="s">
        <v>1468</v>
      </c>
      <c r="T488" s="494">
        <v>17161</v>
      </c>
      <c r="U488" s="510" t="s">
        <v>1469</v>
      </c>
      <c r="V488" s="532">
        <v>44370</v>
      </c>
      <c r="W488" s="528"/>
      <c r="X488" s="528"/>
      <c r="Y488" s="528"/>
      <c r="Z488" s="510" t="s">
        <v>1405</v>
      </c>
      <c r="AA488" s="546" t="s">
        <v>7855</v>
      </c>
      <c r="AB488" s="702">
        <v>184.99</v>
      </c>
      <c r="AC488" s="600" t="s">
        <v>7855</v>
      </c>
      <c r="AD488" s="30"/>
      <c r="AE488" s="30"/>
      <c r="AF488" s="30"/>
      <c r="AG488" s="30"/>
      <c r="AH488" s="30"/>
      <c r="AI488" s="30"/>
      <c r="AJ488" s="30"/>
      <c r="AK488" s="30"/>
      <c r="AL488" s="30"/>
      <c r="AM488" s="30"/>
      <c r="AN488" s="30"/>
      <c r="AO488" s="30"/>
      <c r="AP488" s="30"/>
      <c r="AQ488" s="30"/>
      <c r="AR488" s="30"/>
      <c r="AS488" s="30"/>
      <c r="AT488" s="30"/>
      <c r="AU488" s="30"/>
      <c r="AV488" s="30"/>
      <c r="AW488" s="30"/>
      <c r="AX488" s="30"/>
      <c r="AY488" s="30"/>
      <c r="AZ488" s="30"/>
      <c r="BA488" s="30"/>
      <c r="BB488" s="30"/>
      <c r="BC488" s="30"/>
      <c r="BD488" s="30"/>
      <c r="BE488" s="30"/>
      <c r="BF488" s="30"/>
      <c r="BG488" s="30"/>
      <c r="BH488" s="30"/>
      <c r="BI488" s="30"/>
      <c r="BJ488" s="30"/>
      <c r="BK488" s="30"/>
      <c r="BL488" s="30"/>
      <c r="BM488" s="30"/>
      <c r="BN488" s="30"/>
      <c r="BO488" s="30"/>
      <c r="BP488" s="30"/>
      <c r="BQ488" s="30"/>
      <c r="BR488" s="30"/>
      <c r="BS488" s="30"/>
      <c r="BT488" s="30"/>
      <c r="BU488" s="30"/>
      <c r="BV488" s="30"/>
      <c r="BW488" s="30"/>
      <c r="BX488" s="30"/>
      <c r="BY488" s="30"/>
      <c r="BZ488" s="30"/>
      <c r="CA488" s="30"/>
      <c r="CB488" s="30"/>
      <c r="CC488" s="30"/>
      <c r="CD488" s="30"/>
      <c r="CE488" s="30"/>
      <c r="CF488" s="30"/>
      <c r="CG488" s="30"/>
      <c r="CH488" s="30"/>
      <c r="CI488" s="30"/>
      <c r="CJ488" s="30"/>
      <c r="CK488" s="30"/>
      <c r="CL488" s="30"/>
      <c r="CM488" s="30"/>
      <c r="CN488" s="30"/>
      <c r="CO488" s="30"/>
      <c r="CP488" s="30"/>
      <c r="CQ488" s="30"/>
      <c r="CR488" s="30"/>
      <c r="CS488" s="30"/>
      <c r="CT488" s="30"/>
      <c r="CU488" s="30"/>
      <c r="CV488" s="30"/>
      <c r="CW488" s="30"/>
      <c r="CX488" s="30"/>
      <c r="CY488" s="30"/>
      <c r="CZ488" s="30"/>
      <c r="DA488" s="30"/>
      <c r="DB488" s="30"/>
      <c r="DC488" s="30"/>
      <c r="DD488" s="30"/>
      <c r="DE488" s="30"/>
      <c r="DF488" s="30"/>
      <c r="DG488" s="30"/>
      <c r="DH488" s="30"/>
      <c r="DI488" s="30"/>
      <c r="DJ488" s="30"/>
      <c r="DK488" s="30"/>
      <c r="DL488" s="30"/>
      <c r="DM488" s="30"/>
      <c r="DN488" s="30"/>
      <c r="DO488" s="30"/>
      <c r="DP488" s="30"/>
      <c r="DQ488" s="30"/>
      <c r="DR488" s="30"/>
      <c r="DS488" s="30"/>
      <c r="DT488" s="30"/>
      <c r="DU488" s="30"/>
      <c r="DV488" s="30"/>
      <c r="DW488" s="30"/>
      <c r="DX488" s="30"/>
      <c r="DY488" s="30"/>
      <c r="DZ488" s="30"/>
      <c r="EA488" s="30"/>
      <c r="EB488" s="30"/>
      <c r="EC488" s="30"/>
      <c r="ED488" s="30"/>
      <c r="EE488" s="30"/>
      <c r="EF488" s="30"/>
      <c r="EG488" s="30"/>
      <c r="EH488" s="30"/>
      <c r="EI488" s="30"/>
      <c r="EJ488" s="30"/>
      <c r="EK488" s="30"/>
      <c r="EL488" s="30"/>
      <c r="EM488" s="30"/>
      <c r="EN488" s="30"/>
      <c r="EO488" s="30"/>
      <c r="EP488" s="30"/>
      <c r="EQ488" s="30"/>
      <c r="ER488" s="30"/>
      <c r="ES488" s="30"/>
      <c r="ET488" s="30"/>
      <c r="EU488" s="30"/>
      <c r="EV488" s="30"/>
      <c r="EW488" s="30"/>
      <c r="EX488" s="30"/>
      <c r="EY488" s="30"/>
      <c r="EZ488" s="30"/>
      <c r="FA488" s="30"/>
      <c r="FB488" s="30"/>
      <c r="FC488" s="30"/>
      <c r="FD488" s="30"/>
      <c r="FE488" s="30"/>
      <c r="FF488" s="30"/>
      <c r="FG488" s="30"/>
      <c r="FH488" s="30"/>
      <c r="FI488" s="30"/>
      <c r="FJ488" s="30"/>
      <c r="FK488" s="30"/>
      <c r="FL488" s="30"/>
      <c r="FM488" s="30"/>
      <c r="FN488" s="30"/>
      <c r="FO488" s="30"/>
      <c r="FP488" s="30"/>
      <c r="FQ488" s="30"/>
      <c r="FR488" s="30"/>
      <c r="FS488" s="30"/>
      <c r="FT488" s="30"/>
      <c r="FU488" s="30"/>
      <c r="FV488" s="30"/>
      <c r="FW488" s="30"/>
      <c r="FX488" s="30"/>
      <c r="FY488" s="30"/>
      <c r="FZ488" s="30"/>
      <c r="GA488" s="30"/>
      <c r="GB488" s="30"/>
      <c r="GC488" s="30"/>
      <c r="GD488" s="30"/>
      <c r="GE488" s="30"/>
      <c r="GF488" s="30"/>
      <c r="GG488" s="30"/>
      <c r="GH488" s="30"/>
      <c r="GI488" s="30"/>
      <c r="GJ488" s="30"/>
      <c r="GK488" s="30"/>
      <c r="GL488" s="30"/>
      <c r="GM488" s="30"/>
      <c r="GN488" s="30"/>
      <c r="GO488" s="30"/>
      <c r="GP488" s="30"/>
      <c r="GQ488" s="30"/>
      <c r="GR488" s="30"/>
      <c r="GS488" s="30"/>
      <c r="GT488" s="30"/>
      <c r="GU488" s="30"/>
      <c r="GV488" s="30"/>
      <c r="GW488" s="30"/>
      <c r="GX488" s="30"/>
      <c r="GY488" s="30"/>
      <c r="GZ488" s="30"/>
      <c r="HA488" s="30"/>
      <c r="HB488" s="30"/>
      <c r="HC488" s="30"/>
      <c r="HD488" s="30"/>
      <c r="HE488" s="30"/>
      <c r="HF488" s="30"/>
      <c r="HG488" s="30"/>
      <c r="HH488" s="30"/>
      <c r="HI488" s="30"/>
      <c r="HJ488" s="30"/>
      <c r="HK488" s="30"/>
      <c r="HL488" s="30"/>
      <c r="HM488" s="30"/>
      <c r="HN488" s="30"/>
      <c r="HO488" s="30"/>
      <c r="HP488" s="30"/>
      <c r="HQ488" s="30"/>
      <c r="HR488" s="30"/>
      <c r="HS488" s="30"/>
      <c r="HT488" s="30"/>
      <c r="HU488" s="30"/>
      <c r="HV488" s="30"/>
      <c r="HW488" s="30"/>
      <c r="HX488" s="30"/>
      <c r="HY488" s="30"/>
      <c r="HZ488" s="30"/>
      <c r="IA488" s="30"/>
      <c r="IB488" s="30"/>
      <c r="IC488" s="30"/>
      <c r="ID488" s="30"/>
      <c r="IE488" s="30"/>
      <c r="IF488" s="30"/>
      <c r="IG488" s="30"/>
      <c r="IH488" s="30"/>
      <c r="II488" s="30"/>
      <c r="IJ488" s="30"/>
      <c r="IK488" s="30"/>
      <c r="IL488" s="30"/>
      <c r="IM488" s="30"/>
      <c r="IN488" s="30"/>
      <c r="IO488" s="30"/>
      <c r="IP488" s="30"/>
      <c r="IQ488" s="30"/>
      <c r="IR488" s="30"/>
      <c r="IS488" s="30"/>
      <c r="IT488" s="30"/>
      <c r="IU488" s="30"/>
      <c r="IV488" s="30"/>
      <c r="IW488" s="30"/>
      <c r="IX488" s="30"/>
      <c r="IY488" s="30"/>
      <c r="IZ488" s="30"/>
      <c r="JA488" s="30"/>
      <c r="JB488" s="30"/>
      <c r="JC488" s="30"/>
      <c r="JD488" s="30"/>
      <c r="JE488" s="30"/>
      <c r="JF488" s="30"/>
      <c r="JG488" s="30"/>
      <c r="JH488" s="30"/>
      <c r="JI488" s="30"/>
      <c r="JJ488" s="30"/>
      <c r="JK488" s="30"/>
      <c r="JL488" s="30"/>
      <c r="JM488" s="30"/>
      <c r="JN488" s="30"/>
      <c r="JO488" s="30"/>
      <c r="JP488" s="30"/>
      <c r="JQ488" s="30"/>
      <c r="JR488" s="30"/>
      <c r="JS488" s="30"/>
      <c r="JT488" s="30"/>
      <c r="JU488" s="30"/>
      <c r="JV488" s="30"/>
      <c r="JW488" s="30"/>
      <c r="JX488" s="30"/>
      <c r="JY488" s="30"/>
      <c r="JZ488" s="30"/>
      <c r="KA488" s="30"/>
      <c r="KB488" s="30"/>
      <c r="KC488" s="30"/>
      <c r="KD488" s="30"/>
      <c r="KE488" s="30"/>
      <c r="KF488" s="30"/>
      <c r="KG488" s="30"/>
      <c r="KH488" s="30"/>
      <c r="KI488" s="30"/>
      <c r="KJ488" s="30"/>
      <c r="KK488" s="30"/>
      <c r="KL488" s="30"/>
      <c r="KM488" s="30"/>
      <c r="KN488" s="30"/>
      <c r="KO488" s="30"/>
      <c r="KP488" s="30"/>
      <c r="KQ488" s="30"/>
      <c r="KR488" s="30"/>
      <c r="KS488" s="30"/>
      <c r="KT488" s="30"/>
      <c r="KU488" s="30"/>
      <c r="KV488" s="30"/>
      <c r="KW488" s="30"/>
      <c r="KX488" s="30"/>
      <c r="KY488" s="30"/>
      <c r="KZ488" s="30"/>
      <c r="LA488" s="30"/>
      <c r="LB488" s="30"/>
      <c r="LC488" s="30"/>
      <c r="LD488" s="30"/>
      <c r="LE488" s="30"/>
      <c r="LF488" s="30"/>
      <c r="LG488" s="30"/>
      <c r="LH488" s="30"/>
      <c r="LI488" s="30"/>
      <c r="LJ488" s="30"/>
      <c r="LK488" s="30"/>
      <c r="LL488" s="30"/>
      <c r="LM488" s="30"/>
      <c r="LN488" s="30"/>
      <c r="LO488" s="30"/>
      <c r="LP488" s="30"/>
      <c r="LQ488" s="30"/>
      <c r="LR488" s="30"/>
      <c r="LS488" s="30"/>
      <c r="LT488" s="30"/>
    </row>
    <row r="489" spans="1:332" s="31" customFormat="1" ht="94.5" x14ac:dyDescent="0.25">
      <c r="A489" s="697" t="str">
        <f>CONCATENATE(MUEBLES2[[#This Row],[No..]],"-",MUEBLES2[[#This Row],[No. Area ]],"-",MUEBLES2[[#This Row],[No. Del Bien ]],"-",MUEBLES2[[#This Row],[No. Consecutivo del Bien ]],"-",MUEBLES2[[#This Row],[No. de inventario]])</f>
        <v>01-14-221-008-0483</v>
      </c>
      <c r="B489" s="495"/>
      <c r="C489" s="495" t="s">
        <v>7206</v>
      </c>
      <c r="D489" s="494" t="s">
        <v>4060</v>
      </c>
      <c r="E489" s="495" t="str">
        <f>VLOOKUP(MUEBLES2[[#This Row],[No..]],EDIFICIOS[],2,FALSE)</f>
        <v>PALACIO MUNICIPAL</v>
      </c>
      <c r="F489" s="495" t="str">
        <f>VLOOKUP(MUEBLES2[[#This Row],[No..]],EDIFICIOS[],3,FALSE)</f>
        <v>PALACIO MUNICIPAL, S/N, COLONIA CENTRO</v>
      </c>
      <c r="G489" s="496" t="s">
        <v>4259</v>
      </c>
      <c r="H489" s="494" t="str">
        <f>VLOOKUP(MUEBLES2[[#This Row],[No. Area ]],AREAS[],2,FALSE)</f>
        <v>ADMINISTRACIÓN MUNICIPAL</v>
      </c>
      <c r="I489" s="496" t="str">
        <f>VLOOKUP(MUEBLES2[[#This Row],[No. Area ]],AREAS[],5,FALSE)</f>
        <v>C. DAVID PÉREZ ALONSO</v>
      </c>
      <c r="J489" s="496"/>
      <c r="K489" s="494" t="e">
        <f>VLOOKUP(MUEBLES2[[#This Row],[Núm. De nomina]],PERSONAL[],2,FALSE)</f>
        <v>#N/A</v>
      </c>
      <c r="L489" s="496" t="e">
        <f>VLOOKUP(MUEBLES2[[#This Row],[Núm. De nomina]],PERSONAL[],3,FALSE)</f>
        <v>#N/A</v>
      </c>
      <c r="M489" s="494" t="s">
        <v>4854</v>
      </c>
      <c r="N489" s="530" t="s">
        <v>4699</v>
      </c>
      <c r="O489" s="497" t="str">
        <f>VLOOKUP(MUEBLES2[[#This Row],[No. Del Bien ]],BIENES[],2,FALSE)</f>
        <v>PALA</v>
      </c>
      <c r="P489" s="499" t="s">
        <v>1467</v>
      </c>
      <c r="Q489" s="529" t="s">
        <v>5425</v>
      </c>
      <c r="R489" s="494" t="s">
        <v>204</v>
      </c>
      <c r="S489" s="494" t="s">
        <v>1468</v>
      </c>
      <c r="T489" s="494">
        <v>17161</v>
      </c>
      <c r="U489" s="510" t="s">
        <v>1469</v>
      </c>
      <c r="V489" s="532">
        <v>44370</v>
      </c>
      <c r="W489" s="528"/>
      <c r="X489" s="528"/>
      <c r="Y489" s="528"/>
      <c r="Z489" s="510" t="s">
        <v>1405</v>
      </c>
      <c r="AA489" s="546" t="s">
        <v>7855</v>
      </c>
      <c r="AB489" s="702">
        <v>184.99</v>
      </c>
      <c r="AC489" s="600" t="s">
        <v>7855</v>
      </c>
      <c r="AD489" s="30"/>
      <c r="AE489" s="30"/>
      <c r="AF489" s="30"/>
      <c r="AG489" s="30"/>
      <c r="AH489" s="30"/>
      <c r="AI489" s="30"/>
      <c r="AJ489" s="30"/>
      <c r="AK489" s="30"/>
      <c r="AL489" s="30"/>
      <c r="AM489" s="30"/>
      <c r="AN489" s="30"/>
      <c r="AO489" s="30"/>
      <c r="AP489" s="30"/>
      <c r="AQ489" s="30"/>
      <c r="AR489" s="30"/>
      <c r="AS489" s="30"/>
      <c r="AT489" s="30"/>
      <c r="AU489" s="30"/>
      <c r="AV489" s="30"/>
      <c r="AW489" s="30"/>
      <c r="AX489" s="30"/>
      <c r="AY489" s="30"/>
      <c r="AZ489" s="30"/>
      <c r="BA489" s="30"/>
      <c r="BB489" s="30"/>
      <c r="BC489" s="30"/>
      <c r="BD489" s="30"/>
      <c r="BE489" s="30"/>
      <c r="BF489" s="30"/>
      <c r="BG489" s="30"/>
      <c r="BH489" s="30"/>
      <c r="BI489" s="30"/>
      <c r="BJ489" s="30"/>
      <c r="BK489" s="30"/>
      <c r="BL489" s="30"/>
      <c r="BM489" s="30"/>
      <c r="BN489" s="30"/>
      <c r="BO489" s="30"/>
      <c r="BP489" s="30"/>
      <c r="BQ489" s="30"/>
      <c r="BR489" s="30"/>
      <c r="BS489" s="30"/>
      <c r="BT489" s="30"/>
      <c r="BU489" s="30"/>
      <c r="BV489" s="30"/>
      <c r="BW489" s="30"/>
      <c r="BX489" s="30"/>
      <c r="BY489" s="30"/>
      <c r="BZ489" s="30"/>
      <c r="CA489" s="30"/>
      <c r="CB489" s="30"/>
      <c r="CC489" s="30"/>
      <c r="CD489" s="30"/>
      <c r="CE489" s="30"/>
      <c r="CF489" s="30"/>
      <c r="CG489" s="30"/>
      <c r="CH489" s="30"/>
      <c r="CI489" s="30"/>
      <c r="CJ489" s="30"/>
      <c r="CK489" s="30"/>
      <c r="CL489" s="30"/>
      <c r="CM489" s="30"/>
      <c r="CN489" s="30"/>
      <c r="CO489" s="30"/>
      <c r="CP489" s="30"/>
      <c r="CQ489" s="30"/>
      <c r="CR489" s="30"/>
      <c r="CS489" s="30"/>
      <c r="CT489" s="30"/>
      <c r="CU489" s="30"/>
      <c r="CV489" s="30"/>
      <c r="CW489" s="30"/>
      <c r="CX489" s="30"/>
      <c r="CY489" s="30"/>
      <c r="CZ489" s="30"/>
      <c r="DA489" s="30"/>
      <c r="DB489" s="30"/>
      <c r="DC489" s="30"/>
      <c r="DD489" s="30"/>
      <c r="DE489" s="30"/>
      <c r="DF489" s="30"/>
      <c r="DG489" s="30"/>
      <c r="DH489" s="30"/>
      <c r="DI489" s="30"/>
      <c r="DJ489" s="30"/>
      <c r="DK489" s="30"/>
      <c r="DL489" s="30"/>
      <c r="DM489" s="30"/>
      <c r="DN489" s="30"/>
      <c r="DO489" s="30"/>
      <c r="DP489" s="30"/>
      <c r="DQ489" s="30"/>
      <c r="DR489" s="30"/>
      <c r="DS489" s="30"/>
      <c r="DT489" s="30"/>
      <c r="DU489" s="30"/>
      <c r="DV489" s="30"/>
      <c r="DW489" s="30"/>
      <c r="DX489" s="30"/>
      <c r="DY489" s="30"/>
      <c r="DZ489" s="30"/>
      <c r="EA489" s="30"/>
      <c r="EB489" s="30"/>
      <c r="EC489" s="30"/>
      <c r="ED489" s="30"/>
      <c r="EE489" s="30"/>
      <c r="EF489" s="30"/>
      <c r="EG489" s="30"/>
      <c r="EH489" s="30"/>
      <c r="EI489" s="30"/>
      <c r="EJ489" s="30"/>
      <c r="EK489" s="30"/>
      <c r="EL489" s="30"/>
      <c r="EM489" s="30"/>
      <c r="EN489" s="30"/>
      <c r="EO489" s="30"/>
      <c r="EP489" s="30"/>
      <c r="EQ489" s="30"/>
      <c r="ER489" s="30"/>
      <c r="ES489" s="30"/>
      <c r="ET489" s="30"/>
      <c r="EU489" s="30"/>
      <c r="EV489" s="30"/>
      <c r="EW489" s="30"/>
      <c r="EX489" s="30"/>
      <c r="EY489" s="30"/>
      <c r="EZ489" s="30"/>
      <c r="FA489" s="30"/>
      <c r="FB489" s="30"/>
      <c r="FC489" s="30"/>
      <c r="FD489" s="30"/>
      <c r="FE489" s="30"/>
      <c r="FF489" s="30"/>
      <c r="FG489" s="30"/>
      <c r="FH489" s="30"/>
      <c r="FI489" s="30"/>
      <c r="FJ489" s="30"/>
      <c r="FK489" s="30"/>
      <c r="FL489" s="30"/>
      <c r="FM489" s="30"/>
      <c r="FN489" s="30"/>
      <c r="FO489" s="30"/>
      <c r="FP489" s="30"/>
      <c r="FQ489" s="30"/>
      <c r="FR489" s="30"/>
      <c r="FS489" s="30"/>
      <c r="FT489" s="30"/>
      <c r="FU489" s="30"/>
      <c r="FV489" s="30"/>
      <c r="FW489" s="30"/>
      <c r="FX489" s="30"/>
      <c r="FY489" s="30"/>
      <c r="FZ489" s="30"/>
      <c r="GA489" s="30"/>
      <c r="GB489" s="30"/>
      <c r="GC489" s="30"/>
      <c r="GD489" s="30"/>
      <c r="GE489" s="30"/>
      <c r="GF489" s="30"/>
      <c r="GG489" s="30"/>
      <c r="GH489" s="30"/>
      <c r="GI489" s="30"/>
      <c r="GJ489" s="30"/>
      <c r="GK489" s="30"/>
      <c r="GL489" s="30"/>
      <c r="GM489" s="30"/>
      <c r="GN489" s="30"/>
      <c r="GO489" s="30"/>
      <c r="GP489" s="30"/>
      <c r="GQ489" s="30"/>
      <c r="GR489" s="30"/>
      <c r="GS489" s="30"/>
      <c r="GT489" s="30"/>
      <c r="GU489" s="30"/>
      <c r="GV489" s="30"/>
      <c r="GW489" s="30"/>
      <c r="GX489" s="30"/>
      <c r="GY489" s="30"/>
      <c r="GZ489" s="30"/>
      <c r="HA489" s="30"/>
      <c r="HB489" s="30"/>
      <c r="HC489" s="30"/>
      <c r="HD489" s="30"/>
      <c r="HE489" s="30"/>
      <c r="HF489" s="30"/>
      <c r="HG489" s="30"/>
      <c r="HH489" s="30"/>
      <c r="HI489" s="30"/>
      <c r="HJ489" s="30"/>
      <c r="HK489" s="30"/>
      <c r="HL489" s="30"/>
      <c r="HM489" s="30"/>
      <c r="HN489" s="30"/>
      <c r="HO489" s="30"/>
      <c r="HP489" s="30"/>
      <c r="HQ489" s="30"/>
      <c r="HR489" s="30"/>
      <c r="HS489" s="30"/>
      <c r="HT489" s="30"/>
      <c r="HU489" s="30"/>
      <c r="HV489" s="30"/>
      <c r="HW489" s="30"/>
      <c r="HX489" s="30"/>
      <c r="HY489" s="30"/>
      <c r="HZ489" s="30"/>
      <c r="IA489" s="30"/>
      <c r="IB489" s="30"/>
      <c r="IC489" s="30"/>
      <c r="ID489" s="30"/>
      <c r="IE489" s="30"/>
      <c r="IF489" s="30"/>
      <c r="IG489" s="30"/>
      <c r="IH489" s="30"/>
      <c r="II489" s="30"/>
      <c r="IJ489" s="30"/>
      <c r="IK489" s="30"/>
      <c r="IL489" s="30"/>
      <c r="IM489" s="30"/>
      <c r="IN489" s="30"/>
      <c r="IO489" s="30"/>
      <c r="IP489" s="30"/>
      <c r="IQ489" s="30"/>
      <c r="IR489" s="30"/>
      <c r="IS489" s="30"/>
      <c r="IT489" s="30"/>
      <c r="IU489" s="30"/>
      <c r="IV489" s="30"/>
      <c r="IW489" s="30"/>
      <c r="IX489" s="30"/>
      <c r="IY489" s="30"/>
      <c r="IZ489" s="30"/>
      <c r="JA489" s="30"/>
      <c r="JB489" s="30"/>
      <c r="JC489" s="30"/>
      <c r="JD489" s="30"/>
      <c r="JE489" s="30"/>
      <c r="JF489" s="30"/>
      <c r="JG489" s="30"/>
      <c r="JH489" s="30"/>
      <c r="JI489" s="30"/>
      <c r="JJ489" s="30"/>
      <c r="JK489" s="30"/>
      <c r="JL489" s="30"/>
      <c r="JM489" s="30"/>
      <c r="JN489" s="30"/>
      <c r="JO489" s="30"/>
      <c r="JP489" s="30"/>
      <c r="JQ489" s="30"/>
      <c r="JR489" s="30"/>
      <c r="JS489" s="30"/>
      <c r="JT489" s="30"/>
      <c r="JU489" s="30"/>
      <c r="JV489" s="30"/>
      <c r="JW489" s="30"/>
      <c r="JX489" s="30"/>
      <c r="JY489" s="30"/>
      <c r="JZ489" s="30"/>
      <c r="KA489" s="30"/>
      <c r="KB489" s="30"/>
      <c r="KC489" s="30"/>
      <c r="KD489" s="30"/>
      <c r="KE489" s="30"/>
      <c r="KF489" s="30"/>
      <c r="KG489" s="30"/>
      <c r="KH489" s="30"/>
      <c r="KI489" s="30"/>
      <c r="KJ489" s="30"/>
      <c r="KK489" s="30"/>
      <c r="KL489" s="30"/>
      <c r="KM489" s="30"/>
      <c r="KN489" s="30"/>
      <c r="KO489" s="30"/>
      <c r="KP489" s="30"/>
      <c r="KQ489" s="30"/>
      <c r="KR489" s="30"/>
      <c r="KS489" s="30"/>
      <c r="KT489" s="30"/>
      <c r="KU489" s="30"/>
      <c r="KV489" s="30"/>
      <c r="KW489" s="30"/>
      <c r="KX489" s="30"/>
      <c r="KY489" s="30"/>
      <c r="KZ489" s="30"/>
      <c r="LA489" s="30"/>
      <c r="LB489" s="30"/>
      <c r="LC489" s="30"/>
      <c r="LD489" s="30"/>
      <c r="LE489" s="30"/>
      <c r="LF489" s="30"/>
      <c r="LG489" s="30"/>
      <c r="LH489" s="30"/>
      <c r="LI489" s="30"/>
      <c r="LJ489" s="30"/>
      <c r="LK489" s="30"/>
      <c r="LL489" s="30"/>
      <c r="LM489" s="30"/>
      <c r="LN489" s="30"/>
      <c r="LO489" s="30"/>
      <c r="LP489" s="30"/>
      <c r="LQ489" s="30"/>
      <c r="LR489" s="30"/>
      <c r="LS489" s="30"/>
      <c r="LT489" s="30"/>
    </row>
    <row r="490" spans="1:332" s="31" customFormat="1" ht="94.5" x14ac:dyDescent="0.25">
      <c r="A490" s="697" t="str">
        <f>CONCATENATE(MUEBLES2[[#This Row],[No..]],"-",MUEBLES2[[#This Row],[No. Area ]],"-",MUEBLES2[[#This Row],[No. Del Bien ]],"-",MUEBLES2[[#This Row],[No. Consecutivo del Bien ]],"-",MUEBLES2[[#This Row],[No. de inventario]])</f>
        <v>01-14-221-009-0484</v>
      </c>
      <c r="B490" s="495"/>
      <c r="C490" s="495" t="s">
        <v>7207</v>
      </c>
      <c r="D490" s="494" t="s">
        <v>4060</v>
      </c>
      <c r="E490" s="495" t="str">
        <f>VLOOKUP(MUEBLES2[[#This Row],[No..]],EDIFICIOS[],2,FALSE)</f>
        <v>PALACIO MUNICIPAL</v>
      </c>
      <c r="F490" s="495" t="str">
        <f>VLOOKUP(MUEBLES2[[#This Row],[No..]],EDIFICIOS[],3,FALSE)</f>
        <v>PALACIO MUNICIPAL, S/N, COLONIA CENTRO</v>
      </c>
      <c r="G490" s="496" t="s">
        <v>4259</v>
      </c>
      <c r="H490" s="494" t="str">
        <f>VLOOKUP(MUEBLES2[[#This Row],[No. Area ]],AREAS[],2,FALSE)</f>
        <v>ADMINISTRACIÓN MUNICIPAL</v>
      </c>
      <c r="I490" s="496" t="str">
        <f>VLOOKUP(MUEBLES2[[#This Row],[No. Area ]],AREAS[],5,FALSE)</f>
        <v>C. DAVID PÉREZ ALONSO</v>
      </c>
      <c r="J490" s="496"/>
      <c r="K490" s="494" t="e">
        <f>VLOOKUP(MUEBLES2[[#This Row],[Núm. De nomina]],PERSONAL[],2,FALSE)</f>
        <v>#N/A</v>
      </c>
      <c r="L490" s="496" t="e">
        <f>VLOOKUP(MUEBLES2[[#This Row],[Núm. De nomina]],PERSONAL[],3,FALSE)</f>
        <v>#N/A</v>
      </c>
      <c r="M490" s="494" t="s">
        <v>4854</v>
      </c>
      <c r="N490" s="530" t="s">
        <v>4700</v>
      </c>
      <c r="O490" s="497" t="str">
        <f>VLOOKUP(MUEBLES2[[#This Row],[No. Del Bien ]],BIENES[],2,FALSE)</f>
        <v>PALA</v>
      </c>
      <c r="P490" s="499" t="s">
        <v>1470</v>
      </c>
      <c r="Q490" s="529" t="s">
        <v>5426</v>
      </c>
      <c r="R490" s="494" t="s">
        <v>204</v>
      </c>
      <c r="S490" s="494" t="s">
        <v>1468</v>
      </c>
      <c r="T490" s="494">
        <v>17162</v>
      </c>
      <c r="U490" s="510" t="s">
        <v>1469</v>
      </c>
      <c r="V490" s="532">
        <v>44370</v>
      </c>
      <c r="W490" s="528"/>
      <c r="X490" s="528"/>
      <c r="Y490" s="528"/>
      <c r="Z490" s="510" t="s">
        <v>1405</v>
      </c>
      <c r="AA490" s="546" t="s">
        <v>7855</v>
      </c>
      <c r="AB490" s="702">
        <v>184.99</v>
      </c>
      <c r="AC490" s="600" t="s">
        <v>7855</v>
      </c>
      <c r="AD490" s="30"/>
      <c r="AE490" s="30"/>
      <c r="AF490" s="30"/>
      <c r="AG490" s="30"/>
      <c r="AH490" s="30"/>
      <c r="AI490" s="30"/>
      <c r="AJ490" s="30"/>
      <c r="AK490" s="30"/>
      <c r="AL490" s="30"/>
      <c r="AM490" s="30"/>
      <c r="AN490" s="30"/>
      <c r="AO490" s="30"/>
      <c r="AP490" s="30"/>
      <c r="AQ490" s="30"/>
      <c r="AR490" s="30"/>
      <c r="AS490" s="30"/>
      <c r="AT490" s="30"/>
      <c r="AU490" s="30"/>
      <c r="AV490" s="30"/>
      <c r="AW490" s="30"/>
      <c r="AX490" s="30"/>
      <c r="AY490" s="30"/>
      <c r="AZ490" s="30"/>
      <c r="BA490" s="30"/>
      <c r="BB490" s="30"/>
      <c r="BC490" s="30"/>
      <c r="BD490" s="30"/>
      <c r="BE490" s="30"/>
      <c r="BF490" s="30"/>
      <c r="BG490" s="30"/>
      <c r="BH490" s="30"/>
      <c r="BI490" s="30"/>
      <c r="BJ490" s="30"/>
      <c r="BK490" s="30"/>
      <c r="BL490" s="30"/>
      <c r="BM490" s="30"/>
      <c r="BN490" s="30"/>
      <c r="BO490" s="30"/>
      <c r="BP490" s="30"/>
      <c r="BQ490" s="30"/>
      <c r="BR490" s="30"/>
      <c r="BS490" s="30"/>
      <c r="BT490" s="30"/>
      <c r="BU490" s="30"/>
      <c r="BV490" s="30"/>
      <c r="BW490" s="30"/>
      <c r="BX490" s="30"/>
      <c r="BY490" s="30"/>
      <c r="BZ490" s="30"/>
      <c r="CA490" s="30"/>
      <c r="CB490" s="30"/>
      <c r="CC490" s="30"/>
      <c r="CD490" s="30"/>
      <c r="CE490" s="30"/>
      <c r="CF490" s="30"/>
      <c r="CG490" s="30"/>
      <c r="CH490" s="30"/>
      <c r="CI490" s="30"/>
      <c r="CJ490" s="30"/>
      <c r="CK490" s="30"/>
      <c r="CL490" s="30"/>
      <c r="CM490" s="30"/>
      <c r="CN490" s="30"/>
      <c r="CO490" s="30"/>
      <c r="CP490" s="30"/>
      <c r="CQ490" s="30"/>
      <c r="CR490" s="30"/>
      <c r="CS490" s="30"/>
      <c r="CT490" s="30"/>
      <c r="CU490" s="30"/>
      <c r="CV490" s="30"/>
      <c r="CW490" s="30"/>
      <c r="CX490" s="30"/>
      <c r="CY490" s="30"/>
      <c r="CZ490" s="30"/>
      <c r="DA490" s="30"/>
      <c r="DB490" s="30"/>
      <c r="DC490" s="30"/>
      <c r="DD490" s="30"/>
      <c r="DE490" s="30"/>
      <c r="DF490" s="30"/>
      <c r="DG490" s="30"/>
      <c r="DH490" s="30"/>
      <c r="DI490" s="30"/>
      <c r="DJ490" s="30"/>
      <c r="DK490" s="30"/>
      <c r="DL490" s="30"/>
      <c r="DM490" s="30"/>
      <c r="DN490" s="30"/>
      <c r="DO490" s="30"/>
      <c r="DP490" s="30"/>
      <c r="DQ490" s="30"/>
      <c r="DR490" s="30"/>
      <c r="DS490" s="30"/>
      <c r="DT490" s="30"/>
      <c r="DU490" s="30"/>
      <c r="DV490" s="30"/>
      <c r="DW490" s="30"/>
      <c r="DX490" s="30"/>
      <c r="DY490" s="30"/>
      <c r="DZ490" s="30"/>
      <c r="EA490" s="30"/>
      <c r="EB490" s="30"/>
      <c r="EC490" s="30"/>
      <c r="ED490" s="30"/>
      <c r="EE490" s="30"/>
      <c r="EF490" s="30"/>
      <c r="EG490" s="30"/>
      <c r="EH490" s="30"/>
      <c r="EI490" s="30"/>
      <c r="EJ490" s="30"/>
      <c r="EK490" s="30"/>
      <c r="EL490" s="30"/>
      <c r="EM490" s="30"/>
      <c r="EN490" s="30"/>
      <c r="EO490" s="30"/>
      <c r="EP490" s="30"/>
      <c r="EQ490" s="30"/>
      <c r="ER490" s="30"/>
      <c r="ES490" s="30"/>
      <c r="ET490" s="30"/>
      <c r="EU490" s="30"/>
      <c r="EV490" s="30"/>
      <c r="EW490" s="30"/>
      <c r="EX490" s="30"/>
      <c r="EY490" s="30"/>
      <c r="EZ490" s="30"/>
      <c r="FA490" s="30"/>
      <c r="FB490" s="30"/>
      <c r="FC490" s="30"/>
      <c r="FD490" s="30"/>
      <c r="FE490" s="30"/>
      <c r="FF490" s="30"/>
      <c r="FG490" s="30"/>
      <c r="FH490" s="30"/>
      <c r="FI490" s="30"/>
      <c r="FJ490" s="30"/>
      <c r="FK490" s="30"/>
      <c r="FL490" s="30"/>
      <c r="FM490" s="30"/>
      <c r="FN490" s="30"/>
      <c r="FO490" s="30"/>
      <c r="FP490" s="30"/>
      <c r="FQ490" s="30"/>
      <c r="FR490" s="30"/>
      <c r="FS490" s="30"/>
      <c r="FT490" s="30"/>
      <c r="FU490" s="30"/>
      <c r="FV490" s="30"/>
      <c r="FW490" s="30"/>
      <c r="FX490" s="30"/>
      <c r="FY490" s="30"/>
      <c r="FZ490" s="30"/>
      <c r="GA490" s="30"/>
      <c r="GB490" s="30"/>
      <c r="GC490" s="30"/>
      <c r="GD490" s="30"/>
      <c r="GE490" s="30"/>
      <c r="GF490" s="30"/>
      <c r="GG490" s="30"/>
      <c r="GH490" s="30"/>
      <c r="GI490" s="30"/>
      <c r="GJ490" s="30"/>
      <c r="GK490" s="30"/>
      <c r="GL490" s="30"/>
      <c r="GM490" s="30"/>
      <c r="GN490" s="30"/>
      <c r="GO490" s="30"/>
      <c r="GP490" s="30"/>
      <c r="GQ490" s="30"/>
      <c r="GR490" s="30"/>
      <c r="GS490" s="30"/>
      <c r="GT490" s="30"/>
      <c r="GU490" s="30"/>
      <c r="GV490" s="30"/>
      <c r="GW490" s="30"/>
      <c r="GX490" s="30"/>
      <c r="GY490" s="30"/>
      <c r="GZ490" s="30"/>
      <c r="HA490" s="30"/>
      <c r="HB490" s="30"/>
      <c r="HC490" s="30"/>
      <c r="HD490" s="30"/>
      <c r="HE490" s="30"/>
      <c r="HF490" s="30"/>
      <c r="HG490" s="30"/>
      <c r="HH490" s="30"/>
      <c r="HI490" s="30"/>
      <c r="HJ490" s="30"/>
      <c r="HK490" s="30"/>
      <c r="HL490" s="30"/>
      <c r="HM490" s="30"/>
      <c r="HN490" s="30"/>
      <c r="HO490" s="30"/>
      <c r="HP490" s="30"/>
      <c r="HQ490" s="30"/>
      <c r="HR490" s="30"/>
      <c r="HS490" s="30"/>
      <c r="HT490" s="30"/>
      <c r="HU490" s="30"/>
      <c r="HV490" s="30"/>
      <c r="HW490" s="30"/>
      <c r="HX490" s="30"/>
      <c r="HY490" s="30"/>
      <c r="HZ490" s="30"/>
      <c r="IA490" s="30"/>
      <c r="IB490" s="30"/>
      <c r="IC490" s="30"/>
      <c r="ID490" s="30"/>
      <c r="IE490" s="30"/>
      <c r="IF490" s="30"/>
      <c r="IG490" s="30"/>
      <c r="IH490" s="30"/>
      <c r="II490" s="30"/>
      <c r="IJ490" s="30"/>
      <c r="IK490" s="30"/>
      <c r="IL490" s="30"/>
      <c r="IM490" s="30"/>
      <c r="IN490" s="30"/>
      <c r="IO490" s="30"/>
      <c r="IP490" s="30"/>
      <c r="IQ490" s="30"/>
      <c r="IR490" s="30"/>
      <c r="IS490" s="30"/>
      <c r="IT490" s="30"/>
      <c r="IU490" s="30"/>
      <c r="IV490" s="30"/>
      <c r="IW490" s="30"/>
      <c r="IX490" s="30"/>
      <c r="IY490" s="30"/>
      <c r="IZ490" s="30"/>
      <c r="JA490" s="30"/>
      <c r="JB490" s="30"/>
      <c r="JC490" s="30"/>
      <c r="JD490" s="30"/>
      <c r="JE490" s="30"/>
      <c r="JF490" s="30"/>
      <c r="JG490" s="30"/>
      <c r="JH490" s="30"/>
      <c r="JI490" s="30"/>
      <c r="JJ490" s="30"/>
      <c r="JK490" s="30"/>
      <c r="JL490" s="30"/>
      <c r="JM490" s="30"/>
      <c r="JN490" s="30"/>
      <c r="JO490" s="30"/>
      <c r="JP490" s="30"/>
      <c r="JQ490" s="30"/>
      <c r="JR490" s="30"/>
      <c r="JS490" s="30"/>
      <c r="JT490" s="30"/>
      <c r="JU490" s="30"/>
      <c r="JV490" s="30"/>
      <c r="JW490" s="30"/>
      <c r="JX490" s="30"/>
      <c r="JY490" s="30"/>
      <c r="JZ490" s="30"/>
      <c r="KA490" s="30"/>
      <c r="KB490" s="30"/>
      <c r="KC490" s="30"/>
      <c r="KD490" s="30"/>
      <c r="KE490" s="30"/>
      <c r="KF490" s="30"/>
      <c r="KG490" s="30"/>
      <c r="KH490" s="30"/>
      <c r="KI490" s="30"/>
      <c r="KJ490" s="30"/>
      <c r="KK490" s="30"/>
      <c r="KL490" s="30"/>
      <c r="KM490" s="30"/>
      <c r="KN490" s="30"/>
      <c r="KO490" s="30"/>
      <c r="KP490" s="30"/>
      <c r="KQ490" s="30"/>
      <c r="KR490" s="30"/>
      <c r="KS490" s="30"/>
      <c r="KT490" s="30"/>
      <c r="KU490" s="30"/>
      <c r="KV490" s="30"/>
      <c r="KW490" s="30"/>
      <c r="KX490" s="30"/>
      <c r="KY490" s="30"/>
      <c r="KZ490" s="30"/>
      <c r="LA490" s="30"/>
      <c r="LB490" s="30"/>
      <c r="LC490" s="30"/>
      <c r="LD490" s="30"/>
      <c r="LE490" s="30"/>
      <c r="LF490" s="30"/>
      <c r="LG490" s="30"/>
      <c r="LH490" s="30"/>
      <c r="LI490" s="30"/>
      <c r="LJ490" s="30"/>
      <c r="LK490" s="30"/>
      <c r="LL490" s="30"/>
      <c r="LM490" s="30"/>
      <c r="LN490" s="30"/>
      <c r="LO490" s="30"/>
      <c r="LP490" s="30"/>
      <c r="LQ490" s="30"/>
      <c r="LR490" s="30"/>
      <c r="LS490" s="30"/>
      <c r="LT490" s="30"/>
    </row>
    <row r="491" spans="1:332" s="31" customFormat="1" ht="94.5" x14ac:dyDescent="0.25">
      <c r="A491" s="677" t="str">
        <f>CONCATENATE(MUEBLES2[[#This Row],[No..]],"-",MUEBLES2[[#This Row],[No. Area ]],"-",MUEBLES2[[#This Row],[No. Del Bien ]],"-",MUEBLES2[[#This Row],[No. Consecutivo del Bien ]],"-",MUEBLES2[[#This Row],[No. de inventario]])</f>
        <v>01-14-221-010-0485</v>
      </c>
      <c r="B491" s="495"/>
      <c r="C491" s="495" t="s">
        <v>7208</v>
      </c>
      <c r="D491" s="494" t="s">
        <v>4060</v>
      </c>
      <c r="E491" s="495" t="str">
        <f>VLOOKUP(MUEBLES2[[#This Row],[No..]],EDIFICIOS[],2,FALSE)</f>
        <v>PALACIO MUNICIPAL</v>
      </c>
      <c r="F491" s="495" t="str">
        <f>VLOOKUP(MUEBLES2[[#This Row],[No..]],EDIFICIOS[],3,FALSE)</f>
        <v>PALACIO MUNICIPAL, S/N, COLONIA CENTRO</v>
      </c>
      <c r="G491" s="496" t="s">
        <v>4259</v>
      </c>
      <c r="H491" s="494" t="str">
        <f>VLOOKUP(MUEBLES2[[#This Row],[No. Area ]],AREAS[],2,FALSE)</f>
        <v>ADMINISTRACIÓN MUNICIPAL</v>
      </c>
      <c r="I491" s="496" t="str">
        <f>VLOOKUP(MUEBLES2[[#This Row],[No. Area ]],AREAS[],5,FALSE)</f>
        <v>C. DAVID PÉREZ ALONSO</v>
      </c>
      <c r="J491" s="496"/>
      <c r="K491" s="494" t="e">
        <f>VLOOKUP(MUEBLES2[[#This Row],[Núm. De nomina]],PERSONAL[],2,FALSE)</f>
        <v>#N/A</v>
      </c>
      <c r="L491" s="496" t="e">
        <f>VLOOKUP(MUEBLES2[[#This Row],[Núm. De nomina]],PERSONAL[],3,FALSE)</f>
        <v>#N/A</v>
      </c>
      <c r="M491" s="494" t="s">
        <v>4854</v>
      </c>
      <c r="N491" s="530" t="s">
        <v>4701</v>
      </c>
      <c r="O491" s="497" t="str">
        <f>VLOOKUP(MUEBLES2[[#This Row],[No. Del Bien ]],BIENES[],2,FALSE)</f>
        <v>PALA</v>
      </c>
      <c r="P491" s="499" t="s">
        <v>1470</v>
      </c>
      <c r="Q491" s="529" t="s">
        <v>5427</v>
      </c>
      <c r="R491" s="494" t="s">
        <v>204</v>
      </c>
      <c r="S491" s="494" t="s">
        <v>1468</v>
      </c>
      <c r="T491" s="494">
        <v>17162</v>
      </c>
      <c r="U491" s="494"/>
      <c r="V491" s="532">
        <v>44370</v>
      </c>
      <c r="W491" s="528"/>
      <c r="X491" s="528"/>
      <c r="Y491" s="528"/>
      <c r="Z491" s="510" t="s">
        <v>1405</v>
      </c>
      <c r="AA491" s="510"/>
      <c r="AB491" s="702">
        <v>184.99</v>
      </c>
      <c r="AC491" s="600" t="s">
        <v>1469</v>
      </c>
      <c r="AD491" s="30"/>
      <c r="AE491" s="30"/>
      <c r="AF491" s="30"/>
      <c r="AG491" s="30"/>
      <c r="AH491" s="30"/>
      <c r="AI491" s="30"/>
      <c r="AJ491" s="30"/>
      <c r="AK491" s="30"/>
      <c r="AL491" s="30"/>
      <c r="AM491" s="30"/>
      <c r="AN491" s="30"/>
      <c r="AO491" s="30"/>
      <c r="AP491" s="30"/>
      <c r="AQ491" s="30"/>
      <c r="AR491" s="30"/>
      <c r="AS491" s="30"/>
      <c r="AT491" s="30"/>
      <c r="AU491" s="30"/>
      <c r="AV491" s="30"/>
      <c r="AW491" s="30"/>
      <c r="AX491" s="30"/>
      <c r="AY491" s="30"/>
      <c r="AZ491" s="30"/>
      <c r="BA491" s="30"/>
      <c r="BB491" s="30"/>
      <c r="BC491" s="30"/>
      <c r="BD491" s="30"/>
      <c r="BE491" s="30"/>
      <c r="BF491" s="30"/>
      <c r="BG491" s="30"/>
      <c r="BH491" s="30"/>
      <c r="BI491" s="30"/>
      <c r="BJ491" s="30"/>
      <c r="BK491" s="30"/>
      <c r="BL491" s="30"/>
      <c r="BM491" s="30"/>
      <c r="BN491" s="30"/>
      <c r="BO491" s="30"/>
      <c r="BP491" s="30"/>
      <c r="BQ491" s="30"/>
      <c r="BR491" s="30"/>
      <c r="BS491" s="30"/>
      <c r="BT491" s="30"/>
      <c r="BU491" s="30"/>
      <c r="BV491" s="30"/>
      <c r="BW491" s="30"/>
      <c r="BX491" s="30"/>
      <c r="BY491" s="30"/>
      <c r="BZ491" s="30"/>
      <c r="CA491" s="30"/>
      <c r="CB491" s="30"/>
      <c r="CC491" s="30"/>
      <c r="CD491" s="30"/>
      <c r="CE491" s="30"/>
      <c r="CF491" s="30"/>
      <c r="CG491" s="30"/>
      <c r="CH491" s="30"/>
      <c r="CI491" s="30"/>
      <c r="CJ491" s="30"/>
      <c r="CK491" s="30"/>
      <c r="CL491" s="30"/>
      <c r="CM491" s="30"/>
      <c r="CN491" s="30"/>
      <c r="CO491" s="30"/>
      <c r="CP491" s="30"/>
      <c r="CQ491" s="30"/>
      <c r="CR491" s="30"/>
      <c r="CS491" s="30"/>
      <c r="CT491" s="30"/>
      <c r="CU491" s="30"/>
      <c r="CV491" s="30"/>
      <c r="CW491" s="30"/>
      <c r="CX491" s="30"/>
      <c r="CY491" s="30"/>
      <c r="CZ491" s="30"/>
      <c r="DA491" s="30"/>
      <c r="DB491" s="30"/>
      <c r="DC491" s="30"/>
      <c r="DD491" s="30"/>
      <c r="DE491" s="30"/>
      <c r="DF491" s="30"/>
      <c r="DG491" s="30"/>
      <c r="DH491" s="30"/>
      <c r="DI491" s="30"/>
      <c r="DJ491" s="30"/>
      <c r="DK491" s="30"/>
      <c r="DL491" s="30"/>
      <c r="DM491" s="30"/>
      <c r="DN491" s="30"/>
      <c r="DO491" s="30"/>
      <c r="DP491" s="30"/>
      <c r="DQ491" s="30"/>
      <c r="DR491" s="30"/>
      <c r="DS491" s="30"/>
      <c r="DT491" s="30"/>
      <c r="DU491" s="30"/>
      <c r="DV491" s="30"/>
      <c r="DW491" s="30"/>
      <c r="DX491" s="30"/>
      <c r="DY491" s="30"/>
      <c r="DZ491" s="30"/>
      <c r="EA491" s="30"/>
      <c r="EB491" s="30"/>
      <c r="EC491" s="30"/>
      <c r="ED491" s="30"/>
      <c r="EE491" s="30"/>
      <c r="EF491" s="30"/>
      <c r="EG491" s="30"/>
      <c r="EH491" s="30"/>
      <c r="EI491" s="30"/>
      <c r="EJ491" s="30"/>
      <c r="EK491" s="30"/>
      <c r="EL491" s="30"/>
      <c r="EM491" s="30"/>
      <c r="EN491" s="30"/>
      <c r="EO491" s="30"/>
      <c r="EP491" s="30"/>
      <c r="EQ491" s="30"/>
      <c r="ER491" s="30"/>
      <c r="ES491" s="30"/>
      <c r="ET491" s="30"/>
      <c r="EU491" s="30"/>
      <c r="EV491" s="30"/>
      <c r="EW491" s="30"/>
      <c r="EX491" s="30"/>
      <c r="EY491" s="30"/>
      <c r="EZ491" s="30"/>
      <c r="FA491" s="30"/>
      <c r="FB491" s="30"/>
      <c r="FC491" s="30"/>
      <c r="FD491" s="30"/>
      <c r="FE491" s="30"/>
      <c r="FF491" s="30"/>
      <c r="FG491" s="30"/>
      <c r="FH491" s="30"/>
      <c r="FI491" s="30"/>
      <c r="FJ491" s="30"/>
      <c r="FK491" s="30"/>
      <c r="FL491" s="30"/>
      <c r="FM491" s="30"/>
      <c r="FN491" s="30"/>
      <c r="FO491" s="30"/>
      <c r="FP491" s="30"/>
      <c r="FQ491" s="30"/>
      <c r="FR491" s="30"/>
      <c r="FS491" s="30"/>
      <c r="FT491" s="30"/>
      <c r="FU491" s="30"/>
      <c r="FV491" s="30"/>
      <c r="FW491" s="30"/>
      <c r="FX491" s="30"/>
      <c r="FY491" s="30"/>
      <c r="FZ491" s="30"/>
      <c r="GA491" s="30"/>
      <c r="GB491" s="30"/>
      <c r="GC491" s="30"/>
      <c r="GD491" s="30"/>
      <c r="GE491" s="30"/>
      <c r="GF491" s="30"/>
      <c r="GG491" s="30"/>
      <c r="GH491" s="30"/>
      <c r="GI491" s="30"/>
      <c r="GJ491" s="30"/>
      <c r="GK491" s="30"/>
      <c r="GL491" s="30"/>
      <c r="GM491" s="30"/>
      <c r="GN491" s="30"/>
      <c r="GO491" s="30"/>
      <c r="GP491" s="30"/>
      <c r="GQ491" s="30"/>
      <c r="GR491" s="30"/>
      <c r="GS491" s="30"/>
      <c r="GT491" s="30"/>
      <c r="GU491" s="30"/>
      <c r="GV491" s="30"/>
      <c r="GW491" s="30"/>
      <c r="GX491" s="30"/>
      <c r="GY491" s="30"/>
      <c r="GZ491" s="30"/>
      <c r="HA491" s="30"/>
      <c r="HB491" s="30"/>
      <c r="HC491" s="30"/>
      <c r="HD491" s="30"/>
      <c r="HE491" s="30"/>
      <c r="HF491" s="30"/>
      <c r="HG491" s="30"/>
      <c r="HH491" s="30"/>
      <c r="HI491" s="30"/>
      <c r="HJ491" s="30"/>
      <c r="HK491" s="30"/>
      <c r="HL491" s="30"/>
      <c r="HM491" s="30"/>
      <c r="HN491" s="30"/>
      <c r="HO491" s="30"/>
      <c r="HP491" s="30"/>
      <c r="HQ491" s="30"/>
      <c r="HR491" s="30"/>
      <c r="HS491" s="30"/>
      <c r="HT491" s="30"/>
      <c r="HU491" s="30"/>
      <c r="HV491" s="30"/>
      <c r="HW491" s="30"/>
      <c r="HX491" s="30"/>
      <c r="HY491" s="30"/>
      <c r="HZ491" s="30"/>
      <c r="IA491" s="30"/>
      <c r="IB491" s="30"/>
      <c r="IC491" s="30"/>
      <c r="ID491" s="30"/>
      <c r="IE491" s="30"/>
      <c r="IF491" s="30"/>
      <c r="IG491" s="30"/>
      <c r="IH491" s="30"/>
      <c r="II491" s="30"/>
      <c r="IJ491" s="30"/>
      <c r="IK491" s="30"/>
      <c r="IL491" s="30"/>
      <c r="IM491" s="30"/>
      <c r="IN491" s="30"/>
      <c r="IO491" s="30"/>
      <c r="IP491" s="30"/>
      <c r="IQ491" s="30"/>
      <c r="IR491" s="30"/>
      <c r="IS491" s="30"/>
      <c r="IT491" s="30"/>
      <c r="IU491" s="30"/>
      <c r="IV491" s="30"/>
      <c r="IW491" s="30"/>
      <c r="IX491" s="30"/>
      <c r="IY491" s="30"/>
      <c r="IZ491" s="30"/>
      <c r="JA491" s="30"/>
      <c r="JB491" s="30"/>
      <c r="JC491" s="30"/>
      <c r="JD491" s="30"/>
      <c r="JE491" s="30"/>
      <c r="JF491" s="30"/>
      <c r="JG491" s="30"/>
      <c r="JH491" s="30"/>
      <c r="JI491" s="30"/>
      <c r="JJ491" s="30"/>
      <c r="JK491" s="30"/>
      <c r="JL491" s="30"/>
      <c r="JM491" s="30"/>
      <c r="JN491" s="30"/>
      <c r="JO491" s="30"/>
      <c r="JP491" s="30"/>
      <c r="JQ491" s="30"/>
      <c r="JR491" s="30"/>
      <c r="JS491" s="30"/>
      <c r="JT491" s="30"/>
      <c r="JU491" s="30"/>
      <c r="JV491" s="30"/>
      <c r="JW491" s="30"/>
      <c r="JX491" s="30"/>
      <c r="JY491" s="30"/>
      <c r="JZ491" s="30"/>
      <c r="KA491" s="30"/>
      <c r="KB491" s="30"/>
      <c r="KC491" s="30"/>
      <c r="KD491" s="30"/>
      <c r="KE491" s="30"/>
      <c r="KF491" s="30"/>
      <c r="KG491" s="30"/>
      <c r="KH491" s="30"/>
      <c r="KI491" s="30"/>
      <c r="KJ491" s="30"/>
      <c r="KK491" s="30"/>
      <c r="KL491" s="30"/>
      <c r="KM491" s="30"/>
      <c r="KN491" s="30"/>
      <c r="KO491" s="30"/>
      <c r="KP491" s="30"/>
      <c r="KQ491" s="30"/>
      <c r="KR491" s="30"/>
      <c r="KS491" s="30"/>
      <c r="KT491" s="30"/>
      <c r="KU491" s="30"/>
      <c r="KV491" s="30"/>
      <c r="KW491" s="30"/>
      <c r="KX491" s="30"/>
      <c r="KY491" s="30"/>
      <c r="KZ491" s="30"/>
      <c r="LA491" s="30"/>
      <c r="LB491" s="30"/>
      <c r="LC491" s="30"/>
      <c r="LD491" s="30"/>
      <c r="LE491" s="30"/>
      <c r="LF491" s="30"/>
      <c r="LG491" s="30"/>
      <c r="LH491" s="30"/>
      <c r="LI491" s="30"/>
      <c r="LJ491" s="30"/>
      <c r="LK491" s="30"/>
      <c r="LL491" s="30"/>
      <c r="LM491" s="30"/>
      <c r="LN491" s="30"/>
      <c r="LO491" s="30"/>
      <c r="LP491" s="30"/>
      <c r="LQ491" s="30"/>
      <c r="LR491" s="30"/>
      <c r="LS491" s="30"/>
      <c r="LT491" s="30"/>
    </row>
    <row r="492" spans="1:332" s="31" customFormat="1" ht="94.5" x14ac:dyDescent="0.25">
      <c r="A492" s="697" t="str">
        <f>CONCATENATE(MUEBLES2[[#This Row],[No..]],"-",MUEBLES2[[#This Row],[No. Area ]],"-",MUEBLES2[[#This Row],[No. Del Bien ]],"-",MUEBLES2[[#This Row],[No. Consecutivo del Bien ]],"-",MUEBLES2[[#This Row],[No. de inventario]])</f>
        <v>01-14-221-011-0486</v>
      </c>
      <c r="B492" s="495"/>
      <c r="C492" s="495" t="s">
        <v>7209</v>
      </c>
      <c r="D492" s="494" t="s">
        <v>4060</v>
      </c>
      <c r="E492" s="495" t="str">
        <f>VLOOKUP(MUEBLES2[[#This Row],[No..]],EDIFICIOS[],2,FALSE)</f>
        <v>PALACIO MUNICIPAL</v>
      </c>
      <c r="F492" s="495" t="str">
        <f>VLOOKUP(MUEBLES2[[#This Row],[No..]],EDIFICIOS[],3,FALSE)</f>
        <v>PALACIO MUNICIPAL, S/N, COLONIA CENTRO</v>
      </c>
      <c r="G492" s="496" t="s">
        <v>4259</v>
      </c>
      <c r="H492" s="494" t="str">
        <f>VLOOKUP(MUEBLES2[[#This Row],[No. Area ]],AREAS[],2,FALSE)</f>
        <v>ADMINISTRACIÓN MUNICIPAL</v>
      </c>
      <c r="I492" s="496" t="str">
        <f>VLOOKUP(MUEBLES2[[#This Row],[No. Area ]],AREAS[],5,FALSE)</f>
        <v>C. DAVID PÉREZ ALONSO</v>
      </c>
      <c r="J492" s="496"/>
      <c r="K492" s="494" t="e">
        <f>VLOOKUP(MUEBLES2[[#This Row],[Núm. De nomina]],PERSONAL[],2,FALSE)</f>
        <v>#N/A</v>
      </c>
      <c r="L492" s="496" t="e">
        <f>VLOOKUP(MUEBLES2[[#This Row],[Núm. De nomina]],PERSONAL[],3,FALSE)</f>
        <v>#N/A</v>
      </c>
      <c r="M492" s="494" t="s">
        <v>4854</v>
      </c>
      <c r="N492" s="530" t="s">
        <v>4702</v>
      </c>
      <c r="O492" s="497" t="str">
        <f>VLOOKUP(MUEBLES2[[#This Row],[No. Del Bien ]],BIENES[],2,FALSE)</f>
        <v>PALA</v>
      </c>
      <c r="P492" s="499" t="s">
        <v>1470</v>
      </c>
      <c r="Q492" s="529" t="s">
        <v>5428</v>
      </c>
      <c r="R492" s="494" t="s">
        <v>204</v>
      </c>
      <c r="S492" s="494" t="s">
        <v>1468</v>
      </c>
      <c r="T492" s="494">
        <v>17162</v>
      </c>
      <c r="U492" s="510" t="s">
        <v>1469</v>
      </c>
      <c r="V492" s="532">
        <v>44370</v>
      </c>
      <c r="W492" s="528"/>
      <c r="X492" s="528"/>
      <c r="Y492" s="528"/>
      <c r="Z492" s="510" t="s">
        <v>1405</v>
      </c>
      <c r="AA492" s="546" t="s">
        <v>7855</v>
      </c>
      <c r="AB492" s="702">
        <v>184.99</v>
      </c>
      <c r="AC492" s="600" t="s">
        <v>7855</v>
      </c>
      <c r="AD492" s="30"/>
      <c r="AE492" s="30"/>
      <c r="AF492" s="30"/>
      <c r="AG492" s="30"/>
      <c r="AH492" s="30"/>
      <c r="AI492" s="30"/>
      <c r="AJ492" s="30"/>
      <c r="AK492" s="30"/>
      <c r="AL492" s="30"/>
      <c r="AM492" s="30"/>
      <c r="AN492" s="30"/>
      <c r="AO492" s="30"/>
      <c r="AP492" s="30"/>
      <c r="AQ492" s="30"/>
      <c r="AR492" s="30"/>
      <c r="AS492" s="30"/>
      <c r="AT492" s="30"/>
      <c r="AU492" s="30"/>
      <c r="AV492" s="30"/>
      <c r="AW492" s="30"/>
      <c r="AX492" s="30"/>
      <c r="AY492" s="30"/>
      <c r="AZ492" s="30"/>
      <c r="BA492" s="30"/>
      <c r="BB492" s="30"/>
      <c r="BC492" s="30"/>
      <c r="BD492" s="30"/>
      <c r="BE492" s="30"/>
      <c r="BF492" s="30"/>
      <c r="BG492" s="30"/>
      <c r="BH492" s="30"/>
      <c r="BI492" s="30"/>
      <c r="BJ492" s="30"/>
      <c r="BK492" s="30"/>
      <c r="BL492" s="30"/>
      <c r="BM492" s="30"/>
      <c r="BN492" s="30"/>
      <c r="BO492" s="30"/>
      <c r="BP492" s="30"/>
      <c r="BQ492" s="30"/>
      <c r="BR492" s="30"/>
      <c r="BS492" s="30"/>
      <c r="BT492" s="30"/>
      <c r="BU492" s="30"/>
      <c r="BV492" s="30"/>
      <c r="BW492" s="30"/>
      <c r="BX492" s="30"/>
      <c r="BY492" s="30"/>
      <c r="BZ492" s="30"/>
      <c r="CA492" s="30"/>
      <c r="CB492" s="30"/>
      <c r="CC492" s="30"/>
      <c r="CD492" s="30"/>
      <c r="CE492" s="30"/>
      <c r="CF492" s="30"/>
      <c r="CG492" s="30"/>
      <c r="CH492" s="30"/>
      <c r="CI492" s="30"/>
      <c r="CJ492" s="30"/>
      <c r="CK492" s="30"/>
      <c r="CL492" s="30"/>
      <c r="CM492" s="30"/>
      <c r="CN492" s="30"/>
      <c r="CO492" s="30"/>
      <c r="CP492" s="30"/>
      <c r="CQ492" s="30"/>
      <c r="CR492" s="30"/>
      <c r="CS492" s="30"/>
      <c r="CT492" s="30"/>
      <c r="CU492" s="30"/>
      <c r="CV492" s="30"/>
      <c r="CW492" s="30"/>
      <c r="CX492" s="30"/>
      <c r="CY492" s="30"/>
      <c r="CZ492" s="30"/>
      <c r="DA492" s="30"/>
      <c r="DB492" s="30"/>
      <c r="DC492" s="30"/>
      <c r="DD492" s="30"/>
      <c r="DE492" s="30"/>
      <c r="DF492" s="30"/>
      <c r="DG492" s="30"/>
      <c r="DH492" s="30"/>
      <c r="DI492" s="30"/>
      <c r="DJ492" s="30"/>
      <c r="DK492" s="30"/>
      <c r="DL492" s="30"/>
      <c r="DM492" s="30"/>
      <c r="DN492" s="30"/>
      <c r="DO492" s="30"/>
      <c r="DP492" s="30"/>
      <c r="DQ492" s="30"/>
      <c r="DR492" s="30"/>
      <c r="DS492" s="30"/>
      <c r="DT492" s="30"/>
      <c r="DU492" s="30"/>
      <c r="DV492" s="30"/>
      <c r="DW492" s="30"/>
      <c r="DX492" s="30"/>
      <c r="DY492" s="30"/>
      <c r="DZ492" s="30"/>
      <c r="EA492" s="30"/>
      <c r="EB492" s="30"/>
      <c r="EC492" s="30"/>
      <c r="ED492" s="30"/>
      <c r="EE492" s="30"/>
      <c r="EF492" s="30"/>
      <c r="EG492" s="30"/>
      <c r="EH492" s="30"/>
      <c r="EI492" s="30"/>
      <c r="EJ492" s="30"/>
      <c r="EK492" s="30"/>
      <c r="EL492" s="30"/>
      <c r="EM492" s="30"/>
      <c r="EN492" s="30"/>
      <c r="EO492" s="30"/>
      <c r="EP492" s="30"/>
      <c r="EQ492" s="30"/>
      <c r="ER492" s="30"/>
      <c r="ES492" s="30"/>
      <c r="ET492" s="30"/>
      <c r="EU492" s="30"/>
      <c r="EV492" s="30"/>
      <c r="EW492" s="30"/>
      <c r="EX492" s="30"/>
      <c r="EY492" s="30"/>
      <c r="EZ492" s="30"/>
      <c r="FA492" s="30"/>
      <c r="FB492" s="30"/>
      <c r="FC492" s="30"/>
      <c r="FD492" s="30"/>
      <c r="FE492" s="30"/>
      <c r="FF492" s="30"/>
      <c r="FG492" s="30"/>
      <c r="FH492" s="30"/>
      <c r="FI492" s="30"/>
      <c r="FJ492" s="30"/>
      <c r="FK492" s="30"/>
      <c r="FL492" s="30"/>
      <c r="FM492" s="30"/>
      <c r="FN492" s="30"/>
      <c r="FO492" s="30"/>
      <c r="FP492" s="30"/>
      <c r="FQ492" s="30"/>
      <c r="FR492" s="30"/>
      <c r="FS492" s="30"/>
      <c r="FT492" s="30"/>
      <c r="FU492" s="30"/>
      <c r="FV492" s="30"/>
      <c r="FW492" s="30"/>
      <c r="FX492" s="30"/>
      <c r="FY492" s="30"/>
      <c r="FZ492" s="30"/>
      <c r="GA492" s="30"/>
      <c r="GB492" s="30"/>
      <c r="GC492" s="30"/>
      <c r="GD492" s="30"/>
      <c r="GE492" s="30"/>
      <c r="GF492" s="30"/>
      <c r="GG492" s="30"/>
      <c r="GH492" s="30"/>
      <c r="GI492" s="30"/>
      <c r="GJ492" s="30"/>
      <c r="GK492" s="30"/>
      <c r="GL492" s="30"/>
      <c r="GM492" s="30"/>
      <c r="GN492" s="30"/>
      <c r="GO492" s="30"/>
      <c r="GP492" s="30"/>
      <c r="GQ492" s="30"/>
      <c r="GR492" s="30"/>
      <c r="GS492" s="30"/>
      <c r="GT492" s="30"/>
      <c r="GU492" s="30"/>
      <c r="GV492" s="30"/>
      <c r="GW492" s="30"/>
      <c r="GX492" s="30"/>
      <c r="GY492" s="30"/>
      <c r="GZ492" s="30"/>
      <c r="HA492" s="30"/>
      <c r="HB492" s="30"/>
      <c r="HC492" s="30"/>
      <c r="HD492" s="30"/>
      <c r="HE492" s="30"/>
      <c r="HF492" s="30"/>
      <c r="HG492" s="30"/>
      <c r="HH492" s="30"/>
      <c r="HI492" s="30"/>
      <c r="HJ492" s="30"/>
      <c r="HK492" s="30"/>
      <c r="HL492" s="30"/>
      <c r="HM492" s="30"/>
      <c r="HN492" s="30"/>
      <c r="HO492" s="30"/>
      <c r="HP492" s="30"/>
      <c r="HQ492" s="30"/>
      <c r="HR492" s="30"/>
      <c r="HS492" s="30"/>
      <c r="HT492" s="30"/>
      <c r="HU492" s="30"/>
      <c r="HV492" s="30"/>
      <c r="HW492" s="30"/>
      <c r="HX492" s="30"/>
      <c r="HY492" s="30"/>
      <c r="HZ492" s="30"/>
      <c r="IA492" s="30"/>
      <c r="IB492" s="30"/>
      <c r="IC492" s="30"/>
      <c r="ID492" s="30"/>
      <c r="IE492" s="30"/>
      <c r="IF492" s="30"/>
      <c r="IG492" s="30"/>
      <c r="IH492" s="30"/>
      <c r="II492" s="30"/>
      <c r="IJ492" s="30"/>
      <c r="IK492" s="30"/>
      <c r="IL492" s="30"/>
      <c r="IM492" s="30"/>
      <c r="IN492" s="30"/>
      <c r="IO492" s="30"/>
      <c r="IP492" s="30"/>
      <c r="IQ492" s="30"/>
      <c r="IR492" s="30"/>
      <c r="IS492" s="30"/>
      <c r="IT492" s="30"/>
      <c r="IU492" s="30"/>
      <c r="IV492" s="30"/>
      <c r="IW492" s="30"/>
      <c r="IX492" s="30"/>
      <c r="IY492" s="30"/>
      <c r="IZ492" s="30"/>
      <c r="JA492" s="30"/>
      <c r="JB492" s="30"/>
      <c r="JC492" s="30"/>
      <c r="JD492" s="30"/>
      <c r="JE492" s="30"/>
      <c r="JF492" s="30"/>
      <c r="JG492" s="30"/>
      <c r="JH492" s="30"/>
      <c r="JI492" s="30"/>
      <c r="JJ492" s="30"/>
      <c r="JK492" s="30"/>
      <c r="JL492" s="30"/>
      <c r="JM492" s="30"/>
      <c r="JN492" s="30"/>
      <c r="JO492" s="30"/>
      <c r="JP492" s="30"/>
      <c r="JQ492" s="30"/>
      <c r="JR492" s="30"/>
      <c r="JS492" s="30"/>
      <c r="JT492" s="30"/>
      <c r="JU492" s="30"/>
      <c r="JV492" s="30"/>
      <c r="JW492" s="30"/>
      <c r="JX492" s="30"/>
      <c r="JY492" s="30"/>
      <c r="JZ492" s="30"/>
      <c r="KA492" s="30"/>
      <c r="KB492" s="30"/>
      <c r="KC492" s="30"/>
      <c r="KD492" s="30"/>
      <c r="KE492" s="30"/>
      <c r="KF492" s="30"/>
      <c r="KG492" s="30"/>
      <c r="KH492" s="30"/>
      <c r="KI492" s="30"/>
      <c r="KJ492" s="30"/>
      <c r="KK492" s="30"/>
      <c r="KL492" s="30"/>
      <c r="KM492" s="30"/>
      <c r="KN492" s="30"/>
      <c r="KO492" s="30"/>
      <c r="KP492" s="30"/>
      <c r="KQ492" s="30"/>
      <c r="KR492" s="30"/>
      <c r="KS492" s="30"/>
      <c r="KT492" s="30"/>
      <c r="KU492" s="30"/>
      <c r="KV492" s="30"/>
      <c r="KW492" s="30"/>
      <c r="KX492" s="30"/>
      <c r="KY492" s="30"/>
      <c r="KZ492" s="30"/>
      <c r="LA492" s="30"/>
      <c r="LB492" s="30"/>
      <c r="LC492" s="30"/>
      <c r="LD492" s="30"/>
      <c r="LE492" s="30"/>
      <c r="LF492" s="30"/>
      <c r="LG492" s="30"/>
      <c r="LH492" s="30"/>
      <c r="LI492" s="30"/>
      <c r="LJ492" s="30"/>
      <c r="LK492" s="30"/>
      <c r="LL492" s="30"/>
      <c r="LM492" s="30"/>
      <c r="LN492" s="30"/>
      <c r="LO492" s="30"/>
      <c r="LP492" s="30"/>
      <c r="LQ492" s="30"/>
      <c r="LR492" s="30"/>
      <c r="LS492" s="30"/>
      <c r="LT492" s="30"/>
    </row>
    <row r="493" spans="1:332" s="31" customFormat="1" ht="94.5" x14ac:dyDescent="0.25">
      <c r="A493" s="697" t="str">
        <f>CONCATENATE(MUEBLES2[[#This Row],[No..]],"-",MUEBLES2[[#This Row],[No. Area ]],"-",MUEBLES2[[#This Row],[No. Del Bien ]],"-",MUEBLES2[[#This Row],[No. Consecutivo del Bien ]],"-",MUEBLES2[[#This Row],[No. de inventario]])</f>
        <v>01-14-221-012-0487</v>
      </c>
      <c r="B493" s="495"/>
      <c r="C493" s="495" t="s">
        <v>7210</v>
      </c>
      <c r="D493" s="494" t="s">
        <v>4060</v>
      </c>
      <c r="E493" s="495" t="str">
        <f>VLOOKUP(MUEBLES2[[#This Row],[No..]],EDIFICIOS[],2,FALSE)</f>
        <v>PALACIO MUNICIPAL</v>
      </c>
      <c r="F493" s="495" t="str">
        <f>VLOOKUP(MUEBLES2[[#This Row],[No..]],EDIFICIOS[],3,FALSE)</f>
        <v>PALACIO MUNICIPAL, S/N, COLONIA CENTRO</v>
      </c>
      <c r="G493" s="496" t="s">
        <v>4259</v>
      </c>
      <c r="H493" s="494" t="str">
        <f>VLOOKUP(MUEBLES2[[#This Row],[No. Area ]],AREAS[],2,FALSE)</f>
        <v>ADMINISTRACIÓN MUNICIPAL</v>
      </c>
      <c r="I493" s="496" t="str">
        <f>VLOOKUP(MUEBLES2[[#This Row],[No. Area ]],AREAS[],5,FALSE)</f>
        <v>C. DAVID PÉREZ ALONSO</v>
      </c>
      <c r="J493" s="496"/>
      <c r="K493" s="494" t="e">
        <f>VLOOKUP(MUEBLES2[[#This Row],[Núm. De nomina]],PERSONAL[],2,FALSE)</f>
        <v>#N/A</v>
      </c>
      <c r="L493" s="496" t="e">
        <f>VLOOKUP(MUEBLES2[[#This Row],[Núm. De nomina]],PERSONAL[],3,FALSE)</f>
        <v>#N/A</v>
      </c>
      <c r="M493" s="494" t="s">
        <v>4854</v>
      </c>
      <c r="N493" s="530" t="s">
        <v>4703</v>
      </c>
      <c r="O493" s="497" t="str">
        <f>VLOOKUP(MUEBLES2[[#This Row],[No. Del Bien ]],BIENES[],2,FALSE)</f>
        <v>PALA</v>
      </c>
      <c r="P493" s="499" t="s">
        <v>1470</v>
      </c>
      <c r="Q493" s="529" t="s">
        <v>5429</v>
      </c>
      <c r="R493" s="494" t="s">
        <v>204</v>
      </c>
      <c r="S493" s="494" t="s">
        <v>1468</v>
      </c>
      <c r="T493" s="494">
        <v>17162</v>
      </c>
      <c r="U493" s="510" t="s">
        <v>1469</v>
      </c>
      <c r="V493" s="532">
        <v>44370</v>
      </c>
      <c r="W493" s="528"/>
      <c r="X493" s="528"/>
      <c r="Y493" s="528"/>
      <c r="Z493" s="510" t="s">
        <v>1405</v>
      </c>
      <c r="AA493" s="546" t="s">
        <v>7855</v>
      </c>
      <c r="AB493" s="702">
        <v>184.99</v>
      </c>
      <c r="AC493" s="600" t="s">
        <v>7855</v>
      </c>
      <c r="AD493" s="30"/>
      <c r="AE493" s="30"/>
      <c r="AF493" s="30"/>
      <c r="AG493" s="30"/>
      <c r="AH493" s="30"/>
      <c r="AI493" s="30"/>
      <c r="AJ493" s="30"/>
      <c r="AK493" s="30"/>
      <c r="AL493" s="30"/>
      <c r="AM493" s="30"/>
      <c r="AN493" s="30"/>
      <c r="AO493" s="30"/>
      <c r="AP493" s="30"/>
      <c r="AQ493" s="30"/>
      <c r="AR493" s="30"/>
      <c r="AS493" s="30"/>
      <c r="AT493" s="30"/>
      <c r="AU493" s="30"/>
      <c r="AV493" s="30"/>
      <c r="AW493" s="30"/>
      <c r="AX493" s="30"/>
      <c r="AY493" s="30"/>
      <c r="AZ493" s="30"/>
      <c r="BA493" s="30"/>
      <c r="BB493" s="30"/>
      <c r="BC493" s="30"/>
      <c r="BD493" s="30"/>
      <c r="BE493" s="30"/>
      <c r="BF493" s="30"/>
      <c r="BG493" s="30"/>
      <c r="BH493" s="30"/>
      <c r="BI493" s="30"/>
      <c r="BJ493" s="30"/>
      <c r="BK493" s="30"/>
      <c r="BL493" s="30"/>
      <c r="BM493" s="30"/>
      <c r="BN493" s="30"/>
      <c r="BO493" s="30"/>
      <c r="BP493" s="30"/>
      <c r="BQ493" s="30"/>
      <c r="BR493" s="30"/>
      <c r="BS493" s="30"/>
      <c r="BT493" s="30"/>
      <c r="BU493" s="30"/>
      <c r="BV493" s="30"/>
      <c r="BW493" s="30"/>
      <c r="BX493" s="30"/>
      <c r="BY493" s="30"/>
      <c r="BZ493" s="30"/>
      <c r="CA493" s="30"/>
      <c r="CB493" s="30"/>
      <c r="CC493" s="30"/>
      <c r="CD493" s="30"/>
      <c r="CE493" s="30"/>
      <c r="CF493" s="30"/>
      <c r="CG493" s="30"/>
      <c r="CH493" s="30"/>
      <c r="CI493" s="30"/>
      <c r="CJ493" s="30"/>
      <c r="CK493" s="30"/>
      <c r="CL493" s="30"/>
      <c r="CM493" s="30"/>
      <c r="CN493" s="30"/>
      <c r="CO493" s="30"/>
      <c r="CP493" s="30"/>
      <c r="CQ493" s="30"/>
      <c r="CR493" s="30"/>
      <c r="CS493" s="30"/>
      <c r="CT493" s="30"/>
      <c r="CU493" s="30"/>
      <c r="CV493" s="30"/>
      <c r="CW493" s="30"/>
      <c r="CX493" s="30"/>
      <c r="CY493" s="30"/>
      <c r="CZ493" s="30"/>
      <c r="DA493" s="30"/>
      <c r="DB493" s="30"/>
      <c r="DC493" s="30"/>
      <c r="DD493" s="30"/>
      <c r="DE493" s="30"/>
      <c r="DF493" s="30"/>
      <c r="DG493" s="30"/>
      <c r="DH493" s="30"/>
      <c r="DI493" s="30"/>
      <c r="DJ493" s="30"/>
      <c r="DK493" s="30"/>
      <c r="DL493" s="30"/>
      <c r="DM493" s="30"/>
      <c r="DN493" s="30"/>
      <c r="DO493" s="30"/>
      <c r="DP493" s="30"/>
      <c r="DQ493" s="30"/>
      <c r="DR493" s="30"/>
      <c r="DS493" s="30"/>
      <c r="DT493" s="30"/>
      <c r="DU493" s="30"/>
      <c r="DV493" s="30"/>
      <c r="DW493" s="30"/>
      <c r="DX493" s="30"/>
      <c r="DY493" s="30"/>
      <c r="DZ493" s="30"/>
      <c r="EA493" s="30"/>
      <c r="EB493" s="30"/>
      <c r="EC493" s="30"/>
      <c r="ED493" s="30"/>
      <c r="EE493" s="30"/>
      <c r="EF493" s="30"/>
      <c r="EG493" s="30"/>
      <c r="EH493" s="30"/>
      <c r="EI493" s="30"/>
      <c r="EJ493" s="30"/>
      <c r="EK493" s="30"/>
      <c r="EL493" s="30"/>
      <c r="EM493" s="30"/>
      <c r="EN493" s="30"/>
      <c r="EO493" s="30"/>
      <c r="EP493" s="30"/>
      <c r="EQ493" s="30"/>
      <c r="ER493" s="30"/>
      <c r="ES493" s="30"/>
      <c r="ET493" s="30"/>
      <c r="EU493" s="30"/>
      <c r="EV493" s="30"/>
      <c r="EW493" s="30"/>
      <c r="EX493" s="30"/>
      <c r="EY493" s="30"/>
      <c r="EZ493" s="30"/>
      <c r="FA493" s="30"/>
      <c r="FB493" s="30"/>
      <c r="FC493" s="30"/>
      <c r="FD493" s="30"/>
      <c r="FE493" s="30"/>
      <c r="FF493" s="30"/>
      <c r="FG493" s="30"/>
      <c r="FH493" s="30"/>
      <c r="FI493" s="30"/>
      <c r="FJ493" s="30"/>
      <c r="FK493" s="30"/>
      <c r="FL493" s="30"/>
      <c r="FM493" s="30"/>
      <c r="FN493" s="30"/>
      <c r="FO493" s="30"/>
      <c r="FP493" s="30"/>
      <c r="FQ493" s="30"/>
      <c r="FR493" s="30"/>
      <c r="FS493" s="30"/>
      <c r="FT493" s="30"/>
      <c r="FU493" s="30"/>
      <c r="FV493" s="30"/>
      <c r="FW493" s="30"/>
      <c r="FX493" s="30"/>
      <c r="FY493" s="30"/>
      <c r="FZ493" s="30"/>
      <c r="GA493" s="30"/>
      <c r="GB493" s="30"/>
      <c r="GC493" s="30"/>
      <c r="GD493" s="30"/>
      <c r="GE493" s="30"/>
      <c r="GF493" s="30"/>
      <c r="GG493" s="30"/>
      <c r="GH493" s="30"/>
      <c r="GI493" s="30"/>
      <c r="GJ493" s="30"/>
      <c r="GK493" s="30"/>
      <c r="GL493" s="30"/>
      <c r="GM493" s="30"/>
      <c r="GN493" s="30"/>
      <c r="GO493" s="30"/>
      <c r="GP493" s="30"/>
      <c r="GQ493" s="30"/>
      <c r="GR493" s="30"/>
      <c r="GS493" s="30"/>
      <c r="GT493" s="30"/>
      <c r="GU493" s="30"/>
      <c r="GV493" s="30"/>
      <c r="GW493" s="30"/>
      <c r="GX493" s="30"/>
      <c r="GY493" s="30"/>
      <c r="GZ493" s="30"/>
      <c r="HA493" s="30"/>
      <c r="HB493" s="30"/>
      <c r="HC493" s="30"/>
      <c r="HD493" s="30"/>
      <c r="HE493" s="30"/>
      <c r="HF493" s="30"/>
      <c r="HG493" s="30"/>
      <c r="HH493" s="30"/>
      <c r="HI493" s="30"/>
      <c r="HJ493" s="30"/>
      <c r="HK493" s="30"/>
      <c r="HL493" s="30"/>
      <c r="HM493" s="30"/>
      <c r="HN493" s="30"/>
      <c r="HO493" s="30"/>
      <c r="HP493" s="30"/>
      <c r="HQ493" s="30"/>
      <c r="HR493" s="30"/>
      <c r="HS493" s="30"/>
      <c r="HT493" s="30"/>
      <c r="HU493" s="30"/>
      <c r="HV493" s="30"/>
      <c r="HW493" s="30"/>
      <c r="HX493" s="30"/>
      <c r="HY493" s="30"/>
      <c r="HZ493" s="30"/>
      <c r="IA493" s="30"/>
      <c r="IB493" s="30"/>
      <c r="IC493" s="30"/>
      <c r="ID493" s="30"/>
      <c r="IE493" s="30"/>
      <c r="IF493" s="30"/>
      <c r="IG493" s="30"/>
      <c r="IH493" s="30"/>
      <c r="II493" s="30"/>
      <c r="IJ493" s="30"/>
      <c r="IK493" s="30"/>
      <c r="IL493" s="30"/>
      <c r="IM493" s="30"/>
      <c r="IN493" s="30"/>
      <c r="IO493" s="30"/>
      <c r="IP493" s="30"/>
      <c r="IQ493" s="30"/>
      <c r="IR493" s="30"/>
      <c r="IS493" s="30"/>
      <c r="IT493" s="30"/>
      <c r="IU493" s="30"/>
      <c r="IV493" s="30"/>
      <c r="IW493" s="30"/>
      <c r="IX493" s="30"/>
      <c r="IY493" s="30"/>
      <c r="IZ493" s="30"/>
      <c r="JA493" s="30"/>
      <c r="JB493" s="30"/>
      <c r="JC493" s="30"/>
      <c r="JD493" s="30"/>
      <c r="JE493" s="30"/>
      <c r="JF493" s="30"/>
      <c r="JG493" s="30"/>
      <c r="JH493" s="30"/>
      <c r="JI493" s="30"/>
      <c r="JJ493" s="30"/>
      <c r="JK493" s="30"/>
      <c r="JL493" s="30"/>
      <c r="JM493" s="30"/>
      <c r="JN493" s="30"/>
      <c r="JO493" s="30"/>
      <c r="JP493" s="30"/>
      <c r="JQ493" s="30"/>
      <c r="JR493" s="30"/>
      <c r="JS493" s="30"/>
      <c r="JT493" s="30"/>
      <c r="JU493" s="30"/>
      <c r="JV493" s="30"/>
      <c r="JW493" s="30"/>
      <c r="JX493" s="30"/>
      <c r="JY493" s="30"/>
      <c r="JZ493" s="30"/>
      <c r="KA493" s="30"/>
      <c r="KB493" s="30"/>
      <c r="KC493" s="30"/>
      <c r="KD493" s="30"/>
      <c r="KE493" s="30"/>
      <c r="KF493" s="30"/>
      <c r="KG493" s="30"/>
      <c r="KH493" s="30"/>
      <c r="KI493" s="30"/>
      <c r="KJ493" s="30"/>
      <c r="KK493" s="30"/>
      <c r="KL493" s="30"/>
      <c r="KM493" s="30"/>
      <c r="KN493" s="30"/>
      <c r="KO493" s="30"/>
      <c r="KP493" s="30"/>
      <c r="KQ493" s="30"/>
      <c r="KR493" s="30"/>
      <c r="KS493" s="30"/>
      <c r="KT493" s="30"/>
      <c r="KU493" s="30"/>
      <c r="KV493" s="30"/>
      <c r="KW493" s="30"/>
      <c r="KX493" s="30"/>
      <c r="KY493" s="30"/>
      <c r="KZ493" s="30"/>
      <c r="LA493" s="30"/>
      <c r="LB493" s="30"/>
      <c r="LC493" s="30"/>
      <c r="LD493" s="30"/>
      <c r="LE493" s="30"/>
      <c r="LF493" s="30"/>
      <c r="LG493" s="30"/>
      <c r="LH493" s="30"/>
      <c r="LI493" s="30"/>
      <c r="LJ493" s="30"/>
      <c r="LK493" s="30"/>
      <c r="LL493" s="30"/>
      <c r="LM493" s="30"/>
      <c r="LN493" s="30"/>
      <c r="LO493" s="30"/>
      <c r="LP493" s="30"/>
      <c r="LQ493" s="30"/>
      <c r="LR493" s="30"/>
      <c r="LS493" s="30"/>
      <c r="LT493" s="30"/>
    </row>
    <row r="494" spans="1:332" s="31" customFormat="1" ht="94.5" x14ac:dyDescent="0.25">
      <c r="A494" s="677" t="str">
        <f>CONCATENATE(MUEBLES2[[#This Row],[No..]],"-",MUEBLES2[[#This Row],[No. Area ]],"-",MUEBLES2[[#This Row],[No. Del Bien ]],"-",MUEBLES2[[#This Row],[No. Consecutivo del Bien ]],"-",MUEBLES2[[#This Row],[No. de inventario]])</f>
        <v>01-14-221-013-0488</v>
      </c>
      <c r="B494" s="495"/>
      <c r="C494" s="495" t="s">
        <v>7211</v>
      </c>
      <c r="D494" s="494" t="s">
        <v>4060</v>
      </c>
      <c r="E494" s="495" t="str">
        <f>VLOOKUP(MUEBLES2[[#This Row],[No..]],EDIFICIOS[],2,FALSE)</f>
        <v>PALACIO MUNICIPAL</v>
      </c>
      <c r="F494" s="495" t="str">
        <f>VLOOKUP(MUEBLES2[[#This Row],[No..]],EDIFICIOS[],3,FALSE)</f>
        <v>PALACIO MUNICIPAL, S/N, COLONIA CENTRO</v>
      </c>
      <c r="G494" s="496" t="s">
        <v>4259</v>
      </c>
      <c r="H494" s="494" t="str">
        <f>VLOOKUP(MUEBLES2[[#This Row],[No. Area ]],AREAS[],2,FALSE)</f>
        <v>ADMINISTRACIÓN MUNICIPAL</v>
      </c>
      <c r="I494" s="496" t="str">
        <f>VLOOKUP(MUEBLES2[[#This Row],[No. Area ]],AREAS[],5,FALSE)</f>
        <v>C. DAVID PÉREZ ALONSO</v>
      </c>
      <c r="J494" s="496"/>
      <c r="K494" s="494" t="e">
        <f>VLOOKUP(MUEBLES2[[#This Row],[Núm. De nomina]],PERSONAL[],2,FALSE)</f>
        <v>#N/A</v>
      </c>
      <c r="L494" s="496" t="e">
        <f>VLOOKUP(MUEBLES2[[#This Row],[Núm. De nomina]],PERSONAL[],3,FALSE)</f>
        <v>#N/A</v>
      </c>
      <c r="M494" s="494" t="s">
        <v>4854</v>
      </c>
      <c r="N494" s="530" t="s">
        <v>4704</v>
      </c>
      <c r="O494" s="497" t="str">
        <f>VLOOKUP(MUEBLES2[[#This Row],[No. Del Bien ]],BIENES[],2,FALSE)</f>
        <v>PALA</v>
      </c>
      <c r="P494" s="499" t="s">
        <v>1471</v>
      </c>
      <c r="Q494" s="529" t="s">
        <v>5430</v>
      </c>
      <c r="R494" s="494" t="s">
        <v>204</v>
      </c>
      <c r="S494" s="494" t="s">
        <v>1468</v>
      </c>
      <c r="T494" s="494">
        <v>17162</v>
      </c>
      <c r="U494" s="494"/>
      <c r="V494" s="532">
        <v>44370</v>
      </c>
      <c r="W494" s="528"/>
      <c r="X494" s="528"/>
      <c r="Y494" s="528"/>
      <c r="Z494" s="510" t="s">
        <v>1405</v>
      </c>
      <c r="AA494" s="510"/>
      <c r="AB494" s="702">
        <v>184.99</v>
      </c>
      <c r="AC494" s="600" t="s">
        <v>1469</v>
      </c>
      <c r="AD494" s="30"/>
      <c r="AE494" s="30"/>
      <c r="AF494" s="30"/>
      <c r="AG494" s="30"/>
      <c r="AH494" s="30"/>
      <c r="AI494" s="30"/>
      <c r="AJ494" s="30"/>
      <c r="AK494" s="30"/>
      <c r="AL494" s="30"/>
      <c r="AM494" s="30"/>
      <c r="AN494" s="30"/>
      <c r="AO494" s="30"/>
      <c r="AP494" s="30"/>
      <c r="AQ494" s="30"/>
      <c r="AR494" s="30"/>
      <c r="AS494" s="30"/>
      <c r="AT494" s="30"/>
      <c r="AU494" s="30"/>
      <c r="AV494" s="30"/>
      <c r="AW494" s="30"/>
      <c r="AX494" s="30"/>
      <c r="AY494" s="30"/>
      <c r="AZ494" s="30"/>
      <c r="BA494" s="30"/>
      <c r="BB494" s="30"/>
      <c r="BC494" s="30"/>
      <c r="BD494" s="30"/>
      <c r="BE494" s="30"/>
      <c r="BF494" s="30"/>
      <c r="BG494" s="30"/>
      <c r="BH494" s="30"/>
      <c r="BI494" s="30"/>
      <c r="BJ494" s="30"/>
      <c r="BK494" s="30"/>
      <c r="BL494" s="30"/>
      <c r="BM494" s="30"/>
      <c r="BN494" s="30"/>
      <c r="BO494" s="30"/>
      <c r="BP494" s="30"/>
      <c r="BQ494" s="30"/>
      <c r="BR494" s="30"/>
      <c r="BS494" s="30"/>
      <c r="BT494" s="30"/>
      <c r="BU494" s="30"/>
      <c r="BV494" s="30"/>
      <c r="BW494" s="30"/>
      <c r="BX494" s="30"/>
      <c r="BY494" s="30"/>
      <c r="BZ494" s="30"/>
      <c r="CA494" s="30"/>
      <c r="CB494" s="30"/>
      <c r="CC494" s="30"/>
      <c r="CD494" s="30"/>
      <c r="CE494" s="30"/>
      <c r="CF494" s="30"/>
      <c r="CG494" s="30"/>
      <c r="CH494" s="30"/>
      <c r="CI494" s="30"/>
      <c r="CJ494" s="30"/>
      <c r="CK494" s="30"/>
      <c r="CL494" s="30"/>
      <c r="CM494" s="30"/>
      <c r="CN494" s="30"/>
      <c r="CO494" s="30"/>
      <c r="CP494" s="30"/>
      <c r="CQ494" s="30"/>
      <c r="CR494" s="30"/>
      <c r="CS494" s="30"/>
      <c r="CT494" s="30"/>
      <c r="CU494" s="30"/>
      <c r="CV494" s="30"/>
      <c r="CW494" s="30"/>
      <c r="CX494" s="30"/>
      <c r="CY494" s="30"/>
      <c r="CZ494" s="30"/>
      <c r="DA494" s="30"/>
      <c r="DB494" s="30"/>
      <c r="DC494" s="30"/>
      <c r="DD494" s="30"/>
      <c r="DE494" s="30"/>
      <c r="DF494" s="30"/>
      <c r="DG494" s="30"/>
      <c r="DH494" s="30"/>
      <c r="DI494" s="30"/>
      <c r="DJ494" s="30"/>
      <c r="DK494" s="30"/>
      <c r="DL494" s="30"/>
      <c r="DM494" s="30"/>
      <c r="DN494" s="30"/>
      <c r="DO494" s="30"/>
      <c r="DP494" s="30"/>
      <c r="DQ494" s="30"/>
      <c r="DR494" s="30"/>
      <c r="DS494" s="30"/>
      <c r="DT494" s="30"/>
      <c r="DU494" s="30"/>
      <c r="DV494" s="30"/>
      <c r="DW494" s="30"/>
      <c r="DX494" s="30"/>
      <c r="DY494" s="30"/>
      <c r="DZ494" s="30"/>
      <c r="EA494" s="30"/>
      <c r="EB494" s="30"/>
      <c r="EC494" s="30"/>
      <c r="ED494" s="30"/>
      <c r="EE494" s="30"/>
      <c r="EF494" s="30"/>
      <c r="EG494" s="30"/>
      <c r="EH494" s="30"/>
      <c r="EI494" s="30"/>
      <c r="EJ494" s="30"/>
      <c r="EK494" s="30"/>
      <c r="EL494" s="30"/>
      <c r="EM494" s="30"/>
      <c r="EN494" s="30"/>
      <c r="EO494" s="30"/>
      <c r="EP494" s="30"/>
      <c r="EQ494" s="30"/>
      <c r="ER494" s="30"/>
      <c r="ES494" s="30"/>
      <c r="ET494" s="30"/>
      <c r="EU494" s="30"/>
      <c r="EV494" s="30"/>
      <c r="EW494" s="30"/>
      <c r="EX494" s="30"/>
      <c r="EY494" s="30"/>
      <c r="EZ494" s="30"/>
      <c r="FA494" s="30"/>
      <c r="FB494" s="30"/>
      <c r="FC494" s="30"/>
      <c r="FD494" s="30"/>
      <c r="FE494" s="30"/>
      <c r="FF494" s="30"/>
      <c r="FG494" s="30"/>
      <c r="FH494" s="30"/>
      <c r="FI494" s="30"/>
      <c r="FJ494" s="30"/>
      <c r="FK494" s="30"/>
      <c r="FL494" s="30"/>
      <c r="FM494" s="30"/>
      <c r="FN494" s="30"/>
      <c r="FO494" s="30"/>
      <c r="FP494" s="30"/>
      <c r="FQ494" s="30"/>
      <c r="FR494" s="30"/>
      <c r="FS494" s="30"/>
      <c r="FT494" s="30"/>
      <c r="FU494" s="30"/>
      <c r="FV494" s="30"/>
      <c r="FW494" s="30"/>
      <c r="FX494" s="30"/>
      <c r="FY494" s="30"/>
      <c r="FZ494" s="30"/>
      <c r="GA494" s="30"/>
      <c r="GB494" s="30"/>
      <c r="GC494" s="30"/>
      <c r="GD494" s="30"/>
      <c r="GE494" s="30"/>
      <c r="GF494" s="30"/>
      <c r="GG494" s="30"/>
      <c r="GH494" s="30"/>
      <c r="GI494" s="30"/>
      <c r="GJ494" s="30"/>
      <c r="GK494" s="30"/>
      <c r="GL494" s="30"/>
      <c r="GM494" s="30"/>
      <c r="GN494" s="30"/>
      <c r="GO494" s="30"/>
      <c r="GP494" s="30"/>
      <c r="GQ494" s="30"/>
      <c r="GR494" s="30"/>
      <c r="GS494" s="30"/>
      <c r="GT494" s="30"/>
      <c r="GU494" s="30"/>
      <c r="GV494" s="30"/>
      <c r="GW494" s="30"/>
      <c r="GX494" s="30"/>
      <c r="GY494" s="30"/>
      <c r="GZ494" s="30"/>
      <c r="HA494" s="30"/>
      <c r="HB494" s="30"/>
      <c r="HC494" s="30"/>
      <c r="HD494" s="30"/>
      <c r="HE494" s="30"/>
      <c r="HF494" s="30"/>
      <c r="HG494" s="30"/>
      <c r="HH494" s="30"/>
      <c r="HI494" s="30"/>
      <c r="HJ494" s="30"/>
      <c r="HK494" s="30"/>
      <c r="HL494" s="30"/>
      <c r="HM494" s="30"/>
      <c r="HN494" s="30"/>
      <c r="HO494" s="30"/>
      <c r="HP494" s="30"/>
      <c r="HQ494" s="30"/>
      <c r="HR494" s="30"/>
      <c r="HS494" s="30"/>
      <c r="HT494" s="30"/>
      <c r="HU494" s="30"/>
      <c r="HV494" s="30"/>
      <c r="HW494" s="30"/>
      <c r="HX494" s="30"/>
      <c r="HY494" s="30"/>
      <c r="HZ494" s="30"/>
      <c r="IA494" s="30"/>
      <c r="IB494" s="30"/>
      <c r="IC494" s="30"/>
      <c r="ID494" s="30"/>
      <c r="IE494" s="30"/>
      <c r="IF494" s="30"/>
      <c r="IG494" s="30"/>
      <c r="IH494" s="30"/>
      <c r="II494" s="30"/>
      <c r="IJ494" s="30"/>
      <c r="IK494" s="30"/>
      <c r="IL494" s="30"/>
      <c r="IM494" s="30"/>
      <c r="IN494" s="30"/>
      <c r="IO494" s="30"/>
      <c r="IP494" s="30"/>
      <c r="IQ494" s="30"/>
      <c r="IR494" s="30"/>
      <c r="IS494" s="30"/>
      <c r="IT494" s="30"/>
      <c r="IU494" s="30"/>
      <c r="IV494" s="30"/>
      <c r="IW494" s="30"/>
      <c r="IX494" s="30"/>
      <c r="IY494" s="30"/>
      <c r="IZ494" s="30"/>
      <c r="JA494" s="30"/>
      <c r="JB494" s="30"/>
      <c r="JC494" s="30"/>
      <c r="JD494" s="30"/>
      <c r="JE494" s="30"/>
      <c r="JF494" s="30"/>
      <c r="JG494" s="30"/>
      <c r="JH494" s="30"/>
      <c r="JI494" s="30"/>
      <c r="JJ494" s="30"/>
      <c r="JK494" s="30"/>
      <c r="JL494" s="30"/>
      <c r="JM494" s="30"/>
      <c r="JN494" s="30"/>
      <c r="JO494" s="30"/>
      <c r="JP494" s="30"/>
      <c r="JQ494" s="30"/>
      <c r="JR494" s="30"/>
      <c r="JS494" s="30"/>
      <c r="JT494" s="30"/>
      <c r="JU494" s="30"/>
      <c r="JV494" s="30"/>
      <c r="JW494" s="30"/>
      <c r="JX494" s="30"/>
      <c r="JY494" s="30"/>
      <c r="JZ494" s="30"/>
      <c r="KA494" s="30"/>
      <c r="KB494" s="30"/>
      <c r="KC494" s="30"/>
      <c r="KD494" s="30"/>
      <c r="KE494" s="30"/>
      <c r="KF494" s="30"/>
      <c r="KG494" s="30"/>
      <c r="KH494" s="30"/>
      <c r="KI494" s="30"/>
      <c r="KJ494" s="30"/>
      <c r="KK494" s="30"/>
      <c r="KL494" s="30"/>
      <c r="KM494" s="30"/>
      <c r="KN494" s="30"/>
      <c r="KO494" s="30"/>
      <c r="KP494" s="30"/>
      <c r="KQ494" s="30"/>
      <c r="KR494" s="30"/>
      <c r="KS494" s="30"/>
      <c r="KT494" s="30"/>
      <c r="KU494" s="30"/>
      <c r="KV494" s="30"/>
      <c r="KW494" s="30"/>
      <c r="KX494" s="30"/>
      <c r="KY494" s="30"/>
      <c r="KZ494" s="30"/>
      <c r="LA494" s="30"/>
      <c r="LB494" s="30"/>
      <c r="LC494" s="30"/>
      <c r="LD494" s="30"/>
      <c r="LE494" s="30"/>
      <c r="LF494" s="30"/>
      <c r="LG494" s="30"/>
      <c r="LH494" s="30"/>
      <c r="LI494" s="30"/>
      <c r="LJ494" s="30"/>
      <c r="LK494" s="30"/>
      <c r="LL494" s="30"/>
      <c r="LM494" s="30"/>
      <c r="LN494" s="30"/>
      <c r="LO494" s="30"/>
      <c r="LP494" s="30"/>
      <c r="LQ494" s="30"/>
      <c r="LR494" s="30"/>
      <c r="LS494" s="30"/>
      <c r="LT494" s="30"/>
    </row>
    <row r="495" spans="1:332" s="31" customFormat="1" ht="94.5" x14ac:dyDescent="0.25">
      <c r="A495" s="697" t="str">
        <f>CONCATENATE(MUEBLES2[[#This Row],[No..]],"-",MUEBLES2[[#This Row],[No. Area ]],"-",MUEBLES2[[#This Row],[No. Del Bien ]],"-",MUEBLES2[[#This Row],[No. Consecutivo del Bien ]],"-",MUEBLES2[[#This Row],[No. de inventario]])</f>
        <v>01-14-221-014-0489</v>
      </c>
      <c r="B495" s="495"/>
      <c r="C495" s="495" t="s">
        <v>7212</v>
      </c>
      <c r="D495" s="494" t="s">
        <v>4060</v>
      </c>
      <c r="E495" s="495" t="str">
        <f>VLOOKUP(MUEBLES2[[#This Row],[No..]],EDIFICIOS[],2,FALSE)</f>
        <v>PALACIO MUNICIPAL</v>
      </c>
      <c r="F495" s="495" t="str">
        <f>VLOOKUP(MUEBLES2[[#This Row],[No..]],EDIFICIOS[],3,FALSE)</f>
        <v>PALACIO MUNICIPAL, S/N, COLONIA CENTRO</v>
      </c>
      <c r="G495" s="496" t="s">
        <v>4259</v>
      </c>
      <c r="H495" s="494" t="str">
        <f>VLOOKUP(MUEBLES2[[#This Row],[No. Area ]],AREAS[],2,FALSE)</f>
        <v>ADMINISTRACIÓN MUNICIPAL</v>
      </c>
      <c r="I495" s="496" t="str">
        <f>VLOOKUP(MUEBLES2[[#This Row],[No. Area ]],AREAS[],5,FALSE)</f>
        <v>C. DAVID PÉREZ ALONSO</v>
      </c>
      <c r="J495" s="496"/>
      <c r="K495" s="494" t="e">
        <f>VLOOKUP(MUEBLES2[[#This Row],[Núm. De nomina]],PERSONAL[],2,FALSE)</f>
        <v>#N/A</v>
      </c>
      <c r="L495" s="496" t="e">
        <f>VLOOKUP(MUEBLES2[[#This Row],[Núm. De nomina]],PERSONAL[],3,FALSE)</f>
        <v>#N/A</v>
      </c>
      <c r="M495" s="494" t="s">
        <v>4854</v>
      </c>
      <c r="N495" s="530" t="s">
        <v>4705</v>
      </c>
      <c r="O495" s="497" t="str">
        <f>VLOOKUP(MUEBLES2[[#This Row],[No. Del Bien ]],BIENES[],2,FALSE)</f>
        <v>PALA</v>
      </c>
      <c r="P495" s="499" t="s">
        <v>1471</v>
      </c>
      <c r="Q495" s="529" t="s">
        <v>5431</v>
      </c>
      <c r="R495" s="494" t="s">
        <v>204</v>
      </c>
      <c r="S495" s="494" t="s">
        <v>1468</v>
      </c>
      <c r="T495" s="494">
        <v>17162</v>
      </c>
      <c r="U495" s="510" t="s">
        <v>1469</v>
      </c>
      <c r="V495" s="532">
        <v>44370</v>
      </c>
      <c r="W495" s="528"/>
      <c r="X495" s="528"/>
      <c r="Y495" s="528"/>
      <c r="Z495" s="510" t="s">
        <v>1405</v>
      </c>
      <c r="AA495" s="546" t="s">
        <v>7855</v>
      </c>
      <c r="AB495" s="702">
        <v>184.99</v>
      </c>
      <c r="AC495" s="600" t="s">
        <v>7855</v>
      </c>
      <c r="AD495" s="30"/>
      <c r="AE495" s="30"/>
      <c r="AF495" s="30"/>
      <c r="AG495" s="30"/>
      <c r="AH495" s="30"/>
      <c r="AI495" s="30"/>
      <c r="AJ495" s="30"/>
      <c r="AK495" s="30"/>
      <c r="AL495" s="30"/>
      <c r="AM495" s="30"/>
      <c r="AN495" s="30"/>
      <c r="AO495" s="30"/>
      <c r="AP495" s="30"/>
      <c r="AQ495" s="30"/>
      <c r="AR495" s="30"/>
      <c r="AS495" s="30"/>
      <c r="AT495" s="30"/>
      <c r="AU495" s="30"/>
      <c r="AV495" s="30"/>
      <c r="AW495" s="30"/>
      <c r="AX495" s="30"/>
      <c r="AY495" s="30"/>
      <c r="AZ495" s="30"/>
      <c r="BA495" s="30"/>
      <c r="BB495" s="30"/>
      <c r="BC495" s="30"/>
      <c r="BD495" s="30"/>
      <c r="BE495" s="30"/>
      <c r="BF495" s="30"/>
      <c r="BG495" s="30"/>
      <c r="BH495" s="30"/>
      <c r="BI495" s="30"/>
      <c r="BJ495" s="30"/>
      <c r="BK495" s="30"/>
      <c r="BL495" s="30"/>
      <c r="BM495" s="30"/>
      <c r="BN495" s="30"/>
      <c r="BO495" s="30"/>
      <c r="BP495" s="30"/>
      <c r="BQ495" s="30"/>
      <c r="BR495" s="30"/>
      <c r="BS495" s="30"/>
      <c r="BT495" s="30"/>
      <c r="BU495" s="30"/>
      <c r="BV495" s="30"/>
      <c r="BW495" s="30"/>
      <c r="BX495" s="30"/>
      <c r="BY495" s="30"/>
      <c r="BZ495" s="30"/>
      <c r="CA495" s="30"/>
      <c r="CB495" s="30"/>
      <c r="CC495" s="30"/>
      <c r="CD495" s="30"/>
      <c r="CE495" s="30"/>
      <c r="CF495" s="30"/>
      <c r="CG495" s="30"/>
      <c r="CH495" s="30"/>
      <c r="CI495" s="30"/>
      <c r="CJ495" s="30"/>
      <c r="CK495" s="30"/>
      <c r="CL495" s="30"/>
      <c r="CM495" s="30"/>
      <c r="CN495" s="30"/>
      <c r="CO495" s="30"/>
      <c r="CP495" s="30"/>
      <c r="CQ495" s="30"/>
      <c r="CR495" s="30"/>
      <c r="CS495" s="30"/>
      <c r="CT495" s="30"/>
      <c r="CU495" s="30"/>
      <c r="CV495" s="30"/>
      <c r="CW495" s="30"/>
      <c r="CX495" s="30"/>
      <c r="CY495" s="30"/>
      <c r="CZ495" s="30"/>
      <c r="DA495" s="30"/>
      <c r="DB495" s="30"/>
      <c r="DC495" s="30"/>
      <c r="DD495" s="30"/>
      <c r="DE495" s="30"/>
      <c r="DF495" s="30"/>
      <c r="DG495" s="30"/>
      <c r="DH495" s="30"/>
      <c r="DI495" s="30"/>
      <c r="DJ495" s="30"/>
      <c r="DK495" s="30"/>
      <c r="DL495" s="30"/>
      <c r="DM495" s="30"/>
      <c r="DN495" s="30"/>
      <c r="DO495" s="30"/>
      <c r="DP495" s="30"/>
      <c r="DQ495" s="30"/>
      <c r="DR495" s="30"/>
      <c r="DS495" s="30"/>
      <c r="DT495" s="30"/>
      <c r="DU495" s="30"/>
      <c r="DV495" s="30"/>
      <c r="DW495" s="30"/>
      <c r="DX495" s="30"/>
      <c r="DY495" s="30"/>
      <c r="DZ495" s="30"/>
      <c r="EA495" s="30"/>
      <c r="EB495" s="30"/>
      <c r="EC495" s="30"/>
      <c r="ED495" s="30"/>
      <c r="EE495" s="30"/>
      <c r="EF495" s="30"/>
      <c r="EG495" s="30"/>
      <c r="EH495" s="30"/>
      <c r="EI495" s="30"/>
      <c r="EJ495" s="30"/>
      <c r="EK495" s="30"/>
      <c r="EL495" s="30"/>
      <c r="EM495" s="30"/>
      <c r="EN495" s="30"/>
      <c r="EO495" s="30"/>
      <c r="EP495" s="30"/>
      <c r="EQ495" s="30"/>
      <c r="ER495" s="30"/>
      <c r="ES495" s="30"/>
      <c r="ET495" s="30"/>
      <c r="EU495" s="30"/>
      <c r="EV495" s="30"/>
      <c r="EW495" s="30"/>
      <c r="EX495" s="30"/>
      <c r="EY495" s="30"/>
      <c r="EZ495" s="30"/>
      <c r="FA495" s="30"/>
      <c r="FB495" s="30"/>
      <c r="FC495" s="30"/>
      <c r="FD495" s="30"/>
      <c r="FE495" s="30"/>
      <c r="FF495" s="30"/>
      <c r="FG495" s="30"/>
      <c r="FH495" s="30"/>
      <c r="FI495" s="30"/>
      <c r="FJ495" s="30"/>
      <c r="FK495" s="30"/>
      <c r="FL495" s="30"/>
      <c r="FM495" s="30"/>
      <c r="FN495" s="30"/>
      <c r="FO495" s="30"/>
      <c r="FP495" s="30"/>
      <c r="FQ495" s="30"/>
      <c r="FR495" s="30"/>
      <c r="FS495" s="30"/>
      <c r="FT495" s="30"/>
      <c r="FU495" s="30"/>
      <c r="FV495" s="30"/>
      <c r="FW495" s="30"/>
      <c r="FX495" s="30"/>
      <c r="FY495" s="30"/>
      <c r="FZ495" s="30"/>
      <c r="GA495" s="30"/>
      <c r="GB495" s="30"/>
      <c r="GC495" s="30"/>
      <c r="GD495" s="30"/>
      <c r="GE495" s="30"/>
      <c r="GF495" s="30"/>
      <c r="GG495" s="30"/>
      <c r="GH495" s="30"/>
      <c r="GI495" s="30"/>
      <c r="GJ495" s="30"/>
      <c r="GK495" s="30"/>
      <c r="GL495" s="30"/>
      <c r="GM495" s="30"/>
      <c r="GN495" s="30"/>
      <c r="GO495" s="30"/>
      <c r="GP495" s="30"/>
      <c r="GQ495" s="30"/>
      <c r="GR495" s="30"/>
      <c r="GS495" s="30"/>
      <c r="GT495" s="30"/>
      <c r="GU495" s="30"/>
      <c r="GV495" s="30"/>
      <c r="GW495" s="30"/>
      <c r="GX495" s="30"/>
      <c r="GY495" s="30"/>
      <c r="GZ495" s="30"/>
      <c r="HA495" s="30"/>
      <c r="HB495" s="30"/>
      <c r="HC495" s="30"/>
      <c r="HD495" s="30"/>
      <c r="HE495" s="30"/>
      <c r="HF495" s="30"/>
      <c r="HG495" s="30"/>
      <c r="HH495" s="30"/>
      <c r="HI495" s="30"/>
      <c r="HJ495" s="30"/>
      <c r="HK495" s="30"/>
      <c r="HL495" s="30"/>
      <c r="HM495" s="30"/>
      <c r="HN495" s="30"/>
      <c r="HO495" s="30"/>
      <c r="HP495" s="30"/>
      <c r="HQ495" s="30"/>
      <c r="HR495" s="30"/>
      <c r="HS495" s="30"/>
      <c r="HT495" s="30"/>
      <c r="HU495" s="30"/>
      <c r="HV495" s="30"/>
      <c r="HW495" s="30"/>
      <c r="HX495" s="30"/>
      <c r="HY495" s="30"/>
      <c r="HZ495" s="30"/>
      <c r="IA495" s="30"/>
      <c r="IB495" s="30"/>
      <c r="IC495" s="30"/>
      <c r="ID495" s="30"/>
      <c r="IE495" s="30"/>
      <c r="IF495" s="30"/>
      <c r="IG495" s="30"/>
      <c r="IH495" s="30"/>
      <c r="II495" s="30"/>
      <c r="IJ495" s="30"/>
      <c r="IK495" s="30"/>
      <c r="IL495" s="30"/>
      <c r="IM495" s="30"/>
      <c r="IN495" s="30"/>
      <c r="IO495" s="30"/>
      <c r="IP495" s="30"/>
      <c r="IQ495" s="30"/>
      <c r="IR495" s="30"/>
      <c r="IS495" s="30"/>
      <c r="IT495" s="30"/>
      <c r="IU495" s="30"/>
      <c r="IV495" s="30"/>
      <c r="IW495" s="30"/>
      <c r="IX495" s="30"/>
      <c r="IY495" s="30"/>
      <c r="IZ495" s="30"/>
      <c r="JA495" s="30"/>
      <c r="JB495" s="30"/>
      <c r="JC495" s="30"/>
      <c r="JD495" s="30"/>
      <c r="JE495" s="30"/>
      <c r="JF495" s="30"/>
      <c r="JG495" s="30"/>
      <c r="JH495" s="30"/>
      <c r="JI495" s="30"/>
      <c r="JJ495" s="30"/>
      <c r="JK495" s="30"/>
      <c r="JL495" s="30"/>
      <c r="JM495" s="30"/>
      <c r="JN495" s="30"/>
      <c r="JO495" s="30"/>
      <c r="JP495" s="30"/>
      <c r="JQ495" s="30"/>
      <c r="JR495" s="30"/>
      <c r="JS495" s="30"/>
      <c r="JT495" s="30"/>
      <c r="JU495" s="30"/>
      <c r="JV495" s="30"/>
      <c r="JW495" s="30"/>
      <c r="JX495" s="30"/>
      <c r="JY495" s="30"/>
      <c r="JZ495" s="30"/>
      <c r="KA495" s="30"/>
      <c r="KB495" s="30"/>
      <c r="KC495" s="30"/>
      <c r="KD495" s="30"/>
      <c r="KE495" s="30"/>
      <c r="KF495" s="30"/>
      <c r="KG495" s="30"/>
      <c r="KH495" s="30"/>
      <c r="KI495" s="30"/>
      <c r="KJ495" s="30"/>
      <c r="KK495" s="30"/>
      <c r="KL495" s="30"/>
      <c r="KM495" s="30"/>
      <c r="KN495" s="30"/>
      <c r="KO495" s="30"/>
      <c r="KP495" s="30"/>
      <c r="KQ495" s="30"/>
      <c r="KR495" s="30"/>
      <c r="KS495" s="30"/>
      <c r="KT495" s="30"/>
      <c r="KU495" s="30"/>
      <c r="KV495" s="30"/>
      <c r="KW495" s="30"/>
      <c r="KX495" s="30"/>
      <c r="KY495" s="30"/>
      <c r="KZ495" s="30"/>
      <c r="LA495" s="30"/>
      <c r="LB495" s="30"/>
      <c r="LC495" s="30"/>
      <c r="LD495" s="30"/>
      <c r="LE495" s="30"/>
      <c r="LF495" s="30"/>
      <c r="LG495" s="30"/>
      <c r="LH495" s="30"/>
      <c r="LI495" s="30"/>
      <c r="LJ495" s="30"/>
      <c r="LK495" s="30"/>
      <c r="LL495" s="30"/>
      <c r="LM495" s="30"/>
      <c r="LN495" s="30"/>
      <c r="LO495" s="30"/>
      <c r="LP495" s="30"/>
      <c r="LQ495" s="30"/>
      <c r="LR495" s="30"/>
      <c r="LS495" s="30"/>
      <c r="LT495" s="30"/>
    </row>
    <row r="496" spans="1:332" s="31" customFormat="1" ht="94.5" x14ac:dyDescent="0.25">
      <c r="A496" s="697" t="str">
        <f>CONCATENATE(MUEBLES2[[#This Row],[No..]],"-",MUEBLES2[[#This Row],[No. Area ]],"-",MUEBLES2[[#This Row],[No. Del Bien ]],"-",MUEBLES2[[#This Row],[No. Consecutivo del Bien ]],"-",MUEBLES2[[#This Row],[No. de inventario]])</f>
        <v>01-14-221-015-0490</v>
      </c>
      <c r="B496" s="495"/>
      <c r="C496" s="495" t="s">
        <v>7213</v>
      </c>
      <c r="D496" s="494" t="s">
        <v>4060</v>
      </c>
      <c r="E496" s="495" t="str">
        <f>VLOOKUP(MUEBLES2[[#This Row],[No..]],EDIFICIOS[],2,FALSE)</f>
        <v>PALACIO MUNICIPAL</v>
      </c>
      <c r="F496" s="495" t="str">
        <f>VLOOKUP(MUEBLES2[[#This Row],[No..]],EDIFICIOS[],3,FALSE)</f>
        <v>PALACIO MUNICIPAL, S/N, COLONIA CENTRO</v>
      </c>
      <c r="G496" s="496" t="s">
        <v>4259</v>
      </c>
      <c r="H496" s="494" t="str">
        <f>VLOOKUP(MUEBLES2[[#This Row],[No. Area ]],AREAS[],2,FALSE)</f>
        <v>ADMINISTRACIÓN MUNICIPAL</v>
      </c>
      <c r="I496" s="496" t="str">
        <f>VLOOKUP(MUEBLES2[[#This Row],[No. Area ]],AREAS[],5,FALSE)</f>
        <v>C. DAVID PÉREZ ALONSO</v>
      </c>
      <c r="J496" s="496"/>
      <c r="K496" s="494" t="e">
        <f>VLOOKUP(MUEBLES2[[#This Row],[Núm. De nomina]],PERSONAL[],2,FALSE)</f>
        <v>#N/A</v>
      </c>
      <c r="L496" s="496" t="e">
        <f>VLOOKUP(MUEBLES2[[#This Row],[Núm. De nomina]],PERSONAL[],3,FALSE)</f>
        <v>#N/A</v>
      </c>
      <c r="M496" s="494" t="s">
        <v>4854</v>
      </c>
      <c r="N496" s="530" t="s">
        <v>4706</v>
      </c>
      <c r="O496" s="497" t="str">
        <f>VLOOKUP(MUEBLES2[[#This Row],[No. Del Bien ]],BIENES[],2,FALSE)</f>
        <v>PALA</v>
      </c>
      <c r="P496" s="499" t="s">
        <v>1471</v>
      </c>
      <c r="Q496" s="529" t="s">
        <v>5432</v>
      </c>
      <c r="R496" s="494" t="s">
        <v>204</v>
      </c>
      <c r="S496" s="494" t="s">
        <v>1468</v>
      </c>
      <c r="T496" s="494">
        <v>17162</v>
      </c>
      <c r="U496" s="510" t="s">
        <v>1469</v>
      </c>
      <c r="V496" s="532">
        <v>44370</v>
      </c>
      <c r="W496" s="528"/>
      <c r="X496" s="528"/>
      <c r="Y496" s="528"/>
      <c r="Z496" s="510" t="s">
        <v>1405</v>
      </c>
      <c r="AA496" s="546" t="s">
        <v>7855</v>
      </c>
      <c r="AB496" s="702">
        <v>184.99</v>
      </c>
      <c r="AC496" s="600" t="s">
        <v>7855</v>
      </c>
      <c r="AD496" s="30"/>
      <c r="AE496" s="30"/>
      <c r="AF496" s="30"/>
      <c r="AG496" s="30"/>
      <c r="AH496" s="30"/>
      <c r="AI496" s="30"/>
      <c r="AJ496" s="30"/>
      <c r="AK496" s="30"/>
      <c r="AL496" s="30"/>
      <c r="AM496" s="30"/>
      <c r="AN496" s="30"/>
      <c r="AO496" s="30"/>
      <c r="AP496" s="30"/>
      <c r="AQ496" s="30"/>
      <c r="AR496" s="30"/>
      <c r="AS496" s="30"/>
      <c r="AT496" s="30"/>
      <c r="AU496" s="30"/>
      <c r="AV496" s="30"/>
      <c r="AW496" s="30"/>
      <c r="AX496" s="30"/>
      <c r="AY496" s="30"/>
      <c r="AZ496" s="30"/>
      <c r="BA496" s="30"/>
      <c r="BB496" s="30"/>
      <c r="BC496" s="30"/>
      <c r="BD496" s="30"/>
      <c r="BE496" s="30"/>
      <c r="BF496" s="30"/>
      <c r="BG496" s="30"/>
      <c r="BH496" s="30"/>
      <c r="BI496" s="30"/>
      <c r="BJ496" s="30"/>
      <c r="BK496" s="30"/>
      <c r="BL496" s="30"/>
      <c r="BM496" s="30"/>
      <c r="BN496" s="30"/>
      <c r="BO496" s="30"/>
      <c r="BP496" s="30"/>
      <c r="BQ496" s="30"/>
      <c r="BR496" s="30"/>
      <c r="BS496" s="30"/>
      <c r="BT496" s="30"/>
      <c r="BU496" s="30"/>
      <c r="BV496" s="30"/>
      <c r="BW496" s="30"/>
      <c r="BX496" s="30"/>
      <c r="BY496" s="30"/>
      <c r="BZ496" s="30"/>
      <c r="CA496" s="30"/>
      <c r="CB496" s="30"/>
      <c r="CC496" s="30"/>
      <c r="CD496" s="30"/>
      <c r="CE496" s="30"/>
      <c r="CF496" s="30"/>
      <c r="CG496" s="30"/>
      <c r="CH496" s="30"/>
      <c r="CI496" s="30"/>
      <c r="CJ496" s="30"/>
      <c r="CK496" s="30"/>
      <c r="CL496" s="30"/>
      <c r="CM496" s="30"/>
      <c r="CN496" s="30"/>
      <c r="CO496" s="30"/>
      <c r="CP496" s="30"/>
      <c r="CQ496" s="30"/>
      <c r="CR496" s="30"/>
      <c r="CS496" s="30"/>
      <c r="CT496" s="30"/>
      <c r="CU496" s="30"/>
      <c r="CV496" s="30"/>
      <c r="CW496" s="30"/>
      <c r="CX496" s="30"/>
      <c r="CY496" s="30"/>
      <c r="CZ496" s="30"/>
      <c r="DA496" s="30"/>
      <c r="DB496" s="30"/>
      <c r="DC496" s="30"/>
      <c r="DD496" s="30"/>
      <c r="DE496" s="30"/>
      <c r="DF496" s="30"/>
      <c r="DG496" s="30"/>
      <c r="DH496" s="30"/>
      <c r="DI496" s="30"/>
      <c r="DJ496" s="30"/>
      <c r="DK496" s="30"/>
      <c r="DL496" s="30"/>
      <c r="DM496" s="30"/>
      <c r="DN496" s="30"/>
      <c r="DO496" s="30"/>
      <c r="DP496" s="30"/>
      <c r="DQ496" s="30"/>
      <c r="DR496" s="30"/>
      <c r="DS496" s="30"/>
      <c r="DT496" s="30"/>
      <c r="DU496" s="30"/>
      <c r="DV496" s="30"/>
      <c r="DW496" s="30"/>
      <c r="DX496" s="30"/>
      <c r="DY496" s="30"/>
      <c r="DZ496" s="30"/>
      <c r="EA496" s="30"/>
      <c r="EB496" s="30"/>
      <c r="EC496" s="30"/>
      <c r="ED496" s="30"/>
      <c r="EE496" s="30"/>
      <c r="EF496" s="30"/>
      <c r="EG496" s="30"/>
      <c r="EH496" s="30"/>
      <c r="EI496" s="30"/>
      <c r="EJ496" s="30"/>
      <c r="EK496" s="30"/>
      <c r="EL496" s="30"/>
      <c r="EM496" s="30"/>
      <c r="EN496" s="30"/>
      <c r="EO496" s="30"/>
      <c r="EP496" s="30"/>
      <c r="EQ496" s="30"/>
      <c r="ER496" s="30"/>
      <c r="ES496" s="30"/>
      <c r="ET496" s="30"/>
      <c r="EU496" s="30"/>
      <c r="EV496" s="30"/>
      <c r="EW496" s="30"/>
      <c r="EX496" s="30"/>
      <c r="EY496" s="30"/>
      <c r="EZ496" s="30"/>
      <c r="FA496" s="30"/>
      <c r="FB496" s="30"/>
      <c r="FC496" s="30"/>
      <c r="FD496" s="30"/>
      <c r="FE496" s="30"/>
      <c r="FF496" s="30"/>
      <c r="FG496" s="30"/>
      <c r="FH496" s="30"/>
      <c r="FI496" s="30"/>
      <c r="FJ496" s="30"/>
      <c r="FK496" s="30"/>
      <c r="FL496" s="30"/>
      <c r="FM496" s="30"/>
      <c r="FN496" s="30"/>
      <c r="FO496" s="30"/>
      <c r="FP496" s="30"/>
      <c r="FQ496" s="30"/>
      <c r="FR496" s="30"/>
      <c r="FS496" s="30"/>
      <c r="FT496" s="30"/>
      <c r="FU496" s="30"/>
      <c r="FV496" s="30"/>
      <c r="FW496" s="30"/>
      <c r="FX496" s="30"/>
      <c r="FY496" s="30"/>
      <c r="FZ496" s="30"/>
      <c r="GA496" s="30"/>
      <c r="GB496" s="30"/>
      <c r="GC496" s="30"/>
      <c r="GD496" s="30"/>
      <c r="GE496" s="30"/>
      <c r="GF496" s="30"/>
      <c r="GG496" s="30"/>
      <c r="GH496" s="30"/>
      <c r="GI496" s="30"/>
      <c r="GJ496" s="30"/>
      <c r="GK496" s="30"/>
      <c r="GL496" s="30"/>
      <c r="GM496" s="30"/>
      <c r="GN496" s="30"/>
      <c r="GO496" s="30"/>
      <c r="GP496" s="30"/>
      <c r="GQ496" s="30"/>
      <c r="GR496" s="30"/>
      <c r="GS496" s="30"/>
      <c r="GT496" s="30"/>
      <c r="GU496" s="30"/>
      <c r="GV496" s="30"/>
      <c r="GW496" s="30"/>
      <c r="GX496" s="30"/>
      <c r="GY496" s="30"/>
      <c r="GZ496" s="30"/>
      <c r="HA496" s="30"/>
      <c r="HB496" s="30"/>
      <c r="HC496" s="30"/>
      <c r="HD496" s="30"/>
      <c r="HE496" s="30"/>
      <c r="HF496" s="30"/>
      <c r="HG496" s="30"/>
      <c r="HH496" s="30"/>
      <c r="HI496" s="30"/>
      <c r="HJ496" s="30"/>
      <c r="HK496" s="30"/>
      <c r="HL496" s="30"/>
      <c r="HM496" s="30"/>
      <c r="HN496" s="30"/>
      <c r="HO496" s="30"/>
      <c r="HP496" s="30"/>
      <c r="HQ496" s="30"/>
      <c r="HR496" s="30"/>
      <c r="HS496" s="30"/>
      <c r="HT496" s="30"/>
      <c r="HU496" s="30"/>
      <c r="HV496" s="30"/>
      <c r="HW496" s="30"/>
      <c r="HX496" s="30"/>
      <c r="HY496" s="30"/>
      <c r="HZ496" s="30"/>
      <c r="IA496" s="30"/>
      <c r="IB496" s="30"/>
      <c r="IC496" s="30"/>
      <c r="ID496" s="30"/>
      <c r="IE496" s="30"/>
      <c r="IF496" s="30"/>
      <c r="IG496" s="30"/>
      <c r="IH496" s="30"/>
      <c r="II496" s="30"/>
      <c r="IJ496" s="30"/>
      <c r="IK496" s="30"/>
      <c r="IL496" s="30"/>
      <c r="IM496" s="30"/>
      <c r="IN496" s="30"/>
      <c r="IO496" s="30"/>
      <c r="IP496" s="30"/>
      <c r="IQ496" s="30"/>
      <c r="IR496" s="30"/>
      <c r="IS496" s="30"/>
      <c r="IT496" s="30"/>
      <c r="IU496" s="30"/>
      <c r="IV496" s="30"/>
      <c r="IW496" s="30"/>
      <c r="IX496" s="30"/>
      <c r="IY496" s="30"/>
      <c r="IZ496" s="30"/>
      <c r="JA496" s="30"/>
      <c r="JB496" s="30"/>
      <c r="JC496" s="30"/>
      <c r="JD496" s="30"/>
      <c r="JE496" s="30"/>
      <c r="JF496" s="30"/>
      <c r="JG496" s="30"/>
      <c r="JH496" s="30"/>
      <c r="JI496" s="30"/>
      <c r="JJ496" s="30"/>
      <c r="JK496" s="30"/>
      <c r="JL496" s="30"/>
      <c r="JM496" s="30"/>
      <c r="JN496" s="30"/>
      <c r="JO496" s="30"/>
      <c r="JP496" s="30"/>
      <c r="JQ496" s="30"/>
      <c r="JR496" s="30"/>
      <c r="JS496" s="30"/>
      <c r="JT496" s="30"/>
      <c r="JU496" s="30"/>
      <c r="JV496" s="30"/>
      <c r="JW496" s="30"/>
      <c r="JX496" s="30"/>
      <c r="JY496" s="30"/>
      <c r="JZ496" s="30"/>
      <c r="KA496" s="30"/>
      <c r="KB496" s="30"/>
      <c r="KC496" s="30"/>
      <c r="KD496" s="30"/>
      <c r="KE496" s="30"/>
      <c r="KF496" s="30"/>
      <c r="KG496" s="30"/>
      <c r="KH496" s="30"/>
      <c r="KI496" s="30"/>
      <c r="KJ496" s="30"/>
      <c r="KK496" s="30"/>
      <c r="KL496" s="30"/>
      <c r="KM496" s="30"/>
      <c r="KN496" s="30"/>
      <c r="KO496" s="30"/>
      <c r="KP496" s="30"/>
      <c r="KQ496" s="30"/>
      <c r="KR496" s="30"/>
      <c r="KS496" s="30"/>
      <c r="KT496" s="30"/>
      <c r="KU496" s="30"/>
      <c r="KV496" s="30"/>
      <c r="KW496" s="30"/>
      <c r="KX496" s="30"/>
      <c r="KY496" s="30"/>
      <c r="KZ496" s="30"/>
      <c r="LA496" s="30"/>
      <c r="LB496" s="30"/>
      <c r="LC496" s="30"/>
      <c r="LD496" s="30"/>
      <c r="LE496" s="30"/>
      <c r="LF496" s="30"/>
      <c r="LG496" s="30"/>
      <c r="LH496" s="30"/>
      <c r="LI496" s="30"/>
      <c r="LJ496" s="30"/>
      <c r="LK496" s="30"/>
      <c r="LL496" s="30"/>
      <c r="LM496" s="30"/>
      <c r="LN496" s="30"/>
      <c r="LO496" s="30"/>
      <c r="LP496" s="30"/>
      <c r="LQ496" s="30"/>
      <c r="LR496" s="30"/>
      <c r="LS496" s="30"/>
      <c r="LT496" s="30"/>
    </row>
    <row r="497" spans="1:332" s="31" customFormat="1" ht="94.5" x14ac:dyDescent="0.25">
      <c r="A497" s="697" t="str">
        <f>CONCATENATE(MUEBLES2[[#This Row],[No..]],"-",MUEBLES2[[#This Row],[No. Area ]],"-",MUEBLES2[[#This Row],[No. Del Bien ]],"-",MUEBLES2[[#This Row],[No. Consecutivo del Bien ]],"-",MUEBLES2[[#This Row],[No. de inventario]])</f>
        <v>01-14-221-016-0491</v>
      </c>
      <c r="B497" s="495"/>
      <c r="C497" s="495" t="s">
        <v>7214</v>
      </c>
      <c r="D497" s="494" t="s">
        <v>4060</v>
      </c>
      <c r="E497" s="495" t="str">
        <f>VLOOKUP(MUEBLES2[[#This Row],[No..]],EDIFICIOS[],2,FALSE)</f>
        <v>PALACIO MUNICIPAL</v>
      </c>
      <c r="F497" s="495" t="str">
        <f>VLOOKUP(MUEBLES2[[#This Row],[No..]],EDIFICIOS[],3,FALSE)</f>
        <v>PALACIO MUNICIPAL, S/N, COLONIA CENTRO</v>
      </c>
      <c r="G497" s="496" t="s">
        <v>4259</v>
      </c>
      <c r="H497" s="494" t="str">
        <f>VLOOKUP(MUEBLES2[[#This Row],[No. Area ]],AREAS[],2,FALSE)</f>
        <v>ADMINISTRACIÓN MUNICIPAL</v>
      </c>
      <c r="I497" s="496" t="str">
        <f>VLOOKUP(MUEBLES2[[#This Row],[No. Area ]],AREAS[],5,FALSE)</f>
        <v>C. DAVID PÉREZ ALONSO</v>
      </c>
      <c r="J497" s="496"/>
      <c r="K497" s="494" t="e">
        <f>VLOOKUP(MUEBLES2[[#This Row],[Núm. De nomina]],PERSONAL[],2,FALSE)</f>
        <v>#N/A</v>
      </c>
      <c r="L497" s="496" t="e">
        <f>VLOOKUP(MUEBLES2[[#This Row],[Núm. De nomina]],PERSONAL[],3,FALSE)</f>
        <v>#N/A</v>
      </c>
      <c r="M497" s="494" t="s">
        <v>4854</v>
      </c>
      <c r="N497" s="530" t="s">
        <v>4707</v>
      </c>
      <c r="O497" s="497" t="str">
        <f>VLOOKUP(MUEBLES2[[#This Row],[No. Del Bien ]],BIENES[],2,FALSE)</f>
        <v>PALA</v>
      </c>
      <c r="P497" s="499" t="s">
        <v>1471</v>
      </c>
      <c r="Q497" s="529" t="s">
        <v>5433</v>
      </c>
      <c r="R497" s="494" t="s">
        <v>204</v>
      </c>
      <c r="S497" s="494" t="s">
        <v>1468</v>
      </c>
      <c r="T497" s="494">
        <v>17162</v>
      </c>
      <c r="U497" s="510" t="s">
        <v>1469</v>
      </c>
      <c r="V497" s="532">
        <v>44370</v>
      </c>
      <c r="W497" s="528"/>
      <c r="X497" s="528"/>
      <c r="Y497" s="528"/>
      <c r="Z497" s="510" t="s">
        <v>1405</v>
      </c>
      <c r="AA497" s="546" t="s">
        <v>7855</v>
      </c>
      <c r="AB497" s="702">
        <v>184.99</v>
      </c>
      <c r="AC497" s="600" t="s">
        <v>7855</v>
      </c>
      <c r="AD497" s="30"/>
      <c r="AE497" s="30"/>
      <c r="AF497" s="30"/>
      <c r="AG497" s="30"/>
      <c r="AH497" s="30"/>
      <c r="AI497" s="30"/>
      <c r="AJ497" s="30"/>
      <c r="AK497" s="30"/>
      <c r="AL497" s="30"/>
      <c r="AM497" s="30"/>
      <c r="AN497" s="30"/>
      <c r="AO497" s="30"/>
      <c r="AP497" s="30"/>
      <c r="AQ497" s="30"/>
      <c r="AR497" s="30"/>
      <c r="AS497" s="30"/>
      <c r="AT497" s="30"/>
      <c r="AU497" s="30"/>
      <c r="AV497" s="30"/>
      <c r="AW497" s="30"/>
      <c r="AX497" s="30"/>
      <c r="AY497" s="30"/>
      <c r="AZ497" s="30"/>
      <c r="BA497" s="30"/>
      <c r="BB497" s="30"/>
      <c r="BC497" s="30"/>
      <c r="BD497" s="30"/>
      <c r="BE497" s="30"/>
      <c r="BF497" s="30"/>
      <c r="BG497" s="30"/>
      <c r="BH497" s="30"/>
      <c r="BI497" s="30"/>
      <c r="BJ497" s="30"/>
      <c r="BK497" s="30"/>
      <c r="BL497" s="30"/>
      <c r="BM497" s="30"/>
      <c r="BN497" s="30"/>
      <c r="BO497" s="30"/>
      <c r="BP497" s="30"/>
      <c r="BQ497" s="30"/>
      <c r="BR497" s="30"/>
      <c r="BS497" s="30"/>
      <c r="BT497" s="30"/>
      <c r="BU497" s="30"/>
      <c r="BV497" s="30"/>
      <c r="BW497" s="30"/>
      <c r="BX497" s="30"/>
      <c r="BY497" s="30"/>
      <c r="BZ497" s="30"/>
      <c r="CA497" s="30"/>
      <c r="CB497" s="30"/>
      <c r="CC497" s="30"/>
      <c r="CD497" s="30"/>
      <c r="CE497" s="30"/>
      <c r="CF497" s="30"/>
      <c r="CG497" s="30"/>
      <c r="CH497" s="30"/>
      <c r="CI497" s="30"/>
      <c r="CJ497" s="30"/>
      <c r="CK497" s="30"/>
      <c r="CL497" s="30"/>
      <c r="CM497" s="30"/>
      <c r="CN497" s="30"/>
      <c r="CO497" s="30"/>
      <c r="CP497" s="30"/>
      <c r="CQ497" s="30"/>
      <c r="CR497" s="30"/>
      <c r="CS497" s="30"/>
      <c r="CT497" s="30"/>
      <c r="CU497" s="30"/>
      <c r="CV497" s="30"/>
      <c r="CW497" s="30"/>
      <c r="CX497" s="30"/>
      <c r="CY497" s="30"/>
      <c r="CZ497" s="30"/>
      <c r="DA497" s="30"/>
      <c r="DB497" s="30"/>
      <c r="DC497" s="30"/>
      <c r="DD497" s="30"/>
      <c r="DE497" s="30"/>
      <c r="DF497" s="30"/>
      <c r="DG497" s="30"/>
      <c r="DH497" s="30"/>
      <c r="DI497" s="30"/>
      <c r="DJ497" s="30"/>
      <c r="DK497" s="30"/>
      <c r="DL497" s="30"/>
      <c r="DM497" s="30"/>
      <c r="DN497" s="30"/>
      <c r="DO497" s="30"/>
      <c r="DP497" s="30"/>
      <c r="DQ497" s="30"/>
      <c r="DR497" s="30"/>
      <c r="DS497" s="30"/>
      <c r="DT497" s="30"/>
      <c r="DU497" s="30"/>
      <c r="DV497" s="30"/>
      <c r="DW497" s="30"/>
      <c r="DX497" s="30"/>
      <c r="DY497" s="30"/>
      <c r="DZ497" s="30"/>
      <c r="EA497" s="30"/>
      <c r="EB497" s="30"/>
      <c r="EC497" s="30"/>
      <c r="ED497" s="30"/>
      <c r="EE497" s="30"/>
      <c r="EF497" s="30"/>
      <c r="EG497" s="30"/>
      <c r="EH497" s="30"/>
      <c r="EI497" s="30"/>
      <c r="EJ497" s="30"/>
      <c r="EK497" s="30"/>
      <c r="EL497" s="30"/>
      <c r="EM497" s="30"/>
      <c r="EN497" s="30"/>
      <c r="EO497" s="30"/>
      <c r="EP497" s="30"/>
      <c r="EQ497" s="30"/>
      <c r="ER497" s="30"/>
      <c r="ES497" s="30"/>
      <c r="ET497" s="30"/>
      <c r="EU497" s="30"/>
      <c r="EV497" s="30"/>
      <c r="EW497" s="30"/>
      <c r="EX497" s="30"/>
      <c r="EY497" s="30"/>
      <c r="EZ497" s="30"/>
      <c r="FA497" s="30"/>
      <c r="FB497" s="30"/>
      <c r="FC497" s="30"/>
      <c r="FD497" s="30"/>
      <c r="FE497" s="30"/>
      <c r="FF497" s="30"/>
      <c r="FG497" s="30"/>
      <c r="FH497" s="30"/>
      <c r="FI497" s="30"/>
      <c r="FJ497" s="30"/>
      <c r="FK497" s="30"/>
      <c r="FL497" s="30"/>
      <c r="FM497" s="30"/>
      <c r="FN497" s="30"/>
      <c r="FO497" s="30"/>
      <c r="FP497" s="30"/>
      <c r="FQ497" s="30"/>
      <c r="FR497" s="30"/>
      <c r="FS497" s="30"/>
      <c r="FT497" s="30"/>
      <c r="FU497" s="30"/>
      <c r="FV497" s="30"/>
      <c r="FW497" s="30"/>
      <c r="FX497" s="30"/>
      <c r="FY497" s="30"/>
      <c r="FZ497" s="30"/>
      <c r="GA497" s="30"/>
      <c r="GB497" s="30"/>
      <c r="GC497" s="30"/>
      <c r="GD497" s="30"/>
      <c r="GE497" s="30"/>
      <c r="GF497" s="30"/>
      <c r="GG497" s="30"/>
      <c r="GH497" s="30"/>
      <c r="GI497" s="30"/>
      <c r="GJ497" s="30"/>
      <c r="GK497" s="30"/>
      <c r="GL497" s="30"/>
      <c r="GM497" s="30"/>
      <c r="GN497" s="30"/>
      <c r="GO497" s="30"/>
      <c r="GP497" s="30"/>
      <c r="GQ497" s="30"/>
      <c r="GR497" s="30"/>
      <c r="GS497" s="30"/>
      <c r="GT497" s="30"/>
      <c r="GU497" s="30"/>
      <c r="GV497" s="30"/>
      <c r="GW497" s="30"/>
      <c r="GX497" s="30"/>
      <c r="GY497" s="30"/>
      <c r="GZ497" s="30"/>
      <c r="HA497" s="30"/>
      <c r="HB497" s="30"/>
      <c r="HC497" s="30"/>
      <c r="HD497" s="30"/>
      <c r="HE497" s="30"/>
      <c r="HF497" s="30"/>
      <c r="HG497" s="30"/>
      <c r="HH497" s="30"/>
      <c r="HI497" s="30"/>
      <c r="HJ497" s="30"/>
      <c r="HK497" s="30"/>
      <c r="HL497" s="30"/>
      <c r="HM497" s="30"/>
      <c r="HN497" s="30"/>
      <c r="HO497" s="30"/>
      <c r="HP497" s="30"/>
      <c r="HQ497" s="30"/>
      <c r="HR497" s="30"/>
      <c r="HS497" s="30"/>
      <c r="HT497" s="30"/>
      <c r="HU497" s="30"/>
      <c r="HV497" s="30"/>
      <c r="HW497" s="30"/>
      <c r="HX497" s="30"/>
      <c r="HY497" s="30"/>
      <c r="HZ497" s="30"/>
      <c r="IA497" s="30"/>
      <c r="IB497" s="30"/>
      <c r="IC497" s="30"/>
      <c r="ID497" s="30"/>
      <c r="IE497" s="30"/>
      <c r="IF497" s="30"/>
      <c r="IG497" s="30"/>
      <c r="IH497" s="30"/>
      <c r="II497" s="30"/>
      <c r="IJ497" s="30"/>
      <c r="IK497" s="30"/>
      <c r="IL497" s="30"/>
      <c r="IM497" s="30"/>
      <c r="IN497" s="30"/>
      <c r="IO497" s="30"/>
      <c r="IP497" s="30"/>
      <c r="IQ497" s="30"/>
      <c r="IR497" s="30"/>
      <c r="IS497" s="30"/>
      <c r="IT497" s="30"/>
      <c r="IU497" s="30"/>
      <c r="IV497" s="30"/>
      <c r="IW497" s="30"/>
      <c r="IX497" s="30"/>
      <c r="IY497" s="30"/>
      <c r="IZ497" s="30"/>
      <c r="JA497" s="30"/>
      <c r="JB497" s="30"/>
      <c r="JC497" s="30"/>
      <c r="JD497" s="30"/>
      <c r="JE497" s="30"/>
      <c r="JF497" s="30"/>
      <c r="JG497" s="30"/>
      <c r="JH497" s="30"/>
      <c r="JI497" s="30"/>
      <c r="JJ497" s="30"/>
      <c r="JK497" s="30"/>
      <c r="JL497" s="30"/>
      <c r="JM497" s="30"/>
      <c r="JN497" s="30"/>
      <c r="JO497" s="30"/>
      <c r="JP497" s="30"/>
      <c r="JQ497" s="30"/>
      <c r="JR497" s="30"/>
      <c r="JS497" s="30"/>
      <c r="JT497" s="30"/>
      <c r="JU497" s="30"/>
      <c r="JV497" s="30"/>
      <c r="JW497" s="30"/>
      <c r="JX497" s="30"/>
      <c r="JY497" s="30"/>
      <c r="JZ497" s="30"/>
      <c r="KA497" s="30"/>
      <c r="KB497" s="30"/>
      <c r="KC497" s="30"/>
      <c r="KD497" s="30"/>
      <c r="KE497" s="30"/>
      <c r="KF497" s="30"/>
      <c r="KG497" s="30"/>
      <c r="KH497" s="30"/>
      <c r="KI497" s="30"/>
      <c r="KJ497" s="30"/>
      <c r="KK497" s="30"/>
      <c r="KL497" s="30"/>
      <c r="KM497" s="30"/>
      <c r="KN497" s="30"/>
      <c r="KO497" s="30"/>
      <c r="KP497" s="30"/>
      <c r="KQ497" s="30"/>
      <c r="KR497" s="30"/>
      <c r="KS497" s="30"/>
      <c r="KT497" s="30"/>
      <c r="KU497" s="30"/>
      <c r="KV497" s="30"/>
      <c r="KW497" s="30"/>
      <c r="KX497" s="30"/>
      <c r="KY497" s="30"/>
      <c r="KZ497" s="30"/>
      <c r="LA497" s="30"/>
      <c r="LB497" s="30"/>
      <c r="LC497" s="30"/>
      <c r="LD497" s="30"/>
      <c r="LE497" s="30"/>
      <c r="LF497" s="30"/>
      <c r="LG497" s="30"/>
      <c r="LH497" s="30"/>
      <c r="LI497" s="30"/>
      <c r="LJ497" s="30"/>
      <c r="LK497" s="30"/>
      <c r="LL497" s="30"/>
      <c r="LM497" s="30"/>
      <c r="LN497" s="30"/>
      <c r="LO497" s="30"/>
      <c r="LP497" s="30"/>
      <c r="LQ497" s="30"/>
      <c r="LR497" s="30"/>
      <c r="LS497" s="30"/>
      <c r="LT497" s="30"/>
    </row>
    <row r="498" spans="1:332" s="31" customFormat="1" ht="94.5" x14ac:dyDescent="0.25">
      <c r="A498" s="677" t="str">
        <f>CONCATENATE(MUEBLES2[[#This Row],[No..]],"-",MUEBLES2[[#This Row],[No. Area ]],"-",MUEBLES2[[#This Row],[No. Del Bien ]],"-",MUEBLES2[[#This Row],[No. Consecutivo del Bien ]],"-",MUEBLES2[[#This Row],[No. de inventario]])</f>
        <v>01-14-316-002-0492</v>
      </c>
      <c r="B498" s="495"/>
      <c r="C498" s="495" t="s">
        <v>7215</v>
      </c>
      <c r="D498" s="494" t="s">
        <v>4060</v>
      </c>
      <c r="E498" s="495" t="str">
        <f>VLOOKUP(MUEBLES2[[#This Row],[No..]],EDIFICIOS[],2,FALSE)</f>
        <v>PALACIO MUNICIPAL</v>
      </c>
      <c r="F498" s="495" t="str">
        <f>VLOOKUP(MUEBLES2[[#This Row],[No..]],EDIFICIOS[],3,FALSE)</f>
        <v>PALACIO MUNICIPAL, S/N, COLONIA CENTRO</v>
      </c>
      <c r="G498" s="496" t="s">
        <v>4259</v>
      </c>
      <c r="H498" s="494" t="str">
        <f>VLOOKUP(MUEBLES2[[#This Row],[No. Area ]],AREAS[],2,FALSE)</f>
        <v>ADMINISTRACIÓN MUNICIPAL</v>
      </c>
      <c r="I498" s="496" t="str">
        <f>VLOOKUP(MUEBLES2[[#This Row],[No. Area ]],AREAS[],5,FALSE)</f>
        <v>C. DAVID PÉREZ ALONSO</v>
      </c>
      <c r="J498" s="496"/>
      <c r="K498" s="494" t="e">
        <f>VLOOKUP(MUEBLES2[[#This Row],[Núm. De nomina]],PERSONAL[],2,FALSE)</f>
        <v>#N/A</v>
      </c>
      <c r="L498" s="496" t="e">
        <f>VLOOKUP(MUEBLES2[[#This Row],[Núm. De nomina]],PERSONAL[],3,FALSE)</f>
        <v>#N/A</v>
      </c>
      <c r="M498" s="494" t="s">
        <v>4949</v>
      </c>
      <c r="N498" s="530" t="s">
        <v>4693</v>
      </c>
      <c r="O498" s="497" t="str">
        <f>VLOOKUP(MUEBLES2[[#This Row],[No. Del Bien ]],BIENES[],2,FALSE)</f>
        <v>ZAPAPICO</v>
      </c>
      <c r="P498" s="499" t="s">
        <v>1472</v>
      </c>
      <c r="Q498" s="529" t="s">
        <v>5434</v>
      </c>
      <c r="R498" s="494" t="s">
        <v>204</v>
      </c>
      <c r="S498" s="494" t="s">
        <v>1468</v>
      </c>
      <c r="T498" s="494">
        <v>18646</v>
      </c>
      <c r="U498" s="494"/>
      <c r="V498" s="532">
        <v>44370</v>
      </c>
      <c r="W498" s="528"/>
      <c r="X498" s="528"/>
      <c r="Y498" s="528"/>
      <c r="Z498" s="510" t="s">
        <v>1405</v>
      </c>
      <c r="AA498" s="510"/>
      <c r="AB498" s="702">
        <v>274.99</v>
      </c>
      <c r="AC498" s="600" t="s">
        <v>1469</v>
      </c>
      <c r="AD498" s="30"/>
      <c r="AE498" s="30"/>
      <c r="AF498" s="30"/>
      <c r="AG498" s="30"/>
      <c r="AH498" s="30"/>
      <c r="AI498" s="30"/>
      <c r="AJ498" s="30"/>
      <c r="AK498" s="30"/>
      <c r="AL498" s="30"/>
      <c r="AM498" s="30"/>
      <c r="AN498" s="30"/>
      <c r="AO498" s="30"/>
      <c r="AP498" s="30"/>
      <c r="AQ498" s="30"/>
      <c r="AR498" s="30"/>
      <c r="AS498" s="30"/>
      <c r="AT498" s="30"/>
      <c r="AU498" s="30"/>
      <c r="AV498" s="30"/>
      <c r="AW498" s="30"/>
      <c r="AX498" s="30"/>
      <c r="AY498" s="30"/>
      <c r="AZ498" s="30"/>
      <c r="BA498" s="30"/>
      <c r="BB498" s="30"/>
      <c r="BC498" s="30"/>
      <c r="BD498" s="30"/>
      <c r="BE498" s="30"/>
      <c r="BF498" s="30"/>
      <c r="BG498" s="30"/>
      <c r="BH498" s="30"/>
      <c r="BI498" s="30"/>
      <c r="BJ498" s="30"/>
      <c r="BK498" s="30"/>
      <c r="BL498" s="30"/>
      <c r="BM498" s="30"/>
      <c r="BN498" s="30"/>
      <c r="BO498" s="30"/>
      <c r="BP498" s="30"/>
      <c r="BQ498" s="30"/>
      <c r="BR498" s="30"/>
      <c r="BS498" s="30"/>
      <c r="BT498" s="30"/>
      <c r="BU498" s="30"/>
      <c r="BV498" s="30"/>
      <c r="BW498" s="30"/>
      <c r="BX498" s="30"/>
      <c r="BY498" s="30"/>
      <c r="BZ498" s="30"/>
      <c r="CA498" s="30"/>
      <c r="CB498" s="30"/>
      <c r="CC498" s="30"/>
      <c r="CD498" s="30"/>
      <c r="CE498" s="30"/>
      <c r="CF498" s="30"/>
      <c r="CG498" s="30"/>
      <c r="CH498" s="30"/>
      <c r="CI498" s="30"/>
      <c r="CJ498" s="30"/>
      <c r="CK498" s="30"/>
      <c r="CL498" s="30"/>
      <c r="CM498" s="30"/>
      <c r="CN498" s="30"/>
      <c r="CO498" s="30"/>
      <c r="CP498" s="30"/>
      <c r="CQ498" s="30"/>
      <c r="CR498" s="30"/>
      <c r="CS498" s="30"/>
      <c r="CT498" s="30"/>
      <c r="CU498" s="30"/>
      <c r="CV498" s="30"/>
      <c r="CW498" s="30"/>
      <c r="CX498" s="30"/>
      <c r="CY498" s="30"/>
      <c r="CZ498" s="30"/>
      <c r="DA498" s="30"/>
      <c r="DB498" s="30"/>
      <c r="DC498" s="30"/>
      <c r="DD498" s="30"/>
      <c r="DE498" s="30"/>
      <c r="DF498" s="30"/>
      <c r="DG498" s="30"/>
      <c r="DH498" s="30"/>
      <c r="DI498" s="30"/>
      <c r="DJ498" s="30"/>
      <c r="DK498" s="30"/>
      <c r="DL498" s="30"/>
      <c r="DM498" s="30"/>
      <c r="DN498" s="30"/>
      <c r="DO498" s="30"/>
      <c r="DP498" s="30"/>
      <c r="DQ498" s="30"/>
      <c r="DR498" s="30"/>
      <c r="DS498" s="30"/>
      <c r="DT498" s="30"/>
      <c r="DU498" s="30"/>
      <c r="DV498" s="30"/>
      <c r="DW498" s="30"/>
      <c r="DX498" s="30"/>
      <c r="DY498" s="30"/>
      <c r="DZ498" s="30"/>
      <c r="EA498" s="30"/>
      <c r="EB498" s="30"/>
      <c r="EC498" s="30"/>
      <c r="ED498" s="30"/>
      <c r="EE498" s="30"/>
      <c r="EF498" s="30"/>
      <c r="EG498" s="30"/>
      <c r="EH498" s="30"/>
      <c r="EI498" s="30"/>
      <c r="EJ498" s="30"/>
      <c r="EK498" s="30"/>
      <c r="EL498" s="30"/>
      <c r="EM498" s="30"/>
      <c r="EN498" s="30"/>
      <c r="EO498" s="30"/>
      <c r="EP498" s="30"/>
      <c r="EQ498" s="30"/>
      <c r="ER498" s="30"/>
      <c r="ES498" s="30"/>
      <c r="ET498" s="30"/>
      <c r="EU498" s="30"/>
      <c r="EV498" s="30"/>
      <c r="EW498" s="30"/>
      <c r="EX498" s="30"/>
      <c r="EY498" s="30"/>
      <c r="EZ498" s="30"/>
      <c r="FA498" s="30"/>
      <c r="FB498" s="30"/>
      <c r="FC498" s="30"/>
      <c r="FD498" s="30"/>
      <c r="FE498" s="30"/>
      <c r="FF498" s="30"/>
      <c r="FG498" s="30"/>
      <c r="FH498" s="30"/>
      <c r="FI498" s="30"/>
      <c r="FJ498" s="30"/>
      <c r="FK498" s="30"/>
      <c r="FL498" s="30"/>
      <c r="FM498" s="30"/>
      <c r="FN498" s="30"/>
      <c r="FO498" s="30"/>
      <c r="FP498" s="30"/>
      <c r="FQ498" s="30"/>
      <c r="FR498" s="30"/>
      <c r="FS498" s="30"/>
      <c r="FT498" s="30"/>
      <c r="FU498" s="30"/>
      <c r="FV498" s="30"/>
      <c r="FW498" s="30"/>
      <c r="FX498" s="30"/>
      <c r="FY498" s="30"/>
      <c r="FZ498" s="30"/>
      <c r="GA498" s="30"/>
      <c r="GB498" s="30"/>
      <c r="GC498" s="30"/>
      <c r="GD498" s="30"/>
      <c r="GE498" s="30"/>
      <c r="GF498" s="30"/>
      <c r="GG498" s="30"/>
      <c r="GH498" s="30"/>
      <c r="GI498" s="30"/>
      <c r="GJ498" s="30"/>
      <c r="GK498" s="30"/>
      <c r="GL498" s="30"/>
      <c r="GM498" s="30"/>
      <c r="GN498" s="30"/>
      <c r="GO498" s="30"/>
      <c r="GP498" s="30"/>
      <c r="GQ498" s="30"/>
      <c r="GR498" s="30"/>
      <c r="GS498" s="30"/>
      <c r="GT498" s="30"/>
      <c r="GU498" s="30"/>
      <c r="GV498" s="30"/>
      <c r="GW498" s="30"/>
      <c r="GX498" s="30"/>
      <c r="GY498" s="30"/>
      <c r="GZ498" s="30"/>
      <c r="HA498" s="30"/>
      <c r="HB498" s="30"/>
      <c r="HC498" s="30"/>
      <c r="HD498" s="30"/>
      <c r="HE498" s="30"/>
      <c r="HF498" s="30"/>
      <c r="HG498" s="30"/>
      <c r="HH498" s="30"/>
      <c r="HI498" s="30"/>
      <c r="HJ498" s="30"/>
      <c r="HK498" s="30"/>
      <c r="HL498" s="30"/>
      <c r="HM498" s="30"/>
      <c r="HN498" s="30"/>
      <c r="HO498" s="30"/>
      <c r="HP498" s="30"/>
      <c r="HQ498" s="30"/>
      <c r="HR498" s="30"/>
      <c r="HS498" s="30"/>
      <c r="HT498" s="30"/>
      <c r="HU498" s="30"/>
      <c r="HV498" s="30"/>
      <c r="HW498" s="30"/>
      <c r="HX498" s="30"/>
      <c r="HY498" s="30"/>
      <c r="HZ498" s="30"/>
      <c r="IA498" s="30"/>
      <c r="IB498" s="30"/>
      <c r="IC498" s="30"/>
      <c r="ID498" s="30"/>
      <c r="IE498" s="30"/>
      <c r="IF498" s="30"/>
      <c r="IG498" s="30"/>
      <c r="IH498" s="30"/>
      <c r="II498" s="30"/>
      <c r="IJ498" s="30"/>
      <c r="IK498" s="30"/>
      <c r="IL498" s="30"/>
      <c r="IM498" s="30"/>
      <c r="IN498" s="30"/>
      <c r="IO498" s="30"/>
      <c r="IP498" s="30"/>
      <c r="IQ498" s="30"/>
      <c r="IR498" s="30"/>
      <c r="IS498" s="30"/>
      <c r="IT498" s="30"/>
      <c r="IU498" s="30"/>
      <c r="IV498" s="30"/>
      <c r="IW498" s="30"/>
      <c r="IX498" s="30"/>
      <c r="IY498" s="30"/>
      <c r="IZ498" s="30"/>
      <c r="JA498" s="30"/>
      <c r="JB498" s="30"/>
      <c r="JC498" s="30"/>
      <c r="JD498" s="30"/>
      <c r="JE498" s="30"/>
      <c r="JF498" s="30"/>
      <c r="JG498" s="30"/>
      <c r="JH498" s="30"/>
      <c r="JI498" s="30"/>
      <c r="JJ498" s="30"/>
      <c r="JK498" s="30"/>
      <c r="JL498" s="30"/>
      <c r="JM498" s="30"/>
      <c r="JN498" s="30"/>
      <c r="JO498" s="30"/>
      <c r="JP498" s="30"/>
      <c r="JQ498" s="30"/>
      <c r="JR498" s="30"/>
      <c r="JS498" s="30"/>
      <c r="JT498" s="30"/>
      <c r="JU498" s="30"/>
      <c r="JV498" s="30"/>
      <c r="JW498" s="30"/>
      <c r="JX498" s="30"/>
      <c r="JY498" s="30"/>
      <c r="JZ498" s="30"/>
      <c r="KA498" s="30"/>
      <c r="KB498" s="30"/>
      <c r="KC498" s="30"/>
      <c r="KD498" s="30"/>
      <c r="KE498" s="30"/>
      <c r="KF498" s="30"/>
      <c r="KG498" s="30"/>
      <c r="KH498" s="30"/>
      <c r="KI498" s="30"/>
      <c r="KJ498" s="30"/>
      <c r="KK498" s="30"/>
      <c r="KL498" s="30"/>
      <c r="KM498" s="30"/>
      <c r="KN498" s="30"/>
      <c r="KO498" s="30"/>
      <c r="KP498" s="30"/>
      <c r="KQ498" s="30"/>
      <c r="KR498" s="30"/>
      <c r="KS498" s="30"/>
      <c r="KT498" s="30"/>
      <c r="KU498" s="30"/>
      <c r="KV498" s="30"/>
      <c r="KW498" s="30"/>
      <c r="KX498" s="30"/>
      <c r="KY498" s="30"/>
      <c r="KZ498" s="30"/>
      <c r="LA498" s="30"/>
      <c r="LB498" s="30"/>
      <c r="LC498" s="30"/>
      <c r="LD498" s="30"/>
      <c r="LE498" s="30"/>
      <c r="LF498" s="30"/>
      <c r="LG498" s="30"/>
      <c r="LH498" s="30"/>
      <c r="LI498" s="30"/>
      <c r="LJ498" s="30"/>
      <c r="LK498" s="30"/>
      <c r="LL498" s="30"/>
      <c r="LM498" s="30"/>
      <c r="LN498" s="30"/>
      <c r="LO498" s="30"/>
      <c r="LP498" s="30"/>
      <c r="LQ498" s="30"/>
      <c r="LR498" s="30"/>
      <c r="LS498" s="30"/>
      <c r="LT498" s="30"/>
    </row>
    <row r="499" spans="1:332" s="31" customFormat="1" ht="94.5" x14ac:dyDescent="0.25">
      <c r="A499" s="677" t="str">
        <f>CONCATENATE(MUEBLES2[[#This Row],[No..]],"-",MUEBLES2[[#This Row],[No. Area ]],"-",MUEBLES2[[#This Row],[No. Del Bien ]],"-",MUEBLES2[[#This Row],[No. Consecutivo del Bien ]],"-",MUEBLES2[[#This Row],[No. de inventario]])</f>
        <v>01-14-316-003-0493</v>
      </c>
      <c r="B499" s="495"/>
      <c r="C499" s="495" t="s">
        <v>7216</v>
      </c>
      <c r="D499" s="494" t="s">
        <v>4060</v>
      </c>
      <c r="E499" s="495" t="str">
        <f>VLOOKUP(MUEBLES2[[#This Row],[No..]],EDIFICIOS[],2,FALSE)</f>
        <v>PALACIO MUNICIPAL</v>
      </c>
      <c r="F499" s="495" t="str">
        <f>VLOOKUP(MUEBLES2[[#This Row],[No..]],EDIFICIOS[],3,FALSE)</f>
        <v>PALACIO MUNICIPAL, S/N, COLONIA CENTRO</v>
      </c>
      <c r="G499" s="496" t="s">
        <v>4259</v>
      </c>
      <c r="H499" s="494" t="str">
        <f>VLOOKUP(MUEBLES2[[#This Row],[No. Area ]],AREAS[],2,FALSE)</f>
        <v>ADMINISTRACIÓN MUNICIPAL</v>
      </c>
      <c r="I499" s="496" t="str">
        <f>VLOOKUP(MUEBLES2[[#This Row],[No. Area ]],AREAS[],5,FALSE)</f>
        <v>C. DAVID PÉREZ ALONSO</v>
      </c>
      <c r="J499" s="496"/>
      <c r="K499" s="494" t="e">
        <f>VLOOKUP(MUEBLES2[[#This Row],[Núm. De nomina]],PERSONAL[],2,FALSE)</f>
        <v>#N/A</v>
      </c>
      <c r="L499" s="496" t="e">
        <f>VLOOKUP(MUEBLES2[[#This Row],[Núm. De nomina]],PERSONAL[],3,FALSE)</f>
        <v>#N/A</v>
      </c>
      <c r="M499" s="494" t="s">
        <v>4949</v>
      </c>
      <c r="N499" s="530" t="s">
        <v>4694</v>
      </c>
      <c r="O499" s="497" t="str">
        <f>VLOOKUP(MUEBLES2[[#This Row],[No. Del Bien ]],BIENES[],2,FALSE)</f>
        <v>ZAPAPICO</v>
      </c>
      <c r="P499" s="499" t="s">
        <v>1472</v>
      </c>
      <c r="Q499" s="529" t="s">
        <v>5435</v>
      </c>
      <c r="R499" s="494" t="s">
        <v>204</v>
      </c>
      <c r="S499" s="494" t="s">
        <v>1468</v>
      </c>
      <c r="T499" s="494">
        <v>18646</v>
      </c>
      <c r="U499" s="494"/>
      <c r="V499" s="532">
        <v>44370</v>
      </c>
      <c r="W499" s="528"/>
      <c r="X499" s="528"/>
      <c r="Y499" s="528"/>
      <c r="Z499" s="510" t="s">
        <v>1405</v>
      </c>
      <c r="AA499" s="510"/>
      <c r="AB499" s="702">
        <v>274.99</v>
      </c>
      <c r="AC499" s="600" t="s">
        <v>1469</v>
      </c>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c r="BC499" s="30"/>
      <c r="BD499" s="30"/>
      <c r="BE499" s="30"/>
      <c r="BF499" s="30"/>
      <c r="BG499" s="30"/>
      <c r="BH499" s="30"/>
      <c r="BI499" s="30"/>
      <c r="BJ499" s="30"/>
      <c r="BK499" s="30"/>
      <c r="BL499" s="30"/>
      <c r="BM499" s="30"/>
      <c r="BN499" s="30"/>
      <c r="BO499" s="30"/>
      <c r="BP499" s="30"/>
      <c r="BQ499" s="30"/>
      <c r="BR499" s="30"/>
      <c r="BS499" s="30"/>
      <c r="BT499" s="30"/>
      <c r="BU499" s="30"/>
      <c r="BV499" s="30"/>
      <c r="BW499" s="30"/>
      <c r="BX499" s="30"/>
      <c r="BY499" s="30"/>
      <c r="BZ499" s="30"/>
      <c r="CA499" s="30"/>
      <c r="CB499" s="30"/>
      <c r="CC499" s="30"/>
      <c r="CD499" s="30"/>
      <c r="CE499" s="30"/>
      <c r="CF499" s="30"/>
      <c r="CG499" s="30"/>
      <c r="CH499" s="30"/>
      <c r="CI499" s="30"/>
      <c r="CJ499" s="30"/>
      <c r="CK499" s="30"/>
      <c r="CL499" s="30"/>
      <c r="CM499" s="30"/>
      <c r="CN499" s="30"/>
      <c r="CO499" s="30"/>
      <c r="CP499" s="30"/>
      <c r="CQ499" s="30"/>
      <c r="CR499" s="30"/>
      <c r="CS499" s="30"/>
      <c r="CT499" s="30"/>
      <c r="CU499" s="30"/>
      <c r="CV499" s="30"/>
      <c r="CW499" s="30"/>
      <c r="CX499" s="30"/>
      <c r="CY499" s="30"/>
      <c r="CZ499" s="30"/>
      <c r="DA499" s="30"/>
      <c r="DB499" s="30"/>
      <c r="DC499" s="30"/>
      <c r="DD499" s="30"/>
      <c r="DE499" s="30"/>
      <c r="DF499" s="30"/>
      <c r="DG499" s="30"/>
      <c r="DH499" s="30"/>
      <c r="DI499" s="30"/>
      <c r="DJ499" s="30"/>
      <c r="DK499" s="30"/>
      <c r="DL499" s="30"/>
      <c r="DM499" s="30"/>
      <c r="DN499" s="30"/>
      <c r="DO499" s="30"/>
      <c r="DP499" s="30"/>
      <c r="DQ499" s="30"/>
      <c r="DR499" s="30"/>
      <c r="DS499" s="30"/>
      <c r="DT499" s="30"/>
      <c r="DU499" s="30"/>
      <c r="DV499" s="30"/>
      <c r="DW499" s="30"/>
      <c r="DX499" s="30"/>
      <c r="DY499" s="30"/>
      <c r="DZ499" s="30"/>
      <c r="EA499" s="30"/>
      <c r="EB499" s="30"/>
      <c r="EC499" s="30"/>
      <c r="ED499" s="30"/>
      <c r="EE499" s="30"/>
      <c r="EF499" s="30"/>
      <c r="EG499" s="30"/>
      <c r="EH499" s="30"/>
      <c r="EI499" s="30"/>
      <c r="EJ499" s="30"/>
      <c r="EK499" s="30"/>
      <c r="EL499" s="30"/>
      <c r="EM499" s="30"/>
      <c r="EN499" s="30"/>
      <c r="EO499" s="30"/>
      <c r="EP499" s="30"/>
      <c r="EQ499" s="30"/>
      <c r="ER499" s="30"/>
      <c r="ES499" s="30"/>
      <c r="ET499" s="30"/>
      <c r="EU499" s="30"/>
      <c r="EV499" s="30"/>
      <c r="EW499" s="30"/>
      <c r="EX499" s="30"/>
      <c r="EY499" s="30"/>
      <c r="EZ499" s="30"/>
      <c r="FA499" s="30"/>
      <c r="FB499" s="30"/>
      <c r="FC499" s="30"/>
      <c r="FD499" s="30"/>
      <c r="FE499" s="30"/>
      <c r="FF499" s="30"/>
      <c r="FG499" s="30"/>
      <c r="FH499" s="30"/>
      <c r="FI499" s="30"/>
      <c r="FJ499" s="30"/>
      <c r="FK499" s="30"/>
      <c r="FL499" s="30"/>
      <c r="FM499" s="30"/>
      <c r="FN499" s="30"/>
      <c r="FO499" s="30"/>
      <c r="FP499" s="30"/>
      <c r="FQ499" s="30"/>
      <c r="FR499" s="30"/>
      <c r="FS499" s="30"/>
      <c r="FT499" s="30"/>
      <c r="FU499" s="30"/>
      <c r="FV499" s="30"/>
      <c r="FW499" s="30"/>
      <c r="FX499" s="30"/>
      <c r="FY499" s="30"/>
      <c r="FZ499" s="30"/>
      <c r="GA499" s="30"/>
      <c r="GB499" s="30"/>
      <c r="GC499" s="30"/>
      <c r="GD499" s="30"/>
      <c r="GE499" s="30"/>
      <c r="GF499" s="30"/>
      <c r="GG499" s="30"/>
      <c r="GH499" s="30"/>
      <c r="GI499" s="30"/>
      <c r="GJ499" s="30"/>
      <c r="GK499" s="30"/>
      <c r="GL499" s="30"/>
      <c r="GM499" s="30"/>
      <c r="GN499" s="30"/>
      <c r="GO499" s="30"/>
      <c r="GP499" s="30"/>
      <c r="GQ499" s="30"/>
      <c r="GR499" s="30"/>
      <c r="GS499" s="30"/>
      <c r="GT499" s="30"/>
      <c r="GU499" s="30"/>
      <c r="GV499" s="30"/>
      <c r="GW499" s="30"/>
      <c r="GX499" s="30"/>
      <c r="GY499" s="30"/>
      <c r="GZ499" s="30"/>
      <c r="HA499" s="30"/>
      <c r="HB499" s="30"/>
      <c r="HC499" s="30"/>
      <c r="HD499" s="30"/>
      <c r="HE499" s="30"/>
      <c r="HF499" s="30"/>
      <c r="HG499" s="30"/>
      <c r="HH499" s="30"/>
      <c r="HI499" s="30"/>
      <c r="HJ499" s="30"/>
      <c r="HK499" s="30"/>
      <c r="HL499" s="30"/>
      <c r="HM499" s="30"/>
      <c r="HN499" s="30"/>
      <c r="HO499" s="30"/>
      <c r="HP499" s="30"/>
      <c r="HQ499" s="30"/>
      <c r="HR499" s="30"/>
      <c r="HS499" s="30"/>
      <c r="HT499" s="30"/>
      <c r="HU499" s="30"/>
      <c r="HV499" s="30"/>
      <c r="HW499" s="30"/>
      <c r="HX499" s="30"/>
      <c r="HY499" s="30"/>
      <c r="HZ499" s="30"/>
      <c r="IA499" s="30"/>
      <c r="IB499" s="30"/>
      <c r="IC499" s="30"/>
      <c r="ID499" s="30"/>
      <c r="IE499" s="30"/>
      <c r="IF499" s="30"/>
      <c r="IG499" s="30"/>
      <c r="IH499" s="30"/>
      <c r="II499" s="30"/>
      <c r="IJ499" s="30"/>
      <c r="IK499" s="30"/>
      <c r="IL499" s="30"/>
      <c r="IM499" s="30"/>
      <c r="IN499" s="30"/>
      <c r="IO499" s="30"/>
      <c r="IP499" s="30"/>
      <c r="IQ499" s="30"/>
      <c r="IR499" s="30"/>
      <c r="IS499" s="30"/>
      <c r="IT499" s="30"/>
      <c r="IU499" s="30"/>
      <c r="IV499" s="30"/>
      <c r="IW499" s="30"/>
      <c r="IX499" s="30"/>
      <c r="IY499" s="30"/>
      <c r="IZ499" s="30"/>
      <c r="JA499" s="30"/>
      <c r="JB499" s="30"/>
      <c r="JC499" s="30"/>
      <c r="JD499" s="30"/>
      <c r="JE499" s="30"/>
      <c r="JF499" s="30"/>
      <c r="JG499" s="30"/>
      <c r="JH499" s="30"/>
      <c r="JI499" s="30"/>
      <c r="JJ499" s="30"/>
      <c r="JK499" s="30"/>
      <c r="JL499" s="30"/>
      <c r="JM499" s="30"/>
      <c r="JN499" s="30"/>
      <c r="JO499" s="30"/>
      <c r="JP499" s="30"/>
      <c r="JQ499" s="30"/>
      <c r="JR499" s="30"/>
      <c r="JS499" s="30"/>
      <c r="JT499" s="30"/>
      <c r="JU499" s="30"/>
      <c r="JV499" s="30"/>
      <c r="JW499" s="30"/>
      <c r="JX499" s="30"/>
      <c r="JY499" s="30"/>
      <c r="JZ499" s="30"/>
      <c r="KA499" s="30"/>
      <c r="KB499" s="30"/>
      <c r="KC499" s="30"/>
      <c r="KD499" s="30"/>
      <c r="KE499" s="30"/>
      <c r="KF499" s="30"/>
      <c r="KG499" s="30"/>
      <c r="KH499" s="30"/>
      <c r="KI499" s="30"/>
      <c r="KJ499" s="30"/>
      <c r="KK499" s="30"/>
      <c r="KL499" s="30"/>
      <c r="KM499" s="30"/>
      <c r="KN499" s="30"/>
      <c r="KO499" s="30"/>
      <c r="KP499" s="30"/>
      <c r="KQ499" s="30"/>
      <c r="KR499" s="30"/>
      <c r="KS499" s="30"/>
      <c r="KT499" s="30"/>
      <c r="KU499" s="30"/>
      <c r="KV499" s="30"/>
      <c r="KW499" s="30"/>
      <c r="KX499" s="30"/>
      <c r="KY499" s="30"/>
      <c r="KZ499" s="30"/>
      <c r="LA499" s="30"/>
      <c r="LB499" s="30"/>
      <c r="LC499" s="30"/>
      <c r="LD499" s="30"/>
      <c r="LE499" s="30"/>
      <c r="LF499" s="30"/>
      <c r="LG499" s="30"/>
      <c r="LH499" s="30"/>
      <c r="LI499" s="30"/>
      <c r="LJ499" s="30"/>
      <c r="LK499" s="30"/>
      <c r="LL499" s="30"/>
      <c r="LM499" s="30"/>
      <c r="LN499" s="30"/>
      <c r="LO499" s="30"/>
      <c r="LP499" s="30"/>
      <c r="LQ499" s="30"/>
      <c r="LR499" s="30"/>
      <c r="LS499" s="30"/>
      <c r="LT499" s="30"/>
    </row>
    <row r="500" spans="1:332" s="31" customFormat="1" ht="94.5" x14ac:dyDescent="0.25">
      <c r="A500" s="697" t="str">
        <f>CONCATENATE(MUEBLES2[[#This Row],[No..]],"-",MUEBLES2[[#This Row],[No. Area ]],"-",MUEBLES2[[#This Row],[No. Del Bien ]],"-",MUEBLES2[[#This Row],[No. Consecutivo del Bien ]],"-",MUEBLES2[[#This Row],[No. de inventario]])</f>
        <v>01-14-316-004-0494</v>
      </c>
      <c r="B500" s="495"/>
      <c r="C500" s="495" t="s">
        <v>7217</v>
      </c>
      <c r="D500" s="494" t="s">
        <v>4060</v>
      </c>
      <c r="E500" s="495" t="str">
        <f>VLOOKUP(MUEBLES2[[#This Row],[No..]],EDIFICIOS[],2,FALSE)</f>
        <v>PALACIO MUNICIPAL</v>
      </c>
      <c r="F500" s="495" t="str">
        <f>VLOOKUP(MUEBLES2[[#This Row],[No..]],EDIFICIOS[],3,FALSE)</f>
        <v>PALACIO MUNICIPAL, S/N, COLONIA CENTRO</v>
      </c>
      <c r="G500" s="496" t="s">
        <v>4259</v>
      </c>
      <c r="H500" s="494" t="str">
        <f>VLOOKUP(MUEBLES2[[#This Row],[No. Area ]],AREAS[],2,FALSE)</f>
        <v>ADMINISTRACIÓN MUNICIPAL</v>
      </c>
      <c r="I500" s="496" t="str">
        <f>VLOOKUP(MUEBLES2[[#This Row],[No. Area ]],AREAS[],5,FALSE)</f>
        <v>C. DAVID PÉREZ ALONSO</v>
      </c>
      <c r="J500" s="496"/>
      <c r="K500" s="494" t="e">
        <f>VLOOKUP(MUEBLES2[[#This Row],[Núm. De nomina]],PERSONAL[],2,FALSE)</f>
        <v>#N/A</v>
      </c>
      <c r="L500" s="496" t="e">
        <f>VLOOKUP(MUEBLES2[[#This Row],[Núm. De nomina]],PERSONAL[],3,FALSE)</f>
        <v>#N/A</v>
      </c>
      <c r="M500" s="494" t="s">
        <v>4949</v>
      </c>
      <c r="N500" s="530" t="s">
        <v>4695</v>
      </c>
      <c r="O500" s="497" t="str">
        <f>VLOOKUP(MUEBLES2[[#This Row],[No. Del Bien ]],BIENES[],2,FALSE)</f>
        <v>ZAPAPICO</v>
      </c>
      <c r="P500" s="499" t="s">
        <v>1472</v>
      </c>
      <c r="Q500" s="529" t="s">
        <v>5436</v>
      </c>
      <c r="R500" s="494" t="s">
        <v>204</v>
      </c>
      <c r="S500" s="494" t="s">
        <v>1468</v>
      </c>
      <c r="T500" s="494">
        <v>18646</v>
      </c>
      <c r="U500" s="510" t="s">
        <v>1469</v>
      </c>
      <c r="V500" s="532">
        <v>44370</v>
      </c>
      <c r="W500" s="528"/>
      <c r="X500" s="528"/>
      <c r="Y500" s="528"/>
      <c r="Z500" s="510" t="s">
        <v>1405</v>
      </c>
      <c r="AA500" s="546" t="s">
        <v>7855</v>
      </c>
      <c r="AB500" s="702">
        <v>274.99</v>
      </c>
      <c r="AC500" s="600" t="s">
        <v>7855</v>
      </c>
      <c r="AD500" s="30"/>
      <c r="AE500" s="30"/>
      <c r="AF500" s="30"/>
      <c r="AG500" s="30"/>
      <c r="AH500" s="30"/>
      <c r="AI500" s="30"/>
      <c r="AJ500" s="30"/>
      <c r="AK500" s="30"/>
      <c r="AL500" s="30"/>
      <c r="AM500" s="30"/>
      <c r="AN500" s="30"/>
      <c r="AO500" s="30"/>
      <c r="AP500" s="30"/>
      <c r="AQ500" s="30"/>
      <c r="AR500" s="30"/>
      <c r="AS500" s="30"/>
      <c r="AT500" s="30"/>
      <c r="AU500" s="30"/>
      <c r="AV500" s="30"/>
      <c r="AW500" s="30"/>
      <c r="AX500" s="30"/>
      <c r="AY500" s="30"/>
      <c r="AZ500" s="30"/>
      <c r="BA500" s="30"/>
      <c r="BB500" s="30"/>
      <c r="BC500" s="30"/>
      <c r="BD500" s="30"/>
      <c r="BE500" s="30"/>
      <c r="BF500" s="30"/>
      <c r="BG500" s="30"/>
      <c r="BH500" s="30"/>
      <c r="BI500" s="30"/>
      <c r="BJ500" s="30"/>
      <c r="BK500" s="30"/>
      <c r="BL500" s="30"/>
      <c r="BM500" s="30"/>
      <c r="BN500" s="30"/>
      <c r="BO500" s="30"/>
      <c r="BP500" s="30"/>
      <c r="BQ500" s="30"/>
      <c r="BR500" s="30"/>
      <c r="BS500" s="30"/>
      <c r="BT500" s="30"/>
      <c r="BU500" s="30"/>
      <c r="BV500" s="30"/>
      <c r="BW500" s="30"/>
      <c r="BX500" s="30"/>
      <c r="BY500" s="30"/>
      <c r="BZ500" s="30"/>
      <c r="CA500" s="30"/>
      <c r="CB500" s="30"/>
      <c r="CC500" s="30"/>
      <c r="CD500" s="30"/>
      <c r="CE500" s="30"/>
      <c r="CF500" s="30"/>
      <c r="CG500" s="30"/>
      <c r="CH500" s="30"/>
      <c r="CI500" s="30"/>
      <c r="CJ500" s="30"/>
      <c r="CK500" s="30"/>
      <c r="CL500" s="30"/>
      <c r="CM500" s="30"/>
      <c r="CN500" s="30"/>
      <c r="CO500" s="30"/>
      <c r="CP500" s="30"/>
      <c r="CQ500" s="30"/>
      <c r="CR500" s="30"/>
      <c r="CS500" s="30"/>
      <c r="CT500" s="30"/>
      <c r="CU500" s="30"/>
      <c r="CV500" s="30"/>
      <c r="CW500" s="30"/>
      <c r="CX500" s="30"/>
      <c r="CY500" s="30"/>
      <c r="CZ500" s="30"/>
      <c r="DA500" s="30"/>
      <c r="DB500" s="30"/>
      <c r="DC500" s="30"/>
      <c r="DD500" s="30"/>
      <c r="DE500" s="30"/>
      <c r="DF500" s="30"/>
      <c r="DG500" s="30"/>
      <c r="DH500" s="30"/>
      <c r="DI500" s="30"/>
      <c r="DJ500" s="30"/>
      <c r="DK500" s="30"/>
      <c r="DL500" s="30"/>
      <c r="DM500" s="30"/>
      <c r="DN500" s="30"/>
      <c r="DO500" s="30"/>
      <c r="DP500" s="30"/>
      <c r="DQ500" s="30"/>
      <c r="DR500" s="30"/>
      <c r="DS500" s="30"/>
      <c r="DT500" s="30"/>
      <c r="DU500" s="30"/>
      <c r="DV500" s="30"/>
      <c r="DW500" s="30"/>
      <c r="DX500" s="30"/>
      <c r="DY500" s="30"/>
      <c r="DZ500" s="30"/>
      <c r="EA500" s="30"/>
      <c r="EB500" s="30"/>
      <c r="EC500" s="30"/>
      <c r="ED500" s="30"/>
      <c r="EE500" s="30"/>
      <c r="EF500" s="30"/>
      <c r="EG500" s="30"/>
      <c r="EH500" s="30"/>
      <c r="EI500" s="30"/>
      <c r="EJ500" s="30"/>
      <c r="EK500" s="30"/>
      <c r="EL500" s="30"/>
      <c r="EM500" s="30"/>
      <c r="EN500" s="30"/>
      <c r="EO500" s="30"/>
      <c r="EP500" s="30"/>
      <c r="EQ500" s="30"/>
      <c r="ER500" s="30"/>
      <c r="ES500" s="30"/>
      <c r="ET500" s="30"/>
      <c r="EU500" s="30"/>
      <c r="EV500" s="30"/>
      <c r="EW500" s="30"/>
      <c r="EX500" s="30"/>
      <c r="EY500" s="30"/>
      <c r="EZ500" s="30"/>
      <c r="FA500" s="30"/>
      <c r="FB500" s="30"/>
      <c r="FC500" s="30"/>
      <c r="FD500" s="30"/>
      <c r="FE500" s="30"/>
      <c r="FF500" s="30"/>
      <c r="FG500" s="30"/>
      <c r="FH500" s="30"/>
      <c r="FI500" s="30"/>
      <c r="FJ500" s="30"/>
      <c r="FK500" s="30"/>
      <c r="FL500" s="30"/>
      <c r="FM500" s="30"/>
      <c r="FN500" s="30"/>
      <c r="FO500" s="30"/>
      <c r="FP500" s="30"/>
      <c r="FQ500" s="30"/>
      <c r="FR500" s="30"/>
      <c r="FS500" s="30"/>
      <c r="FT500" s="30"/>
      <c r="FU500" s="30"/>
      <c r="FV500" s="30"/>
      <c r="FW500" s="30"/>
      <c r="FX500" s="30"/>
      <c r="FY500" s="30"/>
      <c r="FZ500" s="30"/>
      <c r="GA500" s="30"/>
      <c r="GB500" s="30"/>
      <c r="GC500" s="30"/>
      <c r="GD500" s="30"/>
      <c r="GE500" s="30"/>
      <c r="GF500" s="30"/>
      <c r="GG500" s="30"/>
      <c r="GH500" s="30"/>
      <c r="GI500" s="30"/>
      <c r="GJ500" s="30"/>
      <c r="GK500" s="30"/>
      <c r="GL500" s="30"/>
      <c r="GM500" s="30"/>
      <c r="GN500" s="30"/>
      <c r="GO500" s="30"/>
      <c r="GP500" s="30"/>
      <c r="GQ500" s="30"/>
      <c r="GR500" s="30"/>
      <c r="GS500" s="30"/>
      <c r="GT500" s="30"/>
      <c r="GU500" s="30"/>
      <c r="GV500" s="30"/>
      <c r="GW500" s="30"/>
      <c r="GX500" s="30"/>
      <c r="GY500" s="30"/>
      <c r="GZ500" s="30"/>
      <c r="HA500" s="30"/>
      <c r="HB500" s="30"/>
      <c r="HC500" s="30"/>
      <c r="HD500" s="30"/>
      <c r="HE500" s="30"/>
      <c r="HF500" s="30"/>
      <c r="HG500" s="30"/>
      <c r="HH500" s="30"/>
      <c r="HI500" s="30"/>
      <c r="HJ500" s="30"/>
      <c r="HK500" s="30"/>
      <c r="HL500" s="30"/>
      <c r="HM500" s="30"/>
      <c r="HN500" s="30"/>
      <c r="HO500" s="30"/>
      <c r="HP500" s="30"/>
      <c r="HQ500" s="30"/>
      <c r="HR500" s="30"/>
      <c r="HS500" s="30"/>
      <c r="HT500" s="30"/>
      <c r="HU500" s="30"/>
      <c r="HV500" s="30"/>
      <c r="HW500" s="30"/>
      <c r="HX500" s="30"/>
      <c r="HY500" s="30"/>
      <c r="HZ500" s="30"/>
      <c r="IA500" s="30"/>
      <c r="IB500" s="30"/>
      <c r="IC500" s="30"/>
      <c r="ID500" s="30"/>
      <c r="IE500" s="30"/>
      <c r="IF500" s="30"/>
      <c r="IG500" s="30"/>
      <c r="IH500" s="30"/>
      <c r="II500" s="30"/>
      <c r="IJ500" s="30"/>
      <c r="IK500" s="30"/>
      <c r="IL500" s="30"/>
      <c r="IM500" s="30"/>
      <c r="IN500" s="30"/>
      <c r="IO500" s="30"/>
      <c r="IP500" s="30"/>
      <c r="IQ500" s="30"/>
      <c r="IR500" s="30"/>
      <c r="IS500" s="30"/>
      <c r="IT500" s="30"/>
      <c r="IU500" s="30"/>
      <c r="IV500" s="30"/>
      <c r="IW500" s="30"/>
      <c r="IX500" s="30"/>
      <c r="IY500" s="30"/>
      <c r="IZ500" s="30"/>
      <c r="JA500" s="30"/>
      <c r="JB500" s="30"/>
      <c r="JC500" s="30"/>
      <c r="JD500" s="30"/>
      <c r="JE500" s="30"/>
      <c r="JF500" s="30"/>
      <c r="JG500" s="30"/>
      <c r="JH500" s="30"/>
      <c r="JI500" s="30"/>
      <c r="JJ500" s="30"/>
      <c r="JK500" s="30"/>
      <c r="JL500" s="30"/>
      <c r="JM500" s="30"/>
      <c r="JN500" s="30"/>
      <c r="JO500" s="30"/>
      <c r="JP500" s="30"/>
      <c r="JQ500" s="30"/>
      <c r="JR500" s="30"/>
      <c r="JS500" s="30"/>
      <c r="JT500" s="30"/>
      <c r="JU500" s="30"/>
      <c r="JV500" s="30"/>
      <c r="JW500" s="30"/>
      <c r="JX500" s="30"/>
      <c r="JY500" s="30"/>
      <c r="JZ500" s="30"/>
      <c r="KA500" s="30"/>
      <c r="KB500" s="30"/>
      <c r="KC500" s="30"/>
      <c r="KD500" s="30"/>
      <c r="KE500" s="30"/>
      <c r="KF500" s="30"/>
      <c r="KG500" s="30"/>
      <c r="KH500" s="30"/>
      <c r="KI500" s="30"/>
      <c r="KJ500" s="30"/>
      <c r="KK500" s="30"/>
      <c r="KL500" s="30"/>
      <c r="KM500" s="30"/>
      <c r="KN500" s="30"/>
      <c r="KO500" s="30"/>
      <c r="KP500" s="30"/>
      <c r="KQ500" s="30"/>
      <c r="KR500" s="30"/>
      <c r="KS500" s="30"/>
      <c r="KT500" s="30"/>
      <c r="KU500" s="30"/>
      <c r="KV500" s="30"/>
      <c r="KW500" s="30"/>
      <c r="KX500" s="30"/>
      <c r="KY500" s="30"/>
      <c r="KZ500" s="30"/>
      <c r="LA500" s="30"/>
      <c r="LB500" s="30"/>
      <c r="LC500" s="30"/>
      <c r="LD500" s="30"/>
      <c r="LE500" s="30"/>
      <c r="LF500" s="30"/>
      <c r="LG500" s="30"/>
      <c r="LH500" s="30"/>
      <c r="LI500" s="30"/>
      <c r="LJ500" s="30"/>
      <c r="LK500" s="30"/>
      <c r="LL500" s="30"/>
      <c r="LM500" s="30"/>
      <c r="LN500" s="30"/>
      <c r="LO500" s="30"/>
      <c r="LP500" s="30"/>
      <c r="LQ500" s="30"/>
      <c r="LR500" s="30"/>
      <c r="LS500" s="30"/>
      <c r="LT500" s="30"/>
    </row>
    <row r="501" spans="1:332" s="31" customFormat="1" ht="94.5" x14ac:dyDescent="0.25">
      <c r="A501" s="697" t="str">
        <f>CONCATENATE(MUEBLES2[[#This Row],[No..]],"-",MUEBLES2[[#This Row],[No. Area ]],"-",MUEBLES2[[#This Row],[No. Del Bien ]],"-",MUEBLES2[[#This Row],[No. Consecutivo del Bien ]],"-",MUEBLES2[[#This Row],[No. de inventario]])</f>
        <v>01-14-316-005-0495</v>
      </c>
      <c r="B501" s="495"/>
      <c r="C501" s="495" t="s">
        <v>7218</v>
      </c>
      <c r="D501" s="494" t="s">
        <v>4060</v>
      </c>
      <c r="E501" s="495" t="str">
        <f>VLOOKUP(MUEBLES2[[#This Row],[No..]],EDIFICIOS[],2,FALSE)</f>
        <v>PALACIO MUNICIPAL</v>
      </c>
      <c r="F501" s="495" t="str">
        <f>VLOOKUP(MUEBLES2[[#This Row],[No..]],EDIFICIOS[],3,FALSE)</f>
        <v>PALACIO MUNICIPAL, S/N, COLONIA CENTRO</v>
      </c>
      <c r="G501" s="496" t="s">
        <v>4259</v>
      </c>
      <c r="H501" s="494" t="str">
        <f>VLOOKUP(MUEBLES2[[#This Row],[No. Area ]],AREAS[],2,FALSE)</f>
        <v>ADMINISTRACIÓN MUNICIPAL</v>
      </c>
      <c r="I501" s="496" t="str">
        <f>VLOOKUP(MUEBLES2[[#This Row],[No. Area ]],AREAS[],5,FALSE)</f>
        <v>C. DAVID PÉREZ ALONSO</v>
      </c>
      <c r="J501" s="496"/>
      <c r="K501" s="494" t="e">
        <f>VLOOKUP(MUEBLES2[[#This Row],[Núm. De nomina]],PERSONAL[],2,FALSE)</f>
        <v>#N/A</v>
      </c>
      <c r="L501" s="496" t="e">
        <f>VLOOKUP(MUEBLES2[[#This Row],[Núm. De nomina]],PERSONAL[],3,FALSE)</f>
        <v>#N/A</v>
      </c>
      <c r="M501" s="494" t="s">
        <v>4949</v>
      </c>
      <c r="N501" s="530" t="s">
        <v>4696</v>
      </c>
      <c r="O501" s="497" t="str">
        <f>VLOOKUP(MUEBLES2[[#This Row],[No. Del Bien ]],BIENES[],2,FALSE)</f>
        <v>ZAPAPICO</v>
      </c>
      <c r="P501" s="499" t="s">
        <v>1472</v>
      </c>
      <c r="Q501" s="529" t="s">
        <v>5437</v>
      </c>
      <c r="R501" s="494" t="s">
        <v>204</v>
      </c>
      <c r="S501" s="494" t="s">
        <v>1468</v>
      </c>
      <c r="T501" s="494">
        <v>18646</v>
      </c>
      <c r="U501" s="510" t="s">
        <v>1469</v>
      </c>
      <c r="V501" s="532">
        <v>44370</v>
      </c>
      <c r="W501" s="528"/>
      <c r="X501" s="528"/>
      <c r="Y501" s="528"/>
      <c r="Z501" s="510" t="s">
        <v>1405</v>
      </c>
      <c r="AA501" s="546" t="s">
        <v>7855</v>
      </c>
      <c r="AB501" s="702">
        <v>274.99</v>
      </c>
      <c r="AC501" s="600" t="s">
        <v>7855</v>
      </c>
      <c r="AD501" s="30"/>
      <c r="AE501" s="30"/>
      <c r="AF501" s="30"/>
      <c r="AG501" s="30"/>
      <c r="AH501" s="30"/>
      <c r="AI501" s="30"/>
      <c r="AJ501" s="30"/>
      <c r="AK501" s="30"/>
      <c r="AL501" s="30"/>
      <c r="AM501" s="30"/>
      <c r="AN501" s="30"/>
      <c r="AO501" s="30"/>
      <c r="AP501" s="30"/>
      <c r="AQ501" s="30"/>
      <c r="AR501" s="30"/>
      <c r="AS501" s="30"/>
      <c r="AT501" s="30"/>
      <c r="AU501" s="30"/>
      <c r="AV501" s="30"/>
      <c r="AW501" s="30"/>
      <c r="AX501" s="30"/>
      <c r="AY501" s="30"/>
      <c r="AZ501" s="30"/>
      <c r="BA501" s="30"/>
      <c r="BB501" s="30"/>
      <c r="BC501" s="30"/>
      <c r="BD501" s="30"/>
      <c r="BE501" s="30"/>
      <c r="BF501" s="30"/>
      <c r="BG501" s="30"/>
      <c r="BH501" s="30"/>
      <c r="BI501" s="30"/>
      <c r="BJ501" s="30"/>
      <c r="BK501" s="30"/>
      <c r="BL501" s="30"/>
      <c r="BM501" s="30"/>
      <c r="BN501" s="30"/>
      <c r="BO501" s="30"/>
      <c r="BP501" s="30"/>
      <c r="BQ501" s="30"/>
      <c r="BR501" s="30"/>
      <c r="BS501" s="30"/>
      <c r="BT501" s="30"/>
      <c r="BU501" s="30"/>
      <c r="BV501" s="30"/>
      <c r="BW501" s="30"/>
      <c r="BX501" s="30"/>
      <c r="BY501" s="30"/>
      <c r="BZ501" s="30"/>
      <c r="CA501" s="30"/>
      <c r="CB501" s="30"/>
      <c r="CC501" s="30"/>
      <c r="CD501" s="30"/>
      <c r="CE501" s="30"/>
      <c r="CF501" s="30"/>
      <c r="CG501" s="30"/>
      <c r="CH501" s="30"/>
      <c r="CI501" s="30"/>
      <c r="CJ501" s="30"/>
      <c r="CK501" s="30"/>
      <c r="CL501" s="30"/>
      <c r="CM501" s="30"/>
      <c r="CN501" s="30"/>
      <c r="CO501" s="30"/>
      <c r="CP501" s="30"/>
      <c r="CQ501" s="30"/>
      <c r="CR501" s="30"/>
      <c r="CS501" s="30"/>
      <c r="CT501" s="30"/>
      <c r="CU501" s="30"/>
      <c r="CV501" s="30"/>
      <c r="CW501" s="30"/>
      <c r="CX501" s="30"/>
      <c r="CY501" s="30"/>
      <c r="CZ501" s="30"/>
      <c r="DA501" s="30"/>
      <c r="DB501" s="30"/>
      <c r="DC501" s="30"/>
      <c r="DD501" s="30"/>
      <c r="DE501" s="30"/>
      <c r="DF501" s="30"/>
      <c r="DG501" s="30"/>
      <c r="DH501" s="30"/>
      <c r="DI501" s="30"/>
      <c r="DJ501" s="30"/>
      <c r="DK501" s="30"/>
      <c r="DL501" s="30"/>
      <c r="DM501" s="30"/>
      <c r="DN501" s="30"/>
      <c r="DO501" s="30"/>
      <c r="DP501" s="30"/>
      <c r="DQ501" s="30"/>
      <c r="DR501" s="30"/>
      <c r="DS501" s="30"/>
      <c r="DT501" s="30"/>
      <c r="DU501" s="30"/>
      <c r="DV501" s="30"/>
      <c r="DW501" s="30"/>
      <c r="DX501" s="30"/>
      <c r="DY501" s="30"/>
      <c r="DZ501" s="30"/>
      <c r="EA501" s="30"/>
      <c r="EB501" s="30"/>
      <c r="EC501" s="30"/>
      <c r="ED501" s="30"/>
      <c r="EE501" s="30"/>
      <c r="EF501" s="30"/>
      <c r="EG501" s="30"/>
      <c r="EH501" s="30"/>
      <c r="EI501" s="30"/>
      <c r="EJ501" s="30"/>
      <c r="EK501" s="30"/>
      <c r="EL501" s="30"/>
      <c r="EM501" s="30"/>
      <c r="EN501" s="30"/>
      <c r="EO501" s="30"/>
      <c r="EP501" s="30"/>
      <c r="EQ501" s="30"/>
      <c r="ER501" s="30"/>
      <c r="ES501" s="30"/>
      <c r="ET501" s="30"/>
      <c r="EU501" s="30"/>
      <c r="EV501" s="30"/>
      <c r="EW501" s="30"/>
      <c r="EX501" s="30"/>
      <c r="EY501" s="30"/>
      <c r="EZ501" s="30"/>
      <c r="FA501" s="30"/>
      <c r="FB501" s="30"/>
      <c r="FC501" s="30"/>
      <c r="FD501" s="30"/>
      <c r="FE501" s="30"/>
      <c r="FF501" s="30"/>
      <c r="FG501" s="30"/>
      <c r="FH501" s="30"/>
      <c r="FI501" s="30"/>
      <c r="FJ501" s="30"/>
      <c r="FK501" s="30"/>
      <c r="FL501" s="30"/>
      <c r="FM501" s="30"/>
      <c r="FN501" s="30"/>
      <c r="FO501" s="30"/>
      <c r="FP501" s="30"/>
      <c r="FQ501" s="30"/>
      <c r="FR501" s="30"/>
      <c r="FS501" s="30"/>
      <c r="FT501" s="30"/>
      <c r="FU501" s="30"/>
      <c r="FV501" s="30"/>
      <c r="FW501" s="30"/>
      <c r="FX501" s="30"/>
      <c r="FY501" s="30"/>
      <c r="FZ501" s="30"/>
      <c r="GA501" s="30"/>
      <c r="GB501" s="30"/>
      <c r="GC501" s="30"/>
      <c r="GD501" s="30"/>
      <c r="GE501" s="30"/>
      <c r="GF501" s="30"/>
      <c r="GG501" s="30"/>
      <c r="GH501" s="30"/>
      <c r="GI501" s="30"/>
      <c r="GJ501" s="30"/>
      <c r="GK501" s="30"/>
      <c r="GL501" s="30"/>
      <c r="GM501" s="30"/>
      <c r="GN501" s="30"/>
      <c r="GO501" s="30"/>
      <c r="GP501" s="30"/>
      <c r="GQ501" s="30"/>
      <c r="GR501" s="30"/>
      <c r="GS501" s="30"/>
      <c r="GT501" s="30"/>
      <c r="GU501" s="30"/>
      <c r="GV501" s="30"/>
      <c r="GW501" s="30"/>
      <c r="GX501" s="30"/>
      <c r="GY501" s="30"/>
      <c r="GZ501" s="30"/>
      <c r="HA501" s="30"/>
      <c r="HB501" s="30"/>
      <c r="HC501" s="30"/>
      <c r="HD501" s="30"/>
      <c r="HE501" s="30"/>
      <c r="HF501" s="30"/>
      <c r="HG501" s="30"/>
      <c r="HH501" s="30"/>
      <c r="HI501" s="30"/>
      <c r="HJ501" s="30"/>
      <c r="HK501" s="30"/>
      <c r="HL501" s="30"/>
      <c r="HM501" s="30"/>
      <c r="HN501" s="30"/>
      <c r="HO501" s="30"/>
      <c r="HP501" s="30"/>
      <c r="HQ501" s="30"/>
      <c r="HR501" s="30"/>
      <c r="HS501" s="30"/>
      <c r="HT501" s="30"/>
      <c r="HU501" s="30"/>
      <c r="HV501" s="30"/>
      <c r="HW501" s="30"/>
      <c r="HX501" s="30"/>
      <c r="HY501" s="30"/>
      <c r="HZ501" s="30"/>
      <c r="IA501" s="30"/>
      <c r="IB501" s="30"/>
      <c r="IC501" s="30"/>
      <c r="ID501" s="30"/>
      <c r="IE501" s="30"/>
      <c r="IF501" s="30"/>
      <c r="IG501" s="30"/>
      <c r="IH501" s="30"/>
      <c r="II501" s="30"/>
      <c r="IJ501" s="30"/>
      <c r="IK501" s="30"/>
      <c r="IL501" s="30"/>
      <c r="IM501" s="30"/>
      <c r="IN501" s="30"/>
      <c r="IO501" s="30"/>
      <c r="IP501" s="30"/>
      <c r="IQ501" s="30"/>
      <c r="IR501" s="30"/>
      <c r="IS501" s="30"/>
      <c r="IT501" s="30"/>
      <c r="IU501" s="30"/>
      <c r="IV501" s="30"/>
      <c r="IW501" s="30"/>
      <c r="IX501" s="30"/>
      <c r="IY501" s="30"/>
      <c r="IZ501" s="30"/>
      <c r="JA501" s="30"/>
      <c r="JB501" s="30"/>
      <c r="JC501" s="30"/>
      <c r="JD501" s="30"/>
      <c r="JE501" s="30"/>
      <c r="JF501" s="30"/>
      <c r="JG501" s="30"/>
      <c r="JH501" s="30"/>
      <c r="JI501" s="30"/>
      <c r="JJ501" s="30"/>
      <c r="JK501" s="30"/>
      <c r="JL501" s="30"/>
      <c r="JM501" s="30"/>
      <c r="JN501" s="30"/>
      <c r="JO501" s="30"/>
      <c r="JP501" s="30"/>
      <c r="JQ501" s="30"/>
      <c r="JR501" s="30"/>
      <c r="JS501" s="30"/>
      <c r="JT501" s="30"/>
      <c r="JU501" s="30"/>
      <c r="JV501" s="30"/>
      <c r="JW501" s="30"/>
      <c r="JX501" s="30"/>
      <c r="JY501" s="30"/>
      <c r="JZ501" s="30"/>
      <c r="KA501" s="30"/>
      <c r="KB501" s="30"/>
      <c r="KC501" s="30"/>
      <c r="KD501" s="30"/>
      <c r="KE501" s="30"/>
      <c r="KF501" s="30"/>
      <c r="KG501" s="30"/>
      <c r="KH501" s="30"/>
      <c r="KI501" s="30"/>
      <c r="KJ501" s="30"/>
      <c r="KK501" s="30"/>
      <c r="KL501" s="30"/>
      <c r="KM501" s="30"/>
      <c r="KN501" s="30"/>
      <c r="KO501" s="30"/>
      <c r="KP501" s="30"/>
      <c r="KQ501" s="30"/>
      <c r="KR501" s="30"/>
      <c r="KS501" s="30"/>
      <c r="KT501" s="30"/>
      <c r="KU501" s="30"/>
      <c r="KV501" s="30"/>
      <c r="KW501" s="30"/>
      <c r="KX501" s="30"/>
      <c r="KY501" s="30"/>
      <c r="KZ501" s="30"/>
      <c r="LA501" s="30"/>
      <c r="LB501" s="30"/>
      <c r="LC501" s="30"/>
      <c r="LD501" s="30"/>
      <c r="LE501" s="30"/>
      <c r="LF501" s="30"/>
      <c r="LG501" s="30"/>
      <c r="LH501" s="30"/>
      <c r="LI501" s="30"/>
      <c r="LJ501" s="30"/>
      <c r="LK501" s="30"/>
      <c r="LL501" s="30"/>
      <c r="LM501" s="30"/>
      <c r="LN501" s="30"/>
      <c r="LO501" s="30"/>
      <c r="LP501" s="30"/>
      <c r="LQ501" s="30"/>
      <c r="LR501" s="30"/>
      <c r="LS501" s="30"/>
      <c r="LT501" s="30"/>
    </row>
    <row r="502" spans="1:332" s="31" customFormat="1" ht="94.5" x14ac:dyDescent="0.25">
      <c r="A502" s="677" t="str">
        <f>CONCATENATE(MUEBLES2[[#This Row],[No..]],"-",MUEBLES2[[#This Row],[No. Area ]],"-",MUEBLES2[[#This Row],[No. Del Bien ]],"-",MUEBLES2[[#This Row],[No. Consecutivo del Bien ]],"-",MUEBLES2[[#This Row],[No. de inventario]])</f>
        <v>01-14-025-001-0496</v>
      </c>
      <c r="B502" s="495"/>
      <c r="C502" s="495" t="s">
        <v>7219</v>
      </c>
      <c r="D502" s="494" t="s">
        <v>4060</v>
      </c>
      <c r="E502" s="495" t="str">
        <f>VLOOKUP(MUEBLES2[[#This Row],[No..]],EDIFICIOS[],2,FALSE)</f>
        <v>PALACIO MUNICIPAL</v>
      </c>
      <c r="F502" s="495" t="str">
        <f>VLOOKUP(MUEBLES2[[#This Row],[No..]],EDIFICIOS[],3,FALSE)</f>
        <v>PALACIO MUNICIPAL, S/N, COLONIA CENTRO</v>
      </c>
      <c r="G502" s="496" t="s">
        <v>4259</v>
      </c>
      <c r="H502" s="494" t="str">
        <f>VLOOKUP(MUEBLES2[[#This Row],[No. Area ]],AREAS[],2,FALSE)</f>
        <v>ADMINISTRACIÓN MUNICIPAL</v>
      </c>
      <c r="I502" s="496" t="str">
        <f>VLOOKUP(MUEBLES2[[#This Row],[No. Area ]],AREAS[],5,FALSE)</f>
        <v>C. DAVID PÉREZ ALONSO</v>
      </c>
      <c r="J502" s="496"/>
      <c r="K502" s="494" t="e">
        <f>VLOOKUP(MUEBLES2[[#This Row],[Núm. De nomina]],PERSONAL[],2,FALSE)</f>
        <v>#N/A</v>
      </c>
      <c r="L502" s="496" t="e">
        <f>VLOOKUP(MUEBLES2[[#This Row],[Núm. De nomina]],PERSONAL[],3,FALSE)</f>
        <v>#N/A</v>
      </c>
      <c r="M502" s="494" t="s">
        <v>4716</v>
      </c>
      <c r="N502" s="530" t="s">
        <v>4692</v>
      </c>
      <c r="O502" s="497" t="str">
        <f>VLOOKUP(MUEBLES2[[#This Row],[No. Del Bien ]],BIENES[],2,FALSE)</f>
        <v>BARRETA</v>
      </c>
      <c r="P502" s="499" t="s">
        <v>1473</v>
      </c>
      <c r="Q502" s="529" t="s">
        <v>5438</v>
      </c>
      <c r="R502" s="494" t="s">
        <v>204</v>
      </c>
      <c r="S502" s="494" t="s">
        <v>1468</v>
      </c>
      <c r="T502" s="494">
        <v>10762</v>
      </c>
      <c r="U502" s="494"/>
      <c r="V502" s="532">
        <v>44370</v>
      </c>
      <c r="W502" s="528"/>
      <c r="X502" s="528"/>
      <c r="Y502" s="528"/>
      <c r="Z502" s="510" t="s">
        <v>1405</v>
      </c>
      <c r="AA502" s="510"/>
      <c r="AB502" s="702">
        <v>524.99</v>
      </c>
      <c r="AC502" s="600" t="s">
        <v>1469</v>
      </c>
      <c r="AD502" s="30"/>
      <c r="AE502" s="30"/>
      <c r="AF502" s="30"/>
      <c r="AG502" s="30"/>
      <c r="AH502" s="30"/>
      <c r="AI502" s="30"/>
      <c r="AJ502" s="30"/>
      <c r="AK502" s="30"/>
      <c r="AL502" s="30"/>
      <c r="AM502" s="30"/>
      <c r="AN502" s="30"/>
      <c r="AO502" s="30"/>
      <c r="AP502" s="30"/>
      <c r="AQ502" s="30"/>
      <c r="AR502" s="30"/>
      <c r="AS502" s="30"/>
      <c r="AT502" s="30"/>
      <c r="AU502" s="30"/>
      <c r="AV502" s="30"/>
      <c r="AW502" s="30"/>
      <c r="AX502" s="30"/>
      <c r="AY502" s="30"/>
      <c r="AZ502" s="30"/>
      <c r="BA502" s="30"/>
      <c r="BB502" s="30"/>
      <c r="BC502" s="30"/>
      <c r="BD502" s="30"/>
      <c r="BE502" s="30"/>
      <c r="BF502" s="30"/>
      <c r="BG502" s="30"/>
      <c r="BH502" s="30"/>
      <c r="BI502" s="30"/>
      <c r="BJ502" s="30"/>
      <c r="BK502" s="30"/>
      <c r="BL502" s="30"/>
      <c r="BM502" s="30"/>
      <c r="BN502" s="30"/>
      <c r="BO502" s="30"/>
      <c r="BP502" s="30"/>
      <c r="BQ502" s="30"/>
      <c r="BR502" s="30"/>
      <c r="BS502" s="30"/>
      <c r="BT502" s="30"/>
      <c r="BU502" s="30"/>
      <c r="BV502" s="30"/>
      <c r="BW502" s="30"/>
      <c r="BX502" s="30"/>
      <c r="BY502" s="30"/>
      <c r="BZ502" s="30"/>
      <c r="CA502" s="30"/>
      <c r="CB502" s="30"/>
      <c r="CC502" s="30"/>
      <c r="CD502" s="30"/>
      <c r="CE502" s="30"/>
      <c r="CF502" s="30"/>
      <c r="CG502" s="30"/>
      <c r="CH502" s="30"/>
      <c r="CI502" s="30"/>
      <c r="CJ502" s="30"/>
      <c r="CK502" s="30"/>
      <c r="CL502" s="30"/>
      <c r="CM502" s="30"/>
      <c r="CN502" s="30"/>
      <c r="CO502" s="30"/>
      <c r="CP502" s="30"/>
      <c r="CQ502" s="30"/>
      <c r="CR502" s="30"/>
      <c r="CS502" s="30"/>
      <c r="CT502" s="30"/>
      <c r="CU502" s="30"/>
      <c r="CV502" s="30"/>
      <c r="CW502" s="30"/>
      <c r="CX502" s="30"/>
      <c r="CY502" s="30"/>
      <c r="CZ502" s="30"/>
      <c r="DA502" s="30"/>
      <c r="DB502" s="30"/>
      <c r="DC502" s="30"/>
      <c r="DD502" s="30"/>
      <c r="DE502" s="30"/>
      <c r="DF502" s="30"/>
      <c r="DG502" s="30"/>
      <c r="DH502" s="30"/>
      <c r="DI502" s="30"/>
      <c r="DJ502" s="30"/>
      <c r="DK502" s="30"/>
      <c r="DL502" s="30"/>
      <c r="DM502" s="30"/>
      <c r="DN502" s="30"/>
      <c r="DO502" s="30"/>
      <c r="DP502" s="30"/>
      <c r="DQ502" s="30"/>
      <c r="DR502" s="30"/>
      <c r="DS502" s="30"/>
      <c r="DT502" s="30"/>
      <c r="DU502" s="30"/>
      <c r="DV502" s="30"/>
      <c r="DW502" s="30"/>
      <c r="DX502" s="30"/>
      <c r="DY502" s="30"/>
      <c r="DZ502" s="30"/>
      <c r="EA502" s="30"/>
      <c r="EB502" s="30"/>
      <c r="EC502" s="30"/>
      <c r="ED502" s="30"/>
      <c r="EE502" s="30"/>
      <c r="EF502" s="30"/>
      <c r="EG502" s="30"/>
      <c r="EH502" s="30"/>
      <c r="EI502" s="30"/>
      <c r="EJ502" s="30"/>
      <c r="EK502" s="30"/>
      <c r="EL502" s="30"/>
      <c r="EM502" s="30"/>
      <c r="EN502" s="30"/>
      <c r="EO502" s="30"/>
      <c r="EP502" s="30"/>
      <c r="EQ502" s="30"/>
      <c r="ER502" s="30"/>
      <c r="ES502" s="30"/>
      <c r="ET502" s="30"/>
      <c r="EU502" s="30"/>
      <c r="EV502" s="30"/>
      <c r="EW502" s="30"/>
      <c r="EX502" s="30"/>
      <c r="EY502" s="30"/>
      <c r="EZ502" s="30"/>
      <c r="FA502" s="30"/>
      <c r="FB502" s="30"/>
      <c r="FC502" s="30"/>
      <c r="FD502" s="30"/>
      <c r="FE502" s="30"/>
      <c r="FF502" s="30"/>
      <c r="FG502" s="30"/>
      <c r="FH502" s="30"/>
      <c r="FI502" s="30"/>
      <c r="FJ502" s="30"/>
      <c r="FK502" s="30"/>
      <c r="FL502" s="30"/>
      <c r="FM502" s="30"/>
      <c r="FN502" s="30"/>
      <c r="FO502" s="30"/>
      <c r="FP502" s="30"/>
      <c r="FQ502" s="30"/>
      <c r="FR502" s="30"/>
      <c r="FS502" s="30"/>
      <c r="FT502" s="30"/>
      <c r="FU502" s="30"/>
      <c r="FV502" s="30"/>
      <c r="FW502" s="30"/>
      <c r="FX502" s="30"/>
      <c r="FY502" s="30"/>
      <c r="FZ502" s="30"/>
      <c r="GA502" s="30"/>
      <c r="GB502" s="30"/>
      <c r="GC502" s="30"/>
      <c r="GD502" s="30"/>
      <c r="GE502" s="30"/>
      <c r="GF502" s="30"/>
      <c r="GG502" s="30"/>
      <c r="GH502" s="30"/>
      <c r="GI502" s="30"/>
      <c r="GJ502" s="30"/>
      <c r="GK502" s="30"/>
      <c r="GL502" s="30"/>
      <c r="GM502" s="30"/>
      <c r="GN502" s="30"/>
      <c r="GO502" s="30"/>
      <c r="GP502" s="30"/>
      <c r="GQ502" s="30"/>
      <c r="GR502" s="30"/>
      <c r="GS502" s="30"/>
      <c r="GT502" s="30"/>
      <c r="GU502" s="30"/>
      <c r="GV502" s="30"/>
      <c r="GW502" s="30"/>
      <c r="GX502" s="30"/>
      <c r="GY502" s="30"/>
      <c r="GZ502" s="30"/>
      <c r="HA502" s="30"/>
      <c r="HB502" s="30"/>
      <c r="HC502" s="30"/>
      <c r="HD502" s="30"/>
      <c r="HE502" s="30"/>
      <c r="HF502" s="30"/>
      <c r="HG502" s="30"/>
      <c r="HH502" s="30"/>
      <c r="HI502" s="30"/>
      <c r="HJ502" s="30"/>
      <c r="HK502" s="30"/>
      <c r="HL502" s="30"/>
      <c r="HM502" s="30"/>
      <c r="HN502" s="30"/>
      <c r="HO502" s="30"/>
      <c r="HP502" s="30"/>
      <c r="HQ502" s="30"/>
      <c r="HR502" s="30"/>
      <c r="HS502" s="30"/>
      <c r="HT502" s="30"/>
      <c r="HU502" s="30"/>
      <c r="HV502" s="30"/>
      <c r="HW502" s="30"/>
      <c r="HX502" s="30"/>
      <c r="HY502" s="30"/>
      <c r="HZ502" s="30"/>
      <c r="IA502" s="30"/>
      <c r="IB502" s="30"/>
      <c r="IC502" s="30"/>
      <c r="ID502" s="30"/>
      <c r="IE502" s="30"/>
      <c r="IF502" s="30"/>
      <c r="IG502" s="30"/>
      <c r="IH502" s="30"/>
      <c r="II502" s="30"/>
      <c r="IJ502" s="30"/>
      <c r="IK502" s="30"/>
      <c r="IL502" s="30"/>
      <c r="IM502" s="30"/>
      <c r="IN502" s="30"/>
      <c r="IO502" s="30"/>
      <c r="IP502" s="30"/>
      <c r="IQ502" s="30"/>
      <c r="IR502" s="30"/>
      <c r="IS502" s="30"/>
      <c r="IT502" s="30"/>
      <c r="IU502" s="30"/>
      <c r="IV502" s="30"/>
      <c r="IW502" s="30"/>
      <c r="IX502" s="30"/>
      <c r="IY502" s="30"/>
      <c r="IZ502" s="30"/>
      <c r="JA502" s="30"/>
      <c r="JB502" s="30"/>
      <c r="JC502" s="30"/>
      <c r="JD502" s="30"/>
      <c r="JE502" s="30"/>
      <c r="JF502" s="30"/>
      <c r="JG502" s="30"/>
      <c r="JH502" s="30"/>
      <c r="JI502" s="30"/>
      <c r="JJ502" s="30"/>
      <c r="JK502" s="30"/>
      <c r="JL502" s="30"/>
      <c r="JM502" s="30"/>
      <c r="JN502" s="30"/>
      <c r="JO502" s="30"/>
      <c r="JP502" s="30"/>
      <c r="JQ502" s="30"/>
      <c r="JR502" s="30"/>
      <c r="JS502" s="30"/>
      <c r="JT502" s="30"/>
      <c r="JU502" s="30"/>
      <c r="JV502" s="30"/>
      <c r="JW502" s="30"/>
      <c r="JX502" s="30"/>
      <c r="JY502" s="30"/>
      <c r="JZ502" s="30"/>
      <c r="KA502" s="30"/>
      <c r="KB502" s="30"/>
      <c r="KC502" s="30"/>
      <c r="KD502" s="30"/>
      <c r="KE502" s="30"/>
      <c r="KF502" s="30"/>
      <c r="KG502" s="30"/>
      <c r="KH502" s="30"/>
      <c r="KI502" s="30"/>
      <c r="KJ502" s="30"/>
      <c r="KK502" s="30"/>
      <c r="KL502" s="30"/>
      <c r="KM502" s="30"/>
      <c r="KN502" s="30"/>
      <c r="KO502" s="30"/>
      <c r="KP502" s="30"/>
      <c r="KQ502" s="30"/>
      <c r="KR502" s="30"/>
      <c r="KS502" s="30"/>
      <c r="KT502" s="30"/>
      <c r="KU502" s="30"/>
      <c r="KV502" s="30"/>
      <c r="KW502" s="30"/>
      <c r="KX502" s="30"/>
      <c r="KY502" s="30"/>
      <c r="KZ502" s="30"/>
      <c r="LA502" s="30"/>
      <c r="LB502" s="30"/>
      <c r="LC502" s="30"/>
      <c r="LD502" s="30"/>
      <c r="LE502" s="30"/>
      <c r="LF502" s="30"/>
      <c r="LG502" s="30"/>
      <c r="LH502" s="30"/>
      <c r="LI502" s="30"/>
      <c r="LJ502" s="30"/>
      <c r="LK502" s="30"/>
      <c r="LL502" s="30"/>
      <c r="LM502" s="30"/>
      <c r="LN502" s="30"/>
      <c r="LO502" s="30"/>
      <c r="LP502" s="30"/>
      <c r="LQ502" s="30"/>
      <c r="LR502" s="30"/>
      <c r="LS502" s="30"/>
      <c r="LT502" s="30"/>
    </row>
    <row r="503" spans="1:332" s="31" customFormat="1" ht="94.5" x14ac:dyDescent="0.25">
      <c r="A503" s="677" t="str">
        <f>CONCATENATE(MUEBLES2[[#This Row],[No..]],"-",MUEBLES2[[#This Row],[No. Area ]],"-",MUEBLES2[[#This Row],[No. Del Bien ]],"-",MUEBLES2[[#This Row],[No. Consecutivo del Bien ]],"-",MUEBLES2[[#This Row],[No. de inventario]])</f>
        <v>01-14-025-002-0497</v>
      </c>
      <c r="B503" s="495"/>
      <c r="C503" s="495" t="s">
        <v>7220</v>
      </c>
      <c r="D503" s="494" t="s">
        <v>4060</v>
      </c>
      <c r="E503" s="495" t="str">
        <f>VLOOKUP(MUEBLES2[[#This Row],[No..]],EDIFICIOS[],2,FALSE)</f>
        <v>PALACIO MUNICIPAL</v>
      </c>
      <c r="F503" s="495" t="str">
        <f>VLOOKUP(MUEBLES2[[#This Row],[No..]],EDIFICIOS[],3,FALSE)</f>
        <v>PALACIO MUNICIPAL, S/N, COLONIA CENTRO</v>
      </c>
      <c r="G503" s="496" t="s">
        <v>4259</v>
      </c>
      <c r="H503" s="494" t="str">
        <f>VLOOKUP(MUEBLES2[[#This Row],[No. Area ]],AREAS[],2,FALSE)</f>
        <v>ADMINISTRACIÓN MUNICIPAL</v>
      </c>
      <c r="I503" s="496" t="str">
        <f>VLOOKUP(MUEBLES2[[#This Row],[No. Area ]],AREAS[],5,FALSE)</f>
        <v>C. DAVID PÉREZ ALONSO</v>
      </c>
      <c r="J503" s="496"/>
      <c r="K503" s="494" t="e">
        <f>VLOOKUP(MUEBLES2[[#This Row],[Núm. De nomina]],PERSONAL[],2,FALSE)</f>
        <v>#N/A</v>
      </c>
      <c r="L503" s="496" t="e">
        <f>VLOOKUP(MUEBLES2[[#This Row],[Núm. De nomina]],PERSONAL[],3,FALSE)</f>
        <v>#N/A</v>
      </c>
      <c r="M503" s="494" t="s">
        <v>4716</v>
      </c>
      <c r="N503" s="530" t="s">
        <v>4693</v>
      </c>
      <c r="O503" s="497" t="str">
        <f>VLOOKUP(MUEBLES2[[#This Row],[No. Del Bien ]],BIENES[],2,FALSE)</f>
        <v>BARRETA</v>
      </c>
      <c r="P503" s="499" t="s">
        <v>1473</v>
      </c>
      <c r="Q503" s="529" t="s">
        <v>5439</v>
      </c>
      <c r="R503" s="494" t="s">
        <v>204</v>
      </c>
      <c r="S503" s="494" t="s">
        <v>1468</v>
      </c>
      <c r="T503" s="494">
        <v>10762</v>
      </c>
      <c r="U503" s="494"/>
      <c r="V503" s="532">
        <v>44370</v>
      </c>
      <c r="W503" s="528"/>
      <c r="X503" s="528"/>
      <c r="Y503" s="528"/>
      <c r="Z503" s="510" t="s">
        <v>1405</v>
      </c>
      <c r="AA503" s="510"/>
      <c r="AB503" s="702">
        <v>524.99</v>
      </c>
      <c r="AC503" s="600" t="s">
        <v>1469</v>
      </c>
      <c r="AD503" s="30"/>
      <c r="AE503" s="30"/>
      <c r="AF503" s="30"/>
      <c r="AG503" s="30"/>
      <c r="AH503" s="30"/>
      <c r="AI503" s="30"/>
      <c r="AJ503" s="30"/>
      <c r="AK503" s="30"/>
      <c r="AL503" s="30"/>
      <c r="AM503" s="30"/>
      <c r="AN503" s="30"/>
      <c r="AO503" s="30"/>
      <c r="AP503" s="30"/>
      <c r="AQ503" s="30"/>
      <c r="AR503" s="30"/>
      <c r="AS503" s="30"/>
      <c r="AT503" s="30"/>
      <c r="AU503" s="30"/>
      <c r="AV503" s="30"/>
      <c r="AW503" s="30"/>
      <c r="AX503" s="30"/>
      <c r="AY503" s="30"/>
      <c r="AZ503" s="30"/>
      <c r="BA503" s="30"/>
      <c r="BB503" s="30"/>
      <c r="BC503" s="30"/>
      <c r="BD503" s="30"/>
      <c r="BE503" s="30"/>
      <c r="BF503" s="30"/>
      <c r="BG503" s="30"/>
      <c r="BH503" s="30"/>
      <c r="BI503" s="30"/>
      <c r="BJ503" s="30"/>
      <c r="BK503" s="30"/>
      <c r="BL503" s="30"/>
      <c r="BM503" s="30"/>
      <c r="BN503" s="30"/>
      <c r="BO503" s="30"/>
      <c r="BP503" s="30"/>
      <c r="BQ503" s="30"/>
      <c r="BR503" s="30"/>
      <c r="BS503" s="30"/>
      <c r="BT503" s="30"/>
      <c r="BU503" s="30"/>
      <c r="BV503" s="30"/>
      <c r="BW503" s="30"/>
      <c r="BX503" s="30"/>
      <c r="BY503" s="30"/>
      <c r="BZ503" s="30"/>
      <c r="CA503" s="30"/>
      <c r="CB503" s="30"/>
      <c r="CC503" s="30"/>
      <c r="CD503" s="30"/>
      <c r="CE503" s="30"/>
      <c r="CF503" s="30"/>
      <c r="CG503" s="30"/>
      <c r="CH503" s="30"/>
      <c r="CI503" s="30"/>
      <c r="CJ503" s="30"/>
      <c r="CK503" s="30"/>
      <c r="CL503" s="30"/>
      <c r="CM503" s="30"/>
      <c r="CN503" s="30"/>
      <c r="CO503" s="30"/>
      <c r="CP503" s="30"/>
      <c r="CQ503" s="30"/>
      <c r="CR503" s="30"/>
      <c r="CS503" s="30"/>
      <c r="CT503" s="30"/>
      <c r="CU503" s="30"/>
      <c r="CV503" s="30"/>
      <c r="CW503" s="30"/>
      <c r="CX503" s="30"/>
      <c r="CY503" s="30"/>
      <c r="CZ503" s="30"/>
      <c r="DA503" s="30"/>
      <c r="DB503" s="30"/>
      <c r="DC503" s="30"/>
      <c r="DD503" s="30"/>
      <c r="DE503" s="30"/>
      <c r="DF503" s="30"/>
      <c r="DG503" s="30"/>
      <c r="DH503" s="30"/>
      <c r="DI503" s="30"/>
      <c r="DJ503" s="30"/>
      <c r="DK503" s="30"/>
      <c r="DL503" s="30"/>
      <c r="DM503" s="30"/>
      <c r="DN503" s="30"/>
      <c r="DO503" s="30"/>
      <c r="DP503" s="30"/>
      <c r="DQ503" s="30"/>
      <c r="DR503" s="30"/>
      <c r="DS503" s="30"/>
      <c r="DT503" s="30"/>
      <c r="DU503" s="30"/>
      <c r="DV503" s="30"/>
      <c r="DW503" s="30"/>
      <c r="DX503" s="30"/>
      <c r="DY503" s="30"/>
      <c r="DZ503" s="30"/>
      <c r="EA503" s="30"/>
      <c r="EB503" s="30"/>
      <c r="EC503" s="30"/>
      <c r="ED503" s="30"/>
      <c r="EE503" s="30"/>
      <c r="EF503" s="30"/>
      <c r="EG503" s="30"/>
      <c r="EH503" s="30"/>
      <c r="EI503" s="30"/>
      <c r="EJ503" s="30"/>
      <c r="EK503" s="30"/>
      <c r="EL503" s="30"/>
      <c r="EM503" s="30"/>
      <c r="EN503" s="30"/>
      <c r="EO503" s="30"/>
      <c r="EP503" s="30"/>
      <c r="EQ503" s="30"/>
      <c r="ER503" s="30"/>
      <c r="ES503" s="30"/>
      <c r="ET503" s="30"/>
      <c r="EU503" s="30"/>
      <c r="EV503" s="30"/>
      <c r="EW503" s="30"/>
      <c r="EX503" s="30"/>
      <c r="EY503" s="30"/>
      <c r="EZ503" s="30"/>
      <c r="FA503" s="30"/>
      <c r="FB503" s="30"/>
      <c r="FC503" s="30"/>
      <c r="FD503" s="30"/>
      <c r="FE503" s="30"/>
      <c r="FF503" s="30"/>
      <c r="FG503" s="30"/>
      <c r="FH503" s="30"/>
      <c r="FI503" s="30"/>
      <c r="FJ503" s="30"/>
      <c r="FK503" s="30"/>
      <c r="FL503" s="30"/>
      <c r="FM503" s="30"/>
      <c r="FN503" s="30"/>
      <c r="FO503" s="30"/>
      <c r="FP503" s="30"/>
      <c r="FQ503" s="30"/>
      <c r="FR503" s="30"/>
      <c r="FS503" s="30"/>
      <c r="FT503" s="30"/>
      <c r="FU503" s="30"/>
      <c r="FV503" s="30"/>
      <c r="FW503" s="30"/>
      <c r="FX503" s="30"/>
      <c r="FY503" s="30"/>
      <c r="FZ503" s="30"/>
      <c r="GA503" s="30"/>
      <c r="GB503" s="30"/>
      <c r="GC503" s="30"/>
      <c r="GD503" s="30"/>
      <c r="GE503" s="30"/>
      <c r="GF503" s="30"/>
      <c r="GG503" s="30"/>
      <c r="GH503" s="30"/>
      <c r="GI503" s="30"/>
      <c r="GJ503" s="30"/>
      <c r="GK503" s="30"/>
      <c r="GL503" s="30"/>
      <c r="GM503" s="30"/>
      <c r="GN503" s="30"/>
      <c r="GO503" s="30"/>
      <c r="GP503" s="30"/>
      <c r="GQ503" s="30"/>
      <c r="GR503" s="30"/>
      <c r="GS503" s="30"/>
      <c r="GT503" s="30"/>
      <c r="GU503" s="30"/>
      <c r="GV503" s="30"/>
      <c r="GW503" s="30"/>
      <c r="GX503" s="30"/>
      <c r="GY503" s="30"/>
      <c r="GZ503" s="30"/>
      <c r="HA503" s="30"/>
      <c r="HB503" s="30"/>
      <c r="HC503" s="30"/>
      <c r="HD503" s="30"/>
      <c r="HE503" s="30"/>
      <c r="HF503" s="30"/>
      <c r="HG503" s="30"/>
      <c r="HH503" s="30"/>
      <c r="HI503" s="30"/>
      <c r="HJ503" s="30"/>
      <c r="HK503" s="30"/>
      <c r="HL503" s="30"/>
      <c r="HM503" s="30"/>
      <c r="HN503" s="30"/>
      <c r="HO503" s="30"/>
      <c r="HP503" s="30"/>
      <c r="HQ503" s="30"/>
      <c r="HR503" s="30"/>
      <c r="HS503" s="30"/>
      <c r="HT503" s="30"/>
      <c r="HU503" s="30"/>
      <c r="HV503" s="30"/>
      <c r="HW503" s="30"/>
      <c r="HX503" s="30"/>
      <c r="HY503" s="30"/>
      <c r="HZ503" s="30"/>
      <c r="IA503" s="30"/>
      <c r="IB503" s="30"/>
      <c r="IC503" s="30"/>
      <c r="ID503" s="30"/>
      <c r="IE503" s="30"/>
      <c r="IF503" s="30"/>
      <c r="IG503" s="30"/>
      <c r="IH503" s="30"/>
      <c r="II503" s="30"/>
      <c r="IJ503" s="30"/>
      <c r="IK503" s="30"/>
      <c r="IL503" s="30"/>
      <c r="IM503" s="30"/>
      <c r="IN503" s="30"/>
      <c r="IO503" s="30"/>
      <c r="IP503" s="30"/>
      <c r="IQ503" s="30"/>
      <c r="IR503" s="30"/>
      <c r="IS503" s="30"/>
      <c r="IT503" s="30"/>
      <c r="IU503" s="30"/>
      <c r="IV503" s="30"/>
      <c r="IW503" s="30"/>
      <c r="IX503" s="30"/>
      <c r="IY503" s="30"/>
      <c r="IZ503" s="30"/>
      <c r="JA503" s="30"/>
      <c r="JB503" s="30"/>
      <c r="JC503" s="30"/>
      <c r="JD503" s="30"/>
      <c r="JE503" s="30"/>
      <c r="JF503" s="30"/>
      <c r="JG503" s="30"/>
      <c r="JH503" s="30"/>
      <c r="JI503" s="30"/>
      <c r="JJ503" s="30"/>
      <c r="JK503" s="30"/>
      <c r="JL503" s="30"/>
      <c r="JM503" s="30"/>
      <c r="JN503" s="30"/>
      <c r="JO503" s="30"/>
      <c r="JP503" s="30"/>
      <c r="JQ503" s="30"/>
      <c r="JR503" s="30"/>
      <c r="JS503" s="30"/>
      <c r="JT503" s="30"/>
      <c r="JU503" s="30"/>
      <c r="JV503" s="30"/>
      <c r="JW503" s="30"/>
      <c r="JX503" s="30"/>
      <c r="JY503" s="30"/>
      <c r="JZ503" s="30"/>
      <c r="KA503" s="30"/>
      <c r="KB503" s="30"/>
      <c r="KC503" s="30"/>
      <c r="KD503" s="30"/>
      <c r="KE503" s="30"/>
      <c r="KF503" s="30"/>
      <c r="KG503" s="30"/>
      <c r="KH503" s="30"/>
      <c r="KI503" s="30"/>
      <c r="KJ503" s="30"/>
      <c r="KK503" s="30"/>
      <c r="KL503" s="30"/>
      <c r="KM503" s="30"/>
      <c r="KN503" s="30"/>
      <c r="KO503" s="30"/>
      <c r="KP503" s="30"/>
      <c r="KQ503" s="30"/>
      <c r="KR503" s="30"/>
      <c r="KS503" s="30"/>
      <c r="KT503" s="30"/>
      <c r="KU503" s="30"/>
      <c r="KV503" s="30"/>
      <c r="KW503" s="30"/>
      <c r="KX503" s="30"/>
      <c r="KY503" s="30"/>
      <c r="KZ503" s="30"/>
      <c r="LA503" s="30"/>
      <c r="LB503" s="30"/>
      <c r="LC503" s="30"/>
      <c r="LD503" s="30"/>
      <c r="LE503" s="30"/>
      <c r="LF503" s="30"/>
      <c r="LG503" s="30"/>
      <c r="LH503" s="30"/>
      <c r="LI503" s="30"/>
      <c r="LJ503" s="30"/>
      <c r="LK503" s="30"/>
      <c r="LL503" s="30"/>
      <c r="LM503" s="30"/>
      <c r="LN503" s="30"/>
      <c r="LO503" s="30"/>
      <c r="LP503" s="30"/>
      <c r="LQ503" s="30"/>
      <c r="LR503" s="30"/>
      <c r="LS503" s="30"/>
      <c r="LT503" s="30"/>
    </row>
    <row r="504" spans="1:332" s="31" customFormat="1" ht="94.5" x14ac:dyDescent="0.25">
      <c r="A504" s="677" t="str">
        <f>CONCATENATE(MUEBLES2[[#This Row],[No..]],"-",MUEBLES2[[#This Row],[No. Area ]],"-",MUEBLES2[[#This Row],[No. Del Bien ]],"-",MUEBLES2[[#This Row],[No. Consecutivo del Bien ]],"-",MUEBLES2[[#This Row],[No. de inventario]])</f>
        <v>01-14-061-002-0498</v>
      </c>
      <c r="B504" s="495"/>
      <c r="C504" s="495" t="s">
        <v>7221</v>
      </c>
      <c r="D504" s="494" t="s">
        <v>4060</v>
      </c>
      <c r="E504" s="495" t="str">
        <f>VLOOKUP(MUEBLES2[[#This Row],[No..]],EDIFICIOS[],2,FALSE)</f>
        <v>PALACIO MUNICIPAL</v>
      </c>
      <c r="F504" s="495" t="str">
        <f>VLOOKUP(MUEBLES2[[#This Row],[No..]],EDIFICIOS[],3,FALSE)</f>
        <v>PALACIO MUNICIPAL, S/N, COLONIA CENTRO</v>
      </c>
      <c r="G504" s="496" t="s">
        <v>4259</v>
      </c>
      <c r="H504" s="494" t="str">
        <f>VLOOKUP(MUEBLES2[[#This Row],[No. Area ]],AREAS[],2,FALSE)</f>
        <v>ADMINISTRACIÓN MUNICIPAL</v>
      </c>
      <c r="I504" s="496" t="str">
        <f>VLOOKUP(MUEBLES2[[#This Row],[No. Area ]],AREAS[],5,FALSE)</f>
        <v>C. DAVID PÉREZ ALONSO</v>
      </c>
      <c r="J504" s="496"/>
      <c r="K504" s="494" t="e">
        <f>VLOOKUP(MUEBLES2[[#This Row],[Núm. De nomina]],PERSONAL[],2,FALSE)</f>
        <v>#N/A</v>
      </c>
      <c r="L504" s="496" t="e">
        <f>VLOOKUP(MUEBLES2[[#This Row],[Núm. De nomina]],PERSONAL[],3,FALSE)</f>
        <v>#N/A</v>
      </c>
      <c r="M504" s="494" t="s">
        <v>4752</v>
      </c>
      <c r="N504" s="530" t="s">
        <v>4693</v>
      </c>
      <c r="O504" s="497" t="str">
        <f>VLOOKUP(MUEBLES2[[#This Row],[No. Del Bien ]],BIENES[],2,FALSE)</f>
        <v>CARRETILLA</v>
      </c>
      <c r="P504" s="499" t="s">
        <v>1474</v>
      </c>
      <c r="Q504" s="529" t="s">
        <v>5440</v>
      </c>
      <c r="R504" s="494" t="s">
        <v>204</v>
      </c>
      <c r="S504" s="494" t="s">
        <v>1468</v>
      </c>
      <c r="T504" s="494">
        <v>11753</v>
      </c>
      <c r="U504" s="494"/>
      <c r="V504" s="532">
        <v>44370</v>
      </c>
      <c r="W504" s="528"/>
      <c r="X504" s="528"/>
      <c r="Y504" s="528"/>
      <c r="Z504" s="510" t="s">
        <v>1405</v>
      </c>
      <c r="AA504" s="510"/>
      <c r="AB504" s="702">
        <v>1289.99</v>
      </c>
      <c r="AC504" s="600" t="s">
        <v>1469</v>
      </c>
      <c r="AD504" s="30"/>
      <c r="AE504" s="30"/>
      <c r="AF504" s="30"/>
      <c r="AG504" s="30"/>
      <c r="AH504" s="30"/>
      <c r="AI504" s="30"/>
      <c r="AJ504" s="30"/>
      <c r="AK504" s="30"/>
      <c r="AL504" s="30"/>
      <c r="AM504" s="30"/>
      <c r="AN504" s="30"/>
      <c r="AO504" s="30"/>
      <c r="AP504" s="30"/>
      <c r="AQ504" s="30"/>
      <c r="AR504" s="30"/>
      <c r="AS504" s="30"/>
      <c r="AT504" s="30"/>
      <c r="AU504" s="30"/>
      <c r="AV504" s="30"/>
      <c r="AW504" s="30"/>
      <c r="AX504" s="30"/>
      <c r="AY504" s="30"/>
      <c r="AZ504" s="30"/>
      <c r="BA504" s="30"/>
      <c r="BB504" s="30"/>
      <c r="BC504" s="30"/>
      <c r="BD504" s="30"/>
      <c r="BE504" s="30"/>
      <c r="BF504" s="30"/>
      <c r="BG504" s="30"/>
      <c r="BH504" s="30"/>
      <c r="BI504" s="30"/>
      <c r="BJ504" s="30"/>
      <c r="BK504" s="30"/>
      <c r="BL504" s="30"/>
      <c r="BM504" s="30"/>
      <c r="BN504" s="30"/>
      <c r="BO504" s="30"/>
      <c r="BP504" s="30"/>
      <c r="BQ504" s="30"/>
      <c r="BR504" s="30"/>
      <c r="BS504" s="30"/>
      <c r="BT504" s="30"/>
      <c r="BU504" s="30"/>
      <c r="BV504" s="30"/>
      <c r="BW504" s="30"/>
      <c r="BX504" s="30"/>
      <c r="BY504" s="30"/>
      <c r="BZ504" s="30"/>
      <c r="CA504" s="30"/>
      <c r="CB504" s="30"/>
      <c r="CC504" s="30"/>
      <c r="CD504" s="30"/>
      <c r="CE504" s="30"/>
      <c r="CF504" s="30"/>
      <c r="CG504" s="30"/>
      <c r="CH504" s="30"/>
      <c r="CI504" s="30"/>
      <c r="CJ504" s="30"/>
      <c r="CK504" s="30"/>
      <c r="CL504" s="30"/>
      <c r="CM504" s="30"/>
      <c r="CN504" s="30"/>
      <c r="CO504" s="30"/>
      <c r="CP504" s="30"/>
      <c r="CQ504" s="30"/>
      <c r="CR504" s="30"/>
      <c r="CS504" s="30"/>
      <c r="CT504" s="30"/>
      <c r="CU504" s="30"/>
      <c r="CV504" s="30"/>
      <c r="CW504" s="30"/>
      <c r="CX504" s="30"/>
      <c r="CY504" s="30"/>
      <c r="CZ504" s="30"/>
      <c r="DA504" s="30"/>
      <c r="DB504" s="30"/>
      <c r="DC504" s="30"/>
      <c r="DD504" s="30"/>
      <c r="DE504" s="30"/>
      <c r="DF504" s="30"/>
      <c r="DG504" s="30"/>
      <c r="DH504" s="30"/>
      <c r="DI504" s="30"/>
      <c r="DJ504" s="30"/>
      <c r="DK504" s="30"/>
      <c r="DL504" s="30"/>
      <c r="DM504" s="30"/>
      <c r="DN504" s="30"/>
      <c r="DO504" s="30"/>
      <c r="DP504" s="30"/>
      <c r="DQ504" s="30"/>
      <c r="DR504" s="30"/>
      <c r="DS504" s="30"/>
      <c r="DT504" s="30"/>
      <c r="DU504" s="30"/>
      <c r="DV504" s="30"/>
      <c r="DW504" s="30"/>
      <c r="DX504" s="30"/>
      <c r="DY504" s="30"/>
      <c r="DZ504" s="30"/>
      <c r="EA504" s="30"/>
      <c r="EB504" s="30"/>
      <c r="EC504" s="30"/>
      <c r="ED504" s="30"/>
      <c r="EE504" s="30"/>
      <c r="EF504" s="30"/>
      <c r="EG504" s="30"/>
      <c r="EH504" s="30"/>
      <c r="EI504" s="30"/>
      <c r="EJ504" s="30"/>
      <c r="EK504" s="30"/>
      <c r="EL504" s="30"/>
      <c r="EM504" s="30"/>
      <c r="EN504" s="30"/>
      <c r="EO504" s="30"/>
      <c r="EP504" s="30"/>
      <c r="EQ504" s="30"/>
      <c r="ER504" s="30"/>
      <c r="ES504" s="30"/>
      <c r="ET504" s="30"/>
      <c r="EU504" s="30"/>
      <c r="EV504" s="30"/>
      <c r="EW504" s="30"/>
      <c r="EX504" s="30"/>
      <c r="EY504" s="30"/>
      <c r="EZ504" s="30"/>
      <c r="FA504" s="30"/>
      <c r="FB504" s="30"/>
      <c r="FC504" s="30"/>
      <c r="FD504" s="30"/>
      <c r="FE504" s="30"/>
      <c r="FF504" s="30"/>
      <c r="FG504" s="30"/>
      <c r="FH504" s="30"/>
      <c r="FI504" s="30"/>
      <c r="FJ504" s="30"/>
      <c r="FK504" s="30"/>
      <c r="FL504" s="30"/>
      <c r="FM504" s="30"/>
      <c r="FN504" s="30"/>
      <c r="FO504" s="30"/>
      <c r="FP504" s="30"/>
      <c r="FQ504" s="30"/>
      <c r="FR504" s="30"/>
      <c r="FS504" s="30"/>
      <c r="FT504" s="30"/>
      <c r="FU504" s="30"/>
      <c r="FV504" s="30"/>
      <c r="FW504" s="30"/>
      <c r="FX504" s="30"/>
      <c r="FY504" s="30"/>
      <c r="FZ504" s="30"/>
      <c r="GA504" s="30"/>
      <c r="GB504" s="30"/>
      <c r="GC504" s="30"/>
      <c r="GD504" s="30"/>
      <c r="GE504" s="30"/>
      <c r="GF504" s="30"/>
      <c r="GG504" s="30"/>
      <c r="GH504" s="30"/>
      <c r="GI504" s="30"/>
      <c r="GJ504" s="30"/>
      <c r="GK504" s="30"/>
      <c r="GL504" s="30"/>
      <c r="GM504" s="30"/>
      <c r="GN504" s="30"/>
      <c r="GO504" s="30"/>
      <c r="GP504" s="30"/>
      <c r="GQ504" s="30"/>
      <c r="GR504" s="30"/>
      <c r="GS504" s="30"/>
      <c r="GT504" s="30"/>
      <c r="GU504" s="30"/>
      <c r="GV504" s="30"/>
      <c r="GW504" s="30"/>
      <c r="GX504" s="30"/>
      <c r="GY504" s="30"/>
      <c r="GZ504" s="30"/>
      <c r="HA504" s="30"/>
      <c r="HB504" s="30"/>
      <c r="HC504" s="30"/>
      <c r="HD504" s="30"/>
      <c r="HE504" s="30"/>
      <c r="HF504" s="30"/>
      <c r="HG504" s="30"/>
      <c r="HH504" s="30"/>
      <c r="HI504" s="30"/>
      <c r="HJ504" s="30"/>
      <c r="HK504" s="30"/>
      <c r="HL504" s="30"/>
      <c r="HM504" s="30"/>
      <c r="HN504" s="30"/>
      <c r="HO504" s="30"/>
      <c r="HP504" s="30"/>
      <c r="HQ504" s="30"/>
      <c r="HR504" s="30"/>
      <c r="HS504" s="30"/>
      <c r="HT504" s="30"/>
      <c r="HU504" s="30"/>
      <c r="HV504" s="30"/>
      <c r="HW504" s="30"/>
      <c r="HX504" s="30"/>
      <c r="HY504" s="30"/>
      <c r="HZ504" s="30"/>
      <c r="IA504" s="30"/>
      <c r="IB504" s="30"/>
      <c r="IC504" s="30"/>
      <c r="ID504" s="30"/>
      <c r="IE504" s="30"/>
      <c r="IF504" s="30"/>
      <c r="IG504" s="30"/>
      <c r="IH504" s="30"/>
      <c r="II504" s="30"/>
      <c r="IJ504" s="30"/>
      <c r="IK504" s="30"/>
      <c r="IL504" s="30"/>
      <c r="IM504" s="30"/>
      <c r="IN504" s="30"/>
      <c r="IO504" s="30"/>
      <c r="IP504" s="30"/>
      <c r="IQ504" s="30"/>
      <c r="IR504" s="30"/>
      <c r="IS504" s="30"/>
      <c r="IT504" s="30"/>
      <c r="IU504" s="30"/>
      <c r="IV504" s="30"/>
      <c r="IW504" s="30"/>
      <c r="IX504" s="30"/>
      <c r="IY504" s="30"/>
      <c r="IZ504" s="30"/>
      <c r="JA504" s="30"/>
      <c r="JB504" s="30"/>
      <c r="JC504" s="30"/>
      <c r="JD504" s="30"/>
      <c r="JE504" s="30"/>
      <c r="JF504" s="30"/>
      <c r="JG504" s="30"/>
      <c r="JH504" s="30"/>
      <c r="JI504" s="30"/>
      <c r="JJ504" s="30"/>
      <c r="JK504" s="30"/>
      <c r="JL504" s="30"/>
      <c r="JM504" s="30"/>
      <c r="JN504" s="30"/>
      <c r="JO504" s="30"/>
      <c r="JP504" s="30"/>
      <c r="JQ504" s="30"/>
      <c r="JR504" s="30"/>
      <c r="JS504" s="30"/>
      <c r="JT504" s="30"/>
      <c r="JU504" s="30"/>
      <c r="JV504" s="30"/>
      <c r="JW504" s="30"/>
      <c r="JX504" s="30"/>
      <c r="JY504" s="30"/>
      <c r="JZ504" s="30"/>
      <c r="KA504" s="30"/>
      <c r="KB504" s="30"/>
      <c r="KC504" s="30"/>
      <c r="KD504" s="30"/>
      <c r="KE504" s="30"/>
      <c r="KF504" s="30"/>
      <c r="KG504" s="30"/>
      <c r="KH504" s="30"/>
      <c r="KI504" s="30"/>
      <c r="KJ504" s="30"/>
      <c r="KK504" s="30"/>
      <c r="KL504" s="30"/>
      <c r="KM504" s="30"/>
      <c r="KN504" s="30"/>
      <c r="KO504" s="30"/>
      <c r="KP504" s="30"/>
      <c r="KQ504" s="30"/>
      <c r="KR504" s="30"/>
      <c r="KS504" s="30"/>
      <c r="KT504" s="30"/>
      <c r="KU504" s="30"/>
      <c r="KV504" s="30"/>
      <c r="KW504" s="30"/>
      <c r="KX504" s="30"/>
      <c r="KY504" s="30"/>
      <c r="KZ504" s="30"/>
      <c r="LA504" s="30"/>
      <c r="LB504" s="30"/>
      <c r="LC504" s="30"/>
      <c r="LD504" s="30"/>
      <c r="LE504" s="30"/>
      <c r="LF504" s="30"/>
      <c r="LG504" s="30"/>
      <c r="LH504" s="30"/>
      <c r="LI504" s="30"/>
      <c r="LJ504" s="30"/>
      <c r="LK504" s="30"/>
      <c r="LL504" s="30"/>
      <c r="LM504" s="30"/>
      <c r="LN504" s="30"/>
      <c r="LO504" s="30"/>
      <c r="LP504" s="30"/>
      <c r="LQ504" s="30"/>
      <c r="LR504" s="30"/>
      <c r="LS504" s="30"/>
      <c r="LT504" s="30"/>
    </row>
    <row r="505" spans="1:332" s="31" customFormat="1" ht="94.5" x14ac:dyDescent="0.25">
      <c r="A505" s="677" t="str">
        <f>CONCATENATE(MUEBLES2[[#This Row],[No..]],"-",MUEBLES2[[#This Row],[No. Area ]],"-",MUEBLES2[[#This Row],[No. Del Bien ]],"-",MUEBLES2[[#This Row],[No. Consecutivo del Bien ]],"-",MUEBLES2[[#This Row],[No. de inventario]])</f>
        <v>01-14-061-003-0499</v>
      </c>
      <c r="B505" s="495"/>
      <c r="C505" s="495" t="s">
        <v>7222</v>
      </c>
      <c r="D505" s="494" t="s">
        <v>4060</v>
      </c>
      <c r="E505" s="495" t="str">
        <f>VLOOKUP(MUEBLES2[[#This Row],[No..]],EDIFICIOS[],2,FALSE)</f>
        <v>PALACIO MUNICIPAL</v>
      </c>
      <c r="F505" s="495" t="str">
        <f>VLOOKUP(MUEBLES2[[#This Row],[No..]],EDIFICIOS[],3,FALSE)</f>
        <v>PALACIO MUNICIPAL, S/N, COLONIA CENTRO</v>
      </c>
      <c r="G505" s="496" t="s">
        <v>4259</v>
      </c>
      <c r="H505" s="494" t="str">
        <f>VLOOKUP(MUEBLES2[[#This Row],[No. Area ]],AREAS[],2,FALSE)</f>
        <v>ADMINISTRACIÓN MUNICIPAL</v>
      </c>
      <c r="I505" s="496" t="str">
        <f>VLOOKUP(MUEBLES2[[#This Row],[No. Area ]],AREAS[],5,FALSE)</f>
        <v>C. DAVID PÉREZ ALONSO</v>
      </c>
      <c r="J505" s="496"/>
      <c r="K505" s="494" t="e">
        <f>VLOOKUP(MUEBLES2[[#This Row],[Núm. De nomina]],PERSONAL[],2,FALSE)</f>
        <v>#N/A</v>
      </c>
      <c r="L505" s="496" t="e">
        <f>VLOOKUP(MUEBLES2[[#This Row],[Núm. De nomina]],PERSONAL[],3,FALSE)</f>
        <v>#N/A</v>
      </c>
      <c r="M505" s="494" t="s">
        <v>4752</v>
      </c>
      <c r="N505" s="530" t="s">
        <v>4694</v>
      </c>
      <c r="O505" s="497" t="str">
        <f>VLOOKUP(MUEBLES2[[#This Row],[No. Del Bien ]],BIENES[],2,FALSE)</f>
        <v>CARRETILLA</v>
      </c>
      <c r="P505" s="499" t="s">
        <v>1474</v>
      </c>
      <c r="Q505" s="529" t="s">
        <v>5441</v>
      </c>
      <c r="R505" s="494" t="s">
        <v>204</v>
      </c>
      <c r="S505" s="494" t="s">
        <v>1468</v>
      </c>
      <c r="T505" s="494">
        <v>11753</v>
      </c>
      <c r="U505" s="494"/>
      <c r="V505" s="532">
        <v>44370</v>
      </c>
      <c r="W505" s="528"/>
      <c r="X505" s="528"/>
      <c r="Y505" s="528"/>
      <c r="Z505" s="510" t="s">
        <v>1405</v>
      </c>
      <c r="AA505" s="510"/>
      <c r="AB505" s="702">
        <v>1289.99</v>
      </c>
      <c r="AC505" s="600" t="s">
        <v>1469</v>
      </c>
      <c r="AD505" s="30"/>
      <c r="AE505" s="30"/>
      <c r="AF505" s="30"/>
      <c r="AG505" s="30"/>
      <c r="AH505" s="30"/>
      <c r="AI505" s="30"/>
      <c r="AJ505" s="30"/>
      <c r="AK505" s="30"/>
      <c r="AL505" s="30"/>
      <c r="AM505" s="30"/>
      <c r="AN505" s="30"/>
      <c r="AO505" s="30"/>
      <c r="AP505" s="30"/>
      <c r="AQ505" s="30"/>
      <c r="AR505" s="30"/>
      <c r="AS505" s="30"/>
      <c r="AT505" s="30"/>
      <c r="AU505" s="30"/>
      <c r="AV505" s="30"/>
      <c r="AW505" s="30"/>
      <c r="AX505" s="30"/>
      <c r="AY505" s="30"/>
      <c r="AZ505" s="30"/>
      <c r="BA505" s="30"/>
      <c r="BB505" s="30"/>
      <c r="BC505" s="30"/>
      <c r="BD505" s="30"/>
      <c r="BE505" s="30"/>
      <c r="BF505" s="30"/>
      <c r="BG505" s="30"/>
      <c r="BH505" s="30"/>
      <c r="BI505" s="30"/>
      <c r="BJ505" s="30"/>
      <c r="BK505" s="30"/>
      <c r="BL505" s="30"/>
      <c r="BM505" s="30"/>
      <c r="BN505" s="30"/>
      <c r="BO505" s="30"/>
      <c r="BP505" s="30"/>
      <c r="BQ505" s="30"/>
      <c r="BR505" s="30"/>
      <c r="BS505" s="30"/>
      <c r="BT505" s="30"/>
      <c r="BU505" s="30"/>
      <c r="BV505" s="30"/>
      <c r="BW505" s="30"/>
      <c r="BX505" s="30"/>
      <c r="BY505" s="30"/>
      <c r="BZ505" s="30"/>
      <c r="CA505" s="30"/>
      <c r="CB505" s="30"/>
      <c r="CC505" s="30"/>
      <c r="CD505" s="30"/>
      <c r="CE505" s="30"/>
      <c r="CF505" s="30"/>
      <c r="CG505" s="30"/>
      <c r="CH505" s="30"/>
      <c r="CI505" s="30"/>
      <c r="CJ505" s="30"/>
      <c r="CK505" s="30"/>
      <c r="CL505" s="30"/>
      <c r="CM505" s="30"/>
      <c r="CN505" s="30"/>
      <c r="CO505" s="30"/>
      <c r="CP505" s="30"/>
      <c r="CQ505" s="30"/>
      <c r="CR505" s="30"/>
      <c r="CS505" s="30"/>
      <c r="CT505" s="30"/>
      <c r="CU505" s="30"/>
      <c r="CV505" s="30"/>
      <c r="CW505" s="30"/>
      <c r="CX505" s="30"/>
      <c r="CY505" s="30"/>
      <c r="CZ505" s="30"/>
      <c r="DA505" s="30"/>
      <c r="DB505" s="30"/>
      <c r="DC505" s="30"/>
      <c r="DD505" s="30"/>
      <c r="DE505" s="30"/>
      <c r="DF505" s="30"/>
      <c r="DG505" s="30"/>
      <c r="DH505" s="30"/>
      <c r="DI505" s="30"/>
      <c r="DJ505" s="30"/>
      <c r="DK505" s="30"/>
      <c r="DL505" s="30"/>
      <c r="DM505" s="30"/>
      <c r="DN505" s="30"/>
      <c r="DO505" s="30"/>
      <c r="DP505" s="30"/>
      <c r="DQ505" s="30"/>
      <c r="DR505" s="30"/>
      <c r="DS505" s="30"/>
      <c r="DT505" s="30"/>
      <c r="DU505" s="30"/>
      <c r="DV505" s="30"/>
      <c r="DW505" s="30"/>
      <c r="DX505" s="30"/>
      <c r="DY505" s="30"/>
      <c r="DZ505" s="30"/>
      <c r="EA505" s="30"/>
      <c r="EB505" s="30"/>
      <c r="EC505" s="30"/>
      <c r="ED505" s="30"/>
      <c r="EE505" s="30"/>
      <c r="EF505" s="30"/>
      <c r="EG505" s="30"/>
      <c r="EH505" s="30"/>
      <c r="EI505" s="30"/>
      <c r="EJ505" s="30"/>
      <c r="EK505" s="30"/>
      <c r="EL505" s="30"/>
      <c r="EM505" s="30"/>
      <c r="EN505" s="30"/>
      <c r="EO505" s="30"/>
      <c r="EP505" s="30"/>
      <c r="EQ505" s="30"/>
      <c r="ER505" s="30"/>
      <c r="ES505" s="30"/>
      <c r="ET505" s="30"/>
      <c r="EU505" s="30"/>
      <c r="EV505" s="30"/>
      <c r="EW505" s="30"/>
      <c r="EX505" s="30"/>
      <c r="EY505" s="30"/>
      <c r="EZ505" s="30"/>
      <c r="FA505" s="30"/>
      <c r="FB505" s="30"/>
      <c r="FC505" s="30"/>
      <c r="FD505" s="30"/>
      <c r="FE505" s="30"/>
      <c r="FF505" s="30"/>
      <c r="FG505" s="30"/>
      <c r="FH505" s="30"/>
      <c r="FI505" s="30"/>
      <c r="FJ505" s="30"/>
      <c r="FK505" s="30"/>
      <c r="FL505" s="30"/>
      <c r="FM505" s="30"/>
      <c r="FN505" s="30"/>
      <c r="FO505" s="30"/>
      <c r="FP505" s="30"/>
      <c r="FQ505" s="30"/>
      <c r="FR505" s="30"/>
      <c r="FS505" s="30"/>
      <c r="FT505" s="30"/>
      <c r="FU505" s="30"/>
      <c r="FV505" s="30"/>
      <c r="FW505" s="30"/>
      <c r="FX505" s="30"/>
      <c r="FY505" s="30"/>
      <c r="FZ505" s="30"/>
      <c r="GA505" s="30"/>
      <c r="GB505" s="30"/>
      <c r="GC505" s="30"/>
      <c r="GD505" s="30"/>
      <c r="GE505" s="30"/>
      <c r="GF505" s="30"/>
      <c r="GG505" s="30"/>
      <c r="GH505" s="30"/>
      <c r="GI505" s="30"/>
      <c r="GJ505" s="30"/>
      <c r="GK505" s="30"/>
      <c r="GL505" s="30"/>
      <c r="GM505" s="30"/>
      <c r="GN505" s="30"/>
      <c r="GO505" s="30"/>
      <c r="GP505" s="30"/>
      <c r="GQ505" s="30"/>
      <c r="GR505" s="30"/>
      <c r="GS505" s="30"/>
      <c r="GT505" s="30"/>
      <c r="GU505" s="30"/>
      <c r="GV505" s="30"/>
      <c r="GW505" s="30"/>
      <c r="GX505" s="30"/>
      <c r="GY505" s="30"/>
      <c r="GZ505" s="30"/>
      <c r="HA505" s="30"/>
      <c r="HB505" s="30"/>
      <c r="HC505" s="30"/>
      <c r="HD505" s="30"/>
      <c r="HE505" s="30"/>
      <c r="HF505" s="30"/>
      <c r="HG505" s="30"/>
      <c r="HH505" s="30"/>
      <c r="HI505" s="30"/>
      <c r="HJ505" s="30"/>
      <c r="HK505" s="30"/>
      <c r="HL505" s="30"/>
      <c r="HM505" s="30"/>
      <c r="HN505" s="30"/>
      <c r="HO505" s="30"/>
      <c r="HP505" s="30"/>
      <c r="HQ505" s="30"/>
      <c r="HR505" s="30"/>
      <c r="HS505" s="30"/>
      <c r="HT505" s="30"/>
      <c r="HU505" s="30"/>
      <c r="HV505" s="30"/>
      <c r="HW505" s="30"/>
      <c r="HX505" s="30"/>
      <c r="HY505" s="30"/>
      <c r="HZ505" s="30"/>
      <c r="IA505" s="30"/>
      <c r="IB505" s="30"/>
      <c r="IC505" s="30"/>
      <c r="ID505" s="30"/>
      <c r="IE505" s="30"/>
      <c r="IF505" s="30"/>
      <c r="IG505" s="30"/>
      <c r="IH505" s="30"/>
      <c r="II505" s="30"/>
      <c r="IJ505" s="30"/>
      <c r="IK505" s="30"/>
      <c r="IL505" s="30"/>
      <c r="IM505" s="30"/>
      <c r="IN505" s="30"/>
      <c r="IO505" s="30"/>
      <c r="IP505" s="30"/>
      <c r="IQ505" s="30"/>
      <c r="IR505" s="30"/>
      <c r="IS505" s="30"/>
      <c r="IT505" s="30"/>
      <c r="IU505" s="30"/>
      <c r="IV505" s="30"/>
      <c r="IW505" s="30"/>
      <c r="IX505" s="30"/>
      <c r="IY505" s="30"/>
      <c r="IZ505" s="30"/>
      <c r="JA505" s="30"/>
      <c r="JB505" s="30"/>
      <c r="JC505" s="30"/>
      <c r="JD505" s="30"/>
      <c r="JE505" s="30"/>
      <c r="JF505" s="30"/>
      <c r="JG505" s="30"/>
      <c r="JH505" s="30"/>
      <c r="JI505" s="30"/>
      <c r="JJ505" s="30"/>
      <c r="JK505" s="30"/>
      <c r="JL505" s="30"/>
      <c r="JM505" s="30"/>
      <c r="JN505" s="30"/>
      <c r="JO505" s="30"/>
      <c r="JP505" s="30"/>
      <c r="JQ505" s="30"/>
      <c r="JR505" s="30"/>
      <c r="JS505" s="30"/>
      <c r="JT505" s="30"/>
      <c r="JU505" s="30"/>
      <c r="JV505" s="30"/>
      <c r="JW505" s="30"/>
      <c r="JX505" s="30"/>
      <c r="JY505" s="30"/>
      <c r="JZ505" s="30"/>
      <c r="KA505" s="30"/>
      <c r="KB505" s="30"/>
      <c r="KC505" s="30"/>
      <c r="KD505" s="30"/>
      <c r="KE505" s="30"/>
      <c r="KF505" s="30"/>
      <c r="KG505" s="30"/>
      <c r="KH505" s="30"/>
      <c r="KI505" s="30"/>
      <c r="KJ505" s="30"/>
      <c r="KK505" s="30"/>
      <c r="KL505" s="30"/>
      <c r="KM505" s="30"/>
      <c r="KN505" s="30"/>
      <c r="KO505" s="30"/>
      <c r="KP505" s="30"/>
      <c r="KQ505" s="30"/>
      <c r="KR505" s="30"/>
      <c r="KS505" s="30"/>
      <c r="KT505" s="30"/>
      <c r="KU505" s="30"/>
      <c r="KV505" s="30"/>
      <c r="KW505" s="30"/>
      <c r="KX505" s="30"/>
      <c r="KY505" s="30"/>
      <c r="KZ505" s="30"/>
      <c r="LA505" s="30"/>
      <c r="LB505" s="30"/>
      <c r="LC505" s="30"/>
      <c r="LD505" s="30"/>
      <c r="LE505" s="30"/>
      <c r="LF505" s="30"/>
      <c r="LG505" s="30"/>
      <c r="LH505" s="30"/>
      <c r="LI505" s="30"/>
      <c r="LJ505" s="30"/>
      <c r="LK505" s="30"/>
      <c r="LL505" s="30"/>
      <c r="LM505" s="30"/>
      <c r="LN505" s="30"/>
      <c r="LO505" s="30"/>
      <c r="LP505" s="30"/>
      <c r="LQ505" s="30"/>
      <c r="LR505" s="30"/>
      <c r="LS505" s="30"/>
      <c r="LT505" s="30"/>
    </row>
    <row r="506" spans="1:332" s="31" customFormat="1" ht="94.5" x14ac:dyDescent="0.25">
      <c r="A506" s="677" t="str">
        <f>CONCATENATE(MUEBLES2[[#This Row],[No..]],"-",MUEBLES2[[#This Row],[No. Area ]],"-",MUEBLES2[[#This Row],[No. Del Bien ]],"-",MUEBLES2[[#This Row],[No. Consecutivo del Bien ]],"-",MUEBLES2[[#This Row],[No. de inventario]])</f>
        <v>01-14-061-004-0500</v>
      </c>
      <c r="B506" s="495"/>
      <c r="C506" s="495" t="s">
        <v>7223</v>
      </c>
      <c r="D506" s="494" t="s">
        <v>4060</v>
      </c>
      <c r="E506" s="495" t="str">
        <f>VLOOKUP(MUEBLES2[[#This Row],[No..]],EDIFICIOS[],2,FALSE)</f>
        <v>PALACIO MUNICIPAL</v>
      </c>
      <c r="F506" s="495" t="str">
        <f>VLOOKUP(MUEBLES2[[#This Row],[No..]],EDIFICIOS[],3,FALSE)</f>
        <v>PALACIO MUNICIPAL, S/N, COLONIA CENTRO</v>
      </c>
      <c r="G506" s="496" t="s">
        <v>4259</v>
      </c>
      <c r="H506" s="494" t="str">
        <f>VLOOKUP(MUEBLES2[[#This Row],[No. Area ]],AREAS[],2,FALSE)</f>
        <v>ADMINISTRACIÓN MUNICIPAL</v>
      </c>
      <c r="I506" s="496" t="str">
        <f>VLOOKUP(MUEBLES2[[#This Row],[No. Area ]],AREAS[],5,FALSE)</f>
        <v>C. DAVID PÉREZ ALONSO</v>
      </c>
      <c r="J506" s="496"/>
      <c r="K506" s="494" t="e">
        <f>VLOOKUP(MUEBLES2[[#This Row],[Núm. De nomina]],PERSONAL[],2,FALSE)</f>
        <v>#N/A</v>
      </c>
      <c r="L506" s="496" t="e">
        <f>VLOOKUP(MUEBLES2[[#This Row],[Núm. De nomina]],PERSONAL[],3,FALSE)</f>
        <v>#N/A</v>
      </c>
      <c r="M506" s="494" t="s">
        <v>4752</v>
      </c>
      <c r="N506" s="530" t="s">
        <v>4695</v>
      </c>
      <c r="O506" s="497" t="str">
        <f>VLOOKUP(MUEBLES2[[#This Row],[No. Del Bien ]],BIENES[],2,FALSE)</f>
        <v>CARRETILLA</v>
      </c>
      <c r="P506" s="499" t="s">
        <v>1474</v>
      </c>
      <c r="Q506" s="529" t="s">
        <v>5442</v>
      </c>
      <c r="R506" s="494" t="s">
        <v>204</v>
      </c>
      <c r="S506" s="494" t="s">
        <v>1468</v>
      </c>
      <c r="T506" s="494">
        <v>11753</v>
      </c>
      <c r="U506" s="494"/>
      <c r="V506" s="532">
        <v>44370</v>
      </c>
      <c r="W506" s="528"/>
      <c r="X506" s="528"/>
      <c r="Y506" s="528"/>
      <c r="Z506" s="510" t="s">
        <v>1405</v>
      </c>
      <c r="AA506" s="510"/>
      <c r="AB506" s="702">
        <v>1289.99</v>
      </c>
      <c r="AC506" s="600" t="s">
        <v>1469</v>
      </c>
      <c r="AD506" s="30"/>
      <c r="AE506" s="30"/>
      <c r="AF506" s="30"/>
      <c r="AG506" s="30"/>
      <c r="AH506" s="30"/>
      <c r="AI506" s="30"/>
      <c r="AJ506" s="30"/>
      <c r="AK506" s="30"/>
      <c r="AL506" s="30"/>
      <c r="AM506" s="30"/>
      <c r="AN506" s="30"/>
      <c r="AO506" s="30"/>
      <c r="AP506" s="30"/>
      <c r="AQ506" s="30"/>
      <c r="AR506" s="30"/>
      <c r="AS506" s="30"/>
      <c r="AT506" s="30"/>
      <c r="AU506" s="30"/>
      <c r="AV506" s="30"/>
      <c r="AW506" s="30"/>
      <c r="AX506" s="30"/>
      <c r="AY506" s="30"/>
      <c r="AZ506" s="30"/>
      <c r="BA506" s="30"/>
      <c r="BB506" s="30"/>
      <c r="BC506" s="30"/>
      <c r="BD506" s="30"/>
      <c r="BE506" s="30"/>
      <c r="BF506" s="30"/>
      <c r="BG506" s="30"/>
      <c r="BH506" s="30"/>
      <c r="BI506" s="30"/>
      <c r="BJ506" s="30"/>
      <c r="BK506" s="30"/>
      <c r="BL506" s="30"/>
      <c r="BM506" s="30"/>
      <c r="BN506" s="30"/>
      <c r="BO506" s="30"/>
      <c r="BP506" s="30"/>
      <c r="BQ506" s="30"/>
      <c r="BR506" s="30"/>
      <c r="BS506" s="30"/>
      <c r="BT506" s="30"/>
      <c r="BU506" s="30"/>
      <c r="BV506" s="30"/>
      <c r="BW506" s="30"/>
      <c r="BX506" s="30"/>
      <c r="BY506" s="30"/>
      <c r="BZ506" s="30"/>
      <c r="CA506" s="30"/>
      <c r="CB506" s="30"/>
      <c r="CC506" s="30"/>
      <c r="CD506" s="30"/>
      <c r="CE506" s="30"/>
      <c r="CF506" s="30"/>
      <c r="CG506" s="30"/>
      <c r="CH506" s="30"/>
      <c r="CI506" s="30"/>
      <c r="CJ506" s="30"/>
      <c r="CK506" s="30"/>
      <c r="CL506" s="30"/>
      <c r="CM506" s="30"/>
      <c r="CN506" s="30"/>
      <c r="CO506" s="30"/>
      <c r="CP506" s="30"/>
      <c r="CQ506" s="30"/>
      <c r="CR506" s="30"/>
      <c r="CS506" s="30"/>
      <c r="CT506" s="30"/>
      <c r="CU506" s="30"/>
      <c r="CV506" s="30"/>
      <c r="CW506" s="30"/>
      <c r="CX506" s="30"/>
      <c r="CY506" s="30"/>
      <c r="CZ506" s="30"/>
      <c r="DA506" s="30"/>
      <c r="DB506" s="30"/>
      <c r="DC506" s="30"/>
      <c r="DD506" s="30"/>
      <c r="DE506" s="30"/>
      <c r="DF506" s="30"/>
      <c r="DG506" s="30"/>
      <c r="DH506" s="30"/>
      <c r="DI506" s="30"/>
      <c r="DJ506" s="30"/>
      <c r="DK506" s="30"/>
      <c r="DL506" s="30"/>
      <c r="DM506" s="30"/>
      <c r="DN506" s="30"/>
      <c r="DO506" s="30"/>
      <c r="DP506" s="30"/>
      <c r="DQ506" s="30"/>
      <c r="DR506" s="30"/>
      <c r="DS506" s="30"/>
      <c r="DT506" s="30"/>
      <c r="DU506" s="30"/>
      <c r="DV506" s="30"/>
      <c r="DW506" s="30"/>
      <c r="DX506" s="30"/>
      <c r="DY506" s="30"/>
      <c r="DZ506" s="30"/>
      <c r="EA506" s="30"/>
      <c r="EB506" s="30"/>
      <c r="EC506" s="30"/>
      <c r="ED506" s="30"/>
      <c r="EE506" s="30"/>
      <c r="EF506" s="30"/>
      <c r="EG506" s="30"/>
      <c r="EH506" s="30"/>
      <c r="EI506" s="30"/>
      <c r="EJ506" s="30"/>
      <c r="EK506" s="30"/>
      <c r="EL506" s="30"/>
      <c r="EM506" s="30"/>
      <c r="EN506" s="30"/>
      <c r="EO506" s="30"/>
      <c r="EP506" s="30"/>
      <c r="EQ506" s="30"/>
      <c r="ER506" s="30"/>
      <c r="ES506" s="30"/>
      <c r="ET506" s="30"/>
      <c r="EU506" s="30"/>
      <c r="EV506" s="30"/>
      <c r="EW506" s="30"/>
      <c r="EX506" s="30"/>
      <c r="EY506" s="30"/>
      <c r="EZ506" s="30"/>
      <c r="FA506" s="30"/>
      <c r="FB506" s="30"/>
      <c r="FC506" s="30"/>
      <c r="FD506" s="30"/>
      <c r="FE506" s="30"/>
      <c r="FF506" s="30"/>
      <c r="FG506" s="30"/>
      <c r="FH506" s="30"/>
      <c r="FI506" s="30"/>
      <c r="FJ506" s="30"/>
      <c r="FK506" s="30"/>
      <c r="FL506" s="30"/>
      <c r="FM506" s="30"/>
      <c r="FN506" s="30"/>
      <c r="FO506" s="30"/>
      <c r="FP506" s="30"/>
      <c r="FQ506" s="30"/>
      <c r="FR506" s="30"/>
      <c r="FS506" s="30"/>
      <c r="FT506" s="30"/>
      <c r="FU506" s="30"/>
      <c r="FV506" s="30"/>
      <c r="FW506" s="30"/>
      <c r="FX506" s="30"/>
      <c r="FY506" s="30"/>
      <c r="FZ506" s="30"/>
      <c r="GA506" s="30"/>
      <c r="GB506" s="30"/>
      <c r="GC506" s="30"/>
      <c r="GD506" s="30"/>
      <c r="GE506" s="30"/>
      <c r="GF506" s="30"/>
      <c r="GG506" s="30"/>
      <c r="GH506" s="30"/>
      <c r="GI506" s="30"/>
      <c r="GJ506" s="30"/>
      <c r="GK506" s="30"/>
      <c r="GL506" s="30"/>
      <c r="GM506" s="30"/>
      <c r="GN506" s="30"/>
      <c r="GO506" s="30"/>
      <c r="GP506" s="30"/>
      <c r="GQ506" s="30"/>
      <c r="GR506" s="30"/>
      <c r="GS506" s="30"/>
      <c r="GT506" s="30"/>
      <c r="GU506" s="30"/>
      <c r="GV506" s="30"/>
      <c r="GW506" s="30"/>
      <c r="GX506" s="30"/>
      <c r="GY506" s="30"/>
      <c r="GZ506" s="30"/>
      <c r="HA506" s="30"/>
      <c r="HB506" s="30"/>
      <c r="HC506" s="30"/>
      <c r="HD506" s="30"/>
      <c r="HE506" s="30"/>
      <c r="HF506" s="30"/>
      <c r="HG506" s="30"/>
      <c r="HH506" s="30"/>
      <c r="HI506" s="30"/>
      <c r="HJ506" s="30"/>
      <c r="HK506" s="30"/>
      <c r="HL506" s="30"/>
      <c r="HM506" s="30"/>
      <c r="HN506" s="30"/>
      <c r="HO506" s="30"/>
      <c r="HP506" s="30"/>
      <c r="HQ506" s="30"/>
      <c r="HR506" s="30"/>
      <c r="HS506" s="30"/>
      <c r="HT506" s="30"/>
      <c r="HU506" s="30"/>
      <c r="HV506" s="30"/>
      <c r="HW506" s="30"/>
      <c r="HX506" s="30"/>
      <c r="HY506" s="30"/>
      <c r="HZ506" s="30"/>
      <c r="IA506" s="30"/>
      <c r="IB506" s="30"/>
      <c r="IC506" s="30"/>
      <c r="ID506" s="30"/>
      <c r="IE506" s="30"/>
      <c r="IF506" s="30"/>
      <c r="IG506" s="30"/>
      <c r="IH506" s="30"/>
      <c r="II506" s="30"/>
      <c r="IJ506" s="30"/>
      <c r="IK506" s="30"/>
      <c r="IL506" s="30"/>
      <c r="IM506" s="30"/>
      <c r="IN506" s="30"/>
      <c r="IO506" s="30"/>
      <c r="IP506" s="30"/>
      <c r="IQ506" s="30"/>
      <c r="IR506" s="30"/>
      <c r="IS506" s="30"/>
      <c r="IT506" s="30"/>
      <c r="IU506" s="30"/>
      <c r="IV506" s="30"/>
      <c r="IW506" s="30"/>
      <c r="IX506" s="30"/>
      <c r="IY506" s="30"/>
      <c r="IZ506" s="30"/>
      <c r="JA506" s="30"/>
      <c r="JB506" s="30"/>
      <c r="JC506" s="30"/>
      <c r="JD506" s="30"/>
      <c r="JE506" s="30"/>
      <c r="JF506" s="30"/>
      <c r="JG506" s="30"/>
      <c r="JH506" s="30"/>
      <c r="JI506" s="30"/>
      <c r="JJ506" s="30"/>
      <c r="JK506" s="30"/>
      <c r="JL506" s="30"/>
      <c r="JM506" s="30"/>
      <c r="JN506" s="30"/>
      <c r="JO506" s="30"/>
      <c r="JP506" s="30"/>
      <c r="JQ506" s="30"/>
      <c r="JR506" s="30"/>
      <c r="JS506" s="30"/>
      <c r="JT506" s="30"/>
      <c r="JU506" s="30"/>
      <c r="JV506" s="30"/>
      <c r="JW506" s="30"/>
      <c r="JX506" s="30"/>
      <c r="JY506" s="30"/>
      <c r="JZ506" s="30"/>
      <c r="KA506" s="30"/>
      <c r="KB506" s="30"/>
      <c r="KC506" s="30"/>
      <c r="KD506" s="30"/>
      <c r="KE506" s="30"/>
      <c r="KF506" s="30"/>
      <c r="KG506" s="30"/>
      <c r="KH506" s="30"/>
      <c r="KI506" s="30"/>
      <c r="KJ506" s="30"/>
      <c r="KK506" s="30"/>
      <c r="KL506" s="30"/>
      <c r="KM506" s="30"/>
      <c r="KN506" s="30"/>
      <c r="KO506" s="30"/>
      <c r="KP506" s="30"/>
      <c r="KQ506" s="30"/>
      <c r="KR506" s="30"/>
      <c r="KS506" s="30"/>
      <c r="KT506" s="30"/>
      <c r="KU506" s="30"/>
      <c r="KV506" s="30"/>
      <c r="KW506" s="30"/>
      <c r="KX506" s="30"/>
      <c r="KY506" s="30"/>
      <c r="KZ506" s="30"/>
      <c r="LA506" s="30"/>
      <c r="LB506" s="30"/>
      <c r="LC506" s="30"/>
      <c r="LD506" s="30"/>
      <c r="LE506" s="30"/>
      <c r="LF506" s="30"/>
      <c r="LG506" s="30"/>
      <c r="LH506" s="30"/>
      <c r="LI506" s="30"/>
      <c r="LJ506" s="30"/>
      <c r="LK506" s="30"/>
      <c r="LL506" s="30"/>
      <c r="LM506" s="30"/>
      <c r="LN506" s="30"/>
      <c r="LO506" s="30"/>
      <c r="LP506" s="30"/>
      <c r="LQ506" s="30"/>
      <c r="LR506" s="30"/>
      <c r="LS506" s="30"/>
      <c r="LT506" s="30"/>
    </row>
    <row r="507" spans="1:332" s="31" customFormat="1" ht="94.5" x14ac:dyDescent="0.25">
      <c r="A507" s="677" t="str">
        <f>CONCATENATE(MUEBLES2[[#This Row],[No..]],"-",MUEBLES2[[#This Row],[No. Area ]],"-",MUEBLES2[[#This Row],[No. Del Bien ]],"-",MUEBLES2[[#This Row],[No. Consecutivo del Bien ]],"-",MUEBLES2[[#This Row],[No. de inventario]])</f>
        <v>01-14-183-001-0501</v>
      </c>
      <c r="B507" s="495"/>
      <c r="C507" s="495" t="s">
        <v>7224</v>
      </c>
      <c r="D507" s="494" t="s">
        <v>4060</v>
      </c>
      <c r="E507" s="495" t="str">
        <f>VLOOKUP(MUEBLES2[[#This Row],[No..]],EDIFICIOS[],2,FALSE)</f>
        <v>PALACIO MUNICIPAL</v>
      </c>
      <c r="F507" s="495" t="str">
        <f>VLOOKUP(MUEBLES2[[#This Row],[No..]],EDIFICIOS[],3,FALSE)</f>
        <v>PALACIO MUNICIPAL, S/N, COLONIA CENTRO</v>
      </c>
      <c r="G507" s="496" t="s">
        <v>4259</v>
      </c>
      <c r="H507" s="494" t="str">
        <f>VLOOKUP(MUEBLES2[[#This Row],[No. Area ]],AREAS[],2,FALSE)</f>
        <v>ADMINISTRACIÓN MUNICIPAL</v>
      </c>
      <c r="I507" s="496" t="str">
        <f>VLOOKUP(MUEBLES2[[#This Row],[No. Area ]],AREAS[],5,FALSE)</f>
        <v>C. DAVID PÉREZ ALONSO</v>
      </c>
      <c r="J507" s="496"/>
      <c r="K507" s="494" t="e">
        <f>VLOOKUP(MUEBLES2[[#This Row],[Núm. De nomina]],PERSONAL[],2,FALSE)</f>
        <v>#N/A</v>
      </c>
      <c r="L507" s="496" t="e">
        <f>VLOOKUP(MUEBLES2[[#This Row],[Núm. De nomina]],PERSONAL[],3,FALSE)</f>
        <v>#N/A</v>
      </c>
      <c r="M507" s="494" t="s">
        <v>4810</v>
      </c>
      <c r="N507" s="530" t="s">
        <v>4692</v>
      </c>
      <c r="O507" s="497" t="str">
        <f>VLOOKUP(MUEBLES2[[#This Row],[No. Del Bien ]],BIENES[],2,FALSE)</f>
        <v>MACHETE</v>
      </c>
      <c r="P507" s="499" t="s">
        <v>1475</v>
      </c>
      <c r="Q507" s="529" t="s">
        <v>5443</v>
      </c>
      <c r="R507" s="494" t="s">
        <v>204</v>
      </c>
      <c r="S507" s="494" t="s">
        <v>1468</v>
      </c>
      <c r="T507" s="494">
        <v>15889</v>
      </c>
      <c r="U507" s="494"/>
      <c r="V507" s="532">
        <v>44370</v>
      </c>
      <c r="W507" s="528"/>
      <c r="X507" s="528"/>
      <c r="Y507" s="528"/>
      <c r="Z507" s="510" t="s">
        <v>1405</v>
      </c>
      <c r="AA507" s="510"/>
      <c r="AB507" s="702">
        <v>61.99</v>
      </c>
      <c r="AC507" s="600" t="s">
        <v>1469</v>
      </c>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30"/>
      <c r="BF507" s="30"/>
      <c r="BG507" s="30"/>
      <c r="BH507" s="30"/>
      <c r="BI507" s="30"/>
      <c r="BJ507" s="30"/>
      <c r="BK507" s="30"/>
      <c r="BL507" s="30"/>
      <c r="BM507" s="30"/>
      <c r="BN507" s="30"/>
      <c r="BO507" s="30"/>
      <c r="BP507" s="30"/>
      <c r="BQ507" s="30"/>
      <c r="BR507" s="30"/>
      <c r="BS507" s="30"/>
      <c r="BT507" s="30"/>
      <c r="BU507" s="30"/>
      <c r="BV507" s="30"/>
      <c r="BW507" s="30"/>
      <c r="BX507" s="30"/>
      <c r="BY507" s="30"/>
      <c r="BZ507" s="30"/>
      <c r="CA507" s="30"/>
      <c r="CB507" s="30"/>
      <c r="CC507" s="30"/>
      <c r="CD507" s="30"/>
      <c r="CE507" s="30"/>
      <c r="CF507" s="30"/>
      <c r="CG507" s="30"/>
      <c r="CH507" s="30"/>
      <c r="CI507" s="30"/>
      <c r="CJ507" s="30"/>
      <c r="CK507" s="30"/>
      <c r="CL507" s="30"/>
      <c r="CM507" s="30"/>
      <c r="CN507" s="30"/>
      <c r="CO507" s="30"/>
      <c r="CP507" s="30"/>
      <c r="CQ507" s="30"/>
      <c r="CR507" s="30"/>
      <c r="CS507" s="30"/>
      <c r="CT507" s="30"/>
      <c r="CU507" s="30"/>
      <c r="CV507" s="30"/>
      <c r="CW507" s="30"/>
      <c r="CX507" s="30"/>
      <c r="CY507" s="30"/>
      <c r="CZ507" s="30"/>
      <c r="DA507" s="30"/>
      <c r="DB507" s="30"/>
      <c r="DC507" s="30"/>
      <c r="DD507" s="30"/>
      <c r="DE507" s="30"/>
      <c r="DF507" s="30"/>
      <c r="DG507" s="30"/>
      <c r="DH507" s="30"/>
      <c r="DI507" s="30"/>
      <c r="DJ507" s="30"/>
      <c r="DK507" s="30"/>
      <c r="DL507" s="30"/>
      <c r="DM507" s="30"/>
      <c r="DN507" s="30"/>
      <c r="DO507" s="30"/>
      <c r="DP507" s="30"/>
      <c r="DQ507" s="30"/>
      <c r="DR507" s="30"/>
      <c r="DS507" s="30"/>
      <c r="DT507" s="30"/>
      <c r="DU507" s="30"/>
      <c r="DV507" s="30"/>
      <c r="DW507" s="30"/>
      <c r="DX507" s="30"/>
      <c r="DY507" s="30"/>
      <c r="DZ507" s="30"/>
      <c r="EA507" s="30"/>
      <c r="EB507" s="30"/>
      <c r="EC507" s="30"/>
      <c r="ED507" s="30"/>
      <c r="EE507" s="30"/>
      <c r="EF507" s="30"/>
      <c r="EG507" s="30"/>
      <c r="EH507" s="30"/>
      <c r="EI507" s="30"/>
      <c r="EJ507" s="30"/>
      <c r="EK507" s="30"/>
      <c r="EL507" s="30"/>
      <c r="EM507" s="30"/>
      <c r="EN507" s="30"/>
      <c r="EO507" s="30"/>
      <c r="EP507" s="30"/>
      <c r="EQ507" s="30"/>
      <c r="ER507" s="30"/>
      <c r="ES507" s="30"/>
      <c r="ET507" s="30"/>
      <c r="EU507" s="30"/>
      <c r="EV507" s="30"/>
      <c r="EW507" s="30"/>
      <c r="EX507" s="30"/>
      <c r="EY507" s="30"/>
      <c r="EZ507" s="30"/>
      <c r="FA507" s="30"/>
      <c r="FB507" s="30"/>
      <c r="FC507" s="30"/>
      <c r="FD507" s="30"/>
      <c r="FE507" s="30"/>
      <c r="FF507" s="30"/>
      <c r="FG507" s="30"/>
      <c r="FH507" s="30"/>
      <c r="FI507" s="30"/>
      <c r="FJ507" s="30"/>
      <c r="FK507" s="30"/>
      <c r="FL507" s="30"/>
      <c r="FM507" s="30"/>
      <c r="FN507" s="30"/>
      <c r="FO507" s="30"/>
      <c r="FP507" s="30"/>
      <c r="FQ507" s="30"/>
      <c r="FR507" s="30"/>
      <c r="FS507" s="30"/>
      <c r="FT507" s="30"/>
      <c r="FU507" s="30"/>
      <c r="FV507" s="30"/>
      <c r="FW507" s="30"/>
      <c r="FX507" s="30"/>
      <c r="FY507" s="30"/>
      <c r="FZ507" s="30"/>
      <c r="GA507" s="30"/>
      <c r="GB507" s="30"/>
      <c r="GC507" s="30"/>
      <c r="GD507" s="30"/>
      <c r="GE507" s="30"/>
      <c r="GF507" s="30"/>
      <c r="GG507" s="30"/>
      <c r="GH507" s="30"/>
      <c r="GI507" s="30"/>
      <c r="GJ507" s="30"/>
      <c r="GK507" s="30"/>
      <c r="GL507" s="30"/>
      <c r="GM507" s="30"/>
      <c r="GN507" s="30"/>
      <c r="GO507" s="30"/>
      <c r="GP507" s="30"/>
      <c r="GQ507" s="30"/>
      <c r="GR507" s="30"/>
      <c r="GS507" s="30"/>
      <c r="GT507" s="30"/>
      <c r="GU507" s="30"/>
      <c r="GV507" s="30"/>
      <c r="GW507" s="30"/>
      <c r="GX507" s="30"/>
      <c r="GY507" s="30"/>
      <c r="GZ507" s="30"/>
      <c r="HA507" s="30"/>
      <c r="HB507" s="30"/>
      <c r="HC507" s="30"/>
      <c r="HD507" s="30"/>
      <c r="HE507" s="30"/>
      <c r="HF507" s="30"/>
      <c r="HG507" s="30"/>
      <c r="HH507" s="30"/>
      <c r="HI507" s="30"/>
      <c r="HJ507" s="30"/>
      <c r="HK507" s="30"/>
      <c r="HL507" s="30"/>
      <c r="HM507" s="30"/>
      <c r="HN507" s="30"/>
      <c r="HO507" s="30"/>
      <c r="HP507" s="30"/>
      <c r="HQ507" s="30"/>
      <c r="HR507" s="30"/>
      <c r="HS507" s="30"/>
      <c r="HT507" s="30"/>
      <c r="HU507" s="30"/>
      <c r="HV507" s="30"/>
      <c r="HW507" s="30"/>
      <c r="HX507" s="30"/>
      <c r="HY507" s="30"/>
      <c r="HZ507" s="30"/>
      <c r="IA507" s="30"/>
      <c r="IB507" s="30"/>
      <c r="IC507" s="30"/>
      <c r="ID507" s="30"/>
      <c r="IE507" s="30"/>
      <c r="IF507" s="30"/>
      <c r="IG507" s="30"/>
      <c r="IH507" s="30"/>
      <c r="II507" s="30"/>
      <c r="IJ507" s="30"/>
      <c r="IK507" s="30"/>
      <c r="IL507" s="30"/>
      <c r="IM507" s="30"/>
      <c r="IN507" s="30"/>
      <c r="IO507" s="30"/>
      <c r="IP507" s="30"/>
      <c r="IQ507" s="30"/>
      <c r="IR507" s="30"/>
      <c r="IS507" s="30"/>
      <c r="IT507" s="30"/>
      <c r="IU507" s="30"/>
      <c r="IV507" s="30"/>
      <c r="IW507" s="30"/>
      <c r="IX507" s="30"/>
      <c r="IY507" s="30"/>
      <c r="IZ507" s="30"/>
      <c r="JA507" s="30"/>
      <c r="JB507" s="30"/>
      <c r="JC507" s="30"/>
      <c r="JD507" s="30"/>
      <c r="JE507" s="30"/>
      <c r="JF507" s="30"/>
      <c r="JG507" s="30"/>
      <c r="JH507" s="30"/>
      <c r="JI507" s="30"/>
      <c r="JJ507" s="30"/>
      <c r="JK507" s="30"/>
      <c r="JL507" s="30"/>
      <c r="JM507" s="30"/>
      <c r="JN507" s="30"/>
      <c r="JO507" s="30"/>
      <c r="JP507" s="30"/>
      <c r="JQ507" s="30"/>
      <c r="JR507" s="30"/>
      <c r="JS507" s="30"/>
      <c r="JT507" s="30"/>
      <c r="JU507" s="30"/>
      <c r="JV507" s="30"/>
      <c r="JW507" s="30"/>
      <c r="JX507" s="30"/>
      <c r="JY507" s="30"/>
      <c r="JZ507" s="30"/>
      <c r="KA507" s="30"/>
      <c r="KB507" s="30"/>
      <c r="KC507" s="30"/>
      <c r="KD507" s="30"/>
      <c r="KE507" s="30"/>
      <c r="KF507" s="30"/>
      <c r="KG507" s="30"/>
      <c r="KH507" s="30"/>
      <c r="KI507" s="30"/>
      <c r="KJ507" s="30"/>
      <c r="KK507" s="30"/>
      <c r="KL507" s="30"/>
      <c r="KM507" s="30"/>
      <c r="KN507" s="30"/>
      <c r="KO507" s="30"/>
      <c r="KP507" s="30"/>
      <c r="KQ507" s="30"/>
      <c r="KR507" s="30"/>
      <c r="KS507" s="30"/>
      <c r="KT507" s="30"/>
      <c r="KU507" s="30"/>
      <c r="KV507" s="30"/>
      <c r="KW507" s="30"/>
      <c r="KX507" s="30"/>
      <c r="KY507" s="30"/>
      <c r="KZ507" s="30"/>
      <c r="LA507" s="30"/>
      <c r="LB507" s="30"/>
      <c r="LC507" s="30"/>
      <c r="LD507" s="30"/>
      <c r="LE507" s="30"/>
      <c r="LF507" s="30"/>
      <c r="LG507" s="30"/>
      <c r="LH507" s="30"/>
      <c r="LI507" s="30"/>
      <c r="LJ507" s="30"/>
      <c r="LK507" s="30"/>
      <c r="LL507" s="30"/>
      <c r="LM507" s="30"/>
      <c r="LN507" s="30"/>
      <c r="LO507" s="30"/>
      <c r="LP507" s="30"/>
      <c r="LQ507" s="30"/>
      <c r="LR507" s="30"/>
      <c r="LS507" s="30"/>
      <c r="LT507" s="30"/>
    </row>
    <row r="508" spans="1:332" s="31" customFormat="1" ht="94.5" x14ac:dyDescent="0.25">
      <c r="A508" s="697" t="str">
        <f>CONCATENATE(MUEBLES2[[#This Row],[No..]],"-",MUEBLES2[[#This Row],[No. Area ]],"-",MUEBLES2[[#This Row],[No. Del Bien ]],"-",MUEBLES2[[#This Row],[No. Consecutivo del Bien ]],"-",MUEBLES2[[#This Row],[No. de inventario]])</f>
        <v>01-14-183-002-0502</v>
      </c>
      <c r="B508" s="495"/>
      <c r="C508" s="495" t="s">
        <v>7225</v>
      </c>
      <c r="D508" s="494" t="s">
        <v>4060</v>
      </c>
      <c r="E508" s="495" t="str">
        <f>VLOOKUP(MUEBLES2[[#This Row],[No..]],EDIFICIOS[],2,FALSE)</f>
        <v>PALACIO MUNICIPAL</v>
      </c>
      <c r="F508" s="495" t="str">
        <f>VLOOKUP(MUEBLES2[[#This Row],[No..]],EDIFICIOS[],3,FALSE)</f>
        <v>PALACIO MUNICIPAL, S/N, COLONIA CENTRO</v>
      </c>
      <c r="G508" s="496" t="s">
        <v>4259</v>
      </c>
      <c r="H508" s="494" t="str">
        <f>VLOOKUP(MUEBLES2[[#This Row],[No. Area ]],AREAS[],2,FALSE)</f>
        <v>ADMINISTRACIÓN MUNICIPAL</v>
      </c>
      <c r="I508" s="496" t="str">
        <f>VLOOKUP(MUEBLES2[[#This Row],[No. Area ]],AREAS[],5,FALSE)</f>
        <v>C. DAVID PÉREZ ALONSO</v>
      </c>
      <c r="J508" s="496"/>
      <c r="K508" s="494" t="e">
        <f>VLOOKUP(MUEBLES2[[#This Row],[Núm. De nomina]],PERSONAL[],2,FALSE)</f>
        <v>#N/A</v>
      </c>
      <c r="L508" s="496" t="e">
        <f>VLOOKUP(MUEBLES2[[#This Row],[Núm. De nomina]],PERSONAL[],3,FALSE)</f>
        <v>#N/A</v>
      </c>
      <c r="M508" s="494" t="s">
        <v>4810</v>
      </c>
      <c r="N508" s="530" t="s">
        <v>4693</v>
      </c>
      <c r="O508" s="497" t="str">
        <f>VLOOKUP(MUEBLES2[[#This Row],[No. Del Bien ]],BIENES[],2,FALSE)</f>
        <v>MACHETE</v>
      </c>
      <c r="P508" s="499" t="s">
        <v>1475</v>
      </c>
      <c r="Q508" s="529" t="s">
        <v>5444</v>
      </c>
      <c r="R508" s="494" t="s">
        <v>204</v>
      </c>
      <c r="S508" s="494" t="s">
        <v>1468</v>
      </c>
      <c r="T508" s="494">
        <v>15889</v>
      </c>
      <c r="U508" s="510" t="s">
        <v>1469</v>
      </c>
      <c r="V508" s="532">
        <v>44370</v>
      </c>
      <c r="W508" s="528"/>
      <c r="X508" s="528"/>
      <c r="Y508" s="528"/>
      <c r="Z508" s="510" t="s">
        <v>1405</v>
      </c>
      <c r="AA508" s="546" t="s">
        <v>7855</v>
      </c>
      <c r="AB508" s="702">
        <v>61.99</v>
      </c>
      <c r="AC508" s="600" t="s">
        <v>7855</v>
      </c>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c r="BC508" s="30"/>
      <c r="BD508" s="30"/>
      <c r="BE508" s="30"/>
      <c r="BF508" s="30"/>
      <c r="BG508" s="30"/>
      <c r="BH508" s="30"/>
      <c r="BI508" s="30"/>
      <c r="BJ508" s="30"/>
      <c r="BK508" s="30"/>
      <c r="BL508" s="30"/>
      <c r="BM508" s="30"/>
      <c r="BN508" s="30"/>
      <c r="BO508" s="30"/>
      <c r="BP508" s="30"/>
      <c r="BQ508" s="30"/>
      <c r="BR508" s="30"/>
      <c r="BS508" s="30"/>
      <c r="BT508" s="30"/>
      <c r="BU508" s="30"/>
      <c r="BV508" s="30"/>
      <c r="BW508" s="30"/>
      <c r="BX508" s="30"/>
      <c r="BY508" s="30"/>
      <c r="BZ508" s="30"/>
      <c r="CA508" s="30"/>
      <c r="CB508" s="30"/>
      <c r="CC508" s="30"/>
      <c r="CD508" s="30"/>
      <c r="CE508" s="30"/>
      <c r="CF508" s="30"/>
      <c r="CG508" s="30"/>
      <c r="CH508" s="30"/>
      <c r="CI508" s="30"/>
      <c r="CJ508" s="30"/>
      <c r="CK508" s="30"/>
      <c r="CL508" s="30"/>
      <c r="CM508" s="30"/>
      <c r="CN508" s="30"/>
      <c r="CO508" s="30"/>
      <c r="CP508" s="30"/>
      <c r="CQ508" s="30"/>
      <c r="CR508" s="30"/>
      <c r="CS508" s="30"/>
      <c r="CT508" s="30"/>
      <c r="CU508" s="30"/>
      <c r="CV508" s="30"/>
      <c r="CW508" s="30"/>
      <c r="CX508" s="30"/>
      <c r="CY508" s="30"/>
      <c r="CZ508" s="30"/>
      <c r="DA508" s="30"/>
      <c r="DB508" s="30"/>
      <c r="DC508" s="30"/>
      <c r="DD508" s="30"/>
      <c r="DE508" s="30"/>
      <c r="DF508" s="30"/>
      <c r="DG508" s="30"/>
      <c r="DH508" s="30"/>
      <c r="DI508" s="30"/>
      <c r="DJ508" s="30"/>
      <c r="DK508" s="30"/>
      <c r="DL508" s="30"/>
      <c r="DM508" s="30"/>
      <c r="DN508" s="30"/>
      <c r="DO508" s="30"/>
      <c r="DP508" s="30"/>
      <c r="DQ508" s="30"/>
      <c r="DR508" s="30"/>
      <c r="DS508" s="30"/>
      <c r="DT508" s="30"/>
      <c r="DU508" s="30"/>
      <c r="DV508" s="30"/>
      <c r="DW508" s="30"/>
      <c r="DX508" s="30"/>
      <c r="DY508" s="30"/>
      <c r="DZ508" s="30"/>
      <c r="EA508" s="30"/>
      <c r="EB508" s="30"/>
      <c r="EC508" s="30"/>
      <c r="ED508" s="30"/>
      <c r="EE508" s="30"/>
      <c r="EF508" s="30"/>
      <c r="EG508" s="30"/>
      <c r="EH508" s="30"/>
      <c r="EI508" s="30"/>
      <c r="EJ508" s="30"/>
      <c r="EK508" s="30"/>
      <c r="EL508" s="30"/>
      <c r="EM508" s="30"/>
      <c r="EN508" s="30"/>
      <c r="EO508" s="30"/>
      <c r="EP508" s="30"/>
      <c r="EQ508" s="30"/>
      <c r="ER508" s="30"/>
      <c r="ES508" s="30"/>
      <c r="ET508" s="30"/>
      <c r="EU508" s="30"/>
      <c r="EV508" s="30"/>
      <c r="EW508" s="30"/>
      <c r="EX508" s="30"/>
      <c r="EY508" s="30"/>
      <c r="EZ508" s="30"/>
      <c r="FA508" s="30"/>
      <c r="FB508" s="30"/>
      <c r="FC508" s="30"/>
      <c r="FD508" s="30"/>
      <c r="FE508" s="30"/>
      <c r="FF508" s="30"/>
      <c r="FG508" s="30"/>
      <c r="FH508" s="30"/>
      <c r="FI508" s="30"/>
      <c r="FJ508" s="30"/>
      <c r="FK508" s="30"/>
      <c r="FL508" s="30"/>
      <c r="FM508" s="30"/>
      <c r="FN508" s="30"/>
      <c r="FO508" s="30"/>
      <c r="FP508" s="30"/>
      <c r="FQ508" s="30"/>
      <c r="FR508" s="30"/>
      <c r="FS508" s="30"/>
      <c r="FT508" s="30"/>
      <c r="FU508" s="30"/>
      <c r="FV508" s="30"/>
      <c r="FW508" s="30"/>
      <c r="FX508" s="30"/>
      <c r="FY508" s="30"/>
      <c r="FZ508" s="30"/>
      <c r="GA508" s="30"/>
      <c r="GB508" s="30"/>
      <c r="GC508" s="30"/>
      <c r="GD508" s="30"/>
      <c r="GE508" s="30"/>
      <c r="GF508" s="30"/>
      <c r="GG508" s="30"/>
      <c r="GH508" s="30"/>
      <c r="GI508" s="30"/>
      <c r="GJ508" s="30"/>
      <c r="GK508" s="30"/>
      <c r="GL508" s="30"/>
      <c r="GM508" s="30"/>
      <c r="GN508" s="30"/>
      <c r="GO508" s="30"/>
      <c r="GP508" s="30"/>
      <c r="GQ508" s="30"/>
      <c r="GR508" s="30"/>
      <c r="GS508" s="30"/>
      <c r="GT508" s="30"/>
      <c r="GU508" s="30"/>
      <c r="GV508" s="30"/>
      <c r="GW508" s="30"/>
      <c r="GX508" s="30"/>
      <c r="GY508" s="30"/>
      <c r="GZ508" s="30"/>
      <c r="HA508" s="30"/>
      <c r="HB508" s="30"/>
      <c r="HC508" s="30"/>
      <c r="HD508" s="30"/>
      <c r="HE508" s="30"/>
      <c r="HF508" s="30"/>
      <c r="HG508" s="30"/>
      <c r="HH508" s="30"/>
      <c r="HI508" s="30"/>
      <c r="HJ508" s="30"/>
      <c r="HK508" s="30"/>
      <c r="HL508" s="30"/>
      <c r="HM508" s="30"/>
      <c r="HN508" s="30"/>
      <c r="HO508" s="30"/>
      <c r="HP508" s="30"/>
      <c r="HQ508" s="30"/>
      <c r="HR508" s="30"/>
      <c r="HS508" s="30"/>
      <c r="HT508" s="30"/>
      <c r="HU508" s="30"/>
      <c r="HV508" s="30"/>
      <c r="HW508" s="30"/>
      <c r="HX508" s="30"/>
      <c r="HY508" s="30"/>
      <c r="HZ508" s="30"/>
      <c r="IA508" s="30"/>
      <c r="IB508" s="30"/>
      <c r="IC508" s="30"/>
      <c r="ID508" s="30"/>
      <c r="IE508" s="30"/>
      <c r="IF508" s="30"/>
      <c r="IG508" s="30"/>
      <c r="IH508" s="30"/>
      <c r="II508" s="30"/>
      <c r="IJ508" s="30"/>
      <c r="IK508" s="30"/>
      <c r="IL508" s="30"/>
      <c r="IM508" s="30"/>
      <c r="IN508" s="30"/>
      <c r="IO508" s="30"/>
      <c r="IP508" s="30"/>
      <c r="IQ508" s="30"/>
      <c r="IR508" s="30"/>
      <c r="IS508" s="30"/>
      <c r="IT508" s="30"/>
      <c r="IU508" s="30"/>
      <c r="IV508" s="30"/>
      <c r="IW508" s="30"/>
      <c r="IX508" s="30"/>
      <c r="IY508" s="30"/>
      <c r="IZ508" s="30"/>
      <c r="JA508" s="30"/>
      <c r="JB508" s="30"/>
      <c r="JC508" s="30"/>
      <c r="JD508" s="30"/>
      <c r="JE508" s="30"/>
      <c r="JF508" s="30"/>
      <c r="JG508" s="30"/>
      <c r="JH508" s="30"/>
      <c r="JI508" s="30"/>
      <c r="JJ508" s="30"/>
      <c r="JK508" s="30"/>
      <c r="JL508" s="30"/>
      <c r="JM508" s="30"/>
      <c r="JN508" s="30"/>
      <c r="JO508" s="30"/>
      <c r="JP508" s="30"/>
      <c r="JQ508" s="30"/>
      <c r="JR508" s="30"/>
      <c r="JS508" s="30"/>
      <c r="JT508" s="30"/>
      <c r="JU508" s="30"/>
      <c r="JV508" s="30"/>
      <c r="JW508" s="30"/>
      <c r="JX508" s="30"/>
      <c r="JY508" s="30"/>
      <c r="JZ508" s="30"/>
      <c r="KA508" s="30"/>
      <c r="KB508" s="30"/>
      <c r="KC508" s="30"/>
      <c r="KD508" s="30"/>
      <c r="KE508" s="30"/>
      <c r="KF508" s="30"/>
      <c r="KG508" s="30"/>
      <c r="KH508" s="30"/>
      <c r="KI508" s="30"/>
      <c r="KJ508" s="30"/>
      <c r="KK508" s="30"/>
      <c r="KL508" s="30"/>
      <c r="KM508" s="30"/>
      <c r="KN508" s="30"/>
      <c r="KO508" s="30"/>
      <c r="KP508" s="30"/>
      <c r="KQ508" s="30"/>
      <c r="KR508" s="30"/>
      <c r="KS508" s="30"/>
      <c r="KT508" s="30"/>
      <c r="KU508" s="30"/>
      <c r="KV508" s="30"/>
      <c r="KW508" s="30"/>
      <c r="KX508" s="30"/>
      <c r="KY508" s="30"/>
      <c r="KZ508" s="30"/>
      <c r="LA508" s="30"/>
      <c r="LB508" s="30"/>
      <c r="LC508" s="30"/>
      <c r="LD508" s="30"/>
      <c r="LE508" s="30"/>
      <c r="LF508" s="30"/>
      <c r="LG508" s="30"/>
      <c r="LH508" s="30"/>
      <c r="LI508" s="30"/>
      <c r="LJ508" s="30"/>
      <c r="LK508" s="30"/>
      <c r="LL508" s="30"/>
      <c r="LM508" s="30"/>
      <c r="LN508" s="30"/>
      <c r="LO508" s="30"/>
      <c r="LP508" s="30"/>
      <c r="LQ508" s="30"/>
      <c r="LR508" s="30"/>
      <c r="LS508" s="30"/>
      <c r="LT508" s="30"/>
    </row>
    <row r="509" spans="1:332" s="31" customFormat="1" ht="94.5" x14ac:dyDescent="0.25">
      <c r="A509" s="697" t="str">
        <f>CONCATENATE(MUEBLES2[[#This Row],[No..]],"-",MUEBLES2[[#This Row],[No. Area ]],"-",MUEBLES2[[#This Row],[No. Del Bien ]],"-",MUEBLES2[[#This Row],[No. Consecutivo del Bien ]],"-",MUEBLES2[[#This Row],[No. de inventario]])</f>
        <v>01-14-183-003-0503</v>
      </c>
      <c r="B509" s="495"/>
      <c r="C509" s="495" t="s">
        <v>7226</v>
      </c>
      <c r="D509" s="494" t="s">
        <v>4060</v>
      </c>
      <c r="E509" s="495" t="str">
        <f>VLOOKUP(MUEBLES2[[#This Row],[No..]],EDIFICIOS[],2,FALSE)</f>
        <v>PALACIO MUNICIPAL</v>
      </c>
      <c r="F509" s="495" t="str">
        <f>VLOOKUP(MUEBLES2[[#This Row],[No..]],EDIFICIOS[],3,FALSE)</f>
        <v>PALACIO MUNICIPAL, S/N, COLONIA CENTRO</v>
      </c>
      <c r="G509" s="496" t="s">
        <v>4259</v>
      </c>
      <c r="H509" s="494" t="str">
        <f>VLOOKUP(MUEBLES2[[#This Row],[No. Area ]],AREAS[],2,FALSE)</f>
        <v>ADMINISTRACIÓN MUNICIPAL</v>
      </c>
      <c r="I509" s="496" t="str">
        <f>VLOOKUP(MUEBLES2[[#This Row],[No. Area ]],AREAS[],5,FALSE)</f>
        <v>C. DAVID PÉREZ ALONSO</v>
      </c>
      <c r="J509" s="496"/>
      <c r="K509" s="494" t="e">
        <f>VLOOKUP(MUEBLES2[[#This Row],[Núm. De nomina]],PERSONAL[],2,FALSE)</f>
        <v>#N/A</v>
      </c>
      <c r="L509" s="496" t="e">
        <f>VLOOKUP(MUEBLES2[[#This Row],[Núm. De nomina]],PERSONAL[],3,FALSE)</f>
        <v>#N/A</v>
      </c>
      <c r="M509" s="494" t="s">
        <v>4810</v>
      </c>
      <c r="N509" s="530" t="s">
        <v>4694</v>
      </c>
      <c r="O509" s="497" t="str">
        <f>VLOOKUP(MUEBLES2[[#This Row],[No. Del Bien ]],BIENES[],2,FALSE)</f>
        <v>MACHETE</v>
      </c>
      <c r="P509" s="499" t="s">
        <v>1476</v>
      </c>
      <c r="Q509" s="529" t="s">
        <v>5445</v>
      </c>
      <c r="R509" s="494" t="s">
        <v>204</v>
      </c>
      <c r="S509" s="494" t="s">
        <v>1468</v>
      </c>
      <c r="T509" s="494">
        <v>15886</v>
      </c>
      <c r="U509" s="510" t="s">
        <v>1469</v>
      </c>
      <c r="V509" s="532">
        <v>44370</v>
      </c>
      <c r="W509" s="528"/>
      <c r="X509" s="528"/>
      <c r="Y509" s="528"/>
      <c r="Z509" s="510" t="s">
        <v>1405</v>
      </c>
      <c r="AA509" s="546" t="s">
        <v>7855</v>
      </c>
      <c r="AB509" s="702">
        <v>56.99</v>
      </c>
      <c r="AC509" s="600" t="s">
        <v>7855</v>
      </c>
      <c r="AD509" s="30"/>
      <c r="AE509" s="30"/>
      <c r="AF509" s="30"/>
      <c r="AG509" s="30"/>
      <c r="AH509" s="30"/>
      <c r="AI509" s="30"/>
      <c r="AJ509" s="30"/>
      <c r="AK509" s="30"/>
      <c r="AL509" s="30"/>
      <c r="AM509" s="30"/>
      <c r="AN509" s="30"/>
      <c r="AO509" s="30"/>
      <c r="AP509" s="30"/>
      <c r="AQ509" s="30"/>
      <c r="AR509" s="30"/>
      <c r="AS509" s="30"/>
      <c r="AT509" s="30"/>
      <c r="AU509" s="30"/>
      <c r="AV509" s="30"/>
      <c r="AW509" s="30"/>
      <c r="AX509" s="30"/>
      <c r="AY509" s="30"/>
      <c r="AZ509" s="30"/>
      <c r="BA509" s="30"/>
      <c r="BB509" s="30"/>
      <c r="BC509" s="30"/>
      <c r="BD509" s="30"/>
      <c r="BE509" s="30"/>
      <c r="BF509" s="30"/>
      <c r="BG509" s="30"/>
      <c r="BH509" s="30"/>
      <c r="BI509" s="30"/>
      <c r="BJ509" s="30"/>
      <c r="BK509" s="30"/>
      <c r="BL509" s="30"/>
      <c r="BM509" s="30"/>
      <c r="BN509" s="30"/>
      <c r="BO509" s="30"/>
      <c r="BP509" s="30"/>
      <c r="BQ509" s="30"/>
      <c r="BR509" s="30"/>
      <c r="BS509" s="30"/>
      <c r="BT509" s="30"/>
      <c r="BU509" s="30"/>
      <c r="BV509" s="30"/>
      <c r="BW509" s="30"/>
      <c r="BX509" s="30"/>
      <c r="BY509" s="30"/>
      <c r="BZ509" s="30"/>
      <c r="CA509" s="30"/>
      <c r="CB509" s="30"/>
      <c r="CC509" s="30"/>
      <c r="CD509" s="30"/>
      <c r="CE509" s="30"/>
      <c r="CF509" s="30"/>
      <c r="CG509" s="30"/>
      <c r="CH509" s="30"/>
      <c r="CI509" s="30"/>
      <c r="CJ509" s="30"/>
      <c r="CK509" s="30"/>
      <c r="CL509" s="30"/>
      <c r="CM509" s="30"/>
      <c r="CN509" s="30"/>
      <c r="CO509" s="30"/>
      <c r="CP509" s="30"/>
      <c r="CQ509" s="30"/>
      <c r="CR509" s="30"/>
      <c r="CS509" s="30"/>
      <c r="CT509" s="30"/>
      <c r="CU509" s="30"/>
      <c r="CV509" s="30"/>
      <c r="CW509" s="30"/>
      <c r="CX509" s="30"/>
      <c r="CY509" s="30"/>
      <c r="CZ509" s="30"/>
      <c r="DA509" s="30"/>
      <c r="DB509" s="30"/>
      <c r="DC509" s="30"/>
      <c r="DD509" s="30"/>
      <c r="DE509" s="30"/>
      <c r="DF509" s="30"/>
      <c r="DG509" s="30"/>
      <c r="DH509" s="30"/>
      <c r="DI509" s="30"/>
      <c r="DJ509" s="30"/>
      <c r="DK509" s="30"/>
      <c r="DL509" s="30"/>
      <c r="DM509" s="30"/>
      <c r="DN509" s="30"/>
      <c r="DO509" s="30"/>
      <c r="DP509" s="30"/>
      <c r="DQ509" s="30"/>
      <c r="DR509" s="30"/>
      <c r="DS509" s="30"/>
      <c r="DT509" s="30"/>
      <c r="DU509" s="30"/>
      <c r="DV509" s="30"/>
      <c r="DW509" s="30"/>
      <c r="DX509" s="30"/>
      <c r="DY509" s="30"/>
      <c r="DZ509" s="30"/>
      <c r="EA509" s="30"/>
      <c r="EB509" s="30"/>
      <c r="EC509" s="30"/>
      <c r="ED509" s="30"/>
      <c r="EE509" s="30"/>
      <c r="EF509" s="30"/>
      <c r="EG509" s="30"/>
      <c r="EH509" s="30"/>
      <c r="EI509" s="30"/>
      <c r="EJ509" s="30"/>
      <c r="EK509" s="30"/>
      <c r="EL509" s="30"/>
      <c r="EM509" s="30"/>
      <c r="EN509" s="30"/>
      <c r="EO509" s="30"/>
      <c r="EP509" s="30"/>
      <c r="EQ509" s="30"/>
      <c r="ER509" s="30"/>
      <c r="ES509" s="30"/>
      <c r="ET509" s="30"/>
      <c r="EU509" s="30"/>
      <c r="EV509" s="30"/>
      <c r="EW509" s="30"/>
      <c r="EX509" s="30"/>
      <c r="EY509" s="30"/>
      <c r="EZ509" s="30"/>
      <c r="FA509" s="30"/>
      <c r="FB509" s="30"/>
      <c r="FC509" s="30"/>
      <c r="FD509" s="30"/>
      <c r="FE509" s="30"/>
      <c r="FF509" s="30"/>
      <c r="FG509" s="30"/>
      <c r="FH509" s="30"/>
      <c r="FI509" s="30"/>
      <c r="FJ509" s="30"/>
      <c r="FK509" s="30"/>
      <c r="FL509" s="30"/>
      <c r="FM509" s="30"/>
      <c r="FN509" s="30"/>
      <c r="FO509" s="30"/>
      <c r="FP509" s="30"/>
      <c r="FQ509" s="30"/>
      <c r="FR509" s="30"/>
      <c r="FS509" s="30"/>
      <c r="FT509" s="30"/>
      <c r="FU509" s="30"/>
      <c r="FV509" s="30"/>
      <c r="FW509" s="30"/>
      <c r="FX509" s="30"/>
      <c r="FY509" s="30"/>
      <c r="FZ509" s="30"/>
      <c r="GA509" s="30"/>
      <c r="GB509" s="30"/>
      <c r="GC509" s="30"/>
      <c r="GD509" s="30"/>
      <c r="GE509" s="30"/>
      <c r="GF509" s="30"/>
      <c r="GG509" s="30"/>
      <c r="GH509" s="30"/>
      <c r="GI509" s="30"/>
      <c r="GJ509" s="30"/>
      <c r="GK509" s="30"/>
      <c r="GL509" s="30"/>
      <c r="GM509" s="30"/>
      <c r="GN509" s="30"/>
      <c r="GO509" s="30"/>
      <c r="GP509" s="30"/>
      <c r="GQ509" s="30"/>
      <c r="GR509" s="30"/>
      <c r="GS509" s="30"/>
      <c r="GT509" s="30"/>
      <c r="GU509" s="30"/>
      <c r="GV509" s="30"/>
      <c r="GW509" s="30"/>
      <c r="GX509" s="30"/>
      <c r="GY509" s="30"/>
      <c r="GZ509" s="30"/>
      <c r="HA509" s="30"/>
      <c r="HB509" s="30"/>
      <c r="HC509" s="30"/>
      <c r="HD509" s="30"/>
      <c r="HE509" s="30"/>
      <c r="HF509" s="30"/>
      <c r="HG509" s="30"/>
      <c r="HH509" s="30"/>
      <c r="HI509" s="30"/>
      <c r="HJ509" s="30"/>
      <c r="HK509" s="30"/>
      <c r="HL509" s="30"/>
      <c r="HM509" s="30"/>
      <c r="HN509" s="30"/>
      <c r="HO509" s="30"/>
      <c r="HP509" s="30"/>
      <c r="HQ509" s="30"/>
      <c r="HR509" s="30"/>
      <c r="HS509" s="30"/>
      <c r="HT509" s="30"/>
      <c r="HU509" s="30"/>
      <c r="HV509" s="30"/>
      <c r="HW509" s="30"/>
      <c r="HX509" s="30"/>
      <c r="HY509" s="30"/>
      <c r="HZ509" s="30"/>
      <c r="IA509" s="30"/>
      <c r="IB509" s="30"/>
      <c r="IC509" s="30"/>
      <c r="ID509" s="30"/>
      <c r="IE509" s="30"/>
      <c r="IF509" s="30"/>
      <c r="IG509" s="30"/>
      <c r="IH509" s="30"/>
      <c r="II509" s="30"/>
      <c r="IJ509" s="30"/>
      <c r="IK509" s="30"/>
      <c r="IL509" s="30"/>
      <c r="IM509" s="30"/>
      <c r="IN509" s="30"/>
      <c r="IO509" s="30"/>
      <c r="IP509" s="30"/>
      <c r="IQ509" s="30"/>
      <c r="IR509" s="30"/>
      <c r="IS509" s="30"/>
      <c r="IT509" s="30"/>
      <c r="IU509" s="30"/>
      <c r="IV509" s="30"/>
      <c r="IW509" s="30"/>
      <c r="IX509" s="30"/>
      <c r="IY509" s="30"/>
      <c r="IZ509" s="30"/>
      <c r="JA509" s="30"/>
      <c r="JB509" s="30"/>
      <c r="JC509" s="30"/>
      <c r="JD509" s="30"/>
      <c r="JE509" s="30"/>
      <c r="JF509" s="30"/>
      <c r="JG509" s="30"/>
      <c r="JH509" s="30"/>
      <c r="JI509" s="30"/>
      <c r="JJ509" s="30"/>
      <c r="JK509" s="30"/>
      <c r="JL509" s="30"/>
      <c r="JM509" s="30"/>
      <c r="JN509" s="30"/>
      <c r="JO509" s="30"/>
      <c r="JP509" s="30"/>
      <c r="JQ509" s="30"/>
      <c r="JR509" s="30"/>
      <c r="JS509" s="30"/>
      <c r="JT509" s="30"/>
      <c r="JU509" s="30"/>
      <c r="JV509" s="30"/>
      <c r="JW509" s="30"/>
      <c r="JX509" s="30"/>
      <c r="JY509" s="30"/>
      <c r="JZ509" s="30"/>
      <c r="KA509" s="30"/>
      <c r="KB509" s="30"/>
      <c r="KC509" s="30"/>
      <c r="KD509" s="30"/>
      <c r="KE509" s="30"/>
      <c r="KF509" s="30"/>
      <c r="KG509" s="30"/>
      <c r="KH509" s="30"/>
      <c r="KI509" s="30"/>
      <c r="KJ509" s="30"/>
      <c r="KK509" s="30"/>
      <c r="KL509" s="30"/>
      <c r="KM509" s="30"/>
      <c r="KN509" s="30"/>
      <c r="KO509" s="30"/>
      <c r="KP509" s="30"/>
      <c r="KQ509" s="30"/>
      <c r="KR509" s="30"/>
      <c r="KS509" s="30"/>
      <c r="KT509" s="30"/>
      <c r="KU509" s="30"/>
      <c r="KV509" s="30"/>
      <c r="KW509" s="30"/>
      <c r="KX509" s="30"/>
      <c r="KY509" s="30"/>
      <c r="KZ509" s="30"/>
      <c r="LA509" s="30"/>
      <c r="LB509" s="30"/>
      <c r="LC509" s="30"/>
      <c r="LD509" s="30"/>
      <c r="LE509" s="30"/>
      <c r="LF509" s="30"/>
      <c r="LG509" s="30"/>
      <c r="LH509" s="30"/>
      <c r="LI509" s="30"/>
      <c r="LJ509" s="30"/>
      <c r="LK509" s="30"/>
      <c r="LL509" s="30"/>
      <c r="LM509" s="30"/>
      <c r="LN509" s="30"/>
      <c r="LO509" s="30"/>
      <c r="LP509" s="30"/>
      <c r="LQ509" s="30"/>
      <c r="LR509" s="30"/>
      <c r="LS509" s="30"/>
      <c r="LT509" s="30"/>
    </row>
    <row r="510" spans="1:332" s="31" customFormat="1" ht="94.5" x14ac:dyDescent="0.25">
      <c r="A510" s="697" t="str">
        <f>CONCATENATE(MUEBLES2[[#This Row],[No..]],"-",MUEBLES2[[#This Row],[No. Area ]],"-",MUEBLES2[[#This Row],[No. Del Bien ]],"-",MUEBLES2[[#This Row],[No. Consecutivo del Bien ]],"-",MUEBLES2[[#This Row],[No. de inventario]])</f>
        <v>01-14-183-004-0504</v>
      </c>
      <c r="B510" s="495"/>
      <c r="C510" s="495" t="s">
        <v>7227</v>
      </c>
      <c r="D510" s="494" t="s">
        <v>4060</v>
      </c>
      <c r="E510" s="495" t="str">
        <f>VLOOKUP(MUEBLES2[[#This Row],[No..]],EDIFICIOS[],2,FALSE)</f>
        <v>PALACIO MUNICIPAL</v>
      </c>
      <c r="F510" s="495" t="str">
        <f>VLOOKUP(MUEBLES2[[#This Row],[No..]],EDIFICIOS[],3,FALSE)</f>
        <v>PALACIO MUNICIPAL, S/N, COLONIA CENTRO</v>
      </c>
      <c r="G510" s="496" t="s">
        <v>4259</v>
      </c>
      <c r="H510" s="494" t="str">
        <f>VLOOKUP(MUEBLES2[[#This Row],[No. Area ]],AREAS[],2,FALSE)</f>
        <v>ADMINISTRACIÓN MUNICIPAL</v>
      </c>
      <c r="I510" s="496" t="str">
        <f>VLOOKUP(MUEBLES2[[#This Row],[No. Area ]],AREAS[],5,FALSE)</f>
        <v>C. DAVID PÉREZ ALONSO</v>
      </c>
      <c r="J510" s="496"/>
      <c r="K510" s="494" t="e">
        <f>VLOOKUP(MUEBLES2[[#This Row],[Núm. De nomina]],PERSONAL[],2,FALSE)</f>
        <v>#N/A</v>
      </c>
      <c r="L510" s="496" t="e">
        <f>VLOOKUP(MUEBLES2[[#This Row],[Núm. De nomina]],PERSONAL[],3,FALSE)</f>
        <v>#N/A</v>
      </c>
      <c r="M510" s="494" t="s">
        <v>4810</v>
      </c>
      <c r="N510" s="530" t="s">
        <v>4695</v>
      </c>
      <c r="O510" s="497" t="str">
        <f>VLOOKUP(MUEBLES2[[#This Row],[No. Del Bien ]],BIENES[],2,FALSE)</f>
        <v>MACHETE</v>
      </c>
      <c r="P510" s="499" t="s">
        <v>1476</v>
      </c>
      <c r="Q510" s="529" t="s">
        <v>5446</v>
      </c>
      <c r="R510" s="494" t="s">
        <v>204</v>
      </c>
      <c r="S510" s="494" t="s">
        <v>1468</v>
      </c>
      <c r="T510" s="494">
        <v>15886</v>
      </c>
      <c r="U510" s="510" t="s">
        <v>1469</v>
      </c>
      <c r="V510" s="532">
        <v>44370</v>
      </c>
      <c r="W510" s="528"/>
      <c r="X510" s="528"/>
      <c r="Y510" s="528"/>
      <c r="Z510" s="510" t="s">
        <v>1405</v>
      </c>
      <c r="AA510" s="546" t="s">
        <v>7855</v>
      </c>
      <c r="AB510" s="702">
        <v>56.99</v>
      </c>
      <c r="AC510" s="600" t="s">
        <v>7855</v>
      </c>
      <c r="AD510" s="30"/>
      <c r="AE510" s="30"/>
      <c r="AF510" s="30"/>
      <c r="AG510" s="30"/>
      <c r="AH510" s="30"/>
      <c r="AI510" s="30"/>
      <c r="AJ510" s="30"/>
      <c r="AK510" s="30"/>
      <c r="AL510" s="30"/>
      <c r="AM510" s="30"/>
      <c r="AN510" s="30"/>
      <c r="AO510" s="30"/>
      <c r="AP510" s="30"/>
      <c r="AQ510" s="30"/>
      <c r="AR510" s="30"/>
      <c r="AS510" s="30"/>
      <c r="AT510" s="30"/>
      <c r="AU510" s="30"/>
      <c r="AV510" s="30"/>
      <c r="AW510" s="30"/>
      <c r="AX510" s="30"/>
      <c r="AY510" s="30"/>
      <c r="AZ510" s="30"/>
      <c r="BA510" s="30"/>
      <c r="BB510" s="30"/>
      <c r="BC510" s="30"/>
      <c r="BD510" s="30"/>
      <c r="BE510" s="30"/>
      <c r="BF510" s="30"/>
      <c r="BG510" s="30"/>
      <c r="BH510" s="30"/>
      <c r="BI510" s="30"/>
      <c r="BJ510" s="30"/>
      <c r="BK510" s="30"/>
      <c r="BL510" s="30"/>
      <c r="BM510" s="30"/>
      <c r="BN510" s="30"/>
      <c r="BO510" s="30"/>
      <c r="BP510" s="30"/>
      <c r="BQ510" s="30"/>
      <c r="BR510" s="30"/>
      <c r="BS510" s="30"/>
      <c r="BT510" s="30"/>
      <c r="BU510" s="30"/>
      <c r="BV510" s="30"/>
      <c r="BW510" s="30"/>
      <c r="BX510" s="30"/>
      <c r="BY510" s="30"/>
      <c r="BZ510" s="30"/>
      <c r="CA510" s="30"/>
      <c r="CB510" s="30"/>
      <c r="CC510" s="30"/>
      <c r="CD510" s="30"/>
      <c r="CE510" s="30"/>
      <c r="CF510" s="30"/>
      <c r="CG510" s="30"/>
      <c r="CH510" s="30"/>
      <c r="CI510" s="30"/>
      <c r="CJ510" s="30"/>
      <c r="CK510" s="30"/>
      <c r="CL510" s="30"/>
      <c r="CM510" s="30"/>
      <c r="CN510" s="30"/>
      <c r="CO510" s="30"/>
      <c r="CP510" s="30"/>
      <c r="CQ510" s="30"/>
      <c r="CR510" s="30"/>
      <c r="CS510" s="30"/>
      <c r="CT510" s="30"/>
      <c r="CU510" s="30"/>
      <c r="CV510" s="30"/>
      <c r="CW510" s="30"/>
      <c r="CX510" s="30"/>
      <c r="CY510" s="30"/>
      <c r="CZ510" s="30"/>
      <c r="DA510" s="30"/>
      <c r="DB510" s="30"/>
      <c r="DC510" s="30"/>
      <c r="DD510" s="30"/>
      <c r="DE510" s="30"/>
      <c r="DF510" s="30"/>
      <c r="DG510" s="30"/>
      <c r="DH510" s="30"/>
      <c r="DI510" s="30"/>
      <c r="DJ510" s="30"/>
      <c r="DK510" s="30"/>
      <c r="DL510" s="30"/>
      <c r="DM510" s="30"/>
      <c r="DN510" s="30"/>
      <c r="DO510" s="30"/>
      <c r="DP510" s="30"/>
      <c r="DQ510" s="30"/>
      <c r="DR510" s="30"/>
      <c r="DS510" s="30"/>
      <c r="DT510" s="30"/>
      <c r="DU510" s="30"/>
      <c r="DV510" s="30"/>
      <c r="DW510" s="30"/>
      <c r="DX510" s="30"/>
      <c r="DY510" s="30"/>
      <c r="DZ510" s="30"/>
      <c r="EA510" s="30"/>
      <c r="EB510" s="30"/>
      <c r="EC510" s="30"/>
      <c r="ED510" s="30"/>
      <c r="EE510" s="30"/>
      <c r="EF510" s="30"/>
      <c r="EG510" s="30"/>
      <c r="EH510" s="30"/>
      <c r="EI510" s="30"/>
      <c r="EJ510" s="30"/>
      <c r="EK510" s="30"/>
      <c r="EL510" s="30"/>
      <c r="EM510" s="30"/>
      <c r="EN510" s="30"/>
      <c r="EO510" s="30"/>
      <c r="EP510" s="30"/>
      <c r="EQ510" s="30"/>
      <c r="ER510" s="30"/>
      <c r="ES510" s="30"/>
      <c r="ET510" s="30"/>
      <c r="EU510" s="30"/>
      <c r="EV510" s="30"/>
      <c r="EW510" s="30"/>
      <c r="EX510" s="30"/>
      <c r="EY510" s="30"/>
      <c r="EZ510" s="30"/>
      <c r="FA510" s="30"/>
      <c r="FB510" s="30"/>
      <c r="FC510" s="30"/>
      <c r="FD510" s="30"/>
      <c r="FE510" s="30"/>
      <c r="FF510" s="30"/>
      <c r="FG510" s="30"/>
      <c r="FH510" s="30"/>
      <c r="FI510" s="30"/>
      <c r="FJ510" s="30"/>
      <c r="FK510" s="30"/>
      <c r="FL510" s="30"/>
      <c r="FM510" s="30"/>
      <c r="FN510" s="30"/>
      <c r="FO510" s="30"/>
      <c r="FP510" s="30"/>
      <c r="FQ510" s="30"/>
      <c r="FR510" s="30"/>
      <c r="FS510" s="30"/>
      <c r="FT510" s="30"/>
      <c r="FU510" s="30"/>
      <c r="FV510" s="30"/>
      <c r="FW510" s="30"/>
      <c r="FX510" s="30"/>
      <c r="FY510" s="30"/>
      <c r="FZ510" s="30"/>
      <c r="GA510" s="30"/>
      <c r="GB510" s="30"/>
      <c r="GC510" s="30"/>
      <c r="GD510" s="30"/>
      <c r="GE510" s="30"/>
      <c r="GF510" s="30"/>
      <c r="GG510" s="30"/>
      <c r="GH510" s="30"/>
      <c r="GI510" s="30"/>
      <c r="GJ510" s="30"/>
      <c r="GK510" s="30"/>
      <c r="GL510" s="30"/>
      <c r="GM510" s="30"/>
      <c r="GN510" s="30"/>
      <c r="GO510" s="30"/>
      <c r="GP510" s="30"/>
      <c r="GQ510" s="30"/>
      <c r="GR510" s="30"/>
      <c r="GS510" s="30"/>
      <c r="GT510" s="30"/>
      <c r="GU510" s="30"/>
      <c r="GV510" s="30"/>
      <c r="GW510" s="30"/>
      <c r="GX510" s="30"/>
      <c r="GY510" s="30"/>
      <c r="GZ510" s="30"/>
      <c r="HA510" s="30"/>
      <c r="HB510" s="30"/>
      <c r="HC510" s="30"/>
      <c r="HD510" s="30"/>
      <c r="HE510" s="30"/>
      <c r="HF510" s="30"/>
      <c r="HG510" s="30"/>
      <c r="HH510" s="30"/>
      <c r="HI510" s="30"/>
      <c r="HJ510" s="30"/>
      <c r="HK510" s="30"/>
      <c r="HL510" s="30"/>
      <c r="HM510" s="30"/>
      <c r="HN510" s="30"/>
      <c r="HO510" s="30"/>
      <c r="HP510" s="30"/>
      <c r="HQ510" s="30"/>
      <c r="HR510" s="30"/>
      <c r="HS510" s="30"/>
      <c r="HT510" s="30"/>
      <c r="HU510" s="30"/>
      <c r="HV510" s="30"/>
      <c r="HW510" s="30"/>
      <c r="HX510" s="30"/>
      <c r="HY510" s="30"/>
      <c r="HZ510" s="30"/>
      <c r="IA510" s="30"/>
      <c r="IB510" s="30"/>
      <c r="IC510" s="30"/>
      <c r="ID510" s="30"/>
      <c r="IE510" s="30"/>
      <c r="IF510" s="30"/>
      <c r="IG510" s="30"/>
      <c r="IH510" s="30"/>
      <c r="II510" s="30"/>
      <c r="IJ510" s="30"/>
      <c r="IK510" s="30"/>
      <c r="IL510" s="30"/>
      <c r="IM510" s="30"/>
      <c r="IN510" s="30"/>
      <c r="IO510" s="30"/>
      <c r="IP510" s="30"/>
      <c r="IQ510" s="30"/>
      <c r="IR510" s="30"/>
      <c r="IS510" s="30"/>
      <c r="IT510" s="30"/>
      <c r="IU510" s="30"/>
      <c r="IV510" s="30"/>
      <c r="IW510" s="30"/>
      <c r="IX510" s="30"/>
      <c r="IY510" s="30"/>
      <c r="IZ510" s="30"/>
      <c r="JA510" s="30"/>
      <c r="JB510" s="30"/>
      <c r="JC510" s="30"/>
      <c r="JD510" s="30"/>
      <c r="JE510" s="30"/>
      <c r="JF510" s="30"/>
      <c r="JG510" s="30"/>
      <c r="JH510" s="30"/>
      <c r="JI510" s="30"/>
      <c r="JJ510" s="30"/>
      <c r="JK510" s="30"/>
      <c r="JL510" s="30"/>
      <c r="JM510" s="30"/>
      <c r="JN510" s="30"/>
      <c r="JO510" s="30"/>
      <c r="JP510" s="30"/>
      <c r="JQ510" s="30"/>
      <c r="JR510" s="30"/>
      <c r="JS510" s="30"/>
      <c r="JT510" s="30"/>
      <c r="JU510" s="30"/>
      <c r="JV510" s="30"/>
      <c r="JW510" s="30"/>
      <c r="JX510" s="30"/>
      <c r="JY510" s="30"/>
      <c r="JZ510" s="30"/>
      <c r="KA510" s="30"/>
      <c r="KB510" s="30"/>
      <c r="KC510" s="30"/>
      <c r="KD510" s="30"/>
      <c r="KE510" s="30"/>
      <c r="KF510" s="30"/>
      <c r="KG510" s="30"/>
      <c r="KH510" s="30"/>
      <c r="KI510" s="30"/>
      <c r="KJ510" s="30"/>
      <c r="KK510" s="30"/>
      <c r="KL510" s="30"/>
      <c r="KM510" s="30"/>
      <c r="KN510" s="30"/>
      <c r="KO510" s="30"/>
      <c r="KP510" s="30"/>
      <c r="KQ510" s="30"/>
      <c r="KR510" s="30"/>
      <c r="KS510" s="30"/>
      <c r="KT510" s="30"/>
      <c r="KU510" s="30"/>
      <c r="KV510" s="30"/>
      <c r="KW510" s="30"/>
      <c r="KX510" s="30"/>
      <c r="KY510" s="30"/>
      <c r="KZ510" s="30"/>
      <c r="LA510" s="30"/>
      <c r="LB510" s="30"/>
      <c r="LC510" s="30"/>
      <c r="LD510" s="30"/>
      <c r="LE510" s="30"/>
      <c r="LF510" s="30"/>
      <c r="LG510" s="30"/>
      <c r="LH510" s="30"/>
      <c r="LI510" s="30"/>
      <c r="LJ510" s="30"/>
      <c r="LK510" s="30"/>
      <c r="LL510" s="30"/>
      <c r="LM510" s="30"/>
      <c r="LN510" s="30"/>
      <c r="LO510" s="30"/>
      <c r="LP510" s="30"/>
      <c r="LQ510" s="30"/>
      <c r="LR510" s="30"/>
      <c r="LS510" s="30"/>
      <c r="LT510" s="30"/>
    </row>
    <row r="511" spans="1:332" s="31" customFormat="1" ht="94.5" x14ac:dyDescent="0.25">
      <c r="A511" s="697" t="str">
        <f>CONCATENATE(MUEBLES2[[#This Row],[No..]],"-",MUEBLES2[[#This Row],[No. Area ]],"-",MUEBLES2[[#This Row],[No. Del Bien ]],"-",MUEBLES2[[#This Row],[No. Consecutivo del Bien ]],"-",MUEBLES2[[#This Row],[No. de inventario]])</f>
        <v>01-14-213-001-0505</v>
      </c>
      <c r="B511" s="495"/>
      <c r="C511" s="495" t="s">
        <v>7228</v>
      </c>
      <c r="D511" s="494" t="s">
        <v>4060</v>
      </c>
      <c r="E511" s="495" t="str">
        <f>VLOOKUP(MUEBLES2[[#This Row],[No..]],EDIFICIOS[],2,FALSE)</f>
        <v>PALACIO MUNICIPAL</v>
      </c>
      <c r="F511" s="495" t="str">
        <f>VLOOKUP(MUEBLES2[[#This Row],[No..]],EDIFICIOS[],3,FALSE)</f>
        <v>PALACIO MUNICIPAL, S/N, COLONIA CENTRO</v>
      </c>
      <c r="G511" s="496" t="s">
        <v>4259</v>
      </c>
      <c r="H511" s="494" t="str">
        <f>VLOOKUP(MUEBLES2[[#This Row],[No. Area ]],AREAS[],2,FALSE)</f>
        <v>ADMINISTRACIÓN MUNICIPAL</v>
      </c>
      <c r="I511" s="496" t="str">
        <f>VLOOKUP(MUEBLES2[[#This Row],[No. Area ]],AREAS[],5,FALSE)</f>
        <v>C. DAVID PÉREZ ALONSO</v>
      </c>
      <c r="J511" s="496"/>
      <c r="K511" s="494" t="e">
        <f>VLOOKUP(MUEBLES2[[#This Row],[Núm. De nomina]],PERSONAL[],2,FALSE)</f>
        <v>#N/A</v>
      </c>
      <c r="L511" s="496" t="e">
        <f>VLOOKUP(MUEBLES2[[#This Row],[Núm. De nomina]],PERSONAL[],3,FALSE)</f>
        <v>#N/A</v>
      </c>
      <c r="M511" s="494" t="s">
        <v>4846</v>
      </c>
      <c r="N511" s="530" t="s">
        <v>4692</v>
      </c>
      <c r="O511" s="497" t="str">
        <f>VLOOKUP(MUEBLES2[[#This Row],[No. Del Bien ]],BIENES[],2,FALSE)</f>
        <v>MULTÍMETRO</v>
      </c>
      <c r="P511" s="499" t="s">
        <v>1477</v>
      </c>
      <c r="Q511" s="529" t="s">
        <v>5447</v>
      </c>
      <c r="R511" s="494" t="s">
        <v>557</v>
      </c>
      <c r="S511" s="494" t="s">
        <v>557</v>
      </c>
      <c r="T511" s="494" t="s">
        <v>557</v>
      </c>
      <c r="U511" s="510" t="s">
        <v>1478</v>
      </c>
      <c r="V511" s="532">
        <v>44315</v>
      </c>
      <c r="W511" s="528"/>
      <c r="X511" s="528"/>
      <c r="Y511" s="528"/>
      <c r="Z511" s="510" t="s">
        <v>1405</v>
      </c>
      <c r="AA511" s="546" t="s">
        <v>7855</v>
      </c>
      <c r="AB511" s="702">
        <v>406</v>
      </c>
      <c r="AC511" s="600" t="s">
        <v>7855</v>
      </c>
      <c r="AD511" s="30"/>
      <c r="AE511" s="30"/>
      <c r="AF511" s="30"/>
      <c r="AG511" s="30"/>
      <c r="AH511" s="30"/>
      <c r="AI511" s="30"/>
      <c r="AJ511" s="30"/>
      <c r="AK511" s="30"/>
      <c r="AL511" s="30"/>
      <c r="AM511" s="30"/>
      <c r="AN511" s="30"/>
      <c r="AO511" s="30"/>
      <c r="AP511" s="30"/>
      <c r="AQ511" s="30"/>
      <c r="AR511" s="30"/>
      <c r="AS511" s="30"/>
      <c r="AT511" s="30"/>
      <c r="AU511" s="30"/>
      <c r="AV511" s="30"/>
      <c r="AW511" s="30"/>
      <c r="AX511" s="30"/>
      <c r="AY511" s="30"/>
      <c r="AZ511" s="30"/>
      <c r="BA511" s="30"/>
      <c r="BB511" s="30"/>
      <c r="BC511" s="30"/>
      <c r="BD511" s="30"/>
      <c r="BE511" s="30"/>
      <c r="BF511" s="30"/>
      <c r="BG511" s="30"/>
      <c r="BH511" s="30"/>
      <c r="BI511" s="30"/>
      <c r="BJ511" s="30"/>
      <c r="BK511" s="30"/>
      <c r="BL511" s="30"/>
      <c r="BM511" s="30"/>
      <c r="BN511" s="30"/>
      <c r="BO511" s="30"/>
      <c r="BP511" s="30"/>
      <c r="BQ511" s="30"/>
      <c r="BR511" s="30"/>
      <c r="BS511" s="30"/>
      <c r="BT511" s="30"/>
      <c r="BU511" s="30"/>
      <c r="BV511" s="30"/>
      <c r="BW511" s="30"/>
      <c r="BX511" s="30"/>
      <c r="BY511" s="30"/>
      <c r="BZ511" s="30"/>
      <c r="CA511" s="30"/>
      <c r="CB511" s="30"/>
      <c r="CC511" s="30"/>
      <c r="CD511" s="30"/>
      <c r="CE511" s="30"/>
      <c r="CF511" s="30"/>
      <c r="CG511" s="30"/>
      <c r="CH511" s="30"/>
      <c r="CI511" s="30"/>
      <c r="CJ511" s="30"/>
      <c r="CK511" s="30"/>
      <c r="CL511" s="30"/>
      <c r="CM511" s="30"/>
      <c r="CN511" s="30"/>
      <c r="CO511" s="30"/>
      <c r="CP511" s="30"/>
      <c r="CQ511" s="30"/>
      <c r="CR511" s="30"/>
      <c r="CS511" s="30"/>
      <c r="CT511" s="30"/>
      <c r="CU511" s="30"/>
      <c r="CV511" s="30"/>
      <c r="CW511" s="30"/>
      <c r="CX511" s="30"/>
      <c r="CY511" s="30"/>
      <c r="CZ511" s="30"/>
      <c r="DA511" s="30"/>
      <c r="DB511" s="30"/>
      <c r="DC511" s="30"/>
      <c r="DD511" s="30"/>
      <c r="DE511" s="30"/>
      <c r="DF511" s="30"/>
      <c r="DG511" s="30"/>
      <c r="DH511" s="30"/>
      <c r="DI511" s="30"/>
      <c r="DJ511" s="30"/>
      <c r="DK511" s="30"/>
      <c r="DL511" s="30"/>
      <c r="DM511" s="30"/>
      <c r="DN511" s="30"/>
      <c r="DO511" s="30"/>
      <c r="DP511" s="30"/>
      <c r="DQ511" s="30"/>
      <c r="DR511" s="30"/>
      <c r="DS511" s="30"/>
      <c r="DT511" s="30"/>
      <c r="DU511" s="30"/>
      <c r="DV511" s="30"/>
      <c r="DW511" s="30"/>
      <c r="DX511" s="30"/>
      <c r="DY511" s="30"/>
      <c r="DZ511" s="30"/>
      <c r="EA511" s="30"/>
      <c r="EB511" s="30"/>
      <c r="EC511" s="30"/>
      <c r="ED511" s="30"/>
      <c r="EE511" s="30"/>
      <c r="EF511" s="30"/>
      <c r="EG511" s="30"/>
      <c r="EH511" s="30"/>
      <c r="EI511" s="30"/>
      <c r="EJ511" s="30"/>
      <c r="EK511" s="30"/>
      <c r="EL511" s="30"/>
      <c r="EM511" s="30"/>
      <c r="EN511" s="30"/>
      <c r="EO511" s="30"/>
      <c r="EP511" s="30"/>
      <c r="EQ511" s="30"/>
      <c r="ER511" s="30"/>
      <c r="ES511" s="30"/>
      <c r="ET511" s="30"/>
      <c r="EU511" s="30"/>
      <c r="EV511" s="30"/>
      <c r="EW511" s="30"/>
      <c r="EX511" s="30"/>
      <c r="EY511" s="30"/>
      <c r="EZ511" s="30"/>
      <c r="FA511" s="30"/>
      <c r="FB511" s="30"/>
      <c r="FC511" s="30"/>
      <c r="FD511" s="30"/>
      <c r="FE511" s="30"/>
      <c r="FF511" s="30"/>
      <c r="FG511" s="30"/>
      <c r="FH511" s="30"/>
      <c r="FI511" s="30"/>
      <c r="FJ511" s="30"/>
      <c r="FK511" s="30"/>
      <c r="FL511" s="30"/>
      <c r="FM511" s="30"/>
      <c r="FN511" s="30"/>
      <c r="FO511" s="30"/>
      <c r="FP511" s="30"/>
      <c r="FQ511" s="30"/>
      <c r="FR511" s="30"/>
      <c r="FS511" s="30"/>
      <c r="FT511" s="30"/>
      <c r="FU511" s="30"/>
      <c r="FV511" s="30"/>
      <c r="FW511" s="30"/>
      <c r="FX511" s="30"/>
      <c r="FY511" s="30"/>
      <c r="FZ511" s="30"/>
      <c r="GA511" s="30"/>
      <c r="GB511" s="30"/>
      <c r="GC511" s="30"/>
      <c r="GD511" s="30"/>
      <c r="GE511" s="30"/>
      <c r="GF511" s="30"/>
      <c r="GG511" s="30"/>
      <c r="GH511" s="30"/>
      <c r="GI511" s="30"/>
      <c r="GJ511" s="30"/>
      <c r="GK511" s="30"/>
      <c r="GL511" s="30"/>
      <c r="GM511" s="30"/>
      <c r="GN511" s="30"/>
      <c r="GO511" s="30"/>
      <c r="GP511" s="30"/>
      <c r="GQ511" s="30"/>
      <c r="GR511" s="30"/>
      <c r="GS511" s="30"/>
      <c r="GT511" s="30"/>
      <c r="GU511" s="30"/>
      <c r="GV511" s="30"/>
      <c r="GW511" s="30"/>
      <c r="GX511" s="30"/>
      <c r="GY511" s="30"/>
      <c r="GZ511" s="30"/>
      <c r="HA511" s="30"/>
      <c r="HB511" s="30"/>
      <c r="HC511" s="30"/>
      <c r="HD511" s="30"/>
      <c r="HE511" s="30"/>
      <c r="HF511" s="30"/>
      <c r="HG511" s="30"/>
      <c r="HH511" s="30"/>
      <c r="HI511" s="30"/>
      <c r="HJ511" s="30"/>
      <c r="HK511" s="30"/>
      <c r="HL511" s="30"/>
      <c r="HM511" s="30"/>
      <c r="HN511" s="30"/>
      <c r="HO511" s="30"/>
      <c r="HP511" s="30"/>
      <c r="HQ511" s="30"/>
      <c r="HR511" s="30"/>
      <c r="HS511" s="30"/>
      <c r="HT511" s="30"/>
      <c r="HU511" s="30"/>
      <c r="HV511" s="30"/>
      <c r="HW511" s="30"/>
      <c r="HX511" s="30"/>
      <c r="HY511" s="30"/>
      <c r="HZ511" s="30"/>
      <c r="IA511" s="30"/>
      <c r="IB511" s="30"/>
      <c r="IC511" s="30"/>
      <c r="ID511" s="30"/>
      <c r="IE511" s="30"/>
      <c r="IF511" s="30"/>
      <c r="IG511" s="30"/>
      <c r="IH511" s="30"/>
      <c r="II511" s="30"/>
      <c r="IJ511" s="30"/>
      <c r="IK511" s="30"/>
      <c r="IL511" s="30"/>
      <c r="IM511" s="30"/>
      <c r="IN511" s="30"/>
      <c r="IO511" s="30"/>
      <c r="IP511" s="30"/>
      <c r="IQ511" s="30"/>
      <c r="IR511" s="30"/>
      <c r="IS511" s="30"/>
      <c r="IT511" s="30"/>
      <c r="IU511" s="30"/>
      <c r="IV511" s="30"/>
      <c r="IW511" s="30"/>
      <c r="IX511" s="30"/>
      <c r="IY511" s="30"/>
      <c r="IZ511" s="30"/>
      <c r="JA511" s="30"/>
      <c r="JB511" s="30"/>
      <c r="JC511" s="30"/>
      <c r="JD511" s="30"/>
      <c r="JE511" s="30"/>
      <c r="JF511" s="30"/>
      <c r="JG511" s="30"/>
      <c r="JH511" s="30"/>
      <c r="JI511" s="30"/>
      <c r="JJ511" s="30"/>
      <c r="JK511" s="30"/>
      <c r="JL511" s="30"/>
      <c r="JM511" s="30"/>
      <c r="JN511" s="30"/>
      <c r="JO511" s="30"/>
      <c r="JP511" s="30"/>
      <c r="JQ511" s="30"/>
      <c r="JR511" s="30"/>
      <c r="JS511" s="30"/>
      <c r="JT511" s="30"/>
      <c r="JU511" s="30"/>
      <c r="JV511" s="30"/>
      <c r="JW511" s="30"/>
      <c r="JX511" s="30"/>
      <c r="JY511" s="30"/>
      <c r="JZ511" s="30"/>
      <c r="KA511" s="30"/>
      <c r="KB511" s="30"/>
      <c r="KC511" s="30"/>
      <c r="KD511" s="30"/>
      <c r="KE511" s="30"/>
      <c r="KF511" s="30"/>
      <c r="KG511" s="30"/>
      <c r="KH511" s="30"/>
      <c r="KI511" s="30"/>
      <c r="KJ511" s="30"/>
      <c r="KK511" s="30"/>
      <c r="KL511" s="30"/>
      <c r="KM511" s="30"/>
      <c r="KN511" s="30"/>
      <c r="KO511" s="30"/>
      <c r="KP511" s="30"/>
      <c r="KQ511" s="30"/>
      <c r="KR511" s="30"/>
      <c r="KS511" s="30"/>
      <c r="KT511" s="30"/>
      <c r="KU511" s="30"/>
      <c r="KV511" s="30"/>
      <c r="KW511" s="30"/>
      <c r="KX511" s="30"/>
      <c r="KY511" s="30"/>
      <c r="KZ511" s="30"/>
      <c r="LA511" s="30"/>
      <c r="LB511" s="30"/>
      <c r="LC511" s="30"/>
      <c r="LD511" s="30"/>
      <c r="LE511" s="30"/>
      <c r="LF511" s="30"/>
      <c r="LG511" s="30"/>
      <c r="LH511" s="30"/>
      <c r="LI511" s="30"/>
      <c r="LJ511" s="30"/>
      <c r="LK511" s="30"/>
      <c r="LL511" s="30"/>
      <c r="LM511" s="30"/>
      <c r="LN511" s="30"/>
      <c r="LO511" s="30"/>
      <c r="LP511" s="30"/>
      <c r="LQ511" s="30"/>
      <c r="LR511" s="30"/>
      <c r="LS511" s="30"/>
      <c r="LT511" s="30"/>
    </row>
    <row r="512" spans="1:332" s="31" customFormat="1" ht="94.5" x14ac:dyDescent="0.25">
      <c r="A512" s="677" t="str">
        <f>CONCATENATE(MUEBLES2[[#This Row],[No..]],"-",MUEBLES2[[#This Row],[No. Area ]],"-",MUEBLES2[[#This Row],[No. Del Bien ]],"-",MUEBLES2[[#This Row],[No. Consecutivo del Bien ]],"-",MUEBLES2[[#This Row],[No. de inventario]])</f>
        <v>01-14-235-002-0506</v>
      </c>
      <c r="B512" s="495"/>
      <c r="C512" s="495" t="s">
        <v>7229</v>
      </c>
      <c r="D512" s="494" t="s">
        <v>4060</v>
      </c>
      <c r="E512" s="495" t="str">
        <f>VLOOKUP(MUEBLES2[[#This Row],[No..]],EDIFICIOS[],2,FALSE)</f>
        <v>PALACIO MUNICIPAL</v>
      </c>
      <c r="F512" s="495" t="str">
        <f>VLOOKUP(MUEBLES2[[#This Row],[No..]],EDIFICIOS[],3,FALSE)</f>
        <v>PALACIO MUNICIPAL, S/N, COLONIA CENTRO</v>
      </c>
      <c r="G512" s="496" t="s">
        <v>4259</v>
      </c>
      <c r="H512" s="494" t="str">
        <f>VLOOKUP(MUEBLES2[[#This Row],[No. Area ]],AREAS[],2,FALSE)</f>
        <v>ADMINISTRACIÓN MUNICIPAL</v>
      </c>
      <c r="I512" s="496" t="str">
        <f>VLOOKUP(MUEBLES2[[#This Row],[No. Area ]],AREAS[],5,FALSE)</f>
        <v>C. DAVID PÉREZ ALONSO</v>
      </c>
      <c r="J512" s="496"/>
      <c r="K512" s="494" t="e">
        <f>VLOOKUP(MUEBLES2[[#This Row],[Núm. De nomina]],PERSONAL[],2,FALSE)</f>
        <v>#N/A</v>
      </c>
      <c r="L512" s="496" t="e">
        <f>VLOOKUP(MUEBLES2[[#This Row],[Núm. De nomina]],PERSONAL[],3,FALSE)</f>
        <v>#N/A</v>
      </c>
      <c r="M512" s="494" t="s">
        <v>4868</v>
      </c>
      <c r="N512" s="530" t="s">
        <v>4693</v>
      </c>
      <c r="O512" s="497" t="str">
        <f>VLOOKUP(MUEBLES2[[#This Row],[No. Del Bien ]],BIENES[],2,FALSE)</f>
        <v>PINZAS PARA ELECTRICISTA</v>
      </c>
      <c r="P512" s="499" t="s">
        <v>1479</v>
      </c>
      <c r="Q512" s="529" t="s">
        <v>5448</v>
      </c>
      <c r="R512" s="494" t="s">
        <v>557</v>
      </c>
      <c r="S512" s="494" t="s">
        <v>557</v>
      </c>
      <c r="T512" s="494" t="s">
        <v>557</v>
      </c>
      <c r="U512" s="494"/>
      <c r="V512" s="532">
        <v>44315</v>
      </c>
      <c r="W512" s="528"/>
      <c r="X512" s="528"/>
      <c r="Y512" s="528"/>
      <c r="Z512" s="510" t="s">
        <v>1405</v>
      </c>
      <c r="AA512" s="510"/>
      <c r="AB512" s="702">
        <v>406</v>
      </c>
      <c r="AC512" s="600" t="s">
        <v>1478</v>
      </c>
      <c r="AD512" s="30"/>
      <c r="AE512" s="30"/>
      <c r="AF512" s="30"/>
      <c r="AG512" s="30"/>
      <c r="AH512" s="30"/>
      <c r="AI512" s="30"/>
      <c r="AJ512" s="30"/>
      <c r="AK512" s="30"/>
      <c r="AL512" s="30"/>
      <c r="AM512" s="30"/>
      <c r="AN512" s="30"/>
      <c r="AO512" s="30"/>
      <c r="AP512" s="30"/>
      <c r="AQ512" s="30"/>
      <c r="AR512" s="30"/>
      <c r="AS512" s="30"/>
      <c r="AT512" s="30"/>
      <c r="AU512" s="30"/>
      <c r="AV512" s="30"/>
      <c r="AW512" s="30"/>
      <c r="AX512" s="30"/>
      <c r="AY512" s="30"/>
      <c r="AZ512" s="30"/>
      <c r="BA512" s="30"/>
      <c r="BB512" s="30"/>
      <c r="BC512" s="30"/>
      <c r="BD512" s="30"/>
      <c r="BE512" s="30"/>
      <c r="BF512" s="30"/>
      <c r="BG512" s="30"/>
      <c r="BH512" s="30"/>
      <c r="BI512" s="30"/>
      <c r="BJ512" s="30"/>
      <c r="BK512" s="30"/>
      <c r="BL512" s="30"/>
      <c r="BM512" s="30"/>
      <c r="BN512" s="30"/>
      <c r="BO512" s="30"/>
      <c r="BP512" s="30"/>
      <c r="BQ512" s="30"/>
      <c r="BR512" s="30"/>
      <c r="BS512" s="30"/>
      <c r="BT512" s="30"/>
      <c r="BU512" s="30"/>
      <c r="BV512" s="30"/>
      <c r="BW512" s="30"/>
      <c r="BX512" s="30"/>
      <c r="BY512" s="30"/>
      <c r="BZ512" s="30"/>
      <c r="CA512" s="30"/>
      <c r="CB512" s="30"/>
      <c r="CC512" s="30"/>
      <c r="CD512" s="30"/>
      <c r="CE512" s="30"/>
      <c r="CF512" s="30"/>
      <c r="CG512" s="30"/>
      <c r="CH512" s="30"/>
      <c r="CI512" s="30"/>
      <c r="CJ512" s="30"/>
      <c r="CK512" s="30"/>
      <c r="CL512" s="30"/>
      <c r="CM512" s="30"/>
      <c r="CN512" s="30"/>
      <c r="CO512" s="30"/>
      <c r="CP512" s="30"/>
      <c r="CQ512" s="30"/>
      <c r="CR512" s="30"/>
      <c r="CS512" s="30"/>
      <c r="CT512" s="30"/>
      <c r="CU512" s="30"/>
      <c r="CV512" s="30"/>
      <c r="CW512" s="30"/>
      <c r="CX512" s="30"/>
      <c r="CY512" s="30"/>
      <c r="CZ512" s="30"/>
      <c r="DA512" s="30"/>
      <c r="DB512" s="30"/>
      <c r="DC512" s="30"/>
      <c r="DD512" s="30"/>
      <c r="DE512" s="30"/>
      <c r="DF512" s="30"/>
      <c r="DG512" s="30"/>
      <c r="DH512" s="30"/>
      <c r="DI512" s="30"/>
      <c r="DJ512" s="30"/>
      <c r="DK512" s="30"/>
      <c r="DL512" s="30"/>
      <c r="DM512" s="30"/>
      <c r="DN512" s="30"/>
      <c r="DO512" s="30"/>
      <c r="DP512" s="30"/>
      <c r="DQ512" s="30"/>
      <c r="DR512" s="30"/>
      <c r="DS512" s="30"/>
      <c r="DT512" s="30"/>
      <c r="DU512" s="30"/>
      <c r="DV512" s="30"/>
      <c r="DW512" s="30"/>
      <c r="DX512" s="30"/>
      <c r="DY512" s="30"/>
      <c r="DZ512" s="30"/>
      <c r="EA512" s="30"/>
      <c r="EB512" s="30"/>
      <c r="EC512" s="30"/>
      <c r="ED512" s="30"/>
      <c r="EE512" s="30"/>
      <c r="EF512" s="30"/>
      <c r="EG512" s="30"/>
      <c r="EH512" s="30"/>
      <c r="EI512" s="30"/>
      <c r="EJ512" s="30"/>
      <c r="EK512" s="30"/>
      <c r="EL512" s="30"/>
      <c r="EM512" s="30"/>
      <c r="EN512" s="30"/>
      <c r="EO512" s="30"/>
      <c r="EP512" s="30"/>
      <c r="EQ512" s="30"/>
      <c r="ER512" s="30"/>
      <c r="ES512" s="30"/>
      <c r="ET512" s="30"/>
      <c r="EU512" s="30"/>
      <c r="EV512" s="30"/>
      <c r="EW512" s="30"/>
      <c r="EX512" s="30"/>
      <c r="EY512" s="30"/>
      <c r="EZ512" s="30"/>
      <c r="FA512" s="30"/>
      <c r="FB512" s="30"/>
      <c r="FC512" s="30"/>
      <c r="FD512" s="30"/>
      <c r="FE512" s="30"/>
      <c r="FF512" s="30"/>
      <c r="FG512" s="30"/>
      <c r="FH512" s="30"/>
      <c r="FI512" s="30"/>
      <c r="FJ512" s="30"/>
      <c r="FK512" s="30"/>
      <c r="FL512" s="30"/>
      <c r="FM512" s="30"/>
      <c r="FN512" s="30"/>
      <c r="FO512" s="30"/>
      <c r="FP512" s="30"/>
      <c r="FQ512" s="30"/>
      <c r="FR512" s="30"/>
      <c r="FS512" s="30"/>
      <c r="FT512" s="30"/>
      <c r="FU512" s="30"/>
      <c r="FV512" s="30"/>
      <c r="FW512" s="30"/>
      <c r="FX512" s="30"/>
      <c r="FY512" s="30"/>
      <c r="FZ512" s="30"/>
      <c r="GA512" s="30"/>
      <c r="GB512" s="30"/>
      <c r="GC512" s="30"/>
      <c r="GD512" s="30"/>
      <c r="GE512" s="30"/>
      <c r="GF512" s="30"/>
      <c r="GG512" s="30"/>
      <c r="GH512" s="30"/>
      <c r="GI512" s="30"/>
      <c r="GJ512" s="30"/>
      <c r="GK512" s="30"/>
      <c r="GL512" s="30"/>
      <c r="GM512" s="30"/>
      <c r="GN512" s="30"/>
      <c r="GO512" s="30"/>
      <c r="GP512" s="30"/>
      <c r="GQ512" s="30"/>
      <c r="GR512" s="30"/>
      <c r="GS512" s="30"/>
      <c r="GT512" s="30"/>
      <c r="GU512" s="30"/>
      <c r="GV512" s="30"/>
      <c r="GW512" s="30"/>
      <c r="GX512" s="30"/>
      <c r="GY512" s="30"/>
      <c r="GZ512" s="30"/>
      <c r="HA512" s="30"/>
      <c r="HB512" s="30"/>
      <c r="HC512" s="30"/>
      <c r="HD512" s="30"/>
      <c r="HE512" s="30"/>
      <c r="HF512" s="30"/>
      <c r="HG512" s="30"/>
      <c r="HH512" s="30"/>
      <c r="HI512" s="30"/>
      <c r="HJ512" s="30"/>
      <c r="HK512" s="30"/>
      <c r="HL512" s="30"/>
      <c r="HM512" s="30"/>
      <c r="HN512" s="30"/>
      <c r="HO512" s="30"/>
      <c r="HP512" s="30"/>
      <c r="HQ512" s="30"/>
      <c r="HR512" s="30"/>
      <c r="HS512" s="30"/>
      <c r="HT512" s="30"/>
      <c r="HU512" s="30"/>
      <c r="HV512" s="30"/>
      <c r="HW512" s="30"/>
      <c r="HX512" s="30"/>
      <c r="HY512" s="30"/>
      <c r="HZ512" s="30"/>
      <c r="IA512" s="30"/>
      <c r="IB512" s="30"/>
      <c r="IC512" s="30"/>
      <c r="ID512" s="30"/>
      <c r="IE512" s="30"/>
      <c r="IF512" s="30"/>
      <c r="IG512" s="30"/>
      <c r="IH512" s="30"/>
      <c r="II512" s="30"/>
      <c r="IJ512" s="30"/>
      <c r="IK512" s="30"/>
      <c r="IL512" s="30"/>
      <c r="IM512" s="30"/>
      <c r="IN512" s="30"/>
      <c r="IO512" s="30"/>
      <c r="IP512" s="30"/>
      <c r="IQ512" s="30"/>
      <c r="IR512" s="30"/>
      <c r="IS512" s="30"/>
      <c r="IT512" s="30"/>
      <c r="IU512" s="30"/>
      <c r="IV512" s="30"/>
      <c r="IW512" s="30"/>
      <c r="IX512" s="30"/>
      <c r="IY512" s="30"/>
      <c r="IZ512" s="30"/>
      <c r="JA512" s="30"/>
      <c r="JB512" s="30"/>
      <c r="JC512" s="30"/>
      <c r="JD512" s="30"/>
      <c r="JE512" s="30"/>
      <c r="JF512" s="30"/>
      <c r="JG512" s="30"/>
      <c r="JH512" s="30"/>
      <c r="JI512" s="30"/>
      <c r="JJ512" s="30"/>
      <c r="JK512" s="30"/>
      <c r="JL512" s="30"/>
      <c r="JM512" s="30"/>
      <c r="JN512" s="30"/>
      <c r="JO512" s="30"/>
      <c r="JP512" s="30"/>
      <c r="JQ512" s="30"/>
      <c r="JR512" s="30"/>
      <c r="JS512" s="30"/>
      <c r="JT512" s="30"/>
      <c r="JU512" s="30"/>
      <c r="JV512" s="30"/>
      <c r="JW512" s="30"/>
      <c r="JX512" s="30"/>
      <c r="JY512" s="30"/>
      <c r="JZ512" s="30"/>
      <c r="KA512" s="30"/>
      <c r="KB512" s="30"/>
      <c r="KC512" s="30"/>
      <c r="KD512" s="30"/>
      <c r="KE512" s="30"/>
      <c r="KF512" s="30"/>
      <c r="KG512" s="30"/>
      <c r="KH512" s="30"/>
      <c r="KI512" s="30"/>
      <c r="KJ512" s="30"/>
      <c r="KK512" s="30"/>
      <c r="KL512" s="30"/>
      <c r="KM512" s="30"/>
      <c r="KN512" s="30"/>
      <c r="KO512" s="30"/>
      <c r="KP512" s="30"/>
      <c r="KQ512" s="30"/>
      <c r="KR512" s="30"/>
      <c r="KS512" s="30"/>
      <c r="KT512" s="30"/>
      <c r="KU512" s="30"/>
      <c r="KV512" s="30"/>
      <c r="KW512" s="30"/>
      <c r="KX512" s="30"/>
      <c r="KY512" s="30"/>
      <c r="KZ512" s="30"/>
      <c r="LA512" s="30"/>
      <c r="LB512" s="30"/>
      <c r="LC512" s="30"/>
      <c r="LD512" s="30"/>
      <c r="LE512" s="30"/>
      <c r="LF512" s="30"/>
      <c r="LG512" s="30"/>
      <c r="LH512" s="30"/>
      <c r="LI512" s="30"/>
      <c r="LJ512" s="30"/>
      <c r="LK512" s="30"/>
      <c r="LL512" s="30"/>
      <c r="LM512" s="30"/>
      <c r="LN512" s="30"/>
      <c r="LO512" s="30"/>
      <c r="LP512" s="30"/>
      <c r="LQ512" s="30"/>
      <c r="LR512" s="30"/>
      <c r="LS512" s="30"/>
      <c r="LT512" s="30"/>
    </row>
    <row r="513" spans="1:332" s="31" customFormat="1" ht="94.5" x14ac:dyDescent="0.25">
      <c r="A513" s="677" t="str">
        <f>CONCATENATE(MUEBLES2[[#This Row],[No..]],"-",MUEBLES2[[#This Row],[No. Area ]],"-",MUEBLES2[[#This Row],[No. Del Bien ]],"-",MUEBLES2[[#This Row],[No. Consecutivo del Bien ]],"-",MUEBLES2[[#This Row],[No. de inventario]])</f>
        <v>01-14-236-001-0507</v>
      </c>
      <c r="B513" s="495"/>
      <c r="C513" s="495" t="s">
        <v>7230</v>
      </c>
      <c r="D513" s="494" t="s">
        <v>4060</v>
      </c>
      <c r="E513" s="495" t="str">
        <f>VLOOKUP(MUEBLES2[[#This Row],[No..]],EDIFICIOS[],2,FALSE)</f>
        <v>PALACIO MUNICIPAL</v>
      </c>
      <c r="F513" s="495" t="str">
        <f>VLOOKUP(MUEBLES2[[#This Row],[No..]],EDIFICIOS[],3,FALSE)</f>
        <v>PALACIO MUNICIPAL, S/N, COLONIA CENTRO</v>
      </c>
      <c r="G513" s="496" t="s">
        <v>4259</v>
      </c>
      <c r="H513" s="494" t="str">
        <f>VLOOKUP(MUEBLES2[[#This Row],[No. Area ]],AREAS[],2,FALSE)</f>
        <v>ADMINISTRACIÓN MUNICIPAL</v>
      </c>
      <c r="I513" s="496" t="str">
        <f>VLOOKUP(MUEBLES2[[#This Row],[No. Area ]],AREAS[],5,FALSE)</f>
        <v>C. DAVID PÉREZ ALONSO</v>
      </c>
      <c r="J513" s="496"/>
      <c r="K513" s="494" t="e">
        <f>VLOOKUP(MUEBLES2[[#This Row],[Núm. De nomina]],PERSONAL[],2,FALSE)</f>
        <v>#N/A</v>
      </c>
      <c r="L513" s="496" t="e">
        <f>VLOOKUP(MUEBLES2[[#This Row],[Núm. De nomina]],PERSONAL[],3,FALSE)</f>
        <v>#N/A</v>
      </c>
      <c r="M513" s="494" t="s">
        <v>4869</v>
      </c>
      <c r="N513" s="530" t="s">
        <v>4692</v>
      </c>
      <c r="O513" s="497" t="str">
        <f>VLOOKUP(MUEBLES2[[#This Row],[No. Del Bien ]],BIENES[],2,FALSE)</f>
        <v>PINZAS PELACABLES</v>
      </c>
      <c r="P513" s="499" t="s">
        <v>1480</v>
      </c>
      <c r="Q513" s="529" t="s">
        <v>5449</v>
      </c>
      <c r="R513" s="494" t="s">
        <v>557</v>
      </c>
      <c r="S513" s="494" t="s">
        <v>557</v>
      </c>
      <c r="T513" s="494" t="s">
        <v>557</v>
      </c>
      <c r="U513" s="494"/>
      <c r="V513" s="532">
        <v>44315</v>
      </c>
      <c r="W513" s="528"/>
      <c r="X513" s="528"/>
      <c r="Y513" s="528"/>
      <c r="Z513" s="510" t="s">
        <v>1405</v>
      </c>
      <c r="AA513" s="510"/>
      <c r="AB513" s="702">
        <v>356.12</v>
      </c>
      <c r="AC513" s="600" t="s">
        <v>1478</v>
      </c>
      <c r="AD513" s="30"/>
      <c r="AE513" s="30"/>
      <c r="AF513" s="30"/>
      <c r="AG513" s="30"/>
      <c r="AH513" s="30"/>
      <c r="AI513" s="30"/>
      <c r="AJ513" s="30"/>
      <c r="AK513" s="30"/>
      <c r="AL513" s="30"/>
      <c r="AM513" s="30"/>
      <c r="AN513" s="30"/>
      <c r="AO513" s="30"/>
      <c r="AP513" s="30"/>
      <c r="AQ513" s="30"/>
      <c r="AR513" s="30"/>
      <c r="AS513" s="30"/>
      <c r="AT513" s="30"/>
      <c r="AU513" s="30"/>
      <c r="AV513" s="30"/>
      <c r="AW513" s="30"/>
      <c r="AX513" s="30"/>
      <c r="AY513" s="30"/>
      <c r="AZ513" s="30"/>
      <c r="BA513" s="30"/>
      <c r="BB513" s="30"/>
      <c r="BC513" s="30"/>
      <c r="BD513" s="30"/>
      <c r="BE513" s="30"/>
      <c r="BF513" s="30"/>
      <c r="BG513" s="30"/>
      <c r="BH513" s="30"/>
      <c r="BI513" s="30"/>
      <c r="BJ513" s="30"/>
      <c r="BK513" s="30"/>
      <c r="BL513" s="30"/>
      <c r="BM513" s="30"/>
      <c r="BN513" s="30"/>
      <c r="BO513" s="30"/>
      <c r="BP513" s="30"/>
      <c r="BQ513" s="30"/>
      <c r="BR513" s="30"/>
      <c r="BS513" s="30"/>
      <c r="BT513" s="30"/>
      <c r="BU513" s="30"/>
      <c r="BV513" s="30"/>
      <c r="BW513" s="30"/>
      <c r="BX513" s="30"/>
      <c r="BY513" s="30"/>
      <c r="BZ513" s="30"/>
      <c r="CA513" s="30"/>
      <c r="CB513" s="30"/>
      <c r="CC513" s="30"/>
      <c r="CD513" s="30"/>
      <c r="CE513" s="30"/>
      <c r="CF513" s="30"/>
      <c r="CG513" s="30"/>
      <c r="CH513" s="30"/>
      <c r="CI513" s="30"/>
      <c r="CJ513" s="30"/>
      <c r="CK513" s="30"/>
      <c r="CL513" s="30"/>
      <c r="CM513" s="30"/>
      <c r="CN513" s="30"/>
      <c r="CO513" s="30"/>
      <c r="CP513" s="30"/>
      <c r="CQ513" s="30"/>
      <c r="CR513" s="30"/>
      <c r="CS513" s="30"/>
      <c r="CT513" s="30"/>
      <c r="CU513" s="30"/>
      <c r="CV513" s="30"/>
      <c r="CW513" s="30"/>
      <c r="CX513" s="30"/>
      <c r="CY513" s="30"/>
      <c r="CZ513" s="30"/>
      <c r="DA513" s="30"/>
      <c r="DB513" s="30"/>
      <c r="DC513" s="30"/>
      <c r="DD513" s="30"/>
      <c r="DE513" s="30"/>
      <c r="DF513" s="30"/>
      <c r="DG513" s="30"/>
      <c r="DH513" s="30"/>
      <c r="DI513" s="30"/>
      <c r="DJ513" s="30"/>
      <c r="DK513" s="30"/>
      <c r="DL513" s="30"/>
      <c r="DM513" s="30"/>
      <c r="DN513" s="30"/>
      <c r="DO513" s="30"/>
      <c r="DP513" s="30"/>
      <c r="DQ513" s="30"/>
      <c r="DR513" s="30"/>
      <c r="DS513" s="30"/>
      <c r="DT513" s="30"/>
      <c r="DU513" s="30"/>
      <c r="DV513" s="30"/>
      <c r="DW513" s="30"/>
      <c r="DX513" s="30"/>
      <c r="DY513" s="30"/>
      <c r="DZ513" s="30"/>
      <c r="EA513" s="30"/>
      <c r="EB513" s="30"/>
      <c r="EC513" s="30"/>
      <c r="ED513" s="30"/>
      <c r="EE513" s="30"/>
      <c r="EF513" s="30"/>
      <c r="EG513" s="30"/>
      <c r="EH513" s="30"/>
      <c r="EI513" s="30"/>
      <c r="EJ513" s="30"/>
      <c r="EK513" s="30"/>
      <c r="EL513" s="30"/>
      <c r="EM513" s="30"/>
      <c r="EN513" s="30"/>
      <c r="EO513" s="30"/>
      <c r="EP513" s="30"/>
      <c r="EQ513" s="30"/>
      <c r="ER513" s="30"/>
      <c r="ES513" s="30"/>
      <c r="ET513" s="30"/>
      <c r="EU513" s="30"/>
      <c r="EV513" s="30"/>
      <c r="EW513" s="30"/>
      <c r="EX513" s="30"/>
      <c r="EY513" s="30"/>
      <c r="EZ513" s="30"/>
      <c r="FA513" s="30"/>
      <c r="FB513" s="30"/>
      <c r="FC513" s="30"/>
      <c r="FD513" s="30"/>
      <c r="FE513" s="30"/>
      <c r="FF513" s="30"/>
      <c r="FG513" s="30"/>
      <c r="FH513" s="30"/>
      <c r="FI513" s="30"/>
      <c r="FJ513" s="30"/>
      <c r="FK513" s="30"/>
      <c r="FL513" s="30"/>
      <c r="FM513" s="30"/>
      <c r="FN513" s="30"/>
      <c r="FO513" s="30"/>
      <c r="FP513" s="30"/>
      <c r="FQ513" s="30"/>
      <c r="FR513" s="30"/>
      <c r="FS513" s="30"/>
      <c r="FT513" s="30"/>
      <c r="FU513" s="30"/>
      <c r="FV513" s="30"/>
      <c r="FW513" s="30"/>
      <c r="FX513" s="30"/>
      <c r="FY513" s="30"/>
      <c r="FZ513" s="30"/>
      <c r="GA513" s="30"/>
      <c r="GB513" s="30"/>
      <c r="GC513" s="30"/>
      <c r="GD513" s="30"/>
      <c r="GE513" s="30"/>
      <c r="GF513" s="30"/>
      <c r="GG513" s="30"/>
      <c r="GH513" s="30"/>
      <c r="GI513" s="30"/>
      <c r="GJ513" s="30"/>
      <c r="GK513" s="30"/>
      <c r="GL513" s="30"/>
      <c r="GM513" s="30"/>
      <c r="GN513" s="30"/>
      <c r="GO513" s="30"/>
      <c r="GP513" s="30"/>
      <c r="GQ513" s="30"/>
      <c r="GR513" s="30"/>
      <c r="GS513" s="30"/>
      <c r="GT513" s="30"/>
      <c r="GU513" s="30"/>
      <c r="GV513" s="30"/>
      <c r="GW513" s="30"/>
      <c r="GX513" s="30"/>
      <c r="GY513" s="30"/>
      <c r="GZ513" s="30"/>
      <c r="HA513" s="30"/>
      <c r="HB513" s="30"/>
      <c r="HC513" s="30"/>
      <c r="HD513" s="30"/>
      <c r="HE513" s="30"/>
      <c r="HF513" s="30"/>
      <c r="HG513" s="30"/>
      <c r="HH513" s="30"/>
      <c r="HI513" s="30"/>
      <c r="HJ513" s="30"/>
      <c r="HK513" s="30"/>
      <c r="HL513" s="30"/>
      <c r="HM513" s="30"/>
      <c r="HN513" s="30"/>
      <c r="HO513" s="30"/>
      <c r="HP513" s="30"/>
      <c r="HQ513" s="30"/>
      <c r="HR513" s="30"/>
      <c r="HS513" s="30"/>
      <c r="HT513" s="30"/>
      <c r="HU513" s="30"/>
      <c r="HV513" s="30"/>
      <c r="HW513" s="30"/>
      <c r="HX513" s="30"/>
      <c r="HY513" s="30"/>
      <c r="HZ513" s="30"/>
      <c r="IA513" s="30"/>
      <c r="IB513" s="30"/>
      <c r="IC513" s="30"/>
      <c r="ID513" s="30"/>
      <c r="IE513" s="30"/>
      <c r="IF513" s="30"/>
      <c r="IG513" s="30"/>
      <c r="IH513" s="30"/>
      <c r="II513" s="30"/>
      <c r="IJ513" s="30"/>
      <c r="IK513" s="30"/>
      <c r="IL513" s="30"/>
      <c r="IM513" s="30"/>
      <c r="IN513" s="30"/>
      <c r="IO513" s="30"/>
      <c r="IP513" s="30"/>
      <c r="IQ513" s="30"/>
      <c r="IR513" s="30"/>
      <c r="IS513" s="30"/>
      <c r="IT513" s="30"/>
      <c r="IU513" s="30"/>
      <c r="IV513" s="30"/>
      <c r="IW513" s="30"/>
      <c r="IX513" s="30"/>
      <c r="IY513" s="30"/>
      <c r="IZ513" s="30"/>
      <c r="JA513" s="30"/>
      <c r="JB513" s="30"/>
      <c r="JC513" s="30"/>
      <c r="JD513" s="30"/>
      <c r="JE513" s="30"/>
      <c r="JF513" s="30"/>
      <c r="JG513" s="30"/>
      <c r="JH513" s="30"/>
      <c r="JI513" s="30"/>
      <c r="JJ513" s="30"/>
      <c r="JK513" s="30"/>
      <c r="JL513" s="30"/>
      <c r="JM513" s="30"/>
      <c r="JN513" s="30"/>
      <c r="JO513" s="30"/>
      <c r="JP513" s="30"/>
      <c r="JQ513" s="30"/>
      <c r="JR513" s="30"/>
      <c r="JS513" s="30"/>
      <c r="JT513" s="30"/>
      <c r="JU513" s="30"/>
      <c r="JV513" s="30"/>
      <c r="JW513" s="30"/>
      <c r="JX513" s="30"/>
      <c r="JY513" s="30"/>
      <c r="JZ513" s="30"/>
      <c r="KA513" s="30"/>
      <c r="KB513" s="30"/>
      <c r="KC513" s="30"/>
      <c r="KD513" s="30"/>
      <c r="KE513" s="30"/>
      <c r="KF513" s="30"/>
      <c r="KG513" s="30"/>
      <c r="KH513" s="30"/>
      <c r="KI513" s="30"/>
      <c r="KJ513" s="30"/>
      <c r="KK513" s="30"/>
      <c r="KL513" s="30"/>
      <c r="KM513" s="30"/>
      <c r="KN513" s="30"/>
      <c r="KO513" s="30"/>
      <c r="KP513" s="30"/>
      <c r="KQ513" s="30"/>
      <c r="KR513" s="30"/>
      <c r="KS513" s="30"/>
      <c r="KT513" s="30"/>
      <c r="KU513" s="30"/>
      <c r="KV513" s="30"/>
      <c r="KW513" s="30"/>
      <c r="KX513" s="30"/>
      <c r="KY513" s="30"/>
      <c r="KZ513" s="30"/>
      <c r="LA513" s="30"/>
      <c r="LB513" s="30"/>
      <c r="LC513" s="30"/>
      <c r="LD513" s="30"/>
      <c r="LE513" s="30"/>
      <c r="LF513" s="30"/>
      <c r="LG513" s="30"/>
      <c r="LH513" s="30"/>
      <c r="LI513" s="30"/>
      <c r="LJ513" s="30"/>
      <c r="LK513" s="30"/>
      <c r="LL513" s="30"/>
      <c r="LM513" s="30"/>
      <c r="LN513" s="30"/>
      <c r="LO513" s="30"/>
      <c r="LP513" s="30"/>
      <c r="LQ513" s="30"/>
      <c r="LR513" s="30"/>
      <c r="LS513" s="30"/>
      <c r="LT513" s="30"/>
    </row>
    <row r="514" spans="1:332" s="31" customFormat="1" ht="94.5" x14ac:dyDescent="0.25">
      <c r="A514" s="677" t="str">
        <f>CONCATENATE(MUEBLES2[[#This Row],[No..]],"-",MUEBLES2[[#This Row],[No. Area ]],"-",MUEBLES2[[#This Row],[No. Del Bien ]],"-",MUEBLES2[[#This Row],[No. Consecutivo del Bien ]],"-",MUEBLES2[[#This Row],[No. de inventario]])</f>
        <v>01-14-092-001-0508</v>
      </c>
      <c r="B514" s="495"/>
      <c r="C514" s="495" t="s">
        <v>7231</v>
      </c>
      <c r="D514" s="494" t="s">
        <v>4060</v>
      </c>
      <c r="E514" s="495" t="str">
        <f>VLOOKUP(MUEBLES2[[#This Row],[No..]],EDIFICIOS[],2,FALSE)</f>
        <v>PALACIO MUNICIPAL</v>
      </c>
      <c r="F514" s="495" t="str">
        <f>VLOOKUP(MUEBLES2[[#This Row],[No..]],EDIFICIOS[],3,FALSE)</f>
        <v>PALACIO MUNICIPAL, S/N, COLONIA CENTRO</v>
      </c>
      <c r="G514" s="496" t="s">
        <v>4259</v>
      </c>
      <c r="H514" s="494" t="str">
        <f>VLOOKUP(MUEBLES2[[#This Row],[No. Area ]],AREAS[],2,FALSE)</f>
        <v>ADMINISTRACIÓN MUNICIPAL</v>
      </c>
      <c r="I514" s="496" t="str">
        <f>VLOOKUP(MUEBLES2[[#This Row],[No. Area ]],AREAS[],5,FALSE)</f>
        <v>C. DAVID PÉREZ ALONSO</v>
      </c>
      <c r="J514" s="496"/>
      <c r="K514" s="494" t="e">
        <f>VLOOKUP(MUEBLES2[[#This Row],[Núm. De nomina]],PERSONAL[],2,FALSE)</f>
        <v>#N/A</v>
      </c>
      <c r="L514" s="496" t="e">
        <f>VLOOKUP(MUEBLES2[[#This Row],[Núm. De nomina]],PERSONAL[],3,FALSE)</f>
        <v>#N/A</v>
      </c>
      <c r="M514" s="494" t="s">
        <v>4783</v>
      </c>
      <c r="N514" s="530" t="s">
        <v>4692</v>
      </c>
      <c r="O514" s="497" t="str">
        <f>VLOOKUP(MUEBLES2[[#This Row],[No. Del Bien ]],BIENES[],2,FALSE)</f>
        <v>DESARMADORES</v>
      </c>
      <c r="P514" s="499" t="s">
        <v>1481</v>
      </c>
      <c r="Q514" s="529" t="s">
        <v>5450</v>
      </c>
      <c r="R514" s="494" t="s">
        <v>557</v>
      </c>
      <c r="S514" s="494" t="s">
        <v>557</v>
      </c>
      <c r="T514" s="494" t="s">
        <v>557</v>
      </c>
      <c r="U514" s="494"/>
      <c r="V514" s="532">
        <v>44315</v>
      </c>
      <c r="W514" s="528"/>
      <c r="X514" s="528"/>
      <c r="Y514" s="528"/>
      <c r="Z514" s="510" t="s">
        <v>1405</v>
      </c>
      <c r="AA514" s="510"/>
      <c r="AB514" s="702">
        <v>288.83999999999997</v>
      </c>
      <c r="AC514" s="600" t="s">
        <v>1478</v>
      </c>
      <c r="AD514" s="30"/>
      <c r="AE514" s="30"/>
      <c r="AF514" s="30"/>
      <c r="AG514" s="30"/>
      <c r="AH514" s="30"/>
      <c r="AI514" s="30"/>
      <c r="AJ514" s="30"/>
      <c r="AK514" s="30"/>
      <c r="AL514" s="30"/>
      <c r="AM514" s="30"/>
      <c r="AN514" s="30"/>
      <c r="AO514" s="30"/>
      <c r="AP514" s="30"/>
      <c r="AQ514" s="30"/>
      <c r="AR514" s="30"/>
      <c r="AS514" s="30"/>
      <c r="AT514" s="30"/>
      <c r="AU514" s="30"/>
      <c r="AV514" s="30"/>
      <c r="AW514" s="30"/>
      <c r="AX514" s="30"/>
      <c r="AY514" s="30"/>
      <c r="AZ514" s="30"/>
      <c r="BA514" s="30"/>
      <c r="BB514" s="30"/>
      <c r="BC514" s="30"/>
      <c r="BD514" s="30"/>
      <c r="BE514" s="30"/>
      <c r="BF514" s="30"/>
      <c r="BG514" s="30"/>
      <c r="BH514" s="30"/>
      <c r="BI514" s="30"/>
      <c r="BJ514" s="30"/>
      <c r="BK514" s="30"/>
      <c r="BL514" s="30"/>
      <c r="BM514" s="30"/>
      <c r="BN514" s="30"/>
      <c r="BO514" s="30"/>
      <c r="BP514" s="30"/>
      <c r="BQ514" s="30"/>
      <c r="BR514" s="30"/>
      <c r="BS514" s="30"/>
      <c r="BT514" s="30"/>
      <c r="BU514" s="30"/>
      <c r="BV514" s="30"/>
      <c r="BW514" s="30"/>
      <c r="BX514" s="30"/>
      <c r="BY514" s="30"/>
      <c r="BZ514" s="30"/>
      <c r="CA514" s="30"/>
      <c r="CB514" s="30"/>
      <c r="CC514" s="30"/>
      <c r="CD514" s="30"/>
      <c r="CE514" s="30"/>
      <c r="CF514" s="30"/>
      <c r="CG514" s="30"/>
      <c r="CH514" s="30"/>
      <c r="CI514" s="30"/>
      <c r="CJ514" s="30"/>
      <c r="CK514" s="30"/>
      <c r="CL514" s="30"/>
      <c r="CM514" s="30"/>
      <c r="CN514" s="30"/>
      <c r="CO514" s="30"/>
      <c r="CP514" s="30"/>
      <c r="CQ514" s="30"/>
      <c r="CR514" s="30"/>
      <c r="CS514" s="30"/>
      <c r="CT514" s="30"/>
      <c r="CU514" s="30"/>
      <c r="CV514" s="30"/>
      <c r="CW514" s="30"/>
      <c r="CX514" s="30"/>
      <c r="CY514" s="30"/>
      <c r="CZ514" s="30"/>
      <c r="DA514" s="30"/>
      <c r="DB514" s="30"/>
      <c r="DC514" s="30"/>
      <c r="DD514" s="30"/>
      <c r="DE514" s="30"/>
      <c r="DF514" s="30"/>
      <c r="DG514" s="30"/>
      <c r="DH514" s="30"/>
      <c r="DI514" s="30"/>
      <c r="DJ514" s="30"/>
      <c r="DK514" s="30"/>
      <c r="DL514" s="30"/>
      <c r="DM514" s="30"/>
      <c r="DN514" s="30"/>
      <c r="DO514" s="30"/>
      <c r="DP514" s="30"/>
      <c r="DQ514" s="30"/>
      <c r="DR514" s="30"/>
      <c r="DS514" s="30"/>
      <c r="DT514" s="30"/>
      <c r="DU514" s="30"/>
      <c r="DV514" s="30"/>
      <c r="DW514" s="30"/>
      <c r="DX514" s="30"/>
      <c r="DY514" s="30"/>
      <c r="DZ514" s="30"/>
      <c r="EA514" s="30"/>
      <c r="EB514" s="30"/>
      <c r="EC514" s="30"/>
      <c r="ED514" s="30"/>
      <c r="EE514" s="30"/>
      <c r="EF514" s="30"/>
      <c r="EG514" s="30"/>
      <c r="EH514" s="30"/>
      <c r="EI514" s="30"/>
      <c r="EJ514" s="30"/>
      <c r="EK514" s="30"/>
      <c r="EL514" s="30"/>
      <c r="EM514" s="30"/>
      <c r="EN514" s="30"/>
      <c r="EO514" s="30"/>
      <c r="EP514" s="30"/>
      <c r="EQ514" s="30"/>
      <c r="ER514" s="30"/>
      <c r="ES514" s="30"/>
      <c r="ET514" s="30"/>
      <c r="EU514" s="30"/>
      <c r="EV514" s="30"/>
      <c r="EW514" s="30"/>
      <c r="EX514" s="30"/>
      <c r="EY514" s="30"/>
      <c r="EZ514" s="30"/>
      <c r="FA514" s="30"/>
      <c r="FB514" s="30"/>
      <c r="FC514" s="30"/>
      <c r="FD514" s="30"/>
      <c r="FE514" s="30"/>
      <c r="FF514" s="30"/>
      <c r="FG514" s="30"/>
      <c r="FH514" s="30"/>
      <c r="FI514" s="30"/>
      <c r="FJ514" s="30"/>
      <c r="FK514" s="30"/>
      <c r="FL514" s="30"/>
      <c r="FM514" s="30"/>
      <c r="FN514" s="30"/>
      <c r="FO514" s="30"/>
      <c r="FP514" s="30"/>
      <c r="FQ514" s="30"/>
      <c r="FR514" s="30"/>
      <c r="FS514" s="30"/>
      <c r="FT514" s="30"/>
      <c r="FU514" s="30"/>
      <c r="FV514" s="30"/>
      <c r="FW514" s="30"/>
      <c r="FX514" s="30"/>
      <c r="FY514" s="30"/>
      <c r="FZ514" s="30"/>
      <c r="GA514" s="30"/>
      <c r="GB514" s="30"/>
      <c r="GC514" s="30"/>
      <c r="GD514" s="30"/>
      <c r="GE514" s="30"/>
      <c r="GF514" s="30"/>
      <c r="GG514" s="30"/>
      <c r="GH514" s="30"/>
      <c r="GI514" s="30"/>
      <c r="GJ514" s="30"/>
      <c r="GK514" s="30"/>
      <c r="GL514" s="30"/>
      <c r="GM514" s="30"/>
      <c r="GN514" s="30"/>
      <c r="GO514" s="30"/>
      <c r="GP514" s="30"/>
      <c r="GQ514" s="30"/>
      <c r="GR514" s="30"/>
      <c r="GS514" s="30"/>
      <c r="GT514" s="30"/>
      <c r="GU514" s="30"/>
      <c r="GV514" s="30"/>
      <c r="GW514" s="30"/>
      <c r="GX514" s="30"/>
      <c r="GY514" s="30"/>
      <c r="GZ514" s="30"/>
      <c r="HA514" s="30"/>
      <c r="HB514" s="30"/>
      <c r="HC514" s="30"/>
      <c r="HD514" s="30"/>
      <c r="HE514" s="30"/>
      <c r="HF514" s="30"/>
      <c r="HG514" s="30"/>
      <c r="HH514" s="30"/>
      <c r="HI514" s="30"/>
      <c r="HJ514" s="30"/>
      <c r="HK514" s="30"/>
      <c r="HL514" s="30"/>
      <c r="HM514" s="30"/>
      <c r="HN514" s="30"/>
      <c r="HO514" s="30"/>
      <c r="HP514" s="30"/>
      <c r="HQ514" s="30"/>
      <c r="HR514" s="30"/>
      <c r="HS514" s="30"/>
      <c r="HT514" s="30"/>
      <c r="HU514" s="30"/>
      <c r="HV514" s="30"/>
      <c r="HW514" s="30"/>
      <c r="HX514" s="30"/>
      <c r="HY514" s="30"/>
      <c r="HZ514" s="30"/>
      <c r="IA514" s="30"/>
      <c r="IB514" s="30"/>
      <c r="IC514" s="30"/>
      <c r="ID514" s="30"/>
      <c r="IE514" s="30"/>
      <c r="IF514" s="30"/>
      <c r="IG514" s="30"/>
      <c r="IH514" s="30"/>
      <c r="II514" s="30"/>
      <c r="IJ514" s="30"/>
      <c r="IK514" s="30"/>
      <c r="IL514" s="30"/>
      <c r="IM514" s="30"/>
      <c r="IN514" s="30"/>
      <c r="IO514" s="30"/>
      <c r="IP514" s="30"/>
      <c r="IQ514" s="30"/>
      <c r="IR514" s="30"/>
      <c r="IS514" s="30"/>
      <c r="IT514" s="30"/>
      <c r="IU514" s="30"/>
      <c r="IV514" s="30"/>
      <c r="IW514" s="30"/>
      <c r="IX514" s="30"/>
      <c r="IY514" s="30"/>
      <c r="IZ514" s="30"/>
      <c r="JA514" s="30"/>
      <c r="JB514" s="30"/>
      <c r="JC514" s="30"/>
      <c r="JD514" s="30"/>
      <c r="JE514" s="30"/>
      <c r="JF514" s="30"/>
      <c r="JG514" s="30"/>
      <c r="JH514" s="30"/>
      <c r="JI514" s="30"/>
      <c r="JJ514" s="30"/>
      <c r="JK514" s="30"/>
      <c r="JL514" s="30"/>
      <c r="JM514" s="30"/>
      <c r="JN514" s="30"/>
      <c r="JO514" s="30"/>
      <c r="JP514" s="30"/>
      <c r="JQ514" s="30"/>
      <c r="JR514" s="30"/>
      <c r="JS514" s="30"/>
      <c r="JT514" s="30"/>
      <c r="JU514" s="30"/>
      <c r="JV514" s="30"/>
      <c r="JW514" s="30"/>
      <c r="JX514" s="30"/>
      <c r="JY514" s="30"/>
      <c r="JZ514" s="30"/>
      <c r="KA514" s="30"/>
      <c r="KB514" s="30"/>
      <c r="KC514" s="30"/>
      <c r="KD514" s="30"/>
      <c r="KE514" s="30"/>
      <c r="KF514" s="30"/>
      <c r="KG514" s="30"/>
      <c r="KH514" s="30"/>
      <c r="KI514" s="30"/>
      <c r="KJ514" s="30"/>
      <c r="KK514" s="30"/>
      <c r="KL514" s="30"/>
      <c r="KM514" s="30"/>
      <c r="KN514" s="30"/>
      <c r="KO514" s="30"/>
      <c r="KP514" s="30"/>
      <c r="KQ514" s="30"/>
      <c r="KR514" s="30"/>
      <c r="KS514" s="30"/>
      <c r="KT514" s="30"/>
      <c r="KU514" s="30"/>
      <c r="KV514" s="30"/>
      <c r="KW514" s="30"/>
      <c r="KX514" s="30"/>
      <c r="KY514" s="30"/>
      <c r="KZ514" s="30"/>
      <c r="LA514" s="30"/>
      <c r="LB514" s="30"/>
      <c r="LC514" s="30"/>
      <c r="LD514" s="30"/>
      <c r="LE514" s="30"/>
      <c r="LF514" s="30"/>
      <c r="LG514" s="30"/>
      <c r="LH514" s="30"/>
      <c r="LI514" s="30"/>
      <c r="LJ514" s="30"/>
      <c r="LK514" s="30"/>
      <c r="LL514" s="30"/>
      <c r="LM514" s="30"/>
      <c r="LN514" s="30"/>
      <c r="LO514" s="30"/>
      <c r="LP514" s="30"/>
      <c r="LQ514" s="30"/>
      <c r="LR514" s="30"/>
      <c r="LS514" s="30"/>
      <c r="LT514" s="30"/>
    </row>
    <row r="515" spans="1:332" s="31" customFormat="1" ht="94.5" x14ac:dyDescent="0.25">
      <c r="A515" s="697" t="str">
        <f>CONCATENATE(MUEBLES2[[#This Row],[No..]],"-",MUEBLES2[[#This Row],[No. Area ]],"-",MUEBLES2[[#This Row],[No. Del Bien ]],"-",MUEBLES2[[#This Row],[No. Consecutivo del Bien ]],"-",MUEBLES2[[#This Row],[No. de inventario]])</f>
        <v>01-14-092-002-0509</v>
      </c>
      <c r="B515" s="495"/>
      <c r="C515" s="495" t="s">
        <v>7232</v>
      </c>
      <c r="D515" s="494" t="s">
        <v>4060</v>
      </c>
      <c r="E515" s="495" t="str">
        <f>VLOOKUP(MUEBLES2[[#This Row],[No..]],EDIFICIOS[],2,FALSE)</f>
        <v>PALACIO MUNICIPAL</v>
      </c>
      <c r="F515" s="495" t="str">
        <f>VLOOKUP(MUEBLES2[[#This Row],[No..]],EDIFICIOS[],3,FALSE)</f>
        <v>PALACIO MUNICIPAL, S/N, COLONIA CENTRO</v>
      </c>
      <c r="G515" s="496" t="s">
        <v>4259</v>
      </c>
      <c r="H515" s="494" t="str">
        <f>VLOOKUP(MUEBLES2[[#This Row],[No. Area ]],AREAS[],2,FALSE)</f>
        <v>ADMINISTRACIÓN MUNICIPAL</v>
      </c>
      <c r="I515" s="496" t="str">
        <f>VLOOKUP(MUEBLES2[[#This Row],[No. Area ]],AREAS[],5,FALSE)</f>
        <v>C. DAVID PÉREZ ALONSO</v>
      </c>
      <c r="J515" s="496"/>
      <c r="K515" s="494" t="e">
        <f>VLOOKUP(MUEBLES2[[#This Row],[Núm. De nomina]],PERSONAL[],2,FALSE)</f>
        <v>#N/A</v>
      </c>
      <c r="L515" s="496" t="e">
        <f>VLOOKUP(MUEBLES2[[#This Row],[Núm. De nomina]],PERSONAL[],3,FALSE)</f>
        <v>#N/A</v>
      </c>
      <c r="M515" s="494" t="s">
        <v>4783</v>
      </c>
      <c r="N515" s="530" t="s">
        <v>4693</v>
      </c>
      <c r="O515" s="497" t="str">
        <f>VLOOKUP(MUEBLES2[[#This Row],[No. Del Bien ]],BIENES[],2,FALSE)</f>
        <v>DESARMADORES</v>
      </c>
      <c r="P515" s="499" t="s">
        <v>1482</v>
      </c>
      <c r="Q515" s="529" t="s">
        <v>5451</v>
      </c>
      <c r="R515" s="494" t="s">
        <v>557</v>
      </c>
      <c r="S515" s="494" t="s">
        <v>557</v>
      </c>
      <c r="T515" s="494" t="s">
        <v>557</v>
      </c>
      <c r="U515" s="510" t="s">
        <v>1478</v>
      </c>
      <c r="V515" s="532">
        <v>44315</v>
      </c>
      <c r="W515" s="528"/>
      <c r="X515" s="528"/>
      <c r="Y515" s="528"/>
      <c r="Z515" s="510" t="s">
        <v>1405</v>
      </c>
      <c r="AA515" s="546" t="s">
        <v>7855</v>
      </c>
      <c r="AB515" s="702">
        <v>365.4</v>
      </c>
      <c r="AC515" s="600" t="s">
        <v>7855</v>
      </c>
      <c r="AD515" s="30"/>
      <c r="AE515" s="30"/>
      <c r="AF515" s="30"/>
      <c r="AG515" s="30"/>
      <c r="AH515" s="30"/>
      <c r="AI515" s="30"/>
      <c r="AJ515" s="30"/>
      <c r="AK515" s="30"/>
      <c r="AL515" s="30"/>
      <c r="AM515" s="30"/>
      <c r="AN515" s="30"/>
      <c r="AO515" s="30"/>
      <c r="AP515" s="30"/>
      <c r="AQ515" s="30"/>
      <c r="AR515" s="30"/>
      <c r="AS515" s="30"/>
      <c r="AT515" s="30"/>
      <c r="AU515" s="30"/>
      <c r="AV515" s="30"/>
      <c r="AW515" s="30"/>
      <c r="AX515" s="30"/>
      <c r="AY515" s="30"/>
      <c r="AZ515" s="30"/>
      <c r="BA515" s="30"/>
      <c r="BB515" s="30"/>
      <c r="BC515" s="30"/>
      <c r="BD515" s="30"/>
      <c r="BE515" s="30"/>
      <c r="BF515" s="30"/>
      <c r="BG515" s="30"/>
      <c r="BH515" s="30"/>
      <c r="BI515" s="30"/>
      <c r="BJ515" s="30"/>
      <c r="BK515" s="30"/>
      <c r="BL515" s="30"/>
      <c r="BM515" s="30"/>
      <c r="BN515" s="30"/>
      <c r="BO515" s="30"/>
      <c r="BP515" s="30"/>
      <c r="BQ515" s="30"/>
      <c r="BR515" s="30"/>
      <c r="BS515" s="30"/>
      <c r="BT515" s="30"/>
      <c r="BU515" s="30"/>
      <c r="BV515" s="30"/>
      <c r="BW515" s="30"/>
      <c r="BX515" s="30"/>
      <c r="BY515" s="30"/>
      <c r="BZ515" s="30"/>
      <c r="CA515" s="30"/>
      <c r="CB515" s="30"/>
      <c r="CC515" s="30"/>
      <c r="CD515" s="30"/>
      <c r="CE515" s="30"/>
      <c r="CF515" s="30"/>
      <c r="CG515" s="30"/>
      <c r="CH515" s="30"/>
      <c r="CI515" s="30"/>
      <c r="CJ515" s="30"/>
      <c r="CK515" s="30"/>
      <c r="CL515" s="30"/>
      <c r="CM515" s="30"/>
      <c r="CN515" s="30"/>
      <c r="CO515" s="30"/>
      <c r="CP515" s="30"/>
      <c r="CQ515" s="30"/>
      <c r="CR515" s="30"/>
      <c r="CS515" s="30"/>
      <c r="CT515" s="30"/>
      <c r="CU515" s="30"/>
      <c r="CV515" s="30"/>
      <c r="CW515" s="30"/>
      <c r="CX515" s="30"/>
      <c r="CY515" s="30"/>
      <c r="CZ515" s="30"/>
      <c r="DA515" s="30"/>
      <c r="DB515" s="30"/>
      <c r="DC515" s="30"/>
      <c r="DD515" s="30"/>
      <c r="DE515" s="30"/>
      <c r="DF515" s="30"/>
      <c r="DG515" s="30"/>
      <c r="DH515" s="30"/>
      <c r="DI515" s="30"/>
      <c r="DJ515" s="30"/>
      <c r="DK515" s="30"/>
      <c r="DL515" s="30"/>
      <c r="DM515" s="30"/>
      <c r="DN515" s="30"/>
      <c r="DO515" s="30"/>
      <c r="DP515" s="30"/>
      <c r="DQ515" s="30"/>
      <c r="DR515" s="30"/>
      <c r="DS515" s="30"/>
      <c r="DT515" s="30"/>
      <c r="DU515" s="30"/>
      <c r="DV515" s="30"/>
      <c r="DW515" s="30"/>
      <c r="DX515" s="30"/>
      <c r="DY515" s="30"/>
      <c r="DZ515" s="30"/>
      <c r="EA515" s="30"/>
      <c r="EB515" s="30"/>
      <c r="EC515" s="30"/>
      <c r="ED515" s="30"/>
      <c r="EE515" s="30"/>
      <c r="EF515" s="30"/>
      <c r="EG515" s="30"/>
      <c r="EH515" s="30"/>
      <c r="EI515" s="30"/>
      <c r="EJ515" s="30"/>
      <c r="EK515" s="30"/>
      <c r="EL515" s="30"/>
      <c r="EM515" s="30"/>
      <c r="EN515" s="30"/>
      <c r="EO515" s="30"/>
      <c r="EP515" s="30"/>
      <c r="EQ515" s="30"/>
      <c r="ER515" s="30"/>
      <c r="ES515" s="30"/>
      <c r="ET515" s="30"/>
      <c r="EU515" s="30"/>
      <c r="EV515" s="30"/>
      <c r="EW515" s="30"/>
      <c r="EX515" s="30"/>
      <c r="EY515" s="30"/>
      <c r="EZ515" s="30"/>
      <c r="FA515" s="30"/>
      <c r="FB515" s="30"/>
      <c r="FC515" s="30"/>
      <c r="FD515" s="30"/>
      <c r="FE515" s="30"/>
      <c r="FF515" s="30"/>
      <c r="FG515" s="30"/>
      <c r="FH515" s="30"/>
      <c r="FI515" s="30"/>
      <c r="FJ515" s="30"/>
      <c r="FK515" s="30"/>
      <c r="FL515" s="30"/>
      <c r="FM515" s="30"/>
      <c r="FN515" s="30"/>
      <c r="FO515" s="30"/>
      <c r="FP515" s="30"/>
      <c r="FQ515" s="30"/>
      <c r="FR515" s="30"/>
      <c r="FS515" s="30"/>
      <c r="FT515" s="30"/>
      <c r="FU515" s="30"/>
      <c r="FV515" s="30"/>
      <c r="FW515" s="30"/>
      <c r="FX515" s="30"/>
      <c r="FY515" s="30"/>
      <c r="FZ515" s="30"/>
      <c r="GA515" s="30"/>
      <c r="GB515" s="30"/>
      <c r="GC515" s="30"/>
      <c r="GD515" s="30"/>
      <c r="GE515" s="30"/>
      <c r="GF515" s="30"/>
      <c r="GG515" s="30"/>
      <c r="GH515" s="30"/>
      <c r="GI515" s="30"/>
      <c r="GJ515" s="30"/>
      <c r="GK515" s="30"/>
      <c r="GL515" s="30"/>
      <c r="GM515" s="30"/>
      <c r="GN515" s="30"/>
      <c r="GO515" s="30"/>
      <c r="GP515" s="30"/>
      <c r="GQ515" s="30"/>
      <c r="GR515" s="30"/>
      <c r="GS515" s="30"/>
      <c r="GT515" s="30"/>
      <c r="GU515" s="30"/>
      <c r="GV515" s="30"/>
      <c r="GW515" s="30"/>
      <c r="GX515" s="30"/>
      <c r="GY515" s="30"/>
      <c r="GZ515" s="30"/>
      <c r="HA515" s="30"/>
      <c r="HB515" s="30"/>
      <c r="HC515" s="30"/>
      <c r="HD515" s="30"/>
      <c r="HE515" s="30"/>
      <c r="HF515" s="30"/>
      <c r="HG515" s="30"/>
      <c r="HH515" s="30"/>
      <c r="HI515" s="30"/>
      <c r="HJ515" s="30"/>
      <c r="HK515" s="30"/>
      <c r="HL515" s="30"/>
      <c r="HM515" s="30"/>
      <c r="HN515" s="30"/>
      <c r="HO515" s="30"/>
      <c r="HP515" s="30"/>
      <c r="HQ515" s="30"/>
      <c r="HR515" s="30"/>
      <c r="HS515" s="30"/>
      <c r="HT515" s="30"/>
      <c r="HU515" s="30"/>
      <c r="HV515" s="30"/>
      <c r="HW515" s="30"/>
      <c r="HX515" s="30"/>
      <c r="HY515" s="30"/>
      <c r="HZ515" s="30"/>
      <c r="IA515" s="30"/>
      <c r="IB515" s="30"/>
      <c r="IC515" s="30"/>
      <c r="ID515" s="30"/>
      <c r="IE515" s="30"/>
      <c r="IF515" s="30"/>
      <c r="IG515" s="30"/>
      <c r="IH515" s="30"/>
      <c r="II515" s="30"/>
      <c r="IJ515" s="30"/>
      <c r="IK515" s="30"/>
      <c r="IL515" s="30"/>
      <c r="IM515" s="30"/>
      <c r="IN515" s="30"/>
      <c r="IO515" s="30"/>
      <c r="IP515" s="30"/>
      <c r="IQ515" s="30"/>
      <c r="IR515" s="30"/>
      <c r="IS515" s="30"/>
      <c r="IT515" s="30"/>
      <c r="IU515" s="30"/>
      <c r="IV515" s="30"/>
      <c r="IW515" s="30"/>
      <c r="IX515" s="30"/>
      <c r="IY515" s="30"/>
      <c r="IZ515" s="30"/>
      <c r="JA515" s="30"/>
      <c r="JB515" s="30"/>
      <c r="JC515" s="30"/>
      <c r="JD515" s="30"/>
      <c r="JE515" s="30"/>
      <c r="JF515" s="30"/>
      <c r="JG515" s="30"/>
      <c r="JH515" s="30"/>
      <c r="JI515" s="30"/>
      <c r="JJ515" s="30"/>
      <c r="JK515" s="30"/>
      <c r="JL515" s="30"/>
      <c r="JM515" s="30"/>
      <c r="JN515" s="30"/>
      <c r="JO515" s="30"/>
      <c r="JP515" s="30"/>
      <c r="JQ515" s="30"/>
      <c r="JR515" s="30"/>
      <c r="JS515" s="30"/>
      <c r="JT515" s="30"/>
      <c r="JU515" s="30"/>
      <c r="JV515" s="30"/>
      <c r="JW515" s="30"/>
      <c r="JX515" s="30"/>
      <c r="JY515" s="30"/>
      <c r="JZ515" s="30"/>
      <c r="KA515" s="30"/>
      <c r="KB515" s="30"/>
      <c r="KC515" s="30"/>
      <c r="KD515" s="30"/>
      <c r="KE515" s="30"/>
      <c r="KF515" s="30"/>
      <c r="KG515" s="30"/>
      <c r="KH515" s="30"/>
      <c r="KI515" s="30"/>
      <c r="KJ515" s="30"/>
      <c r="KK515" s="30"/>
      <c r="KL515" s="30"/>
      <c r="KM515" s="30"/>
      <c r="KN515" s="30"/>
      <c r="KO515" s="30"/>
      <c r="KP515" s="30"/>
      <c r="KQ515" s="30"/>
      <c r="KR515" s="30"/>
      <c r="KS515" s="30"/>
      <c r="KT515" s="30"/>
      <c r="KU515" s="30"/>
      <c r="KV515" s="30"/>
      <c r="KW515" s="30"/>
      <c r="KX515" s="30"/>
      <c r="KY515" s="30"/>
      <c r="KZ515" s="30"/>
      <c r="LA515" s="30"/>
      <c r="LB515" s="30"/>
      <c r="LC515" s="30"/>
      <c r="LD515" s="30"/>
      <c r="LE515" s="30"/>
      <c r="LF515" s="30"/>
      <c r="LG515" s="30"/>
      <c r="LH515" s="30"/>
      <c r="LI515" s="30"/>
      <c r="LJ515" s="30"/>
      <c r="LK515" s="30"/>
      <c r="LL515" s="30"/>
      <c r="LM515" s="30"/>
      <c r="LN515" s="30"/>
      <c r="LO515" s="30"/>
      <c r="LP515" s="30"/>
      <c r="LQ515" s="30"/>
      <c r="LR515" s="30"/>
      <c r="LS515" s="30"/>
      <c r="LT515" s="30"/>
    </row>
    <row r="516" spans="1:332" s="31" customFormat="1" ht="94.5" x14ac:dyDescent="0.25">
      <c r="A516" s="677" t="str">
        <f>CONCATENATE(MUEBLES2[[#This Row],[No..]],"-",MUEBLES2[[#This Row],[No. Area ]],"-",MUEBLES2[[#This Row],[No. Del Bien ]],"-",MUEBLES2[[#This Row],[No. Consecutivo del Bien ]],"-",MUEBLES2[[#This Row],[No. de inventario]])</f>
        <v>01-14-233-001-0510</v>
      </c>
      <c r="B516" s="495"/>
      <c r="C516" s="495" t="s">
        <v>7233</v>
      </c>
      <c r="D516" s="494" t="s">
        <v>4060</v>
      </c>
      <c r="E516" s="495" t="str">
        <f>VLOOKUP(MUEBLES2[[#This Row],[No..]],EDIFICIOS[],2,FALSE)</f>
        <v>PALACIO MUNICIPAL</v>
      </c>
      <c r="F516" s="495" t="str">
        <f>VLOOKUP(MUEBLES2[[#This Row],[No..]],EDIFICIOS[],3,FALSE)</f>
        <v>PALACIO MUNICIPAL, S/N, COLONIA CENTRO</v>
      </c>
      <c r="G516" s="496" t="s">
        <v>4259</v>
      </c>
      <c r="H516" s="494" t="str">
        <f>VLOOKUP(MUEBLES2[[#This Row],[No. Area ]],AREAS[],2,FALSE)</f>
        <v>ADMINISTRACIÓN MUNICIPAL</v>
      </c>
      <c r="I516" s="496" t="str">
        <f>VLOOKUP(MUEBLES2[[#This Row],[No. Area ]],AREAS[],5,FALSE)</f>
        <v>C. DAVID PÉREZ ALONSO</v>
      </c>
      <c r="J516" s="496"/>
      <c r="K516" s="494" t="e">
        <f>VLOOKUP(MUEBLES2[[#This Row],[Núm. De nomina]],PERSONAL[],2,FALSE)</f>
        <v>#N/A</v>
      </c>
      <c r="L516" s="496" t="e">
        <f>VLOOKUP(MUEBLES2[[#This Row],[Núm. De nomina]],PERSONAL[],3,FALSE)</f>
        <v>#N/A</v>
      </c>
      <c r="M516" s="494" t="s">
        <v>4866</v>
      </c>
      <c r="N516" s="530" t="s">
        <v>4692</v>
      </c>
      <c r="O516" s="497" t="str">
        <f>VLOOKUP(MUEBLES2[[#This Row],[No. Del Bien ]],BIENES[],2,FALSE)</f>
        <v>PINZAS DE CORTE</v>
      </c>
      <c r="P516" s="499" t="s">
        <v>1483</v>
      </c>
      <c r="Q516" s="529" t="s">
        <v>5452</v>
      </c>
      <c r="R516" s="494" t="s">
        <v>557</v>
      </c>
      <c r="S516" s="494" t="s">
        <v>557</v>
      </c>
      <c r="T516" s="494" t="s">
        <v>557</v>
      </c>
      <c r="U516" s="494"/>
      <c r="V516" s="532">
        <v>44315</v>
      </c>
      <c r="W516" s="528"/>
      <c r="X516" s="528"/>
      <c r="Y516" s="528"/>
      <c r="Z516" s="510" t="s">
        <v>1405</v>
      </c>
      <c r="AA516" s="510"/>
      <c r="AB516" s="702">
        <v>140.36000000000001</v>
      </c>
      <c r="AC516" s="600" t="s">
        <v>1478</v>
      </c>
      <c r="AD516" s="30"/>
      <c r="AE516" s="30"/>
      <c r="AF516" s="30"/>
      <c r="AG516" s="30"/>
      <c r="AH516" s="30"/>
      <c r="AI516" s="30"/>
      <c r="AJ516" s="30"/>
      <c r="AK516" s="30"/>
      <c r="AL516" s="30"/>
      <c r="AM516" s="30"/>
      <c r="AN516" s="30"/>
      <c r="AO516" s="30"/>
      <c r="AP516" s="30"/>
      <c r="AQ516" s="30"/>
      <c r="AR516" s="30"/>
      <c r="AS516" s="30"/>
      <c r="AT516" s="30"/>
      <c r="AU516" s="30"/>
      <c r="AV516" s="30"/>
      <c r="AW516" s="30"/>
      <c r="AX516" s="30"/>
      <c r="AY516" s="30"/>
      <c r="AZ516" s="30"/>
      <c r="BA516" s="30"/>
      <c r="BB516" s="30"/>
      <c r="BC516" s="30"/>
      <c r="BD516" s="30"/>
      <c r="BE516" s="30"/>
      <c r="BF516" s="30"/>
      <c r="BG516" s="30"/>
      <c r="BH516" s="30"/>
      <c r="BI516" s="30"/>
      <c r="BJ516" s="30"/>
      <c r="BK516" s="30"/>
      <c r="BL516" s="30"/>
      <c r="BM516" s="30"/>
      <c r="BN516" s="30"/>
      <c r="BO516" s="30"/>
      <c r="BP516" s="30"/>
      <c r="BQ516" s="30"/>
      <c r="BR516" s="30"/>
      <c r="BS516" s="30"/>
      <c r="BT516" s="30"/>
      <c r="BU516" s="30"/>
      <c r="BV516" s="30"/>
      <c r="BW516" s="30"/>
      <c r="BX516" s="30"/>
      <c r="BY516" s="30"/>
      <c r="BZ516" s="30"/>
      <c r="CA516" s="30"/>
      <c r="CB516" s="30"/>
      <c r="CC516" s="30"/>
      <c r="CD516" s="30"/>
      <c r="CE516" s="30"/>
      <c r="CF516" s="30"/>
      <c r="CG516" s="30"/>
      <c r="CH516" s="30"/>
      <c r="CI516" s="30"/>
      <c r="CJ516" s="30"/>
      <c r="CK516" s="30"/>
      <c r="CL516" s="30"/>
      <c r="CM516" s="30"/>
      <c r="CN516" s="30"/>
      <c r="CO516" s="30"/>
      <c r="CP516" s="30"/>
      <c r="CQ516" s="30"/>
      <c r="CR516" s="30"/>
      <c r="CS516" s="30"/>
      <c r="CT516" s="30"/>
      <c r="CU516" s="30"/>
      <c r="CV516" s="30"/>
      <c r="CW516" s="30"/>
      <c r="CX516" s="30"/>
      <c r="CY516" s="30"/>
      <c r="CZ516" s="30"/>
      <c r="DA516" s="30"/>
      <c r="DB516" s="30"/>
      <c r="DC516" s="30"/>
      <c r="DD516" s="30"/>
      <c r="DE516" s="30"/>
      <c r="DF516" s="30"/>
      <c r="DG516" s="30"/>
      <c r="DH516" s="30"/>
      <c r="DI516" s="30"/>
      <c r="DJ516" s="30"/>
      <c r="DK516" s="30"/>
      <c r="DL516" s="30"/>
      <c r="DM516" s="30"/>
      <c r="DN516" s="30"/>
      <c r="DO516" s="30"/>
      <c r="DP516" s="30"/>
      <c r="DQ516" s="30"/>
      <c r="DR516" s="30"/>
      <c r="DS516" s="30"/>
      <c r="DT516" s="30"/>
      <c r="DU516" s="30"/>
      <c r="DV516" s="30"/>
      <c r="DW516" s="30"/>
      <c r="DX516" s="30"/>
      <c r="DY516" s="30"/>
      <c r="DZ516" s="30"/>
      <c r="EA516" s="30"/>
      <c r="EB516" s="30"/>
      <c r="EC516" s="30"/>
      <c r="ED516" s="30"/>
      <c r="EE516" s="30"/>
      <c r="EF516" s="30"/>
      <c r="EG516" s="30"/>
      <c r="EH516" s="30"/>
      <c r="EI516" s="30"/>
      <c r="EJ516" s="30"/>
      <c r="EK516" s="30"/>
      <c r="EL516" s="30"/>
      <c r="EM516" s="30"/>
      <c r="EN516" s="30"/>
      <c r="EO516" s="30"/>
      <c r="EP516" s="30"/>
      <c r="EQ516" s="30"/>
      <c r="ER516" s="30"/>
      <c r="ES516" s="30"/>
      <c r="ET516" s="30"/>
      <c r="EU516" s="30"/>
      <c r="EV516" s="30"/>
      <c r="EW516" s="30"/>
      <c r="EX516" s="30"/>
      <c r="EY516" s="30"/>
      <c r="EZ516" s="30"/>
      <c r="FA516" s="30"/>
      <c r="FB516" s="30"/>
      <c r="FC516" s="30"/>
      <c r="FD516" s="30"/>
      <c r="FE516" s="30"/>
      <c r="FF516" s="30"/>
      <c r="FG516" s="30"/>
      <c r="FH516" s="30"/>
      <c r="FI516" s="30"/>
      <c r="FJ516" s="30"/>
      <c r="FK516" s="30"/>
      <c r="FL516" s="30"/>
      <c r="FM516" s="30"/>
      <c r="FN516" s="30"/>
      <c r="FO516" s="30"/>
      <c r="FP516" s="30"/>
      <c r="FQ516" s="30"/>
      <c r="FR516" s="30"/>
      <c r="FS516" s="30"/>
      <c r="FT516" s="30"/>
      <c r="FU516" s="30"/>
      <c r="FV516" s="30"/>
      <c r="FW516" s="30"/>
      <c r="FX516" s="30"/>
      <c r="FY516" s="30"/>
      <c r="FZ516" s="30"/>
      <c r="GA516" s="30"/>
      <c r="GB516" s="30"/>
      <c r="GC516" s="30"/>
      <c r="GD516" s="30"/>
      <c r="GE516" s="30"/>
      <c r="GF516" s="30"/>
      <c r="GG516" s="30"/>
      <c r="GH516" s="30"/>
      <c r="GI516" s="30"/>
      <c r="GJ516" s="30"/>
      <c r="GK516" s="30"/>
      <c r="GL516" s="30"/>
      <c r="GM516" s="30"/>
      <c r="GN516" s="30"/>
      <c r="GO516" s="30"/>
      <c r="GP516" s="30"/>
      <c r="GQ516" s="30"/>
      <c r="GR516" s="30"/>
      <c r="GS516" s="30"/>
      <c r="GT516" s="30"/>
      <c r="GU516" s="30"/>
      <c r="GV516" s="30"/>
      <c r="GW516" s="30"/>
      <c r="GX516" s="30"/>
      <c r="GY516" s="30"/>
      <c r="GZ516" s="30"/>
      <c r="HA516" s="30"/>
      <c r="HB516" s="30"/>
      <c r="HC516" s="30"/>
      <c r="HD516" s="30"/>
      <c r="HE516" s="30"/>
      <c r="HF516" s="30"/>
      <c r="HG516" s="30"/>
      <c r="HH516" s="30"/>
      <c r="HI516" s="30"/>
      <c r="HJ516" s="30"/>
      <c r="HK516" s="30"/>
      <c r="HL516" s="30"/>
      <c r="HM516" s="30"/>
      <c r="HN516" s="30"/>
      <c r="HO516" s="30"/>
      <c r="HP516" s="30"/>
      <c r="HQ516" s="30"/>
      <c r="HR516" s="30"/>
      <c r="HS516" s="30"/>
      <c r="HT516" s="30"/>
      <c r="HU516" s="30"/>
      <c r="HV516" s="30"/>
      <c r="HW516" s="30"/>
      <c r="HX516" s="30"/>
      <c r="HY516" s="30"/>
      <c r="HZ516" s="30"/>
      <c r="IA516" s="30"/>
      <c r="IB516" s="30"/>
      <c r="IC516" s="30"/>
      <c r="ID516" s="30"/>
      <c r="IE516" s="30"/>
      <c r="IF516" s="30"/>
      <c r="IG516" s="30"/>
      <c r="IH516" s="30"/>
      <c r="II516" s="30"/>
      <c r="IJ516" s="30"/>
      <c r="IK516" s="30"/>
      <c r="IL516" s="30"/>
      <c r="IM516" s="30"/>
      <c r="IN516" s="30"/>
      <c r="IO516" s="30"/>
      <c r="IP516" s="30"/>
      <c r="IQ516" s="30"/>
      <c r="IR516" s="30"/>
      <c r="IS516" s="30"/>
      <c r="IT516" s="30"/>
      <c r="IU516" s="30"/>
      <c r="IV516" s="30"/>
      <c r="IW516" s="30"/>
      <c r="IX516" s="30"/>
      <c r="IY516" s="30"/>
      <c r="IZ516" s="30"/>
      <c r="JA516" s="30"/>
      <c r="JB516" s="30"/>
      <c r="JC516" s="30"/>
      <c r="JD516" s="30"/>
      <c r="JE516" s="30"/>
      <c r="JF516" s="30"/>
      <c r="JG516" s="30"/>
      <c r="JH516" s="30"/>
      <c r="JI516" s="30"/>
      <c r="JJ516" s="30"/>
      <c r="JK516" s="30"/>
      <c r="JL516" s="30"/>
      <c r="JM516" s="30"/>
      <c r="JN516" s="30"/>
      <c r="JO516" s="30"/>
      <c r="JP516" s="30"/>
      <c r="JQ516" s="30"/>
      <c r="JR516" s="30"/>
      <c r="JS516" s="30"/>
      <c r="JT516" s="30"/>
      <c r="JU516" s="30"/>
      <c r="JV516" s="30"/>
      <c r="JW516" s="30"/>
      <c r="JX516" s="30"/>
      <c r="JY516" s="30"/>
      <c r="JZ516" s="30"/>
      <c r="KA516" s="30"/>
      <c r="KB516" s="30"/>
      <c r="KC516" s="30"/>
      <c r="KD516" s="30"/>
      <c r="KE516" s="30"/>
      <c r="KF516" s="30"/>
      <c r="KG516" s="30"/>
      <c r="KH516" s="30"/>
      <c r="KI516" s="30"/>
      <c r="KJ516" s="30"/>
      <c r="KK516" s="30"/>
      <c r="KL516" s="30"/>
      <c r="KM516" s="30"/>
      <c r="KN516" s="30"/>
      <c r="KO516" s="30"/>
      <c r="KP516" s="30"/>
      <c r="KQ516" s="30"/>
      <c r="KR516" s="30"/>
      <c r="KS516" s="30"/>
      <c r="KT516" s="30"/>
      <c r="KU516" s="30"/>
      <c r="KV516" s="30"/>
      <c r="KW516" s="30"/>
      <c r="KX516" s="30"/>
      <c r="KY516" s="30"/>
      <c r="KZ516" s="30"/>
      <c r="LA516" s="30"/>
      <c r="LB516" s="30"/>
      <c r="LC516" s="30"/>
      <c r="LD516" s="30"/>
      <c r="LE516" s="30"/>
      <c r="LF516" s="30"/>
      <c r="LG516" s="30"/>
      <c r="LH516" s="30"/>
      <c r="LI516" s="30"/>
      <c r="LJ516" s="30"/>
      <c r="LK516" s="30"/>
      <c r="LL516" s="30"/>
      <c r="LM516" s="30"/>
      <c r="LN516" s="30"/>
      <c r="LO516" s="30"/>
      <c r="LP516" s="30"/>
      <c r="LQ516" s="30"/>
      <c r="LR516" s="30"/>
      <c r="LS516" s="30"/>
      <c r="LT516" s="30"/>
    </row>
    <row r="517" spans="1:332" s="31" customFormat="1" ht="94.5" x14ac:dyDescent="0.25">
      <c r="A517" s="697" t="str">
        <f>CONCATENATE(MUEBLES2[[#This Row],[No..]],"-",MUEBLES2[[#This Row],[No. Area ]],"-",MUEBLES2[[#This Row],[No. Del Bien ]],"-",MUEBLES2[[#This Row],[No. Consecutivo del Bien ]],"-",MUEBLES2[[#This Row],[No. de inventario]])</f>
        <v>01-14-038-001-0511</v>
      </c>
      <c r="B517" s="495"/>
      <c r="C517" s="495" t="s">
        <v>7234</v>
      </c>
      <c r="D517" s="494" t="s">
        <v>4060</v>
      </c>
      <c r="E517" s="495" t="str">
        <f>VLOOKUP(MUEBLES2[[#This Row],[No..]],EDIFICIOS[],2,FALSE)</f>
        <v>PALACIO MUNICIPAL</v>
      </c>
      <c r="F517" s="495" t="str">
        <f>VLOOKUP(MUEBLES2[[#This Row],[No..]],EDIFICIOS[],3,FALSE)</f>
        <v>PALACIO MUNICIPAL, S/N, COLONIA CENTRO</v>
      </c>
      <c r="G517" s="496" t="s">
        <v>4259</v>
      </c>
      <c r="H517" s="494" t="str">
        <f>VLOOKUP(MUEBLES2[[#This Row],[No. Area ]],AREAS[],2,FALSE)</f>
        <v>ADMINISTRACIÓN MUNICIPAL</v>
      </c>
      <c r="I517" s="496" t="str">
        <f>VLOOKUP(MUEBLES2[[#This Row],[No. Area ]],AREAS[],5,FALSE)</f>
        <v>C. DAVID PÉREZ ALONSO</v>
      </c>
      <c r="J517" s="496"/>
      <c r="K517" s="494" t="e">
        <f>VLOOKUP(MUEBLES2[[#This Row],[Núm. De nomina]],PERSONAL[],2,FALSE)</f>
        <v>#N/A</v>
      </c>
      <c r="L517" s="496" t="e">
        <f>VLOOKUP(MUEBLES2[[#This Row],[Núm. De nomina]],PERSONAL[],3,FALSE)</f>
        <v>#N/A</v>
      </c>
      <c r="M517" s="494" t="s">
        <v>4729</v>
      </c>
      <c r="N517" s="530" t="s">
        <v>4692</v>
      </c>
      <c r="O517" s="497" t="str">
        <f>VLOOKUP(MUEBLES2[[#This Row],[No. Del Bien ]],BIENES[],2,FALSE)</f>
        <v>BROCAS</v>
      </c>
      <c r="P517" s="499" t="s">
        <v>1484</v>
      </c>
      <c r="Q517" s="529" t="s">
        <v>5453</v>
      </c>
      <c r="R517" s="494" t="s">
        <v>557</v>
      </c>
      <c r="S517" s="494" t="s">
        <v>557</v>
      </c>
      <c r="T517" s="494" t="s">
        <v>557</v>
      </c>
      <c r="U517" s="510" t="s">
        <v>1478</v>
      </c>
      <c r="V517" s="532">
        <v>44315</v>
      </c>
      <c r="W517" s="528"/>
      <c r="X517" s="528"/>
      <c r="Y517" s="528"/>
      <c r="Z517" s="510" t="s">
        <v>1405</v>
      </c>
      <c r="AA517" s="546" t="s">
        <v>7855</v>
      </c>
      <c r="AB517" s="702">
        <v>128.76</v>
      </c>
      <c r="AC517" s="600" t="s">
        <v>7855</v>
      </c>
      <c r="AD517" s="30"/>
      <c r="AE517" s="30"/>
      <c r="AF517" s="30"/>
      <c r="AG517" s="30"/>
      <c r="AH517" s="30"/>
      <c r="AI517" s="30"/>
      <c r="AJ517" s="30"/>
      <c r="AK517" s="30"/>
      <c r="AL517" s="30"/>
      <c r="AM517" s="30"/>
      <c r="AN517" s="30"/>
      <c r="AO517" s="30"/>
      <c r="AP517" s="30"/>
      <c r="AQ517" s="30"/>
      <c r="AR517" s="30"/>
      <c r="AS517" s="30"/>
      <c r="AT517" s="30"/>
      <c r="AU517" s="30"/>
      <c r="AV517" s="30"/>
      <c r="AW517" s="30"/>
      <c r="AX517" s="30"/>
      <c r="AY517" s="30"/>
      <c r="AZ517" s="30"/>
      <c r="BA517" s="30"/>
      <c r="BB517" s="30"/>
      <c r="BC517" s="30"/>
      <c r="BD517" s="30"/>
      <c r="BE517" s="30"/>
      <c r="BF517" s="30"/>
      <c r="BG517" s="30"/>
      <c r="BH517" s="30"/>
      <c r="BI517" s="30"/>
      <c r="BJ517" s="30"/>
      <c r="BK517" s="30"/>
      <c r="BL517" s="30"/>
      <c r="BM517" s="30"/>
      <c r="BN517" s="30"/>
      <c r="BO517" s="30"/>
      <c r="BP517" s="30"/>
      <c r="BQ517" s="30"/>
      <c r="BR517" s="30"/>
      <c r="BS517" s="30"/>
      <c r="BT517" s="30"/>
      <c r="BU517" s="30"/>
      <c r="BV517" s="30"/>
      <c r="BW517" s="30"/>
      <c r="BX517" s="30"/>
      <c r="BY517" s="30"/>
      <c r="BZ517" s="30"/>
      <c r="CA517" s="30"/>
      <c r="CB517" s="30"/>
      <c r="CC517" s="30"/>
      <c r="CD517" s="30"/>
      <c r="CE517" s="30"/>
      <c r="CF517" s="30"/>
      <c r="CG517" s="30"/>
      <c r="CH517" s="30"/>
      <c r="CI517" s="30"/>
      <c r="CJ517" s="30"/>
      <c r="CK517" s="30"/>
      <c r="CL517" s="30"/>
      <c r="CM517" s="30"/>
      <c r="CN517" s="30"/>
      <c r="CO517" s="30"/>
      <c r="CP517" s="30"/>
      <c r="CQ517" s="30"/>
      <c r="CR517" s="30"/>
      <c r="CS517" s="30"/>
      <c r="CT517" s="30"/>
      <c r="CU517" s="30"/>
      <c r="CV517" s="30"/>
      <c r="CW517" s="30"/>
      <c r="CX517" s="30"/>
      <c r="CY517" s="30"/>
      <c r="CZ517" s="30"/>
      <c r="DA517" s="30"/>
      <c r="DB517" s="30"/>
      <c r="DC517" s="30"/>
      <c r="DD517" s="30"/>
      <c r="DE517" s="30"/>
      <c r="DF517" s="30"/>
      <c r="DG517" s="30"/>
      <c r="DH517" s="30"/>
      <c r="DI517" s="30"/>
      <c r="DJ517" s="30"/>
      <c r="DK517" s="30"/>
      <c r="DL517" s="30"/>
      <c r="DM517" s="30"/>
      <c r="DN517" s="30"/>
      <c r="DO517" s="30"/>
      <c r="DP517" s="30"/>
      <c r="DQ517" s="30"/>
      <c r="DR517" s="30"/>
      <c r="DS517" s="30"/>
      <c r="DT517" s="30"/>
      <c r="DU517" s="30"/>
      <c r="DV517" s="30"/>
      <c r="DW517" s="30"/>
      <c r="DX517" s="30"/>
      <c r="DY517" s="30"/>
      <c r="DZ517" s="30"/>
      <c r="EA517" s="30"/>
      <c r="EB517" s="30"/>
      <c r="EC517" s="30"/>
      <c r="ED517" s="30"/>
      <c r="EE517" s="30"/>
      <c r="EF517" s="30"/>
      <c r="EG517" s="30"/>
      <c r="EH517" s="30"/>
      <c r="EI517" s="30"/>
      <c r="EJ517" s="30"/>
      <c r="EK517" s="30"/>
      <c r="EL517" s="30"/>
      <c r="EM517" s="30"/>
      <c r="EN517" s="30"/>
      <c r="EO517" s="30"/>
      <c r="EP517" s="30"/>
      <c r="EQ517" s="30"/>
      <c r="ER517" s="30"/>
      <c r="ES517" s="30"/>
      <c r="ET517" s="30"/>
      <c r="EU517" s="30"/>
      <c r="EV517" s="30"/>
      <c r="EW517" s="30"/>
      <c r="EX517" s="30"/>
      <c r="EY517" s="30"/>
      <c r="EZ517" s="30"/>
      <c r="FA517" s="30"/>
      <c r="FB517" s="30"/>
      <c r="FC517" s="30"/>
      <c r="FD517" s="30"/>
      <c r="FE517" s="30"/>
      <c r="FF517" s="30"/>
      <c r="FG517" s="30"/>
      <c r="FH517" s="30"/>
      <c r="FI517" s="30"/>
      <c r="FJ517" s="30"/>
      <c r="FK517" s="30"/>
      <c r="FL517" s="30"/>
      <c r="FM517" s="30"/>
      <c r="FN517" s="30"/>
      <c r="FO517" s="30"/>
      <c r="FP517" s="30"/>
      <c r="FQ517" s="30"/>
      <c r="FR517" s="30"/>
      <c r="FS517" s="30"/>
      <c r="FT517" s="30"/>
      <c r="FU517" s="30"/>
      <c r="FV517" s="30"/>
      <c r="FW517" s="30"/>
      <c r="FX517" s="30"/>
      <c r="FY517" s="30"/>
      <c r="FZ517" s="30"/>
      <c r="GA517" s="30"/>
      <c r="GB517" s="30"/>
      <c r="GC517" s="30"/>
      <c r="GD517" s="30"/>
      <c r="GE517" s="30"/>
      <c r="GF517" s="30"/>
      <c r="GG517" s="30"/>
      <c r="GH517" s="30"/>
      <c r="GI517" s="30"/>
      <c r="GJ517" s="30"/>
      <c r="GK517" s="30"/>
      <c r="GL517" s="30"/>
      <c r="GM517" s="30"/>
      <c r="GN517" s="30"/>
      <c r="GO517" s="30"/>
      <c r="GP517" s="30"/>
      <c r="GQ517" s="30"/>
      <c r="GR517" s="30"/>
      <c r="GS517" s="30"/>
      <c r="GT517" s="30"/>
      <c r="GU517" s="30"/>
      <c r="GV517" s="30"/>
      <c r="GW517" s="30"/>
      <c r="GX517" s="30"/>
      <c r="GY517" s="30"/>
      <c r="GZ517" s="30"/>
      <c r="HA517" s="30"/>
      <c r="HB517" s="30"/>
      <c r="HC517" s="30"/>
      <c r="HD517" s="30"/>
      <c r="HE517" s="30"/>
      <c r="HF517" s="30"/>
      <c r="HG517" s="30"/>
      <c r="HH517" s="30"/>
      <c r="HI517" s="30"/>
      <c r="HJ517" s="30"/>
      <c r="HK517" s="30"/>
      <c r="HL517" s="30"/>
      <c r="HM517" s="30"/>
      <c r="HN517" s="30"/>
      <c r="HO517" s="30"/>
      <c r="HP517" s="30"/>
      <c r="HQ517" s="30"/>
      <c r="HR517" s="30"/>
      <c r="HS517" s="30"/>
      <c r="HT517" s="30"/>
      <c r="HU517" s="30"/>
      <c r="HV517" s="30"/>
      <c r="HW517" s="30"/>
      <c r="HX517" s="30"/>
      <c r="HY517" s="30"/>
      <c r="HZ517" s="30"/>
      <c r="IA517" s="30"/>
      <c r="IB517" s="30"/>
      <c r="IC517" s="30"/>
      <c r="ID517" s="30"/>
      <c r="IE517" s="30"/>
      <c r="IF517" s="30"/>
      <c r="IG517" s="30"/>
      <c r="IH517" s="30"/>
      <c r="II517" s="30"/>
      <c r="IJ517" s="30"/>
      <c r="IK517" s="30"/>
      <c r="IL517" s="30"/>
      <c r="IM517" s="30"/>
      <c r="IN517" s="30"/>
      <c r="IO517" s="30"/>
      <c r="IP517" s="30"/>
      <c r="IQ517" s="30"/>
      <c r="IR517" s="30"/>
      <c r="IS517" s="30"/>
      <c r="IT517" s="30"/>
      <c r="IU517" s="30"/>
      <c r="IV517" s="30"/>
      <c r="IW517" s="30"/>
      <c r="IX517" s="30"/>
      <c r="IY517" s="30"/>
      <c r="IZ517" s="30"/>
      <c r="JA517" s="30"/>
      <c r="JB517" s="30"/>
      <c r="JC517" s="30"/>
      <c r="JD517" s="30"/>
      <c r="JE517" s="30"/>
      <c r="JF517" s="30"/>
      <c r="JG517" s="30"/>
      <c r="JH517" s="30"/>
      <c r="JI517" s="30"/>
      <c r="JJ517" s="30"/>
      <c r="JK517" s="30"/>
      <c r="JL517" s="30"/>
      <c r="JM517" s="30"/>
      <c r="JN517" s="30"/>
      <c r="JO517" s="30"/>
      <c r="JP517" s="30"/>
      <c r="JQ517" s="30"/>
      <c r="JR517" s="30"/>
      <c r="JS517" s="30"/>
      <c r="JT517" s="30"/>
      <c r="JU517" s="30"/>
      <c r="JV517" s="30"/>
      <c r="JW517" s="30"/>
      <c r="JX517" s="30"/>
      <c r="JY517" s="30"/>
      <c r="JZ517" s="30"/>
      <c r="KA517" s="30"/>
      <c r="KB517" s="30"/>
      <c r="KC517" s="30"/>
      <c r="KD517" s="30"/>
      <c r="KE517" s="30"/>
      <c r="KF517" s="30"/>
      <c r="KG517" s="30"/>
      <c r="KH517" s="30"/>
      <c r="KI517" s="30"/>
      <c r="KJ517" s="30"/>
      <c r="KK517" s="30"/>
      <c r="KL517" s="30"/>
      <c r="KM517" s="30"/>
      <c r="KN517" s="30"/>
      <c r="KO517" s="30"/>
      <c r="KP517" s="30"/>
      <c r="KQ517" s="30"/>
      <c r="KR517" s="30"/>
      <c r="KS517" s="30"/>
      <c r="KT517" s="30"/>
      <c r="KU517" s="30"/>
      <c r="KV517" s="30"/>
      <c r="KW517" s="30"/>
      <c r="KX517" s="30"/>
      <c r="KY517" s="30"/>
      <c r="KZ517" s="30"/>
      <c r="LA517" s="30"/>
      <c r="LB517" s="30"/>
      <c r="LC517" s="30"/>
      <c r="LD517" s="30"/>
      <c r="LE517" s="30"/>
      <c r="LF517" s="30"/>
      <c r="LG517" s="30"/>
      <c r="LH517" s="30"/>
      <c r="LI517" s="30"/>
      <c r="LJ517" s="30"/>
      <c r="LK517" s="30"/>
      <c r="LL517" s="30"/>
      <c r="LM517" s="30"/>
      <c r="LN517" s="30"/>
      <c r="LO517" s="30"/>
      <c r="LP517" s="30"/>
      <c r="LQ517" s="30"/>
      <c r="LR517" s="30"/>
      <c r="LS517" s="30"/>
      <c r="LT517" s="30"/>
    </row>
    <row r="518" spans="1:332" s="31" customFormat="1" ht="94.5" x14ac:dyDescent="0.25">
      <c r="A518" s="697" t="str">
        <f>CONCATENATE(MUEBLES2[[#This Row],[No..]],"-",MUEBLES2[[#This Row],[No. Area ]],"-",MUEBLES2[[#This Row],[No. Del Bien ]],"-",MUEBLES2[[#This Row],[No. Consecutivo del Bien ]],"-",MUEBLES2[[#This Row],[No. de inventario]])</f>
        <v>01-14-038-002-0512</v>
      </c>
      <c r="B518" s="495"/>
      <c r="C518" s="495" t="s">
        <v>7235</v>
      </c>
      <c r="D518" s="494" t="s">
        <v>4060</v>
      </c>
      <c r="E518" s="495" t="str">
        <f>VLOOKUP(MUEBLES2[[#This Row],[No..]],EDIFICIOS[],2,FALSE)</f>
        <v>PALACIO MUNICIPAL</v>
      </c>
      <c r="F518" s="495" t="str">
        <f>VLOOKUP(MUEBLES2[[#This Row],[No..]],EDIFICIOS[],3,FALSE)</f>
        <v>PALACIO MUNICIPAL, S/N, COLONIA CENTRO</v>
      </c>
      <c r="G518" s="496" t="s">
        <v>4259</v>
      </c>
      <c r="H518" s="494" t="str">
        <f>VLOOKUP(MUEBLES2[[#This Row],[No. Area ]],AREAS[],2,FALSE)</f>
        <v>ADMINISTRACIÓN MUNICIPAL</v>
      </c>
      <c r="I518" s="496" t="str">
        <f>VLOOKUP(MUEBLES2[[#This Row],[No. Area ]],AREAS[],5,FALSE)</f>
        <v>C. DAVID PÉREZ ALONSO</v>
      </c>
      <c r="J518" s="496"/>
      <c r="K518" s="494" t="e">
        <f>VLOOKUP(MUEBLES2[[#This Row],[Núm. De nomina]],PERSONAL[],2,FALSE)</f>
        <v>#N/A</v>
      </c>
      <c r="L518" s="496" t="e">
        <f>VLOOKUP(MUEBLES2[[#This Row],[Núm. De nomina]],PERSONAL[],3,FALSE)</f>
        <v>#N/A</v>
      </c>
      <c r="M518" s="494" t="s">
        <v>4729</v>
      </c>
      <c r="N518" s="530" t="s">
        <v>4693</v>
      </c>
      <c r="O518" s="497" t="str">
        <f>VLOOKUP(MUEBLES2[[#This Row],[No. Del Bien ]],BIENES[],2,FALSE)</f>
        <v>BROCAS</v>
      </c>
      <c r="P518" s="499" t="s">
        <v>1485</v>
      </c>
      <c r="Q518" s="529" t="s">
        <v>5454</v>
      </c>
      <c r="R518" s="494" t="s">
        <v>557</v>
      </c>
      <c r="S518" s="494" t="s">
        <v>557</v>
      </c>
      <c r="T518" s="494" t="s">
        <v>557</v>
      </c>
      <c r="U518" s="510" t="s">
        <v>1478</v>
      </c>
      <c r="V518" s="532">
        <v>44315</v>
      </c>
      <c r="W518" s="528"/>
      <c r="X518" s="528"/>
      <c r="Y518" s="528"/>
      <c r="Z518" s="510" t="s">
        <v>1405</v>
      </c>
      <c r="AA518" s="546" t="s">
        <v>7855</v>
      </c>
      <c r="AB518" s="702">
        <v>139.19999999999999</v>
      </c>
      <c r="AC518" s="600" t="s">
        <v>7855</v>
      </c>
      <c r="AD518" s="30"/>
      <c r="AE518" s="30"/>
      <c r="AF518" s="30"/>
      <c r="AG518" s="30"/>
      <c r="AH518" s="30"/>
      <c r="AI518" s="30"/>
      <c r="AJ518" s="30"/>
      <c r="AK518" s="30"/>
      <c r="AL518" s="30"/>
      <c r="AM518" s="30"/>
      <c r="AN518" s="30"/>
      <c r="AO518" s="30"/>
      <c r="AP518" s="30"/>
      <c r="AQ518" s="30"/>
      <c r="AR518" s="30"/>
      <c r="AS518" s="30"/>
      <c r="AT518" s="30"/>
      <c r="AU518" s="30"/>
      <c r="AV518" s="30"/>
      <c r="AW518" s="30"/>
      <c r="AX518" s="30"/>
      <c r="AY518" s="30"/>
      <c r="AZ518" s="30"/>
      <c r="BA518" s="30"/>
      <c r="BB518" s="30"/>
      <c r="BC518" s="30"/>
      <c r="BD518" s="30"/>
      <c r="BE518" s="30"/>
      <c r="BF518" s="30"/>
      <c r="BG518" s="30"/>
      <c r="BH518" s="30"/>
      <c r="BI518" s="30"/>
      <c r="BJ518" s="30"/>
      <c r="BK518" s="30"/>
      <c r="BL518" s="30"/>
      <c r="BM518" s="30"/>
      <c r="BN518" s="30"/>
      <c r="BO518" s="30"/>
      <c r="BP518" s="30"/>
      <c r="BQ518" s="30"/>
      <c r="BR518" s="30"/>
      <c r="BS518" s="30"/>
      <c r="BT518" s="30"/>
      <c r="BU518" s="30"/>
      <c r="BV518" s="30"/>
      <c r="BW518" s="30"/>
      <c r="BX518" s="30"/>
      <c r="BY518" s="30"/>
      <c r="BZ518" s="30"/>
      <c r="CA518" s="30"/>
      <c r="CB518" s="30"/>
      <c r="CC518" s="30"/>
      <c r="CD518" s="30"/>
      <c r="CE518" s="30"/>
      <c r="CF518" s="30"/>
      <c r="CG518" s="30"/>
      <c r="CH518" s="30"/>
      <c r="CI518" s="30"/>
      <c r="CJ518" s="30"/>
      <c r="CK518" s="30"/>
      <c r="CL518" s="30"/>
      <c r="CM518" s="30"/>
      <c r="CN518" s="30"/>
      <c r="CO518" s="30"/>
      <c r="CP518" s="30"/>
      <c r="CQ518" s="30"/>
      <c r="CR518" s="30"/>
      <c r="CS518" s="30"/>
      <c r="CT518" s="30"/>
      <c r="CU518" s="30"/>
      <c r="CV518" s="30"/>
      <c r="CW518" s="30"/>
      <c r="CX518" s="30"/>
      <c r="CY518" s="30"/>
      <c r="CZ518" s="30"/>
      <c r="DA518" s="30"/>
      <c r="DB518" s="30"/>
      <c r="DC518" s="30"/>
      <c r="DD518" s="30"/>
      <c r="DE518" s="30"/>
      <c r="DF518" s="30"/>
      <c r="DG518" s="30"/>
      <c r="DH518" s="30"/>
      <c r="DI518" s="30"/>
      <c r="DJ518" s="30"/>
      <c r="DK518" s="30"/>
      <c r="DL518" s="30"/>
      <c r="DM518" s="30"/>
      <c r="DN518" s="30"/>
      <c r="DO518" s="30"/>
      <c r="DP518" s="30"/>
      <c r="DQ518" s="30"/>
      <c r="DR518" s="30"/>
      <c r="DS518" s="30"/>
      <c r="DT518" s="30"/>
      <c r="DU518" s="30"/>
      <c r="DV518" s="30"/>
      <c r="DW518" s="30"/>
      <c r="DX518" s="30"/>
      <c r="DY518" s="30"/>
      <c r="DZ518" s="30"/>
      <c r="EA518" s="30"/>
      <c r="EB518" s="30"/>
      <c r="EC518" s="30"/>
      <c r="ED518" s="30"/>
      <c r="EE518" s="30"/>
      <c r="EF518" s="30"/>
      <c r="EG518" s="30"/>
      <c r="EH518" s="30"/>
      <c r="EI518" s="30"/>
      <c r="EJ518" s="30"/>
      <c r="EK518" s="30"/>
      <c r="EL518" s="30"/>
      <c r="EM518" s="30"/>
      <c r="EN518" s="30"/>
      <c r="EO518" s="30"/>
      <c r="EP518" s="30"/>
      <c r="EQ518" s="30"/>
      <c r="ER518" s="30"/>
      <c r="ES518" s="30"/>
      <c r="ET518" s="30"/>
      <c r="EU518" s="30"/>
      <c r="EV518" s="30"/>
      <c r="EW518" s="30"/>
      <c r="EX518" s="30"/>
      <c r="EY518" s="30"/>
      <c r="EZ518" s="30"/>
      <c r="FA518" s="30"/>
      <c r="FB518" s="30"/>
      <c r="FC518" s="30"/>
      <c r="FD518" s="30"/>
      <c r="FE518" s="30"/>
      <c r="FF518" s="30"/>
      <c r="FG518" s="30"/>
      <c r="FH518" s="30"/>
      <c r="FI518" s="30"/>
      <c r="FJ518" s="30"/>
      <c r="FK518" s="30"/>
      <c r="FL518" s="30"/>
      <c r="FM518" s="30"/>
      <c r="FN518" s="30"/>
      <c r="FO518" s="30"/>
      <c r="FP518" s="30"/>
      <c r="FQ518" s="30"/>
      <c r="FR518" s="30"/>
      <c r="FS518" s="30"/>
      <c r="FT518" s="30"/>
      <c r="FU518" s="30"/>
      <c r="FV518" s="30"/>
      <c r="FW518" s="30"/>
      <c r="FX518" s="30"/>
      <c r="FY518" s="30"/>
      <c r="FZ518" s="30"/>
      <c r="GA518" s="30"/>
      <c r="GB518" s="30"/>
      <c r="GC518" s="30"/>
      <c r="GD518" s="30"/>
      <c r="GE518" s="30"/>
      <c r="GF518" s="30"/>
      <c r="GG518" s="30"/>
      <c r="GH518" s="30"/>
      <c r="GI518" s="30"/>
      <c r="GJ518" s="30"/>
      <c r="GK518" s="30"/>
      <c r="GL518" s="30"/>
      <c r="GM518" s="30"/>
      <c r="GN518" s="30"/>
      <c r="GO518" s="30"/>
      <c r="GP518" s="30"/>
      <c r="GQ518" s="30"/>
      <c r="GR518" s="30"/>
      <c r="GS518" s="30"/>
      <c r="GT518" s="30"/>
      <c r="GU518" s="30"/>
      <c r="GV518" s="30"/>
      <c r="GW518" s="30"/>
      <c r="GX518" s="30"/>
      <c r="GY518" s="30"/>
      <c r="GZ518" s="30"/>
      <c r="HA518" s="30"/>
      <c r="HB518" s="30"/>
      <c r="HC518" s="30"/>
      <c r="HD518" s="30"/>
      <c r="HE518" s="30"/>
      <c r="HF518" s="30"/>
      <c r="HG518" s="30"/>
      <c r="HH518" s="30"/>
      <c r="HI518" s="30"/>
      <c r="HJ518" s="30"/>
      <c r="HK518" s="30"/>
      <c r="HL518" s="30"/>
      <c r="HM518" s="30"/>
      <c r="HN518" s="30"/>
      <c r="HO518" s="30"/>
      <c r="HP518" s="30"/>
      <c r="HQ518" s="30"/>
      <c r="HR518" s="30"/>
      <c r="HS518" s="30"/>
      <c r="HT518" s="30"/>
      <c r="HU518" s="30"/>
      <c r="HV518" s="30"/>
      <c r="HW518" s="30"/>
      <c r="HX518" s="30"/>
      <c r="HY518" s="30"/>
      <c r="HZ518" s="30"/>
      <c r="IA518" s="30"/>
      <c r="IB518" s="30"/>
      <c r="IC518" s="30"/>
      <c r="ID518" s="30"/>
      <c r="IE518" s="30"/>
      <c r="IF518" s="30"/>
      <c r="IG518" s="30"/>
      <c r="IH518" s="30"/>
      <c r="II518" s="30"/>
      <c r="IJ518" s="30"/>
      <c r="IK518" s="30"/>
      <c r="IL518" s="30"/>
      <c r="IM518" s="30"/>
      <c r="IN518" s="30"/>
      <c r="IO518" s="30"/>
      <c r="IP518" s="30"/>
      <c r="IQ518" s="30"/>
      <c r="IR518" s="30"/>
      <c r="IS518" s="30"/>
      <c r="IT518" s="30"/>
      <c r="IU518" s="30"/>
      <c r="IV518" s="30"/>
      <c r="IW518" s="30"/>
      <c r="IX518" s="30"/>
      <c r="IY518" s="30"/>
      <c r="IZ518" s="30"/>
      <c r="JA518" s="30"/>
      <c r="JB518" s="30"/>
      <c r="JC518" s="30"/>
      <c r="JD518" s="30"/>
      <c r="JE518" s="30"/>
      <c r="JF518" s="30"/>
      <c r="JG518" s="30"/>
      <c r="JH518" s="30"/>
      <c r="JI518" s="30"/>
      <c r="JJ518" s="30"/>
      <c r="JK518" s="30"/>
      <c r="JL518" s="30"/>
      <c r="JM518" s="30"/>
      <c r="JN518" s="30"/>
      <c r="JO518" s="30"/>
      <c r="JP518" s="30"/>
      <c r="JQ518" s="30"/>
      <c r="JR518" s="30"/>
      <c r="JS518" s="30"/>
      <c r="JT518" s="30"/>
      <c r="JU518" s="30"/>
      <c r="JV518" s="30"/>
      <c r="JW518" s="30"/>
      <c r="JX518" s="30"/>
      <c r="JY518" s="30"/>
      <c r="JZ518" s="30"/>
      <c r="KA518" s="30"/>
      <c r="KB518" s="30"/>
      <c r="KC518" s="30"/>
      <c r="KD518" s="30"/>
      <c r="KE518" s="30"/>
      <c r="KF518" s="30"/>
      <c r="KG518" s="30"/>
      <c r="KH518" s="30"/>
      <c r="KI518" s="30"/>
      <c r="KJ518" s="30"/>
      <c r="KK518" s="30"/>
      <c r="KL518" s="30"/>
      <c r="KM518" s="30"/>
      <c r="KN518" s="30"/>
      <c r="KO518" s="30"/>
      <c r="KP518" s="30"/>
      <c r="KQ518" s="30"/>
      <c r="KR518" s="30"/>
      <c r="KS518" s="30"/>
      <c r="KT518" s="30"/>
      <c r="KU518" s="30"/>
      <c r="KV518" s="30"/>
      <c r="KW518" s="30"/>
      <c r="KX518" s="30"/>
      <c r="KY518" s="30"/>
      <c r="KZ518" s="30"/>
      <c r="LA518" s="30"/>
      <c r="LB518" s="30"/>
      <c r="LC518" s="30"/>
      <c r="LD518" s="30"/>
      <c r="LE518" s="30"/>
      <c r="LF518" s="30"/>
      <c r="LG518" s="30"/>
      <c r="LH518" s="30"/>
      <c r="LI518" s="30"/>
      <c r="LJ518" s="30"/>
      <c r="LK518" s="30"/>
      <c r="LL518" s="30"/>
      <c r="LM518" s="30"/>
      <c r="LN518" s="30"/>
      <c r="LO518" s="30"/>
      <c r="LP518" s="30"/>
      <c r="LQ518" s="30"/>
      <c r="LR518" s="30"/>
      <c r="LS518" s="30"/>
      <c r="LT518" s="30"/>
    </row>
    <row r="519" spans="1:332" s="31" customFormat="1" ht="94.5" x14ac:dyDescent="0.25">
      <c r="A519" s="697" t="str">
        <f>CONCATENATE(MUEBLES2[[#This Row],[No..]],"-",MUEBLES2[[#This Row],[No. Area ]],"-",MUEBLES2[[#This Row],[No. Del Bien ]],"-",MUEBLES2[[#This Row],[No. Consecutivo del Bien ]],"-",MUEBLES2[[#This Row],[No. de inventario]])</f>
        <v>01-14-014-002-0513</v>
      </c>
      <c r="B519" s="495"/>
      <c r="C519" s="495" t="s">
        <v>7236</v>
      </c>
      <c r="D519" s="494" t="s">
        <v>4060</v>
      </c>
      <c r="E519" s="495" t="str">
        <f>VLOOKUP(MUEBLES2[[#This Row],[No..]],EDIFICIOS[],2,FALSE)</f>
        <v>PALACIO MUNICIPAL</v>
      </c>
      <c r="F519" s="495" t="str">
        <f>VLOOKUP(MUEBLES2[[#This Row],[No..]],EDIFICIOS[],3,FALSE)</f>
        <v>PALACIO MUNICIPAL, S/N, COLONIA CENTRO</v>
      </c>
      <c r="G519" s="496" t="s">
        <v>4259</v>
      </c>
      <c r="H519" s="494" t="str">
        <f>VLOOKUP(MUEBLES2[[#This Row],[No. Area ]],AREAS[],2,FALSE)</f>
        <v>ADMINISTRACIÓN MUNICIPAL</v>
      </c>
      <c r="I519" s="496" t="str">
        <f>VLOOKUP(MUEBLES2[[#This Row],[No. Area ]],AREAS[],5,FALSE)</f>
        <v>C. DAVID PÉREZ ALONSO</v>
      </c>
      <c r="J519" s="496"/>
      <c r="K519" s="494" t="e">
        <f>VLOOKUP(MUEBLES2[[#This Row],[Núm. De nomina]],PERSONAL[],2,FALSE)</f>
        <v>#N/A</v>
      </c>
      <c r="L519" s="496" t="e">
        <f>VLOOKUP(MUEBLES2[[#This Row],[Núm. De nomina]],PERSONAL[],3,FALSE)</f>
        <v>#N/A</v>
      </c>
      <c r="M519" s="494" t="s">
        <v>4705</v>
      </c>
      <c r="N519" s="530" t="s">
        <v>4693</v>
      </c>
      <c r="O519" s="497" t="str">
        <f>VLOOKUP(MUEBLES2[[#This Row],[No. Del Bien ]],BIENES[],2,FALSE)</f>
        <v>ARCO DE SEGUETA</v>
      </c>
      <c r="P519" s="499" t="s">
        <v>1486</v>
      </c>
      <c r="Q519" s="529" t="s">
        <v>5455</v>
      </c>
      <c r="R519" s="494" t="s">
        <v>557</v>
      </c>
      <c r="S519" s="494" t="s">
        <v>557</v>
      </c>
      <c r="T519" s="494" t="s">
        <v>557</v>
      </c>
      <c r="U519" s="510" t="s">
        <v>1478</v>
      </c>
      <c r="V519" s="532">
        <v>44315</v>
      </c>
      <c r="W519" s="528"/>
      <c r="X519" s="528"/>
      <c r="Y519" s="528"/>
      <c r="Z519" s="510" t="s">
        <v>1405</v>
      </c>
      <c r="AA519" s="546" t="s">
        <v>7855</v>
      </c>
      <c r="AB519" s="702">
        <v>204.48</v>
      </c>
      <c r="AC519" s="600" t="s">
        <v>7855</v>
      </c>
      <c r="AD519" s="30"/>
      <c r="AE519" s="30"/>
      <c r="AF519" s="30"/>
      <c r="AG519" s="30"/>
      <c r="AH519" s="30"/>
      <c r="AI519" s="30"/>
      <c r="AJ519" s="30"/>
      <c r="AK519" s="30"/>
      <c r="AL519" s="30"/>
      <c r="AM519" s="30"/>
      <c r="AN519" s="30"/>
      <c r="AO519" s="30"/>
      <c r="AP519" s="30"/>
      <c r="AQ519" s="30"/>
      <c r="AR519" s="30"/>
      <c r="AS519" s="30"/>
      <c r="AT519" s="30"/>
      <c r="AU519" s="30"/>
      <c r="AV519" s="30"/>
      <c r="AW519" s="30"/>
      <c r="AX519" s="30"/>
      <c r="AY519" s="30"/>
      <c r="AZ519" s="30"/>
      <c r="BA519" s="30"/>
      <c r="BB519" s="30"/>
      <c r="BC519" s="30"/>
      <c r="BD519" s="30"/>
      <c r="BE519" s="30"/>
      <c r="BF519" s="30"/>
      <c r="BG519" s="30"/>
      <c r="BH519" s="30"/>
      <c r="BI519" s="30"/>
      <c r="BJ519" s="30"/>
      <c r="BK519" s="30"/>
      <c r="BL519" s="30"/>
      <c r="BM519" s="30"/>
      <c r="BN519" s="30"/>
      <c r="BO519" s="30"/>
      <c r="BP519" s="30"/>
      <c r="BQ519" s="30"/>
      <c r="BR519" s="30"/>
      <c r="BS519" s="30"/>
      <c r="BT519" s="30"/>
      <c r="BU519" s="30"/>
      <c r="BV519" s="30"/>
      <c r="BW519" s="30"/>
      <c r="BX519" s="30"/>
      <c r="BY519" s="30"/>
      <c r="BZ519" s="30"/>
      <c r="CA519" s="30"/>
      <c r="CB519" s="30"/>
      <c r="CC519" s="30"/>
      <c r="CD519" s="30"/>
      <c r="CE519" s="30"/>
      <c r="CF519" s="30"/>
      <c r="CG519" s="30"/>
      <c r="CH519" s="30"/>
      <c r="CI519" s="30"/>
      <c r="CJ519" s="30"/>
      <c r="CK519" s="30"/>
      <c r="CL519" s="30"/>
      <c r="CM519" s="30"/>
      <c r="CN519" s="30"/>
      <c r="CO519" s="30"/>
      <c r="CP519" s="30"/>
      <c r="CQ519" s="30"/>
      <c r="CR519" s="30"/>
      <c r="CS519" s="30"/>
      <c r="CT519" s="30"/>
      <c r="CU519" s="30"/>
      <c r="CV519" s="30"/>
      <c r="CW519" s="30"/>
      <c r="CX519" s="30"/>
      <c r="CY519" s="30"/>
      <c r="CZ519" s="30"/>
      <c r="DA519" s="30"/>
      <c r="DB519" s="30"/>
      <c r="DC519" s="30"/>
      <c r="DD519" s="30"/>
      <c r="DE519" s="30"/>
      <c r="DF519" s="30"/>
      <c r="DG519" s="30"/>
      <c r="DH519" s="30"/>
      <c r="DI519" s="30"/>
      <c r="DJ519" s="30"/>
      <c r="DK519" s="30"/>
      <c r="DL519" s="30"/>
      <c r="DM519" s="30"/>
      <c r="DN519" s="30"/>
      <c r="DO519" s="30"/>
      <c r="DP519" s="30"/>
      <c r="DQ519" s="30"/>
      <c r="DR519" s="30"/>
      <c r="DS519" s="30"/>
      <c r="DT519" s="30"/>
      <c r="DU519" s="30"/>
      <c r="DV519" s="30"/>
      <c r="DW519" s="30"/>
      <c r="DX519" s="30"/>
      <c r="DY519" s="30"/>
      <c r="DZ519" s="30"/>
      <c r="EA519" s="30"/>
      <c r="EB519" s="30"/>
      <c r="EC519" s="30"/>
      <c r="ED519" s="30"/>
      <c r="EE519" s="30"/>
      <c r="EF519" s="30"/>
      <c r="EG519" s="30"/>
      <c r="EH519" s="30"/>
      <c r="EI519" s="30"/>
      <c r="EJ519" s="30"/>
      <c r="EK519" s="30"/>
      <c r="EL519" s="30"/>
      <c r="EM519" s="30"/>
      <c r="EN519" s="30"/>
      <c r="EO519" s="30"/>
      <c r="EP519" s="30"/>
      <c r="EQ519" s="30"/>
      <c r="ER519" s="30"/>
      <c r="ES519" s="30"/>
      <c r="ET519" s="30"/>
      <c r="EU519" s="30"/>
      <c r="EV519" s="30"/>
      <c r="EW519" s="30"/>
      <c r="EX519" s="30"/>
      <c r="EY519" s="30"/>
      <c r="EZ519" s="30"/>
      <c r="FA519" s="30"/>
      <c r="FB519" s="30"/>
      <c r="FC519" s="30"/>
      <c r="FD519" s="30"/>
      <c r="FE519" s="30"/>
      <c r="FF519" s="30"/>
      <c r="FG519" s="30"/>
      <c r="FH519" s="30"/>
      <c r="FI519" s="30"/>
      <c r="FJ519" s="30"/>
      <c r="FK519" s="30"/>
      <c r="FL519" s="30"/>
      <c r="FM519" s="30"/>
      <c r="FN519" s="30"/>
      <c r="FO519" s="30"/>
      <c r="FP519" s="30"/>
      <c r="FQ519" s="30"/>
      <c r="FR519" s="30"/>
      <c r="FS519" s="30"/>
      <c r="FT519" s="30"/>
      <c r="FU519" s="30"/>
      <c r="FV519" s="30"/>
      <c r="FW519" s="30"/>
      <c r="FX519" s="30"/>
      <c r="FY519" s="30"/>
      <c r="FZ519" s="30"/>
      <c r="GA519" s="30"/>
      <c r="GB519" s="30"/>
      <c r="GC519" s="30"/>
      <c r="GD519" s="30"/>
      <c r="GE519" s="30"/>
      <c r="GF519" s="30"/>
      <c r="GG519" s="30"/>
      <c r="GH519" s="30"/>
      <c r="GI519" s="30"/>
      <c r="GJ519" s="30"/>
      <c r="GK519" s="30"/>
      <c r="GL519" s="30"/>
      <c r="GM519" s="30"/>
      <c r="GN519" s="30"/>
      <c r="GO519" s="30"/>
      <c r="GP519" s="30"/>
      <c r="GQ519" s="30"/>
      <c r="GR519" s="30"/>
      <c r="GS519" s="30"/>
      <c r="GT519" s="30"/>
      <c r="GU519" s="30"/>
      <c r="GV519" s="30"/>
      <c r="GW519" s="30"/>
      <c r="GX519" s="30"/>
      <c r="GY519" s="30"/>
      <c r="GZ519" s="30"/>
      <c r="HA519" s="30"/>
      <c r="HB519" s="30"/>
      <c r="HC519" s="30"/>
      <c r="HD519" s="30"/>
      <c r="HE519" s="30"/>
      <c r="HF519" s="30"/>
      <c r="HG519" s="30"/>
      <c r="HH519" s="30"/>
      <c r="HI519" s="30"/>
      <c r="HJ519" s="30"/>
      <c r="HK519" s="30"/>
      <c r="HL519" s="30"/>
      <c r="HM519" s="30"/>
      <c r="HN519" s="30"/>
      <c r="HO519" s="30"/>
      <c r="HP519" s="30"/>
      <c r="HQ519" s="30"/>
      <c r="HR519" s="30"/>
      <c r="HS519" s="30"/>
      <c r="HT519" s="30"/>
      <c r="HU519" s="30"/>
      <c r="HV519" s="30"/>
      <c r="HW519" s="30"/>
      <c r="HX519" s="30"/>
      <c r="HY519" s="30"/>
      <c r="HZ519" s="30"/>
      <c r="IA519" s="30"/>
      <c r="IB519" s="30"/>
      <c r="IC519" s="30"/>
      <c r="ID519" s="30"/>
      <c r="IE519" s="30"/>
      <c r="IF519" s="30"/>
      <c r="IG519" s="30"/>
      <c r="IH519" s="30"/>
      <c r="II519" s="30"/>
      <c r="IJ519" s="30"/>
      <c r="IK519" s="30"/>
      <c r="IL519" s="30"/>
      <c r="IM519" s="30"/>
      <c r="IN519" s="30"/>
      <c r="IO519" s="30"/>
      <c r="IP519" s="30"/>
      <c r="IQ519" s="30"/>
      <c r="IR519" s="30"/>
      <c r="IS519" s="30"/>
      <c r="IT519" s="30"/>
      <c r="IU519" s="30"/>
      <c r="IV519" s="30"/>
      <c r="IW519" s="30"/>
      <c r="IX519" s="30"/>
      <c r="IY519" s="30"/>
      <c r="IZ519" s="30"/>
      <c r="JA519" s="30"/>
      <c r="JB519" s="30"/>
      <c r="JC519" s="30"/>
      <c r="JD519" s="30"/>
      <c r="JE519" s="30"/>
      <c r="JF519" s="30"/>
      <c r="JG519" s="30"/>
      <c r="JH519" s="30"/>
      <c r="JI519" s="30"/>
      <c r="JJ519" s="30"/>
      <c r="JK519" s="30"/>
      <c r="JL519" s="30"/>
      <c r="JM519" s="30"/>
      <c r="JN519" s="30"/>
      <c r="JO519" s="30"/>
      <c r="JP519" s="30"/>
      <c r="JQ519" s="30"/>
      <c r="JR519" s="30"/>
      <c r="JS519" s="30"/>
      <c r="JT519" s="30"/>
      <c r="JU519" s="30"/>
      <c r="JV519" s="30"/>
      <c r="JW519" s="30"/>
      <c r="JX519" s="30"/>
      <c r="JY519" s="30"/>
      <c r="JZ519" s="30"/>
      <c r="KA519" s="30"/>
      <c r="KB519" s="30"/>
      <c r="KC519" s="30"/>
      <c r="KD519" s="30"/>
      <c r="KE519" s="30"/>
      <c r="KF519" s="30"/>
      <c r="KG519" s="30"/>
      <c r="KH519" s="30"/>
      <c r="KI519" s="30"/>
      <c r="KJ519" s="30"/>
      <c r="KK519" s="30"/>
      <c r="KL519" s="30"/>
      <c r="KM519" s="30"/>
      <c r="KN519" s="30"/>
      <c r="KO519" s="30"/>
      <c r="KP519" s="30"/>
      <c r="KQ519" s="30"/>
      <c r="KR519" s="30"/>
      <c r="KS519" s="30"/>
      <c r="KT519" s="30"/>
      <c r="KU519" s="30"/>
      <c r="KV519" s="30"/>
      <c r="KW519" s="30"/>
      <c r="KX519" s="30"/>
      <c r="KY519" s="30"/>
      <c r="KZ519" s="30"/>
      <c r="LA519" s="30"/>
      <c r="LB519" s="30"/>
      <c r="LC519" s="30"/>
      <c r="LD519" s="30"/>
      <c r="LE519" s="30"/>
      <c r="LF519" s="30"/>
      <c r="LG519" s="30"/>
      <c r="LH519" s="30"/>
      <c r="LI519" s="30"/>
      <c r="LJ519" s="30"/>
      <c r="LK519" s="30"/>
      <c r="LL519" s="30"/>
      <c r="LM519" s="30"/>
      <c r="LN519" s="30"/>
      <c r="LO519" s="30"/>
      <c r="LP519" s="30"/>
      <c r="LQ519" s="30"/>
      <c r="LR519" s="30"/>
      <c r="LS519" s="30"/>
      <c r="LT519" s="30"/>
    </row>
    <row r="520" spans="1:332" s="31" customFormat="1" ht="94.5" x14ac:dyDescent="0.25">
      <c r="A520" s="677" t="str">
        <f>CONCATENATE(MUEBLES2[[#This Row],[No..]],"-",MUEBLES2[[#This Row],[No. Area ]],"-",MUEBLES2[[#This Row],[No. Del Bien ]],"-",MUEBLES2[[#This Row],[No. Consecutivo del Bien ]],"-",MUEBLES2[[#This Row],[No. de inventario]])</f>
        <v>01-14-116-001-0514</v>
      </c>
      <c r="B520" s="495"/>
      <c r="C520" s="495" t="s">
        <v>7237</v>
      </c>
      <c r="D520" s="494" t="s">
        <v>4060</v>
      </c>
      <c r="E520" s="495" t="str">
        <f>VLOOKUP(MUEBLES2[[#This Row],[No..]],EDIFICIOS[],2,FALSE)</f>
        <v>PALACIO MUNICIPAL</v>
      </c>
      <c r="F520" s="495" t="str">
        <f>VLOOKUP(MUEBLES2[[#This Row],[No..]],EDIFICIOS[],3,FALSE)</f>
        <v>PALACIO MUNICIPAL, S/N, COLONIA CENTRO</v>
      </c>
      <c r="G520" s="496" t="s">
        <v>4259</v>
      </c>
      <c r="H520" s="494" t="str">
        <f>VLOOKUP(MUEBLES2[[#This Row],[No. Area ]],AREAS[],2,FALSE)</f>
        <v>ADMINISTRACIÓN MUNICIPAL</v>
      </c>
      <c r="I520" s="496" t="str">
        <f>VLOOKUP(MUEBLES2[[#This Row],[No. Area ]],AREAS[],5,FALSE)</f>
        <v>C. DAVID PÉREZ ALONSO</v>
      </c>
      <c r="J520" s="496"/>
      <c r="K520" s="494" t="e">
        <f>VLOOKUP(MUEBLES2[[#This Row],[Núm. De nomina]],PERSONAL[],2,FALSE)</f>
        <v>#N/A</v>
      </c>
      <c r="L520" s="496" t="e">
        <f>VLOOKUP(MUEBLES2[[#This Row],[Núm. De nomina]],PERSONAL[],3,FALSE)</f>
        <v>#N/A</v>
      </c>
      <c r="M520" s="494" t="s">
        <v>4311</v>
      </c>
      <c r="N520" s="530" t="s">
        <v>4692</v>
      </c>
      <c r="O520" s="497" t="str">
        <f>VLOOKUP(MUEBLES2[[#This Row],[No. Del Bien ]],BIENES[],2,FALSE)</f>
        <v>ESMERILADORA</v>
      </c>
      <c r="P520" s="499" t="s">
        <v>1487</v>
      </c>
      <c r="Q520" s="529" t="s">
        <v>5456</v>
      </c>
      <c r="R520" s="494" t="s">
        <v>557</v>
      </c>
      <c r="S520" s="494" t="s">
        <v>557</v>
      </c>
      <c r="T520" s="494" t="s">
        <v>557</v>
      </c>
      <c r="U520" s="494"/>
      <c r="V520" s="532">
        <v>44315</v>
      </c>
      <c r="W520" s="528"/>
      <c r="X520" s="528"/>
      <c r="Y520" s="528"/>
      <c r="Z520" s="510" t="s">
        <v>1405</v>
      </c>
      <c r="AA520" s="510"/>
      <c r="AB520" s="702">
        <v>1537</v>
      </c>
      <c r="AC520" s="600" t="s">
        <v>1478</v>
      </c>
      <c r="AD520" s="30"/>
      <c r="AE520" s="30"/>
      <c r="AF520" s="30"/>
      <c r="AG520" s="30"/>
      <c r="AH520" s="30"/>
      <c r="AI520" s="30"/>
      <c r="AJ520" s="30"/>
      <c r="AK520" s="30"/>
      <c r="AL520" s="30"/>
      <c r="AM520" s="30"/>
      <c r="AN520" s="30"/>
      <c r="AO520" s="30"/>
      <c r="AP520" s="30"/>
      <c r="AQ520" s="30"/>
      <c r="AR520" s="30"/>
      <c r="AS520" s="30"/>
      <c r="AT520" s="30"/>
      <c r="AU520" s="30"/>
      <c r="AV520" s="30"/>
      <c r="AW520" s="30"/>
      <c r="AX520" s="30"/>
      <c r="AY520" s="30"/>
      <c r="AZ520" s="30"/>
      <c r="BA520" s="30"/>
      <c r="BB520" s="30"/>
      <c r="BC520" s="30"/>
      <c r="BD520" s="30"/>
      <c r="BE520" s="30"/>
      <c r="BF520" s="30"/>
      <c r="BG520" s="30"/>
      <c r="BH520" s="30"/>
      <c r="BI520" s="30"/>
      <c r="BJ520" s="30"/>
      <c r="BK520" s="30"/>
      <c r="BL520" s="30"/>
      <c r="BM520" s="30"/>
      <c r="BN520" s="30"/>
      <c r="BO520" s="30"/>
      <c r="BP520" s="30"/>
      <c r="BQ520" s="30"/>
      <c r="BR520" s="30"/>
      <c r="BS520" s="30"/>
      <c r="BT520" s="30"/>
      <c r="BU520" s="30"/>
      <c r="BV520" s="30"/>
      <c r="BW520" s="30"/>
      <c r="BX520" s="30"/>
      <c r="BY520" s="30"/>
      <c r="BZ520" s="30"/>
      <c r="CA520" s="30"/>
      <c r="CB520" s="30"/>
      <c r="CC520" s="30"/>
      <c r="CD520" s="30"/>
      <c r="CE520" s="30"/>
      <c r="CF520" s="30"/>
      <c r="CG520" s="30"/>
      <c r="CH520" s="30"/>
      <c r="CI520" s="30"/>
      <c r="CJ520" s="30"/>
      <c r="CK520" s="30"/>
      <c r="CL520" s="30"/>
      <c r="CM520" s="30"/>
      <c r="CN520" s="30"/>
      <c r="CO520" s="30"/>
      <c r="CP520" s="30"/>
      <c r="CQ520" s="30"/>
      <c r="CR520" s="30"/>
      <c r="CS520" s="30"/>
      <c r="CT520" s="30"/>
      <c r="CU520" s="30"/>
      <c r="CV520" s="30"/>
      <c r="CW520" s="30"/>
      <c r="CX520" s="30"/>
      <c r="CY520" s="30"/>
      <c r="CZ520" s="30"/>
      <c r="DA520" s="30"/>
      <c r="DB520" s="30"/>
      <c r="DC520" s="30"/>
      <c r="DD520" s="30"/>
      <c r="DE520" s="30"/>
      <c r="DF520" s="30"/>
      <c r="DG520" s="30"/>
      <c r="DH520" s="30"/>
      <c r="DI520" s="30"/>
      <c r="DJ520" s="30"/>
      <c r="DK520" s="30"/>
      <c r="DL520" s="30"/>
      <c r="DM520" s="30"/>
      <c r="DN520" s="30"/>
      <c r="DO520" s="30"/>
      <c r="DP520" s="30"/>
      <c r="DQ520" s="30"/>
      <c r="DR520" s="30"/>
      <c r="DS520" s="30"/>
      <c r="DT520" s="30"/>
      <c r="DU520" s="30"/>
      <c r="DV520" s="30"/>
      <c r="DW520" s="30"/>
      <c r="DX520" s="30"/>
      <c r="DY520" s="30"/>
      <c r="DZ520" s="30"/>
      <c r="EA520" s="30"/>
      <c r="EB520" s="30"/>
      <c r="EC520" s="30"/>
      <c r="ED520" s="30"/>
      <c r="EE520" s="30"/>
      <c r="EF520" s="30"/>
      <c r="EG520" s="30"/>
      <c r="EH520" s="30"/>
      <c r="EI520" s="30"/>
      <c r="EJ520" s="30"/>
      <c r="EK520" s="30"/>
      <c r="EL520" s="30"/>
      <c r="EM520" s="30"/>
      <c r="EN520" s="30"/>
      <c r="EO520" s="30"/>
      <c r="EP520" s="30"/>
      <c r="EQ520" s="30"/>
      <c r="ER520" s="30"/>
      <c r="ES520" s="30"/>
      <c r="ET520" s="30"/>
      <c r="EU520" s="30"/>
      <c r="EV520" s="30"/>
      <c r="EW520" s="30"/>
      <c r="EX520" s="30"/>
      <c r="EY520" s="30"/>
      <c r="EZ520" s="30"/>
      <c r="FA520" s="30"/>
      <c r="FB520" s="30"/>
      <c r="FC520" s="30"/>
      <c r="FD520" s="30"/>
      <c r="FE520" s="30"/>
      <c r="FF520" s="30"/>
      <c r="FG520" s="30"/>
      <c r="FH520" s="30"/>
      <c r="FI520" s="30"/>
      <c r="FJ520" s="30"/>
      <c r="FK520" s="30"/>
      <c r="FL520" s="30"/>
      <c r="FM520" s="30"/>
      <c r="FN520" s="30"/>
      <c r="FO520" s="30"/>
      <c r="FP520" s="30"/>
      <c r="FQ520" s="30"/>
      <c r="FR520" s="30"/>
      <c r="FS520" s="30"/>
      <c r="FT520" s="30"/>
      <c r="FU520" s="30"/>
      <c r="FV520" s="30"/>
      <c r="FW520" s="30"/>
      <c r="FX520" s="30"/>
      <c r="FY520" s="30"/>
      <c r="FZ520" s="30"/>
      <c r="GA520" s="30"/>
      <c r="GB520" s="30"/>
      <c r="GC520" s="30"/>
      <c r="GD520" s="30"/>
      <c r="GE520" s="30"/>
      <c r="GF520" s="30"/>
      <c r="GG520" s="30"/>
      <c r="GH520" s="30"/>
      <c r="GI520" s="30"/>
      <c r="GJ520" s="30"/>
      <c r="GK520" s="30"/>
      <c r="GL520" s="30"/>
      <c r="GM520" s="30"/>
      <c r="GN520" s="30"/>
      <c r="GO520" s="30"/>
      <c r="GP520" s="30"/>
      <c r="GQ520" s="30"/>
      <c r="GR520" s="30"/>
      <c r="GS520" s="30"/>
      <c r="GT520" s="30"/>
      <c r="GU520" s="30"/>
      <c r="GV520" s="30"/>
      <c r="GW520" s="30"/>
      <c r="GX520" s="30"/>
      <c r="GY520" s="30"/>
      <c r="GZ520" s="30"/>
      <c r="HA520" s="30"/>
      <c r="HB520" s="30"/>
      <c r="HC520" s="30"/>
      <c r="HD520" s="30"/>
      <c r="HE520" s="30"/>
      <c r="HF520" s="30"/>
      <c r="HG520" s="30"/>
      <c r="HH520" s="30"/>
      <c r="HI520" s="30"/>
      <c r="HJ520" s="30"/>
      <c r="HK520" s="30"/>
      <c r="HL520" s="30"/>
      <c r="HM520" s="30"/>
      <c r="HN520" s="30"/>
      <c r="HO520" s="30"/>
      <c r="HP520" s="30"/>
      <c r="HQ520" s="30"/>
      <c r="HR520" s="30"/>
      <c r="HS520" s="30"/>
      <c r="HT520" s="30"/>
      <c r="HU520" s="30"/>
      <c r="HV520" s="30"/>
      <c r="HW520" s="30"/>
      <c r="HX520" s="30"/>
      <c r="HY520" s="30"/>
      <c r="HZ520" s="30"/>
      <c r="IA520" s="30"/>
      <c r="IB520" s="30"/>
      <c r="IC520" s="30"/>
      <c r="ID520" s="30"/>
      <c r="IE520" s="30"/>
      <c r="IF520" s="30"/>
      <c r="IG520" s="30"/>
      <c r="IH520" s="30"/>
      <c r="II520" s="30"/>
      <c r="IJ520" s="30"/>
      <c r="IK520" s="30"/>
      <c r="IL520" s="30"/>
      <c r="IM520" s="30"/>
      <c r="IN520" s="30"/>
      <c r="IO520" s="30"/>
      <c r="IP520" s="30"/>
      <c r="IQ520" s="30"/>
      <c r="IR520" s="30"/>
      <c r="IS520" s="30"/>
      <c r="IT520" s="30"/>
      <c r="IU520" s="30"/>
      <c r="IV520" s="30"/>
      <c r="IW520" s="30"/>
      <c r="IX520" s="30"/>
      <c r="IY520" s="30"/>
      <c r="IZ520" s="30"/>
      <c r="JA520" s="30"/>
      <c r="JB520" s="30"/>
      <c r="JC520" s="30"/>
      <c r="JD520" s="30"/>
      <c r="JE520" s="30"/>
      <c r="JF520" s="30"/>
      <c r="JG520" s="30"/>
      <c r="JH520" s="30"/>
      <c r="JI520" s="30"/>
      <c r="JJ520" s="30"/>
      <c r="JK520" s="30"/>
      <c r="JL520" s="30"/>
      <c r="JM520" s="30"/>
      <c r="JN520" s="30"/>
      <c r="JO520" s="30"/>
      <c r="JP520" s="30"/>
      <c r="JQ520" s="30"/>
      <c r="JR520" s="30"/>
      <c r="JS520" s="30"/>
      <c r="JT520" s="30"/>
      <c r="JU520" s="30"/>
      <c r="JV520" s="30"/>
      <c r="JW520" s="30"/>
      <c r="JX520" s="30"/>
      <c r="JY520" s="30"/>
      <c r="JZ520" s="30"/>
      <c r="KA520" s="30"/>
      <c r="KB520" s="30"/>
      <c r="KC520" s="30"/>
      <c r="KD520" s="30"/>
      <c r="KE520" s="30"/>
      <c r="KF520" s="30"/>
      <c r="KG520" s="30"/>
      <c r="KH520" s="30"/>
      <c r="KI520" s="30"/>
      <c r="KJ520" s="30"/>
      <c r="KK520" s="30"/>
      <c r="KL520" s="30"/>
      <c r="KM520" s="30"/>
      <c r="KN520" s="30"/>
      <c r="KO520" s="30"/>
      <c r="KP520" s="30"/>
      <c r="KQ520" s="30"/>
      <c r="KR520" s="30"/>
      <c r="KS520" s="30"/>
      <c r="KT520" s="30"/>
      <c r="KU520" s="30"/>
      <c r="KV520" s="30"/>
      <c r="KW520" s="30"/>
      <c r="KX520" s="30"/>
      <c r="KY520" s="30"/>
      <c r="KZ520" s="30"/>
      <c r="LA520" s="30"/>
      <c r="LB520" s="30"/>
      <c r="LC520" s="30"/>
      <c r="LD520" s="30"/>
      <c r="LE520" s="30"/>
      <c r="LF520" s="30"/>
      <c r="LG520" s="30"/>
      <c r="LH520" s="30"/>
      <c r="LI520" s="30"/>
      <c r="LJ520" s="30"/>
      <c r="LK520" s="30"/>
      <c r="LL520" s="30"/>
      <c r="LM520" s="30"/>
      <c r="LN520" s="30"/>
      <c r="LO520" s="30"/>
      <c r="LP520" s="30"/>
      <c r="LQ520" s="30"/>
      <c r="LR520" s="30"/>
      <c r="LS520" s="30"/>
      <c r="LT520" s="30"/>
    </row>
    <row r="521" spans="1:332" s="31" customFormat="1" ht="94.5" x14ac:dyDescent="0.25">
      <c r="A521" s="697" t="str">
        <f>CONCATENATE(MUEBLES2[[#This Row],[No..]],"-",MUEBLES2[[#This Row],[No. Area ]],"-",MUEBLES2[[#This Row],[No. Del Bien ]],"-",MUEBLES2[[#This Row],[No. Consecutivo del Bien ]],"-",MUEBLES2[[#This Row],[No. de inventario]])</f>
        <v>01-14-074-001-0515</v>
      </c>
      <c r="B521" s="495"/>
      <c r="C521" s="495" t="s">
        <v>7238</v>
      </c>
      <c r="D521" s="494" t="s">
        <v>4060</v>
      </c>
      <c r="E521" s="495" t="str">
        <f>VLOOKUP(MUEBLES2[[#This Row],[No..]],EDIFICIOS[],2,FALSE)</f>
        <v>PALACIO MUNICIPAL</v>
      </c>
      <c r="F521" s="495" t="str">
        <f>VLOOKUP(MUEBLES2[[#This Row],[No..]],EDIFICIOS[],3,FALSE)</f>
        <v>PALACIO MUNICIPAL, S/N, COLONIA CENTRO</v>
      </c>
      <c r="G521" s="496" t="s">
        <v>4259</v>
      </c>
      <c r="H521" s="494" t="str">
        <f>VLOOKUP(MUEBLES2[[#This Row],[No. Area ]],AREAS[],2,FALSE)</f>
        <v>ADMINISTRACIÓN MUNICIPAL</v>
      </c>
      <c r="I521" s="496" t="str">
        <f>VLOOKUP(MUEBLES2[[#This Row],[No. Area ]],AREAS[],5,FALSE)</f>
        <v>C. DAVID PÉREZ ALONSO</v>
      </c>
      <c r="J521" s="496"/>
      <c r="K521" s="494" t="e">
        <f>VLOOKUP(MUEBLES2[[#This Row],[Núm. De nomina]],PERSONAL[],2,FALSE)</f>
        <v>#N/A</v>
      </c>
      <c r="L521" s="496" t="e">
        <f>VLOOKUP(MUEBLES2[[#This Row],[Núm. De nomina]],PERSONAL[],3,FALSE)</f>
        <v>#N/A</v>
      </c>
      <c r="M521" s="494" t="s">
        <v>4765</v>
      </c>
      <c r="N521" s="530" t="s">
        <v>4692</v>
      </c>
      <c r="O521" s="497" t="str">
        <f>VLOOKUP(MUEBLES2[[#This Row],[No. Del Bien ]],BIENES[],2,FALSE)</f>
        <v>CINTURÓN PARA ELECTRICISTA</v>
      </c>
      <c r="P521" s="499" t="s">
        <v>1488</v>
      </c>
      <c r="Q521" s="529" t="s">
        <v>5457</v>
      </c>
      <c r="R521" s="494" t="s">
        <v>557</v>
      </c>
      <c r="S521" s="494" t="s">
        <v>557</v>
      </c>
      <c r="T521" s="494" t="s">
        <v>557</v>
      </c>
      <c r="U521" s="510" t="s">
        <v>1478</v>
      </c>
      <c r="V521" s="532">
        <v>44315</v>
      </c>
      <c r="W521" s="528"/>
      <c r="X521" s="528"/>
      <c r="Y521" s="528"/>
      <c r="Z521" s="510" t="s">
        <v>1405</v>
      </c>
      <c r="AA521" s="546" t="s">
        <v>7857</v>
      </c>
      <c r="AB521" s="702">
        <v>1118.24</v>
      </c>
      <c r="AC521" s="600" t="s">
        <v>7857</v>
      </c>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30"/>
      <c r="BF521" s="30"/>
      <c r="BG521" s="30"/>
      <c r="BH521" s="30"/>
      <c r="BI521" s="30"/>
      <c r="BJ521" s="30"/>
      <c r="BK521" s="30"/>
      <c r="BL521" s="30"/>
      <c r="BM521" s="30"/>
      <c r="BN521" s="30"/>
      <c r="BO521" s="30"/>
      <c r="BP521" s="30"/>
      <c r="BQ521" s="30"/>
      <c r="BR521" s="30"/>
      <c r="BS521" s="30"/>
      <c r="BT521" s="30"/>
      <c r="BU521" s="30"/>
      <c r="BV521" s="30"/>
      <c r="BW521" s="30"/>
      <c r="BX521" s="30"/>
      <c r="BY521" s="30"/>
      <c r="BZ521" s="30"/>
      <c r="CA521" s="30"/>
      <c r="CB521" s="30"/>
      <c r="CC521" s="30"/>
      <c r="CD521" s="30"/>
      <c r="CE521" s="30"/>
      <c r="CF521" s="30"/>
      <c r="CG521" s="30"/>
      <c r="CH521" s="30"/>
      <c r="CI521" s="30"/>
      <c r="CJ521" s="30"/>
      <c r="CK521" s="30"/>
      <c r="CL521" s="30"/>
      <c r="CM521" s="30"/>
      <c r="CN521" s="30"/>
      <c r="CO521" s="30"/>
      <c r="CP521" s="30"/>
      <c r="CQ521" s="30"/>
      <c r="CR521" s="30"/>
      <c r="CS521" s="30"/>
      <c r="CT521" s="30"/>
      <c r="CU521" s="30"/>
      <c r="CV521" s="30"/>
      <c r="CW521" s="30"/>
      <c r="CX521" s="30"/>
      <c r="CY521" s="30"/>
      <c r="CZ521" s="30"/>
      <c r="DA521" s="30"/>
      <c r="DB521" s="30"/>
      <c r="DC521" s="30"/>
      <c r="DD521" s="30"/>
      <c r="DE521" s="30"/>
      <c r="DF521" s="30"/>
      <c r="DG521" s="30"/>
      <c r="DH521" s="30"/>
      <c r="DI521" s="30"/>
      <c r="DJ521" s="30"/>
      <c r="DK521" s="30"/>
      <c r="DL521" s="30"/>
      <c r="DM521" s="30"/>
      <c r="DN521" s="30"/>
      <c r="DO521" s="30"/>
      <c r="DP521" s="30"/>
      <c r="DQ521" s="30"/>
      <c r="DR521" s="30"/>
      <c r="DS521" s="30"/>
      <c r="DT521" s="30"/>
      <c r="DU521" s="30"/>
      <c r="DV521" s="30"/>
      <c r="DW521" s="30"/>
      <c r="DX521" s="30"/>
      <c r="DY521" s="30"/>
      <c r="DZ521" s="30"/>
      <c r="EA521" s="30"/>
      <c r="EB521" s="30"/>
      <c r="EC521" s="30"/>
      <c r="ED521" s="30"/>
      <c r="EE521" s="30"/>
      <c r="EF521" s="30"/>
      <c r="EG521" s="30"/>
      <c r="EH521" s="30"/>
      <c r="EI521" s="30"/>
      <c r="EJ521" s="30"/>
      <c r="EK521" s="30"/>
      <c r="EL521" s="30"/>
      <c r="EM521" s="30"/>
      <c r="EN521" s="30"/>
      <c r="EO521" s="30"/>
      <c r="EP521" s="30"/>
      <c r="EQ521" s="30"/>
      <c r="ER521" s="30"/>
      <c r="ES521" s="30"/>
      <c r="ET521" s="30"/>
      <c r="EU521" s="30"/>
      <c r="EV521" s="30"/>
      <c r="EW521" s="30"/>
      <c r="EX521" s="30"/>
      <c r="EY521" s="30"/>
      <c r="EZ521" s="30"/>
      <c r="FA521" s="30"/>
      <c r="FB521" s="30"/>
      <c r="FC521" s="30"/>
      <c r="FD521" s="30"/>
      <c r="FE521" s="30"/>
      <c r="FF521" s="30"/>
      <c r="FG521" s="30"/>
      <c r="FH521" s="30"/>
      <c r="FI521" s="30"/>
      <c r="FJ521" s="30"/>
      <c r="FK521" s="30"/>
      <c r="FL521" s="30"/>
      <c r="FM521" s="30"/>
      <c r="FN521" s="30"/>
      <c r="FO521" s="30"/>
      <c r="FP521" s="30"/>
      <c r="FQ521" s="30"/>
      <c r="FR521" s="30"/>
      <c r="FS521" s="30"/>
      <c r="FT521" s="30"/>
      <c r="FU521" s="30"/>
      <c r="FV521" s="30"/>
      <c r="FW521" s="30"/>
      <c r="FX521" s="30"/>
      <c r="FY521" s="30"/>
      <c r="FZ521" s="30"/>
      <c r="GA521" s="30"/>
      <c r="GB521" s="30"/>
      <c r="GC521" s="30"/>
      <c r="GD521" s="30"/>
      <c r="GE521" s="30"/>
      <c r="GF521" s="30"/>
      <c r="GG521" s="30"/>
      <c r="GH521" s="30"/>
      <c r="GI521" s="30"/>
      <c r="GJ521" s="30"/>
      <c r="GK521" s="30"/>
      <c r="GL521" s="30"/>
      <c r="GM521" s="30"/>
      <c r="GN521" s="30"/>
      <c r="GO521" s="30"/>
      <c r="GP521" s="30"/>
      <c r="GQ521" s="30"/>
      <c r="GR521" s="30"/>
      <c r="GS521" s="30"/>
      <c r="GT521" s="30"/>
      <c r="GU521" s="30"/>
      <c r="GV521" s="30"/>
      <c r="GW521" s="30"/>
      <c r="GX521" s="30"/>
      <c r="GY521" s="30"/>
      <c r="GZ521" s="30"/>
      <c r="HA521" s="30"/>
      <c r="HB521" s="30"/>
      <c r="HC521" s="30"/>
      <c r="HD521" s="30"/>
      <c r="HE521" s="30"/>
      <c r="HF521" s="30"/>
      <c r="HG521" s="30"/>
      <c r="HH521" s="30"/>
      <c r="HI521" s="30"/>
      <c r="HJ521" s="30"/>
      <c r="HK521" s="30"/>
      <c r="HL521" s="30"/>
      <c r="HM521" s="30"/>
      <c r="HN521" s="30"/>
      <c r="HO521" s="30"/>
      <c r="HP521" s="30"/>
      <c r="HQ521" s="30"/>
      <c r="HR521" s="30"/>
      <c r="HS521" s="30"/>
      <c r="HT521" s="30"/>
      <c r="HU521" s="30"/>
      <c r="HV521" s="30"/>
      <c r="HW521" s="30"/>
      <c r="HX521" s="30"/>
      <c r="HY521" s="30"/>
      <c r="HZ521" s="30"/>
      <c r="IA521" s="30"/>
      <c r="IB521" s="30"/>
      <c r="IC521" s="30"/>
      <c r="ID521" s="30"/>
      <c r="IE521" s="30"/>
      <c r="IF521" s="30"/>
      <c r="IG521" s="30"/>
      <c r="IH521" s="30"/>
      <c r="II521" s="30"/>
      <c r="IJ521" s="30"/>
      <c r="IK521" s="30"/>
      <c r="IL521" s="30"/>
      <c r="IM521" s="30"/>
      <c r="IN521" s="30"/>
      <c r="IO521" s="30"/>
      <c r="IP521" s="30"/>
      <c r="IQ521" s="30"/>
      <c r="IR521" s="30"/>
      <c r="IS521" s="30"/>
      <c r="IT521" s="30"/>
      <c r="IU521" s="30"/>
      <c r="IV521" s="30"/>
      <c r="IW521" s="30"/>
      <c r="IX521" s="30"/>
      <c r="IY521" s="30"/>
      <c r="IZ521" s="30"/>
      <c r="JA521" s="30"/>
      <c r="JB521" s="30"/>
      <c r="JC521" s="30"/>
      <c r="JD521" s="30"/>
      <c r="JE521" s="30"/>
      <c r="JF521" s="30"/>
      <c r="JG521" s="30"/>
      <c r="JH521" s="30"/>
      <c r="JI521" s="30"/>
      <c r="JJ521" s="30"/>
      <c r="JK521" s="30"/>
      <c r="JL521" s="30"/>
      <c r="JM521" s="30"/>
      <c r="JN521" s="30"/>
      <c r="JO521" s="30"/>
      <c r="JP521" s="30"/>
      <c r="JQ521" s="30"/>
      <c r="JR521" s="30"/>
      <c r="JS521" s="30"/>
      <c r="JT521" s="30"/>
      <c r="JU521" s="30"/>
      <c r="JV521" s="30"/>
      <c r="JW521" s="30"/>
      <c r="JX521" s="30"/>
      <c r="JY521" s="30"/>
      <c r="JZ521" s="30"/>
      <c r="KA521" s="30"/>
      <c r="KB521" s="30"/>
      <c r="KC521" s="30"/>
      <c r="KD521" s="30"/>
      <c r="KE521" s="30"/>
      <c r="KF521" s="30"/>
      <c r="KG521" s="30"/>
      <c r="KH521" s="30"/>
      <c r="KI521" s="30"/>
      <c r="KJ521" s="30"/>
      <c r="KK521" s="30"/>
      <c r="KL521" s="30"/>
      <c r="KM521" s="30"/>
      <c r="KN521" s="30"/>
      <c r="KO521" s="30"/>
      <c r="KP521" s="30"/>
      <c r="KQ521" s="30"/>
      <c r="KR521" s="30"/>
      <c r="KS521" s="30"/>
      <c r="KT521" s="30"/>
      <c r="KU521" s="30"/>
      <c r="KV521" s="30"/>
      <c r="KW521" s="30"/>
      <c r="KX521" s="30"/>
      <c r="KY521" s="30"/>
      <c r="KZ521" s="30"/>
      <c r="LA521" s="30"/>
      <c r="LB521" s="30"/>
      <c r="LC521" s="30"/>
      <c r="LD521" s="30"/>
      <c r="LE521" s="30"/>
      <c r="LF521" s="30"/>
      <c r="LG521" s="30"/>
      <c r="LH521" s="30"/>
      <c r="LI521" s="30"/>
      <c r="LJ521" s="30"/>
      <c r="LK521" s="30"/>
      <c r="LL521" s="30"/>
      <c r="LM521" s="30"/>
      <c r="LN521" s="30"/>
      <c r="LO521" s="30"/>
      <c r="LP521" s="30"/>
      <c r="LQ521" s="30"/>
      <c r="LR521" s="30"/>
      <c r="LS521" s="30"/>
      <c r="LT521" s="30"/>
    </row>
    <row r="522" spans="1:332" s="31" customFormat="1" ht="94.5" x14ac:dyDescent="0.25">
      <c r="A522" s="677" t="str">
        <f>CONCATENATE(MUEBLES2[[#This Row],[No..]],"-",MUEBLES2[[#This Row],[No. Area ]],"-",MUEBLES2[[#This Row],[No. Del Bien ]],"-",MUEBLES2[[#This Row],[No. Consecutivo del Bien ]],"-",MUEBLES2[[#This Row],[No. de inventario]])</f>
        <v>01-14-129-001-0516</v>
      </c>
      <c r="B522" s="495"/>
      <c r="C522" s="495" t="s">
        <v>7239</v>
      </c>
      <c r="D522" s="494" t="s">
        <v>4060</v>
      </c>
      <c r="E522" s="495" t="str">
        <f>VLOOKUP(MUEBLES2[[#This Row],[No..]],EDIFICIOS[],2,FALSE)</f>
        <v>PALACIO MUNICIPAL</v>
      </c>
      <c r="F522" s="495" t="str">
        <f>VLOOKUP(MUEBLES2[[#This Row],[No..]],EDIFICIOS[],3,FALSE)</f>
        <v>PALACIO MUNICIPAL, S/N, COLONIA CENTRO</v>
      </c>
      <c r="G522" s="496" t="s">
        <v>4259</v>
      </c>
      <c r="H522" s="494" t="str">
        <f>VLOOKUP(MUEBLES2[[#This Row],[No. Area ]],AREAS[],2,FALSE)</f>
        <v>ADMINISTRACIÓN MUNICIPAL</v>
      </c>
      <c r="I522" s="496" t="str">
        <f>VLOOKUP(MUEBLES2[[#This Row],[No. Area ]],AREAS[],5,FALSE)</f>
        <v>C. DAVID PÉREZ ALONSO</v>
      </c>
      <c r="J522" s="496"/>
      <c r="K522" s="494" t="e">
        <f>VLOOKUP(MUEBLES2[[#This Row],[Núm. De nomina]],PERSONAL[],2,FALSE)</f>
        <v>#N/A</v>
      </c>
      <c r="L522" s="496" t="e">
        <f>VLOOKUP(MUEBLES2[[#This Row],[Núm. De nomina]],PERSONAL[],3,FALSE)</f>
        <v>#N/A</v>
      </c>
      <c r="M522" s="494" t="s">
        <v>4336</v>
      </c>
      <c r="N522" s="530" t="s">
        <v>4692</v>
      </c>
      <c r="O522" s="497" t="str">
        <f>VLOOKUP(MUEBLES2[[#This Row],[No. Del Bien ]],BIENES[],2,FALSE)</f>
        <v>EXTENSIÓN</v>
      </c>
      <c r="P522" s="499" t="s">
        <v>1489</v>
      </c>
      <c r="Q522" s="529" t="s">
        <v>5458</v>
      </c>
      <c r="R522" s="494" t="s">
        <v>557</v>
      </c>
      <c r="S522" s="494" t="s">
        <v>557</v>
      </c>
      <c r="T522" s="494" t="s">
        <v>557</v>
      </c>
      <c r="U522" s="494"/>
      <c r="V522" s="532">
        <v>44315</v>
      </c>
      <c r="W522" s="528"/>
      <c r="X522" s="528"/>
      <c r="Y522" s="528"/>
      <c r="Z522" s="510" t="s">
        <v>1405</v>
      </c>
      <c r="AA522" s="510"/>
      <c r="AB522" s="702">
        <v>88.16</v>
      </c>
      <c r="AC522" s="600" t="s">
        <v>1478</v>
      </c>
      <c r="AD522" s="30"/>
      <c r="AE522" s="30"/>
      <c r="AF522" s="30"/>
      <c r="AG522" s="30"/>
      <c r="AH522" s="30"/>
      <c r="AI522" s="30"/>
      <c r="AJ522" s="30"/>
      <c r="AK522" s="30"/>
      <c r="AL522" s="30"/>
      <c r="AM522" s="30"/>
      <c r="AN522" s="30"/>
      <c r="AO522" s="30"/>
      <c r="AP522" s="30"/>
      <c r="AQ522" s="30"/>
      <c r="AR522" s="30"/>
      <c r="AS522" s="30"/>
      <c r="AT522" s="30"/>
      <c r="AU522" s="30"/>
      <c r="AV522" s="30"/>
      <c r="AW522" s="30"/>
      <c r="AX522" s="30"/>
      <c r="AY522" s="30"/>
      <c r="AZ522" s="30"/>
      <c r="BA522" s="30"/>
      <c r="BB522" s="30"/>
      <c r="BC522" s="30"/>
      <c r="BD522" s="30"/>
      <c r="BE522" s="30"/>
      <c r="BF522" s="30"/>
      <c r="BG522" s="30"/>
      <c r="BH522" s="30"/>
      <c r="BI522" s="30"/>
      <c r="BJ522" s="30"/>
      <c r="BK522" s="30"/>
      <c r="BL522" s="30"/>
      <c r="BM522" s="30"/>
      <c r="BN522" s="30"/>
      <c r="BO522" s="30"/>
      <c r="BP522" s="30"/>
      <c r="BQ522" s="30"/>
      <c r="BR522" s="30"/>
      <c r="BS522" s="30"/>
      <c r="BT522" s="30"/>
      <c r="BU522" s="30"/>
      <c r="BV522" s="30"/>
      <c r="BW522" s="30"/>
      <c r="BX522" s="30"/>
      <c r="BY522" s="30"/>
      <c r="BZ522" s="30"/>
      <c r="CA522" s="30"/>
      <c r="CB522" s="30"/>
      <c r="CC522" s="30"/>
      <c r="CD522" s="30"/>
      <c r="CE522" s="30"/>
      <c r="CF522" s="30"/>
      <c r="CG522" s="30"/>
      <c r="CH522" s="30"/>
      <c r="CI522" s="30"/>
      <c r="CJ522" s="30"/>
      <c r="CK522" s="30"/>
      <c r="CL522" s="30"/>
      <c r="CM522" s="30"/>
      <c r="CN522" s="30"/>
      <c r="CO522" s="30"/>
      <c r="CP522" s="30"/>
      <c r="CQ522" s="30"/>
      <c r="CR522" s="30"/>
      <c r="CS522" s="30"/>
      <c r="CT522" s="30"/>
      <c r="CU522" s="30"/>
      <c r="CV522" s="30"/>
      <c r="CW522" s="30"/>
      <c r="CX522" s="30"/>
      <c r="CY522" s="30"/>
      <c r="CZ522" s="30"/>
      <c r="DA522" s="30"/>
      <c r="DB522" s="30"/>
      <c r="DC522" s="30"/>
      <c r="DD522" s="30"/>
      <c r="DE522" s="30"/>
      <c r="DF522" s="30"/>
      <c r="DG522" s="30"/>
      <c r="DH522" s="30"/>
      <c r="DI522" s="30"/>
      <c r="DJ522" s="30"/>
      <c r="DK522" s="30"/>
      <c r="DL522" s="30"/>
      <c r="DM522" s="30"/>
      <c r="DN522" s="30"/>
      <c r="DO522" s="30"/>
      <c r="DP522" s="30"/>
      <c r="DQ522" s="30"/>
      <c r="DR522" s="30"/>
      <c r="DS522" s="30"/>
      <c r="DT522" s="30"/>
      <c r="DU522" s="30"/>
      <c r="DV522" s="30"/>
      <c r="DW522" s="30"/>
      <c r="DX522" s="30"/>
      <c r="DY522" s="30"/>
      <c r="DZ522" s="30"/>
      <c r="EA522" s="30"/>
      <c r="EB522" s="30"/>
      <c r="EC522" s="30"/>
      <c r="ED522" s="30"/>
      <c r="EE522" s="30"/>
      <c r="EF522" s="30"/>
      <c r="EG522" s="30"/>
      <c r="EH522" s="30"/>
      <c r="EI522" s="30"/>
      <c r="EJ522" s="30"/>
      <c r="EK522" s="30"/>
      <c r="EL522" s="30"/>
      <c r="EM522" s="30"/>
      <c r="EN522" s="30"/>
      <c r="EO522" s="30"/>
      <c r="EP522" s="30"/>
      <c r="EQ522" s="30"/>
      <c r="ER522" s="30"/>
      <c r="ES522" s="30"/>
      <c r="ET522" s="30"/>
      <c r="EU522" s="30"/>
      <c r="EV522" s="30"/>
      <c r="EW522" s="30"/>
      <c r="EX522" s="30"/>
      <c r="EY522" s="30"/>
      <c r="EZ522" s="30"/>
      <c r="FA522" s="30"/>
      <c r="FB522" s="30"/>
      <c r="FC522" s="30"/>
      <c r="FD522" s="30"/>
      <c r="FE522" s="30"/>
      <c r="FF522" s="30"/>
      <c r="FG522" s="30"/>
      <c r="FH522" s="30"/>
      <c r="FI522" s="30"/>
      <c r="FJ522" s="30"/>
      <c r="FK522" s="30"/>
      <c r="FL522" s="30"/>
      <c r="FM522" s="30"/>
      <c r="FN522" s="30"/>
      <c r="FO522" s="30"/>
      <c r="FP522" s="30"/>
      <c r="FQ522" s="30"/>
      <c r="FR522" s="30"/>
      <c r="FS522" s="30"/>
      <c r="FT522" s="30"/>
      <c r="FU522" s="30"/>
      <c r="FV522" s="30"/>
      <c r="FW522" s="30"/>
      <c r="FX522" s="30"/>
      <c r="FY522" s="30"/>
      <c r="FZ522" s="30"/>
      <c r="GA522" s="30"/>
      <c r="GB522" s="30"/>
      <c r="GC522" s="30"/>
      <c r="GD522" s="30"/>
      <c r="GE522" s="30"/>
      <c r="GF522" s="30"/>
      <c r="GG522" s="30"/>
      <c r="GH522" s="30"/>
      <c r="GI522" s="30"/>
      <c r="GJ522" s="30"/>
      <c r="GK522" s="30"/>
      <c r="GL522" s="30"/>
      <c r="GM522" s="30"/>
      <c r="GN522" s="30"/>
      <c r="GO522" s="30"/>
      <c r="GP522" s="30"/>
      <c r="GQ522" s="30"/>
      <c r="GR522" s="30"/>
      <c r="GS522" s="30"/>
      <c r="GT522" s="30"/>
      <c r="GU522" s="30"/>
      <c r="GV522" s="30"/>
      <c r="GW522" s="30"/>
      <c r="GX522" s="30"/>
      <c r="GY522" s="30"/>
      <c r="GZ522" s="30"/>
      <c r="HA522" s="30"/>
      <c r="HB522" s="30"/>
      <c r="HC522" s="30"/>
      <c r="HD522" s="30"/>
      <c r="HE522" s="30"/>
      <c r="HF522" s="30"/>
      <c r="HG522" s="30"/>
      <c r="HH522" s="30"/>
      <c r="HI522" s="30"/>
      <c r="HJ522" s="30"/>
      <c r="HK522" s="30"/>
      <c r="HL522" s="30"/>
      <c r="HM522" s="30"/>
      <c r="HN522" s="30"/>
      <c r="HO522" s="30"/>
      <c r="HP522" s="30"/>
      <c r="HQ522" s="30"/>
      <c r="HR522" s="30"/>
      <c r="HS522" s="30"/>
      <c r="HT522" s="30"/>
      <c r="HU522" s="30"/>
      <c r="HV522" s="30"/>
      <c r="HW522" s="30"/>
      <c r="HX522" s="30"/>
      <c r="HY522" s="30"/>
      <c r="HZ522" s="30"/>
      <c r="IA522" s="30"/>
      <c r="IB522" s="30"/>
      <c r="IC522" s="30"/>
      <c r="ID522" s="30"/>
      <c r="IE522" s="30"/>
      <c r="IF522" s="30"/>
      <c r="IG522" s="30"/>
      <c r="IH522" s="30"/>
      <c r="II522" s="30"/>
      <c r="IJ522" s="30"/>
      <c r="IK522" s="30"/>
      <c r="IL522" s="30"/>
      <c r="IM522" s="30"/>
      <c r="IN522" s="30"/>
      <c r="IO522" s="30"/>
      <c r="IP522" s="30"/>
      <c r="IQ522" s="30"/>
      <c r="IR522" s="30"/>
      <c r="IS522" s="30"/>
      <c r="IT522" s="30"/>
      <c r="IU522" s="30"/>
      <c r="IV522" s="30"/>
      <c r="IW522" s="30"/>
      <c r="IX522" s="30"/>
      <c r="IY522" s="30"/>
      <c r="IZ522" s="30"/>
      <c r="JA522" s="30"/>
      <c r="JB522" s="30"/>
      <c r="JC522" s="30"/>
      <c r="JD522" s="30"/>
      <c r="JE522" s="30"/>
      <c r="JF522" s="30"/>
      <c r="JG522" s="30"/>
      <c r="JH522" s="30"/>
      <c r="JI522" s="30"/>
      <c r="JJ522" s="30"/>
      <c r="JK522" s="30"/>
      <c r="JL522" s="30"/>
      <c r="JM522" s="30"/>
      <c r="JN522" s="30"/>
      <c r="JO522" s="30"/>
      <c r="JP522" s="30"/>
      <c r="JQ522" s="30"/>
      <c r="JR522" s="30"/>
      <c r="JS522" s="30"/>
      <c r="JT522" s="30"/>
      <c r="JU522" s="30"/>
      <c r="JV522" s="30"/>
      <c r="JW522" s="30"/>
      <c r="JX522" s="30"/>
      <c r="JY522" s="30"/>
      <c r="JZ522" s="30"/>
      <c r="KA522" s="30"/>
      <c r="KB522" s="30"/>
      <c r="KC522" s="30"/>
      <c r="KD522" s="30"/>
      <c r="KE522" s="30"/>
      <c r="KF522" s="30"/>
      <c r="KG522" s="30"/>
      <c r="KH522" s="30"/>
      <c r="KI522" s="30"/>
      <c r="KJ522" s="30"/>
      <c r="KK522" s="30"/>
      <c r="KL522" s="30"/>
      <c r="KM522" s="30"/>
      <c r="KN522" s="30"/>
      <c r="KO522" s="30"/>
      <c r="KP522" s="30"/>
      <c r="KQ522" s="30"/>
      <c r="KR522" s="30"/>
      <c r="KS522" s="30"/>
      <c r="KT522" s="30"/>
      <c r="KU522" s="30"/>
      <c r="KV522" s="30"/>
      <c r="KW522" s="30"/>
      <c r="KX522" s="30"/>
      <c r="KY522" s="30"/>
      <c r="KZ522" s="30"/>
      <c r="LA522" s="30"/>
      <c r="LB522" s="30"/>
      <c r="LC522" s="30"/>
      <c r="LD522" s="30"/>
      <c r="LE522" s="30"/>
      <c r="LF522" s="30"/>
      <c r="LG522" s="30"/>
      <c r="LH522" s="30"/>
      <c r="LI522" s="30"/>
      <c r="LJ522" s="30"/>
      <c r="LK522" s="30"/>
      <c r="LL522" s="30"/>
      <c r="LM522" s="30"/>
      <c r="LN522" s="30"/>
      <c r="LO522" s="30"/>
      <c r="LP522" s="30"/>
      <c r="LQ522" s="30"/>
      <c r="LR522" s="30"/>
      <c r="LS522" s="30"/>
      <c r="LT522" s="30"/>
    </row>
    <row r="523" spans="1:332" s="31" customFormat="1" ht="94.5" x14ac:dyDescent="0.25">
      <c r="A523" s="677" t="str">
        <f>CONCATENATE(MUEBLES2[[#This Row],[No..]],"-",MUEBLES2[[#This Row],[No. Area ]],"-",MUEBLES2[[#This Row],[No. Del Bien ]],"-",MUEBLES2[[#This Row],[No. Consecutivo del Bien ]],"-",MUEBLES2[[#This Row],[No. de inventario]])</f>
        <v>01-14-129-002-0517</v>
      </c>
      <c r="B523" s="495"/>
      <c r="C523" s="495" t="s">
        <v>7240</v>
      </c>
      <c r="D523" s="494" t="s">
        <v>4060</v>
      </c>
      <c r="E523" s="495" t="str">
        <f>VLOOKUP(MUEBLES2[[#This Row],[No..]],EDIFICIOS[],2,FALSE)</f>
        <v>PALACIO MUNICIPAL</v>
      </c>
      <c r="F523" s="495" t="str">
        <f>VLOOKUP(MUEBLES2[[#This Row],[No..]],EDIFICIOS[],3,FALSE)</f>
        <v>PALACIO MUNICIPAL, S/N, COLONIA CENTRO</v>
      </c>
      <c r="G523" s="496" t="s">
        <v>4259</v>
      </c>
      <c r="H523" s="494" t="str">
        <f>VLOOKUP(MUEBLES2[[#This Row],[No. Area ]],AREAS[],2,FALSE)</f>
        <v>ADMINISTRACIÓN MUNICIPAL</v>
      </c>
      <c r="I523" s="496" t="str">
        <f>VLOOKUP(MUEBLES2[[#This Row],[No. Area ]],AREAS[],5,FALSE)</f>
        <v>C. DAVID PÉREZ ALONSO</v>
      </c>
      <c r="J523" s="496"/>
      <c r="K523" s="494" t="e">
        <f>VLOOKUP(MUEBLES2[[#This Row],[Núm. De nomina]],PERSONAL[],2,FALSE)</f>
        <v>#N/A</v>
      </c>
      <c r="L523" s="496" t="e">
        <f>VLOOKUP(MUEBLES2[[#This Row],[Núm. De nomina]],PERSONAL[],3,FALSE)</f>
        <v>#N/A</v>
      </c>
      <c r="M523" s="494" t="s">
        <v>4336</v>
      </c>
      <c r="N523" s="530" t="s">
        <v>4693</v>
      </c>
      <c r="O523" s="497" t="str">
        <f>VLOOKUP(MUEBLES2[[#This Row],[No. Del Bien ]],BIENES[],2,FALSE)</f>
        <v>EXTENSIÓN</v>
      </c>
      <c r="P523" s="499" t="s">
        <v>1489</v>
      </c>
      <c r="Q523" s="529" t="s">
        <v>5459</v>
      </c>
      <c r="R523" s="494" t="s">
        <v>557</v>
      </c>
      <c r="S523" s="494" t="s">
        <v>557</v>
      </c>
      <c r="T523" s="494" t="s">
        <v>557</v>
      </c>
      <c r="U523" s="494"/>
      <c r="V523" s="532">
        <v>44315</v>
      </c>
      <c r="W523" s="528"/>
      <c r="X523" s="528"/>
      <c r="Y523" s="528"/>
      <c r="Z523" s="510" t="s">
        <v>1405</v>
      </c>
      <c r="AA523" s="510"/>
      <c r="AB523" s="702">
        <v>88.16</v>
      </c>
      <c r="AC523" s="600" t="s">
        <v>1478</v>
      </c>
      <c r="AD523" s="30"/>
      <c r="AE523" s="30"/>
      <c r="AF523" s="30"/>
      <c r="AG523" s="30"/>
      <c r="AH523" s="30"/>
      <c r="AI523" s="30"/>
      <c r="AJ523" s="30"/>
      <c r="AK523" s="30"/>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30"/>
      <c r="BS523" s="30"/>
      <c r="BT523" s="30"/>
      <c r="BU523" s="30"/>
      <c r="BV523" s="30"/>
      <c r="BW523" s="30"/>
      <c r="BX523" s="30"/>
      <c r="BY523" s="30"/>
      <c r="BZ523" s="30"/>
      <c r="CA523" s="30"/>
      <c r="CB523" s="30"/>
      <c r="CC523" s="30"/>
      <c r="CD523" s="30"/>
      <c r="CE523" s="30"/>
      <c r="CF523" s="30"/>
      <c r="CG523" s="30"/>
      <c r="CH523" s="30"/>
      <c r="CI523" s="30"/>
      <c r="CJ523" s="30"/>
      <c r="CK523" s="30"/>
      <c r="CL523" s="30"/>
      <c r="CM523" s="30"/>
      <c r="CN523" s="30"/>
      <c r="CO523" s="30"/>
      <c r="CP523" s="30"/>
      <c r="CQ523" s="30"/>
      <c r="CR523" s="30"/>
      <c r="CS523" s="30"/>
      <c r="CT523" s="30"/>
      <c r="CU523" s="30"/>
      <c r="CV523" s="30"/>
      <c r="CW523" s="30"/>
      <c r="CX523" s="30"/>
      <c r="CY523" s="30"/>
      <c r="CZ523" s="30"/>
      <c r="DA523" s="30"/>
      <c r="DB523" s="30"/>
      <c r="DC523" s="30"/>
      <c r="DD523" s="30"/>
      <c r="DE523" s="30"/>
      <c r="DF523" s="30"/>
      <c r="DG523" s="30"/>
      <c r="DH523" s="30"/>
      <c r="DI523" s="30"/>
      <c r="DJ523" s="30"/>
      <c r="DK523" s="30"/>
      <c r="DL523" s="30"/>
      <c r="DM523" s="30"/>
      <c r="DN523" s="30"/>
      <c r="DO523" s="30"/>
      <c r="DP523" s="30"/>
      <c r="DQ523" s="30"/>
      <c r="DR523" s="30"/>
      <c r="DS523" s="30"/>
      <c r="DT523" s="30"/>
      <c r="DU523" s="30"/>
      <c r="DV523" s="30"/>
      <c r="DW523" s="30"/>
      <c r="DX523" s="30"/>
      <c r="DY523" s="30"/>
      <c r="DZ523" s="30"/>
      <c r="EA523" s="30"/>
      <c r="EB523" s="30"/>
      <c r="EC523" s="30"/>
      <c r="ED523" s="30"/>
      <c r="EE523" s="30"/>
      <c r="EF523" s="30"/>
      <c r="EG523" s="30"/>
      <c r="EH523" s="30"/>
      <c r="EI523" s="30"/>
      <c r="EJ523" s="30"/>
      <c r="EK523" s="30"/>
      <c r="EL523" s="30"/>
      <c r="EM523" s="30"/>
      <c r="EN523" s="30"/>
      <c r="EO523" s="30"/>
      <c r="EP523" s="30"/>
      <c r="EQ523" s="30"/>
      <c r="ER523" s="30"/>
      <c r="ES523" s="30"/>
      <c r="ET523" s="30"/>
      <c r="EU523" s="30"/>
      <c r="EV523" s="30"/>
      <c r="EW523" s="30"/>
      <c r="EX523" s="30"/>
      <c r="EY523" s="30"/>
      <c r="EZ523" s="30"/>
      <c r="FA523" s="30"/>
      <c r="FB523" s="30"/>
      <c r="FC523" s="30"/>
      <c r="FD523" s="30"/>
      <c r="FE523" s="30"/>
      <c r="FF523" s="30"/>
      <c r="FG523" s="30"/>
      <c r="FH523" s="30"/>
      <c r="FI523" s="30"/>
      <c r="FJ523" s="30"/>
      <c r="FK523" s="30"/>
      <c r="FL523" s="30"/>
      <c r="FM523" s="30"/>
      <c r="FN523" s="30"/>
      <c r="FO523" s="30"/>
      <c r="FP523" s="30"/>
      <c r="FQ523" s="30"/>
      <c r="FR523" s="30"/>
      <c r="FS523" s="30"/>
      <c r="FT523" s="30"/>
      <c r="FU523" s="30"/>
      <c r="FV523" s="30"/>
      <c r="FW523" s="30"/>
      <c r="FX523" s="30"/>
      <c r="FY523" s="30"/>
      <c r="FZ523" s="30"/>
      <c r="GA523" s="30"/>
      <c r="GB523" s="30"/>
      <c r="GC523" s="30"/>
      <c r="GD523" s="30"/>
      <c r="GE523" s="30"/>
      <c r="GF523" s="30"/>
      <c r="GG523" s="30"/>
      <c r="GH523" s="30"/>
      <c r="GI523" s="30"/>
      <c r="GJ523" s="30"/>
      <c r="GK523" s="30"/>
      <c r="GL523" s="30"/>
      <c r="GM523" s="30"/>
      <c r="GN523" s="30"/>
      <c r="GO523" s="30"/>
      <c r="GP523" s="30"/>
      <c r="GQ523" s="30"/>
      <c r="GR523" s="30"/>
      <c r="GS523" s="30"/>
      <c r="GT523" s="30"/>
      <c r="GU523" s="30"/>
      <c r="GV523" s="30"/>
      <c r="GW523" s="30"/>
      <c r="GX523" s="30"/>
      <c r="GY523" s="30"/>
      <c r="GZ523" s="30"/>
      <c r="HA523" s="30"/>
      <c r="HB523" s="30"/>
      <c r="HC523" s="30"/>
      <c r="HD523" s="30"/>
      <c r="HE523" s="30"/>
      <c r="HF523" s="30"/>
      <c r="HG523" s="30"/>
      <c r="HH523" s="30"/>
      <c r="HI523" s="30"/>
      <c r="HJ523" s="30"/>
      <c r="HK523" s="30"/>
      <c r="HL523" s="30"/>
      <c r="HM523" s="30"/>
      <c r="HN523" s="30"/>
      <c r="HO523" s="30"/>
      <c r="HP523" s="30"/>
      <c r="HQ523" s="30"/>
      <c r="HR523" s="30"/>
      <c r="HS523" s="30"/>
      <c r="HT523" s="30"/>
      <c r="HU523" s="30"/>
      <c r="HV523" s="30"/>
      <c r="HW523" s="30"/>
      <c r="HX523" s="30"/>
      <c r="HY523" s="30"/>
      <c r="HZ523" s="30"/>
      <c r="IA523" s="30"/>
      <c r="IB523" s="30"/>
      <c r="IC523" s="30"/>
      <c r="ID523" s="30"/>
      <c r="IE523" s="30"/>
      <c r="IF523" s="30"/>
      <c r="IG523" s="30"/>
      <c r="IH523" s="30"/>
      <c r="II523" s="30"/>
      <c r="IJ523" s="30"/>
      <c r="IK523" s="30"/>
      <c r="IL523" s="30"/>
      <c r="IM523" s="30"/>
      <c r="IN523" s="30"/>
      <c r="IO523" s="30"/>
      <c r="IP523" s="30"/>
      <c r="IQ523" s="30"/>
      <c r="IR523" s="30"/>
      <c r="IS523" s="30"/>
      <c r="IT523" s="30"/>
      <c r="IU523" s="30"/>
      <c r="IV523" s="30"/>
      <c r="IW523" s="30"/>
      <c r="IX523" s="30"/>
      <c r="IY523" s="30"/>
      <c r="IZ523" s="30"/>
      <c r="JA523" s="30"/>
      <c r="JB523" s="30"/>
      <c r="JC523" s="30"/>
      <c r="JD523" s="30"/>
      <c r="JE523" s="30"/>
      <c r="JF523" s="30"/>
      <c r="JG523" s="30"/>
      <c r="JH523" s="30"/>
      <c r="JI523" s="30"/>
      <c r="JJ523" s="30"/>
      <c r="JK523" s="30"/>
      <c r="JL523" s="30"/>
      <c r="JM523" s="30"/>
      <c r="JN523" s="30"/>
      <c r="JO523" s="30"/>
      <c r="JP523" s="30"/>
      <c r="JQ523" s="30"/>
      <c r="JR523" s="30"/>
      <c r="JS523" s="30"/>
      <c r="JT523" s="30"/>
      <c r="JU523" s="30"/>
      <c r="JV523" s="30"/>
      <c r="JW523" s="30"/>
      <c r="JX523" s="30"/>
      <c r="JY523" s="30"/>
      <c r="JZ523" s="30"/>
      <c r="KA523" s="30"/>
      <c r="KB523" s="30"/>
      <c r="KC523" s="30"/>
      <c r="KD523" s="30"/>
      <c r="KE523" s="30"/>
      <c r="KF523" s="30"/>
      <c r="KG523" s="30"/>
      <c r="KH523" s="30"/>
      <c r="KI523" s="30"/>
      <c r="KJ523" s="30"/>
      <c r="KK523" s="30"/>
      <c r="KL523" s="30"/>
      <c r="KM523" s="30"/>
      <c r="KN523" s="30"/>
      <c r="KO523" s="30"/>
      <c r="KP523" s="30"/>
      <c r="KQ523" s="30"/>
      <c r="KR523" s="30"/>
      <c r="KS523" s="30"/>
      <c r="KT523" s="30"/>
      <c r="KU523" s="30"/>
      <c r="KV523" s="30"/>
      <c r="KW523" s="30"/>
      <c r="KX523" s="30"/>
      <c r="KY523" s="30"/>
      <c r="KZ523" s="30"/>
      <c r="LA523" s="30"/>
      <c r="LB523" s="30"/>
      <c r="LC523" s="30"/>
      <c r="LD523" s="30"/>
      <c r="LE523" s="30"/>
      <c r="LF523" s="30"/>
      <c r="LG523" s="30"/>
      <c r="LH523" s="30"/>
      <c r="LI523" s="30"/>
      <c r="LJ523" s="30"/>
      <c r="LK523" s="30"/>
      <c r="LL523" s="30"/>
      <c r="LM523" s="30"/>
      <c r="LN523" s="30"/>
      <c r="LO523" s="30"/>
      <c r="LP523" s="30"/>
      <c r="LQ523" s="30"/>
      <c r="LR523" s="30"/>
      <c r="LS523" s="30"/>
      <c r="LT523" s="30"/>
    </row>
    <row r="524" spans="1:332" s="31" customFormat="1" ht="94.5" x14ac:dyDescent="0.25">
      <c r="A524" s="677" t="str">
        <f>CONCATENATE(MUEBLES2[[#This Row],[No..]],"-",MUEBLES2[[#This Row],[No. Area ]],"-",MUEBLES2[[#This Row],[No. Del Bien ]],"-",MUEBLES2[[#This Row],[No. Consecutivo del Bien ]],"-",MUEBLES2[[#This Row],[No. de inventario]])</f>
        <v>01-14-129-003-0518</v>
      </c>
      <c r="B524" s="495"/>
      <c r="C524" s="495" t="s">
        <v>7241</v>
      </c>
      <c r="D524" s="494" t="s">
        <v>4060</v>
      </c>
      <c r="E524" s="495" t="str">
        <f>VLOOKUP(MUEBLES2[[#This Row],[No..]],EDIFICIOS[],2,FALSE)</f>
        <v>PALACIO MUNICIPAL</v>
      </c>
      <c r="F524" s="495" t="str">
        <f>VLOOKUP(MUEBLES2[[#This Row],[No..]],EDIFICIOS[],3,FALSE)</f>
        <v>PALACIO MUNICIPAL, S/N, COLONIA CENTRO</v>
      </c>
      <c r="G524" s="496" t="s">
        <v>4259</v>
      </c>
      <c r="H524" s="494" t="str">
        <f>VLOOKUP(MUEBLES2[[#This Row],[No. Area ]],AREAS[],2,FALSE)</f>
        <v>ADMINISTRACIÓN MUNICIPAL</v>
      </c>
      <c r="I524" s="496" t="str">
        <f>VLOOKUP(MUEBLES2[[#This Row],[No. Area ]],AREAS[],5,FALSE)</f>
        <v>C. DAVID PÉREZ ALONSO</v>
      </c>
      <c r="J524" s="496"/>
      <c r="K524" s="494" t="e">
        <f>VLOOKUP(MUEBLES2[[#This Row],[Núm. De nomina]],PERSONAL[],2,FALSE)</f>
        <v>#N/A</v>
      </c>
      <c r="L524" s="496" t="e">
        <f>VLOOKUP(MUEBLES2[[#This Row],[Núm. De nomina]],PERSONAL[],3,FALSE)</f>
        <v>#N/A</v>
      </c>
      <c r="M524" s="494" t="s">
        <v>4336</v>
      </c>
      <c r="N524" s="530" t="s">
        <v>4694</v>
      </c>
      <c r="O524" s="497" t="str">
        <f>VLOOKUP(MUEBLES2[[#This Row],[No. Del Bien ]],BIENES[],2,FALSE)</f>
        <v>EXTENSIÓN</v>
      </c>
      <c r="P524" s="499" t="s">
        <v>1489</v>
      </c>
      <c r="Q524" s="529" t="s">
        <v>5460</v>
      </c>
      <c r="R524" s="494" t="s">
        <v>557</v>
      </c>
      <c r="S524" s="494" t="s">
        <v>557</v>
      </c>
      <c r="T524" s="494" t="s">
        <v>557</v>
      </c>
      <c r="U524" s="494"/>
      <c r="V524" s="532">
        <v>44315</v>
      </c>
      <c r="W524" s="528"/>
      <c r="X524" s="528"/>
      <c r="Y524" s="528"/>
      <c r="Z524" s="510" t="s">
        <v>1405</v>
      </c>
      <c r="AA524" s="510"/>
      <c r="AB524" s="702">
        <v>88.16</v>
      </c>
      <c r="AC524" s="600" t="s">
        <v>1478</v>
      </c>
      <c r="AD524" s="30"/>
      <c r="AE524" s="30"/>
      <c r="AF524" s="30"/>
      <c r="AG524" s="30"/>
      <c r="AH524" s="30"/>
      <c r="AI524" s="30"/>
      <c r="AJ524" s="30"/>
      <c r="AK524" s="30"/>
      <c r="AL524" s="30"/>
      <c r="AM524" s="30"/>
      <c r="AN524" s="30"/>
      <c r="AO524" s="30"/>
      <c r="AP524" s="30"/>
      <c r="AQ524" s="30"/>
      <c r="AR524" s="30"/>
      <c r="AS524" s="30"/>
      <c r="AT524" s="30"/>
      <c r="AU524" s="30"/>
      <c r="AV524" s="30"/>
      <c r="AW524" s="30"/>
      <c r="AX524" s="30"/>
      <c r="AY524" s="30"/>
      <c r="AZ524" s="30"/>
      <c r="BA524" s="30"/>
      <c r="BB524" s="30"/>
      <c r="BC524" s="30"/>
      <c r="BD524" s="30"/>
      <c r="BE524" s="30"/>
      <c r="BF524" s="30"/>
      <c r="BG524" s="30"/>
      <c r="BH524" s="30"/>
      <c r="BI524" s="30"/>
      <c r="BJ524" s="30"/>
      <c r="BK524" s="30"/>
      <c r="BL524" s="30"/>
      <c r="BM524" s="30"/>
      <c r="BN524" s="30"/>
      <c r="BO524" s="30"/>
      <c r="BP524" s="30"/>
      <c r="BQ524" s="30"/>
      <c r="BR524" s="30"/>
      <c r="BS524" s="30"/>
      <c r="BT524" s="30"/>
      <c r="BU524" s="30"/>
      <c r="BV524" s="30"/>
      <c r="BW524" s="30"/>
      <c r="BX524" s="30"/>
      <c r="BY524" s="30"/>
      <c r="BZ524" s="30"/>
      <c r="CA524" s="30"/>
      <c r="CB524" s="30"/>
      <c r="CC524" s="30"/>
      <c r="CD524" s="30"/>
      <c r="CE524" s="30"/>
      <c r="CF524" s="30"/>
      <c r="CG524" s="30"/>
      <c r="CH524" s="30"/>
      <c r="CI524" s="30"/>
      <c r="CJ524" s="30"/>
      <c r="CK524" s="30"/>
      <c r="CL524" s="30"/>
      <c r="CM524" s="30"/>
      <c r="CN524" s="30"/>
      <c r="CO524" s="30"/>
      <c r="CP524" s="30"/>
      <c r="CQ524" s="30"/>
      <c r="CR524" s="30"/>
      <c r="CS524" s="30"/>
      <c r="CT524" s="30"/>
      <c r="CU524" s="30"/>
      <c r="CV524" s="30"/>
      <c r="CW524" s="30"/>
      <c r="CX524" s="30"/>
      <c r="CY524" s="30"/>
      <c r="CZ524" s="30"/>
      <c r="DA524" s="30"/>
      <c r="DB524" s="30"/>
      <c r="DC524" s="30"/>
      <c r="DD524" s="30"/>
      <c r="DE524" s="30"/>
      <c r="DF524" s="30"/>
      <c r="DG524" s="30"/>
      <c r="DH524" s="30"/>
      <c r="DI524" s="30"/>
      <c r="DJ524" s="30"/>
      <c r="DK524" s="30"/>
      <c r="DL524" s="30"/>
      <c r="DM524" s="30"/>
      <c r="DN524" s="30"/>
      <c r="DO524" s="30"/>
      <c r="DP524" s="30"/>
      <c r="DQ524" s="30"/>
      <c r="DR524" s="30"/>
      <c r="DS524" s="30"/>
      <c r="DT524" s="30"/>
      <c r="DU524" s="30"/>
      <c r="DV524" s="30"/>
      <c r="DW524" s="30"/>
      <c r="DX524" s="30"/>
      <c r="DY524" s="30"/>
      <c r="DZ524" s="30"/>
      <c r="EA524" s="30"/>
      <c r="EB524" s="30"/>
      <c r="EC524" s="30"/>
      <c r="ED524" s="30"/>
      <c r="EE524" s="30"/>
      <c r="EF524" s="30"/>
      <c r="EG524" s="30"/>
      <c r="EH524" s="30"/>
      <c r="EI524" s="30"/>
      <c r="EJ524" s="30"/>
      <c r="EK524" s="30"/>
      <c r="EL524" s="30"/>
      <c r="EM524" s="30"/>
      <c r="EN524" s="30"/>
      <c r="EO524" s="30"/>
      <c r="EP524" s="30"/>
      <c r="EQ524" s="30"/>
      <c r="ER524" s="30"/>
      <c r="ES524" s="30"/>
      <c r="ET524" s="30"/>
      <c r="EU524" s="30"/>
      <c r="EV524" s="30"/>
      <c r="EW524" s="30"/>
      <c r="EX524" s="30"/>
      <c r="EY524" s="30"/>
      <c r="EZ524" s="30"/>
      <c r="FA524" s="30"/>
      <c r="FB524" s="30"/>
      <c r="FC524" s="30"/>
      <c r="FD524" s="30"/>
      <c r="FE524" s="30"/>
      <c r="FF524" s="30"/>
      <c r="FG524" s="30"/>
      <c r="FH524" s="30"/>
      <c r="FI524" s="30"/>
      <c r="FJ524" s="30"/>
      <c r="FK524" s="30"/>
      <c r="FL524" s="30"/>
      <c r="FM524" s="30"/>
      <c r="FN524" s="30"/>
      <c r="FO524" s="30"/>
      <c r="FP524" s="30"/>
      <c r="FQ524" s="30"/>
      <c r="FR524" s="30"/>
      <c r="FS524" s="30"/>
      <c r="FT524" s="30"/>
      <c r="FU524" s="30"/>
      <c r="FV524" s="30"/>
      <c r="FW524" s="30"/>
      <c r="FX524" s="30"/>
      <c r="FY524" s="30"/>
      <c r="FZ524" s="30"/>
      <c r="GA524" s="30"/>
      <c r="GB524" s="30"/>
      <c r="GC524" s="30"/>
      <c r="GD524" s="30"/>
      <c r="GE524" s="30"/>
      <c r="GF524" s="30"/>
      <c r="GG524" s="30"/>
      <c r="GH524" s="30"/>
      <c r="GI524" s="30"/>
      <c r="GJ524" s="30"/>
      <c r="GK524" s="30"/>
      <c r="GL524" s="30"/>
      <c r="GM524" s="30"/>
      <c r="GN524" s="30"/>
      <c r="GO524" s="30"/>
      <c r="GP524" s="30"/>
      <c r="GQ524" s="30"/>
      <c r="GR524" s="30"/>
      <c r="GS524" s="30"/>
      <c r="GT524" s="30"/>
      <c r="GU524" s="30"/>
      <c r="GV524" s="30"/>
      <c r="GW524" s="30"/>
      <c r="GX524" s="30"/>
      <c r="GY524" s="30"/>
      <c r="GZ524" s="30"/>
      <c r="HA524" s="30"/>
      <c r="HB524" s="30"/>
      <c r="HC524" s="30"/>
      <c r="HD524" s="30"/>
      <c r="HE524" s="30"/>
      <c r="HF524" s="30"/>
      <c r="HG524" s="30"/>
      <c r="HH524" s="30"/>
      <c r="HI524" s="30"/>
      <c r="HJ524" s="30"/>
      <c r="HK524" s="30"/>
      <c r="HL524" s="30"/>
      <c r="HM524" s="30"/>
      <c r="HN524" s="30"/>
      <c r="HO524" s="30"/>
      <c r="HP524" s="30"/>
      <c r="HQ524" s="30"/>
      <c r="HR524" s="30"/>
      <c r="HS524" s="30"/>
      <c r="HT524" s="30"/>
      <c r="HU524" s="30"/>
      <c r="HV524" s="30"/>
      <c r="HW524" s="30"/>
      <c r="HX524" s="30"/>
      <c r="HY524" s="30"/>
      <c r="HZ524" s="30"/>
      <c r="IA524" s="30"/>
      <c r="IB524" s="30"/>
      <c r="IC524" s="30"/>
      <c r="ID524" s="30"/>
      <c r="IE524" s="30"/>
      <c r="IF524" s="30"/>
      <c r="IG524" s="30"/>
      <c r="IH524" s="30"/>
      <c r="II524" s="30"/>
      <c r="IJ524" s="30"/>
      <c r="IK524" s="30"/>
      <c r="IL524" s="30"/>
      <c r="IM524" s="30"/>
      <c r="IN524" s="30"/>
      <c r="IO524" s="30"/>
      <c r="IP524" s="30"/>
      <c r="IQ524" s="30"/>
      <c r="IR524" s="30"/>
      <c r="IS524" s="30"/>
      <c r="IT524" s="30"/>
      <c r="IU524" s="30"/>
      <c r="IV524" s="30"/>
      <c r="IW524" s="30"/>
      <c r="IX524" s="30"/>
      <c r="IY524" s="30"/>
      <c r="IZ524" s="30"/>
      <c r="JA524" s="30"/>
      <c r="JB524" s="30"/>
      <c r="JC524" s="30"/>
      <c r="JD524" s="30"/>
      <c r="JE524" s="30"/>
      <c r="JF524" s="30"/>
      <c r="JG524" s="30"/>
      <c r="JH524" s="30"/>
      <c r="JI524" s="30"/>
      <c r="JJ524" s="30"/>
      <c r="JK524" s="30"/>
      <c r="JL524" s="30"/>
      <c r="JM524" s="30"/>
      <c r="JN524" s="30"/>
      <c r="JO524" s="30"/>
      <c r="JP524" s="30"/>
      <c r="JQ524" s="30"/>
      <c r="JR524" s="30"/>
      <c r="JS524" s="30"/>
      <c r="JT524" s="30"/>
      <c r="JU524" s="30"/>
      <c r="JV524" s="30"/>
      <c r="JW524" s="30"/>
      <c r="JX524" s="30"/>
      <c r="JY524" s="30"/>
      <c r="JZ524" s="30"/>
      <c r="KA524" s="30"/>
      <c r="KB524" s="30"/>
      <c r="KC524" s="30"/>
      <c r="KD524" s="30"/>
      <c r="KE524" s="30"/>
      <c r="KF524" s="30"/>
      <c r="KG524" s="30"/>
      <c r="KH524" s="30"/>
      <c r="KI524" s="30"/>
      <c r="KJ524" s="30"/>
      <c r="KK524" s="30"/>
      <c r="KL524" s="30"/>
      <c r="KM524" s="30"/>
      <c r="KN524" s="30"/>
      <c r="KO524" s="30"/>
      <c r="KP524" s="30"/>
      <c r="KQ524" s="30"/>
      <c r="KR524" s="30"/>
      <c r="KS524" s="30"/>
      <c r="KT524" s="30"/>
      <c r="KU524" s="30"/>
      <c r="KV524" s="30"/>
      <c r="KW524" s="30"/>
      <c r="KX524" s="30"/>
      <c r="KY524" s="30"/>
      <c r="KZ524" s="30"/>
      <c r="LA524" s="30"/>
      <c r="LB524" s="30"/>
      <c r="LC524" s="30"/>
      <c r="LD524" s="30"/>
      <c r="LE524" s="30"/>
      <c r="LF524" s="30"/>
      <c r="LG524" s="30"/>
      <c r="LH524" s="30"/>
      <c r="LI524" s="30"/>
      <c r="LJ524" s="30"/>
      <c r="LK524" s="30"/>
      <c r="LL524" s="30"/>
      <c r="LM524" s="30"/>
      <c r="LN524" s="30"/>
      <c r="LO524" s="30"/>
      <c r="LP524" s="30"/>
      <c r="LQ524" s="30"/>
      <c r="LR524" s="30"/>
      <c r="LS524" s="30"/>
      <c r="LT524" s="30"/>
    </row>
    <row r="525" spans="1:332" s="31" customFormat="1" ht="94.5" x14ac:dyDescent="0.25">
      <c r="A525" s="697" t="str">
        <f>CONCATENATE(MUEBLES2[[#This Row],[No..]],"-",MUEBLES2[[#This Row],[No. Area ]],"-",MUEBLES2[[#This Row],[No. Del Bien ]],"-",MUEBLES2[[#This Row],[No. Consecutivo del Bien ]],"-",MUEBLES2[[#This Row],[No. de inventario]])</f>
        <v>01-14-189-001-0519</v>
      </c>
      <c r="B525" s="495"/>
      <c r="C525" s="495" t="s">
        <v>7242</v>
      </c>
      <c r="D525" s="494" t="s">
        <v>4060</v>
      </c>
      <c r="E525" s="495" t="str">
        <f>VLOOKUP(MUEBLES2[[#This Row],[No..]],EDIFICIOS[],2,FALSE)</f>
        <v>PALACIO MUNICIPAL</v>
      </c>
      <c r="F525" s="495" t="str">
        <f>VLOOKUP(MUEBLES2[[#This Row],[No..]],EDIFICIOS[],3,FALSE)</f>
        <v>PALACIO MUNICIPAL, S/N, COLONIA CENTRO</v>
      </c>
      <c r="G525" s="496" t="s">
        <v>4259</v>
      </c>
      <c r="H525" s="494" t="str">
        <f>VLOOKUP(MUEBLES2[[#This Row],[No. Area ]],AREAS[],2,FALSE)</f>
        <v>ADMINISTRACIÓN MUNICIPAL</v>
      </c>
      <c r="I525" s="496" t="str">
        <f>VLOOKUP(MUEBLES2[[#This Row],[No. Area ]],AREAS[],5,FALSE)</f>
        <v>C. DAVID PÉREZ ALONSO</v>
      </c>
      <c r="J525" s="496"/>
      <c r="K525" s="494" t="e">
        <f>VLOOKUP(MUEBLES2[[#This Row],[Núm. De nomina]],PERSONAL[],2,FALSE)</f>
        <v>#N/A</v>
      </c>
      <c r="L525" s="496" t="e">
        <f>VLOOKUP(MUEBLES2[[#This Row],[Núm. De nomina]],PERSONAL[],3,FALSE)</f>
        <v>#N/A</v>
      </c>
      <c r="M525" s="494" t="s">
        <v>4816</v>
      </c>
      <c r="N525" s="530" t="s">
        <v>4692</v>
      </c>
      <c r="O525" s="497" t="str">
        <f>VLOOKUP(MUEBLES2[[#This Row],[No. Del Bien ]],BIENES[],2,FALSE)</f>
        <v>MARRO</v>
      </c>
      <c r="P525" s="499" t="s">
        <v>1490</v>
      </c>
      <c r="Q525" s="529" t="s">
        <v>5461</v>
      </c>
      <c r="R525" s="494" t="s">
        <v>557</v>
      </c>
      <c r="S525" s="494" t="s">
        <v>557</v>
      </c>
      <c r="T525" s="494" t="s">
        <v>557</v>
      </c>
      <c r="U525" s="510" t="s">
        <v>1478</v>
      </c>
      <c r="V525" s="532">
        <v>44315</v>
      </c>
      <c r="W525" s="528"/>
      <c r="X525" s="528"/>
      <c r="Y525" s="528"/>
      <c r="Z525" s="510" t="s">
        <v>1405</v>
      </c>
      <c r="AA525" s="546" t="s">
        <v>7855</v>
      </c>
      <c r="AB525" s="702">
        <v>240.12</v>
      </c>
      <c r="AC525" s="600" t="s">
        <v>7855</v>
      </c>
      <c r="AD525" s="30"/>
      <c r="AE525" s="30"/>
      <c r="AF525" s="30"/>
      <c r="AG525" s="30"/>
      <c r="AH525" s="30"/>
      <c r="AI525" s="30"/>
      <c r="AJ525" s="30"/>
      <c r="AK525" s="30"/>
      <c r="AL525" s="30"/>
      <c r="AM525" s="30"/>
      <c r="AN525" s="30"/>
      <c r="AO525" s="30"/>
      <c r="AP525" s="30"/>
      <c r="AQ525" s="30"/>
      <c r="AR525" s="30"/>
      <c r="AS525" s="30"/>
      <c r="AT525" s="30"/>
      <c r="AU525" s="30"/>
      <c r="AV525" s="30"/>
      <c r="AW525" s="30"/>
      <c r="AX525" s="30"/>
      <c r="AY525" s="30"/>
      <c r="AZ525" s="30"/>
      <c r="BA525" s="30"/>
      <c r="BB525" s="30"/>
      <c r="BC525" s="30"/>
      <c r="BD525" s="30"/>
      <c r="BE525" s="30"/>
      <c r="BF525" s="30"/>
      <c r="BG525" s="30"/>
      <c r="BH525" s="30"/>
      <c r="BI525" s="30"/>
      <c r="BJ525" s="30"/>
      <c r="BK525" s="30"/>
      <c r="BL525" s="30"/>
      <c r="BM525" s="30"/>
      <c r="BN525" s="30"/>
      <c r="BO525" s="30"/>
      <c r="BP525" s="30"/>
      <c r="BQ525" s="30"/>
      <c r="BR525" s="30"/>
      <c r="BS525" s="30"/>
      <c r="BT525" s="30"/>
      <c r="BU525" s="30"/>
      <c r="BV525" s="30"/>
      <c r="BW525" s="30"/>
      <c r="BX525" s="30"/>
      <c r="BY525" s="30"/>
      <c r="BZ525" s="30"/>
      <c r="CA525" s="30"/>
      <c r="CB525" s="30"/>
      <c r="CC525" s="30"/>
      <c r="CD525" s="30"/>
      <c r="CE525" s="30"/>
      <c r="CF525" s="30"/>
      <c r="CG525" s="30"/>
      <c r="CH525" s="30"/>
      <c r="CI525" s="30"/>
      <c r="CJ525" s="30"/>
      <c r="CK525" s="30"/>
      <c r="CL525" s="30"/>
      <c r="CM525" s="30"/>
      <c r="CN525" s="30"/>
      <c r="CO525" s="30"/>
      <c r="CP525" s="30"/>
      <c r="CQ525" s="30"/>
      <c r="CR525" s="30"/>
      <c r="CS525" s="30"/>
      <c r="CT525" s="30"/>
      <c r="CU525" s="30"/>
      <c r="CV525" s="30"/>
      <c r="CW525" s="30"/>
      <c r="CX525" s="30"/>
      <c r="CY525" s="30"/>
      <c r="CZ525" s="30"/>
      <c r="DA525" s="30"/>
      <c r="DB525" s="30"/>
      <c r="DC525" s="30"/>
      <c r="DD525" s="30"/>
      <c r="DE525" s="30"/>
      <c r="DF525" s="30"/>
      <c r="DG525" s="30"/>
      <c r="DH525" s="30"/>
      <c r="DI525" s="30"/>
      <c r="DJ525" s="30"/>
      <c r="DK525" s="30"/>
      <c r="DL525" s="30"/>
      <c r="DM525" s="30"/>
      <c r="DN525" s="30"/>
      <c r="DO525" s="30"/>
      <c r="DP525" s="30"/>
      <c r="DQ525" s="30"/>
      <c r="DR525" s="30"/>
      <c r="DS525" s="30"/>
      <c r="DT525" s="30"/>
      <c r="DU525" s="30"/>
      <c r="DV525" s="30"/>
      <c r="DW525" s="30"/>
      <c r="DX525" s="30"/>
      <c r="DY525" s="30"/>
      <c r="DZ525" s="30"/>
      <c r="EA525" s="30"/>
      <c r="EB525" s="30"/>
      <c r="EC525" s="30"/>
      <c r="ED525" s="30"/>
      <c r="EE525" s="30"/>
      <c r="EF525" s="30"/>
      <c r="EG525" s="30"/>
      <c r="EH525" s="30"/>
      <c r="EI525" s="30"/>
      <c r="EJ525" s="30"/>
      <c r="EK525" s="30"/>
      <c r="EL525" s="30"/>
      <c r="EM525" s="30"/>
      <c r="EN525" s="30"/>
      <c r="EO525" s="30"/>
      <c r="EP525" s="30"/>
      <c r="EQ525" s="30"/>
      <c r="ER525" s="30"/>
      <c r="ES525" s="30"/>
      <c r="ET525" s="30"/>
      <c r="EU525" s="30"/>
      <c r="EV525" s="30"/>
      <c r="EW525" s="30"/>
      <c r="EX525" s="30"/>
      <c r="EY525" s="30"/>
      <c r="EZ525" s="30"/>
      <c r="FA525" s="30"/>
      <c r="FB525" s="30"/>
      <c r="FC525" s="30"/>
      <c r="FD525" s="30"/>
      <c r="FE525" s="30"/>
      <c r="FF525" s="30"/>
      <c r="FG525" s="30"/>
      <c r="FH525" s="30"/>
      <c r="FI525" s="30"/>
      <c r="FJ525" s="30"/>
      <c r="FK525" s="30"/>
      <c r="FL525" s="30"/>
      <c r="FM525" s="30"/>
      <c r="FN525" s="30"/>
      <c r="FO525" s="30"/>
      <c r="FP525" s="30"/>
      <c r="FQ525" s="30"/>
      <c r="FR525" s="30"/>
      <c r="FS525" s="30"/>
      <c r="FT525" s="30"/>
      <c r="FU525" s="30"/>
      <c r="FV525" s="30"/>
      <c r="FW525" s="30"/>
      <c r="FX525" s="30"/>
      <c r="FY525" s="30"/>
      <c r="FZ525" s="30"/>
      <c r="GA525" s="30"/>
      <c r="GB525" s="30"/>
      <c r="GC525" s="30"/>
      <c r="GD525" s="30"/>
      <c r="GE525" s="30"/>
      <c r="GF525" s="30"/>
      <c r="GG525" s="30"/>
      <c r="GH525" s="30"/>
      <c r="GI525" s="30"/>
      <c r="GJ525" s="30"/>
      <c r="GK525" s="30"/>
      <c r="GL525" s="30"/>
      <c r="GM525" s="30"/>
      <c r="GN525" s="30"/>
      <c r="GO525" s="30"/>
      <c r="GP525" s="30"/>
      <c r="GQ525" s="30"/>
      <c r="GR525" s="30"/>
      <c r="GS525" s="30"/>
      <c r="GT525" s="30"/>
      <c r="GU525" s="30"/>
      <c r="GV525" s="30"/>
      <c r="GW525" s="30"/>
      <c r="GX525" s="30"/>
      <c r="GY525" s="30"/>
      <c r="GZ525" s="30"/>
      <c r="HA525" s="30"/>
      <c r="HB525" s="30"/>
      <c r="HC525" s="30"/>
      <c r="HD525" s="30"/>
      <c r="HE525" s="30"/>
      <c r="HF525" s="30"/>
      <c r="HG525" s="30"/>
      <c r="HH525" s="30"/>
      <c r="HI525" s="30"/>
      <c r="HJ525" s="30"/>
      <c r="HK525" s="30"/>
      <c r="HL525" s="30"/>
      <c r="HM525" s="30"/>
      <c r="HN525" s="30"/>
      <c r="HO525" s="30"/>
      <c r="HP525" s="30"/>
      <c r="HQ525" s="30"/>
      <c r="HR525" s="30"/>
      <c r="HS525" s="30"/>
      <c r="HT525" s="30"/>
      <c r="HU525" s="30"/>
      <c r="HV525" s="30"/>
      <c r="HW525" s="30"/>
      <c r="HX525" s="30"/>
      <c r="HY525" s="30"/>
      <c r="HZ525" s="30"/>
      <c r="IA525" s="30"/>
      <c r="IB525" s="30"/>
      <c r="IC525" s="30"/>
      <c r="ID525" s="30"/>
      <c r="IE525" s="30"/>
      <c r="IF525" s="30"/>
      <c r="IG525" s="30"/>
      <c r="IH525" s="30"/>
      <c r="II525" s="30"/>
      <c r="IJ525" s="30"/>
      <c r="IK525" s="30"/>
      <c r="IL525" s="30"/>
      <c r="IM525" s="30"/>
      <c r="IN525" s="30"/>
      <c r="IO525" s="30"/>
      <c r="IP525" s="30"/>
      <c r="IQ525" s="30"/>
      <c r="IR525" s="30"/>
      <c r="IS525" s="30"/>
      <c r="IT525" s="30"/>
      <c r="IU525" s="30"/>
      <c r="IV525" s="30"/>
      <c r="IW525" s="30"/>
      <c r="IX525" s="30"/>
      <c r="IY525" s="30"/>
      <c r="IZ525" s="30"/>
      <c r="JA525" s="30"/>
      <c r="JB525" s="30"/>
      <c r="JC525" s="30"/>
      <c r="JD525" s="30"/>
      <c r="JE525" s="30"/>
      <c r="JF525" s="30"/>
      <c r="JG525" s="30"/>
      <c r="JH525" s="30"/>
      <c r="JI525" s="30"/>
      <c r="JJ525" s="30"/>
      <c r="JK525" s="30"/>
      <c r="JL525" s="30"/>
      <c r="JM525" s="30"/>
      <c r="JN525" s="30"/>
      <c r="JO525" s="30"/>
      <c r="JP525" s="30"/>
      <c r="JQ525" s="30"/>
      <c r="JR525" s="30"/>
      <c r="JS525" s="30"/>
      <c r="JT525" s="30"/>
      <c r="JU525" s="30"/>
      <c r="JV525" s="30"/>
      <c r="JW525" s="30"/>
      <c r="JX525" s="30"/>
      <c r="JY525" s="30"/>
      <c r="JZ525" s="30"/>
      <c r="KA525" s="30"/>
      <c r="KB525" s="30"/>
      <c r="KC525" s="30"/>
      <c r="KD525" s="30"/>
      <c r="KE525" s="30"/>
      <c r="KF525" s="30"/>
      <c r="KG525" s="30"/>
      <c r="KH525" s="30"/>
      <c r="KI525" s="30"/>
      <c r="KJ525" s="30"/>
      <c r="KK525" s="30"/>
      <c r="KL525" s="30"/>
      <c r="KM525" s="30"/>
      <c r="KN525" s="30"/>
      <c r="KO525" s="30"/>
      <c r="KP525" s="30"/>
      <c r="KQ525" s="30"/>
      <c r="KR525" s="30"/>
      <c r="KS525" s="30"/>
      <c r="KT525" s="30"/>
      <c r="KU525" s="30"/>
      <c r="KV525" s="30"/>
      <c r="KW525" s="30"/>
      <c r="KX525" s="30"/>
      <c r="KY525" s="30"/>
      <c r="KZ525" s="30"/>
      <c r="LA525" s="30"/>
      <c r="LB525" s="30"/>
      <c r="LC525" s="30"/>
      <c r="LD525" s="30"/>
      <c r="LE525" s="30"/>
      <c r="LF525" s="30"/>
      <c r="LG525" s="30"/>
      <c r="LH525" s="30"/>
      <c r="LI525" s="30"/>
      <c r="LJ525" s="30"/>
      <c r="LK525" s="30"/>
      <c r="LL525" s="30"/>
      <c r="LM525" s="30"/>
      <c r="LN525" s="30"/>
      <c r="LO525" s="30"/>
      <c r="LP525" s="30"/>
      <c r="LQ525" s="30"/>
      <c r="LR525" s="30"/>
      <c r="LS525" s="30"/>
      <c r="LT525" s="30"/>
    </row>
    <row r="526" spans="1:332" s="31" customFormat="1" ht="94.5" x14ac:dyDescent="0.25">
      <c r="A526" s="697" t="str">
        <f>CONCATENATE(MUEBLES2[[#This Row],[No..]],"-",MUEBLES2[[#This Row],[No. Area ]],"-",MUEBLES2[[#This Row],[No. Del Bien ]],"-",MUEBLES2[[#This Row],[No. Consecutivo del Bien ]],"-",MUEBLES2[[#This Row],[No. de inventario]])</f>
        <v>01-14-190-001-0520</v>
      </c>
      <c r="B526" s="495"/>
      <c r="C526" s="495" t="s">
        <v>7243</v>
      </c>
      <c r="D526" s="494" t="s">
        <v>4060</v>
      </c>
      <c r="E526" s="495" t="str">
        <f>VLOOKUP(MUEBLES2[[#This Row],[No..]],EDIFICIOS[],2,FALSE)</f>
        <v>PALACIO MUNICIPAL</v>
      </c>
      <c r="F526" s="495" t="str">
        <f>VLOOKUP(MUEBLES2[[#This Row],[No..]],EDIFICIOS[],3,FALSE)</f>
        <v>PALACIO MUNICIPAL, S/N, COLONIA CENTRO</v>
      </c>
      <c r="G526" s="496" t="s">
        <v>4259</v>
      </c>
      <c r="H526" s="494" t="str">
        <f>VLOOKUP(MUEBLES2[[#This Row],[No. Area ]],AREAS[],2,FALSE)</f>
        <v>ADMINISTRACIÓN MUNICIPAL</v>
      </c>
      <c r="I526" s="496" t="str">
        <f>VLOOKUP(MUEBLES2[[#This Row],[No. Area ]],AREAS[],5,FALSE)</f>
        <v>C. DAVID PÉREZ ALONSO</v>
      </c>
      <c r="J526" s="496"/>
      <c r="K526" s="494" t="e">
        <f>VLOOKUP(MUEBLES2[[#This Row],[Núm. De nomina]],PERSONAL[],2,FALSE)</f>
        <v>#N/A</v>
      </c>
      <c r="L526" s="496" t="e">
        <f>VLOOKUP(MUEBLES2[[#This Row],[Núm. De nomina]],PERSONAL[],3,FALSE)</f>
        <v>#N/A</v>
      </c>
      <c r="M526" s="494" t="s">
        <v>4817</v>
      </c>
      <c r="N526" s="530" t="s">
        <v>4692</v>
      </c>
      <c r="O526" s="497" t="str">
        <f>VLOOKUP(MUEBLES2[[#This Row],[No. Del Bien ]],BIENES[],2,FALSE)</f>
        <v>MARTILLO DE UÑA</v>
      </c>
      <c r="P526" s="499" t="s">
        <v>1491</v>
      </c>
      <c r="Q526" s="529" t="s">
        <v>5462</v>
      </c>
      <c r="R526" s="494" t="s">
        <v>557</v>
      </c>
      <c r="S526" s="494" t="s">
        <v>557</v>
      </c>
      <c r="T526" s="494" t="s">
        <v>557</v>
      </c>
      <c r="U526" s="510" t="s">
        <v>1478</v>
      </c>
      <c r="V526" s="532">
        <v>44315</v>
      </c>
      <c r="W526" s="528"/>
      <c r="X526" s="528"/>
      <c r="Y526" s="528"/>
      <c r="Z526" s="510" t="s">
        <v>1405</v>
      </c>
      <c r="AA526" s="546" t="s">
        <v>7855</v>
      </c>
      <c r="AB526" s="702">
        <v>145</v>
      </c>
      <c r="AC526" s="600" t="s">
        <v>7855</v>
      </c>
      <c r="AD526" s="30"/>
      <c r="AE526" s="30"/>
      <c r="AF526" s="30"/>
      <c r="AG526" s="30"/>
      <c r="AH526" s="30"/>
      <c r="AI526" s="30"/>
      <c r="AJ526" s="30"/>
      <c r="AK526" s="30"/>
      <c r="AL526" s="30"/>
      <c r="AM526" s="30"/>
      <c r="AN526" s="30"/>
      <c r="AO526" s="30"/>
      <c r="AP526" s="30"/>
      <c r="AQ526" s="30"/>
      <c r="AR526" s="30"/>
      <c r="AS526" s="30"/>
      <c r="AT526" s="30"/>
      <c r="AU526" s="30"/>
      <c r="AV526" s="30"/>
      <c r="AW526" s="30"/>
      <c r="AX526" s="30"/>
      <c r="AY526" s="30"/>
      <c r="AZ526" s="30"/>
      <c r="BA526" s="30"/>
      <c r="BB526" s="30"/>
      <c r="BC526" s="30"/>
      <c r="BD526" s="30"/>
      <c r="BE526" s="30"/>
      <c r="BF526" s="30"/>
      <c r="BG526" s="30"/>
      <c r="BH526" s="30"/>
      <c r="BI526" s="30"/>
      <c r="BJ526" s="30"/>
      <c r="BK526" s="30"/>
      <c r="BL526" s="30"/>
      <c r="BM526" s="30"/>
      <c r="BN526" s="30"/>
      <c r="BO526" s="30"/>
      <c r="BP526" s="30"/>
      <c r="BQ526" s="30"/>
      <c r="BR526" s="30"/>
      <c r="BS526" s="30"/>
      <c r="BT526" s="30"/>
      <c r="BU526" s="30"/>
      <c r="BV526" s="30"/>
      <c r="BW526" s="30"/>
      <c r="BX526" s="30"/>
      <c r="BY526" s="30"/>
      <c r="BZ526" s="30"/>
      <c r="CA526" s="30"/>
      <c r="CB526" s="30"/>
      <c r="CC526" s="30"/>
      <c r="CD526" s="30"/>
      <c r="CE526" s="30"/>
      <c r="CF526" s="30"/>
      <c r="CG526" s="30"/>
      <c r="CH526" s="30"/>
      <c r="CI526" s="30"/>
      <c r="CJ526" s="30"/>
      <c r="CK526" s="30"/>
      <c r="CL526" s="30"/>
      <c r="CM526" s="30"/>
      <c r="CN526" s="30"/>
      <c r="CO526" s="30"/>
      <c r="CP526" s="30"/>
      <c r="CQ526" s="30"/>
      <c r="CR526" s="30"/>
      <c r="CS526" s="30"/>
      <c r="CT526" s="30"/>
      <c r="CU526" s="30"/>
      <c r="CV526" s="30"/>
      <c r="CW526" s="30"/>
      <c r="CX526" s="30"/>
      <c r="CY526" s="30"/>
      <c r="CZ526" s="30"/>
      <c r="DA526" s="30"/>
      <c r="DB526" s="30"/>
      <c r="DC526" s="30"/>
      <c r="DD526" s="30"/>
      <c r="DE526" s="30"/>
      <c r="DF526" s="30"/>
      <c r="DG526" s="30"/>
      <c r="DH526" s="30"/>
      <c r="DI526" s="30"/>
      <c r="DJ526" s="30"/>
      <c r="DK526" s="30"/>
      <c r="DL526" s="30"/>
      <c r="DM526" s="30"/>
      <c r="DN526" s="30"/>
      <c r="DO526" s="30"/>
      <c r="DP526" s="30"/>
      <c r="DQ526" s="30"/>
      <c r="DR526" s="30"/>
      <c r="DS526" s="30"/>
      <c r="DT526" s="30"/>
      <c r="DU526" s="30"/>
      <c r="DV526" s="30"/>
      <c r="DW526" s="30"/>
      <c r="DX526" s="30"/>
      <c r="DY526" s="30"/>
      <c r="DZ526" s="30"/>
      <c r="EA526" s="30"/>
      <c r="EB526" s="30"/>
      <c r="EC526" s="30"/>
      <c r="ED526" s="30"/>
      <c r="EE526" s="30"/>
      <c r="EF526" s="30"/>
      <c r="EG526" s="30"/>
      <c r="EH526" s="30"/>
      <c r="EI526" s="30"/>
      <c r="EJ526" s="30"/>
      <c r="EK526" s="30"/>
      <c r="EL526" s="30"/>
      <c r="EM526" s="30"/>
      <c r="EN526" s="30"/>
      <c r="EO526" s="30"/>
      <c r="EP526" s="30"/>
      <c r="EQ526" s="30"/>
      <c r="ER526" s="30"/>
      <c r="ES526" s="30"/>
      <c r="ET526" s="30"/>
      <c r="EU526" s="30"/>
      <c r="EV526" s="30"/>
      <c r="EW526" s="30"/>
      <c r="EX526" s="30"/>
      <c r="EY526" s="30"/>
      <c r="EZ526" s="30"/>
      <c r="FA526" s="30"/>
      <c r="FB526" s="30"/>
      <c r="FC526" s="30"/>
      <c r="FD526" s="30"/>
      <c r="FE526" s="30"/>
      <c r="FF526" s="30"/>
      <c r="FG526" s="30"/>
      <c r="FH526" s="30"/>
      <c r="FI526" s="30"/>
      <c r="FJ526" s="30"/>
      <c r="FK526" s="30"/>
      <c r="FL526" s="30"/>
      <c r="FM526" s="30"/>
      <c r="FN526" s="30"/>
      <c r="FO526" s="30"/>
      <c r="FP526" s="30"/>
      <c r="FQ526" s="30"/>
      <c r="FR526" s="30"/>
      <c r="FS526" s="30"/>
      <c r="FT526" s="30"/>
      <c r="FU526" s="30"/>
      <c r="FV526" s="30"/>
      <c r="FW526" s="30"/>
      <c r="FX526" s="30"/>
      <c r="FY526" s="30"/>
      <c r="FZ526" s="30"/>
      <c r="GA526" s="30"/>
      <c r="GB526" s="30"/>
      <c r="GC526" s="30"/>
      <c r="GD526" s="30"/>
      <c r="GE526" s="30"/>
      <c r="GF526" s="30"/>
      <c r="GG526" s="30"/>
      <c r="GH526" s="30"/>
      <c r="GI526" s="30"/>
      <c r="GJ526" s="30"/>
      <c r="GK526" s="30"/>
      <c r="GL526" s="30"/>
      <c r="GM526" s="30"/>
      <c r="GN526" s="30"/>
      <c r="GO526" s="30"/>
      <c r="GP526" s="30"/>
      <c r="GQ526" s="30"/>
      <c r="GR526" s="30"/>
      <c r="GS526" s="30"/>
      <c r="GT526" s="30"/>
      <c r="GU526" s="30"/>
      <c r="GV526" s="30"/>
      <c r="GW526" s="30"/>
      <c r="GX526" s="30"/>
      <c r="GY526" s="30"/>
      <c r="GZ526" s="30"/>
      <c r="HA526" s="30"/>
      <c r="HB526" s="30"/>
      <c r="HC526" s="30"/>
      <c r="HD526" s="30"/>
      <c r="HE526" s="30"/>
      <c r="HF526" s="30"/>
      <c r="HG526" s="30"/>
      <c r="HH526" s="30"/>
      <c r="HI526" s="30"/>
      <c r="HJ526" s="30"/>
      <c r="HK526" s="30"/>
      <c r="HL526" s="30"/>
      <c r="HM526" s="30"/>
      <c r="HN526" s="30"/>
      <c r="HO526" s="30"/>
      <c r="HP526" s="30"/>
      <c r="HQ526" s="30"/>
      <c r="HR526" s="30"/>
      <c r="HS526" s="30"/>
      <c r="HT526" s="30"/>
      <c r="HU526" s="30"/>
      <c r="HV526" s="30"/>
      <c r="HW526" s="30"/>
      <c r="HX526" s="30"/>
      <c r="HY526" s="30"/>
      <c r="HZ526" s="30"/>
      <c r="IA526" s="30"/>
      <c r="IB526" s="30"/>
      <c r="IC526" s="30"/>
      <c r="ID526" s="30"/>
      <c r="IE526" s="30"/>
      <c r="IF526" s="30"/>
      <c r="IG526" s="30"/>
      <c r="IH526" s="30"/>
      <c r="II526" s="30"/>
      <c r="IJ526" s="30"/>
      <c r="IK526" s="30"/>
      <c r="IL526" s="30"/>
      <c r="IM526" s="30"/>
      <c r="IN526" s="30"/>
      <c r="IO526" s="30"/>
      <c r="IP526" s="30"/>
      <c r="IQ526" s="30"/>
      <c r="IR526" s="30"/>
      <c r="IS526" s="30"/>
      <c r="IT526" s="30"/>
      <c r="IU526" s="30"/>
      <c r="IV526" s="30"/>
      <c r="IW526" s="30"/>
      <c r="IX526" s="30"/>
      <c r="IY526" s="30"/>
      <c r="IZ526" s="30"/>
      <c r="JA526" s="30"/>
      <c r="JB526" s="30"/>
      <c r="JC526" s="30"/>
      <c r="JD526" s="30"/>
      <c r="JE526" s="30"/>
      <c r="JF526" s="30"/>
      <c r="JG526" s="30"/>
      <c r="JH526" s="30"/>
      <c r="JI526" s="30"/>
      <c r="JJ526" s="30"/>
      <c r="JK526" s="30"/>
      <c r="JL526" s="30"/>
      <c r="JM526" s="30"/>
      <c r="JN526" s="30"/>
      <c r="JO526" s="30"/>
      <c r="JP526" s="30"/>
      <c r="JQ526" s="30"/>
      <c r="JR526" s="30"/>
      <c r="JS526" s="30"/>
      <c r="JT526" s="30"/>
      <c r="JU526" s="30"/>
      <c r="JV526" s="30"/>
      <c r="JW526" s="30"/>
      <c r="JX526" s="30"/>
      <c r="JY526" s="30"/>
      <c r="JZ526" s="30"/>
      <c r="KA526" s="30"/>
      <c r="KB526" s="30"/>
      <c r="KC526" s="30"/>
      <c r="KD526" s="30"/>
      <c r="KE526" s="30"/>
      <c r="KF526" s="30"/>
      <c r="KG526" s="30"/>
      <c r="KH526" s="30"/>
      <c r="KI526" s="30"/>
      <c r="KJ526" s="30"/>
      <c r="KK526" s="30"/>
      <c r="KL526" s="30"/>
      <c r="KM526" s="30"/>
      <c r="KN526" s="30"/>
      <c r="KO526" s="30"/>
      <c r="KP526" s="30"/>
      <c r="KQ526" s="30"/>
      <c r="KR526" s="30"/>
      <c r="KS526" s="30"/>
      <c r="KT526" s="30"/>
      <c r="KU526" s="30"/>
      <c r="KV526" s="30"/>
      <c r="KW526" s="30"/>
      <c r="KX526" s="30"/>
      <c r="KY526" s="30"/>
      <c r="KZ526" s="30"/>
      <c r="LA526" s="30"/>
      <c r="LB526" s="30"/>
      <c r="LC526" s="30"/>
      <c r="LD526" s="30"/>
      <c r="LE526" s="30"/>
      <c r="LF526" s="30"/>
      <c r="LG526" s="30"/>
      <c r="LH526" s="30"/>
      <c r="LI526" s="30"/>
      <c r="LJ526" s="30"/>
      <c r="LK526" s="30"/>
      <c r="LL526" s="30"/>
      <c r="LM526" s="30"/>
      <c r="LN526" s="30"/>
      <c r="LO526" s="30"/>
      <c r="LP526" s="30"/>
      <c r="LQ526" s="30"/>
      <c r="LR526" s="30"/>
      <c r="LS526" s="30"/>
      <c r="LT526" s="30"/>
    </row>
    <row r="527" spans="1:332" s="31" customFormat="1" ht="94.5" x14ac:dyDescent="0.25">
      <c r="A527" s="697" t="str">
        <f>CONCATENATE(MUEBLES2[[#This Row],[No..]],"-",MUEBLES2[[#This Row],[No. Area ]],"-",MUEBLES2[[#This Row],[No. Del Bien ]],"-",MUEBLES2[[#This Row],[No. Consecutivo del Bien ]],"-",MUEBLES2[[#This Row],[No. de inventario]])</f>
        <v>01-14-266-002-0521</v>
      </c>
      <c r="B527" s="495"/>
      <c r="C527" s="495" t="s">
        <v>7244</v>
      </c>
      <c r="D527" s="494" t="s">
        <v>4060</v>
      </c>
      <c r="E527" s="495" t="str">
        <f>VLOOKUP(MUEBLES2[[#This Row],[No..]],EDIFICIOS[],2,FALSE)</f>
        <v>PALACIO MUNICIPAL</v>
      </c>
      <c r="F527" s="495" t="str">
        <f>VLOOKUP(MUEBLES2[[#This Row],[No..]],EDIFICIOS[],3,FALSE)</f>
        <v>PALACIO MUNICIPAL, S/N, COLONIA CENTRO</v>
      </c>
      <c r="G527" s="496" t="s">
        <v>4259</v>
      </c>
      <c r="H527" s="494" t="str">
        <f>VLOOKUP(MUEBLES2[[#This Row],[No. Area ]],AREAS[],2,FALSE)</f>
        <v>ADMINISTRACIÓN MUNICIPAL</v>
      </c>
      <c r="I527" s="496" t="str">
        <f>VLOOKUP(MUEBLES2[[#This Row],[No. Area ]],AREAS[],5,FALSE)</f>
        <v>C. DAVID PÉREZ ALONSO</v>
      </c>
      <c r="J527" s="496"/>
      <c r="K527" s="494" t="e">
        <f>VLOOKUP(MUEBLES2[[#This Row],[Núm. De nomina]],PERSONAL[],2,FALSE)</f>
        <v>#N/A</v>
      </c>
      <c r="L527" s="496" t="e">
        <f>VLOOKUP(MUEBLES2[[#This Row],[Núm. De nomina]],PERSONAL[],3,FALSE)</f>
        <v>#N/A</v>
      </c>
      <c r="M527" s="494" t="s">
        <v>4899</v>
      </c>
      <c r="N527" s="530" t="s">
        <v>4693</v>
      </c>
      <c r="O527" s="497" t="str">
        <f>VLOOKUP(MUEBLES2[[#This Row],[No. Del Bien ]],BIENES[],2,FALSE)</f>
        <v>REPRODUCTOR DVD</v>
      </c>
      <c r="P527" s="499" t="s">
        <v>1492</v>
      </c>
      <c r="Q527" s="529" t="s">
        <v>5463</v>
      </c>
      <c r="R527" s="494" t="s">
        <v>557</v>
      </c>
      <c r="S527" s="494" t="s">
        <v>557</v>
      </c>
      <c r="T527" s="494" t="s">
        <v>557</v>
      </c>
      <c r="U527" s="510" t="s">
        <v>1478</v>
      </c>
      <c r="V527" s="532">
        <v>44315</v>
      </c>
      <c r="W527" s="528"/>
      <c r="X527" s="528"/>
      <c r="Y527" s="528"/>
      <c r="Z527" s="510" t="s">
        <v>1405</v>
      </c>
      <c r="AA527" s="546" t="s">
        <v>7855</v>
      </c>
      <c r="AB527" s="702">
        <v>1537</v>
      </c>
      <c r="AC527" s="600" t="s">
        <v>7855</v>
      </c>
      <c r="AD527" s="30"/>
      <c r="AE527" s="30"/>
      <c r="AF527" s="30"/>
      <c r="AG527" s="30"/>
      <c r="AH527" s="30"/>
      <c r="AI527" s="30"/>
      <c r="AJ527" s="30"/>
      <c r="AK527" s="30"/>
      <c r="AL527" s="30"/>
      <c r="AM527" s="30"/>
      <c r="AN527" s="30"/>
      <c r="AO527" s="30"/>
      <c r="AP527" s="30"/>
      <c r="AQ527" s="30"/>
      <c r="AR527" s="30"/>
      <c r="AS527" s="30"/>
      <c r="AT527" s="30"/>
      <c r="AU527" s="30"/>
      <c r="AV527" s="30"/>
      <c r="AW527" s="30"/>
      <c r="AX527" s="30"/>
      <c r="AY527" s="30"/>
      <c r="AZ527" s="30"/>
      <c r="BA527" s="30"/>
      <c r="BB527" s="30"/>
      <c r="BC527" s="30"/>
      <c r="BD527" s="30"/>
      <c r="BE527" s="30"/>
      <c r="BF527" s="30"/>
      <c r="BG527" s="30"/>
      <c r="BH527" s="30"/>
      <c r="BI527" s="30"/>
      <c r="BJ527" s="30"/>
      <c r="BK527" s="30"/>
      <c r="BL527" s="30"/>
      <c r="BM527" s="30"/>
      <c r="BN527" s="30"/>
      <c r="BO527" s="30"/>
      <c r="BP527" s="30"/>
      <c r="BQ527" s="30"/>
      <c r="BR527" s="30"/>
      <c r="BS527" s="30"/>
      <c r="BT527" s="30"/>
      <c r="BU527" s="30"/>
      <c r="BV527" s="30"/>
      <c r="BW527" s="30"/>
      <c r="BX527" s="30"/>
      <c r="BY527" s="30"/>
      <c r="BZ527" s="30"/>
      <c r="CA527" s="30"/>
      <c r="CB527" s="30"/>
      <c r="CC527" s="30"/>
      <c r="CD527" s="30"/>
      <c r="CE527" s="30"/>
      <c r="CF527" s="30"/>
      <c r="CG527" s="30"/>
      <c r="CH527" s="30"/>
      <c r="CI527" s="30"/>
      <c r="CJ527" s="30"/>
      <c r="CK527" s="30"/>
      <c r="CL527" s="30"/>
      <c r="CM527" s="30"/>
      <c r="CN527" s="30"/>
      <c r="CO527" s="30"/>
      <c r="CP527" s="30"/>
      <c r="CQ527" s="30"/>
      <c r="CR527" s="30"/>
      <c r="CS527" s="30"/>
      <c r="CT527" s="30"/>
      <c r="CU527" s="30"/>
      <c r="CV527" s="30"/>
      <c r="CW527" s="30"/>
      <c r="CX527" s="30"/>
      <c r="CY527" s="30"/>
      <c r="CZ527" s="30"/>
      <c r="DA527" s="30"/>
      <c r="DB527" s="30"/>
      <c r="DC527" s="30"/>
      <c r="DD527" s="30"/>
      <c r="DE527" s="30"/>
      <c r="DF527" s="30"/>
      <c r="DG527" s="30"/>
      <c r="DH527" s="30"/>
      <c r="DI527" s="30"/>
      <c r="DJ527" s="30"/>
      <c r="DK527" s="30"/>
      <c r="DL527" s="30"/>
      <c r="DM527" s="30"/>
      <c r="DN527" s="30"/>
      <c r="DO527" s="30"/>
      <c r="DP527" s="30"/>
      <c r="DQ527" s="30"/>
      <c r="DR527" s="30"/>
      <c r="DS527" s="30"/>
      <c r="DT527" s="30"/>
      <c r="DU527" s="30"/>
      <c r="DV527" s="30"/>
      <c r="DW527" s="30"/>
      <c r="DX527" s="30"/>
      <c r="DY527" s="30"/>
      <c r="DZ527" s="30"/>
      <c r="EA527" s="30"/>
      <c r="EB527" s="30"/>
      <c r="EC527" s="30"/>
      <c r="ED527" s="30"/>
      <c r="EE527" s="30"/>
      <c r="EF527" s="30"/>
      <c r="EG527" s="30"/>
      <c r="EH527" s="30"/>
      <c r="EI527" s="30"/>
      <c r="EJ527" s="30"/>
      <c r="EK527" s="30"/>
      <c r="EL527" s="30"/>
      <c r="EM527" s="30"/>
      <c r="EN527" s="30"/>
      <c r="EO527" s="30"/>
      <c r="EP527" s="30"/>
      <c r="EQ527" s="30"/>
      <c r="ER527" s="30"/>
      <c r="ES527" s="30"/>
      <c r="ET527" s="30"/>
      <c r="EU527" s="30"/>
      <c r="EV527" s="30"/>
      <c r="EW527" s="30"/>
      <c r="EX527" s="30"/>
      <c r="EY527" s="30"/>
      <c r="EZ527" s="30"/>
      <c r="FA527" s="30"/>
      <c r="FB527" s="30"/>
      <c r="FC527" s="30"/>
      <c r="FD527" s="30"/>
      <c r="FE527" s="30"/>
      <c r="FF527" s="30"/>
      <c r="FG527" s="30"/>
      <c r="FH527" s="30"/>
      <c r="FI527" s="30"/>
      <c r="FJ527" s="30"/>
      <c r="FK527" s="30"/>
      <c r="FL527" s="30"/>
      <c r="FM527" s="30"/>
      <c r="FN527" s="30"/>
      <c r="FO527" s="30"/>
      <c r="FP527" s="30"/>
      <c r="FQ527" s="30"/>
      <c r="FR527" s="30"/>
      <c r="FS527" s="30"/>
      <c r="FT527" s="30"/>
      <c r="FU527" s="30"/>
      <c r="FV527" s="30"/>
      <c r="FW527" s="30"/>
      <c r="FX527" s="30"/>
      <c r="FY527" s="30"/>
      <c r="FZ527" s="30"/>
      <c r="GA527" s="30"/>
      <c r="GB527" s="30"/>
      <c r="GC527" s="30"/>
      <c r="GD527" s="30"/>
      <c r="GE527" s="30"/>
      <c r="GF527" s="30"/>
      <c r="GG527" s="30"/>
      <c r="GH527" s="30"/>
      <c r="GI527" s="30"/>
      <c r="GJ527" s="30"/>
      <c r="GK527" s="30"/>
      <c r="GL527" s="30"/>
      <c r="GM527" s="30"/>
      <c r="GN527" s="30"/>
      <c r="GO527" s="30"/>
      <c r="GP527" s="30"/>
      <c r="GQ527" s="30"/>
      <c r="GR527" s="30"/>
      <c r="GS527" s="30"/>
      <c r="GT527" s="30"/>
      <c r="GU527" s="30"/>
      <c r="GV527" s="30"/>
      <c r="GW527" s="30"/>
      <c r="GX527" s="30"/>
      <c r="GY527" s="30"/>
      <c r="GZ527" s="30"/>
      <c r="HA527" s="30"/>
      <c r="HB527" s="30"/>
      <c r="HC527" s="30"/>
      <c r="HD527" s="30"/>
      <c r="HE527" s="30"/>
      <c r="HF527" s="30"/>
      <c r="HG527" s="30"/>
      <c r="HH527" s="30"/>
      <c r="HI527" s="30"/>
      <c r="HJ527" s="30"/>
      <c r="HK527" s="30"/>
      <c r="HL527" s="30"/>
      <c r="HM527" s="30"/>
      <c r="HN527" s="30"/>
      <c r="HO527" s="30"/>
      <c r="HP527" s="30"/>
      <c r="HQ527" s="30"/>
      <c r="HR527" s="30"/>
      <c r="HS527" s="30"/>
      <c r="HT527" s="30"/>
      <c r="HU527" s="30"/>
      <c r="HV527" s="30"/>
      <c r="HW527" s="30"/>
      <c r="HX527" s="30"/>
      <c r="HY527" s="30"/>
      <c r="HZ527" s="30"/>
      <c r="IA527" s="30"/>
      <c r="IB527" s="30"/>
      <c r="IC527" s="30"/>
      <c r="ID527" s="30"/>
      <c r="IE527" s="30"/>
      <c r="IF527" s="30"/>
      <c r="IG527" s="30"/>
      <c r="IH527" s="30"/>
      <c r="II527" s="30"/>
      <c r="IJ527" s="30"/>
      <c r="IK527" s="30"/>
      <c r="IL527" s="30"/>
      <c r="IM527" s="30"/>
      <c r="IN527" s="30"/>
      <c r="IO527" s="30"/>
      <c r="IP527" s="30"/>
      <c r="IQ527" s="30"/>
      <c r="IR527" s="30"/>
      <c r="IS527" s="30"/>
      <c r="IT527" s="30"/>
      <c r="IU527" s="30"/>
      <c r="IV527" s="30"/>
      <c r="IW527" s="30"/>
      <c r="IX527" s="30"/>
      <c r="IY527" s="30"/>
      <c r="IZ527" s="30"/>
      <c r="JA527" s="30"/>
      <c r="JB527" s="30"/>
      <c r="JC527" s="30"/>
      <c r="JD527" s="30"/>
      <c r="JE527" s="30"/>
      <c r="JF527" s="30"/>
      <c r="JG527" s="30"/>
      <c r="JH527" s="30"/>
      <c r="JI527" s="30"/>
      <c r="JJ527" s="30"/>
      <c r="JK527" s="30"/>
      <c r="JL527" s="30"/>
      <c r="JM527" s="30"/>
      <c r="JN527" s="30"/>
      <c r="JO527" s="30"/>
      <c r="JP527" s="30"/>
      <c r="JQ527" s="30"/>
      <c r="JR527" s="30"/>
      <c r="JS527" s="30"/>
      <c r="JT527" s="30"/>
      <c r="JU527" s="30"/>
      <c r="JV527" s="30"/>
      <c r="JW527" s="30"/>
      <c r="JX527" s="30"/>
      <c r="JY527" s="30"/>
      <c r="JZ527" s="30"/>
      <c r="KA527" s="30"/>
      <c r="KB527" s="30"/>
      <c r="KC527" s="30"/>
      <c r="KD527" s="30"/>
      <c r="KE527" s="30"/>
      <c r="KF527" s="30"/>
      <c r="KG527" s="30"/>
      <c r="KH527" s="30"/>
      <c r="KI527" s="30"/>
      <c r="KJ527" s="30"/>
      <c r="KK527" s="30"/>
      <c r="KL527" s="30"/>
      <c r="KM527" s="30"/>
      <c r="KN527" s="30"/>
      <c r="KO527" s="30"/>
      <c r="KP527" s="30"/>
      <c r="KQ527" s="30"/>
      <c r="KR527" s="30"/>
      <c r="KS527" s="30"/>
      <c r="KT527" s="30"/>
      <c r="KU527" s="30"/>
      <c r="KV527" s="30"/>
      <c r="KW527" s="30"/>
      <c r="KX527" s="30"/>
      <c r="KY527" s="30"/>
      <c r="KZ527" s="30"/>
      <c r="LA527" s="30"/>
      <c r="LB527" s="30"/>
      <c r="LC527" s="30"/>
      <c r="LD527" s="30"/>
      <c r="LE527" s="30"/>
      <c r="LF527" s="30"/>
      <c r="LG527" s="30"/>
      <c r="LH527" s="30"/>
      <c r="LI527" s="30"/>
      <c r="LJ527" s="30"/>
      <c r="LK527" s="30"/>
      <c r="LL527" s="30"/>
      <c r="LM527" s="30"/>
      <c r="LN527" s="30"/>
      <c r="LO527" s="30"/>
      <c r="LP527" s="30"/>
      <c r="LQ527" s="30"/>
      <c r="LR527" s="30"/>
      <c r="LS527" s="30"/>
      <c r="LT527" s="30"/>
    </row>
    <row r="528" spans="1:332" s="31" customFormat="1" ht="94.5" x14ac:dyDescent="0.25">
      <c r="A528" s="677" t="str">
        <f>CONCATENATE(MUEBLES2[[#This Row],[No..]],"-",MUEBLES2[[#This Row],[No. Area ]],"-",MUEBLES2[[#This Row],[No. Del Bien ]],"-",MUEBLES2[[#This Row],[No. Consecutivo del Bien ]],"-",MUEBLES2[[#This Row],[No. de inventario]])</f>
        <v>01-14-129-004-0522</v>
      </c>
      <c r="B528" s="495"/>
      <c r="C528" s="495" t="s">
        <v>7245</v>
      </c>
      <c r="D528" s="494" t="s">
        <v>4060</v>
      </c>
      <c r="E528" s="495" t="str">
        <f>VLOOKUP(MUEBLES2[[#This Row],[No..]],EDIFICIOS[],2,FALSE)</f>
        <v>PALACIO MUNICIPAL</v>
      </c>
      <c r="F528" s="495" t="str">
        <f>VLOOKUP(MUEBLES2[[#This Row],[No..]],EDIFICIOS[],3,FALSE)</f>
        <v>PALACIO MUNICIPAL, S/N, COLONIA CENTRO</v>
      </c>
      <c r="G528" s="496" t="s">
        <v>4259</v>
      </c>
      <c r="H528" s="494" t="str">
        <f>VLOOKUP(MUEBLES2[[#This Row],[No. Area ]],AREAS[],2,FALSE)</f>
        <v>ADMINISTRACIÓN MUNICIPAL</v>
      </c>
      <c r="I528" s="496" t="str">
        <f>VLOOKUP(MUEBLES2[[#This Row],[No. Area ]],AREAS[],5,FALSE)</f>
        <v>C. DAVID PÉREZ ALONSO</v>
      </c>
      <c r="J528" s="496"/>
      <c r="K528" s="494" t="e">
        <f>VLOOKUP(MUEBLES2[[#This Row],[Núm. De nomina]],PERSONAL[],2,FALSE)</f>
        <v>#N/A</v>
      </c>
      <c r="L528" s="496" t="e">
        <f>VLOOKUP(MUEBLES2[[#This Row],[Núm. De nomina]],PERSONAL[],3,FALSE)</f>
        <v>#N/A</v>
      </c>
      <c r="M528" s="494" t="s">
        <v>4336</v>
      </c>
      <c r="N528" s="530" t="s">
        <v>4695</v>
      </c>
      <c r="O528" s="497" t="str">
        <f>VLOOKUP(MUEBLES2[[#This Row],[No. Del Bien ]],BIENES[],2,FALSE)</f>
        <v>EXTENSIÓN</v>
      </c>
      <c r="P528" s="499" t="s">
        <v>1493</v>
      </c>
      <c r="Q528" s="529" t="s">
        <v>5464</v>
      </c>
      <c r="R528" s="494" t="s">
        <v>557</v>
      </c>
      <c r="S528" s="494" t="s">
        <v>557</v>
      </c>
      <c r="T528" s="494" t="s">
        <v>557</v>
      </c>
      <c r="U528" s="494"/>
      <c r="V528" s="532">
        <v>44315</v>
      </c>
      <c r="W528" s="528"/>
      <c r="X528" s="528"/>
      <c r="Y528" s="528"/>
      <c r="Z528" s="510" t="s">
        <v>1405</v>
      </c>
      <c r="AA528" s="510"/>
      <c r="AB528" s="702">
        <v>306.24</v>
      </c>
      <c r="AC528" s="600" t="s">
        <v>1478</v>
      </c>
      <c r="AD528" s="30"/>
      <c r="AE528" s="30"/>
      <c r="AF528" s="30"/>
      <c r="AG528" s="30"/>
      <c r="AH528" s="30"/>
      <c r="AI528" s="30"/>
      <c r="AJ528" s="30"/>
      <c r="AK528" s="30"/>
      <c r="AL528" s="30"/>
      <c r="AM528" s="30"/>
      <c r="AN528" s="30"/>
      <c r="AO528" s="30"/>
      <c r="AP528" s="30"/>
      <c r="AQ528" s="30"/>
      <c r="AR528" s="30"/>
      <c r="AS528" s="30"/>
      <c r="AT528" s="30"/>
      <c r="AU528" s="30"/>
      <c r="AV528" s="30"/>
      <c r="AW528" s="30"/>
      <c r="AX528" s="30"/>
      <c r="AY528" s="30"/>
      <c r="AZ528" s="30"/>
      <c r="BA528" s="30"/>
      <c r="BB528" s="30"/>
      <c r="BC528" s="30"/>
      <c r="BD528" s="30"/>
      <c r="BE528" s="30"/>
      <c r="BF528" s="30"/>
      <c r="BG528" s="30"/>
      <c r="BH528" s="30"/>
      <c r="BI528" s="30"/>
      <c r="BJ528" s="30"/>
      <c r="BK528" s="30"/>
      <c r="BL528" s="30"/>
      <c r="BM528" s="30"/>
      <c r="BN528" s="30"/>
      <c r="BO528" s="30"/>
      <c r="BP528" s="30"/>
      <c r="BQ528" s="30"/>
      <c r="BR528" s="30"/>
      <c r="BS528" s="30"/>
      <c r="BT528" s="30"/>
      <c r="BU528" s="30"/>
      <c r="BV528" s="30"/>
      <c r="BW528" s="30"/>
      <c r="BX528" s="30"/>
      <c r="BY528" s="30"/>
      <c r="BZ528" s="30"/>
      <c r="CA528" s="30"/>
      <c r="CB528" s="30"/>
      <c r="CC528" s="30"/>
      <c r="CD528" s="30"/>
      <c r="CE528" s="30"/>
      <c r="CF528" s="30"/>
      <c r="CG528" s="30"/>
      <c r="CH528" s="30"/>
      <c r="CI528" s="30"/>
      <c r="CJ528" s="30"/>
      <c r="CK528" s="30"/>
      <c r="CL528" s="30"/>
      <c r="CM528" s="30"/>
      <c r="CN528" s="30"/>
      <c r="CO528" s="30"/>
      <c r="CP528" s="30"/>
      <c r="CQ528" s="30"/>
      <c r="CR528" s="30"/>
      <c r="CS528" s="30"/>
      <c r="CT528" s="30"/>
      <c r="CU528" s="30"/>
      <c r="CV528" s="30"/>
      <c r="CW528" s="30"/>
      <c r="CX528" s="30"/>
      <c r="CY528" s="30"/>
      <c r="CZ528" s="30"/>
      <c r="DA528" s="30"/>
      <c r="DB528" s="30"/>
      <c r="DC528" s="30"/>
      <c r="DD528" s="30"/>
      <c r="DE528" s="30"/>
      <c r="DF528" s="30"/>
      <c r="DG528" s="30"/>
      <c r="DH528" s="30"/>
      <c r="DI528" s="30"/>
      <c r="DJ528" s="30"/>
      <c r="DK528" s="30"/>
      <c r="DL528" s="30"/>
      <c r="DM528" s="30"/>
      <c r="DN528" s="30"/>
      <c r="DO528" s="30"/>
      <c r="DP528" s="30"/>
      <c r="DQ528" s="30"/>
      <c r="DR528" s="30"/>
      <c r="DS528" s="30"/>
      <c r="DT528" s="30"/>
      <c r="DU528" s="30"/>
      <c r="DV528" s="30"/>
      <c r="DW528" s="30"/>
      <c r="DX528" s="30"/>
      <c r="DY528" s="30"/>
      <c r="DZ528" s="30"/>
      <c r="EA528" s="30"/>
      <c r="EB528" s="30"/>
      <c r="EC528" s="30"/>
      <c r="ED528" s="30"/>
      <c r="EE528" s="30"/>
      <c r="EF528" s="30"/>
      <c r="EG528" s="30"/>
      <c r="EH528" s="30"/>
      <c r="EI528" s="30"/>
      <c r="EJ528" s="30"/>
      <c r="EK528" s="30"/>
      <c r="EL528" s="30"/>
      <c r="EM528" s="30"/>
      <c r="EN528" s="30"/>
      <c r="EO528" s="30"/>
      <c r="EP528" s="30"/>
      <c r="EQ528" s="30"/>
      <c r="ER528" s="30"/>
      <c r="ES528" s="30"/>
      <c r="ET528" s="30"/>
      <c r="EU528" s="30"/>
      <c r="EV528" s="30"/>
      <c r="EW528" s="30"/>
      <c r="EX528" s="30"/>
      <c r="EY528" s="30"/>
      <c r="EZ528" s="30"/>
      <c r="FA528" s="30"/>
      <c r="FB528" s="30"/>
      <c r="FC528" s="30"/>
      <c r="FD528" s="30"/>
      <c r="FE528" s="30"/>
      <c r="FF528" s="30"/>
      <c r="FG528" s="30"/>
      <c r="FH528" s="30"/>
      <c r="FI528" s="30"/>
      <c r="FJ528" s="30"/>
      <c r="FK528" s="30"/>
      <c r="FL528" s="30"/>
      <c r="FM528" s="30"/>
      <c r="FN528" s="30"/>
      <c r="FO528" s="30"/>
      <c r="FP528" s="30"/>
      <c r="FQ528" s="30"/>
      <c r="FR528" s="30"/>
      <c r="FS528" s="30"/>
      <c r="FT528" s="30"/>
      <c r="FU528" s="30"/>
      <c r="FV528" s="30"/>
      <c r="FW528" s="30"/>
      <c r="FX528" s="30"/>
      <c r="FY528" s="30"/>
      <c r="FZ528" s="30"/>
      <c r="GA528" s="30"/>
      <c r="GB528" s="30"/>
      <c r="GC528" s="30"/>
      <c r="GD528" s="30"/>
      <c r="GE528" s="30"/>
      <c r="GF528" s="30"/>
      <c r="GG528" s="30"/>
      <c r="GH528" s="30"/>
      <c r="GI528" s="30"/>
      <c r="GJ528" s="30"/>
      <c r="GK528" s="30"/>
      <c r="GL528" s="30"/>
      <c r="GM528" s="30"/>
      <c r="GN528" s="30"/>
      <c r="GO528" s="30"/>
      <c r="GP528" s="30"/>
      <c r="GQ528" s="30"/>
      <c r="GR528" s="30"/>
      <c r="GS528" s="30"/>
      <c r="GT528" s="30"/>
      <c r="GU528" s="30"/>
      <c r="GV528" s="30"/>
      <c r="GW528" s="30"/>
      <c r="GX528" s="30"/>
      <c r="GY528" s="30"/>
      <c r="GZ528" s="30"/>
      <c r="HA528" s="30"/>
      <c r="HB528" s="30"/>
      <c r="HC528" s="30"/>
      <c r="HD528" s="30"/>
      <c r="HE528" s="30"/>
      <c r="HF528" s="30"/>
      <c r="HG528" s="30"/>
      <c r="HH528" s="30"/>
      <c r="HI528" s="30"/>
      <c r="HJ528" s="30"/>
      <c r="HK528" s="30"/>
      <c r="HL528" s="30"/>
      <c r="HM528" s="30"/>
      <c r="HN528" s="30"/>
      <c r="HO528" s="30"/>
      <c r="HP528" s="30"/>
      <c r="HQ528" s="30"/>
      <c r="HR528" s="30"/>
      <c r="HS528" s="30"/>
      <c r="HT528" s="30"/>
      <c r="HU528" s="30"/>
      <c r="HV528" s="30"/>
      <c r="HW528" s="30"/>
      <c r="HX528" s="30"/>
      <c r="HY528" s="30"/>
      <c r="HZ528" s="30"/>
      <c r="IA528" s="30"/>
      <c r="IB528" s="30"/>
      <c r="IC528" s="30"/>
      <c r="ID528" s="30"/>
      <c r="IE528" s="30"/>
      <c r="IF528" s="30"/>
      <c r="IG528" s="30"/>
      <c r="IH528" s="30"/>
      <c r="II528" s="30"/>
      <c r="IJ528" s="30"/>
      <c r="IK528" s="30"/>
      <c r="IL528" s="30"/>
      <c r="IM528" s="30"/>
      <c r="IN528" s="30"/>
      <c r="IO528" s="30"/>
      <c r="IP528" s="30"/>
      <c r="IQ528" s="30"/>
      <c r="IR528" s="30"/>
      <c r="IS528" s="30"/>
      <c r="IT528" s="30"/>
      <c r="IU528" s="30"/>
      <c r="IV528" s="30"/>
      <c r="IW528" s="30"/>
      <c r="IX528" s="30"/>
      <c r="IY528" s="30"/>
      <c r="IZ528" s="30"/>
      <c r="JA528" s="30"/>
      <c r="JB528" s="30"/>
      <c r="JC528" s="30"/>
      <c r="JD528" s="30"/>
      <c r="JE528" s="30"/>
      <c r="JF528" s="30"/>
      <c r="JG528" s="30"/>
      <c r="JH528" s="30"/>
      <c r="JI528" s="30"/>
      <c r="JJ528" s="30"/>
      <c r="JK528" s="30"/>
      <c r="JL528" s="30"/>
      <c r="JM528" s="30"/>
      <c r="JN528" s="30"/>
      <c r="JO528" s="30"/>
      <c r="JP528" s="30"/>
      <c r="JQ528" s="30"/>
      <c r="JR528" s="30"/>
      <c r="JS528" s="30"/>
      <c r="JT528" s="30"/>
      <c r="JU528" s="30"/>
      <c r="JV528" s="30"/>
      <c r="JW528" s="30"/>
      <c r="JX528" s="30"/>
      <c r="JY528" s="30"/>
      <c r="JZ528" s="30"/>
      <c r="KA528" s="30"/>
      <c r="KB528" s="30"/>
      <c r="KC528" s="30"/>
      <c r="KD528" s="30"/>
      <c r="KE528" s="30"/>
      <c r="KF528" s="30"/>
      <c r="KG528" s="30"/>
      <c r="KH528" s="30"/>
      <c r="KI528" s="30"/>
      <c r="KJ528" s="30"/>
      <c r="KK528" s="30"/>
      <c r="KL528" s="30"/>
      <c r="KM528" s="30"/>
      <c r="KN528" s="30"/>
      <c r="KO528" s="30"/>
      <c r="KP528" s="30"/>
      <c r="KQ528" s="30"/>
      <c r="KR528" s="30"/>
      <c r="KS528" s="30"/>
      <c r="KT528" s="30"/>
      <c r="KU528" s="30"/>
      <c r="KV528" s="30"/>
      <c r="KW528" s="30"/>
      <c r="KX528" s="30"/>
      <c r="KY528" s="30"/>
      <c r="KZ528" s="30"/>
      <c r="LA528" s="30"/>
      <c r="LB528" s="30"/>
      <c r="LC528" s="30"/>
      <c r="LD528" s="30"/>
      <c r="LE528" s="30"/>
      <c r="LF528" s="30"/>
      <c r="LG528" s="30"/>
      <c r="LH528" s="30"/>
      <c r="LI528" s="30"/>
      <c r="LJ528" s="30"/>
      <c r="LK528" s="30"/>
      <c r="LL528" s="30"/>
      <c r="LM528" s="30"/>
      <c r="LN528" s="30"/>
      <c r="LO528" s="30"/>
      <c r="LP528" s="30"/>
      <c r="LQ528" s="30"/>
      <c r="LR528" s="30"/>
      <c r="LS528" s="30"/>
      <c r="LT528" s="30"/>
    </row>
    <row r="529" spans="1:332" s="31" customFormat="1" ht="94.5" x14ac:dyDescent="0.25">
      <c r="A529" s="697" t="str">
        <f>CONCATENATE(MUEBLES2[[#This Row],[No..]],"-",MUEBLES2[[#This Row],[No. Area ]],"-",MUEBLES2[[#This Row],[No. Del Bien ]],"-",MUEBLES2[[#This Row],[No. Consecutivo del Bien ]],"-",MUEBLES2[[#This Row],[No. de inventario]])</f>
        <v>01-14-040-001-0523</v>
      </c>
      <c r="B529" s="495"/>
      <c r="C529" s="495" t="s">
        <v>7246</v>
      </c>
      <c r="D529" s="494" t="s">
        <v>4060</v>
      </c>
      <c r="E529" s="495" t="str">
        <f>VLOOKUP(MUEBLES2[[#This Row],[No..]],EDIFICIOS[],2,FALSE)</f>
        <v>PALACIO MUNICIPAL</v>
      </c>
      <c r="F529" s="495" t="str">
        <f>VLOOKUP(MUEBLES2[[#This Row],[No..]],EDIFICIOS[],3,FALSE)</f>
        <v>PALACIO MUNICIPAL, S/N, COLONIA CENTRO</v>
      </c>
      <c r="G529" s="496" t="s">
        <v>4259</v>
      </c>
      <c r="H529" s="494" t="str">
        <f>VLOOKUP(MUEBLES2[[#This Row],[No. Area ]],AREAS[],2,FALSE)</f>
        <v>ADMINISTRACIÓN MUNICIPAL</v>
      </c>
      <c r="I529" s="496" t="str">
        <f>VLOOKUP(MUEBLES2[[#This Row],[No. Area ]],AREAS[],5,FALSE)</f>
        <v>C. DAVID PÉREZ ALONSO</v>
      </c>
      <c r="J529" s="496"/>
      <c r="K529" s="494" t="e">
        <f>VLOOKUP(MUEBLES2[[#This Row],[Núm. De nomina]],PERSONAL[],2,FALSE)</f>
        <v>#N/A</v>
      </c>
      <c r="L529" s="496" t="e">
        <f>VLOOKUP(MUEBLES2[[#This Row],[Núm. De nomina]],PERSONAL[],3,FALSE)</f>
        <v>#N/A</v>
      </c>
      <c r="M529" s="494" t="s">
        <v>4731</v>
      </c>
      <c r="N529" s="530" t="s">
        <v>4692</v>
      </c>
      <c r="O529" s="497" t="str">
        <f>VLOOKUP(MUEBLES2[[#This Row],[No. Del Bien ]],BIENES[],2,FALSE)</f>
        <v>CABLE DE POSICIONAMIENTO</v>
      </c>
      <c r="P529" s="499" t="s">
        <v>1494</v>
      </c>
      <c r="Q529" s="529" t="s">
        <v>5465</v>
      </c>
      <c r="R529" s="494" t="s">
        <v>557</v>
      </c>
      <c r="S529" s="494" t="s">
        <v>557</v>
      </c>
      <c r="T529" s="494" t="s">
        <v>557</v>
      </c>
      <c r="U529" s="510" t="s">
        <v>1495</v>
      </c>
      <c r="V529" s="532">
        <v>44343</v>
      </c>
      <c r="W529" s="528"/>
      <c r="X529" s="528"/>
      <c r="Y529" s="528"/>
      <c r="Z529" s="510" t="s">
        <v>1405</v>
      </c>
      <c r="AA529" s="546" t="s">
        <v>7855</v>
      </c>
      <c r="AB529" s="702">
        <v>544.04</v>
      </c>
      <c r="AC529" s="600" t="s">
        <v>7855</v>
      </c>
      <c r="AD529" s="30"/>
      <c r="AE529" s="30"/>
      <c r="AF529" s="30"/>
      <c r="AG529" s="30"/>
      <c r="AH529" s="30"/>
      <c r="AI529" s="30"/>
      <c r="AJ529" s="30"/>
      <c r="AK529" s="30"/>
      <c r="AL529" s="30"/>
      <c r="AM529" s="30"/>
      <c r="AN529" s="30"/>
      <c r="AO529" s="30"/>
      <c r="AP529" s="30"/>
      <c r="AQ529" s="30"/>
      <c r="AR529" s="30"/>
      <c r="AS529" s="30"/>
      <c r="AT529" s="30"/>
      <c r="AU529" s="30"/>
      <c r="AV529" s="30"/>
      <c r="AW529" s="30"/>
      <c r="AX529" s="30"/>
      <c r="AY529" s="30"/>
      <c r="AZ529" s="30"/>
      <c r="BA529" s="30"/>
      <c r="BB529" s="30"/>
      <c r="BC529" s="30"/>
      <c r="BD529" s="30"/>
      <c r="BE529" s="30"/>
      <c r="BF529" s="30"/>
      <c r="BG529" s="30"/>
      <c r="BH529" s="30"/>
      <c r="BI529" s="30"/>
      <c r="BJ529" s="30"/>
      <c r="BK529" s="30"/>
      <c r="BL529" s="30"/>
      <c r="BM529" s="30"/>
      <c r="BN529" s="30"/>
      <c r="BO529" s="30"/>
      <c r="BP529" s="30"/>
      <c r="BQ529" s="30"/>
      <c r="BR529" s="30"/>
      <c r="BS529" s="30"/>
      <c r="BT529" s="30"/>
      <c r="BU529" s="30"/>
      <c r="BV529" s="30"/>
      <c r="BW529" s="30"/>
      <c r="BX529" s="30"/>
      <c r="BY529" s="30"/>
      <c r="BZ529" s="30"/>
      <c r="CA529" s="30"/>
      <c r="CB529" s="30"/>
      <c r="CC529" s="30"/>
      <c r="CD529" s="30"/>
      <c r="CE529" s="30"/>
      <c r="CF529" s="30"/>
      <c r="CG529" s="30"/>
      <c r="CH529" s="30"/>
      <c r="CI529" s="30"/>
      <c r="CJ529" s="30"/>
      <c r="CK529" s="30"/>
      <c r="CL529" s="30"/>
      <c r="CM529" s="30"/>
      <c r="CN529" s="30"/>
      <c r="CO529" s="30"/>
      <c r="CP529" s="30"/>
      <c r="CQ529" s="30"/>
      <c r="CR529" s="30"/>
      <c r="CS529" s="30"/>
      <c r="CT529" s="30"/>
      <c r="CU529" s="30"/>
      <c r="CV529" s="30"/>
      <c r="CW529" s="30"/>
      <c r="CX529" s="30"/>
      <c r="CY529" s="30"/>
      <c r="CZ529" s="30"/>
      <c r="DA529" s="30"/>
      <c r="DB529" s="30"/>
      <c r="DC529" s="30"/>
      <c r="DD529" s="30"/>
      <c r="DE529" s="30"/>
      <c r="DF529" s="30"/>
      <c r="DG529" s="30"/>
      <c r="DH529" s="30"/>
      <c r="DI529" s="30"/>
      <c r="DJ529" s="30"/>
      <c r="DK529" s="30"/>
      <c r="DL529" s="30"/>
      <c r="DM529" s="30"/>
      <c r="DN529" s="30"/>
      <c r="DO529" s="30"/>
      <c r="DP529" s="30"/>
      <c r="DQ529" s="30"/>
      <c r="DR529" s="30"/>
      <c r="DS529" s="30"/>
      <c r="DT529" s="30"/>
      <c r="DU529" s="30"/>
      <c r="DV529" s="30"/>
      <c r="DW529" s="30"/>
      <c r="DX529" s="30"/>
      <c r="DY529" s="30"/>
      <c r="DZ529" s="30"/>
      <c r="EA529" s="30"/>
      <c r="EB529" s="30"/>
      <c r="EC529" s="30"/>
      <c r="ED529" s="30"/>
      <c r="EE529" s="30"/>
      <c r="EF529" s="30"/>
      <c r="EG529" s="30"/>
      <c r="EH529" s="30"/>
      <c r="EI529" s="30"/>
      <c r="EJ529" s="30"/>
      <c r="EK529" s="30"/>
      <c r="EL529" s="30"/>
      <c r="EM529" s="30"/>
      <c r="EN529" s="30"/>
      <c r="EO529" s="30"/>
      <c r="EP529" s="30"/>
      <c r="EQ529" s="30"/>
      <c r="ER529" s="30"/>
      <c r="ES529" s="30"/>
      <c r="ET529" s="30"/>
      <c r="EU529" s="30"/>
      <c r="EV529" s="30"/>
      <c r="EW529" s="30"/>
      <c r="EX529" s="30"/>
      <c r="EY529" s="30"/>
      <c r="EZ529" s="30"/>
      <c r="FA529" s="30"/>
      <c r="FB529" s="30"/>
      <c r="FC529" s="30"/>
      <c r="FD529" s="30"/>
      <c r="FE529" s="30"/>
      <c r="FF529" s="30"/>
      <c r="FG529" s="30"/>
      <c r="FH529" s="30"/>
      <c r="FI529" s="30"/>
      <c r="FJ529" s="30"/>
      <c r="FK529" s="30"/>
      <c r="FL529" s="30"/>
      <c r="FM529" s="30"/>
      <c r="FN529" s="30"/>
      <c r="FO529" s="30"/>
      <c r="FP529" s="30"/>
      <c r="FQ529" s="30"/>
      <c r="FR529" s="30"/>
      <c r="FS529" s="30"/>
      <c r="FT529" s="30"/>
      <c r="FU529" s="30"/>
      <c r="FV529" s="30"/>
      <c r="FW529" s="30"/>
      <c r="FX529" s="30"/>
      <c r="FY529" s="30"/>
      <c r="FZ529" s="30"/>
      <c r="GA529" s="30"/>
      <c r="GB529" s="30"/>
      <c r="GC529" s="30"/>
      <c r="GD529" s="30"/>
      <c r="GE529" s="30"/>
      <c r="GF529" s="30"/>
      <c r="GG529" s="30"/>
      <c r="GH529" s="30"/>
      <c r="GI529" s="30"/>
      <c r="GJ529" s="30"/>
      <c r="GK529" s="30"/>
      <c r="GL529" s="30"/>
      <c r="GM529" s="30"/>
      <c r="GN529" s="30"/>
      <c r="GO529" s="30"/>
      <c r="GP529" s="30"/>
      <c r="GQ529" s="30"/>
      <c r="GR529" s="30"/>
      <c r="GS529" s="30"/>
      <c r="GT529" s="30"/>
      <c r="GU529" s="30"/>
      <c r="GV529" s="30"/>
      <c r="GW529" s="30"/>
      <c r="GX529" s="30"/>
      <c r="GY529" s="30"/>
      <c r="GZ529" s="30"/>
      <c r="HA529" s="30"/>
      <c r="HB529" s="30"/>
      <c r="HC529" s="30"/>
      <c r="HD529" s="30"/>
      <c r="HE529" s="30"/>
      <c r="HF529" s="30"/>
      <c r="HG529" s="30"/>
      <c r="HH529" s="30"/>
      <c r="HI529" s="30"/>
      <c r="HJ529" s="30"/>
      <c r="HK529" s="30"/>
      <c r="HL529" s="30"/>
      <c r="HM529" s="30"/>
      <c r="HN529" s="30"/>
      <c r="HO529" s="30"/>
      <c r="HP529" s="30"/>
      <c r="HQ529" s="30"/>
      <c r="HR529" s="30"/>
      <c r="HS529" s="30"/>
      <c r="HT529" s="30"/>
      <c r="HU529" s="30"/>
      <c r="HV529" s="30"/>
      <c r="HW529" s="30"/>
      <c r="HX529" s="30"/>
      <c r="HY529" s="30"/>
      <c r="HZ529" s="30"/>
      <c r="IA529" s="30"/>
      <c r="IB529" s="30"/>
      <c r="IC529" s="30"/>
      <c r="ID529" s="30"/>
      <c r="IE529" s="30"/>
      <c r="IF529" s="30"/>
      <c r="IG529" s="30"/>
      <c r="IH529" s="30"/>
      <c r="II529" s="30"/>
      <c r="IJ529" s="30"/>
      <c r="IK529" s="30"/>
      <c r="IL529" s="30"/>
      <c r="IM529" s="30"/>
      <c r="IN529" s="30"/>
      <c r="IO529" s="30"/>
      <c r="IP529" s="30"/>
      <c r="IQ529" s="30"/>
      <c r="IR529" s="30"/>
      <c r="IS529" s="30"/>
      <c r="IT529" s="30"/>
      <c r="IU529" s="30"/>
      <c r="IV529" s="30"/>
      <c r="IW529" s="30"/>
      <c r="IX529" s="30"/>
      <c r="IY529" s="30"/>
      <c r="IZ529" s="30"/>
      <c r="JA529" s="30"/>
      <c r="JB529" s="30"/>
      <c r="JC529" s="30"/>
      <c r="JD529" s="30"/>
      <c r="JE529" s="30"/>
      <c r="JF529" s="30"/>
      <c r="JG529" s="30"/>
      <c r="JH529" s="30"/>
      <c r="JI529" s="30"/>
      <c r="JJ529" s="30"/>
      <c r="JK529" s="30"/>
      <c r="JL529" s="30"/>
      <c r="JM529" s="30"/>
      <c r="JN529" s="30"/>
      <c r="JO529" s="30"/>
      <c r="JP529" s="30"/>
      <c r="JQ529" s="30"/>
      <c r="JR529" s="30"/>
      <c r="JS529" s="30"/>
      <c r="JT529" s="30"/>
      <c r="JU529" s="30"/>
      <c r="JV529" s="30"/>
      <c r="JW529" s="30"/>
      <c r="JX529" s="30"/>
      <c r="JY529" s="30"/>
      <c r="JZ529" s="30"/>
      <c r="KA529" s="30"/>
      <c r="KB529" s="30"/>
      <c r="KC529" s="30"/>
      <c r="KD529" s="30"/>
      <c r="KE529" s="30"/>
      <c r="KF529" s="30"/>
      <c r="KG529" s="30"/>
      <c r="KH529" s="30"/>
      <c r="KI529" s="30"/>
      <c r="KJ529" s="30"/>
      <c r="KK529" s="30"/>
      <c r="KL529" s="30"/>
      <c r="KM529" s="30"/>
      <c r="KN529" s="30"/>
      <c r="KO529" s="30"/>
      <c r="KP529" s="30"/>
      <c r="KQ529" s="30"/>
      <c r="KR529" s="30"/>
      <c r="KS529" s="30"/>
      <c r="KT529" s="30"/>
      <c r="KU529" s="30"/>
      <c r="KV529" s="30"/>
      <c r="KW529" s="30"/>
      <c r="KX529" s="30"/>
      <c r="KY529" s="30"/>
      <c r="KZ529" s="30"/>
      <c r="LA529" s="30"/>
      <c r="LB529" s="30"/>
      <c r="LC529" s="30"/>
      <c r="LD529" s="30"/>
      <c r="LE529" s="30"/>
      <c r="LF529" s="30"/>
      <c r="LG529" s="30"/>
      <c r="LH529" s="30"/>
      <c r="LI529" s="30"/>
      <c r="LJ529" s="30"/>
      <c r="LK529" s="30"/>
      <c r="LL529" s="30"/>
      <c r="LM529" s="30"/>
      <c r="LN529" s="30"/>
      <c r="LO529" s="30"/>
      <c r="LP529" s="30"/>
      <c r="LQ529" s="30"/>
      <c r="LR529" s="30"/>
      <c r="LS529" s="30"/>
      <c r="LT529" s="30"/>
    </row>
    <row r="530" spans="1:332" s="31" customFormat="1" ht="94.5" x14ac:dyDescent="0.25">
      <c r="A530" s="697" t="str">
        <f>CONCATENATE(MUEBLES2[[#This Row],[No..]],"-",MUEBLES2[[#This Row],[No. Area ]],"-",MUEBLES2[[#This Row],[No. Del Bien ]],"-",MUEBLES2[[#This Row],[No. Consecutivo del Bien ]],"-",MUEBLES2[[#This Row],[No. de inventario]])</f>
        <v>01-14-015-001-0524</v>
      </c>
      <c r="B530" s="495"/>
      <c r="C530" s="495" t="s">
        <v>7247</v>
      </c>
      <c r="D530" s="494" t="s">
        <v>4060</v>
      </c>
      <c r="E530" s="495" t="str">
        <f>VLOOKUP(MUEBLES2[[#This Row],[No..]],EDIFICIOS[],2,FALSE)</f>
        <v>PALACIO MUNICIPAL</v>
      </c>
      <c r="F530" s="495" t="str">
        <f>VLOOKUP(MUEBLES2[[#This Row],[No..]],EDIFICIOS[],3,FALSE)</f>
        <v>PALACIO MUNICIPAL, S/N, COLONIA CENTRO</v>
      </c>
      <c r="G530" s="496" t="s">
        <v>4259</v>
      </c>
      <c r="H530" s="494" t="str">
        <f>VLOOKUP(MUEBLES2[[#This Row],[No. Area ]],AREAS[],2,FALSE)</f>
        <v>ADMINISTRACIÓN MUNICIPAL</v>
      </c>
      <c r="I530" s="496" t="str">
        <f>VLOOKUP(MUEBLES2[[#This Row],[No. Area ]],AREAS[],5,FALSE)</f>
        <v>C. DAVID PÉREZ ALONSO</v>
      </c>
      <c r="J530" s="496"/>
      <c r="K530" s="494" t="e">
        <f>VLOOKUP(MUEBLES2[[#This Row],[Núm. De nomina]],PERSONAL[],2,FALSE)</f>
        <v>#N/A</v>
      </c>
      <c r="L530" s="496" t="e">
        <f>VLOOKUP(MUEBLES2[[#This Row],[Núm. De nomina]],PERSONAL[],3,FALSE)</f>
        <v>#N/A</v>
      </c>
      <c r="M530" s="494" t="s">
        <v>4706</v>
      </c>
      <c r="N530" s="530" t="s">
        <v>4692</v>
      </c>
      <c r="O530" s="497" t="str">
        <f>VLOOKUP(MUEBLES2[[#This Row],[No. Del Bien ]],BIENES[],2,FALSE)</f>
        <v>ARNÉS DE POSICIONAMIENTO</v>
      </c>
      <c r="P530" s="499" t="s">
        <v>1496</v>
      </c>
      <c r="Q530" s="529" t="s">
        <v>5466</v>
      </c>
      <c r="R530" s="494" t="s">
        <v>557</v>
      </c>
      <c r="S530" s="494" t="s">
        <v>557</v>
      </c>
      <c r="T530" s="494" t="s">
        <v>557</v>
      </c>
      <c r="U530" s="510" t="s">
        <v>1495</v>
      </c>
      <c r="V530" s="532">
        <v>44343</v>
      </c>
      <c r="W530" s="528"/>
      <c r="X530" s="528"/>
      <c r="Y530" s="528"/>
      <c r="Z530" s="510" t="s">
        <v>1405</v>
      </c>
      <c r="AA530" s="546" t="s">
        <v>7855</v>
      </c>
      <c r="AB530" s="702">
        <v>1044</v>
      </c>
      <c r="AC530" s="600" t="s">
        <v>7855</v>
      </c>
      <c r="AD530" s="30"/>
      <c r="AE530" s="30"/>
      <c r="AF530" s="30"/>
      <c r="AG530" s="30"/>
      <c r="AH530" s="30"/>
      <c r="AI530" s="30"/>
      <c r="AJ530" s="30"/>
      <c r="AK530" s="30"/>
      <c r="AL530" s="30"/>
      <c r="AM530" s="30"/>
      <c r="AN530" s="30"/>
      <c r="AO530" s="30"/>
      <c r="AP530" s="30"/>
      <c r="AQ530" s="30"/>
      <c r="AR530" s="30"/>
      <c r="AS530" s="30"/>
      <c r="AT530" s="30"/>
      <c r="AU530" s="30"/>
      <c r="AV530" s="30"/>
      <c r="AW530" s="30"/>
      <c r="AX530" s="30"/>
      <c r="AY530" s="30"/>
      <c r="AZ530" s="30"/>
      <c r="BA530" s="30"/>
      <c r="BB530" s="30"/>
      <c r="BC530" s="30"/>
      <c r="BD530" s="30"/>
      <c r="BE530" s="30"/>
      <c r="BF530" s="30"/>
      <c r="BG530" s="30"/>
      <c r="BH530" s="30"/>
      <c r="BI530" s="30"/>
      <c r="BJ530" s="30"/>
      <c r="BK530" s="30"/>
      <c r="BL530" s="30"/>
      <c r="BM530" s="30"/>
      <c r="BN530" s="30"/>
      <c r="BO530" s="30"/>
      <c r="BP530" s="30"/>
      <c r="BQ530" s="30"/>
      <c r="BR530" s="30"/>
      <c r="BS530" s="30"/>
      <c r="BT530" s="30"/>
      <c r="BU530" s="30"/>
      <c r="BV530" s="30"/>
      <c r="BW530" s="30"/>
      <c r="BX530" s="30"/>
      <c r="BY530" s="30"/>
      <c r="BZ530" s="30"/>
      <c r="CA530" s="30"/>
      <c r="CB530" s="30"/>
      <c r="CC530" s="30"/>
      <c r="CD530" s="30"/>
      <c r="CE530" s="30"/>
      <c r="CF530" s="30"/>
      <c r="CG530" s="30"/>
      <c r="CH530" s="30"/>
      <c r="CI530" s="30"/>
      <c r="CJ530" s="30"/>
      <c r="CK530" s="30"/>
      <c r="CL530" s="30"/>
      <c r="CM530" s="30"/>
      <c r="CN530" s="30"/>
      <c r="CO530" s="30"/>
      <c r="CP530" s="30"/>
      <c r="CQ530" s="30"/>
      <c r="CR530" s="30"/>
      <c r="CS530" s="30"/>
      <c r="CT530" s="30"/>
      <c r="CU530" s="30"/>
      <c r="CV530" s="30"/>
      <c r="CW530" s="30"/>
      <c r="CX530" s="30"/>
      <c r="CY530" s="30"/>
      <c r="CZ530" s="30"/>
      <c r="DA530" s="30"/>
      <c r="DB530" s="30"/>
      <c r="DC530" s="30"/>
      <c r="DD530" s="30"/>
      <c r="DE530" s="30"/>
      <c r="DF530" s="30"/>
      <c r="DG530" s="30"/>
      <c r="DH530" s="30"/>
      <c r="DI530" s="30"/>
      <c r="DJ530" s="30"/>
      <c r="DK530" s="30"/>
      <c r="DL530" s="30"/>
      <c r="DM530" s="30"/>
      <c r="DN530" s="30"/>
      <c r="DO530" s="30"/>
      <c r="DP530" s="30"/>
      <c r="DQ530" s="30"/>
      <c r="DR530" s="30"/>
      <c r="DS530" s="30"/>
      <c r="DT530" s="30"/>
      <c r="DU530" s="30"/>
      <c r="DV530" s="30"/>
      <c r="DW530" s="30"/>
      <c r="DX530" s="30"/>
      <c r="DY530" s="30"/>
      <c r="DZ530" s="30"/>
      <c r="EA530" s="30"/>
      <c r="EB530" s="30"/>
      <c r="EC530" s="30"/>
      <c r="ED530" s="30"/>
      <c r="EE530" s="30"/>
      <c r="EF530" s="30"/>
      <c r="EG530" s="30"/>
      <c r="EH530" s="30"/>
      <c r="EI530" s="30"/>
      <c r="EJ530" s="30"/>
      <c r="EK530" s="30"/>
      <c r="EL530" s="30"/>
      <c r="EM530" s="30"/>
      <c r="EN530" s="30"/>
      <c r="EO530" s="30"/>
      <c r="EP530" s="30"/>
      <c r="EQ530" s="30"/>
      <c r="ER530" s="30"/>
      <c r="ES530" s="30"/>
      <c r="ET530" s="30"/>
      <c r="EU530" s="30"/>
      <c r="EV530" s="30"/>
      <c r="EW530" s="30"/>
      <c r="EX530" s="30"/>
      <c r="EY530" s="30"/>
      <c r="EZ530" s="30"/>
      <c r="FA530" s="30"/>
      <c r="FB530" s="30"/>
      <c r="FC530" s="30"/>
      <c r="FD530" s="30"/>
      <c r="FE530" s="30"/>
      <c r="FF530" s="30"/>
      <c r="FG530" s="30"/>
      <c r="FH530" s="30"/>
      <c r="FI530" s="30"/>
      <c r="FJ530" s="30"/>
      <c r="FK530" s="30"/>
      <c r="FL530" s="30"/>
      <c r="FM530" s="30"/>
      <c r="FN530" s="30"/>
      <c r="FO530" s="30"/>
      <c r="FP530" s="30"/>
      <c r="FQ530" s="30"/>
      <c r="FR530" s="30"/>
      <c r="FS530" s="30"/>
      <c r="FT530" s="30"/>
      <c r="FU530" s="30"/>
      <c r="FV530" s="30"/>
      <c r="FW530" s="30"/>
      <c r="FX530" s="30"/>
      <c r="FY530" s="30"/>
      <c r="FZ530" s="30"/>
      <c r="GA530" s="30"/>
      <c r="GB530" s="30"/>
      <c r="GC530" s="30"/>
      <c r="GD530" s="30"/>
      <c r="GE530" s="30"/>
      <c r="GF530" s="30"/>
      <c r="GG530" s="30"/>
      <c r="GH530" s="30"/>
      <c r="GI530" s="30"/>
      <c r="GJ530" s="30"/>
      <c r="GK530" s="30"/>
      <c r="GL530" s="30"/>
      <c r="GM530" s="30"/>
      <c r="GN530" s="30"/>
      <c r="GO530" s="30"/>
      <c r="GP530" s="30"/>
      <c r="GQ530" s="30"/>
      <c r="GR530" s="30"/>
      <c r="GS530" s="30"/>
      <c r="GT530" s="30"/>
      <c r="GU530" s="30"/>
      <c r="GV530" s="30"/>
      <c r="GW530" s="30"/>
      <c r="GX530" s="30"/>
      <c r="GY530" s="30"/>
      <c r="GZ530" s="30"/>
      <c r="HA530" s="30"/>
      <c r="HB530" s="30"/>
      <c r="HC530" s="30"/>
      <c r="HD530" s="30"/>
      <c r="HE530" s="30"/>
      <c r="HF530" s="30"/>
      <c r="HG530" s="30"/>
      <c r="HH530" s="30"/>
      <c r="HI530" s="30"/>
      <c r="HJ530" s="30"/>
      <c r="HK530" s="30"/>
      <c r="HL530" s="30"/>
      <c r="HM530" s="30"/>
      <c r="HN530" s="30"/>
      <c r="HO530" s="30"/>
      <c r="HP530" s="30"/>
      <c r="HQ530" s="30"/>
      <c r="HR530" s="30"/>
      <c r="HS530" s="30"/>
      <c r="HT530" s="30"/>
      <c r="HU530" s="30"/>
      <c r="HV530" s="30"/>
      <c r="HW530" s="30"/>
      <c r="HX530" s="30"/>
      <c r="HY530" s="30"/>
      <c r="HZ530" s="30"/>
      <c r="IA530" s="30"/>
      <c r="IB530" s="30"/>
      <c r="IC530" s="30"/>
      <c r="ID530" s="30"/>
      <c r="IE530" s="30"/>
      <c r="IF530" s="30"/>
      <c r="IG530" s="30"/>
      <c r="IH530" s="30"/>
      <c r="II530" s="30"/>
      <c r="IJ530" s="30"/>
      <c r="IK530" s="30"/>
      <c r="IL530" s="30"/>
      <c r="IM530" s="30"/>
      <c r="IN530" s="30"/>
      <c r="IO530" s="30"/>
      <c r="IP530" s="30"/>
      <c r="IQ530" s="30"/>
      <c r="IR530" s="30"/>
      <c r="IS530" s="30"/>
      <c r="IT530" s="30"/>
      <c r="IU530" s="30"/>
      <c r="IV530" s="30"/>
      <c r="IW530" s="30"/>
      <c r="IX530" s="30"/>
      <c r="IY530" s="30"/>
      <c r="IZ530" s="30"/>
      <c r="JA530" s="30"/>
      <c r="JB530" s="30"/>
      <c r="JC530" s="30"/>
      <c r="JD530" s="30"/>
      <c r="JE530" s="30"/>
      <c r="JF530" s="30"/>
      <c r="JG530" s="30"/>
      <c r="JH530" s="30"/>
      <c r="JI530" s="30"/>
      <c r="JJ530" s="30"/>
      <c r="JK530" s="30"/>
      <c r="JL530" s="30"/>
      <c r="JM530" s="30"/>
      <c r="JN530" s="30"/>
      <c r="JO530" s="30"/>
      <c r="JP530" s="30"/>
      <c r="JQ530" s="30"/>
      <c r="JR530" s="30"/>
      <c r="JS530" s="30"/>
      <c r="JT530" s="30"/>
      <c r="JU530" s="30"/>
      <c r="JV530" s="30"/>
      <c r="JW530" s="30"/>
      <c r="JX530" s="30"/>
      <c r="JY530" s="30"/>
      <c r="JZ530" s="30"/>
      <c r="KA530" s="30"/>
      <c r="KB530" s="30"/>
      <c r="KC530" s="30"/>
      <c r="KD530" s="30"/>
      <c r="KE530" s="30"/>
      <c r="KF530" s="30"/>
      <c r="KG530" s="30"/>
      <c r="KH530" s="30"/>
      <c r="KI530" s="30"/>
      <c r="KJ530" s="30"/>
      <c r="KK530" s="30"/>
      <c r="KL530" s="30"/>
      <c r="KM530" s="30"/>
      <c r="KN530" s="30"/>
      <c r="KO530" s="30"/>
      <c r="KP530" s="30"/>
      <c r="KQ530" s="30"/>
      <c r="KR530" s="30"/>
      <c r="KS530" s="30"/>
      <c r="KT530" s="30"/>
      <c r="KU530" s="30"/>
      <c r="KV530" s="30"/>
      <c r="KW530" s="30"/>
      <c r="KX530" s="30"/>
      <c r="KY530" s="30"/>
      <c r="KZ530" s="30"/>
      <c r="LA530" s="30"/>
      <c r="LB530" s="30"/>
      <c r="LC530" s="30"/>
      <c r="LD530" s="30"/>
      <c r="LE530" s="30"/>
      <c r="LF530" s="30"/>
      <c r="LG530" s="30"/>
      <c r="LH530" s="30"/>
      <c r="LI530" s="30"/>
      <c r="LJ530" s="30"/>
      <c r="LK530" s="30"/>
      <c r="LL530" s="30"/>
      <c r="LM530" s="30"/>
      <c r="LN530" s="30"/>
      <c r="LO530" s="30"/>
      <c r="LP530" s="30"/>
      <c r="LQ530" s="30"/>
      <c r="LR530" s="30"/>
      <c r="LS530" s="30"/>
      <c r="LT530" s="30"/>
    </row>
    <row r="531" spans="1:332" s="31" customFormat="1" ht="94.5" x14ac:dyDescent="0.25">
      <c r="A531" s="697" t="str">
        <f>CONCATENATE(MUEBLES2[[#This Row],[No..]],"-",MUEBLES2[[#This Row],[No. Area ]],"-",MUEBLES2[[#This Row],[No. Del Bien ]],"-",MUEBLES2[[#This Row],[No. Consecutivo del Bien ]],"-",MUEBLES2[[#This Row],[No. de inventario]])</f>
        <v>01-14-235-003-0525</v>
      </c>
      <c r="B531" s="495"/>
      <c r="C531" s="495" t="s">
        <v>7248</v>
      </c>
      <c r="D531" s="494" t="s">
        <v>4060</v>
      </c>
      <c r="E531" s="495" t="str">
        <f>VLOOKUP(MUEBLES2[[#This Row],[No..]],EDIFICIOS[],2,FALSE)</f>
        <v>PALACIO MUNICIPAL</v>
      </c>
      <c r="F531" s="495" t="str">
        <f>VLOOKUP(MUEBLES2[[#This Row],[No..]],EDIFICIOS[],3,FALSE)</f>
        <v>PALACIO MUNICIPAL, S/N, COLONIA CENTRO</v>
      </c>
      <c r="G531" s="496" t="s">
        <v>4259</v>
      </c>
      <c r="H531" s="494" t="str">
        <f>VLOOKUP(MUEBLES2[[#This Row],[No. Area ]],AREAS[],2,FALSE)</f>
        <v>ADMINISTRACIÓN MUNICIPAL</v>
      </c>
      <c r="I531" s="496" t="str">
        <f>VLOOKUP(MUEBLES2[[#This Row],[No. Area ]],AREAS[],5,FALSE)</f>
        <v>C. DAVID PÉREZ ALONSO</v>
      </c>
      <c r="J531" s="496"/>
      <c r="K531" s="494" t="e">
        <f>VLOOKUP(MUEBLES2[[#This Row],[Núm. De nomina]],PERSONAL[],2,FALSE)</f>
        <v>#N/A</v>
      </c>
      <c r="L531" s="496" t="e">
        <f>VLOOKUP(MUEBLES2[[#This Row],[Núm. De nomina]],PERSONAL[],3,FALSE)</f>
        <v>#N/A</v>
      </c>
      <c r="M531" s="494" t="s">
        <v>4868</v>
      </c>
      <c r="N531" s="530" t="s">
        <v>4694</v>
      </c>
      <c r="O531" s="497" t="str">
        <f>VLOOKUP(MUEBLES2[[#This Row],[No. Del Bien ]],BIENES[],2,FALSE)</f>
        <v>PINZAS PARA ELECTRICISTA</v>
      </c>
      <c r="P531" s="499" t="s">
        <v>1497</v>
      </c>
      <c r="Q531" s="529" t="s">
        <v>5467</v>
      </c>
      <c r="R531" s="494" t="s">
        <v>1498</v>
      </c>
      <c r="S531" s="494" t="s">
        <v>557</v>
      </c>
      <c r="T531" s="494" t="s">
        <v>557</v>
      </c>
      <c r="U531" s="510" t="s">
        <v>1495</v>
      </c>
      <c r="V531" s="532">
        <v>44343</v>
      </c>
      <c r="W531" s="528"/>
      <c r="X531" s="528"/>
      <c r="Y531" s="528"/>
      <c r="Z531" s="510" t="s">
        <v>1405</v>
      </c>
      <c r="AA531" s="546" t="s">
        <v>7855</v>
      </c>
      <c r="AB531" s="702">
        <v>545.20000000000005</v>
      </c>
      <c r="AC531" s="600" t="s">
        <v>7855</v>
      </c>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c r="BC531" s="30"/>
      <c r="BD531" s="30"/>
      <c r="BE531" s="30"/>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0"/>
      <c r="CE531" s="30"/>
      <c r="CF531" s="30"/>
      <c r="CG531" s="30"/>
      <c r="CH531" s="30"/>
      <c r="CI531" s="30"/>
      <c r="CJ531" s="30"/>
      <c r="CK531" s="30"/>
      <c r="CL531" s="30"/>
      <c r="CM531" s="30"/>
      <c r="CN531" s="30"/>
      <c r="CO531" s="30"/>
      <c r="CP531" s="30"/>
      <c r="CQ531" s="30"/>
      <c r="CR531" s="30"/>
      <c r="CS531" s="30"/>
      <c r="CT531" s="30"/>
      <c r="CU531" s="30"/>
      <c r="CV531" s="30"/>
      <c r="CW531" s="30"/>
      <c r="CX531" s="30"/>
      <c r="CY531" s="30"/>
      <c r="CZ531" s="30"/>
      <c r="DA531" s="30"/>
      <c r="DB531" s="30"/>
      <c r="DC531" s="30"/>
      <c r="DD531" s="30"/>
      <c r="DE531" s="30"/>
      <c r="DF531" s="30"/>
      <c r="DG531" s="30"/>
      <c r="DH531" s="30"/>
      <c r="DI531" s="30"/>
      <c r="DJ531" s="30"/>
      <c r="DK531" s="30"/>
      <c r="DL531" s="30"/>
      <c r="DM531" s="30"/>
      <c r="DN531" s="30"/>
      <c r="DO531" s="30"/>
      <c r="DP531" s="30"/>
      <c r="DQ531" s="30"/>
      <c r="DR531" s="30"/>
      <c r="DS531" s="30"/>
      <c r="DT531" s="30"/>
      <c r="DU531" s="30"/>
      <c r="DV531" s="30"/>
      <c r="DW531" s="30"/>
      <c r="DX531" s="30"/>
      <c r="DY531" s="30"/>
      <c r="DZ531" s="30"/>
      <c r="EA531" s="30"/>
      <c r="EB531" s="30"/>
      <c r="EC531" s="30"/>
      <c r="ED531" s="30"/>
      <c r="EE531" s="30"/>
      <c r="EF531" s="30"/>
      <c r="EG531" s="30"/>
      <c r="EH531" s="30"/>
      <c r="EI531" s="30"/>
      <c r="EJ531" s="30"/>
      <c r="EK531" s="30"/>
      <c r="EL531" s="30"/>
      <c r="EM531" s="30"/>
      <c r="EN531" s="30"/>
      <c r="EO531" s="30"/>
      <c r="EP531" s="30"/>
      <c r="EQ531" s="30"/>
      <c r="ER531" s="30"/>
      <c r="ES531" s="30"/>
      <c r="ET531" s="30"/>
      <c r="EU531" s="30"/>
      <c r="EV531" s="30"/>
      <c r="EW531" s="30"/>
      <c r="EX531" s="30"/>
      <c r="EY531" s="30"/>
      <c r="EZ531" s="30"/>
      <c r="FA531" s="30"/>
      <c r="FB531" s="30"/>
      <c r="FC531" s="30"/>
      <c r="FD531" s="30"/>
      <c r="FE531" s="30"/>
      <c r="FF531" s="30"/>
      <c r="FG531" s="30"/>
      <c r="FH531" s="30"/>
      <c r="FI531" s="30"/>
      <c r="FJ531" s="30"/>
      <c r="FK531" s="30"/>
      <c r="FL531" s="30"/>
      <c r="FM531" s="30"/>
      <c r="FN531" s="30"/>
      <c r="FO531" s="30"/>
      <c r="FP531" s="30"/>
      <c r="FQ531" s="30"/>
      <c r="FR531" s="30"/>
      <c r="FS531" s="30"/>
      <c r="FT531" s="30"/>
      <c r="FU531" s="30"/>
      <c r="FV531" s="30"/>
      <c r="FW531" s="30"/>
      <c r="FX531" s="30"/>
      <c r="FY531" s="30"/>
      <c r="FZ531" s="30"/>
      <c r="GA531" s="30"/>
      <c r="GB531" s="30"/>
      <c r="GC531" s="30"/>
      <c r="GD531" s="30"/>
      <c r="GE531" s="30"/>
      <c r="GF531" s="30"/>
      <c r="GG531" s="30"/>
      <c r="GH531" s="30"/>
      <c r="GI531" s="30"/>
      <c r="GJ531" s="30"/>
      <c r="GK531" s="30"/>
      <c r="GL531" s="30"/>
      <c r="GM531" s="30"/>
      <c r="GN531" s="30"/>
      <c r="GO531" s="30"/>
      <c r="GP531" s="30"/>
      <c r="GQ531" s="30"/>
      <c r="GR531" s="30"/>
      <c r="GS531" s="30"/>
      <c r="GT531" s="30"/>
      <c r="GU531" s="30"/>
      <c r="GV531" s="30"/>
      <c r="GW531" s="30"/>
      <c r="GX531" s="30"/>
      <c r="GY531" s="30"/>
      <c r="GZ531" s="30"/>
      <c r="HA531" s="30"/>
      <c r="HB531" s="30"/>
      <c r="HC531" s="30"/>
      <c r="HD531" s="30"/>
      <c r="HE531" s="30"/>
      <c r="HF531" s="30"/>
      <c r="HG531" s="30"/>
      <c r="HH531" s="30"/>
      <c r="HI531" s="30"/>
      <c r="HJ531" s="30"/>
      <c r="HK531" s="30"/>
      <c r="HL531" s="30"/>
      <c r="HM531" s="30"/>
      <c r="HN531" s="30"/>
      <c r="HO531" s="30"/>
      <c r="HP531" s="30"/>
      <c r="HQ531" s="30"/>
      <c r="HR531" s="30"/>
      <c r="HS531" s="30"/>
      <c r="HT531" s="30"/>
      <c r="HU531" s="30"/>
      <c r="HV531" s="30"/>
      <c r="HW531" s="30"/>
      <c r="HX531" s="30"/>
      <c r="HY531" s="30"/>
      <c r="HZ531" s="30"/>
      <c r="IA531" s="30"/>
      <c r="IB531" s="30"/>
      <c r="IC531" s="30"/>
      <c r="ID531" s="30"/>
      <c r="IE531" s="30"/>
      <c r="IF531" s="30"/>
      <c r="IG531" s="30"/>
      <c r="IH531" s="30"/>
      <c r="II531" s="30"/>
      <c r="IJ531" s="30"/>
      <c r="IK531" s="30"/>
      <c r="IL531" s="30"/>
      <c r="IM531" s="30"/>
      <c r="IN531" s="30"/>
      <c r="IO531" s="30"/>
      <c r="IP531" s="30"/>
      <c r="IQ531" s="30"/>
      <c r="IR531" s="30"/>
      <c r="IS531" s="30"/>
      <c r="IT531" s="30"/>
      <c r="IU531" s="30"/>
      <c r="IV531" s="30"/>
      <c r="IW531" s="30"/>
      <c r="IX531" s="30"/>
      <c r="IY531" s="30"/>
      <c r="IZ531" s="30"/>
      <c r="JA531" s="30"/>
      <c r="JB531" s="30"/>
      <c r="JC531" s="30"/>
      <c r="JD531" s="30"/>
      <c r="JE531" s="30"/>
      <c r="JF531" s="30"/>
      <c r="JG531" s="30"/>
      <c r="JH531" s="30"/>
      <c r="JI531" s="30"/>
      <c r="JJ531" s="30"/>
      <c r="JK531" s="30"/>
      <c r="JL531" s="30"/>
      <c r="JM531" s="30"/>
      <c r="JN531" s="30"/>
      <c r="JO531" s="30"/>
      <c r="JP531" s="30"/>
      <c r="JQ531" s="30"/>
      <c r="JR531" s="30"/>
      <c r="JS531" s="30"/>
      <c r="JT531" s="30"/>
      <c r="JU531" s="30"/>
      <c r="JV531" s="30"/>
      <c r="JW531" s="30"/>
      <c r="JX531" s="30"/>
      <c r="JY531" s="30"/>
      <c r="JZ531" s="30"/>
      <c r="KA531" s="30"/>
      <c r="KB531" s="30"/>
      <c r="KC531" s="30"/>
      <c r="KD531" s="30"/>
      <c r="KE531" s="30"/>
      <c r="KF531" s="30"/>
      <c r="KG531" s="30"/>
      <c r="KH531" s="30"/>
      <c r="KI531" s="30"/>
      <c r="KJ531" s="30"/>
      <c r="KK531" s="30"/>
      <c r="KL531" s="30"/>
      <c r="KM531" s="30"/>
      <c r="KN531" s="30"/>
      <c r="KO531" s="30"/>
      <c r="KP531" s="30"/>
      <c r="KQ531" s="30"/>
      <c r="KR531" s="30"/>
      <c r="KS531" s="30"/>
      <c r="KT531" s="30"/>
      <c r="KU531" s="30"/>
      <c r="KV531" s="30"/>
      <c r="KW531" s="30"/>
      <c r="KX531" s="30"/>
      <c r="KY531" s="30"/>
      <c r="KZ531" s="30"/>
      <c r="LA531" s="30"/>
      <c r="LB531" s="30"/>
      <c r="LC531" s="30"/>
      <c r="LD531" s="30"/>
      <c r="LE531" s="30"/>
      <c r="LF531" s="30"/>
      <c r="LG531" s="30"/>
      <c r="LH531" s="30"/>
      <c r="LI531" s="30"/>
      <c r="LJ531" s="30"/>
      <c r="LK531" s="30"/>
      <c r="LL531" s="30"/>
      <c r="LM531" s="30"/>
      <c r="LN531" s="30"/>
      <c r="LO531" s="30"/>
      <c r="LP531" s="30"/>
      <c r="LQ531" s="30"/>
      <c r="LR531" s="30"/>
      <c r="LS531" s="30"/>
      <c r="LT531" s="30"/>
    </row>
    <row r="532" spans="1:332" s="31" customFormat="1" ht="94.5" x14ac:dyDescent="0.25">
      <c r="A532" s="677" t="str">
        <f>CONCATENATE(MUEBLES2[[#This Row],[No..]],"-",MUEBLES2[[#This Row],[No. Area ]],"-",MUEBLES2[[#This Row],[No. Del Bien ]],"-",MUEBLES2[[#This Row],[No. Consecutivo del Bien ]],"-",MUEBLES2[[#This Row],[No. de inventario]])</f>
        <v>01-14-063-001-0526</v>
      </c>
      <c r="B532" s="495"/>
      <c r="C532" s="495" t="s">
        <v>7249</v>
      </c>
      <c r="D532" s="494" t="s">
        <v>4060</v>
      </c>
      <c r="E532" s="495" t="str">
        <f>VLOOKUP(MUEBLES2[[#This Row],[No..]],EDIFICIOS[],2,FALSE)</f>
        <v>PALACIO MUNICIPAL</v>
      </c>
      <c r="F532" s="495" t="str">
        <f>VLOOKUP(MUEBLES2[[#This Row],[No..]],EDIFICIOS[],3,FALSE)</f>
        <v>PALACIO MUNICIPAL, S/N, COLONIA CENTRO</v>
      </c>
      <c r="G532" s="496" t="s">
        <v>4259</v>
      </c>
      <c r="H532" s="494" t="str">
        <f>VLOOKUP(MUEBLES2[[#This Row],[No. Area ]],AREAS[],2,FALSE)</f>
        <v>ADMINISTRACIÓN MUNICIPAL</v>
      </c>
      <c r="I532" s="496" t="str">
        <f>VLOOKUP(MUEBLES2[[#This Row],[No. Area ]],AREAS[],5,FALSE)</f>
        <v>C. DAVID PÉREZ ALONSO</v>
      </c>
      <c r="J532" s="496"/>
      <c r="K532" s="494" t="e">
        <f>VLOOKUP(MUEBLES2[[#This Row],[Núm. De nomina]],PERSONAL[],2,FALSE)</f>
        <v>#N/A</v>
      </c>
      <c r="L532" s="496" t="e">
        <f>VLOOKUP(MUEBLES2[[#This Row],[Núm. De nomina]],PERSONAL[],3,FALSE)</f>
        <v>#N/A</v>
      </c>
      <c r="M532" s="494" t="s">
        <v>4754</v>
      </c>
      <c r="N532" s="530" t="s">
        <v>4692</v>
      </c>
      <c r="O532" s="497" t="str">
        <f>VLOOKUP(MUEBLES2[[#This Row],[No. Del Bien ]],BIENES[],2,FALSE)</f>
        <v>CASCO</v>
      </c>
      <c r="P532" s="499" t="s">
        <v>1499</v>
      </c>
      <c r="Q532" s="529" t="s">
        <v>5468</v>
      </c>
      <c r="R532" s="494" t="s">
        <v>557</v>
      </c>
      <c r="S532" s="494" t="s">
        <v>557</v>
      </c>
      <c r="T532" s="494" t="s">
        <v>557</v>
      </c>
      <c r="U532" s="494"/>
      <c r="V532" s="532">
        <v>44343</v>
      </c>
      <c r="W532" s="528"/>
      <c r="X532" s="528"/>
      <c r="Y532" s="528"/>
      <c r="Z532" s="510" t="s">
        <v>1405</v>
      </c>
      <c r="AA532" s="510"/>
      <c r="AB532" s="702">
        <v>150.80000000000001</v>
      </c>
      <c r="AC532" s="600" t="s">
        <v>1495</v>
      </c>
      <c r="AD532" s="30"/>
      <c r="AE532" s="30"/>
      <c r="AF532" s="30"/>
      <c r="AG532" s="30"/>
      <c r="AH532" s="30"/>
      <c r="AI532" s="30"/>
      <c r="AJ532" s="30"/>
      <c r="AK532" s="30"/>
      <c r="AL532" s="30"/>
      <c r="AM532" s="30"/>
      <c r="AN532" s="30"/>
      <c r="AO532" s="30"/>
      <c r="AP532" s="30"/>
      <c r="AQ532" s="30"/>
      <c r="AR532" s="30"/>
      <c r="AS532" s="30"/>
      <c r="AT532" s="30"/>
      <c r="AU532" s="30"/>
      <c r="AV532" s="30"/>
      <c r="AW532" s="30"/>
      <c r="AX532" s="30"/>
      <c r="AY532" s="30"/>
      <c r="AZ532" s="30"/>
      <c r="BA532" s="30"/>
      <c r="BB532" s="30"/>
      <c r="BC532" s="30"/>
      <c r="BD532" s="30"/>
      <c r="BE532" s="30"/>
      <c r="BF532" s="30"/>
      <c r="BG532" s="30"/>
      <c r="BH532" s="30"/>
      <c r="BI532" s="30"/>
      <c r="BJ532" s="30"/>
      <c r="BK532" s="30"/>
      <c r="BL532" s="30"/>
      <c r="BM532" s="30"/>
      <c r="BN532" s="30"/>
      <c r="BO532" s="30"/>
      <c r="BP532" s="30"/>
      <c r="BQ532" s="30"/>
      <c r="BR532" s="30"/>
      <c r="BS532" s="30"/>
      <c r="BT532" s="30"/>
      <c r="BU532" s="30"/>
      <c r="BV532" s="30"/>
      <c r="BW532" s="30"/>
      <c r="BX532" s="30"/>
      <c r="BY532" s="30"/>
      <c r="BZ532" s="30"/>
      <c r="CA532" s="30"/>
      <c r="CB532" s="30"/>
      <c r="CC532" s="30"/>
      <c r="CD532" s="30"/>
      <c r="CE532" s="30"/>
      <c r="CF532" s="30"/>
      <c r="CG532" s="30"/>
      <c r="CH532" s="30"/>
      <c r="CI532" s="30"/>
      <c r="CJ532" s="30"/>
      <c r="CK532" s="30"/>
      <c r="CL532" s="30"/>
      <c r="CM532" s="30"/>
      <c r="CN532" s="30"/>
      <c r="CO532" s="30"/>
      <c r="CP532" s="30"/>
      <c r="CQ532" s="30"/>
      <c r="CR532" s="30"/>
      <c r="CS532" s="30"/>
      <c r="CT532" s="30"/>
      <c r="CU532" s="30"/>
      <c r="CV532" s="30"/>
      <c r="CW532" s="30"/>
      <c r="CX532" s="30"/>
      <c r="CY532" s="30"/>
      <c r="CZ532" s="30"/>
      <c r="DA532" s="30"/>
      <c r="DB532" s="30"/>
      <c r="DC532" s="30"/>
      <c r="DD532" s="30"/>
      <c r="DE532" s="30"/>
      <c r="DF532" s="30"/>
      <c r="DG532" s="30"/>
      <c r="DH532" s="30"/>
      <c r="DI532" s="30"/>
      <c r="DJ532" s="30"/>
      <c r="DK532" s="30"/>
      <c r="DL532" s="30"/>
      <c r="DM532" s="30"/>
      <c r="DN532" s="30"/>
      <c r="DO532" s="30"/>
      <c r="DP532" s="30"/>
      <c r="DQ532" s="30"/>
      <c r="DR532" s="30"/>
      <c r="DS532" s="30"/>
      <c r="DT532" s="30"/>
      <c r="DU532" s="30"/>
      <c r="DV532" s="30"/>
      <c r="DW532" s="30"/>
      <c r="DX532" s="30"/>
      <c r="DY532" s="30"/>
      <c r="DZ532" s="30"/>
      <c r="EA532" s="30"/>
      <c r="EB532" s="30"/>
      <c r="EC532" s="30"/>
      <c r="ED532" s="30"/>
      <c r="EE532" s="30"/>
      <c r="EF532" s="30"/>
      <c r="EG532" s="30"/>
      <c r="EH532" s="30"/>
      <c r="EI532" s="30"/>
      <c r="EJ532" s="30"/>
      <c r="EK532" s="30"/>
      <c r="EL532" s="30"/>
      <c r="EM532" s="30"/>
      <c r="EN532" s="30"/>
      <c r="EO532" s="30"/>
      <c r="EP532" s="30"/>
      <c r="EQ532" s="30"/>
      <c r="ER532" s="30"/>
      <c r="ES532" s="30"/>
      <c r="ET532" s="30"/>
      <c r="EU532" s="30"/>
      <c r="EV532" s="30"/>
      <c r="EW532" s="30"/>
      <c r="EX532" s="30"/>
      <c r="EY532" s="30"/>
      <c r="EZ532" s="30"/>
      <c r="FA532" s="30"/>
      <c r="FB532" s="30"/>
      <c r="FC532" s="30"/>
      <c r="FD532" s="30"/>
      <c r="FE532" s="30"/>
      <c r="FF532" s="30"/>
      <c r="FG532" s="30"/>
      <c r="FH532" s="30"/>
      <c r="FI532" s="30"/>
      <c r="FJ532" s="30"/>
      <c r="FK532" s="30"/>
      <c r="FL532" s="30"/>
      <c r="FM532" s="30"/>
      <c r="FN532" s="30"/>
      <c r="FO532" s="30"/>
      <c r="FP532" s="30"/>
      <c r="FQ532" s="30"/>
      <c r="FR532" s="30"/>
      <c r="FS532" s="30"/>
      <c r="FT532" s="30"/>
      <c r="FU532" s="30"/>
      <c r="FV532" s="30"/>
      <c r="FW532" s="30"/>
      <c r="FX532" s="30"/>
      <c r="FY532" s="30"/>
      <c r="FZ532" s="30"/>
      <c r="GA532" s="30"/>
      <c r="GB532" s="30"/>
      <c r="GC532" s="30"/>
      <c r="GD532" s="30"/>
      <c r="GE532" s="30"/>
      <c r="GF532" s="30"/>
      <c r="GG532" s="30"/>
      <c r="GH532" s="30"/>
      <c r="GI532" s="30"/>
      <c r="GJ532" s="30"/>
      <c r="GK532" s="30"/>
      <c r="GL532" s="30"/>
      <c r="GM532" s="30"/>
      <c r="GN532" s="30"/>
      <c r="GO532" s="30"/>
      <c r="GP532" s="30"/>
      <c r="GQ532" s="30"/>
      <c r="GR532" s="30"/>
      <c r="GS532" s="30"/>
      <c r="GT532" s="30"/>
      <c r="GU532" s="30"/>
      <c r="GV532" s="30"/>
      <c r="GW532" s="30"/>
      <c r="GX532" s="30"/>
      <c r="GY532" s="30"/>
      <c r="GZ532" s="30"/>
      <c r="HA532" s="30"/>
      <c r="HB532" s="30"/>
      <c r="HC532" s="30"/>
      <c r="HD532" s="30"/>
      <c r="HE532" s="30"/>
      <c r="HF532" s="30"/>
      <c r="HG532" s="30"/>
      <c r="HH532" s="30"/>
      <c r="HI532" s="30"/>
      <c r="HJ532" s="30"/>
      <c r="HK532" s="30"/>
      <c r="HL532" s="30"/>
      <c r="HM532" s="30"/>
      <c r="HN532" s="30"/>
      <c r="HO532" s="30"/>
      <c r="HP532" s="30"/>
      <c r="HQ532" s="30"/>
      <c r="HR532" s="30"/>
      <c r="HS532" s="30"/>
      <c r="HT532" s="30"/>
      <c r="HU532" s="30"/>
      <c r="HV532" s="30"/>
      <c r="HW532" s="30"/>
      <c r="HX532" s="30"/>
      <c r="HY532" s="30"/>
      <c r="HZ532" s="30"/>
      <c r="IA532" s="30"/>
      <c r="IB532" s="30"/>
      <c r="IC532" s="30"/>
      <c r="ID532" s="30"/>
      <c r="IE532" s="30"/>
      <c r="IF532" s="30"/>
      <c r="IG532" s="30"/>
      <c r="IH532" s="30"/>
      <c r="II532" s="30"/>
      <c r="IJ532" s="30"/>
      <c r="IK532" s="30"/>
      <c r="IL532" s="30"/>
      <c r="IM532" s="30"/>
      <c r="IN532" s="30"/>
      <c r="IO532" s="30"/>
      <c r="IP532" s="30"/>
      <c r="IQ532" s="30"/>
      <c r="IR532" s="30"/>
      <c r="IS532" s="30"/>
      <c r="IT532" s="30"/>
      <c r="IU532" s="30"/>
      <c r="IV532" s="30"/>
      <c r="IW532" s="30"/>
      <c r="IX532" s="30"/>
      <c r="IY532" s="30"/>
      <c r="IZ532" s="30"/>
      <c r="JA532" s="30"/>
      <c r="JB532" s="30"/>
      <c r="JC532" s="30"/>
      <c r="JD532" s="30"/>
      <c r="JE532" s="30"/>
      <c r="JF532" s="30"/>
      <c r="JG532" s="30"/>
      <c r="JH532" s="30"/>
      <c r="JI532" s="30"/>
      <c r="JJ532" s="30"/>
      <c r="JK532" s="30"/>
      <c r="JL532" s="30"/>
      <c r="JM532" s="30"/>
      <c r="JN532" s="30"/>
      <c r="JO532" s="30"/>
      <c r="JP532" s="30"/>
      <c r="JQ532" s="30"/>
      <c r="JR532" s="30"/>
      <c r="JS532" s="30"/>
      <c r="JT532" s="30"/>
      <c r="JU532" s="30"/>
      <c r="JV532" s="30"/>
      <c r="JW532" s="30"/>
      <c r="JX532" s="30"/>
      <c r="JY532" s="30"/>
      <c r="JZ532" s="30"/>
      <c r="KA532" s="30"/>
      <c r="KB532" s="30"/>
      <c r="KC532" s="30"/>
      <c r="KD532" s="30"/>
      <c r="KE532" s="30"/>
      <c r="KF532" s="30"/>
      <c r="KG532" s="30"/>
      <c r="KH532" s="30"/>
      <c r="KI532" s="30"/>
      <c r="KJ532" s="30"/>
      <c r="KK532" s="30"/>
      <c r="KL532" s="30"/>
      <c r="KM532" s="30"/>
      <c r="KN532" s="30"/>
      <c r="KO532" s="30"/>
      <c r="KP532" s="30"/>
      <c r="KQ532" s="30"/>
      <c r="KR532" s="30"/>
      <c r="KS532" s="30"/>
      <c r="KT532" s="30"/>
      <c r="KU532" s="30"/>
      <c r="KV532" s="30"/>
      <c r="KW532" s="30"/>
      <c r="KX532" s="30"/>
      <c r="KY532" s="30"/>
      <c r="KZ532" s="30"/>
      <c r="LA532" s="30"/>
      <c r="LB532" s="30"/>
      <c r="LC532" s="30"/>
      <c r="LD532" s="30"/>
      <c r="LE532" s="30"/>
      <c r="LF532" s="30"/>
      <c r="LG532" s="30"/>
      <c r="LH532" s="30"/>
      <c r="LI532" s="30"/>
      <c r="LJ532" s="30"/>
      <c r="LK532" s="30"/>
      <c r="LL532" s="30"/>
      <c r="LM532" s="30"/>
      <c r="LN532" s="30"/>
      <c r="LO532" s="30"/>
      <c r="LP532" s="30"/>
      <c r="LQ532" s="30"/>
      <c r="LR532" s="30"/>
      <c r="LS532" s="30"/>
      <c r="LT532" s="30"/>
    </row>
    <row r="533" spans="1:332" s="31" customFormat="1" ht="94.5" x14ac:dyDescent="0.25">
      <c r="A533" s="677" t="str">
        <f>CONCATENATE(MUEBLES2[[#This Row],[No..]],"-",MUEBLES2[[#This Row],[No. Area ]],"-",MUEBLES2[[#This Row],[No. Del Bien ]],"-",MUEBLES2[[#This Row],[No. Consecutivo del Bien ]],"-",MUEBLES2[[#This Row],[No. de inventario]])</f>
        <v>01-14-063-002-0527</v>
      </c>
      <c r="B533" s="495"/>
      <c r="C533" s="495" t="s">
        <v>7250</v>
      </c>
      <c r="D533" s="494" t="s">
        <v>4060</v>
      </c>
      <c r="E533" s="495" t="str">
        <f>VLOOKUP(MUEBLES2[[#This Row],[No..]],EDIFICIOS[],2,FALSE)</f>
        <v>PALACIO MUNICIPAL</v>
      </c>
      <c r="F533" s="495" t="str">
        <f>VLOOKUP(MUEBLES2[[#This Row],[No..]],EDIFICIOS[],3,FALSE)</f>
        <v>PALACIO MUNICIPAL, S/N, COLONIA CENTRO</v>
      </c>
      <c r="G533" s="496" t="s">
        <v>4259</v>
      </c>
      <c r="H533" s="494" t="str">
        <f>VLOOKUP(MUEBLES2[[#This Row],[No. Area ]],AREAS[],2,FALSE)</f>
        <v>ADMINISTRACIÓN MUNICIPAL</v>
      </c>
      <c r="I533" s="496" t="str">
        <f>VLOOKUP(MUEBLES2[[#This Row],[No. Area ]],AREAS[],5,FALSE)</f>
        <v>C. DAVID PÉREZ ALONSO</v>
      </c>
      <c r="J533" s="496"/>
      <c r="K533" s="494" t="e">
        <f>VLOOKUP(MUEBLES2[[#This Row],[Núm. De nomina]],PERSONAL[],2,FALSE)</f>
        <v>#N/A</v>
      </c>
      <c r="L533" s="496" t="e">
        <f>VLOOKUP(MUEBLES2[[#This Row],[Núm. De nomina]],PERSONAL[],3,FALSE)</f>
        <v>#N/A</v>
      </c>
      <c r="M533" s="494" t="s">
        <v>4754</v>
      </c>
      <c r="N533" s="530" t="s">
        <v>4693</v>
      </c>
      <c r="O533" s="497" t="str">
        <f>VLOOKUP(MUEBLES2[[#This Row],[No. Del Bien ]],BIENES[],2,FALSE)</f>
        <v>CASCO</v>
      </c>
      <c r="P533" s="499" t="s">
        <v>1499</v>
      </c>
      <c r="Q533" s="529" t="s">
        <v>5469</v>
      </c>
      <c r="R533" s="494" t="s">
        <v>557</v>
      </c>
      <c r="S533" s="494" t="s">
        <v>557</v>
      </c>
      <c r="T533" s="494" t="s">
        <v>557</v>
      </c>
      <c r="U533" s="494"/>
      <c r="V533" s="532">
        <v>44343</v>
      </c>
      <c r="W533" s="528"/>
      <c r="X533" s="528"/>
      <c r="Y533" s="528"/>
      <c r="Z533" s="510" t="s">
        <v>1405</v>
      </c>
      <c r="AA533" s="510"/>
      <c r="AB533" s="702">
        <v>150.80000000000001</v>
      </c>
      <c r="AC533" s="600" t="s">
        <v>1495</v>
      </c>
      <c r="AD533" s="30"/>
      <c r="AE533" s="30"/>
      <c r="AF533" s="30"/>
      <c r="AG533" s="30"/>
      <c r="AH533" s="30"/>
      <c r="AI533" s="30"/>
      <c r="AJ533" s="30"/>
      <c r="AK533" s="30"/>
      <c r="AL533" s="30"/>
      <c r="AM533" s="30"/>
      <c r="AN533" s="30"/>
      <c r="AO533" s="30"/>
      <c r="AP533" s="30"/>
      <c r="AQ533" s="30"/>
      <c r="AR533" s="30"/>
      <c r="AS533" s="30"/>
      <c r="AT533" s="30"/>
      <c r="AU533" s="30"/>
      <c r="AV533" s="30"/>
      <c r="AW533" s="30"/>
      <c r="AX533" s="30"/>
      <c r="AY533" s="30"/>
      <c r="AZ533" s="30"/>
      <c r="BA533" s="30"/>
      <c r="BB533" s="30"/>
      <c r="BC533" s="30"/>
      <c r="BD533" s="30"/>
      <c r="BE533" s="30"/>
      <c r="BF533" s="30"/>
      <c r="BG533" s="30"/>
      <c r="BH533" s="30"/>
      <c r="BI533" s="30"/>
      <c r="BJ533" s="30"/>
      <c r="BK533" s="30"/>
      <c r="BL533" s="30"/>
      <c r="BM533" s="30"/>
      <c r="BN533" s="30"/>
      <c r="BO533" s="30"/>
      <c r="BP533" s="30"/>
      <c r="BQ533" s="30"/>
      <c r="BR533" s="30"/>
      <c r="BS533" s="30"/>
      <c r="BT533" s="30"/>
      <c r="BU533" s="30"/>
      <c r="BV533" s="30"/>
      <c r="BW533" s="30"/>
      <c r="BX533" s="30"/>
      <c r="BY533" s="30"/>
      <c r="BZ533" s="30"/>
      <c r="CA533" s="30"/>
      <c r="CB533" s="30"/>
      <c r="CC533" s="30"/>
      <c r="CD533" s="30"/>
      <c r="CE533" s="30"/>
      <c r="CF533" s="30"/>
      <c r="CG533" s="30"/>
      <c r="CH533" s="30"/>
      <c r="CI533" s="30"/>
      <c r="CJ533" s="30"/>
      <c r="CK533" s="30"/>
      <c r="CL533" s="30"/>
      <c r="CM533" s="30"/>
      <c r="CN533" s="30"/>
      <c r="CO533" s="30"/>
      <c r="CP533" s="30"/>
      <c r="CQ533" s="30"/>
      <c r="CR533" s="30"/>
      <c r="CS533" s="30"/>
      <c r="CT533" s="30"/>
      <c r="CU533" s="30"/>
      <c r="CV533" s="30"/>
      <c r="CW533" s="30"/>
      <c r="CX533" s="30"/>
      <c r="CY533" s="30"/>
      <c r="CZ533" s="30"/>
      <c r="DA533" s="30"/>
      <c r="DB533" s="30"/>
      <c r="DC533" s="30"/>
      <c r="DD533" s="30"/>
      <c r="DE533" s="30"/>
      <c r="DF533" s="30"/>
      <c r="DG533" s="30"/>
      <c r="DH533" s="30"/>
      <c r="DI533" s="30"/>
      <c r="DJ533" s="30"/>
      <c r="DK533" s="30"/>
      <c r="DL533" s="30"/>
      <c r="DM533" s="30"/>
      <c r="DN533" s="30"/>
      <c r="DO533" s="30"/>
      <c r="DP533" s="30"/>
      <c r="DQ533" s="30"/>
      <c r="DR533" s="30"/>
      <c r="DS533" s="30"/>
      <c r="DT533" s="30"/>
      <c r="DU533" s="30"/>
      <c r="DV533" s="30"/>
      <c r="DW533" s="30"/>
      <c r="DX533" s="30"/>
      <c r="DY533" s="30"/>
      <c r="DZ533" s="30"/>
      <c r="EA533" s="30"/>
      <c r="EB533" s="30"/>
      <c r="EC533" s="30"/>
      <c r="ED533" s="30"/>
      <c r="EE533" s="30"/>
      <c r="EF533" s="30"/>
      <c r="EG533" s="30"/>
      <c r="EH533" s="30"/>
      <c r="EI533" s="30"/>
      <c r="EJ533" s="30"/>
      <c r="EK533" s="30"/>
      <c r="EL533" s="30"/>
      <c r="EM533" s="30"/>
      <c r="EN533" s="30"/>
      <c r="EO533" s="30"/>
      <c r="EP533" s="30"/>
      <c r="EQ533" s="30"/>
      <c r="ER533" s="30"/>
      <c r="ES533" s="30"/>
      <c r="ET533" s="30"/>
      <c r="EU533" s="30"/>
      <c r="EV533" s="30"/>
      <c r="EW533" s="30"/>
      <c r="EX533" s="30"/>
      <c r="EY533" s="30"/>
      <c r="EZ533" s="30"/>
      <c r="FA533" s="30"/>
      <c r="FB533" s="30"/>
      <c r="FC533" s="30"/>
      <c r="FD533" s="30"/>
      <c r="FE533" s="30"/>
      <c r="FF533" s="30"/>
      <c r="FG533" s="30"/>
      <c r="FH533" s="30"/>
      <c r="FI533" s="30"/>
      <c r="FJ533" s="30"/>
      <c r="FK533" s="30"/>
      <c r="FL533" s="30"/>
      <c r="FM533" s="30"/>
      <c r="FN533" s="30"/>
      <c r="FO533" s="30"/>
      <c r="FP533" s="30"/>
      <c r="FQ533" s="30"/>
      <c r="FR533" s="30"/>
      <c r="FS533" s="30"/>
      <c r="FT533" s="30"/>
      <c r="FU533" s="30"/>
      <c r="FV533" s="30"/>
      <c r="FW533" s="30"/>
      <c r="FX533" s="30"/>
      <c r="FY533" s="30"/>
      <c r="FZ533" s="30"/>
      <c r="GA533" s="30"/>
      <c r="GB533" s="30"/>
      <c r="GC533" s="30"/>
      <c r="GD533" s="30"/>
      <c r="GE533" s="30"/>
      <c r="GF533" s="30"/>
      <c r="GG533" s="30"/>
      <c r="GH533" s="30"/>
      <c r="GI533" s="30"/>
      <c r="GJ533" s="30"/>
      <c r="GK533" s="30"/>
      <c r="GL533" s="30"/>
      <c r="GM533" s="30"/>
      <c r="GN533" s="30"/>
      <c r="GO533" s="30"/>
      <c r="GP533" s="30"/>
      <c r="GQ533" s="30"/>
      <c r="GR533" s="30"/>
      <c r="GS533" s="30"/>
      <c r="GT533" s="30"/>
      <c r="GU533" s="30"/>
      <c r="GV533" s="30"/>
      <c r="GW533" s="30"/>
      <c r="GX533" s="30"/>
      <c r="GY533" s="30"/>
      <c r="GZ533" s="30"/>
      <c r="HA533" s="30"/>
      <c r="HB533" s="30"/>
      <c r="HC533" s="30"/>
      <c r="HD533" s="30"/>
      <c r="HE533" s="30"/>
      <c r="HF533" s="30"/>
      <c r="HG533" s="30"/>
      <c r="HH533" s="30"/>
      <c r="HI533" s="30"/>
      <c r="HJ533" s="30"/>
      <c r="HK533" s="30"/>
      <c r="HL533" s="30"/>
      <c r="HM533" s="30"/>
      <c r="HN533" s="30"/>
      <c r="HO533" s="30"/>
      <c r="HP533" s="30"/>
      <c r="HQ533" s="30"/>
      <c r="HR533" s="30"/>
      <c r="HS533" s="30"/>
      <c r="HT533" s="30"/>
      <c r="HU533" s="30"/>
      <c r="HV533" s="30"/>
      <c r="HW533" s="30"/>
      <c r="HX533" s="30"/>
      <c r="HY533" s="30"/>
      <c r="HZ533" s="30"/>
      <c r="IA533" s="30"/>
      <c r="IB533" s="30"/>
      <c r="IC533" s="30"/>
      <c r="ID533" s="30"/>
      <c r="IE533" s="30"/>
      <c r="IF533" s="30"/>
      <c r="IG533" s="30"/>
      <c r="IH533" s="30"/>
      <c r="II533" s="30"/>
      <c r="IJ533" s="30"/>
      <c r="IK533" s="30"/>
      <c r="IL533" s="30"/>
      <c r="IM533" s="30"/>
      <c r="IN533" s="30"/>
      <c r="IO533" s="30"/>
      <c r="IP533" s="30"/>
      <c r="IQ533" s="30"/>
      <c r="IR533" s="30"/>
      <c r="IS533" s="30"/>
      <c r="IT533" s="30"/>
      <c r="IU533" s="30"/>
      <c r="IV533" s="30"/>
      <c r="IW533" s="30"/>
      <c r="IX533" s="30"/>
      <c r="IY533" s="30"/>
      <c r="IZ533" s="30"/>
      <c r="JA533" s="30"/>
      <c r="JB533" s="30"/>
      <c r="JC533" s="30"/>
      <c r="JD533" s="30"/>
      <c r="JE533" s="30"/>
      <c r="JF533" s="30"/>
      <c r="JG533" s="30"/>
      <c r="JH533" s="30"/>
      <c r="JI533" s="30"/>
      <c r="JJ533" s="30"/>
      <c r="JK533" s="30"/>
      <c r="JL533" s="30"/>
      <c r="JM533" s="30"/>
      <c r="JN533" s="30"/>
      <c r="JO533" s="30"/>
      <c r="JP533" s="30"/>
      <c r="JQ533" s="30"/>
      <c r="JR533" s="30"/>
      <c r="JS533" s="30"/>
      <c r="JT533" s="30"/>
      <c r="JU533" s="30"/>
      <c r="JV533" s="30"/>
      <c r="JW533" s="30"/>
      <c r="JX533" s="30"/>
      <c r="JY533" s="30"/>
      <c r="JZ533" s="30"/>
      <c r="KA533" s="30"/>
      <c r="KB533" s="30"/>
      <c r="KC533" s="30"/>
      <c r="KD533" s="30"/>
      <c r="KE533" s="30"/>
      <c r="KF533" s="30"/>
      <c r="KG533" s="30"/>
      <c r="KH533" s="30"/>
      <c r="KI533" s="30"/>
      <c r="KJ533" s="30"/>
      <c r="KK533" s="30"/>
      <c r="KL533" s="30"/>
      <c r="KM533" s="30"/>
      <c r="KN533" s="30"/>
      <c r="KO533" s="30"/>
      <c r="KP533" s="30"/>
      <c r="KQ533" s="30"/>
      <c r="KR533" s="30"/>
      <c r="KS533" s="30"/>
      <c r="KT533" s="30"/>
      <c r="KU533" s="30"/>
      <c r="KV533" s="30"/>
      <c r="KW533" s="30"/>
      <c r="KX533" s="30"/>
      <c r="KY533" s="30"/>
      <c r="KZ533" s="30"/>
      <c r="LA533" s="30"/>
      <c r="LB533" s="30"/>
      <c r="LC533" s="30"/>
      <c r="LD533" s="30"/>
      <c r="LE533" s="30"/>
      <c r="LF533" s="30"/>
      <c r="LG533" s="30"/>
      <c r="LH533" s="30"/>
      <c r="LI533" s="30"/>
      <c r="LJ533" s="30"/>
      <c r="LK533" s="30"/>
      <c r="LL533" s="30"/>
      <c r="LM533" s="30"/>
      <c r="LN533" s="30"/>
      <c r="LO533" s="30"/>
      <c r="LP533" s="30"/>
      <c r="LQ533" s="30"/>
      <c r="LR533" s="30"/>
      <c r="LS533" s="30"/>
      <c r="LT533" s="30"/>
    </row>
    <row r="534" spans="1:332" s="31" customFormat="1" ht="94.5" x14ac:dyDescent="0.25">
      <c r="A534" s="697" t="str">
        <f>CONCATENATE(MUEBLES2[[#This Row],[No..]],"-",MUEBLES2[[#This Row],[No. Area ]],"-",MUEBLES2[[#This Row],[No. Del Bien ]],"-",MUEBLES2[[#This Row],[No. Consecutivo del Bien ]],"-",MUEBLES2[[#This Row],[No. de inventario]])</f>
        <v>01-14-063-003-0528</v>
      </c>
      <c r="B534" s="495"/>
      <c r="C534" s="495" t="s">
        <v>7251</v>
      </c>
      <c r="D534" s="494" t="s">
        <v>4060</v>
      </c>
      <c r="E534" s="495" t="str">
        <f>VLOOKUP(MUEBLES2[[#This Row],[No..]],EDIFICIOS[],2,FALSE)</f>
        <v>PALACIO MUNICIPAL</v>
      </c>
      <c r="F534" s="495" t="str">
        <f>VLOOKUP(MUEBLES2[[#This Row],[No..]],EDIFICIOS[],3,FALSE)</f>
        <v>PALACIO MUNICIPAL, S/N, COLONIA CENTRO</v>
      </c>
      <c r="G534" s="496" t="s">
        <v>4259</v>
      </c>
      <c r="H534" s="494" t="str">
        <f>VLOOKUP(MUEBLES2[[#This Row],[No. Area ]],AREAS[],2,FALSE)</f>
        <v>ADMINISTRACIÓN MUNICIPAL</v>
      </c>
      <c r="I534" s="496" t="str">
        <f>VLOOKUP(MUEBLES2[[#This Row],[No. Area ]],AREAS[],5,FALSE)</f>
        <v>C. DAVID PÉREZ ALONSO</v>
      </c>
      <c r="J534" s="496"/>
      <c r="K534" s="494" t="e">
        <f>VLOOKUP(MUEBLES2[[#This Row],[Núm. De nomina]],PERSONAL[],2,FALSE)</f>
        <v>#N/A</v>
      </c>
      <c r="L534" s="496" t="e">
        <f>VLOOKUP(MUEBLES2[[#This Row],[Núm. De nomina]],PERSONAL[],3,FALSE)</f>
        <v>#N/A</v>
      </c>
      <c r="M534" s="494" t="s">
        <v>4754</v>
      </c>
      <c r="N534" s="530" t="s">
        <v>4694</v>
      </c>
      <c r="O534" s="497" t="str">
        <f>VLOOKUP(MUEBLES2[[#This Row],[No. Del Bien ]],BIENES[],2,FALSE)</f>
        <v>CASCO</v>
      </c>
      <c r="P534" s="499" t="s">
        <v>1499</v>
      </c>
      <c r="Q534" s="529" t="s">
        <v>5470</v>
      </c>
      <c r="R534" s="494" t="s">
        <v>557</v>
      </c>
      <c r="S534" s="494" t="s">
        <v>557</v>
      </c>
      <c r="T534" s="494" t="s">
        <v>557</v>
      </c>
      <c r="U534" s="510" t="s">
        <v>1495</v>
      </c>
      <c r="V534" s="532">
        <v>44343</v>
      </c>
      <c r="W534" s="528"/>
      <c r="X534" s="528"/>
      <c r="Y534" s="528"/>
      <c r="Z534" s="510" t="s">
        <v>1405</v>
      </c>
      <c r="AA534" s="546" t="s">
        <v>7855</v>
      </c>
      <c r="AB534" s="702">
        <v>150.80000000000001</v>
      </c>
      <c r="AC534" s="600" t="s">
        <v>7855</v>
      </c>
      <c r="AD534" s="30"/>
      <c r="AE534" s="30"/>
      <c r="AF534" s="30"/>
      <c r="AG534" s="30"/>
      <c r="AH534" s="30"/>
      <c r="AI534" s="30"/>
      <c r="AJ534" s="30"/>
      <c r="AK534" s="30"/>
      <c r="AL534" s="30"/>
      <c r="AM534" s="30"/>
      <c r="AN534" s="30"/>
      <c r="AO534" s="30"/>
      <c r="AP534" s="30"/>
      <c r="AQ534" s="30"/>
      <c r="AR534" s="30"/>
      <c r="AS534" s="30"/>
      <c r="AT534" s="30"/>
      <c r="AU534" s="30"/>
      <c r="AV534" s="30"/>
      <c r="AW534" s="30"/>
      <c r="AX534" s="30"/>
      <c r="AY534" s="30"/>
      <c r="AZ534" s="30"/>
      <c r="BA534" s="30"/>
      <c r="BB534" s="30"/>
      <c r="BC534" s="30"/>
      <c r="BD534" s="30"/>
      <c r="BE534" s="30"/>
      <c r="BF534" s="30"/>
      <c r="BG534" s="30"/>
      <c r="BH534" s="30"/>
      <c r="BI534" s="30"/>
      <c r="BJ534" s="30"/>
      <c r="BK534" s="30"/>
      <c r="BL534" s="30"/>
      <c r="BM534" s="30"/>
      <c r="BN534" s="30"/>
      <c r="BO534" s="30"/>
      <c r="BP534" s="30"/>
      <c r="BQ534" s="30"/>
      <c r="BR534" s="30"/>
      <c r="BS534" s="30"/>
      <c r="BT534" s="30"/>
      <c r="BU534" s="30"/>
      <c r="BV534" s="30"/>
      <c r="BW534" s="30"/>
      <c r="BX534" s="30"/>
      <c r="BY534" s="30"/>
      <c r="BZ534" s="30"/>
      <c r="CA534" s="30"/>
      <c r="CB534" s="30"/>
      <c r="CC534" s="30"/>
      <c r="CD534" s="30"/>
      <c r="CE534" s="30"/>
      <c r="CF534" s="30"/>
      <c r="CG534" s="30"/>
      <c r="CH534" s="30"/>
      <c r="CI534" s="30"/>
      <c r="CJ534" s="30"/>
      <c r="CK534" s="30"/>
      <c r="CL534" s="30"/>
      <c r="CM534" s="30"/>
      <c r="CN534" s="30"/>
      <c r="CO534" s="30"/>
      <c r="CP534" s="30"/>
      <c r="CQ534" s="30"/>
      <c r="CR534" s="30"/>
      <c r="CS534" s="30"/>
      <c r="CT534" s="30"/>
      <c r="CU534" s="30"/>
      <c r="CV534" s="30"/>
      <c r="CW534" s="30"/>
      <c r="CX534" s="30"/>
      <c r="CY534" s="30"/>
      <c r="CZ534" s="30"/>
      <c r="DA534" s="30"/>
      <c r="DB534" s="30"/>
      <c r="DC534" s="30"/>
      <c r="DD534" s="30"/>
      <c r="DE534" s="30"/>
      <c r="DF534" s="30"/>
      <c r="DG534" s="30"/>
      <c r="DH534" s="30"/>
      <c r="DI534" s="30"/>
      <c r="DJ534" s="30"/>
      <c r="DK534" s="30"/>
      <c r="DL534" s="30"/>
      <c r="DM534" s="30"/>
      <c r="DN534" s="30"/>
      <c r="DO534" s="30"/>
      <c r="DP534" s="30"/>
      <c r="DQ534" s="30"/>
      <c r="DR534" s="30"/>
      <c r="DS534" s="30"/>
      <c r="DT534" s="30"/>
      <c r="DU534" s="30"/>
      <c r="DV534" s="30"/>
      <c r="DW534" s="30"/>
      <c r="DX534" s="30"/>
      <c r="DY534" s="30"/>
      <c r="DZ534" s="30"/>
      <c r="EA534" s="30"/>
      <c r="EB534" s="30"/>
      <c r="EC534" s="30"/>
      <c r="ED534" s="30"/>
      <c r="EE534" s="30"/>
      <c r="EF534" s="30"/>
      <c r="EG534" s="30"/>
      <c r="EH534" s="30"/>
      <c r="EI534" s="30"/>
      <c r="EJ534" s="30"/>
      <c r="EK534" s="30"/>
      <c r="EL534" s="30"/>
      <c r="EM534" s="30"/>
      <c r="EN534" s="30"/>
      <c r="EO534" s="30"/>
      <c r="EP534" s="30"/>
      <c r="EQ534" s="30"/>
      <c r="ER534" s="30"/>
      <c r="ES534" s="30"/>
      <c r="ET534" s="30"/>
      <c r="EU534" s="30"/>
      <c r="EV534" s="30"/>
      <c r="EW534" s="30"/>
      <c r="EX534" s="30"/>
      <c r="EY534" s="30"/>
      <c r="EZ534" s="30"/>
      <c r="FA534" s="30"/>
      <c r="FB534" s="30"/>
      <c r="FC534" s="30"/>
      <c r="FD534" s="30"/>
      <c r="FE534" s="30"/>
      <c r="FF534" s="30"/>
      <c r="FG534" s="30"/>
      <c r="FH534" s="30"/>
      <c r="FI534" s="30"/>
      <c r="FJ534" s="30"/>
      <c r="FK534" s="30"/>
      <c r="FL534" s="30"/>
      <c r="FM534" s="30"/>
      <c r="FN534" s="30"/>
      <c r="FO534" s="30"/>
      <c r="FP534" s="30"/>
      <c r="FQ534" s="30"/>
      <c r="FR534" s="30"/>
      <c r="FS534" s="30"/>
      <c r="FT534" s="30"/>
      <c r="FU534" s="30"/>
      <c r="FV534" s="30"/>
      <c r="FW534" s="30"/>
      <c r="FX534" s="30"/>
      <c r="FY534" s="30"/>
      <c r="FZ534" s="30"/>
      <c r="GA534" s="30"/>
      <c r="GB534" s="30"/>
      <c r="GC534" s="30"/>
      <c r="GD534" s="30"/>
      <c r="GE534" s="30"/>
      <c r="GF534" s="30"/>
      <c r="GG534" s="30"/>
      <c r="GH534" s="30"/>
      <c r="GI534" s="30"/>
      <c r="GJ534" s="30"/>
      <c r="GK534" s="30"/>
      <c r="GL534" s="30"/>
      <c r="GM534" s="30"/>
      <c r="GN534" s="30"/>
      <c r="GO534" s="30"/>
      <c r="GP534" s="30"/>
      <c r="GQ534" s="30"/>
      <c r="GR534" s="30"/>
      <c r="GS534" s="30"/>
      <c r="GT534" s="30"/>
      <c r="GU534" s="30"/>
      <c r="GV534" s="30"/>
      <c r="GW534" s="30"/>
      <c r="GX534" s="30"/>
      <c r="GY534" s="30"/>
      <c r="GZ534" s="30"/>
      <c r="HA534" s="30"/>
      <c r="HB534" s="30"/>
      <c r="HC534" s="30"/>
      <c r="HD534" s="30"/>
      <c r="HE534" s="30"/>
      <c r="HF534" s="30"/>
      <c r="HG534" s="30"/>
      <c r="HH534" s="30"/>
      <c r="HI534" s="30"/>
      <c r="HJ534" s="30"/>
      <c r="HK534" s="30"/>
      <c r="HL534" s="30"/>
      <c r="HM534" s="30"/>
      <c r="HN534" s="30"/>
      <c r="HO534" s="30"/>
      <c r="HP534" s="30"/>
      <c r="HQ534" s="30"/>
      <c r="HR534" s="30"/>
      <c r="HS534" s="30"/>
      <c r="HT534" s="30"/>
      <c r="HU534" s="30"/>
      <c r="HV534" s="30"/>
      <c r="HW534" s="30"/>
      <c r="HX534" s="30"/>
      <c r="HY534" s="30"/>
      <c r="HZ534" s="30"/>
      <c r="IA534" s="30"/>
      <c r="IB534" s="30"/>
      <c r="IC534" s="30"/>
      <c r="ID534" s="30"/>
      <c r="IE534" s="30"/>
      <c r="IF534" s="30"/>
      <c r="IG534" s="30"/>
      <c r="IH534" s="30"/>
      <c r="II534" s="30"/>
      <c r="IJ534" s="30"/>
      <c r="IK534" s="30"/>
      <c r="IL534" s="30"/>
      <c r="IM534" s="30"/>
      <c r="IN534" s="30"/>
      <c r="IO534" s="30"/>
      <c r="IP534" s="30"/>
      <c r="IQ534" s="30"/>
      <c r="IR534" s="30"/>
      <c r="IS534" s="30"/>
      <c r="IT534" s="30"/>
      <c r="IU534" s="30"/>
      <c r="IV534" s="30"/>
      <c r="IW534" s="30"/>
      <c r="IX534" s="30"/>
      <c r="IY534" s="30"/>
      <c r="IZ534" s="30"/>
      <c r="JA534" s="30"/>
      <c r="JB534" s="30"/>
      <c r="JC534" s="30"/>
      <c r="JD534" s="30"/>
      <c r="JE534" s="30"/>
      <c r="JF534" s="30"/>
      <c r="JG534" s="30"/>
      <c r="JH534" s="30"/>
      <c r="JI534" s="30"/>
      <c r="JJ534" s="30"/>
      <c r="JK534" s="30"/>
      <c r="JL534" s="30"/>
      <c r="JM534" s="30"/>
      <c r="JN534" s="30"/>
      <c r="JO534" s="30"/>
      <c r="JP534" s="30"/>
      <c r="JQ534" s="30"/>
      <c r="JR534" s="30"/>
      <c r="JS534" s="30"/>
      <c r="JT534" s="30"/>
      <c r="JU534" s="30"/>
      <c r="JV534" s="30"/>
      <c r="JW534" s="30"/>
      <c r="JX534" s="30"/>
      <c r="JY534" s="30"/>
      <c r="JZ534" s="30"/>
      <c r="KA534" s="30"/>
      <c r="KB534" s="30"/>
      <c r="KC534" s="30"/>
      <c r="KD534" s="30"/>
      <c r="KE534" s="30"/>
      <c r="KF534" s="30"/>
      <c r="KG534" s="30"/>
      <c r="KH534" s="30"/>
      <c r="KI534" s="30"/>
      <c r="KJ534" s="30"/>
      <c r="KK534" s="30"/>
      <c r="KL534" s="30"/>
      <c r="KM534" s="30"/>
      <c r="KN534" s="30"/>
      <c r="KO534" s="30"/>
      <c r="KP534" s="30"/>
      <c r="KQ534" s="30"/>
      <c r="KR534" s="30"/>
      <c r="KS534" s="30"/>
      <c r="KT534" s="30"/>
      <c r="KU534" s="30"/>
      <c r="KV534" s="30"/>
      <c r="KW534" s="30"/>
      <c r="KX534" s="30"/>
      <c r="KY534" s="30"/>
      <c r="KZ534" s="30"/>
      <c r="LA534" s="30"/>
      <c r="LB534" s="30"/>
      <c r="LC534" s="30"/>
      <c r="LD534" s="30"/>
      <c r="LE534" s="30"/>
      <c r="LF534" s="30"/>
      <c r="LG534" s="30"/>
      <c r="LH534" s="30"/>
      <c r="LI534" s="30"/>
      <c r="LJ534" s="30"/>
      <c r="LK534" s="30"/>
      <c r="LL534" s="30"/>
      <c r="LM534" s="30"/>
      <c r="LN534" s="30"/>
      <c r="LO534" s="30"/>
      <c r="LP534" s="30"/>
      <c r="LQ534" s="30"/>
      <c r="LR534" s="30"/>
      <c r="LS534" s="30"/>
      <c r="LT534" s="30"/>
    </row>
    <row r="535" spans="1:332" s="31" customFormat="1" ht="94.5" x14ac:dyDescent="0.25">
      <c r="A535" s="677" t="str">
        <f>CONCATENATE(MUEBLES2[[#This Row],[No..]],"-",MUEBLES2[[#This Row],[No. Area ]],"-",MUEBLES2[[#This Row],[No. Del Bien ]],"-",MUEBLES2[[#This Row],[No. Consecutivo del Bien ]],"-",MUEBLES2[[#This Row],[No. de inventario]])</f>
        <v>01-14-249-001-0529</v>
      </c>
      <c r="B535" s="495"/>
      <c r="C535" s="495" t="s">
        <v>7252</v>
      </c>
      <c r="D535" s="494" t="s">
        <v>4060</v>
      </c>
      <c r="E535" s="495" t="str">
        <f>VLOOKUP(MUEBLES2[[#This Row],[No..]],EDIFICIOS[],2,FALSE)</f>
        <v>PALACIO MUNICIPAL</v>
      </c>
      <c r="F535" s="495" t="str">
        <f>VLOOKUP(MUEBLES2[[#This Row],[No..]],EDIFICIOS[],3,FALSE)</f>
        <v>PALACIO MUNICIPAL, S/N, COLONIA CENTRO</v>
      </c>
      <c r="G535" s="496" t="s">
        <v>4259</v>
      </c>
      <c r="H535" s="494" t="str">
        <f>VLOOKUP(MUEBLES2[[#This Row],[No. Area ]],AREAS[],2,FALSE)</f>
        <v>ADMINISTRACIÓN MUNICIPAL</v>
      </c>
      <c r="I535" s="496" t="str">
        <f>VLOOKUP(MUEBLES2[[#This Row],[No. Area ]],AREAS[],5,FALSE)</f>
        <v>C. DAVID PÉREZ ALONSO</v>
      </c>
      <c r="J535" s="496"/>
      <c r="K535" s="494" t="e">
        <f>VLOOKUP(MUEBLES2[[#This Row],[Núm. De nomina]],PERSONAL[],2,FALSE)</f>
        <v>#N/A</v>
      </c>
      <c r="L535" s="496" t="e">
        <f>VLOOKUP(MUEBLES2[[#This Row],[Núm. De nomina]],PERSONAL[],3,FALSE)</f>
        <v>#N/A</v>
      </c>
      <c r="M535" s="494" t="s">
        <v>4882</v>
      </c>
      <c r="N535" s="530" t="s">
        <v>4692</v>
      </c>
      <c r="O535" s="497" t="str">
        <f>VLOOKUP(MUEBLES2[[#This Row],[No. Del Bien ]],BIENES[],2,FALSE)</f>
        <v>PORTA HERRAMIENTA</v>
      </c>
      <c r="P535" s="499" t="s">
        <v>1500</v>
      </c>
      <c r="Q535" s="529" t="s">
        <v>5471</v>
      </c>
      <c r="R535" s="494" t="s">
        <v>557</v>
      </c>
      <c r="S535" s="494" t="s">
        <v>557</v>
      </c>
      <c r="T535" s="494" t="s">
        <v>557</v>
      </c>
      <c r="U535" s="494"/>
      <c r="V535" s="532">
        <v>44343</v>
      </c>
      <c r="W535" s="528"/>
      <c r="X535" s="528"/>
      <c r="Y535" s="528"/>
      <c r="Z535" s="510" t="s">
        <v>1405</v>
      </c>
      <c r="AA535" s="510"/>
      <c r="AB535" s="702">
        <v>458.2</v>
      </c>
      <c r="AC535" s="600" t="s">
        <v>1495</v>
      </c>
      <c r="AD535" s="30"/>
      <c r="AE535" s="30"/>
      <c r="AF535" s="30"/>
      <c r="AG535" s="30"/>
      <c r="AH535" s="30"/>
      <c r="AI535" s="30"/>
      <c r="AJ535" s="30"/>
      <c r="AK535" s="30"/>
      <c r="AL535" s="30"/>
      <c r="AM535" s="30"/>
      <c r="AN535" s="30"/>
      <c r="AO535" s="30"/>
      <c r="AP535" s="30"/>
      <c r="AQ535" s="30"/>
      <c r="AR535" s="30"/>
      <c r="AS535" s="30"/>
      <c r="AT535" s="30"/>
      <c r="AU535" s="30"/>
      <c r="AV535" s="30"/>
      <c r="AW535" s="30"/>
      <c r="AX535" s="30"/>
      <c r="AY535" s="30"/>
      <c r="AZ535" s="30"/>
      <c r="BA535" s="30"/>
      <c r="BB535" s="30"/>
      <c r="BC535" s="30"/>
      <c r="BD535" s="30"/>
      <c r="BE535" s="30"/>
      <c r="BF535" s="30"/>
      <c r="BG535" s="30"/>
      <c r="BH535" s="30"/>
      <c r="BI535" s="30"/>
      <c r="BJ535" s="30"/>
      <c r="BK535" s="30"/>
      <c r="BL535" s="30"/>
      <c r="BM535" s="30"/>
      <c r="BN535" s="30"/>
      <c r="BO535" s="30"/>
      <c r="BP535" s="30"/>
      <c r="BQ535" s="30"/>
      <c r="BR535" s="30"/>
      <c r="BS535" s="30"/>
      <c r="BT535" s="30"/>
      <c r="BU535" s="30"/>
      <c r="BV535" s="30"/>
      <c r="BW535" s="30"/>
      <c r="BX535" s="30"/>
      <c r="BY535" s="30"/>
      <c r="BZ535" s="30"/>
      <c r="CA535" s="30"/>
      <c r="CB535" s="30"/>
      <c r="CC535" s="30"/>
      <c r="CD535" s="30"/>
      <c r="CE535" s="30"/>
      <c r="CF535" s="30"/>
      <c r="CG535" s="30"/>
      <c r="CH535" s="30"/>
      <c r="CI535" s="30"/>
      <c r="CJ535" s="30"/>
      <c r="CK535" s="30"/>
      <c r="CL535" s="30"/>
      <c r="CM535" s="30"/>
      <c r="CN535" s="30"/>
      <c r="CO535" s="30"/>
      <c r="CP535" s="30"/>
      <c r="CQ535" s="30"/>
      <c r="CR535" s="30"/>
      <c r="CS535" s="30"/>
      <c r="CT535" s="30"/>
      <c r="CU535" s="30"/>
      <c r="CV535" s="30"/>
      <c r="CW535" s="30"/>
      <c r="CX535" s="30"/>
      <c r="CY535" s="30"/>
      <c r="CZ535" s="30"/>
      <c r="DA535" s="30"/>
      <c r="DB535" s="30"/>
      <c r="DC535" s="30"/>
      <c r="DD535" s="30"/>
      <c r="DE535" s="30"/>
      <c r="DF535" s="30"/>
      <c r="DG535" s="30"/>
      <c r="DH535" s="30"/>
      <c r="DI535" s="30"/>
      <c r="DJ535" s="30"/>
      <c r="DK535" s="30"/>
      <c r="DL535" s="30"/>
      <c r="DM535" s="30"/>
      <c r="DN535" s="30"/>
      <c r="DO535" s="30"/>
      <c r="DP535" s="30"/>
      <c r="DQ535" s="30"/>
      <c r="DR535" s="30"/>
      <c r="DS535" s="30"/>
      <c r="DT535" s="30"/>
      <c r="DU535" s="30"/>
      <c r="DV535" s="30"/>
      <c r="DW535" s="30"/>
      <c r="DX535" s="30"/>
      <c r="DY535" s="30"/>
      <c r="DZ535" s="30"/>
      <c r="EA535" s="30"/>
      <c r="EB535" s="30"/>
      <c r="EC535" s="30"/>
      <c r="ED535" s="30"/>
      <c r="EE535" s="30"/>
      <c r="EF535" s="30"/>
      <c r="EG535" s="30"/>
      <c r="EH535" s="30"/>
      <c r="EI535" s="30"/>
      <c r="EJ535" s="30"/>
      <c r="EK535" s="30"/>
      <c r="EL535" s="30"/>
      <c r="EM535" s="30"/>
      <c r="EN535" s="30"/>
      <c r="EO535" s="30"/>
      <c r="EP535" s="30"/>
      <c r="EQ535" s="30"/>
      <c r="ER535" s="30"/>
      <c r="ES535" s="30"/>
      <c r="ET535" s="30"/>
      <c r="EU535" s="30"/>
      <c r="EV535" s="30"/>
      <c r="EW535" s="30"/>
      <c r="EX535" s="30"/>
      <c r="EY535" s="30"/>
      <c r="EZ535" s="30"/>
      <c r="FA535" s="30"/>
      <c r="FB535" s="30"/>
      <c r="FC535" s="30"/>
      <c r="FD535" s="30"/>
      <c r="FE535" s="30"/>
      <c r="FF535" s="30"/>
      <c r="FG535" s="30"/>
      <c r="FH535" s="30"/>
      <c r="FI535" s="30"/>
      <c r="FJ535" s="30"/>
      <c r="FK535" s="30"/>
      <c r="FL535" s="30"/>
      <c r="FM535" s="30"/>
      <c r="FN535" s="30"/>
      <c r="FO535" s="30"/>
      <c r="FP535" s="30"/>
      <c r="FQ535" s="30"/>
      <c r="FR535" s="30"/>
      <c r="FS535" s="30"/>
      <c r="FT535" s="30"/>
      <c r="FU535" s="30"/>
      <c r="FV535" s="30"/>
      <c r="FW535" s="30"/>
      <c r="FX535" s="30"/>
      <c r="FY535" s="30"/>
      <c r="FZ535" s="30"/>
      <c r="GA535" s="30"/>
      <c r="GB535" s="30"/>
      <c r="GC535" s="30"/>
      <c r="GD535" s="30"/>
      <c r="GE535" s="30"/>
      <c r="GF535" s="30"/>
      <c r="GG535" s="30"/>
      <c r="GH535" s="30"/>
      <c r="GI535" s="30"/>
      <c r="GJ535" s="30"/>
      <c r="GK535" s="30"/>
      <c r="GL535" s="30"/>
      <c r="GM535" s="30"/>
      <c r="GN535" s="30"/>
      <c r="GO535" s="30"/>
      <c r="GP535" s="30"/>
      <c r="GQ535" s="30"/>
      <c r="GR535" s="30"/>
      <c r="GS535" s="30"/>
      <c r="GT535" s="30"/>
      <c r="GU535" s="30"/>
      <c r="GV535" s="30"/>
      <c r="GW535" s="30"/>
      <c r="GX535" s="30"/>
      <c r="GY535" s="30"/>
      <c r="GZ535" s="30"/>
      <c r="HA535" s="30"/>
      <c r="HB535" s="30"/>
      <c r="HC535" s="30"/>
      <c r="HD535" s="30"/>
      <c r="HE535" s="30"/>
      <c r="HF535" s="30"/>
      <c r="HG535" s="30"/>
      <c r="HH535" s="30"/>
      <c r="HI535" s="30"/>
      <c r="HJ535" s="30"/>
      <c r="HK535" s="30"/>
      <c r="HL535" s="30"/>
      <c r="HM535" s="30"/>
      <c r="HN535" s="30"/>
      <c r="HO535" s="30"/>
      <c r="HP535" s="30"/>
      <c r="HQ535" s="30"/>
      <c r="HR535" s="30"/>
      <c r="HS535" s="30"/>
      <c r="HT535" s="30"/>
      <c r="HU535" s="30"/>
      <c r="HV535" s="30"/>
      <c r="HW535" s="30"/>
      <c r="HX535" s="30"/>
      <c r="HY535" s="30"/>
      <c r="HZ535" s="30"/>
      <c r="IA535" s="30"/>
      <c r="IB535" s="30"/>
      <c r="IC535" s="30"/>
      <c r="ID535" s="30"/>
      <c r="IE535" s="30"/>
      <c r="IF535" s="30"/>
      <c r="IG535" s="30"/>
      <c r="IH535" s="30"/>
      <c r="II535" s="30"/>
      <c r="IJ535" s="30"/>
      <c r="IK535" s="30"/>
      <c r="IL535" s="30"/>
      <c r="IM535" s="30"/>
      <c r="IN535" s="30"/>
      <c r="IO535" s="30"/>
      <c r="IP535" s="30"/>
      <c r="IQ535" s="30"/>
      <c r="IR535" s="30"/>
      <c r="IS535" s="30"/>
      <c r="IT535" s="30"/>
      <c r="IU535" s="30"/>
      <c r="IV535" s="30"/>
      <c r="IW535" s="30"/>
      <c r="IX535" s="30"/>
      <c r="IY535" s="30"/>
      <c r="IZ535" s="30"/>
      <c r="JA535" s="30"/>
      <c r="JB535" s="30"/>
      <c r="JC535" s="30"/>
      <c r="JD535" s="30"/>
      <c r="JE535" s="30"/>
      <c r="JF535" s="30"/>
      <c r="JG535" s="30"/>
      <c r="JH535" s="30"/>
      <c r="JI535" s="30"/>
      <c r="JJ535" s="30"/>
      <c r="JK535" s="30"/>
      <c r="JL535" s="30"/>
      <c r="JM535" s="30"/>
      <c r="JN535" s="30"/>
      <c r="JO535" s="30"/>
      <c r="JP535" s="30"/>
      <c r="JQ535" s="30"/>
      <c r="JR535" s="30"/>
      <c r="JS535" s="30"/>
      <c r="JT535" s="30"/>
      <c r="JU535" s="30"/>
      <c r="JV535" s="30"/>
      <c r="JW535" s="30"/>
      <c r="JX535" s="30"/>
      <c r="JY535" s="30"/>
      <c r="JZ535" s="30"/>
      <c r="KA535" s="30"/>
      <c r="KB535" s="30"/>
      <c r="KC535" s="30"/>
      <c r="KD535" s="30"/>
      <c r="KE535" s="30"/>
      <c r="KF535" s="30"/>
      <c r="KG535" s="30"/>
      <c r="KH535" s="30"/>
      <c r="KI535" s="30"/>
      <c r="KJ535" s="30"/>
      <c r="KK535" s="30"/>
      <c r="KL535" s="30"/>
      <c r="KM535" s="30"/>
      <c r="KN535" s="30"/>
      <c r="KO535" s="30"/>
      <c r="KP535" s="30"/>
      <c r="KQ535" s="30"/>
      <c r="KR535" s="30"/>
      <c r="KS535" s="30"/>
      <c r="KT535" s="30"/>
      <c r="KU535" s="30"/>
      <c r="KV535" s="30"/>
      <c r="KW535" s="30"/>
      <c r="KX535" s="30"/>
      <c r="KY535" s="30"/>
      <c r="KZ535" s="30"/>
      <c r="LA535" s="30"/>
      <c r="LB535" s="30"/>
      <c r="LC535" s="30"/>
      <c r="LD535" s="30"/>
      <c r="LE535" s="30"/>
      <c r="LF535" s="30"/>
      <c r="LG535" s="30"/>
      <c r="LH535" s="30"/>
      <c r="LI535" s="30"/>
      <c r="LJ535" s="30"/>
      <c r="LK535" s="30"/>
      <c r="LL535" s="30"/>
      <c r="LM535" s="30"/>
      <c r="LN535" s="30"/>
      <c r="LO535" s="30"/>
      <c r="LP535" s="30"/>
      <c r="LQ535" s="30"/>
      <c r="LR535" s="30"/>
      <c r="LS535" s="30"/>
      <c r="LT535" s="30"/>
    </row>
    <row r="536" spans="1:332" s="31" customFormat="1" ht="141.75" x14ac:dyDescent="0.25">
      <c r="A536" s="677" t="str">
        <f>CONCATENATE(MUEBLES2[[#This Row],[No..]],"-",MUEBLES2[[#This Row],[No. Area ]],"-",MUEBLES2[[#This Row],[No. Del Bien ]],"-",MUEBLES2[[#This Row],[No. Consecutivo del Bien ]],"-",MUEBLES2[[#This Row],[No. de inventario]])</f>
        <v>01-36-207-001-0530</v>
      </c>
      <c r="B536" s="495"/>
      <c r="C536" s="495" t="s">
        <v>7253</v>
      </c>
      <c r="D536" s="494" t="s">
        <v>4060</v>
      </c>
      <c r="E536" s="495" t="str">
        <f>VLOOKUP(MUEBLES2[[#This Row],[No..]],EDIFICIOS[],2,FALSE)</f>
        <v>PALACIO MUNICIPAL</v>
      </c>
      <c r="F536" s="495" t="str">
        <f>VLOOKUP(MUEBLES2[[#This Row],[No..]],EDIFICIOS[],3,FALSE)</f>
        <v>PALACIO MUNICIPAL, S/N, COLONIA CENTRO</v>
      </c>
      <c r="G536" s="496" t="s">
        <v>4281</v>
      </c>
      <c r="H536" s="494" t="str">
        <f>VLOOKUP(MUEBLES2[[#This Row],[No. Area ]],AREAS[],2,FALSE)</f>
        <v>DESARROLLO AGROPECUARIO Y ECOLOGÍA</v>
      </c>
      <c r="I536" s="496" t="str">
        <f>VLOOKUP(MUEBLES2[[#This Row],[No. Area ]],AREAS[],5,FALSE)</f>
        <v>MVZ. FRANCISCO JAVIER GÓMEZ REYES</v>
      </c>
      <c r="J536" s="496">
        <v>58</v>
      </c>
      <c r="K536" s="494" t="str">
        <f>VLOOKUP(MUEBLES2[[#This Row],[Núm. De nomina]],PERSONAL[],2,FALSE)</f>
        <v>MVZ. FRANCISCO JAVIER GÓMEZ REYES</v>
      </c>
      <c r="L536" s="496" t="str">
        <f>VLOOKUP(MUEBLES2[[#This Row],[Núm. De nomina]],PERSONAL[],3,FALSE)</f>
        <v>AUXILIAR</v>
      </c>
      <c r="M536" s="494" t="s">
        <v>4840</v>
      </c>
      <c r="N536" s="530" t="s">
        <v>4692</v>
      </c>
      <c r="O536" s="497" t="str">
        <f>VLOOKUP(MUEBLES2[[#This Row],[No. Del Bien ]],BIENES[],2,FALSE)</f>
        <v>MOTOSIERRA</v>
      </c>
      <c r="P536" s="544" t="s">
        <v>1501</v>
      </c>
      <c r="Q536" s="529" t="s">
        <v>5472</v>
      </c>
      <c r="R536" s="535" t="s">
        <v>1502</v>
      </c>
      <c r="S536" s="535" t="s">
        <v>1503</v>
      </c>
      <c r="T536" s="523" t="s">
        <v>1504</v>
      </c>
      <c r="U536" s="538" t="s">
        <v>1505</v>
      </c>
      <c r="V536" s="532">
        <v>44347</v>
      </c>
      <c r="W536" s="548"/>
      <c r="X536" s="549">
        <v>3350</v>
      </c>
      <c r="Y536" s="537"/>
      <c r="Z536" s="546" t="s">
        <v>1405</v>
      </c>
      <c r="AA536" s="510">
        <v>443</v>
      </c>
      <c r="AB536" s="703">
        <v>3350</v>
      </c>
      <c r="AC536" s="600">
        <v>443</v>
      </c>
      <c r="AD536" s="30"/>
      <c r="AE536" s="30"/>
      <c r="AF536" s="30"/>
      <c r="AG536" s="30"/>
      <c r="AH536" s="30"/>
      <c r="AI536" s="30"/>
      <c r="AJ536" s="30"/>
      <c r="AK536" s="30"/>
      <c r="AL536" s="30"/>
      <c r="AM536" s="30"/>
      <c r="AN536" s="30"/>
      <c r="AO536" s="30"/>
      <c r="AP536" s="30"/>
      <c r="AQ536" s="30"/>
      <c r="AR536" s="30"/>
      <c r="AS536" s="30"/>
      <c r="AT536" s="30"/>
      <c r="AU536" s="30"/>
      <c r="AV536" s="30"/>
      <c r="AW536" s="30"/>
      <c r="AX536" s="30"/>
      <c r="AY536" s="30"/>
      <c r="AZ536" s="30"/>
      <c r="BA536" s="30"/>
      <c r="BB536" s="30"/>
      <c r="BC536" s="30"/>
      <c r="BD536" s="30"/>
      <c r="BE536" s="30"/>
      <c r="BF536" s="30"/>
      <c r="BG536" s="30"/>
      <c r="BH536" s="30"/>
      <c r="BI536" s="30"/>
      <c r="BJ536" s="30"/>
      <c r="BK536" s="30"/>
      <c r="BL536" s="30"/>
      <c r="BM536" s="30"/>
      <c r="BN536" s="30"/>
      <c r="BO536" s="30"/>
      <c r="BP536" s="30"/>
      <c r="BQ536" s="30"/>
      <c r="BR536" s="30"/>
      <c r="BS536" s="30"/>
      <c r="BT536" s="30"/>
      <c r="BU536" s="30"/>
      <c r="BV536" s="30"/>
      <c r="BW536" s="30"/>
      <c r="BX536" s="30"/>
      <c r="BY536" s="30"/>
      <c r="BZ536" s="30"/>
      <c r="CA536" s="30"/>
      <c r="CB536" s="30"/>
      <c r="CC536" s="30"/>
      <c r="CD536" s="30"/>
      <c r="CE536" s="30"/>
      <c r="CF536" s="30"/>
      <c r="CG536" s="30"/>
      <c r="CH536" s="30"/>
      <c r="CI536" s="30"/>
      <c r="CJ536" s="30"/>
      <c r="CK536" s="30"/>
      <c r="CL536" s="30"/>
      <c r="CM536" s="30"/>
      <c r="CN536" s="30"/>
      <c r="CO536" s="30"/>
      <c r="CP536" s="30"/>
      <c r="CQ536" s="30"/>
      <c r="CR536" s="30"/>
      <c r="CS536" s="30"/>
      <c r="CT536" s="30"/>
      <c r="CU536" s="30"/>
      <c r="CV536" s="30"/>
      <c r="CW536" s="30"/>
      <c r="CX536" s="30"/>
      <c r="CY536" s="30"/>
      <c r="CZ536" s="30"/>
      <c r="DA536" s="30"/>
      <c r="DB536" s="30"/>
      <c r="DC536" s="30"/>
      <c r="DD536" s="30"/>
      <c r="DE536" s="30"/>
      <c r="DF536" s="30"/>
      <c r="DG536" s="30"/>
      <c r="DH536" s="30"/>
      <c r="DI536" s="30"/>
      <c r="DJ536" s="30"/>
      <c r="DK536" s="30"/>
      <c r="DL536" s="30"/>
      <c r="DM536" s="30"/>
      <c r="DN536" s="30"/>
      <c r="DO536" s="30"/>
      <c r="DP536" s="30"/>
      <c r="DQ536" s="30"/>
      <c r="DR536" s="30"/>
      <c r="DS536" s="30"/>
      <c r="DT536" s="30"/>
      <c r="DU536" s="30"/>
      <c r="DV536" s="30"/>
      <c r="DW536" s="30"/>
      <c r="DX536" s="30"/>
      <c r="DY536" s="30"/>
      <c r="DZ536" s="30"/>
      <c r="EA536" s="30"/>
      <c r="EB536" s="30"/>
      <c r="EC536" s="30"/>
      <c r="ED536" s="30"/>
      <c r="EE536" s="30"/>
      <c r="EF536" s="30"/>
      <c r="EG536" s="30"/>
      <c r="EH536" s="30"/>
      <c r="EI536" s="30"/>
      <c r="EJ536" s="30"/>
      <c r="EK536" s="30"/>
      <c r="EL536" s="30"/>
      <c r="EM536" s="30"/>
      <c r="EN536" s="30"/>
      <c r="EO536" s="30"/>
      <c r="EP536" s="30"/>
      <c r="EQ536" s="30"/>
      <c r="ER536" s="30"/>
      <c r="ES536" s="30"/>
      <c r="ET536" s="30"/>
      <c r="EU536" s="30"/>
      <c r="EV536" s="30"/>
      <c r="EW536" s="30"/>
      <c r="EX536" s="30"/>
      <c r="EY536" s="30"/>
      <c r="EZ536" s="30"/>
      <c r="FA536" s="30"/>
      <c r="FB536" s="30"/>
      <c r="FC536" s="30"/>
      <c r="FD536" s="30"/>
      <c r="FE536" s="30"/>
      <c r="FF536" s="30"/>
      <c r="FG536" s="30"/>
      <c r="FH536" s="30"/>
      <c r="FI536" s="30"/>
      <c r="FJ536" s="30"/>
      <c r="FK536" s="30"/>
      <c r="FL536" s="30"/>
      <c r="FM536" s="30"/>
      <c r="FN536" s="30"/>
      <c r="FO536" s="30"/>
      <c r="FP536" s="30"/>
      <c r="FQ536" s="30"/>
      <c r="FR536" s="30"/>
      <c r="FS536" s="30"/>
      <c r="FT536" s="30"/>
      <c r="FU536" s="30"/>
      <c r="FV536" s="30"/>
      <c r="FW536" s="30"/>
      <c r="FX536" s="30"/>
      <c r="FY536" s="30"/>
      <c r="FZ536" s="30"/>
      <c r="GA536" s="30"/>
      <c r="GB536" s="30"/>
      <c r="GC536" s="30"/>
      <c r="GD536" s="30"/>
      <c r="GE536" s="30"/>
      <c r="GF536" s="30"/>
      <c r="GG536" s="30"/>
      <c r="GH536" s="30"/>
      <c r="GI536" s="30"/>
      <c r="GJ536" s="30"/>
      <c r="GK536" s="30"/>
      <c r="GL536" s="30"/>
      <c r="GM536" s="30"/>
      <c r="GN536" s="30"/>
      <c r="GO536" s="30"/>
      <c r="GP536" s="30"/>
      <c r="GQ536" s="30"/>
      <c r="GR536" s="30"/>
      <c r="GS536" s="30"/>
      <c r="GT536" s="30"/>
      <c r="GU536" s="30"/>
      <c r="GV536" s="30"/>
      <c r="GW536" s="30"/>
      <c r="GX536" s="30"/>
      <c r="GY536" s="30"/>
      <c r="GZ536" s="30"/>
      <c r="HA536" s="30"/>
      <c r="HB536" s="30"/>
      <c r="HC536" s="30"/>
      <c r="HD536" s="30"/>
      <c r="HE536" s="30"/>
      <c r="HF536" s="30"/>
      <c r="HG536" s="30"/>
      <c r="HH536" s="30"/>
      <c r="HI536" s="30"/>
      <c r="HJ536" s="30"/>
      <c r="HK536" s="30"/>
      <c r="HL536" s="30"/>
      <c r="HM536" s="30"/>
      <c r="HN536" s="30"/>
      <c r="HO536" s="30"/>
      <c r="HP536" s="30"/>
      <c r="HQ536" s="30"/>
      <c r="HR536" s="30"/>
      <c r="HS536" s="30"/>
      <c r="HT536" s="30"/>
      <c r="HU536" s="30"/>
      <c r="HV536" s="30"/>
      <c r="HW536" s="30"/>
      <c r="HX536" s="30"/>
      <c r="HY536" s="30"/>
      <c r="HZ536" s="30"/>
      <c r="IA536" s="30"/>
      <c r="IB536" s="30"/>
      <c r="IC536" s="30"/>
      <c r="ID536" s="30"/>
      <c r="IE536" s="30"/>
      <c r="IF536" s="30"/>
      <c r="IG536" s="30"/>
      <c r="IH536" s="30"/>
      <c r="II536" s="30"/>
      <c r="IJ536" s="30"/>
      <c r="IK536" s="30"/>
      <c r="IL536" s="30"/>
      <c r="IM536" s="30"/>
      <c r="IN536" s="30"/>
      <c r="IO536" s="30"/>
      <c r="IP536" s="30"/>
      <c r="IQ536" s="30"/>
      <c r="IR536" s="30"/>
      <c r="IS536" s="30"/>
      <c r="IT536" s="30"/>
      <c r="IU536" s="30"/>
      <c r="IV536" s="30"/>
      <c r="IW536" s="30"/>
      <c r="IX536" s="30"/>
      <c r="IY536" s="30"/>
      <c r="IZ536" s="30"/>
      <c r="JA536" s="30"/>
      <c r="JB536" s="30"/>
      <c r="JC536" s="30"/>
      <c r="JD536" s="30"/>
      <c r="JE536" s="30"/>
      <c r="JF536" s="30"/>
      <c r="JG536" s="30"/>
      <c r="JH536" s="30"/>
      <c r="JI536" s="30"/>
      <c r="JJ536" s="30"/>
      <c r="JK536" s="30"/>
      <c r="JL536" s="30"/>
      <c r="JM536" s="30"/>
      <c r="JN536" s="30"/>
      <c r="JO536" s="30"/>
      <c r="JP536" s="30"/>
      <c r="JQ536" s="30"/>
      <c r="JR536" s="30"/>
      <c r="JS536" s="30"/>
      <c r="JT536" s="30"/>
      <c r="JU536" s="30"/>
      <c r="JV536" s="30"/>
      <c r="JW536" s="30"/>
      <c r="JX536" s="30"/>
      <c r="JY536" s="30"/>
      <c r="JZ536" s="30"/>
      <c r="KA536" s="30"/>
      <c r="KB536" s="30"/>
      <c r="KC536" s="30"/>
      <c r="KD536" s="30"/>
      <c r="KE536" s="30"/>
      <c r="KF536" s="30"/>
      <c r="KG536" s="30"/>
      <c r="KH536" s="30"/>
      <c r="KI536" s="30"/>
      <c r="KJ536" s="30"/>
      <c r="KK536" s="30"/>
      <c r="KL536" s="30"/>
      <c r="KM536" s="30"/>
      <c r="KN536" s="30"/>
      <c r="KO536" s="30"/>
      <c r="KP536" s="30"/>
      <c r="KQ536" s="30"/>
      <c r="KR536" s="30"/>
      <c r="KS536" s="30"/>
      <c r="KT536" s="30"/>
      <c r="KU536" s="30"/>
      <c r="KV536" s="30"/>
      <c r="KW536" s="30"/>
      <c r="KX536" s="30"/>
      <c r="KY536" s="30"/>
      <c r="KZ536" s="30"/>
      <c r="LA536" s="30"/>
      <c r="LB536" s="30"/>
      <c r="LC536" s="30"/>
      <c r="LD536" s="30"/>
      <c r="LE536" s="30"/>
      <c r="LF536" s="30"/>
      <c r="LG536" s="30"/>
      <c r="LH536" s="30"/>
      <c r="LI536" s="30"/>
      <c r="LJ536" s="30"/>
      <c r="LK536" s="30"/>
      <c r="LL536" s="30"/>
      <c r="LM536" s="30"/>
      <c r="LN536" s="30"/>
      <c r="LO536" s="30"/>
      <c r="LP536" s="30"/>
      <c r="LQ536" s="30"/>
      <c r="LR536" s="30"/>
      <c r="LS536" s="30"/>
      <c r="LT536" s="30"/>
    </row>
    <row r="537" spans="1:332" s="31" customFormat="1" ht="141.75" x14ac:dyDescent="0.25">
      <c r="A537" s="677" t="str">
        <f>CONCATENATE(MUEBLES2[[#This Row],[No..]],"-",MUEBLES2[[#This Row],[No. Area ]],"-",MUEBLES2[[#This Row],[No. Del Bien ]],"-",MUEBLES2[[#This Row],[No. Consecutivo del Bien ]],"-",MUEBLES2[[#This Row],[No. de inventario]])</f>
        <v>01-36-016-003-0531</v>
      </c>
      <c r="B537" s="495"/>
      <c r="C537" s="495" t="s">
        <v>7254</v>
      </c>
      <c r="D537" s="494" t="s">
        <v>4060</v>
      </c>
      <c r="E537" s="495" t="str">
        <f>VLOOKUP(MUEBLES2[[#This Row],[No..]],EDIFICIOS[],2,FALSE)</f>
        <v>PALACIO MUNICIPAL</v>
      </c>
      <c r="F537" s="495" t="str">
        <f>VLOOKUP(MUEBLES2[[#This Row],[No..]],EDIFICIOS[],3,FALSE)</f>
        <v>PALACIO MUNICIPAL, S/N, COLONIA CENTRO</v>
      </c>
      <c r="G537" s="496" t="s">
        <v>4281</v>
      </c>
      <c r="H537" s="494" t="str">
        <f>VLOOKUP(MUEBLES2[[#This Row],[No. Area ]],AREAS[],2,FALSE)</f>
        <v>DESARROLLO AGROPECUARIO Y ECOLOGÍA</v>
      </c>
      <c r="I537" s="496" t="str">
        <f>VLOOKUP(MUEBLES2[[#This Row],[No. Area ]],AREAS[],5,FALSE)</f>
        <v>MVZ. FRANCISCO JAVIER GÓMEZ REYES</v>
      </c>
      <c r="J537" s="496">
        <v>58</v>
      </c>
      <c r="K537" s="494" t="str">
        <f>VLOOKUP(MUEBLES2[[#This Row],[Núm. De nomina]],PERSONAL[],2,FALSE)</f>
        <v>MVZ. FRANCISCO JAVIER GÓMEZ REYES</v>
      </c>
      <c r="L537" s="496" t="str">
        <f>VLOOKUP(MUEBLES2[[#This Row],[Núm. De nomina]],PERSONAL[],3,FALSE)</f>
        <v>AUXILIAR</v>
      </c>
      <c r="M537" s="494" t="s">
        <v>4707</v>
      </c>
      <c r="N537" s="530" t="s">
        <v>4694</v>
      </c>
      <c r="O537" s="497" t="str">
        <f>VLOOKUP(MUEBLES2[[#This Row],[No. Del Bien ]],BIENES[],2,FALSE)</f>
        <v>ASPERSOR</v>
      </c>
      <c r="P537" s="544" t="s">
        <v>1506</v>
      </c>
      <c r="Q537" s="529" t="s">
        <v>5473</v>
      </c>
      <c r="R537" s="535" t="s">
        <v>204</v>
      </c>
      <c r="S537" s="535">
        <v>10929</v>
      </c>
      <c r="T537" s="523">
        <v>7506240652007</v>
      </c>
      <c r="U537" s="538"/>
      <c r="V537" s="532">
        <v>44280</v>
      </c>
      <c r="W537" s="548"/>
      <c r="X537" s="549"/>
      <c r="Y537" s="537"/>
      <c r="Z537" s="546" t="s">
        <v>3770</v>
      </c>
      <c r="AA537" s="510"/>
      <c r="AB537" s="703">
        <v>162.4</v>
      </c>
      <c r="AC537" s="600" t="s">
        <v>1440</v>
      </c>
      <c r="AD537" s="30"/>
      <c r="AE537" s="30"/>
      <c r="AF537" s="30"/>
      <c r="AG537" s="30"/>
      <c r="AH537" s="30"/>
      <c r="AI537" s="30"/>
      <c r="AJ537" s="30"/>
      <c r="AK537" s="30"/>
      <c r="AL537" s="30"/>
      <c r="AM537" s="30"/>
      <c r="AN537" s="30"/>
      <c r="AO537" s="30"/>
      <c r="AP537" s="30"/>
      <c r="AQ537" s="30"/>
      <c r="AR537" s="30"/>
      <c r="AS537" s="30"/>
      <c r="AT537" s="30"/>
      <c r="AU537" s="30"/>
      <c r="AV537" s="30"/>
      <c r="AW537" s="30"/>
      <c r="AX537" s="30"/>
      <c r="AY537" s="30"/>
      <c r="AZ537" s="30"/>
      <c r="BA537" s="30"/>
      <c r="BB537" s="30"/>
      <c r="BC537" s="30"/>
      <c r="BD537" s="30"/>
      <c r="BE537" s="30"/>
      <c r="BF537" s="30"/>
      <c r="BG537" s="30"/>
      <c r="BH537" s="30"/>
      <c r="BI537" s="30"/>
      <c r="BJ537" s="30"/>
      <c r="BK537" s="30"/>
      <c r="BL537" s="30"/>
      <c r="BM537" s="30"/>
      <c r="BN537" s="30"/>
      <c r="BO537" s="30"/>
      <c r="BP537" s="30"/>
      <c r="BQ537" s="30"/>
      <c r="BR537" s="30"/>
      <c r="BS537" s="30"/>
      <c r="BT537" s="30"/>
      <c r="BU537" s="30"/>
      <c r="BV537" s="30"/>
      <c r="BW537" s="30"/>
      <c r="BX537" s="30"/>
      <c r="BY537" s="30"/>
      <c r="BZ537" s="30"/>
      <c r="CA537" s="30"/>
      <c r="CB537" s="30"/>
      <c r="CC537" s="30"/>
      <c r="CD537" s="30"/>
      <c r="CE537" s="30"/>
      <c r="CF537" s="30"/>
      <c r="CG537" s="30"/>
      <c r="CH537" s="30"/>
      <c r="CI537" s="30"/>
      <c r="CJ537" s="30"/>
      <c r="CK537" s="30"/>
      <c r="CL537" s="30"/>
      <c r="CM537" s="30"/>
      <c r="CN537" s="30"/>
      <c r="CO537" s="30"/>
      <c r="CP537" s="30"/>
      <c r="CQ537" s="30"/>
      <c r="CR537" s="30"/>
      <c r="CS537" s="30"/>
      <c r="CT537" s="30"/>
      <c r="CU537" s="30"/>
      <c r="CV537" s="30"/>
      <c r="CW537" s="30"/>
      <c r="CX537" s="30"/>
      <c r="CY537" s="30"/>
      <c r="CZ537" s="30"/>
      <c r="DA537" s="30"/>
      <c r="DB537" s="30"/>
      <c r="DC537" s="30"/>
      <c r="DD537" s="30"/>
      <c r="DE537" s="30"/>
      <c r="DF537" s="30"/>
      <c r="DG537" s="30"/>
      <c r="DH537" s="30"/>
      <c r="DI537" s="30"/>
      <c r="DJ537" s="30"/>
      <c r="DK537" s="30"/>
      <c r="DL537" s="30"/>
      <c r="DM537" s="30"/>
      <c r="DN537" s="30"/>
      <c r="DO537" s="30"/>
      <c r="DP537" s="30"/>
      <c r="DQ537" s="30"/>
      <c r="DR537" s="30"/>
      <c r="DS537" s="30"/>
      <c r="DT537" s="30"/>
      <c r="DU537" s="30"/>
      <c r="DV537" s="30"/>
      <c r="DW537" s="30"/>
      <c r="DX537" s="30"/>
      <c r="DY537" s="30"/>
      <c r="DZ537" s="30"/>
      <c r="EA537" s="30"/>
      <c r="EB537" s="30"/>
      <c r="EC537" s="30"/>
      <c r="ED537" s="30"/>
      <c r="EE537" s="30"/>
      <c r="EF537" s="30"/>
      <c r="EG537" s="30"/>
      <c r="EH537" s="30"/>
      <c r="EI537" s="30"/>
      <c r="EJ537" s="30"/>
      <c r="EK537" s="30"/>
      <c r="EL537" s="30"/>
      <c r="EM537" s="30"/>
      <c r="EN537" s="30"/>
      <c r="EO537" s="30"/>
      <c r="EP537" s="30"/>
      <c r="EQ537" s="30"/>
      <c r="ER537" s="30"/>
      <c r="ES537" s="30"/>
      <c r="ET537" s="30"/>
      <c r="EU537" s="30"/>
      <c r="EV537" s="30"/>
      <c r="EW537" s="30"/>
      <c r="EX537" s="30"/>
      <c r="EY537" s="30"/>
      <c r="EZ537" s="30"/>
      <c r="FA537" s="30"/>
      <c r="FB537" s="30"/>
      <c r="FC537" s="30"/>
      <c r="FD537" s="30"/>
      <c r="FE537" s="30"/>
      <c r="FF537" s="30"/>
      <c r="FG537" s="30"/>
      <c r="FH537" s="30"/>
      <c r="FI537" s="30"/>
      <c r="FJ537" s="30"/>
      <c r="FK537" s="30"/>
      <c r="FL537" s="30"/>
      <c r="FM537" s="30"/>
      <c r="FN537" s="30"/>
      <c r="FO537" s="30"/>
      <c r="FP537" s="30"/>
      <c r="FQ537" s="30"/>
      <c r="FR537" s="30"/>
      <c r="FS537" s="30"/>
      <c r="FT537" s="30"/>
      <c r="FU537" s="30"/>
      <c r="FV537" s="30"/>
      <c r="FW537" s="30"/>
      <c r="FX537" s="30"/>
      <c r="FY537" s="30"/>
      <c r="FZ537" s="30"/>
      <c r="GA537" s="30"/>
      <c r="GB537" s="30"/>
      <c r="GC537" s="30"/>
      <c r="GD537" s="30"/>
      <c r="GE537" s="30"/>
      <c r="GF537" s="30"/>
      <c r="GG537" s="30"/>
      <c r="GH537" s="30"/>
      <c r="GI537" s="30"/>
      <c r="GJ537" s="30"/>
      <c r="GK537" s="30"/>
      <c r="GL537" s="30"/>
      <c r="GM537" s="30"/>
      <c r="GN537" s="30"/>
      <c r="GO537" s="30"/>
      <c r="GP537" s="30"/>
      <c r="GQ537" s="30"/>
      <c r="GR537" s="30"/>
      <c r="GS537" s="30"/>
      <c r="GT537" s="30"/>
      <c r="GU537" s="30"/>
      <c r="GV537" s="30"/>
      <c r="GW537" s="30"/>
      <c r="GX537" s="30"/>
      <c r="GY537" s="30"/>
      <c r="GZ537" s="30"/>
      <c r="HA537" s="30"/>
      <c r="HB537" s="30"/>
      <c r="HC537" s="30"/>
      <c r="HD537" s="30"/>
      <c r="HE537" s="30"/>
      <c r="HF537" s="30"/>
      <c r="HG537" s="30"/>
      <c r="HH537" s="30"/>
      <c r="HI537" s="30"/>
      <c r="HJ537" s="30"/>
      <c r="HK537" s="30"/>
      <c r="HL537" s="30"/>
      <c r="HM537" s="30"/>
      <c r="HN537" s="30"/>
      <c r="HO537" s="30"/>
      <c r="HP537" s="30"/>
      <c r="HQ537" s="30"/>
      <c r="HR537" s="30"/>
      <c r="HS537" s="30"/>
      <c r="HT537" s="30"/>
      <c r="HU537" s="30"/>
      <c r="HV537" s="30"/>
      <c r="HW537" s="30"/>
      <c r="HX537" s="30"/>
      <c r="HY537" s="30"/>
      <c r="HZ537" s="30"/>
      <c r="IA537" s="30"/>
      <c r="IB537" s="30"/>
      <c r="IC537" s="30"/>
      <c r="ID537" s="30"/>
      <c r="IE537" s="30"/>
      <c r="IF537" s="30"/>
      <c r="IG537" s="30"/>
      <c r="IH537" s="30"/>
      <c r="II537" s="30"/>
      <c r="IJ537" s="30"/>
      <c r="IK537" s="30"/>
      <c r="IL537" s="30"/>
      <c r="IM537" s="30"/>
      <c r="IN537" s="30"/>
      <c r="IO537" s="30"/>
      <c r="IP537" s="30"/>
      <c r="IQ537" s="30"/>
      <c r="IR537" s="30"/>
      <c r="IS537" s="30"/>
      <c r="IT537" s="30"/>
      <c r="IU537" s="30"/>
      <c r="IV537" s="30"/>
      <c r="IW537" s="30"/>
      <c r="IX537" s="30"/>
      <c r="IY537" s="30"/>
      <c r="IZ537" s="30"/>
      <c r="JA537" s="30"/>
      <c r="JB537" s="30"/>
      <c r="JC537" s="30"/>
      <c r="JD537" s="30"/>
      <c r="JE537" s="30"/>
      <c r="JF537" s="30"/>
      <c r="JG537" s="30"/>
      <c r="JH537" s="30"/>
      <c r="JI537" s="30"/>
      <c r="JJ537" s="30"/>
      <c r="JK537" s="30"/>
      <c r="JL537" s="30"/>
      <c r="JM537" s="30"/>
      <c r="JN537" s="30"/>
      <c r="JO537" s="30"/>
      <c r="JP537" s="30"/>
      <c r="JQ537" s="30"/>
      <c r="JR537" s="30"/>
      <c r="JS537" s="30"/>
      <c r="JT537" s="30"/>
      <c r="JU537" s="30"/>
      <c r="JV537" s="30"/>
      <c r="JW537" s="30"/>
      <c r="JX537" s="30"/>
      <c r="JY537" s="30"/>
      <c r="JZ537" s="30"/>
      <c r="KA537" s="30"/>
      <c r="KB537" s="30"/>
      <c r="KC537" s="30"/>
      <c r="KD537" s="30"/>
      <c r="KE537" s="30"/>
      <c r="KF537" s="30"/>
      <c r="KG537" s="30"/>
      <c r="KH537" s="30"/>
      <c r="KI537" s="30"/>
      <c r="KJ537" s="30"/>
      <c r="KK537" s="30"/>
      <c r="KL537" s="30"/>
      <c r="KM537" s="30"/>
      <c r="KN537" s="30"/>
      <c r="KO537" s="30"/>
      <c r="KP537" s="30"/>
      <c r="KQ537" s="30"/>
      <c r="KR537" s="30"/>
      <c r="KS537" s="30"/>
      <c r="KT537" s="30"/>
      <c r="KU537" s="30"/>
      <c r="KV537" s="30"/>
      <c r="KW537" s="30"/>
      <c r="KX537" s="30"/>
      <c r="KY537" s="30"/>
      <c r="KZ537" s="30"/>
      <c r="LA537" s="30"/>
      <c r="LB537" s="30"/>
      <c r="LC537" s="30"/>
      <c r="LD537" s="30"/>
      <c r="LE537" s="30"/>
      <c r="LF537" s="30"/>
      <c r="LG537" s="30"/>
      <c r="LH537" s="30"/>
      <c r="LI537" s="30"/>
      <c r="LJ537" s="30"/>
      <c r="LK537" s="30"/>
      <c r="LL537" s="30"/>
      <c r="LM537" s="30"/>
      <c r="LN537" s="30"/>
      <c r="LO537" s="30"/>
      <c r="LP537" s="30"/>
      <c r="LQ537" s="30"/>
      <c r="LR537" s="30"/>
      <c r="LS537" s="30"/>
      <c r="LT537" s="30"/>
    </row>
    <row r="538" spans="1:332" s="31" customFormat="1" ht="141.75" x14ac:dyDescent="0.25">
      <c r="A538" s="677" t="str">
        <f>CONCATENATE(MUEBLES2[[#This Row],[No..]],"-",MUEBLES2[[#This Row],[No. Area ]],"-",MUEBLES2[[#This Row],[No. Del Bien ]],"-",MUEBLES2[[#This Row],[No. Consecutivo del Bien ]],"-",MUEBLES2[[#This Row],[No. de inventario]])</f>
        <v>01-36-148-002-0532</v>
      </c>
      <c r="B538" s="495"/>
      <c r="C538" s="495" t="s">
        <v>7255</v>
      </c>
      <c r="D538" s="494" t="s">
        <v>4060</v>
      </c>
      <c r="E538" s="495" t="str">
        <f>VLOOKUP(MUEBLES2[[#This Row],[No..]],EDIFICIOS[],2,FALSE)</f>
        <v>PALACIO MUNICIPAL</v>
      </c>
      <c r="F538" s="495" t="str">
        <f>VLOOKUP(MUEBLES2[[#This Row],[No..]],EDIFICIOS[],3,FALSE)</f>
        <v>PALACIO MUNICIPAL, S/N, COLONIA CENTRO</v>
      </c>
      <c r="G538" s="496" t="s">
        <v>4281</v>
      </c>
      <c r="H538" s="494" t="str">
        <f>VLOOKUP(MUEBLES2[[#This Row],[No. Area ]],AREAS[],2,FALSE)</f>
        <v>DESARROLLO AGROPECUARIO Y ECOLOGÍA</v>
      </c>
      <c r="I538" s="496" t="str">
        <f>VLOOKUP(MUEBLES2[[#This Row],[No. Area ]],AREAS[],5,FALSE)</f>
        <v>MVZ. FRANCISCO JAVIER GÓMEZ REYES</v>
      </c>
      <c r="J538" s="496">
        <v>58</v>
      </c>
      <c r="K538" s="494" t="str">
        <f>VLOOKUP(MUEBLES2[[#This Row],[Núm. De nomina]],PERSONAL[],2,FALSE)</f>
        <v>MVZ. FRANCISCO JAVIER GÓMEZ REYES</v>
      </c>
      <c r="L538" s="496" t="str">
        <f>VLOOKUP(MUEBLES2[[#This Row],[Núm. De nomina]],PERSONAL[],3,FALSE)</f>
        <v>AUXILIAR</v>
      </c>
      <c r="M538" s="494" t="s">
        <v>4401</v>
      </c>
      <c r="N538" s="530" t="s">
        <v>4693</v>
      </c>
      <c r="O538" s="497" t="str">
        <f>VLOOKUP(MUEBLES2[[#This Row],[No. Del Bien ]],BIENES[],2,FALSE)</f>
        <v>HIELERA TÉRMICA</v>
      </c>
      <c r="P538" s="544" t="s">
        <v>1507</v>
      </c>
      <c r="Q538" s="529" t="s">
        <v>5474</v>
      </c>
      <c r="R538" s="535" t="s">
        <v>1508</v>
      </c>
      <c r="S538" s="535" t="s">
        <v>1509</v>
      </c>
      <c r="T538" s="523" t="s">
        <v>557</v>
      </c>
      <c r="U538" s="538"/>
      <c r="V538" s="532">
        <v>44280</v>
      </c>
      <c r="W538" s="548"/>
      <c r="X538" s="549"/>
      <c r="Y538" s="537"/>
      <c r="Z538" s="546" t="s">
        <v>1405</v>
      </c>
      <c r="AA538" s="510"/>
      <c r="AB538" s="703">
        <v>870</v>
      </c>
      <c r="AC538" s="600" t="s">
        <v>1461</v>
      </c>
      <c r="AD538" s="30"/>
      <c r="AE538" s="30"/>
      <c r="AF538" s="30"/>
      <c r="AG538" s="30"/>
      <c r="AH538" s="30"/>
      <c r="AI538" s="30"/>
      <c r="AJ538" s="30"/>
      <c r="AK538" s="30"/>
      <c r="AL538" s="30"/>
      <c r="AM538" s="30"/>
      <c r="AN538" s="30"/>
      <c r="AO538" s="30"/>
      <c r="AP538" s="30"/>
      <c r="AQ538" s="30"/>
      <c r="AR538" s="30"/>
      <c r="AS538" s="30"/>
      <c r="AT538" s="30"/>
      <c r="AU538" s="30"/>
      <c r="AV538" s="30"/>
      <c r="AW538" s="30"/>
      <c r="AX538" s="30"/>
      <c r="AY538" s="30"/>
      <c r="AZ538" s="30"/>
      <c r="BA538" s="30"/>
      <c r="BB538" s="30"/>
      <c r="BC538" s="30"/>
      <c r="BD538" s="30"/>
      <c r="BE538" s="30"/>
      <c r="BF538" s="30"/>
      <c r="BG538" s="30"/>
      <c r="BH538" s="30"/>
      <c r="BI538" s="30"/>
      <c r="BJ538" s="30"/>
      <c r="BK538" s="30"/>
      <c r="BL538" s="30"/>
      <c r="BM538" s="30"/>
      <c r="BN538" s="30"/>
      <c r="BO538" s="30"/>
      <c r="BP538" s="30"/>
      <c r="BQ538" s="30"/>
      <c r="BR538" s="30"/>
      <c r="BS538" s="30"/>
      <c r="BT538" s="30"/>
      <c r="BU538" s="30"/>
      <c r="BV538" s="30"/>
      <c r="BW538" s="30"/>
      <c r="BX538" s="30"/>
      <c r="BY538" s="30"/>
      <c r="BZ538" s="30"/>
      <c r="CA538" s="30"/>
      <c r="CB538" s="30"/>
      <c r="CC538" s="30"/>
      <c r="CD538" s="30"/>
      <c r="CE538" s="30"/>
      <c r="CF538" s="30"/>
      <c r="CG538" s="30"/>
      <c r="CH538" s="30"/>
      <c r="CI538" s="30"/>
      <c r="CJ538" s="30"/>
      <c r="CK538" s="30"/>
      <c r="CL538" s="30"/>
      <c r="CM538" s="30"/>
      <c r="CN538" s="30"/>
      <c r="CO538" s="30"/>
      <c r="CP538" s="30"/>
      <c r="CQ538" s="30"/>
      <c r="CR538" s="30"/>
      <c r="CS538" s="30"/>
      <c r="CT538" s="30"/>
      <c r="CU538" s="30"/>
      <c r="CV538" s="30"/>
      <c r="CW538" s="30"/>
      <c r="CX538" s="30"/>
      <c r="CY538" s="30"/>
      <c r="CZ538" s="30"/>
      <c r="DA538" s="30"/>
      <c r="DB538" s="30"/>
      <c r="DC538" s="30"/>
      <c r="DD538" s="30"/>
      <c r="DE538" s="30"/>
      <c r="DF538" s="30"/>
      <c r="DG538" s="30"/>
      <c r="DH538" s="30"/>
      <c r="DI538" s="30"/>
      <c r="DJ538" s="30"/>
      <c r="DK538" s="30"/>
      <c r="DL538" s="30"/>
      <c r="DM538" s="30"/>
      <c r="DN538" s="30"/>
      <c r="DO538" s="30"/>
      <c r="DP538" s="30"/>
      <c r="DQ538" s="30"/>
      <c r="DR538" s="30"/>
      <c r="DS538" s="30"/>
      <c r="DT538" s="30"/>
      <c r="DU538" s="30"/>
      <c r="DV538" s="30"/>
      <c r="DW538" s="30"/>
      <c r="DX538" s="30"/>
      <c r="DY538" s="30"/>
      <c r="DZ538" s="30"/>
      <c r="EA538" s="30"/>
      <c r="EB538" s="30"/>
      <c r="EC538" s="30"/>
      <c r="ED538" s="30"/>
      <c r="EE538" s="30"/>
      <c r="EF538" s="30"/>
      <c r="EG538" s="30"/>
      <c r="EH538" s="30"/>
      <c r="EI538" s="30"/>
      <c r="EJ538" s="30"/>
      <c r="EK538" s="30"/>
      <c r="EL538" s="30"/>
      <c r="EM538" s="30"/>
      <c r="EN538" s="30"/>
      <c r="EO538" s="30"/>
      <c r="EP538" s="30"/>
      <c r="EQ538" s="30"/>
      <c r="ER538" s="30"/>
      <c r="ES538" s="30"/>
      <c r="ET538" s="30"/>
      <c r="EU538" s="30"/>
      <c r="EV538" s="30"/>
      <c r="EW538" s="30"/>
      <c r="EX538" s="30"/>
      <c r="EY538" s="30"/>
      <c r="EZ538" s="30"/>
      <c r="FA538" s="30"/>
      <c r="FB538" s="30"/>
      <c r="FC538" s="30"/>
      <c r="FD538" s="30"/>
      <c r="FE538" s="30"/>
      <c r="FF538" s="30"/>
      <c r="FG538" s="30"/>
      <c r="FH538" s="30"/>
      <c r="FI538" s="30"/>
      <c r="FJ538" s="30"/>
      <c r="FK538" s="30"/>
      <c r="FL538" s="30"/>
      <c r="FM538" s="30"/>
      <c r="FN538" s="30"/>
      <c r="FO538" s="30"/>
      <c r="FP538" s="30"/>
      <c r="FQ538" s="30"/>
      <c r="FR538" s="30"/>
      <c r="FS538" s="30"/>
      <c r="FT538" s="30"/>
      <c r="FU538" s="30"/>
      <c r="FV538" s="30"/>
      <c r="FW538" s="30"/>
      <c r="FX538" s="30"/>
      <c r="FY538" s="30"/>
      <c r="FZ538" s="30"/>
      <c r="GA538" s="30"/>
      <c r="GB538" s="30"/>
      <c r="GC538" s="30"/>
      <c r="GD538" s="30"/>
      <c r="GE538" s="30"/>
      <c r="GF538" s="30"/>
      <c r="GG538" s="30"/>
      <c r="GH538" s="30"/>
      <c r="GI538" s="30"/>
      <c r="GJ538" s="30"/>
      <c r="GK538" s="30"/>
      <c r="GL538" s="30"/>
      <c r="GM538" s="30"/>
      <c r="GN538" s="30"/>
      <c r="GO538" s="30"/>
      <c r="GP538" s="30"/>
      <c r="GQ538" s="30"/>
      <c r="GR538" s="30"/>
      <c r="GS538" s="30"/>
      <c r="GT538" s="30"/>
      <c r="GU538" s="30"/>
      <c r="GV538" s="30"/>
      <c r="GW538" s="30"/>
      <c r="GX538" s="30"/>
      <c r="GY538" s="30"/>
      <c r="GZ538" s="30"/>
      <c r="HA538" s="30"/>
      <c r="HB538" s="30"/>
      <c r="HC538" s="30"/>
      <c r="HD538" s="30"/>
      <c r="HE538" s="30"/>
      <c r="HF538" s="30"/>
      <c r="HG538" s="30"/>
      <c r="HH538" s="30"/>
      <c r="HI538" s="30"/>
      <c r="HJ538" s="30"/>
      <c r="HK538" s="30"/>
      <c r="HL538" s="30"/>
      <c r="HM538" s="30"/>
      <c r="HN538" s="30"/>
      <c r="HO538" s="30"/>
      <c r="HP538" s="30"/>
      <c r="HQ538" s="30"/>
      <c r="HR538" s="30"/>
      <c r="HS538" s="30"/>
      <c r="HT538" s="30"/>
      <c r="HU538" s="30"/>
      <c r="HV538" s="30"/>
      <c r="HW538" s="30"/>
      <c r="HX538" s="30"/>
      <c r="HY538" s="30"/>
      <c r="HZ538" s="30"/>
      <c r="IA538" s="30"/>
      <c r="IB538" s="30"/>
      <c r="IC538" s="30"/>
      <c r="ID538" s="30"/>
      <c r="IE538" s="30"/>
      <c r="IF538" s="30"/>
      <c r="IG538" s="30"/>
      <c r="IH538" s="30"/>
      <c r="II538" s="30"/>
      <c r="IJ538" s="30"/>
      <c r="IK538" s="30"/>
      <c r="IL538" s="30"/>
      <c r="IM538" s="30"/>
      <c r="IN538" s="30"/>
      <c r="IO538" s="30"/>
      <c r="IP538" s="30"/>
      <c r="IQ538" s="30"/>
      <c r="IR538" s="30"/>
      <c r="IS538" s="30"/>
      <c r="IT538" s="30"/>
      <c r="IU538" s="30"/>
      <c r="IV538" s="30"/>
      <c r="IW538" s="30"/>
      <c r="IX538" s="30"/>
      <c r="IY538" s="30"/>
      <c r="IZ538" s="30"/>
      <c r="JA538" s="30"/>
      <c r="JB538" s="30"/>
      <c r="JC538" s="30"/>
      <c r="JD538" s="30"/>
      <c r="JE538" s="30"/>
      <c r="JF538" s="30"/>
      <c r="JG538" s="30"/>
      <c r="JH538" s="30"/>
      <c r="JI538" s="30"/>
      <c r="JJ538" s="30"/>
      <c r="JK538" s="30"/>
      <c r="JL538" s="30"/>
      <c r="JM538" s="30"/>
      <c r="JN538" s="30"/>
      <c r="JO538" s="30"/>
      <c r="JP538" s="30"/>
      <c r="JQ538" s="30"/>
      <c r="JR538" s="30"/>
      <c r="JS538" s="30"/>
      <c r="JT538" s="30"/>
      <c r="JU538" s="30"/>
      <c r="JV538" s="30"/>
      <c r="JW538" s="30"/>
      <c r="JX538" s="30"/>
      <c r="JY538" s="30"/>
      <c r="JZ538" s="30"/>
      <c r="KA538" s="30"/>
      <c r="KB538" s="30"/>
      <c r="KC538" s="30"/>
      <c r="KD538" s="30"/>
      <c r="KE538" s="30"/>
      <c r="KF538" s="30"/>
      <c r="KG538" s="30"/>
      <c r="KH538" s="30"/>
      <c r="KI538" s="30"/>
      <c r="KJ538" s="30"/>
      <c r="KK538" s="30"/>
      <c r="KL538" s="30"/>
      <c r="KM538" s="30"/>
      <c r="KN538" s="30"/>
      <c r="KO538" s="30"/>
      <c r="KP538" s="30"/>
      <c r="KQ538" s="30"/>
      <c r="KR538" s="30"/>
      <c r="KS538" s="30"/>
      <c r="KT538" s="30"/>
      <c r="KU538" s="30"/>
      <c r="KV538" s="30"/>
      <c r="KW538" s="30"/>
      <c r="KX538" s="30"/>
      <c r="KY538" s="30"/>
      <c r="KZ538" s="30"/>
      <c r="LA538" s="30"/>
      <c r="LB538" s="30"/>
      <c r="LC538" s="30"/>
      <c r="LD538" s="30"/>
      <c r="LE538" s="30"/>
      <c r="LF538" s="30"/>
      <c r="LG538" s="30"/>
      <c r="LH538" s="30"/>
      <c r="LI538" s="30"/>
      <c r="LJ538" s="30"/>
      <c r="LK538" s="30"/>
      <c r="LL538" s="30"/>
      <c r="LM538" s="30"/>
      <c r="LN538" s="30"/>
      <c r="LO538" s="30"/>
      <c r="LP538" s="30"/>
      <c r="LQ538" s="30"/>
      <c r="LR538" s="30"/>
      <c r="LS538" s="30"/>
      <c r="LT538" s="30"/>
    </row>
    <row r="539" spans="1:332" s="31" customFormat="1" ht="94.5" x14ac:dyDescent="0.25">
      <c r="A539" s="677" t="str">
        <f>CONCATENATE(MUEBLES2[[#This Row],[No..]],"-",MUEBLES2[[#This Row],[No. Area ]],"-",MUEBLES2[[#This Row],[No. Del Bien ]],"-",MUEBLES2[[#This Row],[No. Consecutivo del Bien ]],"-",MUEBLES2[[#This Row],[No. de inventario]])</f>
        <v>01-20-297-001-0533</v>
      </c>
      <c r="B539" s="495"/>
      <c r="C539" s="495" t="s">
        <v>7256</v>
      </c>
      <c r="D539" s="494" t="s">
        <v>4060</v>
      </c>
      <c r="E539" s="495" t="str">
        <f>VLOOKUP(MUEBLES2[[#This Row],[No..]],EDIFICIOS[],2,FALSE)</f>
        <v>PALACIO MUNICIPAL</v>
      </c>
      <c r="F539" s="495" t="str">
        <f>VLOOKUP(MUEBLES2[[#This Row],[No..]],EDIFICIOS[],3,FALSE)</f>
        <v>PALACIO MUNICIPAL, S/N, COLONIA CENTRO</v>
      </c>
      <c r="G539" s="496" t="s">
        <v>4265</v>
      </c>
      <c r="H539" s="494" t="str">
        <f>VLOOKUP(MUEBLES2[[#This Row],[No. Area ]],AREAS[],2,FALSE)</f>
        <v>SUBIRECCIÓN ADMINISTRATIVA</v>
      </c>
      <c r="I539" s="496" t="str">
        <f>VLOOKUP(MUEBLES2[[#This Row],[No. Area ]],AREAS[],5,FALSE)</f>
        <v xml:space="preserve">ARQ. LUIS ÁLVARO ÁNGELES PÉREZ </v>
      </c>
      <c r="J539" s="496">
        <v>130</v>
      </c>
      <c r="K539" s="494" t="str">
        <f>VLOOKUP(MUEBLES2[[#This Row],[Núm. De nomina]],PERSONAL[],2,FALSE)</f>
        <v xml:space="preserve">ING. LUIS ÁLVARO ÁNGELES PÉREZ </v>
      </c>
      <c r="L539" s="496" t="str">
        <f>VLOOKUP(MUEBLES2[[#This Row],[Núm. De nomina]],PERSONAL[],3,FALSE)</f>
        <v>SUBDIRECTOR ADMINISTRATIVO</v>
      </c>
      <c r="M539" s="494" t="s">
        <v>4930</v>
      </c>
      <c r="N539" s="530" t="s">
        <v>4692</v>
      </c>
      <c r="O539" s="497" t="str">
        <f>VLOOKUP(MUEBLES2[[#This Row],[No. Del Bien ]],BIENES[],2,FALSE)</f>
        <v>TIJERA PARA RAMAS</v>
      </c>
      <c r="P539" s="499" t="s">
        <v>1510</v>
      </c>
      <c r="Q539" s="529" t="s">
        <v>5475</v>
      </c>
      <c r="R539" s="494" t="s">
        <v>204</v>
      </c>
      <c r="S539" s="494" t="s">
        <v>1511</v>
      </c>
      <c r="T539" s="494" t="s">
        <v>557</v>
      </c>
      <c r="U539" s="494"/>
      <c r="V539" s="532">
        <v>44249</v>
      </c>
      <c r="W539" s="528"/>
      <c r="X539" s="528"/>
      <c r="Y539" s="528"/>
      <c r="Z539" s="510" t="s">
        <v>1405</v>
      </c>
      <c r="AA539" s="510"/>
      <c r="AB539" s="702">
        <v>215.07</v>
      </c>
      <c r="AC539" s="600">
        <v>560</v>
      </c>
      <c r="AD539" s="30"/>
      <c r="AE539" s="30"/>
      <c r="AF539" s="30"/>
      <c r="AG539" s="30"/>
      <c r="AH539" s="30"/>
      <c r="AI539" s="30"/>
      <c r="AJ539" s="30"/>
      <c r="AK539" s="30"/>
      <c r="AL539" s="30"/>
      <c r="AM539" s="30"/>
      <c r="AN539" s="30"/>
      <c r="AO539" s="30"/>
      <c r="AP539" s="30"/>
      <c r="AQ539" s="30"/>
      <c r="AR539" s="30"/>
      <c r="AS539" s="30"/>
      <c r="AT539" s="30"/>
      <c r="AU539" s="30"/>
      <c r="AV539" s="30"/>
      <c r="AW539" s="30"/>
      <c r="AX539" s="30"/>
      <c r="AY539" s="30"/>
      <c r="AZ539" s="30"/>
      <c r="BA539" s="30"/>
      <c r="BB539" s="30"/>
      <c r="BC539" s="30"/>
      <c r="BD539" s="30"/>
      <c r="BE539" s="30"/>
      <c r="BF539" s="30"/>
      <c r="BG539" s="30"/>
      <c r="BH539" s="30"/>
      <c r="BI539" s="30"/>
      <c r="BJ539" s="30"/>
      <c r="BK539" s="30"/>
      <c r="BL539" s="30"/>
      <c r="BM539" s="30"/>
      <c r="BN539" s="30"/>
      <c r="BO539" s="30"/>
      <c r="BP539" s="30"/>
      <c r="BQ539" s="30"/>
      <c r="BR539" s="30"/>
      <c r="BS539" s="30"/>
      <c r="BT539" s="30"/>
      <c r="BU539" s="30"/>
      <c r="BV539" s="30"/>
      <c r="BW539" s="30"/>
      <c r="BX539" s="30"/>
      <c r="BY539" s="30"/>
      <c r="BZ539" s="30"/>
      <c r="CA539" s="30"/>
      <c r="CB539" s="30"/>
      <c r="CC539" s="30"/>
      <c r="CD539" s="30"/>
      <c r="CE539" s="30"/>
      <c r="CF539" s="30"/>
      <c r="CG539" s="30"/>
      <c r="CH539" s="30"/>
      <c r="CI539" s="30"/>
      <c r="CJ539" s="30"/>
      <c r="CK539" s="30"/>
      <c r="CL539" s="30"/>
      <c r="CM539" s="30"/>
      <c r="CN539" s="30"/>
      <c r="CO539" s="30"/>
      <c r="CP539" s="30"/>
      <c r="CQ539" s="30"/>
      <c r="CR539" s="30"/>
      <c r="CS539" s="30"/>
      <c r="CT539" s="30"/>
      <c r="CU539" s="30"/>
      <c r="CV539" s="30"/>
      <c r="CW539" s="30"/>
      <c r="CX539" s="30"/>
      <c r="CY539" s="30"/>
      <c r="CZ539" s="30"/>
      <c r="DA539" s="30"/>
      <c r="DB539" s="30"/>
      <c r="DC539" s="30"/>
      <c r="DD539" s="30"/>
      <c r="DE539" s="30"/>
      <c r="DF539" s="30"/>
      <c r="DG539" s="30"/>
      <c r="DH539" s="30"/>
      <c r="DI539" s="30"/>
      <c r="DJ539" s="30"/>
      <c r="DK539" s="30"/>
      <c r="DL539" s="30"/>
      <c r="DM539" s="30"/>
      <c r="DN539" s="30"/>
      <c r="DO539" s="30"/>
      <c r="DP539" s="30"/>
      <c r="DQ539" s="30"/>
      <c r="DR539" s="30"/>
      <c r="DS539" s="30"/>
      <c r="DT539" s="30"/>
      <c r="DU539" s="30"/>
      <c r="DV539" s="30"/>
      <c r="DW539" s="30"/>
      <c r="DX539" s="30"/>
      <c r="DY539" s="30"/>
      <c r="DZ539" s="30"/>
      <c r="EA539" s="30"/>
      <c r="EB539" s="30"/>
      <c r="EC539" s="30"/>
      <c r="ED539" s="30"/>
      <c r="EE539" s="30"/>
      <c r="EF539" s="30"/>
      <c r="EG539" s="30"/>
      <c r="EH539" s="30"/>
      <c r="EI539" s="30"/>
      <c r="EJ539" s="30"/>
      <c r="EK539" s="30"/>
      <c r="EL539" s="30"/>
      <c r="EM539" s="30"/>
      <c r="EN539" s="30"/>
      <c r="EO539" s="30"/>
      <c r="EP539" s="30"/>
      <c r="EQ539" s="30"/>
      <c r="ER539" s="30"/>
      <c r="ES539" s="30"/>
      <c r="ET539" s="30"/>
      <c r="EU539" s="30"/>
      <c r="EV539" s="30"/>
      <c r="EW539" s="30"/>
      <c r="EX539" s="30"/>
      <c r="EY539" s="30"/>
      <c r="EZ539" s="30"/>
      <c r="FA539" s="30"/>
      <c r="FB539" s="30"/>
      <c r="FC539" s="30"/>
      <c r="FD539" s="30"/>
      <c r="FE539" s="30"/>
      <c r="FF539" s="30"/>
      <c r="FG539" s="30"/>
      <c r="FH539" s="30"/>
      <c r="FI539" s="30"/>
      <c r="FJ539" s="30"/>
      <c r="FK539" s="30"/>
      <c r="FL539" s="30"/>
      <c r="FM539" s="30"/>
      <c r="FN539" s="30"/>
      <c r="FO539" s="30"/>
      <c r="FP539" s="30"/>
      <c r="FQ539" s="30"/>
      <c r="FR539" s="30"/>
      <c r="FS539" s="30"/>
      <c r="FT539" s="30"/>
      <c r="FU539" s="30"/>
      <c r="FV539" s="30"/>
      <c r="FW539" s="30"/>
      <c r="FX539" s="30"/>
      <c r="FY539" s="30"/>
      <c r="FZ539" s="30"/>
      <c r="GA539" s="30"/>
      <c r="GB539" s="30"/>
      <c r="GC539" s="30"/>
      <c r="GD539" s="30"/>
      <c r="GE539" s="30"/>
      <c r="GF539" s="30"/>
      <c r="GG539" s="30"/>
      <c r="GH539" s="30"/>
      <c r="GI539" s="30"/>
      <c r="GJ539" s="30"/>
      <c r="GK539" s="30"/>
      <c r="GL539" s="30"/>
      <c r="GM539" s="30"/>
      <c r="GN539" s="30"/>
      <c r="GO539" s="30"/>
      <c r="GP539" s="30"/>
      <c r="GQ539" s="30"/>
      <c r="GR539" s="30"/>
      <c r="GS539" s="30"/>
      <c r="GT539" s="30"/>
      <c r="GU539" s="30"/>
      <c r="GV539" s="30"/>
      <c r="GW539" s="30"/>
      <c r="GX539" s="30"/>
      <c r="GY539" s="30"/>
      <c r="GZ539" s="30"/>
      <c r="HA539" s="30"/>
      <c r="HB539" s="30"/>
      <c r="HC539" s="30"/>
      <c r="HD539" s="30"/>
      <c r="HE539" s="30"/>
      <c r="HF539" s="30"/>
      <c r="HG539" s="30"/>
      <c r="HH539" s="30"/>
      <c r="HI539" s="30"/>
      <c r="HJ539" s="30"/>
      <c r="HK539" s="30"/>
      <c r="HL539" s="30"/>
      <c r="HM539" s="30"/>
      <c r="HN539" s="30"/>
      <c r="HO539" s="30"/>
      <c r="HP539" s="30"/>
      <c r="HQ539" s="30"/>
      <c r="HR539" s="30"/>
      <c r="HS539" s="30"/>
      <c r="HT539" s="30"/>
      <c r="HU539" s="30"/>
      <c r="HV539" s="30"/>
      <c r="HW539" s="30"/>
      <c r="HX539" s="30"/>
      <c r="HY539" s="30"/>
      <c r="HZ539" s="30"/>
      <c r="IA539" s="30"/>
      <c r="IB539" s="30"/>
      <c r="IC539" s="30"/>
      <c r="ID539" s="30"/>
      <c r="IE539" s="30"/>
      <c r="IF539" s="30"/>
      <c r="IG539" s="30"/>
      <c r="IH539" s="30"/>
      <c r="II539" s="30"/>
      <c r="IJ539" s="30"/>
      <c r="IK539" s="30"/>
      <c r="IL539" s="30"/>
      <c r="IM539" s="30"/>
      <c r="IN539" s="30"/>
      <c r="IO539" s="30"/>
      <c r="IP539" s="30"/>
      <c r="IQ539" s="30"/>
      <c r="IR539" s="30"/>
      <c r="IS539" s="30"/>
      <c r="IT539" s="30"/>
      <c r="IU539" s="30"/>
      <c r="IV539" s="30"/>
      <c r="IW539" s="30"/>
      <c r="IX539" s="30"/>
      <c r="IY539" s="30"/>
      <c r="IZ539" s="30"/>
      <c r="JA539" s="30"/>
      <c r="JB539" s="30"/>
      <c r="JC539" s="30"/>
      <c r="JD539" s="30"/>
      <c r="JE539" s="30"/>
      <c r="JF539" s="30"/>
      <c r="JG539" s="30"/>
      <c r="JH539" s="30"/>
      <c r="JI539" s="30"/>
      <c r="JJ539" s="30"/>
      <c r="JK539" s="30"/>
      <c r="JL539" s="30"/>
      <c r="JM539" s="30"/>
      <c r="JN539" s="30"/>
      <c r="JO539" s="30"/>
      <c r="JP539" s="30"/>
      <c r="JQ539" s="30"/>
      <c r="JR539" s="30"/>
      <c r="JS539" s="30"/>
      <c r="JT539" s="30"/>
      <c r="JU539" s="30"/>
      <c r="JV539" s="30"/>
      <c r="JW539" s="30"/>
      <c r="JX539" s="30"/>
      <c r="JY539" s="30"/>
      <c r="JZ539" s="30"/>
      <c r="KA539" s="30"/>
      <c r="KB539" s="30"/>
      <c r="KC539" s="30"/>
      <c r="KD539" s="30"/>
      <c r="KE539" s="30"/>
      <c r="KF539" s="30"/>
      <c r="KG539" s="30"/>
      <c r="KH539" s="30"/>
      <c r="KI539" s="30"/>
      <c r="KJ539" s="30"/>
      <c r="KK539" s="30"/>
      <c r="KL539" s="30"/>
      <c r="KM539" s="30"/>
      <c r="KN539" s="30"/>
      <c r="KO539" s="30"/>
      <c r="KP539" s="30"/>
      <c r="KQ539" s="30"/>
      <c r="KR539" s="30"/>
      <c r="KS539" s="30"/>
      <c r="KT539" s="30"/>
      <c r="KU539" s="30"/>
      <c r="KV539" s="30"/>
      <c r="KW539" s="30"/>
      <c r="KX539" s="30"/>
      <c r="KY539" s="30"/>
      <c r="KZ539" s="30"/>
      <c r="LA539" s="30"/>
      <c r="LB539" s="30"/>
      <c r="LC539" s="30"/>
      <c r="LD539" s="30"/>
      <c r="LE539" s="30"/>
      <c r="LF539" s="30"/>
      <c r="LG539" s="30"/>
      <c r="LH539" s="30"/>
      <c r="LI539" s="30"/>
      <c r="LJ539" s="30"/>
      <c r="LK539" s="30"/>
      <c r="LL539" s="30"/>
      <c r="LM539" s="30"/>
      <c r="LN539" s="30"/>
      <c r="LO539" s="30"/>
      <c r="LP539" s="30"/>
      <c r="LQ539" s="30"/>
      <c r="LR539" s="30"/>
      <c r="LS539" s="30"/>
      <c r="LT539" s="30"/>
    </row>
    <row r="540" spans="1:332" s="31" customFormat="1" ht="94.5" x14ac:dyDescent="0.25">
      <c r="A540" s="697" t="str">
        <f>CONCATENATE(MUEBLES2[[#This Row],[No..]],"-",MUEBLES2[[#This Row],[No. Area ]],"-",MUEBLES2[[#This Row],[No. Del Bien ]],"-",MUEBLES2[[#This Row],[No. Consecutivo del Bien ]],"-",MUEBLES2[[#This Row],[No. de inventario]])</f>
        <v>01-20-297-002-0534</v>
      </c>
      <c r="B540" s="495"/>
      <c r="C540" s="495" t="s">
        <v>7257</v>
      </c>
      <c r="D540" s="494" t="s">
        <v>4060</v>
      </c>
      <c r="E540" s="495" t="str">
        <f>VLOOKUP(MUEBLES2[[#This Row],[No..]],EDIFICIOS[],2,FALSE)</f>
        <v>PALACIO MUNICIPAL</v>
      </c>
      <c r="F540" s="495" t="str">
        <f>VLOOKUP(MUEBLES2[[#This Row],[No..]],EDIFICIOS[],3,FALSE)</f>
        <v>PALACIO MUNICIPAL, S/N, COLONIA CENTRO</v>
      </c>
      <c r="G540" s="496" t="s">
        <v>4265</v>
      </c>
      <c r="H540" s="494" t="str">
        <f>VLOOKUP(MUEBLES2[[#This Row],[No. Area ]],AREAS[],2,FALSE)</f>
        <v>SUBIRECCIÓN ADMINISTRATIVA</v>
      </c>
      <c r="I540" s="496" t="str">
        <f>VLOOKUP(MUEBLES2[[#This Row],[No. Area ]],AREAS[],5,FALSE)</f>
        <v xml:space="preserve">ARQ. LUIS ÁLVARO ÁNGELES PÉREZ </v>
      </c>
      <c r="J540" s="496">
        <v>130</v>
      </c>
      <c r="K540" s="494" t="str">
        <f>VLOOKUP(MUEBLES2[[#This Row],[Núm. De nomina]],PERSONAL[],2,FALSE)</f>
        <v xml:space="preserve">ING. LUIS ÁLVARO ÁNGELES PÉREZ </v>
      </c>
      <c r="L540" s="496" t="str">
        <f>VLOOKUP(MUEBLES2[[#This Row],[Núm. De nomina]],PERSONAL[],3,FALSE)</f>
        <v>SUBDIRECTOR ADMINISTRATIVO</v>
      </c>
      <c r="M540" s="494" t="s">
        <v>4930</v>
      </c>
      <c r="N540" s="530" t="s">
        <v>4693</v>
      </c>
      <c r="O540" s="497" t="str">
        <f>VLOOKUP(MUEBLES2[[#This Row],[No. Del Bien ]],BIENES[],2,FALSE)</f>
        <v>TIJERA PARA RAMAS</v>
      </c>
      <c r="P540" s="499" t="s">
        <v>1510</v>
      </c>
      <c r="Q540" s="529" t="s">
        <v>5476</v>
      </c>
      <c r="R540" s="494" t="s">
        <v>204</v>
      </c>
      <c r="S540" s="494" t="s">
        <v>1511</v>
      </c>
      <c r="T540" s="494" t="s">
        <v>557</v>
      </c>
      <c r="U540" s="510">
        <v>560</v>
      </c>
      <c r="V540" s="532">
        <v>44249</v>
      </c>
      <c r="W540" s="528"/>
      <c r="X540" s="528"/>
      <c r="Y540" s="528"/>
      <c r="Z540" s="510" t="s">
        <v>1405</v>
      </c>
      <c r="AA540" s="546" t="s">
        <v>7855</v>
      </c>
      <c r="AB540" s="702">
        <v>215.07</v>
      </c>
      <c r="AC540" s="600" t="s">
        <v>7855</v>
      </c>
      <c r="AD540" s="30"/>
      <c r="AE540" s="30"/>
      <c r="AF540" s="30"/>
      <c r="AG540" s="30"/>
      <c r="AH540" s="30"/>
      <c r="AI540" s="30"/>
      <c r="AJ540" s="30"/>
      <c r="AK540" s="30"/>
      <c r="AL540" s="30"/>
      <c r="AM540" s="30"/>
      <c r="AN540" s="30"/>
      <c r="AO540" s="30"/>
      <c r="AP540" s="30"/>
      <c r="AQ540" s="30"/>
      <c r="AR540" s="30"/>
      <c r="AS540" s="30"/>
      <c r="AT540" s="30"/>
      <c r="AU540" s="30"/>
      <c r="AV540" s="30"/>
      <c r="AW540" s="30"/>
      <c r="AX540" s="30"/>
      <c r="AY540" s="30"/>
      <c r="AZ540" s="30"/>
      <c r="BA540" s="30"/>
      <c r="BB540" s="30"/>
      <c r="BC540" s="30"/>
      <c r="BD540" s="30"/>
      <c r="BE540" s="30"/>
      <c r="BF540" s="30"/>
      <c r="BG540" s="30"/>
      <c r="BH540" s="30"/>
      <c r="BI540" s="30"/>
      <c r="BJ540" s="30"/>
      <c r="BK540" s="30"/>
      <c r="BL540" s="30"/>
      <c r="BM540" s="30"/>
      <c r="BN540" s="30"/>
      <c r="BO540" s="30"/>
      <c r="BP540" s="30"/>
      <c r="BQ540" s="30"/>
      <c r="BR540" s="30"/>
      <c r="BS540" s="30"/>
      <c r="BT540" s="30"/>
      <c r="BU540" s="30"/>
      <c r="BV540" s="30"/>
      <c r="BW540" s="30"/>
      <c r="BX540" s="30"/>
      <c r="BY540" s="30"/>
      <c r="BZ540" s="30"/>
      <c r="CA540" s="30"/>
      <c r="CB540" s="30"/>
      <c r="CC540" s="30"/>
      <c r="CD540" s="30"/>
      <c r="CE540" s="30"/>
      <c r="CF540" s="30"/>
      <c r="CG540" s="30"/>
      <c r="CH540" s="30"/>
      <c r="CI540" s="30"/>
      <c r="CJ540" s="30"/>
      <c r="CK540" s="30"/>
      <c r="CL540" s="30"/>
      <c r="CM540" s="30"/>
      <c r="CN540" s="30"/>
      <c r="CO540" s="30"/>
      <c r="CP540" s="30"/>
      <c r="CQ540" s="30"/>
      <c r="CR540" s="30"/>
      <c r="CS540" s="30"/>
      <c r="CT540" s="30"/>
      <c r="CU540" s="30"/>
      <c r="CV540" s="30"/>
      <c r="CW540" s="30"/>
      <c r="CX540" s="30"/>
      <c r="CY540" s="30"/>
      <c r="CZ540" s="30"/>
      <c r="DA540" s="30"/>
      <c r="DB540" s="30"/>
      <c r="DC540" s="30"/>
      <c r="DD540" s="30"/>
      <c r="DE540" s="30"/>
      <c r="DF540" s="30"/>
      <c r="DG540" s="30"/>
      <c r="DH540" s="30"/>
      <c r="DI540" s="30"/>
      <c r="DJ540" s="30"/>
      <c r="DK540" s="30"/>
      <c r="DL540" s="30"/>
      <c r="DM540" s="30"/>
      <c r="DN540" s="30"/>
      <c r="DO540" s="30"/>
      <c r="DP540" s="30"/>
      <c r="DQ540" s="30"/>
      <c r="DR540" s="30"/>
      <c r="DS540" s="30"/>
      <c r="DT540" s="30"/>
      <c r="DU540" s="30"/>
      <c r="DV540" s="30"/>
      <c r="DW540" s="30"/>
      <c r="DX540" s="30"/>
      <c r="DY540" s="30"/>
      <c r="DZ540" s="30"/>
      <c r="EA540" s="30"/>
      <c r="EB540" s="30"/>
      <c r="EC540" s="30"/>
      <c r="ED540" s="30"/>
      <c r="EE540" s="30"/>
      <c r="EF540" s="30"/>
      <c r="EG540" s="30"/>
      <c r="EH540" s="30"/>
      <c r="EI540" s="30"/>
      <c r="EJ540" s="30"/>
      <c r="EK540" s="30"/>
      <c r="EL540" s="30"/>
      <c r="EM540" s="30"/>
      <c r="EN540" s="30"/>
      <c r="EO540" s="30"/>
      <c r="EP540" s="30"/>
      <c r="EQ540" s="30"/>
      <c r="ER540" s="30"/>
      <c r="ES540" s="30"/>
      <c r="ET540" s="30"/>
      <c r="EU540" s="30"/>
      <c r="EV540" s="30"/>
      <c r="EW540" s="30"/>
      <c r="EX540" s="30"/>
      <c r="EY540" s="30"/>
      <c r="EZ540" s="30"/>
      <c r="FA540" s="30"/>
      <c r="FB540" s="30"/>
      <c r="FC540" s="30"/>
      <c r="FD540" s="30"/>
      <c r="FE540" s="30"/>
      <c r="FF540" s="30"/>
      <c r="FG540" s="30"/>
      <c r="FH540" s="30"/>
      <c r="FI540" s="30"/>
      <c r="FJ540" s="30"/>
      <c r="FK540" s="30"/>
      <c r="FL540" s="30"/>
      <c r="FM540" s="30"/>
      <c r="FN540" s="30"/>
      <c r="FO540" s="30"/>
      <c r="FP540" s="30"/>
      <c r="FQ540" s="30"/>
      <c r="FR540" s="30"/>
      <c r="FS540" s="30"/>
      <c r="FT540" s="30"/>
      <c r="FU540" s="30"/>
      <c r="FV540" s="30"/>
      <c r="FW540" s="30"/>
      <c r="FX540" s="30"/>
      <c r="FY540" s="30"/>
      <c r="FZ540" s="30"/>
      <c r="GA540" s="30"/>
      <c r="GB540" s="30"/>
      <c r="GC540" s="30"/>
      <c r="GD540" s="30"/>
      <c r="GE540" s="30"/>
      <c r="GF540" s="30"/>
      <c r="GG540" s="30"/>
      <c r="GH540" s="30"/>
      <c r="GI540" s="30"/>
      <c r="GJ540" s="30"/>
      <c r="GK540" s="30"/>
      <c r="GL540" s="30"/>
      <c r="GM540" s="30"/>
      <c r="GN540" s="30"/>
      <c r="GO540" s="30"/>
      <c r="GP540" s="30"/>
      <c r="GQ540" s="30"/>
      <c r="GR540" s="30"/>
      <c r="GS540" s="30"/>
      <c r="GT540" s="30"/>
      <c r="GU540" s="30"/>
      <c r="GV540" s="30"/>
      <c r="GW540" s="30"/>
      <c r="GX540" s="30"/>
      <c r="GY540" s="30"/>
      <c r="GZ540" s="30"/>
      <c r="HA540" s="30"/>
      <c r="HB540" s="30"/>
      <c r="HC540" s="30"/>
      <c r="HD540" s="30"/>
      <c r="HE540" s="30"/>
      <c r="HF540" s="30"/>
      <c r="HG540" s="30"/>
      <c r="HH540" s="30"/>
      <c r="HI540" s="30"/>
      <c r="HJ540" s="30"/>
      <c r="HK540" s="30"/>
      <c r="HL540" s="30"/>
      <c r="HM540" s="30"/>
      <c r="HN540" s="30"/>
      <c r="HO540" s="30"/>
      <c r="HP540" s="30"/>
      <c r="HQ540" s="30"/>
      <c r="HR540" s="30"/>
      <c r="HS540" s="30"/>
      <c r="HT540" s="30"/>
      <c r="HU540" s="30"/>
      <c r="HV540" s="30"/>
      <c r="HW540" s="30"/>
      <c r="HX540" s="30"/>
      <c r="HY540" s="30"/>
      <c r="HZ540" s="30"/>
      <c r="IA540" s="30"/>
      <c r="IB540" s="30"/>
      <c r="IC540" s="30"/>
      <c r="ID540" s="30"/>
      <c r="IE540" s="30"/>
      <c r="IF540" s="30"/>
      <c r="IG540" s="30"/>
      <c r="IH540" s="30"/>
      <c r="II540" s="30"/>
      <c r="IJ540" s="30"/>
      <c r="IK540" s="30"/>
      <c r="IL540" s="30"/>
      <c r="IM540" s="30"/>
      <c r="IN540" s="30"/>
      <c r="IO540" s="30"/>
      <c r="IP540" s="30"/>
      <c r="IQ540" s="30"/>
      <c r="IR540" s="30"/>
      <c r="IS540" s="30"/>
      <c r="IT540" s="30"/>
      <c r="IU540" s="30"/>
      <c r="IV540" s="30"/>
      <c r="IW540" s="30"/>
      <c r="IX540" s="30"/>
      <c r="IY540" s="30"/>
      <c r="IZ540" s="30"/>
      <c r="JA540" s="30"/>
      <c r="JB540" s="30"/>
      <c r="JC540" s="30"/>
      <c r="JD540" s="30"/>
      <c r="JE540" s="30"/>
      <c r="JF540" s="30"/>
      <c r="JG540" s="30"/>
      <c r="JH540" s="30"/>
      <c r="JI540" s="30"/>
      <c r="JJ540" s="30"/>
      <c r="JK540" s="30"/>
      <c r="JL540" s="30"/>
      <c r="JM540" s="30"/>
      <c r="JN540" s="30"/>
      <c r="JO540" s="30"/>
      <c r="JP540" s="30"/>
      <c r="JQ540" s="30"/>
      <c r="JR540" s="30"/>
      <c r="JS540" s="30"/>
      <c r="JT540" s="30"/>
      <c r="JU540" s="30"/>
      <c r="JV540" s="30"/>
      <c r="JW540" s="30"/>
      <c r="JX540" s="30"/>
      <c r="JY540" s="30"/>
      <c r="JZ540" s="30"/>
      <c r="KA540" s="30"/>
      <c r="KB540" s="30"/>
      <c r="KC540" s="30"/>
      <c r="KD540" s="30"/>
      <c r="KE540" s="30"/>
      <c r="KF540" s="30"/>
      <c r="KG540" s="30"/>
      <c r="KH540" s="30"/>
      <c r="KI540" s="30"/>
      <c r="KJ540" s="30"/>
      <c r="KK540" s="30"/>
      <c r="KL540" s="30"/>
      <c r="KM540" s="30"/>
      <c r="KN540" s="30"/>
      <c r="KO540" s="30"/>
      <c r="KP540" s="30"/>
      <c r="KQ540" s="30"/>
      <c r="KR540" s="30"/>
      <c r="KS540" s="30"/>
      <c r="KT540" s="30"/>
      <c r="KU540" s="30"/>
      <c r="KV540" s="30"/>
      <c r="KW540" s="30"/>
      <c r="KX540" s="30"/>
      <c r="KY540" s="30"/>
      <c r="KZ540" s="30"/>
      <c r="LA540" s="30"/>
      <c r="LB540" s="30"/>
      <c r="LC540" s="30"/>
      <c r="LD540" s="30"/>
      <c r="LE540" s="30"/>
      <c r="LF540" s="30"/>
      <c r="LG540" s="30"/>
      <c r="LH540" s="30"/>
      <c r="LI540" s="30"/>
      <c r="LJ540" s="30"/>
      <c r="LK540" s="30"/>
      <c r="LL540" s="30"/>
      <c r="LM540" s="30"/>
      <c r="LN540" s="30"/>
      <c r="LO540" s="30"/>
      <c r="LP540" s="30"/>
      <c r="LQ540" s="30"/>
      <c r="LR540" s="30"/>
      <c r="LS540" s="30"/>
      <c r="LT540" s="30"/>
    </row>
    <row r="541" spans="1:332" s="31" customFormat="1" ht="94.5" x14ac:dyDescent="0.25">
      <c r="A541" s="697" t="str">
        <f>CONCATENATE(MUEBLES2[[#This Row],[No..]],"-",MUEBLES2[[#This Row],[No. Area ]],"-",MUEBLES2[[#This Row],[No. Del Bien ]],"-",MUEBLES2[[#This Row],[No. Consecutivo del Bien ]],"-",MUEBLES2[[#This Row],[No. de inventario]])</f>
        <v>01-20-221-017-0535</v>
      </c>
      <c r="B541" s="495"/>
      <c r="C541" s="495" t="s">
        <v>7258</v>
      </c>
      <c r="D541" s="494" t="s">
        <v>4060</v>
      </c>
      <c r="E541" s="495" t="str">
        <f>VLOOKUP(MUEBLES2[[#This Row],[No..]],EDIFICIOS[],2,FALSE)</f>
        <v>PALACIO MUNICIPAL</v>
      </c>
      <c r="F541" s="495" t="str">
        <f>VLOOKUP(MUEBLES2[[#This Row],[No..]],EDIFICIOS[],3,FALSE)</f>
        <v>PALACIO MUNICIPAL, S/N, COLONIA CENTRO</v>
      </c>
      <c r="G541" s="496" t="s">
        <v>4265</v>
      </c>
      <c r="H541" s="494" t="str">
        <f>VLOOKUP(MUEBLES2[[#This Row],[No. Area ]],AREAS[],2,FALSE)</f>
        <v>SUBIRECCIÓN ADMINISTRATIVA</v>
      </c>
      <c r="I541" s="496" t="str">
        <f>VLOOKUP(MUEBLES2[[#This Row],[No. Area ]],AREAS[],5,FALSE)</f>
        <v xml:space="preserve">ARQ. LUIS ÁLVARO ÁNGELES PÉREZ </v>
      </c>
      <c r="J541" s="496">
        <v>130</v>
      </c>
      <c r="K541" s="494" t="str">
        <f>VLOOKUP(MUEBLES2[[#This Row],[Núm. De nomina]],PERSONAL[],2,FALSE)</f>
        <v xml:space="preserve">ING. LUIS ÁLVARO ÁNGELES PÉREZ </v>
      </c>
      <c r="L541" s="496" t="str">
        <f>VLOOKUP(MUEBLES2[[#This Row],[Núm. De nomina]],PERSONAL[],3,FALSE)</f>
        <v>SUBDIRECTOR ADMINISTRATIVO</v>
      </c>
      <c r="M541" s="494" t="s">
        <v>4854</v>
      </c>
      <c r="N541" s="530" t="s">
        <v>4708</v>
      </c>
      <c r="O541" s="497" t="str">
        <f>VLOOKUP(MUEBLES2[[#This Row],[No. Del Bien ]],BIENES[],2,FALSE)</f>
        <v>PALA</v>
      </c>
      <c r="P541" s="499" t="s">
        <v>1512</v>
      </c>
      <c r="Q541" s="529" t="s">
        <v>5477</v>
      </c>
      <c r="R541" s="494" t="s">
        <v>204</v>
      </c>
      <c r="S541" s="494" t="s">
        <v>1513</v>
      </c>
      <c r="T541" s="494" t="s">
        <v>557</v>
      </c>
      <c r="U541" s="510">
        <v>560</v>
      </c>
      <c r="V541" s="532">
        <v>44249</v>
      </c>
      <c r="W541" s="528"/>
      <c r="X541" s="528"/>
      <c r="Y541" s="528"/>
      <c r="Z541" s="510" t="s">
        <v>1405</v>
      </c>
      <c r="AA541" s="546" t="s">
        <v>7855</v>
      </c>
      <c r="AB541" s="702">
        <v>145</v>
      </c>
      <c r="AC541" s="600" t="s">
        <v>7855</v>
      </c>
      <c r="AD541" s="30"/>
      <c r="AE541" s="30"/>
      <c r="AF541" s="30"/>
      <c r="AG541" s="30"/>
      <c r="AH541" s="30"/>
      <c r="AI541" s="30"/>
      <c r="AJ541" s="30"/>
      <c r="AK541" s="30"/>
      <c r="AL541" s="30"/>
      <c r="AM541" s="30"/>
      <c r="AN541" s="30"/>
      <c r="AO541" s="30"/>
      <c r="AP541" s="30"/>
      <c r="AQ541" s="30"/>
      <c r="AR541" s="30"/>
      <c r="AS541" s="30"/>
      <c r="AT541" s="30"/>
      <c r="AU541" s="30"/>
      <c r="AV541" s="30"/>
      <c r="AW541" s="30"/>
      <c r="AX541" s="30"/>
      <c r="AY541" s="30"/>
      <c r="AZ541" s="30"/>
      <c r="BA541" s="30"/>
      <c r="BB541" s="30"/>
      <c r="BC541" s="30"/>
      <c r="BD541" s="30"/>
      <c r="BE541" s="30"/>
      <c r="BF541" s="30"/>
      <c r="BG541" s="30"/>
      <c r="BH541" s="30"/>
      <c r="BI541" s="30"/>
      <c r="BJ541" s="30"/>
      <c r="BK541" s="30"/>
      <c r="BL541" s="30"/>
      <c r="BM541" s="30"/>
      <c r="BN541" s="30"/>
      <c r="BO541" s="30"/>
      <c r="BP541" s="30"/>
      <c r="BQ541" s="30"/>
      <c r="BR541" s="30"/>
      <c r="BS541" s="30"/>
      <c r="BT541" s="30"/>
      <c r="BU541" s="30"/>
      <c r="BV541" s="30"/>
      <c r="BW541" s="30"/>
      <c r="BX541" s="30"/>
      <c r="BY541" s="30"/>
      <c r="BZ541" s="30"/>
      <c r="CA541" s="30"/>
      <c r="CB541" s="30"/>
      <c r="CC541" s="30"/>
      <c r="CD541" s="30"/>
      <c r="CE541" s="30"/>
      <c r="CF541" s="30"/>
      <c r="CG541" s="30"/>
      <c r="CH541" s="30"/>
      <c r="CI541" s="30"/>
      <c r="CJ541" s="30"/>
      <c r="CK541" s="30"/>
      <c r="CL541" s="30"/>
      <c r="CM541" s="30"/>
      <c r="CN541" s="30"/>
      <c r="CO541" s="30"/>
      <c r="CP541" s="30"/>
      <c r="CQ541" s="30"/>
      <c r="CR541" s="30"/>
      <c r="CS541" s="30"/>
      <c r="CT541" s="30"/>
      <c r="CU541" s="30"/>
      <c r="CV541" s="30"/>
      <c r="CW541" s="30"/>
      <c r="CX541" s="30"/>
      <c r="CY541" s="30"/>
      <c r="CZ541" s="30"/>
      <c r="DA541" s="30"/>
      <c r="DB541" s="30"/>
      <c r="DC541" s="30"/>
      <c r="DD541" s="30"/>
      <c r="DE541" s="30"/>
      <c r="DF541" s="30"/>
      <c r="DG541" s="30"/>
      <c r="DH541" s="30"/>
      <c r="DI541" s="30"/>
      <c r="DJ541" s="30"/>
      <c r="DK541" s="30"/>
      <c r="DL541" s="30"/>
      <c r="DM541" s="30"/>
      <c r="DN541" s="30"/>
      <c r="DO541" s="30"/>
      <c r="DP541" s="30"/>
      <c r="DQ541" s="30"/>
      <c r="DR541" s="30"/>
      <c r="DS541" s="30"/>
      <c r="DT541" s="30"/>
      <c r="DU541" s="30"/>
      <c r="DV541" s="30"/>
      <c r="DW541" s="30"/>
      <c r="DX541" s="30"/>
      <c r="DY541" s="30"/>
      <c r="DZ541" s="30"/>
      <c r="EA541" s="30"/>
      <c r="EB541" s="30"/>
      <c r="EC541" s="30"/>
      <c r="ED541" s="30"/>
      <c r="EE541" s="30"/>
      <c r="EF541" s="30"/>
      <c r="EG541" s="30"/>
      <c r="EH541" s="30"/>
      <c r="EI541" s="30"/>
      <c r="EJ541" s="30"/>
      <c r="EK541" s="30"/>
      <c r="EL541" s="30"/>
      <c r="EM541" s="30"/>
      <c r="EN541" s="30"/>
      <c r="EO541" s="30"/>
      <c r="EP541" s="30"/>
      <c r="EQ541" s="30"/>
      <c r="ER541" s="30"/>
      <c r="ES541" s="30"/>
      <c r="ET541" s="30"/>
      <c r="EU541" s="30"/>
      <c r="EV541" s="30"/>
      <c r="EW541" s="30"/>
      <c r="EX541" s="30"/>
      <c r="EY541" s="30"/>
      <c r="EZ541" s="30"/>
      <c r="FA541" s="30"/>
      <c r="FB541" s="30"/>
      <c r="FC541" s="30"/>
      <c r="FD541" s="30"/>
      <c r="FE541" s="30"/>
      <c r="FF541" s="30"/>
      <c r="FG541" s="30"/>
      <c r="FH541" s="30"/>
      <c r="FI541" s="30"/>
      <c r="FJ541" s="30"/>
      <c r="FK541" s="30"/>
      <c r="FL541" s="30"/>
      <c r="FM541" s="30"/>
      <c r="FN541" s="30"/>
      <c r="FO541" s="30"/>
      <c r="FP541" s="30"/>
      <c r="FQ541" s="30"/>
      <c r="FR541" s="30"/>
      <c r="FS541" s="30"/>
      <c r="FT541" s="30"/>
      <c r="FU541" s="30"/>
      <c r="FV541" s="30"/>
      <c r="FW541" s="30"/>
      <c r="FX541" s="30"/>
      <c r="FY541" s="30"/>
      <c r="FZ541" s="30"/>
      <c r="GA541" s="30"/>
      <c r="GB541" s="30"/>
      <c r="GC541" s="30"/>
      <c r="GD541" s="30"/>
      <c r="GE541" s="30"/>
      <c r="GF541" s="30"/>
      <c r="GG541" s="30"/>
      <c r="GH541" s="30"/>
      <c r="GI541" s="30"/>
      <c r="GJ541" s="30"/>
      <c r="GK541" s="30"/>
      <c r="GL541" s="30"/>
      <c r="GM541" s="30"/>
      <c r="GN541" s="30"/>
      <c r="GO541" s="30"/>
      <c r="GP541" s="30"/>
      <c r="GQ541" s="30"/>
      <c r="GR541" s="30"/>
      <c r="GS541" s="30"/>
      <c r="GT541" s="30"/>
      <c r="GU541" s="30"/>
      <c r="GV541" s="30"/>
      <c r="GW541" s="30"/>
      <c r="GX541" s="30"/>
      <c r="GY541" s="30"/>
      <c r="GZ541" s="30"/>
      <c r="HA541" s="30"/>
      <c r="HB541" s="30"/>
      <c r="HC541" s="30"/>
      <c r="HD541" s="30"/>
      <c r="HE541" s="30"/>
      <c r="HF541" s="30"/>
      <c r="HG541" s="30"/>
      <c r="HH541" s="30"/>
      <c r="HI541" s="30"/>
      <c r="HJ541" s="30"/>
      <c r="HK541" s="30"/>
      <c r="HL541" s="30"/>
      <c r="HM541" s="30"/>
      <c r="HN541" s="30"/>
      <c r="HO541" s="30"/>
      <c r="HP541" s="30"/>
      <c r="HQ541" s="30"/>
      <c r="HR541" s="30"/>
      <c r="HS541" s="30"/>
      <c r="HT541" s="30"/>
      <c r="HU541" s="30"/>
      <c r="HV541" s="30"/>
      <c r="HW541" s="30"/>
      <c r="HX541" s="30"/>
      <c r="HY541" s="30"/>
      <c r="HZ541" s="30"/>
      <c r="IA541" s="30"/>
      <c r="IB541" s="30"/>
      <c r="IC541" s="30"/>
      <c r="ID541" s="30"/>
      <c r="IE541" s="30"/>
      <c r="IF541" s="30"/>
      <c r="IG541" s="30"/>
      <c r="IH541" s="30"/>
      <c r="II541" s="30"/>
      <c r="IJ541" s="30"/>
      <c r="IK541" s="30"/>
      <c r="IL541" s="30"/>
      <c r="IM541" s="30"/>
      <c r="IN541" s="30"/>
      <c r="IO541" s="30"/>
      <c r="IP541" s="30"/>
      <c r="IQ541" s="30"/>
      <c r="IR541" s="30"/>
      <c r="IS541" s="30"/>
      <c r="IT541" s="30"/>
      <c r="IU541" s="30"/>
      <c r="IV541" s="30"/>
      <c r="IW541" s="30"/>
      <c r="IX541" s="30"/>
      <c r="IY541" s="30"/>
      <c r="IZ541" s="30"/>
      <c r="JA541" s="30"/>
      <c r="JB541" s="30"/>
      <c r="JC541" s="30"/>
      <c r="JD541" s="30"/>
      <c r="JE541" s="30"/>
      <c r="JF541" s="30"/>
      <c r="JG541" s="30"/>
      <c r="JH541" s="30"/>
      <c r="JI541" s="30"/>
      <c r="JJ541" s="30"/>
      <c r="JK541" s="30"/>
      <c r="JL541" s="30"/>
      <c r="JM541" s="30"/>
      <c r="JN541" s="30"/>
      <c r="JO541" s="30"/>
      <c r="JP541" s="30"/>
      <c r="JQ541" s="30"/>
      <c r="JR541" s="30"/>
      <c r="JS541" s="30"/>
      <c r="JT541" s="30"/>
      <c r="JU541" s="30"/>
      <c r="JV541" s="30"/>
      <c r="JW541" s="30"/>
      <c r="JX541" s="30"/>
      <c r="JY541" s="30"/>
      <c r="JZ541" s="30"/>
      <c r="KA541" s="30"/>
      <c r="KB541" s="30"/>
      <c r="KC541" s="30"/>
      <c r="KD541" s="30"/>
      <c r="KE541" s="30"/>
      <c r="KF541" s="30"/>
      <c r="KG541" s="30"/>
      <c r="KH541" s="30"/>
      <c r="KI541" s="30"/>
      <c r="KJ541" s="30"/>
      <c r="KK541" s="30"/>
      <c r="KL541" s="30"/>
      <c r="KM541" s="30"/>
      <c r="KN541" s="30"/>
      <c r="KO541" s="30"/>
      <c r="KP541" s="30"/>
      <c r="KQ541" s="30"/>
      <c r="KR541" s="30"/>
      <c r="KS541" s="30"/>
      <c r="KT541" s="30"/>
      <c r="KU541" s="30"/>
      <c r="KV541" s="30"/>
      <c r="KW541" s="30"/>
      <c r="KX541" s="30"/>
      <c r="KY541" s="30"/>
      <c r="KZ541" s="30"/>
      <c r="LA541" s="30"/>
      <c r="LB541" s="30"/>
      <c r="LC541" s="30"/>
      <c r="LD541" s="30"/>
      <c r="LE541" s="30"/>
      <c r="LF541" s="30"/>
      <c r="LG541" s="30"/>
      <c r="LH541" s="30"/>
      <c r="LI541" s="30"/>
      <c r="LJ541" s="30"/>
      <c r="LK541" s="30"/>
      <c r="LL541" s="30"/>
      <c r="LM541" s="30"/>
      <c r="LN541" s="30"/>
      <c r="LO541" s="30"/>
      <c r="LP541" s="30"/>
      <c r="LQ541" s="30"/>
      <c r="LR541" s="30"/>
      <c r="LS541" s="30"/>
      <c r="LT541" s="30"/>
    </row>
    <row r="542" spans="1:332" s="31" customFormat="1" ht="94.5" x14ac:dyDescent="0.25">
      <c r="A542" s="677" t="str">
        <f>CONCATENATE(MUEBLES2[[#This Row],[No..]],"-",MUEBLES2[[#This Row],[No. Area ]],"-",MUEBLES2[[#This Row],[No. Del Bien ]],"-",MUEBLES2[[#This Row],[No. Consecutivo del Bien ]],"-",MUEBLES2[[#This Row],[No. de inventario]])</f>
        <v>01-20-221-018-0536</v>
      </c>
      <c r="B542" s="495"/>
      <c r="C542" s="495" t="s">
        <v>7259</v>
      </c>
      <c r="D542" s="494" t="s">
        <v>4060</v>
      </c>
      <c r="E542" s="495" t="str">
        <f>VLOOKUP(MUEBLES2[[#This Row],[No..]],EDIFICIOS[],2,FALSE)</f>
        <v>PALACIO MUNICIPAL</v>
      </c>
      <c r="F542" s="495" t="str">
        <f>VLOOKUP(MUEBLES2[[#This Row],[No..]],EDIFICIOS[],3,FALSE)</f>
        <v>PALACIO MUNICIPAL, S/N, COLONIA CENTRO</v>
      </c>
      <c r="G542" s="496" t="s">
        <v>4265</v>
      </c>
      <c r="H542" s="494" t="str">
        <f>VLOOKUP(MUEBLES2[[#This Row],[No. Area ]],AREAS[],2,FALSE)</f>
        <v>SUBIRECCIÓN ADMINISTRATIVA</v>
      </c>
      <c r="I542" s="496" t="str">
        <f>VLOOKUP(MUEBLES2[[#This Row],[No. Area ]],AREAS[],5,FALSE)</f>
        <v xml:space="preserve">ARQ. LUIS ÁLVARO ÁNGELES PÉREZ </v>
      </c>
      <c r="J542" s="496">
        <v>130</v>
      </c>
      <c r="K542" s="494" t="str">
        <f>VLOOKUP(MUEBLES2[[#This Row],[Núm. De nomina]],PERSONAL[],2,FALSE)</f>
        <v xml:space="preserve">ING. LUIS ÁLVARO ÁNGELES PÉREZ </v>
      </c>
      <c r="L542" s="496" t="str">
        <f>VLOOKUP(MUEBLES2[[#This Row],[Núm. De nomina]],PERSONAL[],3,FALSE)</f>
        <v>SUBDIRECTOR ADMINISTRATIVO</v>
      </c>
      <c r="M542" s="494" t="s">
        <v>4854</v>
      </c>
      <c r="N542" s="530" t="s">
        <v>4709</v>
      </c>
      <c r="O542" s="497" t="str">
        <f>VLOOKUP(MUEBLES2[[#This Row],[No. Del Bien ]],BIENES[],2,FALSE)</f>
        <v>PALA</v>
      </c>
      <c r="P542" s="499" t="s">
        <v>1514</v>
      </c>
      <c r="Q542" s="529" t="s">
        <v>5478</v>
      </c>
      <c r="R542" s="494" t="s">
        <v>204</v>
      </c>
      <c r="S542" s="494" t="s">
        <v>1515</v>
      </c>
      <c r="T542" s="494" t="s">
        <v>557</v>
      </c>
      <c r="U542" s="494"/>
      <c r="V542" s="532">
        <v>44249</v>
      </c>
      <c r="W542" s="528"/>
      <c r="X542" s="528"/>
      <c r="Y542" s="528"/>
      <c r="Z542" s="510" t="s">
        <v>1405</v>
      </c>
      <c r="AA542" s="510"/>
      <c r="AB542" s="702">
        <v>88.99</v>
      </c>
      <c r="AC542" s="600">
        <v>560</v>
      </c>
      <c r="AD542" s="30"/>
      <c r="AE542" s="30"/>
      <c r="AF542" s="30"/>
      <c r="AG542" s="30"/>
      <c r="AH542" s="30"/>
      <c r="AI542" s="30"/>
      <c r="AJ542" s="30"/>
      <c r="AK542" s="30"/>
      <c r="AL542" s="30"/>
      <c r="AM542" s="30"/>
      <c r="AN542" s="30"/>
      <c r="AO542" s="30"/>
      <c r="AP542" s="30"/>
      <c r="AQ542" s="30"/>
      <c r="AR542" s="30"/>
      <c r="AS542" s="30"/>
      <c r="AT542" s="30"/>
      <c r="AU542" s="30"/>
      <c r="AV542" s="30"/>
      <c r="AW542" s="30"/>
      <c r="AX542" s="30"/>
      <c r="AY542" s="30"/>
      <c r="AZ542" s="30"/>
      <c r="BA542" s="30"/>
      <c r="BB542" s="30"/>
      <c r="BC542" s="30"/>
      <c r="BD542" s="30"/>
      <c r="BE542" s="30"/>
      <c r="BF542" s="30"/>
      <c r="BG542" s="30"/>
      <c r="BH542" s="30"/>
      <c r="BI542" s="30"/>
      <c r="BJ542" s="30"/>
      <c r="BK542" s="30"/>
      <c r="BL542" s="30"/>
      <c r="BM542" s="30"/>
      <c r="BN542" s="30"/>
      <c r="BO542" s="30"/>
      <c r="BP542" s="30"/>
      <c r="BQ542" s="30"/>
      <c r="BR542" s="30"/>
      <c r="BS542" s="30"/>
      <c r="BT542" s="30"/>
      <c r="BU542" s="30"/>
      <c r="BV542" s="30"/>
      <c r="BW542" s="30"/>
      <c r="BX542" s="30"/>
      <c r="BY542" s="30"/>
      <c r="BZ542" s="30"/>
      <c r="CA542" s="30"/>
      <c r="CB542" s="30"/>
      <c r="CC542" s="30"/>
      <c r="CD542" s="30"/>
      <c r="CE542" s="30"/>
      <c r="CF542" s="30"/>
      <c r="CG542" s="30"/>
      <c r="CH542" s="30"/>
      <c r="CI542" s="30"/>
      <c r="CJ542" s="30"/>
      <c r="CK542" s="30"/>
      <c r="CL542" s="30"/>
      <c r="CM542" s="30"/>
      <c r="CN542" s="30"/>
      <c r="CO542" s="30"/>
      <c r="CP542" s="30"/>
      <c r="CQ542" s="30"/>
      <c r="CR542" s="30"/>
      <c r="CS542" s="30"/>
      <c r="CT542" s="30"/>
      <c r="CU542" s="30"/>
      <c r="CV542" s="30"/>
      <c r="CW542" s="30"/>
      <c r="CX542" s="30"/>
      <c r="CY542" s="30"/>
      <c r="CZ542" s="30"/>
      <c r="DA542" s="30"/>
      <c r="DB542" s="30"/>
      <c r="DC542" s="30"/>
      <c r="DD542" s="30"/>
      <c r="DE542" s="30"/>
      <c r="DF542" s="30"/>
      <c r="DG542" s="30"/>
      <c r="DH542" s="30"/>
      <c r="DI542" s="30"/>
      <c r="DJ542" s="30"/>
      <c r="DK542" s="30"/>
      <c r="DL542" s="30"/>
      <c r="DM542" s="30"/>
      <c r="DN542" s="30"/>
      <c r="DO542" s="30"/>
      <c r="DP542" s="30"/>
      <c r="DQ542" s="30"/>
      <c r="DR542" s="30"/>
      <c r="DS542" s="30"/>
      <c r="DT542" s="30"/>
      <c r="DU542" s="30"/>
      <c r="DV542" s="30"/>
      <c r="DW542" s="30"/>
      <c r="DX542" s="30"/>
      <c r="DY542" s="30"/>
      <c r="DZ542" s="30"/>
      <c r="EA542" s="30"/>
      <c r="EB542" s="30"/>
      <c r="EC542" s="30"/>
      <c r="ED542" s="30"/>
      <c r="EE542" s="30"/>
      <c r="EF542" s="30"/>
      <c r="EG542" s="30"/>
      <c r="EH542" s="30"/>
      <c r="EI542" s="30"/>
      <c r="EJ542" s="30"/>
      <c r="EK542" s="30"/>
      <c r="EL542" s="30"/>
      <c r="EM542" s="30"/>
      <c r="EN542" s="30"/>
      <c r="EO542" s="30"/>
      <c r="EP542" s="30"/>
      <c r="EQ542" s="30"/>
      <c r="ER542" s="30"/>
      <c r="ES542" s="30"/>
      <c r="ET542" s="30"/>
      <c r="EU542" s="30"/>
      <c r="EV542" s="30"/>
      <c r="EW542" s="30"/>
      <c r="EX542" s="30"/>
      <c r="EY542" s="30"/>
      <c r="EZ542" s="30"/>
      <c r="FA542" s="30"/>
      <c r="FB542" s="30"/>
      <c r="FC542" s="30"/>
      <c r="FD542" s="30"/>
      <c r="FE542" s="30"/>
      <c r="FF542" s="30"/>
      <c r="FG542" s="30"/>
      <c r="FH542" s="30"/>
      <c r="FI542" s="30"/>
      <c r="FJ542" s="30"/>
      <c r="FK542" s="30"/>
      <c r="FL542" s="30"/>
      <c r="FM542" s="30"/>
      <c r="FN542" s="30"/>
      <c r="FO542" s="30"/>
      <c r="FP542" s="30"/>
      <c r="FQ542" s="30"/>
      <c r="FR542" s="30"/>
      <c r="FS542" s="30"/>
      <c r="FT542" s="30"/>
      <c r="FU542" s="30"/>
      <c r="FV542" s="30"/>
      <c r="FW542" s="30"/>
      <c r="FX542" s="30"/>
      <c r="FY542" s="30"/>
      <c r="FZ542" s="30"/>
      <c r="GA542" s="30"/>
      <c r="GB542" s="30"/>
      <c r="GC542" s="30"/>
      <c r="GD542" s="30"/>
      <c r="GE542" s="30"/>
      <c r="GF542" s="30"/>
      <c r="GG542" s="30"/>
      <c r="GH542" s="30"/>
      <c r="GI542" s="30"/>
      <c r="GJ542" s="30"/>
      <c r="GK542" s="30"/>
      <c r="GL542" s="30"/>
      <c r="GM542" s="30"/>
      <c r="GN542" s="30"/>
      <c r="GO542" s="30"/>
      <c r="GP542" s="30"/>
      <c r="GQ542" s="30"/>
      <c r="GR542" s="30"/>
      <c r="GS542" s="30"/>
      <c r="GT542" s="30"/>
      <c r="GU542" s="30"/>
      <c r="GV542" s="30"/>
      <c r="GW542" s="30"/>
      <c r="GX542" s="30"/>
      <c r="GY542" s="30"/>
      <c r="GZ542" s="30"/>
      <c r="HA542" s="30"/>
      <c r="HB542" s="30"/>
      <c r="HC542" s="30"/>
      <c r="HD542" s="30"/>
      <c r="HE542" s="30"/>
      <c r="HF542" s="30"/>
      <c r="HG542" s="30"/>
      <c r="HH542" s="30"/>
      <c r="HI542" s="30"/>
      <c r="HJ542" s="30"/>
      <c r="HK542" s="30"/>
      <c r="HL542" s="30"/>
      <c r="HM542" s="30"/>
      <c r="HN542" s="30"/>
      <c r="HO542" s="30"/>
      <c r="HP542" s="30"/>
      <c r="HQ542" s="30"/>
      <c r="HR542" s="30"/>
      <c r="HS542" s="30"/>
      <c r="HT542" s="30"/>
      <c r="HU542" s="30"/>
      <c r="HV542" s="30"/>
      <c r="HW542" s="30"/>
      <c r="HX542" s="30"/>
      <c r="HY542" s="30"/>
      <c r="HZ542" s="30"/>
      <c r="IA542" s="30"/>
      <c r="IB542" s="30"/>
      <c r="IC542" s="30"/>
      <c r="ID542" s="30"/>
      <c r="IE542" s="30"/>
      <c r="IF542" s="30"/>
      <c r="IG542" s="30"/>
      <c r="IH542" s="30"/>
      <c r="II542" s="30"/>
      <c r="IJ542" s="30"/>
      <c r="IK542" s="30"/>
      <c r="IL542" s="30"/>
      <c r="IM542" s="30"/>
      <c r="IN542" s="30"/>
      <c r="IO542" s="30"/>
      <c r="IP542" s="30"/>
      <c r="IQ542" s="30"/>
      <c r="IR542" s="30"/>
      <c r="IS542" s="30"/>
      <c r="IT542" s="30"/>
      <c r="IU542" s="30"/>
      <c r="IV542" s="30"/>
      <c r="IW542" s="30"/>
      <c r="IX542" s="30"/>
      <c r="IY542" s="30"/>
      <c r="IZ542" s="30"/>
      <c r="JA542" s="30"/>
      <c r="JB542" s="30"/>
      <c r="JC542" s="30"/>
      <c r="JD542" s="30"/>
      <c r="JE542" s="30"/>
      <c r="JF542" s="30"/>
      <c r="JG542" s="30"/>
      <c r="JH542" s="30"/>
      <c r="JI542" s="30"/>
      <c r="JJ542" s="30"/>
      <c r="JK542" s="30"/>
      <c r="JL542" s="30"/>
      <c r="JM542" s="30"/>
      <c r="JN542" s="30"/>
      <c r="JO542" s="30"/>
      <c r="JP542" s="30"/>
      <c r="JQ542" s="30"/>
      <c r="JR542" s="30"/>
      <c r="JS542" s="30"/>
      <c r="JT542" s="30"/>
      <c r="JU542" s="30"/>
      <c r="JV542" s="30"/>
      <c r="JW542" s="30"/>
      <c r="JX542" s="30"/>
      <c r="JY542" s="30"/>
      <c r="JZ542" s="30"/>
      <c r="KA542" s="30"/>
      <c r="KB542" s="30"/>
      <c r="KC542" s="30"/>
      <c r="KD542" s="30"/>
      <c r="KE542" s="30"/>
      <c r="KF542" s="30"/>
      <c r="KG542" s="30"/>
      <c r="KH542" s="30"/>
      <c r="KI542" s="30"/>
      <c r="KJ542" s="30"/>
      <c r="KK542" s="30"/>
      <c r="KL542" s="30"/>
      <c r="KM542" s="30"/>
      <c r="KN542" s="30"/>
      <c r="KO542" s="30"/>
      <c r="KP542" s="30"/>
      <c r="KQ542" s="30"/>
      <c r="KR542" s="30"/>
      <c r="KS542" s="30"/>
      <c r="KT542" s="30"/>
      <c r="KU542" s="30"/>
      <c r="KV542" s="30"/>
      <c r="KW542" s="30"/>
      <c r="KX542" s="30"/>
      <c r="KY542" s="30"/>
      <c r="KZ542" s="30"/>
      <c r="LA542" s="30"/>
      <c r="LB542" s="30"/>
      <c r="LC542" s="30"/>
      <c r="LD542" s="30"/>
      <c r="LE542" s="30"/>
      <c r="LF542" s="30"/>
      <c r="LG542" s="30"/>
      <c r="LH542" s="30"/>
      <c r="LI542" s="30"/>
      <c r="LJ542" s="30"/>
      <c r="LK542" s="30"/>
      <c r="LL542" s="30"/>
      <c r="LM542" s="30"/>
      <c r="LN542" s="30"/>
      <c r="LO542" s="30"/>
      <c r="LP542" s="30"/>
      <c r="LQ542" s="30"/>
      <c r="LR542" s="30"/>
      <c r="LS542" s="30"/>
      <c r="LT542" s="30"/>
    </row>
    <row r="543" spans="1:332" s="31" customFormat="1" ht="94.5" x14ac:dyDescent="0.25">
      <c r="A543" s="677" t="str">
        <f>CONCATENATE(MUEBLES2[[#This Row],[No..]],"-",MUEBLES2[[#This Row],[No. Area ]],"-",MUEBLES2[[#This Row],[No. Del Bien ]],"-",MUEBLES2[[#This Row],[No. Consecutivo del Bien ]],"-",MUEBLES2[[#This Row],[No. de inventario]])</f>
        <v>01-20-287-001-0537</v>
      </c>
      <c r="B543" s="495"/>
      <c r="C543" s="495" t="s">
        <v>7260</v>
      </c>
      <c r="D543" s="494" t="s">
        <v>4060</v>
      </c>
      <c r="E543" s="495" t="str">
        <f>VLOOKUP(MUEBLES2[[#This Row],[No..]],EDIFICIOS[],2,FALSE)</f>
        <v>PALACIO MUNICIPAL</v>
      </c>
      <c r="F543" s="495" t="str">
        <f>VLOOKUP(MUEBLES2[[#This Row],[No..]],EDIFICIOS[],3,FALSE)</f>
        <v>PALACIO MUNICIPAL, S/N, COLONIA CENTRO</v>
      </c>
      <c r="G543" s="496" t="s">
        <v>4265</v>
      </c>
      <c r="H543" s="494" t="str">
        <f>VLOOKUP(MUEBLES2[[#This Row],[No. Area ]],AREAS[],2,FALSE)</f>
        <v>SUBIRECCIÓN ADMINISTRATIVA</v>
      </c>
      <c r="I543" s="496" t="str">
        <f>VLOOKUP(MUEBLES2[[#This Row],[No. Area ]],AREAS[],5,FALSE)</f>
        <v xml:space="preserve">ARQ. LUIS ÁLVARO ÁNGELES PÉREZ </v>
      </c>
      <c r="J543" s="496">
        <v>130</v>
      </c>
      <c r="K543" s="494" t="str">
        <f>VLOOKUP(MUEBLES2[[#This Row],[Núm. De nomina]],PERSONAL[],2,FALSE)</f>
        <v xml:space="preserve">ING. LUIS ÁLVARO ÁNGELES PÉREZ </v>
      </c>
      <c r="L543" s="496" t="str">
        <f>VLOOKUP(MUEBLES2[[#This Row],[Núm. De nomina]],PERSONAL[],3,FALSE)</f>
        <v>SUBDIRECTOR ADMINISTRATIVO</v>
      </c>
      <c r="M543" s="494" t="s">
        <v>4920</v>
      </c>
      <c r="N543" s="530" t="s">
        <v>4692</v>
      </c>
      <c r="O543" s="497" t="str">
        <f>VLOOKUP(MUEBLES2[[#This Row],[No. Del Bien ]],BIENES[],2,FALSE)</f>
        <v>TALACHO</v>
      </c>
      <c r="P543" s="499" t="s">
        <v>1516</v>
      </c>
      <c r="Q543" s="529" t="s">
        <v>5479</v>
      </c>
      <c r="R543" s="494" t="s">
        <v>204</v>
      </c>
      <c r="S543" s="494" t="s">
        <v>1517</v>
      </c>
      <c r="T543" s="494" t="s">
        <v>557</v>
      </c>
      <c r="U543" s="494"/>
      <c r="V543" s="532">
        <v>44249</v>
      </c>
      <c r="W543" s="528"/>
      <c r="X543" s="528"/>
      <c r="Y543" s="528"/>
      <c r="Z543" s="510" t="s">
        <v>1405</v>
      </c>
      <c r="AA543" s="510"/>
      <c r="AB543" s="702">
        <v>278.99</v>
      </c>
      <c r="AC543" s="600">
        <v>560</v>
      </c>
      <c r="AD543" s="30"/>
      <c r="AE543" s="30"/>
      <c r="AF543" s="30"/>
      <c r="AG543" s="30"/>
      <c r="AH543" s="30"/>
      <c r="AI543" s="30"/>
      <c r="AJ543" s="30"/>
      <c r="AK543" s="30"/>
      <c r="AL543" s="30"/>
      <c r="AM543" s="30"/>
      <c r="AN543" s="30"/>
      <c r="AO543" s="30"/>
      <c r="AP543" s="30"/>
      <c r="AQ543" s="30"/>
      <c r="AR543" s="30"/>
      <c r="AS543" s="30"/>
      <c r="AT543" s="30"/>
      <c r="AU543" s="30"/>
      <c r="AV543" s="30"/>
      <c r="AW543" s="30"/>
      <c r="AX543" s="30"/>
      <c r="AY543" s="30"/>
      <c r="AZ543" s="30"/>
      <c r="BA543" s="30"/>
      <c r="BB543" s="30"/>
      <c r="BC543" s="30"/>
      <c r="BD543" s="30"/>
      <c r="BE543" s="30"/>
      <c r="BF543" s="30"/>
      <c r="BG543" s="30"/>
      <c r="BH543" s="30"/>
      <c r="BI543" s="30"/>
      <c r="BJ543" s="30"/>
      <c r="BK543" s="30"/>
      <c r="BL543" s="30"/>
      <c r="BM543" s="30"/>
      <c r="BN543" s="30"/>
      <c r="BO543" s="30"/>
      <c r="BP543" s="30"/>
      <c r="BQ543" s="30"/>
      <c r="BR543" s="30"/>
      <c r="BS543" s="30"/>
      <c r="BT543" s="30"/>
      <c r="BU543" s="30"/>
      <c r="BV543" s="30"/>
      <c r="BW543" s="30"/>
      <c r="BX543" s="30"/>
      <c r="BY543" s="30"/>
      <c r="BZ543" s="30"/>
      <c r="CA543" s="30"/>
      <c r="CB543" s="30"/>
      <c r="CC543" s="30"/>
      <c r="CD543" s="30"/>
      <c r="CE543" s="30"/>
      <c r="CF543" s="30"/>
      <c r="CG543" s="30"/>
      <c r="CH543" s="30"/>
      <c r="CI543" s="30"/>
      <c r="CJ543" s="30"/>
      <c r="CK543" s="30"/>
      <c r="CL543" s="30"/>
      <c r="CM543" s="30"/>
      <c r="CN543" s="30"/>
      <c r="CO543" s="30"/>
      <c r="CP543" s="30"/>
      <c r="CQ543" s="30"/>
      <c r="CR543" s="30"/>
      <c r="CS543" s="30"/>
      <c r="CT543" s="30"/>
      <c r="CU543" s="30"/>
      <c r="CV543" s="30"/>
      <c r="CW543" s="30"/>
      <c r="CX543" s="30"/>
      <c r="CY543" s="30"/>
      <c r="CZ543" s="30"/>
      <c r="DA543" s="30"/>
      <c r="DB543" s="30"/>
      <c r="DC543" s="30"/>
      <c r="DD543" s="30"/>
      <c r="DE543" s="30"/>
      <c r="DF543" s="30"/>
      <c r="DG543" s="30"/>
      <c r="DH543" s="30"/>
      <c r="DI543" s="30"/>
      <c r="DJ543" s="30"/>
      <c r="DK543" s="30"/>
      <c r="DL543" s="30"/>
      <c r="DM543" s="30"/>
      <c r="DN543" s="30"/>
      <c r="DO543" s="30"/>
      <c r="DP543" s="30"/>
      <c r="DQ543" s="30"/>
      <c r="DR543" s="30"/>
      <c r="DS543" s="30"/>
      <c r="DT543" s="30"/>
      <c r="DU543" s="30"/>
      <c r="DV543" s="30"/>
      <c r="DW543" s="30"/>
      <c r="DX543" s="30"/>
      <c r="DY543" s="30"/>
      <c r="DZ543" s="30"/>
      <c r="EA543" s="30"/>
      <c r="EB543" s="30"/>
      <c r="EC543" s="30"/>
      <c r="ED543" s="30"/>
      <c r="EE543" s="30"/>
      <c r="EF543" s="30"/>
      <c r="EG543" s="30"/>
      <c r="EH543" s="30"/>
      <c r="EI543" s="30"/>
      <c r="EJ543" s="30"/>
      <c r="EK543" s="30"/>
      <c r="EL543" s="30"/>
      <c r="EM543" s="30"/>
      <c r="EN543" s="30"/>
      <c r="EO543" s="30"/>
      <c r="EP543" s="30"/>
      <c r="EQ543" s="30"/>
      <c r="ER543" s="30"/>
      <c r="ES543" s="30"/>
      <c r="ET543" s="30"/>
      <c r="EU543" s="30"/>
      <c r="EV543" s="30"/>
      <c r="EW543" s="30"/>
      <c r="EX543" s="30"/>
      <c r="EY543" s="30"/>
      <c r="EZ543" s="30"/>
      <c r="FA543" s="30"/>
      <c r="FB543" s="30"/>
      <c r="FC543" s="30"/>
      <c r="FD543" s="30"/>
      <c r="FE543" s="30"/>
      <c r="FF543" s="30"/>
      <c r="FG543" s="30"/>
      <c r="FH543" s="30"/>
      <c r="FI543" s="30"/>
      <c r="FJ543" s="30"/>
      <c r="FK543" s="30"/>
      <c r="FL543" s="30"/>
      <c r="FM543" s="30"/>
      <c r="FN543" s="30"/>
      <c r="FO543" s="30"/>
      <c r="FP543" s="30"/>
      <c r="FQ543" s="30"/>
      <c r="FR543" s="30"/>
      <c r="FS543" s="30"/>
      <c r="FT543" s="30"/>
      <c r="FU543" s="30"/>
      <c r="FV543" s="30"/>
      <c r="FW543" s="30"/>
      <c r="FX543" s="30"/>
      <c r="FY543" s="30"/>
      <c r="FZ543" s="30"/>
      <c r="GA543" s="30"/>
      <c r="GB543" s="30"/>
      <c r="GC543" s="30"/>
      <c r="GD543" s="30"/>
      <c r="GE543" s="30"/>
      <c r="GF543" s="30"/>
      <c r="GG543" s="30"/>
      <c r="GH543" s="30"/>
      <c r="GI543" s="30"/>
      <c r="GJ543" s="30"/>
      <c r="GK543" s="30"/>
      <c r="GL543" s="30"/>
      <c r="GM543" s="30"/>
      <c r="GN543" s="30"/>
      <c r="GO543" s="30"/>
      <c r="GP543" s="30"/>
      <c r="GQ543" s="30"/>
      <c r="GR543" s="30"/>
      <c r="GS543" s="30"/>
      <c r="GT543" s="30"/>
      <c r="GU543" s="30"/>
      <c r="GV543" s="30"/>
      <c r="GW543" s="30"/>
      <c r="GX543" s="30"/>
      <c r="GY543" s="30"/>
      <c r="GZ543" s="30"/>
      <c r="HA543" s="30"/>
      <c r="HB543" s="30"/>
      <c r="HC543" s="30"/>
      <c r="HD543" s="30"/>
      <c r="HE543" s="30"/>
      <c r="HF543" s="30"/>
      <c r="HG543" s="30"/>
      <c r="HH543" s="30"/>
      <c r="HI543" s="30"/>
      <c r="HJ543" s="30"/>
      <c r="HK543" s="30"/>
      <c r="HL543" s="30"/>
      <c r="HM543" s="30"/>
      <c r="HN543" s="30"/>
      <c r="HO543" s="30"/>
      <c r="HP543" s="30"/>
      <c r="HQ543" s="30"/>
      <c r="HR543" s="30"/>
      <c r="HS543" s="30"/>
      <c r="HT543" s="30"/>
      <c r="HU543" s="30"/>
      <c r="HV543" s="30"/>
      <c r="HW543" s="30"/>
      <c r="HX543" s="30"/>
      <c r="HY543" s="30"/>
      <c r="HZ543" s="30"/>
      <c r="IA543" s="30"/>
      <c r="IB543" s="30"/>
      <c r="IC543" s="30"/>
      <c r="ID543" s="30"/>
      <c r="IE543" s="30"/>
      <c r="IF543" s="30"/>
      <c r="IG543" s="30"/>
      <c r="IH543" s="30"/>
      <c r="II543" s="30"/>
      <c r="IJ543" s="30"/>
      <c r="IK543" s="30"/>
      <c r="IL543" s="30"/>
      <c r="IM543" s="30"/>
      <c r="IN543" s="30"/>
      <c r="IO543" s="30"/>
      <c r="IP543" s="30"/>
      <c r="IQ543" s="30"/>
      <c r="IR543" s="30"/>
      <c r="IS543" s="30"/>
      <c r="IT543" s="30"/>
      <c r="IU543" s="30"/>
      <c r="IV543" s="30"/>
      <c r="IW543" s="30"/>
      <c r="IX543" s="30"/>
      <c r="IY543" s="30"/>
      <c r="IZ543" s="30"/>
      <c r="JA543" s="30"/>
      <c r="JB543" s="30"/>
      <c r="JC543" s="30"/>
      <c r="JD543" s="30"/>
      <c r="JE543" s="30"/>
      <c r="JF543" s="30"/>
      <c r="JG543" s="30"/>
      <c r="JH543" s="30"/>
      <c r="JI543" s="30"/>
      <c r="JJ543" s="30"/>
      <c r="JK543" s="30"/>
      <c r="JL543" s="30"/>
      <c r="JM543" s="30"/>
      <c r="JN543" s="30"/>
      <c r="JO543" s="30"/>
      <c r="JP543" s="30"/>
      <c r="JQ543" s="30"/>
      <c r="JR543" s="30"/>
      <c r="JS543" s="30"/>
      <c r="JT543" s="30"/>
      <c r="JU543" s="30"/>
      <c r="JV543" s="30"/>
      <c r="JW543" s="30"/>
      <c r="JX543" s="30"/>
      <c r="JY543" s="30"/>
      <c r="JZ543" s="30"/>
      <c r="KA543" s="30"/>
      <c r="KB543" s="30"/>
      <c r="KC543" s="30"/>
      <c r="KD543" s="30"/>
      <c r="KE543" s="30"/>
      <c r="KF543" s="30"/>
      <c r="KG543" s="30"/>
      <c r="KH543" s="30"/>
      <c r="KI543" s="30"/>
      <c r="KJ543" s="30"/>
      <c r="KK543" s="30"/>
      <c r="KL543" s="30"/>
      <c r="KM543" s="30"/>
      <c r="KN543" s="30"/>
      <c r="KO543" s="30"/>
      <c r="KP543" s="30"/>
      <c r="KQ543" s="30"/>
      <c r="KR543" s="30"/>
      <c r="KS543" s="30"/>
      <c r="KT543" s="30"/>
      <c r="KU543" s="30"/>
      <c r="KV543" s="30"/>
      <c r="KW543" s="30"/>
      <c r="KX543" s="30"/>
      <c r="KY543" s="30"/>
      <c r="KZ543" s="30"/>
      <c r="LA543" s="30"/>
      <c r="LB543" s="30"/>
      <c r="LC543" s="30"/>
      <c r="LD543" s="30"/>
      <c r="LE543" s="30"/>
      <c r="LF543" s="30"/>
      <c r="LG543" s="30"/>
      <c r="LH543" s="30"/>
      <c r="LI543" s="30"/>
      <c r="LJ543" s="30"/>
      <c r="LK543" s="30"/>
      <c r="LL543" s="30"/>
      <c r="LM543" s="30"/>
      <c r="LN543" s="30"/>
      <c r="LO543" s="30"/>
      <c r="LP543" s="30"/>
      <c r="LQ543" s="30"/>
      <c r="LR543" s="30"/>
      <c r="LS543" s="30"/>
      <c r="LT543" s="30"/>
    </row>
    <row r="544" spans="1:332" s="31" customFormat="1" ht="94.5" x14ac:dyDescent="0.25">
      <c r="A544" s="697" t="str">
        <f>CONCATENATE(MUEBLES2[[#This Row],[No..]],"-",MUEBLES2[[#This Row],[No. Area ]],"-",MUEBLES2[[#This Row],[No. Del Bien ]],"-",MUEBLES2[[#This Row],[No. Consecutivo del Bien ]],"-",MUEBLES2[[#This Row],[No. de inventario]])</f>
        <v>01-20-189-002-0538</v>
      </c>
      <c r="B544" s="495"/>
      <c r="C544" s="495" t="s">
        <v>7261</v>
      </c>
      <c r="D544" s="494" t="s">
        <v>4060</v>
      </c>
      <c r="E544" s="495" t="str">
        <f>VLOOKUP(MUEBLES2[[#This Row],[No..]],EDIFICIOS[],2,FALSE)</f>
        <v>PALACIO MUNICIPAL</v>
      </c>
      <c r="F544" s="495" t="str">
        <f>VLOOKUP(MUEBLES2[[#This Row],[No..]],EDIFICIOS[],3,FALSE)</f>
        <v>PALACIO MUNICIPAL, S/N, COLONIA CENTRO</v>
      </c>
      <c r="G544" s="496" t="s">
        <v>4265</v>
      </c>
      <c r="H544" s="494" t="str">
        <f>VLOOKUP(MUEBLES2[[#This Row],[No. Area ]],AREAS[],2,FALSE)</f>
        <v>SUBIRECCIÓN ADMINISTRATIVA</v>
      </c>
      <c r="I544" s="496" t="str">
        <f>VLOOKUP(MUEBLES2[[#This Row],[No. Area ]],AREAS[],5,FALSE)</f>
        <v xml:space="preserve">ARQ. LUIS ÁLVARO ÁNGELES PÉREZ </v>
      </c>
      <c r="J544" s="496">
        <v>130</v>
      </c>
      <c r="K544" s="494" t="str">
        <f>VLOOKUP(MUEBLES2[[#This Row],[Núm. De nomina]],PERSONAL[],2,FALSE)</f>
        <v xml:space="preserve">ING. LUIS ÁLVARO ÁNGELES PÉREZ </v>
      </c>
      <c r="L544" s="496" t="str">
        <f>VLOOKUP(MUEBLES2[[#This Row],[Núm. De nomina]],PERSONAL[],3,FALSE)</f>
        <v>SUBDIRECTOR ADMINISTRATIVO</v>
      </c>
      <c r="M544" s="494" t="s">
        <v>4816</v>
      </c>
      <c r="N544" s="530" t="s">
        <v>4693</v>
      </c>
      <c r="O544" s="497" t="str">
        <f>VLOOKUP(MUEBLES2[[#This Row],[No. Del Bien ]],BIENES[],2,FALSE)</f>
        <v>MARRO</v>
      </c>
      <c r="P544" s="499" t="s">
        <v>1518</v>
      </c>
      <c r="Q544" s="529" t="s">
        <v>5480</v>
      </c>
      <c r="R544" s="494" t="s">
        <v>204</v>
      </c>
      <c r="S544" s="494" t="s">
        <v>1519</v>
      </c>
      <c r="T544" s="494" t="s">
        <v>557</v>
      </c>
      <c r="U544" s="510">
        <v>560</v>
      </c>
      <c r="V544" s="532">
        <v>44249</v>
      </c>
      <c r="W544" s="528"/>
      <c r="X544" s="528"/>
      <c r="Y544" s="528"/>
      <c r="Z544" s="510" t="s">
        <v>1405</v>
      </c>
      <c r="AA544" s="546" t="s">
        <v>7855</v>
      </c>
      <c r="AB544" s="702">
        <v>198.99</v>
      </c>
      <c r="AC544" s="600" t="s">
        <v>7855</v>
      </c>
      <c r="AD544" s="30"/>
      <c r="AE544" s="30"/>
      <c r="AF544" s="30"/>
      <c r="AG544" s="30"/>
      <c r="AH544" s="30"/>
      <c r="AI544" s="30"/>
      <c r="AJ544" s="30"/>
      <c r="AK544" s="30"/>
      <c r="AL544" s="30"/>
      <c r="AM544" s="30"/>
      <c r="AN544" s="30"/>
      <c r="AO544" s="30"/>
      <c r="AP544" s="30"/>
      <c r="AQ544" s="30"/>
      <c r="AR544" s="30"/>
      <c r="AS544" s="30"/>
      <c r="AT544" s="30"/>
      <c r="AU544" s="30"/>
      <c r="AV544" s="30"/>
      <c r="AW544" s="30"/>
      <c r="AX544" s="30"/>
      <c r="AY544" s="30"/>
      <c r="AZ544" s="30"/>
      <c r="BA544" s="30"/>
      <c r="BB544" s="30"/>
      <c r="BC544" s="30"/>
      <c r="BD544" s="30"/>
      <c r="BE544" s="30"/>
      <c r="BF544" s="30"/>
      <c r="BG544" s="30"/>
      <c r="BH544" s="30"/>
      <c r="BI544" s="30"/>
      <c r="BJ544" s="30"/>
      <c r="BK544" s="30"/>
      <c r="BL544" s="30"/>
      <c r="BM544" s="30"/>
      <c r="BN544" s="30"/>
      <c r="BO544" s="30"/>
      <c r="BP544" s="30"/>
      <c r="BQ544" s="30"/>
      <c r="BR544" s="30"/>
      <c r="BS544" s="30"/>
      <c r="BT544" s="30"/>
      <c r="BU544" s="30"/>
      <c r="BV544" s="30"/>
      <c r="BW544" s="30"/>
      <c r="BX544" s="30"/>
      <c r="BY544" s="30"/>
      <c r="BZ544" s="30"/>
      <c r="CA544" s="30"/>
      <c r="CB544" s="30"/>
      <c r="CC544" s="30"/>
      <c r="CD544" s="30"/>
      <c r="CE544" s="30"/>
      <c r="CF544" s="30"/>
      <c r="CG544" s="30"/>
      <c r="CH544" s="30"/>
      <c r="CI544" s="30"/>
      <c r="CJ544" s="30"/>
      <c r="CK544" s="30"/>
      <c r="CL544" s="30"/>
      <c r="CM544" s="30"/>
      <c r="CN544" s="30"/>
      <c r="CO544" s="30"/>
      <c r="CP544" s="30"/>
      <c r="CQ544" s="30"/>
      <c r="CR544" s="30"/>
      <c r="CS544" s="30"/>
      <c r="CT544" s="30"/>
      <c r="CU544" s="30"/>
      <c r="CV544" s="30"/>
      <c r="CW544" s="30"/>
      <c r="CX544" s="30"/>
      <c r="CY544" s="30"/>
      <c r="CZ544" s="30"/>
      <c r="DA544" s="30"/>
      <c r="DB544" s="30"/>
      <c r="DC544" s="30"/>
      <c r="DD544" s="30"/>
      <c r="DE544" s="30"/>
      <c r="DF544" s="30"/>
      <c r="DG544" s="30"/>
      <c r="DH544" s="30"/>
      <c r="DI544" s="30"/>
      <c r="DJ544" s="30"/>
      <c r="DK544" s="30"/>
      <c r="DL544" s="30"/>
      <c r="DM544" s="30"/>
      <c r="DN544" s="30"/>
      <c r="DO544" s="30"/>
      <c r="DP544" s="30"/>
      <c r="DQ544" s="30"/>
      <c r="DR544" s="30"/>
      <c r="DS544" s="30"/>
      <c r="DT544" s="30"/>
      <c r="DU544" s="30"/>
      <c r="DV544" s="30"/>
      <c r="DW544" s="30"/>
      <c r="DX544" s="30"/>
      <c r="DY544" s="30"/>
      <c r="DZ544" s="30"/>
      <c r="EA544" s="30"/>
      <c r="EB544" s="30"/>
      <c r="EC544" s="30"/>
      <c r="ED544" s="30"/>
      <c r="EE544" s="30"/>
      <c r="EF544" s="30"/>
      <c r="EG544" s="30"/>
      <c r="EH544" s="30"/>
      <c r="EI544" s="30"/>
      <c r="EJ544" s="30"/>
      <c r="EK544" s="30"/>
      <c r="EL544" s="30"/>
      <c r="EM544" s="30"/>
      <c r="EN544" s="30"/>
      <c r="EO544" s="30"/>
      <c r="EP544" s="30"/>
      <c r="EQ544" s="30"/>
      <c r="ER544" s="30"/>
      <c r="ES544" s="30"/>
      <c r="ET544" s="30"/>
      <c r="EU544" s="30"/>
      <c r="EV544" s="30"/>
      <c r="EW544" s="30"/>
      <c r="EX544" s="30"/>
      <c r="EY544" s="30"/>
      <c r="EZ544" s="30"/>
      <c r="FA544" s="30"/>
      <c r="FB544" s="30"/>
      <c r="FC544" s="30"/>
      <c r="FD544" s="30"/>
      <c r="FE544" s="30"/>
      <c r="FF544" s="30"/>
      <c r="FG544" s="30"/>
      <c r="FH544" s="30"/>
      <c r="FI544" s="30"/>
      <c r="FJ544" s="30"/>
      <c r="FK544" s="30"/>
      <c r="FL544" s="30"/>
      <c r="FM544" s="30"/>
      <c r="FN544" s="30"/>
      <c r="FO544" s="30"/>
      <c r="FP544" s="30"/>
      <c r="FQ544" s="30"/>
      <c r="FR544" s="30"/>
      <c r="FS544" s="30"/>
      <c r="FT544" s="30"/>
      <c r="FU544" s="30"/>
      <c r="FV544" s="30"/>
      <c r="FW544" s="30"/>
      <c r="FX544" s="30"/>
      <c r="FY544" s="30"/>
      <c r="FZ544" s="30"/>
      <c r="GA544" s="30"/>
      <c r="GB544" s="30"/>
      <c r="GC544" s="30"/>
      <c r="GD544" s="30"/>
      <c r="GE544" s="30"/>
      <c r="GF544" s="30"/>
      <c r="GG544" s="30"/>
      <c r="GH544" s="30"/>
      <c r="GI544" s="30"/>
      <c r="GJ544" s="30"/>
      <c r="GK544" s="30"/>
      <c r="GL544" s="30"/>
      <c r="GM544" s="30"/>
      <c r="GN544" s="30"/>
      <c r="GO544" s="30"/>
      <c r="GP544" s="30"/>
      <c r="GQ544" s="30"/>
      <c r="GR544" s="30"/>
      <c r="GS544" s="30"/>
      <c r="GT544" s="30"/>
      <c r="GU544" s="30"/>
      <c r="GV544" s="30"/>
      <c r="GW544" s="30"/>
      <c r="GX544" s="30"/>
      <c r="GY544" s="30"/>
      <c r="GZ544" s="30"/>
      <c r="HA544" s="30"/>
      <c r="HB544" s="30"/>
      <c r="HC544" s="30"/>
      <c r="HD544" s="30"/>
      <c r="HE544" s="30"/>
      <c r="HF544" s="30"/>
      <c r="HG544" s="30"/>
      <c r="HH544" s="30"/>
      <c r="HI544" s="30"/>
      <c r="HJ544" s="30"/>
      <c r="HK544" s="30"/>
      <c r="HL544" s="30"/>
      <c r="HM544" s="30"/>
      <c r="HN544" s="30"/>
      <c r="HO544" s="30"/>
      <c r="HP544" s="30"/>
      <c r="HQ544" s="30"/>
      <c r="HR544" s="30"/>
      <c r="HS544" s="30"/>
      <c r="HT544" s="30"/>
      <c r="HU544" s="30"/>
      <c r="HV544" s="30"/>
      <c r="HW544" s="30"/>
      <c r="HX544" s="30"/>
      <c r="HY544" s="30"/>
      <c r="HZ544" s="30"/>
      <c r="IA544" s="30"/>
      <c r="IB544" s="30"/>
      <c r="IC544" s="30"/>
      <c r="ID544" s="30"/>
      <c r="IE544" s="30"/>
      <c r="IF544" s="30"/>
      <c r="IG544" s="30"/>
      <c r="IH544" s="30"/>
      <c r="II544" s="30"/>
      <c r="IJ544" s="30"/>
      <c r="IK544" s="30"/>
      <c r="IL544" s="30"/>
      <c r="IM544" s="30"/>
      <c r="IN544" s="30"/>
      <c r="IO544" s="30"/>
      <c r="IP544" s="30"/>
      <c r="IQ544" s="30"/>
      <c r="IR544" s="30"/>
      <c r="IS544" s="30"/>
      <c r="IT544" s="30"/>
      <c r="IU544" s="30"/>
      <c r="IV544" s="30"/>
      <c r="IW544" s="30"/>
      <c r="IX544" s="30"/>
      <c r="IY544" s="30"/>
      <c r="IZ544" s="30"/>
      <c r="JA544" s="30"/>
      <c r="JB544" s="30"/>
      <c r="JC544" s="30"/>
      <c r="JD544" s="30"/>
      <c r="JE544" s="30"/>
      <c r="JF544" s="30"/>
      <c r="JG544" s="30"/>
      <c r="JH544" s="30"/>
      <c r="JI544" s="30"/>
      <c r="JJ544" s="30"/>
      <c r="JK544" s="30"/>
      <c r="JL544" s="30"/>
      <c r="JM544" s="30"/>
      <c r="JN544" s="30"/>
      <c r="JO544" s="30"/>
      <c r="JP544" s="30"/>
      <c r="JQ544" s="30"/>
      <c r="JR544" s="30"/>
      <c r="JS544" s="30"/>
      <c r="JT544" s="30"/>
      <c r="JU544" s="30"/>
      <c r="JV544" s="30"/>
      <c r="JW544" s="30"/>
      <c r="JX544" s="30"/>
      <c r="JY544" s="30"/>
      <c r="JZ544" s="30"/>
      <c r="KA544" s="30"/>
      <c r="KB544" s="30"/>
      <c r="KC544" s="30"/>
      <c r="KD544" s="30"/>
      <c r="KE544" s="30"/>
      <c r="KF544" s="30"/>
      <c r="KG544" s="30"/>
      <c r="KH544" s="30"/>
      <c r="KI544" s="30"/>
      <c r="KJ544" s="30"/>
      <c r="KK544" s="30"/>
      <c r="KL544" s="30"/>
      <c r="KM544" s="30"/>
      <c r="KN544" s="30"/>
      <c r="KO544" s="30"/>
      <c r="KP544" s="30"/>
      <c r="KQ544" s="30"/>
      <c r="KR544" s="30"/>
      <c r="KS544" s="30"/>
      <c r="KT544" s="30"/>
      <c r="KU544" s="30"/>
      <c r="KV544" s="30"/>
      <c r="KW544" s="30"/>
      <c r="KX544" s="30"/>
      <c r="KY544" s="30"/>
      <c r="KZ544" s="30"/>
      <c r="LA544" s="30"/>
      <c r="LB544" s="30"/>
      <c r="LC544" s="30"/>
      <c r="LD544" s="30"/>
      <c r="LE544" s="30"/>
      <c r="LF544" s="30"/>
      <c r="LG544" s="30"/>
      <c r="LH544" s="30"/>
      <c r="LI544" s="30"/>
      <c r="LJ544" s="30"/>
      <c r="LK544" s="30"/>
      <c r="LL544" s="30"/>
      <c r="LM544" s="30"/>
      <c r="LN544" s="30"/>
      <c r="LO544" s="30"/>
      <c r="LP544" s="30"/>
      <c r="LQ544" s="30"/>
      <c r="LR544" s="30"/>
      <c r="LS544" s="30"/>
      <c r="LT544" s="30"/>
    </row>
    <row r="545" spans="1:332" s="31" customFormat="1" ht="94.5" x14ac:dyDescent="0.25">
      <c r="A545" s="697" t="str">
        <f>CONCATENATE(MUEBLES2[[#This Row],[No..]],"-",MUEBLES2[[#This Row],[No. Area ]],"-",MUEBLES2[[#This Row],[No. Del Bien ]],"-",MUEBLES2[[#This Row],[No. Consecutivo del Bien ]],"-",MUEBLES2[[#This Row],[No. de inventario]])</f>
        <v>01-20-132-001-0539</v>
      </c>
      <c r="B545" s="495"/>
      <c r="C545" s="495" t="s">
        <v>7262</v>
      </c>
      <c r="D545" s="494" t="s">
        <v>4060</v>
      </c>
      <c r="E545" s="495" t="str">
        <f>VLOOKUP(MUEBLES2[[#This Row],[No..]],EDIFICIOS[],2,FALSE)</f>
        <v>PALACIO MUNICIPAL</v>
      </c>
      <c r="F545" s="495" t="str">
        <f>VLOOKUP(MUEBLES2[[#This Row],[No..]],EDIFICIOS[],3,FALSE)</f>
        <v>PALACIO MUNICIPAL, S/N, COLONIA CENTRO</v>
      </c>
      <c r="G545" s="496" t="s">
        <v>4265</v>
      </c>
      <c r="H545" s="494" t="str">
        <f>VLOOKUP(MUEBLES2[[#This Row],[No. Area ]],AREAS[],2,FALSE)</f>
        <v>SUBIRECCIÓN ADMINISTRATIVA</v>
      </c>
      <c r="I545" s="496" t="str">
        <f>VLOOKUP(MUEBLES2[[#This Row],[No. Area ]],AREAS[],5,FALSE)</f>
        <v xml:space="preserve">ARQ. LUIS ÁLVARO ÁNGELES PÉREZ </v>
      </c>
      <c r="J545" s="496">
        <v>130</v>
      </c>
      <c r="K545" s="494" t="str">
        <f>VLOOKUP(MUEBLES2[[#This Row],[Núm. De nomina]],PERSONAL[],2,FALSE)</f>
        <v xml:space="preserve">ING. LUIS ÁLVARO ÁNGELES PÉREZ </v>
      </c>
      <c r="L545" s="496" t="str">
        <f>VLOOKUP(MUEBLES2[[#This Row],[Núm. De nomina]],PERSONAL[],3,FALSE)</f>
        <v>SUBDIRECTOR ADMINISTRATIVO</v>
      </c>
      <c r="M545" s="494" t="s">
        <v>4390</v>
      </c>
      <c r="N545" s="530" t="s">
        <v>4692</v>
      </c>
      <c r="O545" s="497" t="str">
        <f>VLOOKUP(MUEBLES2[[#This Row],[No. Del Bien ]],BIENES[],2,FALSE)</f>
        <v>FLEXÓMETRO</v>
      </c>
      <c r="P545" s="499" t="s">
        <v>1520</v>
      </c>
      <c r="Q545" s="529" t="s">
        <v>5481</v>
      </c>
      <c r="R545" s="494" t="s">
        <v>204</v>
      </c>
      <c r="S545" s="494" t="s">
        <v>557</v>
      </c>
      <c r="T545" s="494" t="s">
        <v>557</v>
      </c>
      <c r="U545" s="510">
        <v>560</v>
      </c>
      <c r="V545" s="532">
        <v>44249</v>
      </c>
      <c r="W545" s="528"/>
      <c r="X545" s="528"/>
      <c r="Y545" s="528"/>
      <c r="Z545" s="510" t="s">
        <v>1405</v>
      </c>
      <c r="AA545" s="546" t="s">
        <v>7855</v>
      </c>
      <c r="AB545" s="702">
        <v>174.99</v>
      </c>
      <c r="AC545" s="600" t="s">
        <v>7855</v>
      </c>
      <c r="AD545" s="30"/>
      <c r="AE545" s="30"/>
      <c r="AF545" s="30"/>
      <c r="AG545" s="30"/>
      <c r="AH545" s="30"/>
      <c r="AI545" s="30"/>
      <c r="AJ545" s="30"/>
      <c r="AK545" s="30"/>
      <c r="AL545" s="30"/>
      <c r="AM545" s="30"/>
      <c r="AN545" s="30"/>
      <c r="AO545" s="30"/>
      <c r="AP545" s="30"/>
      <c r="AQ545" s="30"/>
      <c r="AR545" s="30"/>
      <c r="AS545" s="30"/>
      <c r="AT545" s="30"/>
      <c r="AU545" s="30"/>
      <c r="AV545" s="30"/>
      <c r="AW545" s="30"/>
      <c r="AX545" s="30"/>
      <c r="AY545" s="30"/>
      <c r="AZ545" s="30"/>
      <c r="BA545" s="30"/>
      <c r="BB545" s="30"/>
      <c r="BC545" s="30"/>
      <c r="BD545" s="30"/>
      <c r="BE545" s="30"/>
      <c r="BF545" s="30"/>
      <c r="BG545" s="30"/>
      <c r="BH545" s="30"/>
      <c r="BI545" s="30"/>
      <c r="BJ545" s="30"/>
      <c r="BK545" s="30"/>
      <c r="BL545" s="30"/>
      <c r="BM545" s="30"/>
      <c r="BN545" s="30"/>
      <c r="BO545" s="30"/>
      <c r="BP545" s="30"/>
      <c r="BQ545" s="30"/>
      <c r="BR545" s="30"/>
      <c r="BS545" s="30"/>
      <c r="BT545" s="30"/>
      <c r="BU545" s="30"/>
      <c r="BV545" s="30"/>
      <c r="BW545" s="30"/>
      <c r="BX545" s="30"/>
      <c r="BY545" s="30"/>
      <c r="BZ545" s="30"/>
      <c r="CA545" s="30"/>
      <c r="CB545" s="30"/>
      <c r="CC545" s="30"/>
      <c r="CD545" s="30"/>
      <c r="CE545" s="30"/>
      <c r="CF545" s="30"/>
      <c r="CG545" s="30"/>
      <c r="CH545" s="30"/>
      <c r="CI545" s="30"/>
      <c r="CJ545" s="30"/>
      <c r="CK545" s="30"/>
      <c r="CL545" s="30"/>
      <c r="CM545" s="30"/>
      <c r="CN545" s="30"/>
      <c r="CO545" s="30"/>
      <c r="CP545" s="30"/>
      <c r="CQ545" s="30"/>
      <c r="CR545" s="30"/>
      <c r="CS545" s="30"/>
      <c r="CT545" s="30"/>
      <c r="CU545" s="30"/>
      <c r="CV545" s="30"/>
      <c r="CW545" s="30"/>
      <c r="CX545" s="30"/>
      <c r="CY545" s="30"/>
      <c r="CZ545" s="30"/>
      <c r="DA545" s="30"/>
      <c r="DB545" s="30"/>
      <c r="DC545" s="30"/>
      <c r="DD545" s="30"/>
      <c r="DE545" s="30"/>
      <c r="DF545" s="30"/>
      <c r="DG545" s="30"/>
      <c r="DH545" s="30"/>
      <c r="DI545" s="30"/>
      <c r="DJ545" s="30"/>
      <c r="DK545" s="30"/>
      <c r="DL545" s="30"/>
      <c r="DM545" s="30"/>
      <c r="DN545" s="30"/>
      <c r="DO545" s="30"/>
      <c r="DP545" s="30"/>
      <c r="DQ545" s="30"/>
      <c r="DR545" s="30"/>
      <c r="DS545" s="30"/>
      <c r="DT545" s="30"/>
      <c r="DU545" s="30"/>
      <c r="DV545" s="30"/>
      <c r="DW545" s="30"/>
      <c r="DX545" s="30"/>
      <c r="DY545" s="30"/>
      <c r="DZ545" s="30"/>
      <c r="EA545" s="30"/>
      <c r="EB545" s="30"/>
      <c r="EC545" s="30"/>
      <c r="ED545" s="30"/>
      <c r="EE545" s="30"/>
      <c r="EF545" s="30"/>
      <c r="EG545" s="30"/>
      <c r="EH545" s="30"/>
      <c r="EI545" s="30"/>
      <c r="EJ545" s="30"/>
      <c r="EK545" s="30"/>
      <c r="EL545" s="30"/>
      <c r="EM545" s="30"/>
      <c r="EN545" s="30"/>
      <c r="EO545" s="30"/>
      <c r="EP545" s="30"/>
      <c r="EQ545" s="30"/>
      <c r="ER545" s="30"/>
      <c r="ES545" s="30"/>
      <c r="ET545" s="30"/>
      <c r="EU545" s="30"/>
      <c r="EV545" s="30"/>
      <c r="EW545" s="30"/>
      <c r="EX545" s="30"/>
      <c r="EY545" s="30"/>
      <c r="EZ545" s="30"/>
      <c r="FA545" s="30"/>
      <c r="FB545" s="30"/>
      <c r="FC545" s="30"/>
      <c r="FD545" s="30"/>
      <c r="FE545" s="30"/>
      <c r="FF545" s="30"/>
      <c r="FG545" s="30"/>
      <c r="FH545" s="30"/>
      <c r="FI545" s="30"/>
      <c r="FJ545" s="30"/>
      <c r="FK545" s="30"/>
      <c r="FL545" s="30"/>
      <c r="FM545" s="30"/>
      <c r="FN545" s="30"/>
      <c r="FO545" s="30"/>
      <c r="FP545" s="30"/>
      <c r="FQ545" s="30"/>
      <c r="FR545" s="30"/>
      <c r="FS545" s="30"/>
      <c r="FT545" s="30"/>
      <c r="FU545" s="30"/>
      <c r="FV545" s="30"/>
      <c r="FW545" s="30"/>
      <c r="FX545" s="30"/>
      <c r="FY545" s="30"/>
      <c r="FZ545" s="30"/>
      <c r="GA545" s="30"/>
      <c r="GB545" s="30"/>
      <c r="GC545" s="30"/>
      <c r="GD545" s="30"/>
      <c r="GE545" s="30"/>
      <c r="GF545" s="30"/>
      <c r="GG545" s="30"/>
      <c r="GH545" s="30"/>
      <c r="GI545" s="30"/>
      <c r="GJ545" s="30"/>
      <c r="GK545" s="30"/>
      <c r="GL545" s="30"/>
      <c r="GM545" s="30"/>
      <c r="GN545" s="30"/>
      <c r="GO545" s="30"/>
      <c r="GP545" s="30"/>
      <c r="GQ545" s="30"/>
      <c r="GR545" s="30"/>
      <c r="GS545" s="30"/>
      <c r="GT545" s="30"/>
      <c r="GU545" s="30"/>
      <c r="GV545" s="30"/>
      <c r="GW545" s="30"/>
      <c r="GX545" s="30"/>
      <c r="GY545" s="30"/>
      <c r="GZ545" s="30"/>
      <c r="HA545" s="30"/>
      <c r="HB545" s="30"/>
      <c r="HC545" s="30"/>
      <c r="HD545" s="30"/>
      <c r="HE545" s="30"/>
      <c r="HF545" s="30"/>
      <c r="HG545" s="30"/>
      <c r="HH545" s="30"/>
      <c r="HI545" s="30"/>
      <c r="HJ545" s="30"/>
      <c r="HK545" s="30"/>
      <c r="HL545" s="30"/>
      <c r="HM545" s="30"/>
      <c r="HN545" s="30"/>
      <c r="HO545" s="30"/>
      <c r="HP545" s="30"/>
      <c r="HQ545" s="30"/>
      <c r="HR545" s="30"/>
      <c r="HS545" s="30"/>
      <c r="HT545" s="30"/>
      <c r="HU545" s="30"/>
      <c r="HV545" s="30"/>
      <c r="HW545" s="30"/>
      <c r="HX545" s="30"/>
      <c r="HY545" s="30"/>
      <c r="HZ545" s="30"/>
      <c r="IA545" s="30"/>
      <c r="IB545" s="30"/>
      <c r="IC545" s="30"/>
      <c r="ID545" s="30"/>
      <c r="IE545" s="30"/>
      <c r="IF545" s="30"/>
      <c r="IG545" s="30"/>
      <c r="IH545" s="30"/>
      <c r="II545" s="30"/>
      <c r="IJ545" s="30"/>
      <c r="IK545" s="30"/>
      <c r="IL545" s="30"/>
      <c r="IM545" s="30"/>
      <c r="IN545" s="30"/>
      <c r="IO545" s="30"/>
      <c r="IP545" s="30"/>
      <c r="IQ545" s="30"/>
      <c r="IR545" s="30"/>
      <c r="IS545" s="30"/>
      <c r="IT545" s="30"/>
      <c r="IU545" s="30"/>
      <c r="IV545" s="30"/>
      <c r="IW545" s="30"/>
      <c r="IX545" s="30"/>
      <c r="IY545" s="30"/>
      <c r="IZ545" s="30"/>
      <c r="JA545" s="30"/>
      <c r="JB545" s="30"/>
      <c r="JC545" s="30"/>
      <c r="JD545" s="30"/>
      <c r="JE545" s="30"/>
      <c r="JF545" s="30"/>
      <c r="JG545" s="30"/>
      <c r="JH545" s="30"/>
      <c r="JI545" s="30"/>
      <c r="JJ545" s="30"/>
      <c r="JK545" s="30"/>
      <c r="JL545" s="30"/>
      <c r="JM545" s="30"/>
      <c r="JN545" s="30"/>
      <c r="JO545" s="30"/>
      <c r="JP545" s="30"/>
      <c r="JQ545" s="30"/>
      <c r="JR545" s="30"/>
      <c r="JS545" s="30"/>
      <c r="JT545" s="30"/>
      <c r="JU545" s="30"/>
      <c r="JV545" s="30"/>
      <c r="JW545" s="30"/>
      <c r="JX545" s="30"/>
      <c r="JY545" s="30"/>
      <c r="JZ545" s="30"/>
      <c r="KA545" s="30"/>
      <c r="KB545" s="30"/>
      <c r="KC545" s="30"/>
      <c r="KD545" s="30"/>
      <c r="KE545" s="30"/>
      <c r="KF545" s="30"/>
      <c r="KG545" s="30"/>
      <c r="KH545" s="30"/>
      <c r="KI545" s="30"/>
      <c r="KJ545" s="30"/>
      <c r="KK545" s="30"/>
      <c r="KL545" s="30"/>
      <c r="KM545" s="30"/>
      <c r="KN545" s="30"/>
      <c r="KO545" s="30"/>
      <c r="KP545" s="30"/>
      <c r="KQ545" s="30"/>
      <c r="KR545" s="30"/>
      <c r="KS545" s="30"/>
      <c r="KT545" s="30"/>
      <c r="KU545" s="30"/>
      <c r="KV545" s="30"/>
      <c r="KW545" s="30"/>
      <c r="KX545" s="30"/>
      <c r="KY545" s="30"/>
      <c r="KZ545" s="30"/>
      <c r="LA545" s="30"/>
      <c r="LB545" s="30"/>
      <c r="LC545" s="30"/>
      <c r="LD545" s="30"/>
      <c r="LE545" s="30"/>
      <c r="LF545" s="30"/>
      <c r="LG545" s="30"/>
      <c r="LH545" s="30"/>
      <c r="LI545" s="30"/>
      <c r="LJ545" s="30"/>
      <c r="LK545" s="30"/>
      <c r="LL545" s="30"/>
      <c r="LM545" s="30"/>
      <c r="LN545" s="30"/>
      <c r="LO545" s="30"/>
      <c r="LP545" s="30"/>
      <c r="LQ545" s="30"/>
      <c r="LR545" s="30"/>
      <c r="LS545" s="30"/>
      <c r="LT545" s="30"/>
    </row>
    <row r="546" spans="1:332" s="31" customFormat="1" ht="94.5" x14ac:dyDescent="0.25">
      <c r="A546" s="697" t="str">
        <f>CONCATENATE(MUEBLES2[[#This Row],[No..]],"-",MUEBLES2[[#This Row],[No. Area ]],"-",MUEBLES2[[#This Row],[No. Del Bien ]],"-",MUEBLES2[[#This Row],[No. Consecutivo del Bien ]],"-",MUEBLES2[[#This Row],[No. de inventario]])</f>
        <v>01-20-132-002-0540</v>
      </c>
      <c r="B546" s="495"/>
      <c r="C546" s="495" t="s">
        <v>7263</v>
      </c>
      <c r="D546" s="494" t="s">
        <v>4060</v>
      </c>
      <c r="E546" s="495" t="str">
        <f>VLOOKUP(MUEBLES2[[#This Row],[No..]],EDIFICIOS[],2,FALSE)</f>
        <v>PALACIO MUNICIPAL</v>
      </c>
      <c r="F546" s="495" t="str">
        <f>VLOOKUP(MUEBLES2[[#This Row],[No..]],EDIFICIOS[],3,FALSE)</f>
        <v>PALACIO MUNICIPAL, S/N, COLONIA CENTRO</v>
      </c>
      <c r="G546" s="496" t="s">
        <v>4265</v>
      </c>
      <c r="H546" s="494" t="str">
        <f>VLOOKUP(MUEBLES2[[#This Row],[No. Area ]],AREAS[],2,FALSE)</f>
        <v>SUBIRECCIÓN ADMINISTRATIVA</v>
      </c>
      <c r="I546" s="496" t="str">
        <f>VLOOKUP(MUEBLES2[[#This Row],[No. Area ]],AREAS[],5,FALSE)</f>
        <v xml:space="preserve">ARQ. LUIS ÁLVARO ÁNGELES PÉREZ </v>
      </c>
      <c r="J546" s="496">
        <v>130</v>
      </c>
      <c r="K546" s="494" t="str">
        <f>VLOOKUP(MUEBLES2[[#This Row],[Núm. De nomina]],PERSONAL[],2,FALSE)</f>
        <v xml:space="preserve">ING. LUIS ÁLVARO ÁNGELES PÉREZ </v>
      </c>
      <c r="L546" s="496" t="str">
        <f>VLOOKUP(MUEBLES2[[#This Row],[Núm. De nomina]],PERSONAL[],3,FALSE)</f>
        <v>SUBDIRECTOR ADMINISTRATIVO</v>
      </c>
      <c r="M546" s="494" t="s">
        <v>4390</v>
      </c>
      <c r="N546" s="530" t="s">
        <v>4693</v>
      </c>
      <c r="O546" s="497" t="str">
        <f>VLOOKUP(MUEBLES2[[#This Row],[No. Del Bien ]],BIENES[],2,FALSE)</f>
        <v>FLEXÓMETRO</v>
      </c>
      <c r="P546" s="499" t="s">
        <v>1520</v>
      </c>
      <c r="Q546" s="529" t="s">
        <v>5482</v>
      </c>
      <c r="R546" s="494" t="s">
        <v>204</v>
      </c>
      <c r="S546" s="494" t="s">
        <v>557</v>
      </c>
      <c r="T546" s="494" t="s">
        <v>557</v>
      </c>
      <c r="U546" s="510">
        <v>560</v>
      </c>
      <c r="V546" s="532">
        <v>44249</v>
      </c>
      <c r="W546" s="528"/>
      <c r="X546" s="528"/>
      <c r="Y546" s="528"/>
      <c r="Z546" s="510" t="s">
        <v>1405</v>
      </c>
      <c r="AA546" s="546" t="s">
        <v>7855</v>
      </c>
      <c r="AB546" s="702">
        <v>174.99</v>
      </c>
      <c r="AC546" s="600" t="s">
        <v>7855</v>
      </c>
      <c r="AD546" s="30"/>
      <c r="AE546" s="30"/>
      <c r="AF546" s="30"/>
      <c r="AG546" s="30"/>
      <c r="AH546" s="30"/>
      <c r="AI546" s="30"/>
      <c r="AJ546" s="30"/>
      <c r="AK546" s="30"/>
      <c r="AL546" s="30"/>
      <c r="AM546" s="30"/>
      <c r="AN546" s="30"/>
      <c r="AO546" s="30"/>
      <c r="AP546" s="30"/>
      <c r="AQ546" s="30"/>
      <c r="AR546" s="30"/>
      <c r="AS546" s="30"/>
      <c r="AT546" s="30"/>
      <c r="AU546" s="30"/>
      <c r="AV546" s="30"/>
      <c r="AW546" s="30"/>
      <c r="AX546" s="30"/>
      <c r="AY546" s="30"/>
      <c r="AZ546" s="30"/>
      <c r="BA546" s="30"/>
      <c r="BB546" s="30"/>
      <c r="BC546" s="30"/>
      <c r="BD546" s="30"/>
      <c r="BE546" s="30"/>
      <c r="BF546" s="30"/>
      <c r="BG546" s="30"/>
      <c r="BH546" s="30"/>
      <c r="BI546" s="30"/>
      <c r="BJ546" s="30"/>
      <c r="BK546" s="30"/>
      <c r="BL546" s="30"/>
      <c r="BM546" s="30"/>
      <c r="BN546" s="30"/>
      <c r="BO546" s="30"/>
      <c r="BP546" s="30"/>
      <c r="BQ546" s="30"/>
      <c r="BR546" s="30"/>
      <c r="BS546" s="30"/>
      <c r="BT546" s="30"/>
      <c r="BU546" s="30"/>
      <c r="BV546" s="30"/>
      <c r="BW546" s="30"/>
      <c r="BX546" s="30"/>
      <c r="BY546" s="30"/>
      <c r="BZ546" s="30"/>
      <c r="CA546" s="30"/>
      <c r="CB546" s="30"/>
      <c r="CC546" s="30"/>
      <c r="CD546" s="30"/>
      <c r="CE546" s="30"/>
      <c r="CF546" s="30"/>
      <c r="CG546" s="30"/>
      <c r="CH546" s="30"/>
      <c r="CI546" s="30"/>
      <c r="CJ546" s="30"/>
      <c r="CK546" s="30"/>
      <c r="CL546" s="30"/>
      <c r="CM546" s="30"/>
      <c r="CN546" s="30"/>
      <c r="CO546" s="30"/>
      <c r="CP546" s="30"/>
      <c r="CQ546" s="30"/>
      <c r="CR546" s="30"/>
      <c r="CS546" s="30"/>
      <c r="CT546" s="30"/>
      <c r="CU546" s="30"/>
      <c r="CV546" s="30"/>
      <c r="CW546" s="30"/>
      <c r="CX546" s="30"/>
      <c r="CY546" s="30"/>
      <c r="CZ546" s="30"/>
      <c r="DA546" s="30"/>
      <c r="DB546" s="30"/>
      <c r="DC546" s="30"/>
      <c r="DD546" s="30"/>
      <c r="DE546" s="30"/>
      <c r="DF546" s="30"/>
      <c r="DG546" s="30"/>
      <c r="DH546" s="30"/>
      <c r="DI546" s="30"/>
      <c r="DJ546" s="30"/>
      <c r="DK546" s="30"/>
      <c r="DL546" s="30"/>
      <c r="DM546" s="30"/>
      <c r="DN546" s="30"/>
      <c r="DO546" s="30"/>
      <c r="DP546" s="30"/>
      <c r="DQ546" s="30"/>
      <c r="DR546" s="30"/>
      <c r="DS546" s="30"/>
      <c r="DT546" s="30"/>
      <c r="DU546" s="30"/>
      <c r="DV546" s="30"/>
      <c r="DW546" s="30"/>
      <c r="DX546" s="30"/>
      <c r="DY546" s="30"/>
      <c r="DZ546" s="30"/>
      <c r="EA546" s="30"/>
      <c r="EB546" s="30"/>
      <c r="EC546" s="30"/>
      <c r="ED546" s="30"/>
      <c r="EE546" s="30"/>
      <c r="EF546" s="30"/>
      <c r="EG546" s="30"/>
      <c r="EH546" s="30"/>
      <c r="EI546" s="30"/>
      <c r="EJ546" s="30"/>
      <c r="EK546" s="30"/>
      <c r="EL546" s="30"/>
      <c r="EM546" s="30"/>
      <c r="EN546" s="30"/>
      <c r="EO546" s="30"/>
      <c r="EP546" s="30"/>
      <c r="EQ546" s="30"/>
      <c r="ER546" s="30"/>
      <c r="ES546" s="30"/>
      <c r="ET546" s="30"/>
      <c r="EU546" s="30"/>
      <c r="EV546" s="30"/>
      <c r="EW546" s="30"/>
      <c r="EX546" s="30"/>
      <c r="EY546" s="30"/>
      <c r="EZ546" s="30"/>
      <c r="FA546" s="30"/>
      <c r="FB546" s="30"/>
      <c r="FC546" s="30"/>
      <c r="FD546" s="30"/>
      <c r="FE546" s="30"/>
      <c r="FF546" s="30"/>
      <c r="FG546" s="30"/>
      <c r="FH546" s="30"/>
      <c r="FI546" s="30"/>
      <c r="FJ546" s="30"/>
      <c r="FK546" s="30"/>
      <c r="FL546" s="30"/>
      <c r="FM546" s="30"/>
      <c r="FN546" s="30"/>
      <c r="FO546" s="30"/>
      <c r="FP546" s="30"/>
      <c r="FQ546" s="30"/>
      <c r="FR546" s="30"/>
      <c r="FS546" s="30"/>
      <c r="FT546" s="30"/>
      <c r="FU546" s="30"/>
      <c r="FV546" s="30"/>
      <c r="FW546" s="30"/>
      <c r="FX546" s="30"/>
      <c r="FY546" s="30"/>
      <c r="FZ546" s="30"/>
      <c r="GA546" s="30"/>
      <c r="GB546" s="30"/>
      <c r="GC546" s="30"/>
      <c r="GD546" s="30"/>
      <c r="GE546" s="30"/>
      <c r="GF546" s="30"/>
      <c r="GG546" s="30"/>
      <c r="GH546" s="30"/>
      <c r="GI546" s="30"/>
      <c r="GJ546" s="30"/>
      <c r="GK546" s="30"/>
      <c r="GL546" s="30"/>
      <c r="GM546" s="30"/>
      <c r="GN546" s="30"/>
      <c r="GO546" s="30"/>
      <c r="GP546" s="30"/>
      <c r="GQ546" s="30"/>
      <c r="GR546" s="30"/>
      <c r="GS546" s="30"/>
      <c r="GT546" s="30"/>
      <c r="GU546" s="30"/>
      <c r="GV546" s="30"/>
      <c r="GW546" s="30"/>
      <c r="GX546" s="30"/>
      <c r="GY546" s="30"/>
      <c r="GZ546" s="30"/>
      <c r="HA546" s="30"/>
      <c r="HB546" s="30"/>
      <c r="HC546" s="30"/>
      <c r="HD546" s="30"/>
      <c r="HE546" s="30"/>
      <c r="HF546" s="30"/>
      <c r="HG546" s="30"/>
      <c r="HH546" s="30"/>
      <c r="HI546" s="30"/>
      <c r="HJ546" s="30"/>
      <c r="HK546" s="30"/>
      <c r="HL546" s="30"/>
      <c r="HM546" s="30"/>
      <c r="HN546" s="30"/>
      <c r="HO546" s="30"/>
      <c r="HP546" s="30"/>
      <c r="HQ546" s="30"/>
      <c r="HR546" s="30"/>
      <c r="HS546" s="30"/>
      <c r="HT546" s="30"/>
      <c r="HU546" s="30"/>
      <c r="HV546" s="30"/>
      <c r="HW546" s="30"/>
      <c r="HX546" s="30"/>
      <c r="HY546" s="30"/>
      <c r="HZ546" s="30"/>
      <c r="IA546" s="30"/>
      <c r="IB546" s="30"/>
      <c r="IC546" s="30"/>
      <c r="ID546" s="30"/>
      <c r="IE546" s="30"/>
      <c r="IF546" s="30"/>
      <c r="IG546" s="30"/>
      <c r="IH546" s="30"/>
      <c r="II546" s="30"/>
      <c r="IJ546" s="30"/>
      <c r="IK546" s="30"/>
      <c r="IL546" s="30"/>
      <c r="IM546" s="30"/>
      <c r="IN546" s="30"/>
      <c r="IO546" s="30"/>
      <c r="IP546" s="30"/>
      <c r="IQ546" s="30"/>
      <c r="IR546" s="30"/>
      <c r="IS546" s="30"/>
      <c r="IT546" s="30"/>
      <c r="IU546" s="30"/>
      <c r="IV546" s="30"/>
      <c r="IW546" s="30"/>
      <c r="IX546" s="30"/>
      <c r="IY546" s="30"/>
      <c r="IZ546" s="30"/>
      <c r="JA546" s="30"/>
      <c r="JB546" s="30"/>
      <c r="JC546" s="30"/>
      <c r="JD546" s="30"/>
      <c r="JE546" s="30"/>
      <c r="JF546" s="30"/>
      <c r="JG546" s="30"/>
      <c r="JH546" s="30"/>
      <c r="JI546" s="30"/>
      <c r="JJ546" s="30"/>
      <c r="JK546" s="30"/>
      <c r="JL546" s="30"/>
      <c r="JM546" s="30"/>
      <c r="JN546" s="30"/>
      <c r="JO546" s="30"/>
      <c r="JP546" s="30"/>
      <c r="JQ546" s="30"/>
      <c r="JR546" s="30"/>
      <c r="JS546" s="30"/>
      <c r="JT546" s="30"/>
      <c r="JU546" s="30"/>
      <c r="JV546" s="30"/>
      <c r="JW546" s="30"/>
      <c r="JX546" s="30"/>
      <c r="JY546" s="30"/>
      <c r="JZ546" s="30"/>
      <c r="KA546" s="30"/>
      <c r="KB546" s="30"/>
      <c r="KC546" s="30"/>
      <c r="KD546" s="30"/>
      <c r="KE546" s="30"/>
      <c r="KF546" s="30"/>
      <c r="KG546" s="30"/>
      <c r="KH546" s="30"/>
      <c r="KI546" s="30"/>
      <c r="KJ546" s="30"/>
      <c r="KK546" s="30"/>
      <c r="KL546" s="30"/>
      <c r="KM546" s="30"/>
      <c r="KN546" s="30"/>
      <c r="KO546" s="30"/>
      <c r="KP546" s="30"/>
      <c r="KQ546" s="30"/>
      <c r="KR546" s="30"/>
      <c r="KS546" s="30"/>
      <c r="KT546" s="30"/>
      <c r="KU546" s="30"/>
      <c r="KV546" s="30"/>
      <c r="KW546" s="30"/>
      <c r="KX546" s="30"/>
      <c r="KY546" s="30"/>
      <c r="KZ546" s="30"/>
      <c r="LA546" s="30"/>
      <c r="LB546" s="30"/>
      <c r="LC546" s="30"/>
      <c r="LD546" s="30"/>
      <c r="LE546" s="30"/>
      <c r="LF546" s="30"/>
      <c r="LG546" s="30"/>
      <c r="LH546" s="30"/>
      <c r="LI546" s="30"/>
      <c r="LJ546" s="30"/>
      <c r="LK546" s="30"/>
      <c r="LL546" s="30"/>
      <c r="LM546" s="30"/>
      <c r="LN546" s="30"/>
      <c r="LO546" s="30"/>
      <c r="LP546" s="30"/>
      <c r="LQ546" s="30"/>
      <c r="LR546" s="30"/>
      <c r="LS546" s="30"/>
      <c r="LT546" s="30"/>
    </row>
    <row r="547" spans="1:332" s="31" customFormat="1" ht="94.5" x14ac:dyDescent="0.25">
      <c r="A547" s="697" t="str">
        <f>CONCATENATE(MUEBLES2[[#This Row],[No..]],"-",MUEBLES2[[#This Row],[No. Area ]],"-",MUEBLES2[[#This Row],[No. Del Bien ]],"-",MUEBLES2[[#This Row],[No. Consecutivo del Bien ]],"-",MUEBLES2[[#This Row],[No. de inventario]])</f>
        <v>01-20-132-003-0541</v>
      </c>
      <c r="B547" s="495"/>
      <c r="C547" s="495" t="s">
        <v>7264</v>
      </c>
      <c r="D547" s="494" t="s">
        <v>4060</v>
      </c>
      <c r="E547" s="495" t="str">
        <f>VLOOKUP(MUEBLES2[[#This Row],[No..]],EDIFICIOS[],2,FALSE)</f>
        <v>PALACIO MUNICIPAL</v>
      </c>
      <c r="F547" s="495" t="str">
        <f>VLOOKUP(MUEBLES2[[#This Row],[No..]],EDIFICIOS[],3,FALSE)</f>
        <v>PALACIO MUNICIPAL, S/N, COLONIA CENTRO</v>
      </c>
      <c r="G547" s="496" t="s">
        <v>4265</v>
      </c>
      <c r="H547" s="494" t="str">
        <f>VLOOKUP(MUEBLES2[[#This Row],[No. Area ]],AREAS[],2,FALSE)</f>
        <v>SUBIRECCIÓN ADMINISTRATIVA</v>
      </c>
      <c r="I547" s="496" t="str">
        <f>VLOOKUP(MUEBLES2[[#This Row],[No. Area ]],AREAS[],5,FALSE)</f>
        <v xml:space="preserve">ARQ. LUIS ÁLVARO ÁNGELES PÉREZ </v>
      </c>
      <c r="J547" s="496">
        <v>130</v>
      </c>
      <c r="K547" s="494" t="str">
        <f>VLOOKUP(MUEBLES2[[#This Row],[Núm. De nomina]],PERSONAL[],2,FALSE)</f>
        <v xml:space="preserve">ING. LUIS ÁLVARO ÁNGELES PÉREZ </v>
      </c>
      <c r="L547" s="496" t="str">
        <f>VLOOKUP(MUEBLES2[[#This Row],[Núm. De nomina]],PERSONAL[],3,FALSE)</f>
        <v>SUBDIRECTOR ADMINISTRATIVO</v>
      </c>
      <c r="M547" s="494" t="s">
        <v>4390</v>
      </c>
      <c r="N547" s="530" t="s">
        <v>4694</v>
      </c>
      <c r="O547" s="497" t="str">
        <f>VLOOKUP(MUEBLES2[[#This Row],[No. Del Bien ]],BIENES[],2,FALSE)</f>
        <v>FLEXÓMETRO</v>
      </c>
      <c r="P547" s="499" t="s">
        <v>1520</v>
      </c>
      <c r="Q547" s="529" t="s">
        <v>5483</v>
      </c>
      <c r="R547" s="494" t="s">
        <v>204</v>
      </c>
      <c r="S547" s="494" t="s">
        <v>557</v>
      </c>
      <c r="T547" s="494" t="s">
        <v>557</v>
      </c>
      <c r="U547" s="510">
        <v>560</v>
      </c>
      <c r="V547" s="532">
        <v>44249</v>
      </c>
      <c r="W547" s="528"/>
      <c r="X547" s="528"/>
      <c r="Y547" s="528"/>
      <c r="Z547" s="510" t="s">
        <v>1405</v>
      </c>
      <c r="AA547" s="546" t="s">
        <v>7855</v>
      </c>
      <c r="AB547" s="702">
        <v>174.99</v>
      </c>
      <c r="AC547" s="600" t="s">
        <v>7855</v>
      </c>
      <c r="AD547" s="30"/>
      <c r="AE547" s="30"/>
      <c r="AF547" s="30"/>
      <c r="AG547" s="30"/>
      <c r="AH547" s="30"/>
      <c r="AI547" s="30"/>
      <c r="AJ547" s="30"/>
      <c r="AK547" s="30"/>
      <c r="AL547" s="30"/>
      <c r="AM547" s="30"/>
      <c r="AN547" s="30"/>
      <c r="AO547" s="30"/>
      <c r="AP547" s="30"/>
      <c r="AQ547" s="30"/>
      <c r="AR547" s="30"/>
      <c r="AS547" s="30"/>
      <c r="AT547" s="30"/>
      <c r="AU547" s="30"/>
      <c r="AV547" s="30"/>
      <c r="AW547" s="30"/>
      <c r="AX547" s="30"/>
      <c r="AY547" s="30"/>
      <c r="AZ547" s="30"/>
      <c r="BA547" s="30"/>
      <c r="BB547" s="30"/>
      <c r="BC547" s="30"/>
      <c r="BD547" s="30"/>
      <c r="BE547" s="30"/>
      <c r="BF547" s="30"/>
      <c r="BG547" s="30"/>
      <c r="BH547" s="30"/>
      <c r="BI547" s="30"/>
      <c r="BJ547" s="30"/>
      <c r="BK547" s="30"/>
      <c r="BL547" s="30"/>
      <c r="BM547" s="30"/>
      <c r="BN547" s="30"/>
      <c r="BO547" s="30"/>
      <c r="BP547" s="30"/>
      <c r="BQ547" s="30"/>
      <c r="BR547" s="30"/>
      <c r="BS547" s="30"/>
      <c r="BT547" s="30"/>
      <c r="BU547" s="30"/>
      <c r="BV547" s="30"/>
      <c r="BW547" s="30"/>
      <c r="BX547" s="30"/>
      <c r="BY547" s="30"/>
      <c r="BZ547" s="30"/>
      <c r="CA547" s="30"/>
      <c r="CB547" s="30"/>
      <c r="CC547" s="30"/>
      <c r="CD547" s="30"/>
      <c r="CE547" s="30"/>
      <c r="CF547" s="30"/>
      <c r="CG547" s="30"/>
      <c r="CH547" s="30"/>
      <c r="CI547" s="30"/>
      <c r="CJ547" s="30"/>
      <c r="CK547" s="30"/>
      <c r="CL547" s="30"/>
      <c r="CM547" s="30"/>
      <c r="CN547" s="30"/>
      <c r="CO547" s="30"/>
      <c r="CP547" s="30"/>
      <c r="CQ547" s="30"/>
      <c r="CR547" s="30"/>
      <c r="CS547" s="30"/>
      <c r="CT547" s="30"/>
      <c r="CU547" s="30"/>
      <c r="CV547" s="30"/>
      <c r="CW547" s="30"/>
      <c r="CX547" s="30"/>
      <c r="CY547" s="30"/>
      <c r="CZ547" s="30"/>
      <c r="DA547" s="30"/>
      <c r="DB547" s="30"/>
      <c r="DC547" s="30"/>
      <c r="DD547" s="30"/>
      <c r="DE547" s="30"/>
      <c r="DF547" s="30"/>
      <c r="DG547" s="30"/>
      <c r="DH547" s="30"/>
      <c r="DI547" s="30"/>
      <c r="DJ547" s="30"/>
      <c r="DK547" s="30"/>
      <c r="DL547" s="30"/>
      <c r="DM547" s="30"/>
      <c r="DN547" s="30"/>
      <c r="DO547" s="30"/>
      <c r="DP547" s="30"/>
      <c r="DQ547" s="30"/>
      <c r="DR547" s="30"/>
      <c r="DS547" s="30"/>
      <c r="DT547" s="30"/>
      <c r="DU547" s="30"/>
      <c r="DV547" s="30"/>
      <c r="DW547" s="30"/>
      <c r="DX547" s="30"/>
      <c r="DY547" s="30"/>
      <c r="DZ547" s="30"/>
      <c r="EA547" s="30"/>
      <c r="EB547" s="30"/>
      <c r="EC547" s="30"/>
      <c r="ED547" s="30"/>
      <c r="EE547" s="30"/>
      <c r="EF547" s="30"/>
      <c r="EG547" s="30"/>
      <c r="EH547" s="30"/>
      <c r="EI547" s="30"/>
      <c r="EJ547" s="30"/>
      <c r="EK547" s="30"/>
      <c r="EL547" s="30"/>
      <c r="EM547" s="30"/>
      <c r="EN547" s="30"/>
      <c r="EO547" s="30"/>
      <c r="EP547" s="30"/>
      <c r="EQ547" s="30"/>
      <c r="ER547" s="30"/>
      <c r="ES547" s="30"/>
      <c r="ET547" s="30"/>
      <c r="EU547" s="30"/>
      <c r="EV547" s="30"/>
      <c r="EW547" s="30"/>
      <c r="EX547" s="30"/>
      <c r="EY547" s="30"/>
      <c r="EZ547" s="30"/>
      <c r="FA547" s="30"/>
      <c r="FB547" s="30"/>
      <c r="FC547" s="30"/>
      <c r="FD547" s="30"/>
      <c r="FE547" s="30"/>
      <c r="FF547" s="30"/>
      <c r="FG547" s="30"/>
      <c r="FH547" s="30"/>
      <c r="FI547" s="30"/>
      <c r="FJ547" s="30"/>
      <c r="FK547" s="30"/>
      <c r="FL547" s="30"/>
      <c r="FM547" s="30"/>
      <c r="FN547" s="30"/>
      <c r="FO547" s="30"/>
      <c r="FP547" s="30"/>
      <c r="FQ547" s="30"/>
      <c r="FR547" s="30"/>
      <c r="FS547" s="30"/>
      <c r="FT547" s="30"/>
      <c r="FU547" s="30"/>
      <c r="FV547" s="30"/>
      <c r="FW547" s="30"/>
      <c r="FX547" s="30"/>
      <c r="FY547" s="30"/>
      <c r="FZ547" s="30"/>
      <c r="GA547" s="30"/>
      <c r="GB547" s="30"/>
      <c r="GC547" s="30"/>
      <c r="GD547" s="30"/>
      <c r="GE547" s="30"/>
      <c r="GF547" s="30"/>
      <c r="GG547" s="30"/>
      <c r="GH547" s="30"/>
      <c r="GI547" s="30"/>
      <c r="GJ547" s="30"/>
      <c r="GK547" s="30"/>
      <c r="GL547" s="30"/>
      <c r="GM547" s="30"/>
      <c r="GN547" s="30"/>
      <c r="GO547" s="30"/>
      <c r="GP547" s="30"/>
      <c r="GQ547" s="30"/>
      <c r="GR547" s="30"/>
      <c r="GS547" s="30"/>
      <c r="GT547" s="30"/>
      <c r="GU547" s="30"/>
      <c r="GV547" s="30"/>
      <c r="GW547" s="30"/>
      <c r="GX547" s="30"/>
      <c r="GY547" s="30"/>
      <c r="GZ547" s="30"/>
      <c r="HA547" s="30"/>
      <c r="HB547" s="30"/>
      <c r="HC547" s="30"/>
      <c r="HD547" s="30"/>
      <c r="HE547" s="30"/>
      <c r="HF547" s="30"/>
      <c r="HG547" s="30"/>
      <c r="HH547" s="30"/>
      <c r="HI547" s="30"/>
      <c r="HJ547" s="30"/>
      <c r="HK547" s="30"/>
      <c r="HL547" s="30"/>
      <c r="HM547" s="30"/>
      <c r="HN547" s="30"/>
      <c r="HO547" s="30"/>
      <c r="HP547" s="30"/>
      <c r="HQ547" s="30"/>
      <c r="HR547" s="30"/>
      <c r="HS547" s="30"/>
      <c r="HT547" s="30"/>
      <c r="HU547" s="30"/>
      <c r="HV547" s="30"/>
      <c r="HW547" s="30"/>
      <c r="HX547" s="30"/>
      <c r="HY547" s="30"/>
      <c r="HZ547" s="30"/>
      <c r="IA547" s="30"/>
      <c r="IB547" s="30"/>
      <c r="IC547" s="30"/>
      <c r="ID547" s="30"/>
      <c r="IE547" s="30"/>
      <c r="IF547" s="30"/>
      <c r="IG547" s="30"/>
      <c r="IH547" s="30"/>
      <c r="II547" s="30"/>
      <c r="IJ547" s="30"/>
      <c r="IK547" s="30"/>
      <c r="IL547" s="30"/>
      <c r="IM547" s="30"/>
      <c r="IN547" s="30"/>
      <c r="IO547" s="30"/>
      <c r="IP547" s="30"/>
      <c r="IQ547" s="30"/>
      <c r="IR547" s="30"/>
      <c r="IS547" s="30"/>
      <c r="IT547" s="30"/>
      <c r="IU547" s="30"/>
      <c r="IV547" s="30"/>
      <c r="IW547" s="30"/>
      <c r="IX547" s="30"/>
      <c r="IY547" s="30"/>
      <c r="IZ547" s="30"/>
      <c r="JA547" s="30"/>
      <c r="JB547" s="30"/>
      <c r="JC547" s="30"/>
      <c r="JD547" s="30"/>
      <c r="JE547" s="30"/>
      <c r="JF547" s="30"/>
      <c r="JG547" s="30"/>
      <c r="JH547" s="30"/>
      <c r="JI547" s="30"/>
      <c r="JJ547" s="30"/>
      <c r="JK547" s="30"/>
      <c r="JL547" s="30"/>
      <c r="JM547" s="30"/>
      <c r="JN547" s="30"/>
      <c r="JO547" s="30"/>
      <c r="JP547" s="30"/>
      <c r="JQ547" s="30"/>
      <c r="JR547" s="30"/>
      <c r="JS547" s="30"/>
      <c r="JT547" s="30"/>
      <c r="JU547" s="30"/>
      <c r="JV547" s="30"/>
      <c r="JW547" s="30"/>
      <c r="JX547" s="30"/>
      <c r="JY547" s="30"/>
      <c r="JZ547" s="30"/>
      <c r="KA547" s="30"/>
      <c r="KB547" s="30"/>
      <c r="KC547" s="30"/>
      <c r="KD547" s="30"/>
      <c r="KE547" s="30"/>
      <c r="KF547" s="30"/>
      <c r="KG547" s="30"/>
      <c r="KH547" s="30"/>
      <c r="KI547" s="30"/>
      <c r="KJ547" s="30"/>
      <c r="KK547" s="30"/>
      <c r="KL547" s="30"/>
      <c r="KM547" s="30"/>
      <c r="KN547" s="30"/>
      <c r="KO547" s="30"/>
      <c r="KP547" s="30"/>
      <c r="KQ547" s="30"/>
      <c r="KR547" s="30"/>
      <c r="KS547" s="30"/>
      <c r="KT547" s="30"/>
      <c r="KU547" s="30"/>
      <c r="KV547" s="30"/>
      <c r="KW547" s="30"/>
      <c r="KX547" s="30"/>
      <c r="KY547" s="30"/>
      <c r="KZ547" s="30"/>
      <c r="LA547" s="30"/>
      <c r="LB547" s="30"/>
      <c r="LC547" s="30"/>
      <c r="LD547" s="30"/>
      <c r="LE547" s="30"/>
      <c r="LF547" s="30"/>
      <c r="LG547" s="30"/>
      <c r="LH547" s="30"/>
      <c r="LI547" s="30"/>
      <c r="LJ547" s="30"/>
      <c r="LK547" s="30"/>
      <c r="LL547" s="30"/>
      <c r="LM547" s="30"/>
      <c r="LN547" s="30"/>
      <c r="LO547" s="30"/>
      <c r="LP547" s="30"/>
      <c r="LQ547" s="30"/>
      <c r="LR547" s="30"/>
      <c r="LS547" s="30"/>
      <c r="LT547" s="30"/>
    </row>
    <row r="548" spans="1:332" s="31" customFormat="1" ht="94.5" x14ac:dyDescent="0.25">
      <c r="A548" s="697" t="str">
        <f>CONCATENATE(MUEBLES2[[#This Row],[No..]],"-",MUEBLES2[[#This Row],[No. Area ]],"-",MUEBLES2[[#This Row],[No. Del Bien ]],"-",MUEBLES2[[#This Row],[No. Consecutivo del Bien ]],"-",MUEBLES2[[#This Row],[No. de inventario]])</f>
        <v>01-20-072-001-0542</v>
      </c>
      <c r="B548" s="495"/>
      <c r="C548" s="495" t="s">
        <v>7265</v>
      </c>
      <c r="D548" s="494" t="s">
        <v>4060</v>
      </c>
      <c r="E548" s="495" t="str">
        <f>VLOOKUP(MUEBLES2[[#This Row],[No..]],EDIFICIOS[],2,FALSE)</f>
        <v>PALACIO MUNICIPAL</v>
      </c>
      <c r="F548" s="495" t="str">
        <f>VLOOKUP(MUEBLES2[[#This Row],[No..]],EDIFICIOS[],3,FALSE)</f>
        <v>PALACIO MUNICIPAL, S/N, COLONIA CENTRO</v>
      </c>
      <c r="G548" s="496" t="s">
        <v>4265</v>
      </c>
      <c r="H548" s="494" t="str">
        <f>VLOOKUP(MUEBLES2[[#This Row],[No. Area ]],AREAS[],2,FALSE)</f>
        <v>SUBIRECCIÓN ADMINISTRATIVA</v>
      </c>
      <c r="I548" s="496" t="str">
        <f>VLOOKUP(MUEBLES2[[#This Row],[No. Area ]],AREAS[],5,FALSE)</f>
        <v xml:space="preserve">ARQ. LUIS ÁLVARO ÁNGELES PÉREZ </v>
      </c>
      <c r="J548" s="496">
        <v>130</v>
      </c>
      <c r="K548" s="494" t="str">
        <f>VLOOKUP(MUEBLES2[[#This Row],[Núm. De nomina]],PERSONAL[],2,FALSE)</f>
        <v xml:space="preserve">ING. LUIS ÁLVARO ÁNGELES PÉREZ </v>
      </c>
      <c r="L548" s="496" t="str">
        <f>VLOOKUP(MUEBLES2[[#This Row],[Núm. De nomina]],PERSONAL[],3,FALSE)</f>
        <v>SUBDIRECTOR ADMINISTRATIVO</v>
      </c>
      <c r="M548" s="494" t="s">
        <v>4763</v>
      </c>
      <c r="N548" s="530" t="s">
        <v>4692</v>
      </c>
      <c r="O548" s="497" t="str">
        <f>VLOOKUP(MUEBLES2[[#This Row],[No. Del Bien ]],BIENES[],2,FALSE)</f>
        <v xml:space="preserve">CINTA METRICA </v>
      </c>
      <c r="P548" s="499" t="s">
        <v>1521</v>
      </c>
      <c r="Q548" s="529" t="s">
        <v>5484</v>
      </c>
      <c r="R548" s="494" t="s">
        <v>204</v>
      </c>
      <c r="S548" s="494" t="s">
        <v>557</v>
      </c>
      <c r="T548" s="494" t="s">
        <v>557</v>
      </c>
      <c r="U548" s="510">
        <v>560</v>
      </c>
      <c r="V548" s="532">
        <v>44249</v>
      </c>
      <c r="W548" s="528"/>
      <c r="X548" s="528"/>
      <c r="Y548" s="528"/>
      <c r="Z548" s="510" t="s">
        <v>1405</v>
      </c>
      <c r="AA548" s="546" t="s">
        <v>7855</v>
      </c>
      <c r="AB548" s="702">
        <v>354.99</v>
      </c>
      <c r="AC548" s="600" t="s">
        <v>7855</v>
      </c>
      <c r="AD548" s="30"/>
      <c r="AE548" s="30"/>
      <c r="AF548" s="30"/>
      <c r="AG548" s="30"/>
      <c r="AH548" s="30"/>
      <c r="AI548" s="30"/>
      <c r="AJ548" s="30"/>
      <c r="AK548" s="30"/>
      <c r="AL548" s="30"/>
      <c r="AM548" s="30"/>
      <c r="AN548" s="30"/>
      <c r="AO548" s="30"/>
      <c r="AP548" s="30"/>
      <c r="AQ548" s="30"/>
      <c r="AR548" s="30"/>
      <c r="AS548" s="30"/>
      <c r="AT548" s="30"/>
      <c r="AU548" s="30"/>
      <c r="AV548" s="30"/>
      <c r="AW548" s="30"/>
      <c r="AX548" s="30"/>
      <c r="AY548" s="30"/>
      <c r="AZ548" s="30"/>
      <c r="BA548" s="30"/>
      <c r="BB548" s="30"/>
      <c r="BC548" s="30"/>
      <c r="BD548" s="30"/>
      <c r="BE548" s="30"/>
      <c r="BF548" s="30"/>
      <c r="BG548" s="30"/>
      <c r="BH548" s="30"/>
      <c r="BI548" s="30"/>
      <c r="BJ548" s="30"/>
      <c r="BK548" s="30"/>
      <c r="BL548" s="30"/>
      <c r="BM548" s="30"/>
      <c r="BN548" s="30"/>
      <c r="BO548" s="30"/>
      <c r="BP548" s="30"/>
      <c r="BQ548" s="30"/>
      <c r="BR548" s="30"/>
      <c r="BS548" s="30"/>
      <c r="BT548" s="30"/>
      <c r="BU548" s="30"/>
      <c r="BV548" s="30"/>
      <c r="BW548" s="30"/>
      <c r="BX548" s="30"/>
      <c r="BY548" s="30"/>
      <c r="BZ548" s="30"/>
      <c r="CA548" s="30"/>
      <c r="CB548" s="30"/>
      <c r="CC548" s="30"/>
      <c r="CD548" s="30"/>
      <c r="CE548" s="30"/>
      <c r="CF548" s="30"/>
      <c r="CG548" s="30"/>
      <c r="CH548" s="30"/>
      <c r="CI548" s="30"/>
      <c r="CJ548" s="30"/>
      <c r="CK548" s="30"/>
      <c r="CL548" s="30"/>
      <c r="CM548" s="30"/>
      <c r="CN548" s="30"/>
      <c r="CO548" s="30"/>
      <c r="CP548" s="30"/>
      <c r="CQ548" s="30"/>
      <c r="CR548" s="30"/>
      <c r="CS548" s="30"/>
      <c r="CT548" s="30"/>
      <c r="CU548" s="30"/>
      <c r="CV548" s="30"/>
      <c r="CW548" s="30"/>
      <c r="CX548" s="30"/>
      <c r="CY548" s="30"/>
      <c r="CZ548" s="30"/>
      <c r="DA548" s="30"/>
      <c r="DB548" s="30"/>
      <c r="DC548" s="30"/>
      <c r="DD548" s="30"/>
      <c r="DE548" s="30"/>
      <c r="DF548" s="30"/>
      <c r="DG548" s="30"/>
      <c r="DH548" s="30"/>
      <c r="DI548" s="30"/>
      <c r="DJ548" s="30"/>
      <c r="DK548" s="30"/>
      <c r="DL548" s="30"/>
      <c r="DM548" s="30"/>
      <c r="DN548" s="30"/>
      <c r="DO548" s="30"/>
      <c r="DP548" s="30"/>
      <c r="DQ548" s="30"/>
      <c r="DR548" s="30"/>
      <c r="DS548" s="30"/>
      <c r="DT548" s="30"/>
      <c r="DU548" s="30"/>
      <c r="DV548" s="30"/>
      <c r="DW548" s="30"/>
      <c r="DX548" s="30"/>
      <c r="DY548" s="30"/>
      <c r="DZ548" s="30"/>
      <c r="EA548" s="30"/>
      <c r="EB548" s="30"/>
      <c r="EC548" s="30"/>
      <c r="ED548" s="30"/>
      <c r="EE548" s="30"/>
      <c r="EF548" s="30"/>
      <c r="EG548" s="30"/>
      <c r="EH548" s="30"/>
      <c r="EI548" s="30"/>
      <c r="EJ548" s="30"/>
      <c r="EK548" s="30"/>
      <c r="EL548" s="30"/>
      <c r="EM548" s="30"/>
      <c r="EN548" s="30"/>
      <c r="EO548" s="30"/>
      <c r="EP548" s="30"/>
      <c r="EQ548" s="30"/>
      <c r="ER548" s="30"/>
      <c r="ES548" s="30"/>
      <c r="ET548" s="30"/>
      <c r="EU548" s="30"/>
      <c r="EV548" s="30"/>
      <c r="EW548" s="30"/>
      <c r="EX548" s="30"/>
      <c r="EY548" s="30"/>
      <c r="EZ548" s="30"/>
      <c r="FA548" s="30"/>
      <c r="FB548" s="30"/>
      <c r="FC548" s="30"/>
      <c r="FD548" s="30"/>
      <c r="FE548" s="30"/>
      <c r="FF548" s="30"/>
      <c r="FG548" s="30"/>
      <c r="FH548" s="30"/>
      <c r="FI548" s="30"/>
      <c r="FJ548" s="30"/>
      <c r="FK548" s="30"/>
      <c r="FL548" s="30"/>
      <c r="FM548" s="30"/>
      <c r="FN548" s="30"/>
      <c r="FO548" s="30"/>
      <c r="FP548" s="30"/>
      <c r="FQ548" s="30"/>
      <c r="FR548" s="30"/>
      <c r="FS548" s="30"/>
      <c r="FT548" s="30"/>
      <c r="FU548" s="30"/>
      <c r="FV548" s="30"/>
      <c r="FW548" s="30"/>
      <c r="FX548" s="30"/>
      <c r="FY548" s="30"/>
      <c r="FZ548" s="30"/>
      <c r="GA548" s="30"/>
      <c r="GB548" s="30"/>
      <c r="GC548" s="30"/>
      <c r="GD548" s="30"/>
      <c r="GE548" s="30"/>
      <c r="GF548" s="30"/>
      <c r="GG548" s="30"/>
      <c r="GH548" s="30"/>
      <c r="GI548" s="30"/>
      <c r="GJ548" s="30"/>
      <c r="GK548" s="30"/>
      <c r="GL548" s="30"/>
      <c r="GM548" s="30"/>
      <c r="GN548" s="30"/>
      <c r="GO548" s="30"/>
      <c r="GP548" s="30"/>
      <c r="GQ548" s="30"/>
      <c r="GR548" s="30"/>
      <c r="GS548" s="30"/>
      <c r="GT548" s="30"/>
      <c r="GU548" s="30"/>
      <c r="GV548" s="30"/>
      <c r="GW548" s="30"/>
      <c r="GX548" s="30"/>
      <c r="GY548" s="30"/>
      <c r="GZ548" s="30"/>
      <c r="HA548" s="30"/>
      <c r="HB548" s="30"/>
      <c r="HC548" s="30"/>
      <c r="HD548" s="30"/>
      <c r="HE548" s="30"/>
      <c r="HF548" s="30"/>
      <c r="HG548" s="30"/>
      <c r="HH548" s="30"/>
      <c r="HI548" s="30"/>
      <c r="HJ548" s="30"/>
      <c r="HK548" s="30"/>
      <c r="HL548" s="30"/>
      <c r="HM548" s="30"/>
      <c r="HN548" s="30"/>
      <c r="HO548" s="30"/>
      <c r="HP548" s="30"/>
      <c r="HQ548" s="30"/>
      <c r="HR548" s="30"/>
      <c r="HS548" s="30"/>
      <c r="HT548" s="30"/>
      <c r="HU548" s="30"/>
      <c r="HV548" s="30"/>
      <c r="HW548" s="30"/>
      <c r="HX548" s="30"/>
      <c r="HY548" s="30"/>
      <c r="HZ548" s="30"/>
      <c r="IA548" s="30"/>
      <c r="IB548" s="30"/>
      <c r="IC548" s="30"/>
      <c r="ID548" s="30"/>
      <c r="IE548" s="30"/>
      <c r="IF548" s="30"/>
      <c r="IG548" s="30"/>
      <c r="IH548" s="30"/>
      <c r="II548" s="30"/>
      <c r="IJ548" s="30"/>
      <c r="IK548" s="30"/>
      <c r="IL548" s="30"/>
      <c r="IM548" s="30"/>
      <c r="IN548" s="30"/>
      <c r="IO548" s="30"/>
      <c r="IP548" s="30"/>
      <c r="IQ548" s="30"/>
      <c r="IR548" s="30"/>
      <c r="IS548" s="30"/>
      <c r="IT548" s="30"/>
      <c r="IU548" s="30"/>
      <c r="IV548" s="30"/>
      <c r="IW548" s="30"/>
      <c r="IX548" s="30"/>
      <c r="IY548" s="30"/>
      <c r="IZ548" s="30"/>
      <c r="JA548" s="30"/>
      <c r="JB548" s="30"/>
      <c r="JC548" s="30"/>
      <c r="JD548" s="30"/>
      <c r="JE548" s="30"/>
      <c r="JF548" s="30"/>
      <c r="JG548" s="30"/>
      <c r="JH548" s="30"/>
      <c r="JI548" s="30"/>
      <c r="JJ548" s="30"/>
      <c r="JK548" s="30"/>
      <c r="JL548" s="30"/>
      <c r="JM548" s="30"/>
      <c r="JN548" s="30"/>
      <c r="JO548" s="30"/>
      <c r="JP548" s="30"/>
      <c r="JQ548" s="30"/>
      <c r="JR548" s="30"/>
      <c r="JS548" s="30"/>
      <c r="JT548" s="30"/>
      <c r="JU548" s="30"/>
      <c r="JV548" s="30"/>
      <c r="JW548" s="30"/>
      <c r="JX548" s="30"/>
      <c r="JY548" s="30"/>
      <c r="JZ548" s="30"/>
      <c r="KA548" s="30"/>
      <c r="KB548" s="30"/>
      <c r="KC548" s="30"/>
      <c r="KD548" s="30"/>
      <c r="KE548" s="30"/>
      <c r="KF548" s="30"/>
      <c r="KG548" s="30"/>
      <c r="KH548" s="30"/>
      <c r="KI548" s="30"/>
      <c r="KJ548" s="30"/>
      <c r="KK548" s="30"/>
      <c r="KL548" s="30"/>
      <c r="KM548" s="30"/>
      <c r="KN548" s="30"/>
      <c r="KO548" s="30"/>
      <c r="KP548" s="30"/>
      <c r="KQ548" s="30"/>
      <c r="KR548" s="30"/>
      <c r="KS548" s="30"/>
      <c r="KT548" s="30"/>
      <c r="KU548" s="30"/>
      <c r="KV548" s="30"/>
      <c r="KW548" s="30"/>
      <c r="KX548" s="30"/>
      <c r="KY548" s="30"/>
      <c r="KZ548" s="30"/>
      <c r="LA548" s="30"/>
      <c r="LB548" s="30"/>
      <c r="LC548" s="30"/>
      <c r="LD548" s="30"/>
      <c r="LE548" s="30"/>
      <c r="LF548" s="30"/>
      <c r="LG548" s="30"/>
      <c r="LH548" s="30"/>
      <c r="LI548" s="30"/>
      <c r="LJ548" s="30"/>
      <c r="LK548" s="30"/>
      <c r="LL548" s="30"/>
      <c r="LM548" s="30"/>
      <c r="LN548" s="30"/>
      <c r="LO548" s="30"/>
      <c r="LP548" s="30"/>
      <c r="LQ548" s="30"/>
      <c r="LR548" s="30"/>
      <c r="LS548" s="30"/>
      <c r="LT548" s="30"/>
    </row>
    <row r="549" spans="1:332" s="31" customFormat="1" ht="94.5" x14ac:dyDescent="0.25">
      <c r="A549" s="697" t="str">
        <f>CONCATENATE(MUEBLES2[[#This Row],[No..]],"-",MUEBLES2[[#This Row],[No. Area ]],"-",MUEBLES2[[#This Row],[No. Del Bien ]],"-",MUEBLES2[[#This Row],[No. Consecutivo del Bien ]],"-",MUEBLES2[[#This Row],[No. de inventario]])</f>
        <v>01-20-072-002-0543</v>
      </c>
      <c r="B549" s="495"/>
      <c r="C549" s="495" t="s">
        <v>7266</v>
      </c>
      <c r="D549" s="494" t="s">
        <v>4060</v>
      </c>
      <c r="E549" s="495" t="str">
        <f>VLOOKUP(MUEBLES2[[#This Row],[No..]],EDIFICIOS[],2,FALSE)</f>
        <v>PALACIO MUNICIPAL</v>
      </c>
      <c r="F549" s="495" t="str">
        <f>VLOOKUP(MUEBLES2[[#This Row],[No..]],EDIFICIOS[],3,FALSE)</f>
        <v>PALACIO MUNICIPAL, S/N, COLONIA CENTRO</v>
      </c>
      <c r="G549" s="496" t="s">
        <v>4265</v>
      </c>
      <c r="H549" s="494" t="str">
        <f>VLOOKUP(MUEBLES2[[#This Row],[No. Area ]],AREAS[],2,FALSE)</f>
        <v>SUBIRECCIÓN ADMINISTRATIVA</v>
      </c>
      <c r="I549" s="496" t="str">
        <f>VLOOKUP(MUEBLES2[[#This Row],[No. Area ]],AREAS[],5,FALSE)</f>
        <v xml:space="preserve">ARQ. LUIS ÁLVARO ÁNGELES PÉREZ </v>
      </c>
      <c r="J549" s="496">
        <v>130</v>
      </c>
      <c r="K549" s="494" t="str">
        <f>VLOOKUP(MUEBLES2[[#This Row],[Núm. De nomina]],PERSONAL[],2,FALSE)</f>
        <v xml:space="preserve">ING. LUIS ÁLVARO ÁNGELES PÉREZ </v>
      </c>
      <c r="L549" s="496" t="str">
        <f>VLOOKUP(MUEBLES2[[#This Row],[Núm. De nomina]],PERSONAL[],3,FALSE)</f>
        <v>SUBDIRECTOR ADMINISTRATIVO</v>
      </c>
      <c r="M549" s="494" t="s">
        <v>4763</v>
      </c>
      <c r="N549" s="530" t="s">
        <v>4693</v>
      </c>
      <c r="O549" s="497" t="str">
        <f>VLOOKUP(MUEBLES2[[#This Row],[No. Del Bien ]],BIENES[],2,FALSE)</f>
        <v xml:space="preserve">CINTA METRICA </v>
      </c>
      <c r="P549" s="499" t="s">
        <v>1522</v>
      </c>
      <c r="Q549" s="529" t="s">
        <v>5485</v>
      </c>
      <c r="R549" s="494" t="s">
        <v>204</v>
      </c>
      <c r="S549" s="494" t="s">
        <v>557</v>
      </c>
      <c r="T549" s="494" t="s">
        <v>557</v>
      </c>
      <c r="U549" s="510">
        <v>560</v>
      </c>
      <c r="V549" s="532">
        <v>44249</v>
      </c>
      <c r="W549" s="528"/>
      <c r="X549" s="528"/>
      <c r="Y549" s="528"/>
      <c r="Z549" s="510" t="s">
        <v>1405</v>
      </c>
      <c r="AA549" s="546" t="s">
        <v>7855</v>
      </c>
      <c r="AB549" s="702">
        <v>354.99</v>
      </c>
      <c r="AC549" s="600" t="s">
        <v>7855</v>
      </c>
      <c r="AD549" s="30"/>
      <c r="AE549" s="30"/>
      <c r="AF549" s="30"/>
      <c r="AG549" s="30"/>
      <c r="AH549" s="30"/>
      <c r="AI549" s="30"/>
      <c r="AJ549" s="30"/>
      <c r="AK549" s="30"/>
      <c r="AL549" s="30"/>
      <c r="AM549" s="30"/>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c r="EO549" s="30"/>
      <c r="EP549" s="30"/>
      <c r="EQ549" s="30"/>
      <c r="ER549" s="30"/>
      <c r="ES549" s="30"/>
      <c r="ET549" s="30"/>
      <c r="EU549" s="30"/>
      <c r="EV549" s="30"/>
      <c r="EW549" s="30"/>
      <c r="EX549" s="30"/>
      <c r="EY549" s="30"/>
      <c r="EZ549" s="30"/>
      <c r="FA549" s="30"/>
      <c r="FB549" s="30"/>
      <c r="FC549" s="30"/>
      <c r="FD549" s="30"/>
      <c r="FE549" s="30"/>
      <c r="FF549" s="30"/>
      <c r="FG549" s="30"/>
      <c r="FH549" s="30"/>
      <c r="FI549" s="30"/>
      <c r="FJ549" s="30"/>
      <c r="FK549" s="30"/>
      <c r="FL549" s="30"/>
      <c r="FM549" s="30"/>
      <c r="FN549" s="30"/>
      <c r="FO549" s="30"/>
      <c r="FP549" s="30"/>
      <c r="FQ549" s="30"/>
      <c r="FR549" s="30"/>
      <c r="FS549" s="30"/>
      <c r="FT549" s="30"/>
      <c r="FU549" s="30"/>
      <c r="FV549" s="30"/>
      <c r="FW549" s="30"/>
      <c r="FX549" s="30"/>
      <c r="FY549" s="30"/>
      <c r="FZ549" s="30"/>
      <c r="GA549" s="30"/>
      <c r="GB549" s="30"/>
      <c r="GC549" s="30"/>
      <c r="GD549" s="30"/>
      <c r="GE549" s="30"/>
      <c r="GF549" s="30"/>
      <c r="GG549" s="30"/>
      <c r="GH549" s="30"/>
      <c r="GI549" s="30"/>
      <c r="GJ549" s="30"/>
      <c r="GK549" s="30"/>
      <c r="GL549" s="30"/>
      <c r="GM549" s="30"/>
      <c r="GN549" s="30"/>
      <c r="GO549" s="30"/>
      <c r="GP549" s="30"/>
      <c r="GQ549" s="30"/>
      <c r="GR549" s="30"/>
      <c r="GS549" s="30"/>
      <c r="GT549" s="30"/>
      <c r="GU549" s="30"/>
      <c r="GV549" s="30"/>
      <c r="GW549" s="30"/>
      <c r="GX549" s="30"/>
      <c r="GY549" s="30"/>
      <c r="GZ549" s="30"/>
      <c r="HA549" s="30"/>
      <c r="HB549" s="30"/>
      <c r="HC549" s="30"/>
      <c r="HD549" s="30"/>
      <c r="HE549" s="30"/>
      <c r="HF549" s="30"/>
      <c r="HG549" s="30"/>
      <c r="HH549" s="30"/>
      <c r="HI549" s="30"/>
      <c r="HJ549" s="30"/>
      <c r="HK549" s="30"/>
      <c r="HL549" s="30"/>
      <c r="HM549" s="30"/>
      <c r="HN549" s="30"/>
      <c r="HO549" s="30"/>
      <c r="HP549" s="30"/>
      <c r="HQ549" s="30"/>
      <c r="HR549" s="30"/>
      <c r="HS549" s="30"/>
      <c r="HT549" s="30"/>
      <c r="HU549" s="30"/>
      <c r="HV549" s="30"/>
      <c r="HW549" s="30"/>
      <c r="HX549" s="30"/>
      <c r="HY549" s="30"/>
      <c r="HZ549" s="30"/>
      <c r="IA549" s="30"/>
      <c r="IB549" s="30"/>
      <c r="IC549" s="30"/>
      <c r="ID549" s="30"/>
      <c r="IE549" s="30"/>
      <c r="IF549" s="30"/>
      <c r="IG549" s="30"/>
      <c r="IH549" s="30"/>
      <c r="II549" s="30"/>
      <c r="IJ549" s="30"/>
      <c r="IK549" s="30"/>
      <c r="IL549" s="30"/>
      <c r="IM549" s="30"/>
      <c r="IN549" s="30"/>
      <c r="IO549" s="30"/>
      <c r="IP549" s="30"/>
      <c r="IQ549" s="30"/>
      <c r="IR549" s="30"/>
      <c r="IS549" s="30"/>
      <c r="IT549" s="30"/>
      <c r="IU549" s="30"/>
      <c r="IV549" s="30"/>
      <c r="IW549" s="30"/>
      <c r="IX549" s="30"/>
      <c r="IY549" s="30"/>
      <c r="IZ549" s="30"/>
      <c r="JA549" s="30"/>
      <c r="JB549" s="30"/>
      <c r="JC549" s="30"/>
      <c r="JD549" s="30"/>
      <c r="JE549" s="30"/>
      <c r="JF549" s="30"/>
      <c r="JG549" s="30"/>
      <c r="JH549" s="30"/>
      <c r="JI549" s="30"/>
      <c r="JJ549" s="30"/>
      <c r="JK549" s="30"/>
      <c r="JL549" s="30"/>
      <c r="JM549" s="30"/>
      <c r="JN549" s="30"/>
      <c r="JO549" s="30"/>
      <c r="JP549" s="30"/>
      <c r="JQ549" s="30"/>
      <c r="JR549" s="30"/>
      <c r="JS549" s="30"/>
      <c r="JT549" s="30"/>
      <c r="JU549" s="30"/>
      <c r="JV549" s="30"/>
      <c r="JW549" s="30"/>
      <c r="JX549" s="30"/>
      <c r="JY549" s="30"/>
      <c r="JZ549" s="30"/>
      <c r="KA549" s="30"/>
      <c r="KB549" s="30"/>
      <c r="KC549" s="30"/>
      <c r="KD549" s="30"/>
      <c r="KE549" s="30"/>
      <c r="KF549" s="30"/>
      <c r="KG549" s="30"/>
      <c r="KH549" s="30"/>
      <c r="KI549" s="30"/>
      <c r="KJ549" s="30"/>
      <c r="KK549" s="30"/>
      <c r="KL549" s="30"/>
      <c r="KM549" s="30"/>
      <c r="KN549" s="30"/>
      <c r="KO549" s="30"/>
      <c r="KP549" s="30"/>
      <c r="KQ549" s="30"/>
      <c r="KR549" s="30"/>
      <c r="KS549" s="30"/>
      <c r="KT549" s="30"/>
      <c r="KU549" s="30"/>
      <c r="KV549" s="30"/>
      <c r="KW549" s="30"/>
      <c r="KX549" s="30"/>
      <c r="KY549" s="30"/>
      <c r="KZ549" s="30"/>
      <c r="LA549" s="30"/>
      <c r="LB549" s="30"/>
      <c r="LC549" s="30"/>
      <c r="LD549" s="30"/>
      <c r="LE549" s="30"/>
      <c r="LF549" s="30"/>
      <c r="LG549" s="30"/>
      <c r="LH549" s="30"/>
      <c r="LI549" s="30"/>
      <c r="LJ549" s="30"/>
      <c r="LK549" s="30"/>
      <c r="LL549" s="30"/>
      <c r="LM549" s="30"/>
      <c r="LN549" s="30"/>
      <c r="LO549" s="30"/>
      <c r="LP549" s="30"/>
      <c r="LQ549" s="30"/>
      <c r="LR549" s="30"/>
      <c r="LS549" s="30"/>
      <c r="LT549" s="30"/>
    </row>
    <row r="550" spans="1:332" s="31" customFormat="1" ht="189" x14ac:dyDescent="0.25">
      <c r="A550" s="677" t="str">
        <f>CONCATENATE(MUEBLES2[[#This Row],[No..]],"-",MUEBLES2[[#This Row],[No. Area ]],"-",MUEBLES2[[#This Row],[No. Del Bien ]],"-",MUEBLES2[[#This Row],[No. Consecutivo del Bien ]],"-",MUEBLES2[[#This Row],[No. de inventario]])</f>
        <v>01-19-218-009-0544</v>
      </c>
      <c r="B550" s="495"/>
      <c r="C550" s="495" t="s">
        <v>7267</v>
      </c>
      <c r="D550" s="494" t="s">
        <v>4060</v>
      </c>
      <c r="E550" s="495" t="str">
        <f>VLOOKUP(MUEBLES2[[#This Row],[No..]],EDIFICIOS[],2,FALSE)</f>
        <v>PALACIO MUNICIPAL</v>
      </c>
      <c r="F550" s="495" t="str">
        <f>VLOOKUP(MUEBLES2[[#This Row],[No..]],EDIFICIOS[],3,FALSE)</f>
        <v>PALACIO MUNICIPAL, S/N, COLONIA CENTRO</v>
      </c>
      <c r="G550" s="496" t="s">
        <v>4264</v>
      </c>
      <c r="H550" s="494" t="str">
        <f>VLOOKUP(MUEBLES2[[#This Row],[No. Area ]],AREAS[],2,FALSE)</f>
        <v xml:space="preserve">SUBDIRECCIÓN TÉCNICA </v>
      </c>
      <c r="I550" s="496" t="str">
        <f>VLOOKUP(MUEBLES2[[#This Row],[No. Area ]],AREAS[],5,FALSE)</f>
        <v>ARQ. JUAN CARLOS CALLEJAS ESPINOZA</v>
      </c>
      <c r="J550" s="496">
        <v>360</v>
      </c>
      <c r="K550" s="494" t="str">
        <f>VLOOKUP(MUEBLES2[[#This Row],[Núm. De nomina]],PERSONAL[],2,FALSE)</f>
        <v>ARQ. JUAN CARLOS CALLEJAS ESPINOZA</v>
      </c>
      <c r="L550" s="496" t="str">
        <f>VLOOKUP(MUEBLES2[[#This Row],[Núm. De nomina]],PERSONAL[],3,FALSE)</f>
        <v>SUBDIRECTOR</v>
      </c>
      <c r="M550" s="494" t="s">
        <v>4851</v>
      </c>
      <c r="N550" s="530" t="s">
        <v>4700</v>
      </c>
      <c r="O550" s="497" t="str">
        <f>VLOOKUP(MUEBLES2[[#This Row],[No. Del Bien ]],BIENES[],2,FALSE)</f>
        <v xml:space="preserve">NO BREAK </v>
      </c>
      <c r="P550" s="499" t="s">
        <v>1523</v>
      </c>
      <c r="Q550" s="529" t="s">
        <v>5486</v>
      </c>
      <c r="R550" s="494" t="s">
        <v>814</v>
      </c>
      <c r="S550" s="494" t="s">
        <v>815</v>
      </c>
      <c r="T550" s="494">
        <v>222101501800</v>
      </c>
      <c r="U550" s="494"/>
      <c r="V550" s="532">
        <v>44320</v>
      </c>
      <c r="W550" s="528"/>
      <c r="X550" s="528"/>
      <c r="Y550" s="528"/>
      <c r="Z550" s="510" t="s">
        <v>1405</v>
      </c>
      <c r="AA550" s="510"/>
      <c r="AB550" s="702">
        <v>1599.9996000000001</v>
      </c>
      <c r="AC550" s="600">
        <v>112</v>
      </c>
      <c r="AD550" s="30"/>
      <c r="AE550" s="30"/>
      <c r="AF550" s="30"/>
      <c r="AG550" s="30"/>
      <c r="AH550" s="30"/>
      <c r="AI550" s="30"/>
      <c r="AJ550" s="30"/>
      <c r="AK550" s="30"/>
      <c r="AL550" s="30"/>
      <c r="AM550" s="30"/>
      <c r="AN550" s="30"/>
      <c r="AO550" s="30"/>
      <c r="AP550" s="30"/>
      <c r="AQ550" s="30"/>
      <c r="AR550" s="30"/>
      <c r="AS550" s="30"/>
      <c r="AT550" s="30"/>
      <c r="AU550" s="30"/>
      <c r="AV550" s="30"/>
      <c r="AW550" s="30"/>
      <c r="AX550" s="30"/>
      <c r="AY550" s="30"/>
      <c r="AZ550" s="30"/>
      <c r="BA550" s="30"/>
      <c r="BB550" s="30"/>
      <c r="BC550" s="30"/>
      <c r="BD550" s="30"/>
      <c r="BE550" s="30"/>
      <c r="BF550" s="30"/>
      <c r="BG550" s="30"/>
      <c r="BH550" s="30"/>
      <c r="BI550" s="30"/>
      <c r="BJ550" s="30"/>
      <c r="BK550" s="30"/>
      <c r="BL550" s="30"/>
      <c r="BM550" s="30"/>
      <c r="BN550" s="30"/>
      <c r="BO550" s="30"/>
      <c r="BP550" s="30"/>
      <c r="BQ550" s="30"/>
      <c r="BR550" s="30"/>
      <c r="BS550" s="30"/>
      <c r="BT550" s="30"/>
      <c r="BU550" s="30"/>
      <c r="BV550" s="30"/>
      <c r="BW550" s="30"/>
      <c r="BX550" s="30"/>
      <c r="BY550" s="30"/>
      <c r="BZ550" s="30"/>
      <c r="CA550" s="30"/>
      <c r="CB550" s="30"/>
      <c r="CC550" s="30"/>
      <c r="CD550" s="30"/>
      <c r="CE550" s="30"/>
      <c r="CF550" s="30"/>
      <c r="CG550" s="30"/>
      <c r="CH550" s="30"/>
      <c r="CI550" s="30"/>
      <c r="CJ550" s="30"/>
      <c r="CK550" s="30"/>
      <c r="CL550" s="30"/>
      <c r="CM550" s="30"/>
      <c r="CN550" s="30"/>
      <c r="CO550" s="30"/>
      <c r="CP550" s="30"/>
      <c r="CQ550" s="30"/>
      <c r="CR550" s="30"/>
      <c r="CS550" s="30"/>
      <c r="CT550" s="30"/>
      <c r="CU550" s="30"/>
      <c r="CV550" s="30"/>
      <c r="CW550" s="30"/>
      <c r="CX550" s="30"/>
      <c r="CY550" s="30"/>
      <c r="CZ550" s="30"/>
      <c r="DA550" s="30"/>
      <c r="DB550" s="30"/>
      <c r="DC550" s="30"/>
      <c r="DD550" s="30"/>
      <c r="DE550" s="30"/>
      <c r="DF550" s="30"/>
      <c r="DG550" s="30"/>
      <c r="DH550" s="30"/>
      <c r="DI550" s="30"/>
      <c r="DJ550" s="30"/>
      <c r="DK550" s="30"/>
      <c r="DL550" s="30"/>
      <c r="DM550" s="30"/>
      <c r="DN550" s="30"/>
      <c r="DO550" s="30"/>
      <c r="DP550" s="30"/>
      <c r="DQ550" s="30"/>
      <c r="DR550" s="30"/>
      <c r="DS550" s="30"/>
      <c r="DT550" s="30"/>
      <c r="DU550" s="30"/>
      <c r="DV550" s="30"/>
      <c r="DW550" s="30"/>
      <c r="DX550" s="30"/>
      <c r="DY550" s="30"/>
      <c r="DZ550" s="30"/>
      <c r="EA550" s="30"/>
      <c r="EB550" s="30"/>
      <c r="EC550" s="30"/>
      <c r="ED550" s="30"/>
      <c r="EE550" s="30"/>
      <c r="EF550" s="30"/>
      <c r="EG550" s="30"/>
      <c r="EH550" s="30"/>
      <c r="EI550" s="30"/>
      <c r="EJ550" s="30"/>
      <c r="EK550" s="30"/>
      <c r="EL550" s="30"/>
      <c r="EM550" s="30"/>
      <c r="EN550" s="30"/>
      <c r="EO550" s="30"/>
      <c r="EP550" s="30"/>
      <c r="EQ550" s="30"/>
      <c r="ER550" s="30"/>
      <c r="ES550" s="30"/>
      <c r="ET550" s="30"/>
      <c r="EU550" s="30"/>
      <c r="EV550" s="30"/>
      <c r="EW550" s="30"/>
      <c r="EX550" s="30"/>
      <c r="EY550" s="30"/>
      <c r="EZ550" s="30"/>
      <c r="FA550" s="30"/>
      <c r="FB550" s="30"/>
      <c r="FC550" s="30"/>
      <c r="FD550" s="30"/>
      <c r="FE550" s="30"/>
      <c r="FF550" s="30"/>
      <c r="FG550" s="30"/>
      <c r="FH550" s="30"/>
      <c r="FI550" s="30"/>
      <c r="FJ550" s="30"/>
      <c r="FK550" s="30"/>
      <c r="FL550" s="30"/>
      <c r="FM550" s="30"/>
      <c r="FN550" s="30"/>
      <c r="FO550" s="30"/>
      <c r="FP550" s="30"/>
      <c r="FQ550" s="30"/>
      <c r="FR550" s="30"/>
      <c r="FS550" s="30"/>
      <c r="FT550" s="30"/>
      <c r="FU550" s="30"/>
      <c r="FV550" s="30"/>
      <c r="FW550" s="30"/>
      <c r="FX550" s="30"/>
      <c r="FY550" s="30"/>
      <c r="FZ550" s="30"/>
      <c r="GA550" s="30"/>
      <c r="GB550" s="30"/>
      <c r="GC550" s="30"/>
      <c r="GD550" s="30"/>
      <c r="GE550" s="30"/>
      <c r="GF550" s="30"/>
      <c r="GG550" s="30"/>
      <c r="GH550" s="30"/>
      <c r="GI550" s="30"/>
      <c r="GJ550" s="30"/>
      <c r="GK550" s="30"/>
      <c r="GL550" s="30"/>
      <c r="GM550" s="30"/>
      <c r="GN550" s="30"/>
      <c r="GO550" s="30"/>
      <c r="GP550" s="30"/>
      <c r="GQ550" s="30"/>
      <c r="GR550" s="30"/>
      <c r="GS550" s="30"/>
      <c r="GT550" s="30"/>
      <c r="GU550" s="30"/>
      <c r="GV550" s="30"/>
      <c r="GW550" s="30"/>
      <c r="GX550" s="30"/>
      <c r="GY550" s="30"/>
      <c r="GZ550" s="30"/>
      <c r="HA550" s="30"/>
      <c r="HB550" s="30"/>
      <c r="HC550" s="30"/>
      <c r="HD550" s="30"/>
      <c r="HE550" s="30"/>
      <c r="HF550" s="30"/>
      <c r="HG550" s="30"/>
      <c r="HH550" s="30"/>
      <c r="HI550" s="30"/>
      <c r="HJ550" s="30"/>
      <c r="HK550" s="30"/>
      <c r="HL550" s="30"/>
      <c r="HM550" s="30"/>
      <c r="HN550" s="30"/>
      <c r="HO550" s="30"/>
      <c r="HP550" s="30"/>
      <c r="HQ550" s="30"/>
      <c r="HR550" s="30"/>
      <c r="HS550" s="30"/>
      <c r="HT550" s="30"/>
      <c r="HU550" s="30"/>
      <c r="HV550" s="30"/>
      <c r="HW550" s="30"/>
      <c r="HX550" s="30"/>
      <c r="HY550" s="30"/>
      <c r="HZ550" s="30"/>
      <c r="IA550" s="30"/>
      <c r="IB550" s="30"/>
      <c r="IC550" s="30"/>
      <c r="ID550" s="30"/>
      <c r="IE550" s="30"/>
      <c r="IF550" s="30"/>
      <c r="IG550" s="30"/>
      <c r="IH550" s="30"/>
      <c r="II550" s="30"/>
      <c r="IJ550" s="30"/>
      <c r="IK550" s="30"/>
      <c r="IL550" s="30"/>
      <c r="IM550" s="30"/>
      <c r="IN550" s="30"/>
      <c r="IO550" s="30"/>
      <c r="IP550" s="30"/>
      <c r="IQ550" s="30"/>
      <c r="IR550" s="30"/>
      <c r="IS550" s="30"/>
      <c r="IT550" s="30"/>
      <c r="IU550" s="30"/>
      <c r="IV550" s="30"/>
      <c r="IW550" s="30"/>
      <c r="IX550" s="30"/>
      <c r="IY550" s="30"/>
      <c r="IZ550" s="30"/>
      <c r="JA550" s="30"/>
      <c r="JB550" s="30"/>
      <c r="JC550" s="30"/>
      <c r="JD550" s="30"/>
      <c r="JE550" s="30"/>
      <c r="JF550" s="30"/>
      <c r="JG550" s="30"/>
      <c r="JH550" s="30"/>
      <c r="JI550" s="30"/>
      <c r="JJ550" s="30"/>
      <c r="JK550" s="30"/>
      <c r="JL550" s="30"/>
      <c r="JM550" s="30"/>
      <c r="JN550" s="30"/>
      <c r="JO550" s="30"/>
      <c r="JP550" s="30"/>
      <c r="JQ550" s="30"/>
      <c r="JR550" s="30"/>
      <c r="JS550" s="30"/>
      <c r="JT550" s="30"/>
      <c r="JU550" s="30"/>
      <c r="JV550" s="30"/>
      <c r="JW550" s="30"/>
      <c r="JX550" s="30"/>
      <c r="JY550" s="30"/>
      <c r="JZ550" s="30"/>
      <c r="KA550" s="30"/>
      <c r="KB550" s="30"/>
      <c r="KC550" s="30"/>
      <c r="KD550" s="30"/>
      <c r="KE550" s="30"/>
      <c r="KF550" s="30"/>
      <c r="KG550" s="30"/>
      <c r="KH550" s="30"/>
      <c r="KI550" s="30"/>
      <c r="KJ550" s="30"/>
      <c r="KK550" s="30"/>
      <c r="KL550" s="30"/>
      <c r="KM550" s="30"/>
      <c r="KN550" s="30"/>
      <c r="KO550" s="30"/>
      <c r="KP550" s="30"/>
      <c r="KQ550" s="30"/>
      <c r="KR550" s="30"/>
      <c r="KS550" s="30"/>
      <c r="KT550" s="30"/>
      <c r="KU550" s="30"/>
      <c r="KV550" s="30"/>
      <c r="KW550" s="30"/>
      <c r="KX550" s="30"/>
      <c r="KY550" s="30"/>
      <c r="KZ550" s="30"/>
      <c r="LA550" s="30"/>
      <c r="LB550" s="30"/>
      <c r="LC550" s="30"/>
      <c r="LD550" s="30"/>
      <c r="LE550" s="30"/>
      <c r="LF550" s="30"/>
      <c r="LG550" s="30"/>
      <c r="LH550" s="30"/>
      <c r="LI550" s="30"/>
      <c r="LJ550" s="30"/>
      <c r="LK550" s="30"/>
      <c r="LL550" s="30"/>
      <c r="LM550" s="30"/>
      <c r="LN550" s="30"/>
      <c r="LO550" s="30"/>
      <c r="LP550" s="30"/>
      <c r="LQ550" s="30"/>
      <c r="LR550" s="30"/>
      <c r="LS550" s="30"/>
      <c r="LT550" s="30"/>
    </row>
    <row r="551" spans="1:332" s="31" customFormat="1" ht="189" x14ac:dyDescent="0.25">
      <c r="A551" s="677" t="str">
        <f>CONCATENATE(MUEBLES2[[#This Row],[No..]],"-",MUEBLES2[[#This Row],[No. Area ]],"-",MUEBLES2[[#This Row],[No. Del Bien ]],"-",MUEBLES2[[#This Row],[No. Consecutivo del Bien ]],"-",MUEBLES2[[#This Row],[No. de inventario]])</f>
        <v>01-19-218-010-0545</v>
      </c>
      <c r="B551" s="495"/>
      <c r="C551" s="495" t="s">
        <v>7268</v>
      </c>
      <c r="D551" s="494" t="s">
        <v>4060</v>
      </c>
      <c r="E551" s="495" t="str">
        <f>VLOOKUP(MUEBLES2[[#This Row],[No..]],EDIFICIOS[],2,FALSE)</f>
        <v>PALACIO MUNICIPAL</v>
      </c>
      <c r="F551" s="495" t="str">
        <f>VLOOKUP(MUEBLES2[[#This Row],[No..]],EDIFICIOS[],3,FALSE)</f>
        <v>PALACIO MUNICIPAL, S/N, COLONIA CENTRO</v>
      </c>
      <c r="G551" s="496" t="s">
        <v>4264</v>
      </c>
      <c r="H551" s="494" t="str">
        <f>VLOOKUP(MUEBLES2[[#This Row],[No. Area ]],AREAS[],2,FALSE)</f>
        <v xml:space="preserve">SUBDIRECCIÓN TÉCNICA </v>
      </c>
      <c r="I551" s="496" t="str">
        <f>VLOOKUP(MUEBLES2[[#This Row],[No. Area ]],AREAS[],5,FALSE)</f>
        <v>ARQ. JUAN CARLOS CALLEJAS ESPINOZA</v>
      </c>
      <c r="J551" s="496">
        <v>360</v>
      </c>
      <c r="K551" s="494" t="str">
        <f>VLOOKUP(MUEBLES2[[#This Row],[Núm. De nomina]],PERSONAL[],2,FALSE)</f>
        <v>ARQ. JUAN CARLOS CALLEJAS ESPINOZA</v>
      </c>
      <c r="L551" s="496" t="str">
        <f>VLOOKUP(MUEBLES2[[#This Row],[Núm. De nomina]],PERSONAL[],3,FALSE)</f>
        <v>SUBDIRECTOR</v>
      </c>
      <c r="M551" s="494" t="s">
        <v>4851</v>
      </c>
      <c r="N551" s="530" t="s">
        <v>4701</v>
      </c>
      <c r="O551" s="497" t="str">
        <f>VLOOKUP(MUEBLES2[[#This Row],[No. Del Bien ]],BIENES[],2,FALSE)</f>
        <v xml:space="preserve">NO BREAK </v>
      </c>
      <c r="P551" s="499" t="s">
        <v>1524</v>
      </c>
      <c r="Q551" s="529" t="s">
        <v>5487</v>
      </c>
      <c r="R551" s="494" t="s">
        <v>814</v>
      </c>
      <c r="S551" s="494" t="s">
        <v>815</v>
      </c>
      <c r="T551" s="494">
        <v>222101503412</v>
      </c>
      <c r="U551" s="494"/>
      <c r="V551" s="532">
        <v>44320</v>
      </c>
      <c r="W551" s="528"/>
      <c r="X551" s="528"/>
      <c r="Y551" s="528"/>
      <c r="Z551" s="510" t="s">
        <v>1405</v>
      </c>
      <c r="AA551" s="510"/>
      <c r="AB551" s="702">
        <v>1599.9996000000001</v>
      </c>
      <c r="AC551" s="600">
        <v>112</v>
      </c>
      <c r="AD551" s="30"/>
      <c r="AE551" s="30"/>
      <c r="AF551" s="30"/>
      <c r="AG551" s="30"/>
      <c r="AH551" s="30"/>
      <c r="AI551" s="30"/>
      <c r="AJ551" s="30"/>
      <c r="AK551" s="30"/>
      <c r="AL551" s="30"/>
      <c r="AM551" s="30"/>
      <c r="AN551" s="30"/>
      <c r="AO551" s="30"/>
      <c r="AP551" s="30"/>
      <c r="AQ551" s="30"/>
      <c r="AR551" s="30"/>
      <c r="AS551" s="30"/>
      <c r="AT551" s="30"/>
      <c r="AU551" s="30"/>
      <c r="AV551" s="30"/>
      <c r="AW551" s="30"/>
      <c r="AX551" s="30"/>
      <c r="AY551" s="30"/>
      <c r="AZ551" s="30"/>
      <c r="BA551" s="30"/>
      <c r="BB551" s="30"/>
      <c r="BC551" s="30"/>
      <c r="BD551" s="30"/>
      <c r="BE551" s="30"/>
      <c r="BF551" s="30"/>
      <c r="BG551" s="30"/>
      <c r="BH551" s="30"/>
      <c r="BI551" s="30"/>
      <c r="BJ551" s="30"/>
      <c r="BK551" s="30"/>
      <c r="BL551" s="30"/>
      <c r="BM551" s="30"/>
      <c r="BN551" s="30"/>
      <c r="BO551" s="30"/>
      <c r="BP551" s="30"/>
      <c r="BQ551" s="30"/>
      <c r="BR551" s="30"/>
      <c r="BS551" s="30"/>
      <c r="BT551" s="30"/>
      <c r="BU551" s="30"/>
      <c r="BV551" s="30"/>
      <c r="BW551" s="30"/>
      <c r="BX551" s="30"/>
      <c r="BY551" s="30"/>
      <c r="BZ551" s="30"/>
      <c r="CA551" s="30"/>
      <c r="CB551" s="30"/>
      <c r="CC551" s="30"/>
      <c r="CD551" s="30"/>
      <c r="CE551" s="30"/>
      <c r="CF551" s="30"/>
      <c r="CG551" s="30"/>
      <c r="CH551" s="30"/>
      <c r="CI551" s="30"/>
      <c r="CJ551" s="30"/>
      <c r="CK551" s="30"/>
      <c r="CL551" s="30"/>
      <c r="CM551" s="30"/>
      <c r="CN551" s="30"/>
      <c r="CO551" s="30"/>
      <c r="CP551" s="30"/>
      <c r="CQ551" s="30"/>
      <c r="CR551" s="30"/>
      <c r="CS551" s="30"/>
      <c r="CT551" s="30"/>
      <c r="CU551" s="30"/>
      <c r="CV551" s="30"/>
      <c r="CW551" s="30"/>
      <c r="CX551" s="30"/>
      <c r="CY551" s="30"/>
      <c r="CZ551" s="30"/>
      <c r="DA551" s="30"/>
      <c r="DB551" s="30"/>
      <c r="DC551" s="30"/>
      <c r="DD551" s="30"/>
      <c r="DE551" s="30"/>
      <c r="DF551" s="30"/>
      <c r="DG551" s="30"/>
      <c r="DH551" s="30"/>
      <c r="DI551" s="30"/>
      <c r="DJ551" s="30"/>
      <c r="DK551" s="30"/>
      <c r="DL551" s="30"/>
      <c r="DM551" s="30"/>
      <c r="DN551" s="30"/>
      <c r="DO551" s="30"/>
      <c r="DP551" s="30"/>
      <c r="DQ551" s="30"/>
      <c r="DR551" s="30"/>
      <c r="DS551" s="30"/>
      <c r="DT551" s="30"/>
      <c r="DU551" s="30"/>
      <c r="DV551" s="30"/>
      <c r="DW551" s="30"/>
      <c r="DX551" s="30"/>
      <c r="DY551" s="30"/>
      <c r="DZ551" s="30"/>
      <c r="EA551" s="30"/>
      <c r="EB551" s="30"/>
      <c r="EC551" s="30"/>
      <c r="ED551" s="30"/>
      <c r="EE551" s="30"/>
      <c r="EF551" s="30"/>
      <c r="EG551" s="30"/>
      <c r="EH551" s="30"/>
      <c r="EI551" s="30"/>
      <c r="EJ551" s="30"/>
      <c r="EK551" s="30"/>
      <c r="EL551" s="30"/>
      <c r="EM551" s="30"/>
      <c r="EN551" s="30"/>
      <c r="EO551" s="30"/>
      <c r="EP551" s="30"/>
      <c r="EQ551" s="30"/>
      <c r="ER551" s="30"/>
      <c r="ES551" s="30"/>
      <c r="ET551" s="30"/>
      <c r="EU551" s="30"/>
      <c r="EV551" s="30"/>
      <c r="EW551" s="30"/>
      <c r="EX551" s="30"/>
      <c r="EY551" s="30"/>
      <c r="EZ551" s="30"/>
      <c r="FA551" s="30"/>
      <c r="FB551" s="30"/>
      <c r="FC551" s="30"/>
      <c r="FD551" s="30"/>
      <c r="FE551" s="30"/>
      <c r="FF551" s="30"/>
      <c r="FG551" s="30"/>
      <c r="FH551" s="30"/>
      <c r="FI551" s="30"/>
      <c r="FJ551" s="30"/>
      <c r="FK551" s="30"/>
      <c r="FL551" s="30"/>
      <c r="FM551" s="30"/>
      <c r="FN551" s="30"/>
      <c r="FO551" s="30"/>
      <c r="FP551" s="30"/>
      <c r="FQ551" s="30"/>
      <c r="FR551" s="30"/>
      <c r="FS551" s="30"/>
      <c r="FT551" s="30"/>
      <c r="FU551" s="30"/>
      <c r="FV551" s="30"/>
      <c r="FW551" s="30"/>
      <c r="FX551" s="30"/>
      <c r="FY551" s="30"/>
      <c r="FZ551" s="30"/>
      <c r="GA551" s="30"/>
      <c r="GB551" s="30"/>
      <c r="GC551" s="30"/>
      <c r="GD551" s="30"/>
      <c r="GE551" s="30"/>
      <c r="GF551" s="30"/>
      <c r="GG551" s="30"/>
      <c r="GH551" s="30"/>
      <c r="GI551" s="30"/>
      <c r="GJ551" s="30"/>
      <c r="GK551" s="30"/>
      <c r="GL551" s="30"/>
      <c r="GM551" s="30"/>
      <c r="GN551" s="30"/>
      <c r="GO551" s="30"/>
      <c r="GP551" s="30"/>
      <c r="GQ551" s="30"/>
      <c r="GR551" s="30"/>
      <c r="GS551" s="30"/>
      <c r="GT551" s="30"/>
      <c r="GU551" s="30"/>
      <c r="GV551" s="30"/>
      <c r="GW551" s="30"/>
      <c r="GX551" s="30"/>
      <c r="GY551" s="30"/>
      <c r="GZ551" s="30"/>
      <c r="HA551" s="30"/>
      <c r="HB551" s="30"/>
      <c r="HC551" s="30"/>
      <c r="HD551" s="30"/>
      <c r="HE551" s="30"/>
      <c r="HF551" s="30"/>
      <c r="HG551" s="30"/>
      <c r="HH551" s="30"/>
      <c r="HI551" s="30"/>
      <c r="HJ551" s="30"/>
      <c r="HK551" s="30"/>
      <c r="HL551" s="30"/>
      <c r="HM551" s="30"/>
      <c r="HN551" s="30"/>
      <c r="HO551" s="30"/>
      <c r="HP551" s="30"/>
      <c r="HQ551" s="30"/>
      <c r="HR551" s="30"/>
      <c r="HS551" s="30"/>
      <c r="HT551" s="30"/>
      <c r="HU551" s="30"/>
      <c r="HV551" s="30"/>
      <c r="HW551" s="30"/>
      <c r="HX551" s="30"/>
      <c r="HY551" s="30"/>
      <c r="HZ551" s="30"/>
      <c r="IA551" s="30"/>
      <c r="IB551" s="30"/>
      <c r="IC551" s="30"/>
      <c r="ID551" s="30"/>
      <c r="IE551" s="30"/>
      <c r="IF551" s="30"/>
      <c r="IG551" s="30"/>
      <c r="IH551" s="30"/>
      <c r="II551" s="30"/>
      <c r="IJ551" s="30"/>
      <c r="IK551" s="30"/>
      <c r="IL551" s="30"/>
      <c r="IM551" s="30"/>
      <c r="IN551" s="30"/>
      <c r="IO551" s="30"/>
      <c r="IP551" s="30"/>
      <c r="IQ551" s="30"/>
      <c r="IR551" s="30"/>
      <c r="IS551" s="30"/>
      <c r="IT551" s="30"/>
      <c r="IU551" s="30"/>
      <c r="IV551" s="30"/>
      <c r="IW551" s="30"/>
      <c r="IX551" s="30"/>
      <c r="IY551" s="30"/>
      <c r="IZ551" s="30"/>
      <c r="JA551" s="30"/>
      <c r="JB551" s="30"/>
      <c r="JC551" s="30"/>
      <c r="JD551" s="30"/>
      <c r="JE551" s="30"/>
      <c r="JF551" s="30"/>
      <c r="JG551" s="30"/>
      <c r="JH551" s="30"/>
      <c r="JI551" s="30"/>
      <c r="JJ551" s="30"/>
      <c r="JK551" s="30"/>
      <c r="JL551" s="30"/>
      <c r="JM551" s="30"/>
      <c r="JN551" s="30"/>
      <c r="JO551" s="30"/>
      <c r="JP551" s="30"/>
      <c r="JQ551" s="30"/>
      <c r="JR551" s="30"/>
      <c r="JS551" s="30"/>
      <c r="JT551" s="30"/>
      <c r="JU551" s="30"/>
      <c r="JV551" s="30"/>
      <c r="JW551" s="30"/>
      <c r="JX551" s="30"/>
      <c r="JY551" s="30"/>
      <c r="JZ551" s="30"/>
      <c r="KA551" s="30"/>
      <c r="KB551" s="30"/>
      <c r="KC551" s="30"/>
      <c r="KD551" s="30"/>
      <c r="KE551" s="30"/>
      <c r="KF551" s="30"/>
      <c r="KG551" s="30"/>
      <c r="KH551" s="30"/>
      <c r="KI551" s="30"/>
      <c r="KJ551" s="30"/>
      <c r="KK551" s="30"/>
      <c r="KL551" s="30"/>
      <c r="KM551" s="30"/>
      <c r="KN551" s="30"/>
      <c r="KO551" s="30"/>
      <c r="KP551" s="30"/>
      <c r="KQ551" s="30"/>
      <c r="KR551" s="30"/>
      <c r="KS551" s="30"/>
      <c r="KT551" s="30"/>
      <c r="KU551" s="30"/>
      <c r="KV551" s="30"/>
      <c r="KW551" s="30"/>
      <c r="KX551" s="30"/>
      <c r="KY551" s="30"/>
      <c r="KZ551" s="30"/>
      <c r="LA551" s="30"/>
      <c r="LB551" s="30"/>
      <c r="LC551" s="30"/>
      <c r="LD551" s="30"/>
      <c r="LE551" s="30"/>
      <c r="LF551" s="30"/>
      <c r="LG551" s="30"/>
      <c r="LH551" s="30"/>
      <c r="LI551" s="30"/>
      <c r="LJ551" s="30"/>
      <c r="LK551" s="30"/>
      <c r="LL551" s="30"/>
      <c r="LM551" s="30"/>
      <c r="LN551" s="30"/>
      <c r="LO551" s="30"/>
      <c r="LP551" s="30"/>
      <c r="LQ551" s="30"/>
      <c r="LR551" s="30"/>
      <c r="LS551" s="30"/>
      <c r="LT551" s="30"/>
    </row>
    <row r="552" spans="1:332" s="31" customFormat="1" ht="252" x14ac:dyDescent="0.25">
      <c r="A552" s="677" t="str">
        <f>CONCATENATE(MUEBLES2[[#This Row],[No..]],"-",MUEBLES2[[#This Row],[No. Area ]],"-",MUEBLES2[[#This Row],[No. Del Bien ]],"-",MUEBLES2[[#This Row],[No. Consecutivo del Bien ]],"-",MUEBLES2[[#This Row],[No. de inventario]])</f>
        <v>01-21-218-011-0546</v>
      </c>
      <c r="B552" s="495"/>
      <c r="C552" s="495" t="s">
        <v>7269</v>
      </c>
      <c r="D552" s="494" t="s">
        <v>4060</v>
      </c>
      <c r="E552" s="495" t="str">
        <f>VLOOKUP(MUEBLES2[[#This Row],[No..]],EDIFICIOS[],2,FALSE)</f>
        <v>PALACIO MUNICIPAL</v>
      </c>
      <c r="F552" s="495" t="str">
        <f>VLOOKUP(MUEBLES2[[#This Row],[No..]],EDIFICIOS[],3,FALSE)</f>
        <v>PALACIO MUNICIPAL, S/N, COLONIA CENTRO</v>
      </c>
      <c r="G552" s="496" t="s">
        <v>4266</v>
      </c>
      <c r="H552" s="494" t="str">
        <f>VLOOKUP(MUEBLES2[[#This Row],[No. Area ]],AREAS[],2,FALSE)</f>
        <v>UNIDAD TÉCNICA DE DESARROLLO URBANO Y ORDENAMIENTO TERRITORIAL</v>
      </c>
      <c r="I552" s="496" t="str">
        <f>VLOOKUP(MUEBLES2[[#This Row],[No. Area ]],AREAS[],5,FALSE)</f>
        <v>P. DE ARQ. RODRIGO MENDOZA MARTÍNEZ</v>
      </c>
      <c r="J552" s="496">
        <v>162</v>
      </c>
      <c r="K552" s="494" t="str">
        <f>VLOOKUP(MUEBLES2[[#This Row],[Núm. De nomina]],PERSONAL[],2,FALSE)</f>
        <v>P. DE ARQ. RODRIGO MENDOZA MARTÍNEZ</v>
      </c>
      <c r="L552" s="496" t="str">
        <f>VLOOKUP(MUEBLES2[[#This Row],[Núm. De nomina]],PERSONAL[],3,FALSE)</f>
        <v xml:space="preserve">TITULAR </v>
      </c>
      <c r="M552" s="494" t="s">
        <v>4851</v>
      </c>
      <c r="N552" s="530" t="s">
        <v>4702</v>
      </c>
      <c r="O552" s="497" t="str">
        <f>VLOOKUP(MUEBLES2[[#This Row],[No. Del Bien ]],BIENES[],2,FALSE)</f>
        <v xml:space="preserve">NO BREAK </v>
      </c>
      <c r="P552" s="499" t="s">
        <v>1525</v>
      </c>
      <c r="Q552" s="529" t="s">
        <v>5488</v>
      </c>
      <c r="R552" s="494" t="s">
        <v>814</v>
      </c>
      <c r="S552" s="494" t="s">
        <v>815</v>
      </c>
      <c r="T552" s="494">
        <v>222101501801</v>
      </c>
      <c r="U552" s="494"/>
      <c r="V552" s="532">
        <v>44320</v>
      </c>
      <c r="W552" s="528"/>
      <c r="X552" s="528"/>
      <c r="Y552" s="528"/>
      <c r="Z552" s="510" t="s">
        <v>1405</v>
      </c>
      <c r="AA552" s="510"/>
      <c r="AB552" s="702">
        <v>1599.9996000000001</v>
      </c>
      <c r="AC552" s="600">
        <v>112</v>
      </c>
      <c r="AD552" s="30"/>
      <c r="AE552" s="30"/>
      <c r="AF552" s="30"/>
      <c r="AG552" s="30"/>
      <c r="AH552" s="30"/>
      <c r="AI552" s="30"/>
      <c r="AJ552" s="30"/>
      <c r="AK552" s="30"/>
      <c r="AL552" s="30"/>
      <c r="AM552" s="30"/>
      <c r="AN552" s="30"/>
      <c r="AO552" s="30"/>
      <c r="AP552" s="30"/>
      <c r="AQ552" s="30"/>
      <c r="AR552" s="30"/>
      <c r="AS552" s="30"/>
      <c r="AT552" s="30"/>
      <c r="AU552" s="30"/>
      <c r="AV552" s="30"/>
      <c r="AW552" s="30"/>
      <c r="AX552" s="30"/>
      <c r="AY552" s="30"/>
      <c r="AZ552" s="30"/>
      <c r="BA552" s="30"/>
      <c r="BB552" s="30"/>
      <c r="BC552" s="30"/>
      <c r="BD552" s="30"/>
      <c r="BE552" s="30"/>
      <c r="BF552" s="30"/>
      <c r="BG552" s="30"/>
      <c r="BH552" s="30"/>
      <c r="BI552" s="30"/>
      <c r="BJ552" s="30"/>
      <c r="BK552" s="30"/>
      <c r="BL552" s="30"/>
      <c r="BM552" s="30"/>
      <c r="BN552" s="30"/>
      <c r="BO552" s="30"/>
      <c r="BP552" s="30"/>
      <c r="BQ552" s="30"/>
      <c r="BR552" s="30"/>
      <c r="BS552" s="30"/>
      <c r="BT552" s="30"/>
      <c r="BU552" s="30"/>
      <c r="BV552" s="30"/>
      <c r="BW552" s="30"/>
      <c r="BX552" s="30"/>
      <c r="BY552" s="30"/>
      <c r="BZ552" s="30"/>
      <c r="CA552" s="30"/>
      <c r="CB552" s="30"/>
      <c r="CC552" s="30"/>
      <c r="CD552" s="30"/>
      <c r="CE552" s="30"/>
      <c r="CF552" s="30"/>
      <c r="CG552" s="30"/>
      <c r="CH552" s="30"/>
      <c r="CI552" s="30"/>
      <c r="CJ552" s="30"/>
      <c r="CK552" s="30"/>
      <c r="CL552" s="30"/>
      <c r="CM552" s="30"/>
      <c r="CN552" s="30"/>
      <c r="CO552" s="30"/>
      <c r="CP552" s="30"/>
      <c r="CQ552" s="30"/>
      <c r="CR552" s="30"/>
      <c r="CS552" s="30"/>
      <c r="CT552" s="30"/>
      <c r="CU552" s="30"/>
      <c r="CV552" s="30"/>
      <c r="CW552" s="30"/>
      <c r="CX552" s="30"/>
      <c r="CY552" s="30"/>
      <c r="CZ552" s="30"/>
      <c r="DA552" s="30"/>
      <c r="DB552" s="30"/>
      <c r="DC552" s="30"/>
      <c r="DD552" s="30"/>
      <c r="DE552" s="30"/>
      <c r="DF552" s="30"/>
      <c r="DG552" s="30"/>
      <c r="DH552" s="30"/>
      <c r="DI552" s="30"/>
      <c r="DJ552" s="30"/>
      <c r="DK552" s="30"/>
      <c r="DL552" s="30"/>
      <c r="DM552" s="30"/>
      <c r="DN552" s="30"/>
      <c r="DO552" s="30"/>
      <c r="DP552" s="30"/>
      <c r="DQ552" s="30"/>
      <c r="DR552" s="30"/>
      <c r="DS552" s="30"/>
      <c r="DT552" s="30"/>
      <c r="DU552" s="30"/>
      <c r="DV552" s="30"/>
      <c r="DW552" s="30"/>
      <c r="DX552" s="30"/>
      <c r="DY552" s="30"/>
      <c r="DZ552" s="30"/>
      <c r="EA552" s="30"/>
      <c r="EB552" s="30"/>
      <c r="EC552" s="30"/>
      <c r="ED552" s="30"/>
      <c r="EE552" s="30"/>
      <c r="EF552" s="30"/>
      <c r="EG552" s="30"/>
      <c r="EH552" s="30"/>
      <c r="EI552" s="30"/>
      <c r="EJ552" s="30"/>
      <c r="EK552" s="30"/>
      <c r="EL552" s="30"/>
      <c r="EM552" s="30"/>
      <c r="EN552" s="30"/>
      <c r="EO552" s="30"/>
      <c r="EP552" s="30"/>
      <c r="EQ552" s="30"/>
      <c r="ER552" s="30"/>
      <c r="ES552" s="30"/>
      <c r="ET552" s="30"/>
      <c r="EU552" s="30"/>
      <c r="EV552" s="30"/>
      <c r="EW552" s="30"/>
      <c r="EX552" s="30"/>
      <c r="EY552" s="30"/>
      <c r="EZ552" s="30"/>
      <c r="FA552" s="30"/>
      <c r="FB552" s="30"/>
      <c r="FC552" s="30"/>
      <c r="FD552" s="30"/>
      <c r="FE552" s="30"/>
      <c r="FF552" s="30"/>
      <c r="FG552" s="30"/>
      <c r="FH552" s="30"/>
      <c r="FI552" s="30"/>
      <c r="FJ552" s="30"/>
      <c r="FK552" s="30"/>
      <c r="FL552" s="30"/>
      <c r="FM552" s="30"/>
      <c r="FN552" s="30"/>
      <c r="FO552" s="30"/>
      <c r="FP552" s="30"/>
      <c r="FQ552" s="30"/>
      <c r="FR552" s="30"/>
      <c r="FS552" s="30"/>
      <c r="FT552" s="30"/>
      <c r="FU552" s="30"/>
      <c r="FV552" s="30"/>
      <c r="FW552" s="30"/>
      <c r="FX552" s="30"/>
      <c r="FY552" s="30"/>
      <c r="FZ552" s="30"/>
      <c r="GA552" s="30"/>
      <c r="GB552" s="30"/>
      <c r="GC552" s="30"/>
      <c r="GD552" s="30"/>
      <c r="GE552" s="30"/>
      <c r="GF552" s="30"/>
      <c r="GG552" s="30"/>
      <c r="GH552" s="30"/>
      <c r="GI552" s="30"/>
      <c r="GJ552" s="30"/>
      <c r="GK552" s="30"/>
      <c r="GL552" s="30"/>
      <c r="GM552" s="30"/>
      <c r="GN552" s="30"/>
      <c r="GO552" s="30"/>
      <c r="GP552" s="30"/>
      <c r="GQ552" s="30"/>
      <c r="GR552" s="30"/>
      <c r="GS552" s="30"/>
      <c r="GT552" s="30"/>
      <c r="GU552" s="30"/>
      <c r="GV552" s="30"/>
      <c r="GW552" s="30"/>
      <c r="GX552" s="30"/>
      <c r="GY552" s="30"/>
      <c r="GZ552" s="30"/>
      <c r="HA552" s="30"/>
      <c r="HB552" s="30"/>
      <c r="HC552" s="30"/>
      <c r="HD552" s="30"/>
      <c r="HE552" s="30"/>
      <c r="HF552" s="30"/>
      <c r="HG552" s="30"/>
      <c r="HH552" s="30"/>
      <c r="HI552" s="30"/>
      <c r="HJ552" s="30"/>
      <c r="HK552" s="30"/>
      <c r="HL552" s="30"/>
      <c r="HM552" s="30"/>
      <c r="HN552" s="30"/>
      <c r="HO552" s="30"/>
      <c r="HP552" s="30"/>
      <c r="HQ552" s="30"/>
      <c r="HR552" s="30"/>
      <c r="HS552" s="30"/>
      <c r="HT552" s="30"/>
      <c r="HU552" s="30"/>
      <c r="HV552" s="30"/>
      <c r="HW552" s="30"/>
      <c r="HX552" s="30"/>
      <c r="HY552" s="30"/>
      <c r="HZ552" s="30"/>
      <c r="IA552" s="30"/>
      <c r="IB552" s="30"/>
      <c r="IC552" s="30"/>
      <c r="ID552" s="30"/>
      <c r="IE552" s="30"/>
      <c r="IF552" s="30"/>
      <c r="IG552" s="30"/>
      <c r="IH552" s="30"/>
      <c r="II552" s="30"/>
      <c r="IJ552" s="30"/>
      <c r="IK552" s="30"/>
      <c r="IL552" s="30"/>
      <c r="IM552" s="30"/>
      <c r="IN552" s="30"/>
      <c r="IO552" s="30"/>
      <c r="IP552" s="30"/>
      <c r="IQ552" s="30"/>
      <c r="IR552" s="30"/>
      <c r="IS552" s="30"/>
      <c r="IT552" s="30"/>
      <c r="IU552" s="30"/>
      <c r="IV552" s="30"/>
      <c r="IW552" s="30"/>
      <c r="IX552" s="30"/>
      <c r="IY552" s="30"/>
      <c r="IZ552" s="30"/>
      <c r="JA552" s="30"/>
      <c r="JB552" s="30"/>
      <c r="JC552" s="30"/>
      <c r="JD552" s="30"/>
      <c r="JE552" s="30"/>
      <c r="JF552" s="30"/>
      <c r="JG552" s="30"/>
      <c r="JH552" s="30"/>
      <c r="JI552" s="30"/>
      <c r="JJ552" s="30"/>
      <c r="JK552" s="30"/>
      <c r="JL552" s="30"/>
      <c r="JM552" s="30"/>
      <c r="JN552" s="30"/>
      <c r="JO552" s="30"/>
      <c r="JP552" s="30"/>
      <c r="JQ552" s="30"/>
      <c r="JR552" s="30"/>
      <c r="JS552" s="30"/>
      <c r="JT552" s="30"/>
      <c r="JU552" s="30"/>
      <c r="JV552" s="30"/>
      <c r="JW552" s="30"/>
      <c r="JX552" s="30"/>
      <c r="JY552" s="30"/>
      <c r="JZ552" s="30"/>
      <c r="KA552" s="30"/>
      <c r="KB552" s="30"/>
      <c r="KC552" s="30"/>
      <c r="KD552" s="30"/>
      <c r="KE552" s="30"/>
      <c r="KF552" s="30"/>
      <c r="KG552" s="30"/>
      <c r="KH552" s="30"/>
      <c r="KI552" s="30"/>
      <c r="KJ552" s="30"/>
      <c r="KK552" s="30"/>
      <c r="KL552" s="30"/>
      <c r="KM552" s="30"/>
      <c r="KN552" s="30"/>
      <c r="KO552" s="30"/>
      <c r="KP552" s="30"/>
      <c r="KQ552" s="30"/>
      <c r="KR552" s="30"/>
      <c r="KS552" s="30"/>
      <c r="KT552" s="30"/>
      <c r="KU552" s="30"/>
      <c r="KV552" s="30"/>
      <c r="KW552" s="30"/>
      <c r="KX552" s="30"/>
      <c r="KY552" s="30"/>
      <c r="KZ552" s="30"/>
      <c r="LA552" s="30"/>
      <c r="LB552" s="30"/>
      <c r="LC552" s="30"/>
      <c r="LD552" s="30"/>
      <c r="LE552" s="30"/>
      <c r="LF552" s="30"/>
      <c r="LG552" s="30"/>
      <c r="LH552" s="30"/>
      <c r="LI552" s="30"/>
      <c r="LJ552" s="30"/>
      <c r="LK552" s="30"/>
      <c r="LL552" s="30"/>
      <c r="LM552" s="30"/>
      <c r="LN552" s="30"/>
      <c r="LO552" s="30"/>
      <c r="LP552" s="30"/>
      <c r="LQ552" s="30"/>
      <c r="LR552" s="30"/>
      <c r="LS552" s="30"/>
      <c r="LT552" s="30"/>
    </row>
    <row r="553" spans="1:332" s="31" customFormat="1" ht="189" x14ac:dyDescent="0.25">
      <c r="A553" s="677" t="str">
        <f>CONCATENATE(MUEBLES2[[#This Row],[No..]],"-",MUEBLES2[[#This Row],[No. Area ]],"-",MUEBLES2[[#This Row],[No. Del Bien ]],"-",MUEBLES2[[#This Row],[No. Consecutivo del Bien ]],"-",MUEBLES2[[#This Row],[No. de inventario]])</f>
        <v>01-20-218-012-0547</v>
      </c>
      <c r="B553" s="495"/>
      <c r="C553" s="495" t="s">
        <v>7270</v>
      </c>
      <c r="D553" s="494" t="s">
        <v>4060</v>
      </c>
      <c r="E553" s="495" t="str">
        <f>VLOOKUP(MUEBLES2[[#This Row],[No..]],EDIFICIOS[],2,FALSE)</f>
        <v>PALACIO MUNICIPAL</v>
      </c>
      <c r="F553" s="495" t="str">
        <f>VLOOKUP(MUEBLES2[[#This Row],[No..]],EDIFICIOS[],3,FALSE)</f>
        <v>PALACIO MUNICIPAL, S/N, COLONIA CENTRO</v>
      </c>
      <c r="G553" s="496" t="s">
        <v>4265</v>
      </c>
      <c r="H553" s="494" t="str">
        <f>VLOOKUP(MUEBLES2[[#This Row],[No. Area ]],AREAS[],2,FALSE)</f>
        <v>SUBIRECCIÓN ADMINISTRATIVA</v>
      </c>
      <c r="I553" s="496" t="str">
        <f>VLOOKUP(MUEBLES2[[#This Row],[No. Area ]],AREAS[],5,FALSE)</f>
        <v xml:space="preserve">ARQ. LUIS ÁLVARO ÁNGELES PÉREZ </v>
      </c>
      <c r="J553" s="496">
        <v>130</v>
      </c>
      <c r="K553" s="494" t="str">
        <f>VLOOKUP(MUEBLES2[[#This Row],[Núm. De nomina]],PERSONAL[],2,FALSE)</f>
        <v xml:space="preserve">ING. LUIS ÁLVARO ÁNGELES PÉREZ </v>
      </c>
      <c r="L553" s="496" t="str">
        <f>VLOOKUP(MUEBLES2[[#This Row],[Núm. De nomina]],PERSONAL[],3,FALSE)</f>
        <v>SUBDIRECTOR ADMINISTRATIVO</v>
      </c>
      <c r="M553" s="494" t="s">
        <v>4851</v>
      </c>
      <c r="N553" s="530" t="s">
        <v>4703</v>
      </c>
      <c r="O553" s="497" t="str">
        <f>VLOOKUP(MUEBLES2[[#This Row],[No. Del Bien ]],BIENES[],2,FALSE)</f>
        <v xml:space="preserve">NO BREAK </v>
      </c>
      <c r="P553" s="499" t="s">
        <v>1526</v>
      </c>
      <c r="Q553" s="529" t="s">
        <v>5489</v>
      </c>
      <c r="R553" s="494" t="s">
        <v>814</v>
      </c>
      <c r="S553" s="494" t="s">
        <v>815</v>
      </c>
      <c r="T553" s="494">
        <v>222101503414</v>
      </c>
      <c r="U553" s="494"/>
      <c r="V553" s="532">
        <v>44320</v>
      </c>
      <c r="W553" s="528"/>
      <c r="X553" s="528"/>
      <c r="Y553" s="528"/>
      <c r="Z553" s="510" t="s">
        <v>1405</v>
      </c>
      <c r="AA553" s="510"/>
      <c r="AB553" s="702">
        <v>1599.9996000000001</v>
      </c>
      <c r="AC553" s="600">
        <v>112</v>
      </c>
      <c r="AD553" s="30"/>
      <c r="AE553" s="30"/>
      <c r="AF553" s="30"/>
      <c r="AG553" s="30"/>
      <c r="AH553" s="30"/>
      <c r="AI553" s="30"/>
      <c r="AJ553" s="30"/>
      <c r="AK553" s="30"/>
      <c r="AL553" s="30"/>
      <c r="AM553" s="30"/>
      <c r="AN553" s="30"/>
      <c r="AO553" s="30"/>
      <c r="AP553" s="30"/>
      <c r="AQ553" s="30"/>
      <c r="AR553" s="30"/>
      <c r="AS553" s="30"/>
      <c r="AT553" s="30"/>
      <c r="AU553" s="30"/>
      <c r="AV553" s="30"/>
      <c r="AW553" s="30"/>
      <c r="AX553" s="30"/>
      <c r="AY553" s="30"/>
      <c r="AZ553" s="30"/>
      <c r="BA553" s="30"/>
      <c r="BB553" s="30"/>
      <c r="BC553" s="30"/>
      <c r="BD553" s="30"/>
      <c r="BE553" s="30"/>
      <c r="BF553" s="30"/>
      <c r="BG553" s="30"/>
      <c r="BH553" s="30"/>
      <c r="BI553" s="30"/>
      <c r="BJ553" s="30"/>
      <c r="BK553" s="30"/>
      <c r="BL553" s="30"/>
      <c r="BM553" s="30"/>
      <c r="BN553" s="30"/>
      <c r="BO553" s="30"/>
      <c r="BP553" s="30"/>
      <c r="BQ553" s="30"/>
      <c r="BR553" s="30"/>
      <c r="BS553" s="30"/>
      <c r="BT553" s="30"/>
      <c r="BU553" s="30"/>
      <c r="BV553" s="30"/>
      <c r="BW553" s="30"/>
      <c r="BX553" s="30"/>
      <c r="BY553" s="30"/>
      <c r="BZ553" s="30"/>
      <c r="CA553" s="30"/>
      <c r="CB553" s="30"/>
      <c r="CC553" s="30"/>
      <c r="CD553" s="30"/>
      <c r="CE553" s="30"/>
      <c r="CF553" s="30"/>
      <c r="CG553" s="30"/>
      <c r="CH553" s="30"/>
      <c r="CI553" s="30"/>
      <c r="CJ553" s="30"/>
      <c r="CK553" s="30"/>
      <c r="CL553" s="30"/>
      <c r="CM553" s="30"/>
      <c r="CN553" s="30"/>
      <c r="CO553" s="30"/>
      <c r="CP553" s="30"/>
      <c r="CQ553" s="30"/>
      <c r="CR553" s="30"/>
      <c r="CS553" s="30"/>
      <c r="CT553" s="30"/>
      <c r="CU553" s="30"/>
      <c r="CV553" s="30"/>
      <c r="CW553" s="30"/>
      <c r="CX553" s="30"/>
      <c r="CY553" s="30"/>
      <c r="CZ553" s="30"/>
      <c r="DA553" s="30"/>
      <c r="DB553" s="30"/>
      <c r="DC553" s="30"/>
      <c r="DD553" s="30"/>
      <c r="DE553" s="30"/>
      <c r="DF553" s="30"/>
      <c r="DG553" s="30"/>
      <c r="DH553" s="30"/>
      <c r="DI553" s="30"/>
      <c r="DJ553" s="30"/>
      <c r="DK553" s="30"/>
      <c r="DL553" s="30"/>
      <c r="DM553" s="30"/>
      <c r="DN553" s="30"/>
      <c r="DO553" s="30"/>
      <c r="DP553" s="30"/>
      <c r="DQ553" s="30"/>
      <c r="DR553" s="30"/>
      <c r="DS553" s="30"/>
      <c r="DT553" s="30"/>
      <c r="DU553" s="30"/>
      <c r="DV553" s="30"/>
      <c r="DW553" s="30"/>
      <c r="DX553" s="30"/>
      <c r="DY553" s="30"/>
      <c r="DZ553" s="30"/>
      <c r="EA553" s="30"/>
      <c r="EB553" s="30"/>
      <c r="EC553" s="30"/>
      <c r="ED553" s="30"/>
      <c r="EE553" s="30"/>
      <c r="EF553" s="30"/>
      <c r="EG553" s="30"/>
      <c r="EH553" s="30"/>
      <c r="EI553" s="30"/>
      <c r="EJ553" s="30"/>
      <c r="EK553" s="30"/>
      <c r="EL553" s="30"/>
      <c r="EM553" s="30"/>
      <c r="EN553" s="30"/>
      <c r="EO553" s="30"/>
      <c r="EP553" s="30"/>
      <c r="EQ553" s="30"/>
      <c r="ER553" s="30"/>
      <c r="ES553" s="30"/>
      <c r="ET553" s="30"/>
      <c r="EU553" s="30"/>
      <c r="EV553" s="30"/>
      <c r="EW553" s="30"/>
      <c r="EX553" s="30"/>
      <c r="EY553" s="30"/>
      <c r="EZ553" s="30"/>
      <c r="FA553" s="30"/>
      <c r="FB553" s="30"/>
      <c r="FC553" s="30"/>
      <c r="FD553" s="30"/>
      <c r="FE553" s="30"/>
      <c r="FF553" s="30"/>
      <c r="FG553" s="30"/>
      <c r="FH553" s="30"/>
      <c r="FI553" s="30"/>
      <c r="FJ553" s="30"/>
      <c r="FK553" s="30"/>
      <c r="FL553" s="30"/>
      <c r="FM553" s="30"/>
      <c r="FN553" s="30"/>
      <c r="FO553" s="30"/>
      <c r="FP553" s="30"/>
      <c r="FQ553" s="30"/>
      <c r="FR553" s="30"/>
      <c r="FS553" s="30"/>
      <c r="FT553" s="30"/>
      <c r="FU553" s="30"/>
      <c r="FV553" s="30"/>
      <c r="FW553" s="30"/>
      <c r="FX553" s="30"/>
      <c r="FY553" s="30"/>
      <c r="FZ553" s="30"/>
      <c r="GA553" s="30"/>
      <c r="GB553" s="30"/>
      <c r="GC553" s="30"/>
      <c r="GD553" s="30"/>
      <c r="GE553" s="30"/>
      <c r="GF553" s="30"/>
      <c r="GG553" s="30"/>
      <c r="GH553" s="30"/>
      <c r="GI553" s="30"/>
      <c r="GJ553" s="30"/>
      <c r="GK553" s="30"/>
      <c r="GL553" s="30"/>
      <c r="GM553" s="30"/>
      <c r="GN553" s="30"/>
      <c r="GO553" s="30"/>
      <c r="GP553" s="30"/>
      <c r="GQ553" s="30"/>
      <c r="GR553" s="30"/>
      <c r="GS553" s="30"/>
      <c r="GT553" s="30"/>
      <c r="GU553" s="30"/>
      <c r="GV553" s="30"/>
      <c r="GW553" s="30"/>
      <c r="GX553" s="30"/>
      <c r="GY553" s="30"/>
      <c r="GZ553" s="30"/>
      <c r="HA553" s="30"/>
      <c r="HB553" s="30"/>
      <c r="HC553" s="30"/>
      <c r="HD553" s="30"/>
      <c r="HE553" s="30"/>
      <c r="HF553" s="30"/>
      <c r="HG553" s="30"/>
      <c r="HH553" s="30"/>
      <c r="HI553" s="30"/>
      <c r="HJ553" s="30"/>
      <c r="HK553" s="30"/>
      <c r="HL553" s="30"/>
      <c r="HM553" s="30"/>
      <c r="HN553" s="30"/>
      <c r="HO553" s="30"/>
      <c r="HP553" s="30"/>
      <c r="HQ553" s="30"/>
      <c r="HR553" s="30"/>
      <c r="HS553" s="30"/>
      <c r="HT553" s="30"/>
      <c r="HU553" s="30"/>
      <c r="HV553" s="30"/>
      <c r="HW553" s="30"/>
      <c r="HX553" s="30"/>
      <c r="HY553" s="30"/>
      <c r="HZ553" s="30"/>
      <c r="IA553" s="30"/>
      <c r="IB553" s="30"/>
      <c r="IC553" s="30"/>
      <c r="ID553" s="30"/>
      <c r="IE553" s="30"/>
      <c r="IF553" s="30"/>
      <c r="IG553" s="30"/>
      <c r="IH553" s="30"/>
      <c r="II553" s="30"/>
      <c r="IJ553" s="30"/>
      <c r="IK553" s="30"/>
      <c r="IL553" s="30"/>
      <c r="IM553" s="30"/>
      <c r="IN553" s="30"/>
      <c r="IO553" s="30"/>
      <c r="IP553" s="30"/>
      <c r="IQ553" s="30"/>
      <c r="IR553" s="30"/>
      <c r="IS553" s="30"/>
      <c r="IT553" s="30"/>
      <c r="IU553" s="30"/>
      <c r="IV553" s="30"/>
      <c r="IW553" s="30"/>
      <c r="IX553" s="30"/>
      <c r="IY553" s="30"/>
      <c r="IZ553" s="30"/>
      <c r="JA553" s="30"/>
      <c r="JB553" s="30"/>
      <c r="JC553" s="30"/>
      <c r="JD553" s="30"/>
      <c r="JE553" s="30"/>
      <c r="JF553" s="30"/>
      <c r="JG553" s="30"/>
      <c r="JH553" s="30"/>
      <c r="JI553" s="30"/>
      <c r="JJ553" s="30"/>
      <c r="JK553" s="30"/>
      <c r="JL553" s="30"/>
      <c r="JM553" s="30"/>
      <c r="JN553" s="30"/>
      <c r="JO553" s="30"/>
      <c r="JP553" s="30"/>
      <c r="JQ553" s="30"/>
      <c r="JR553" s="30"/>
      <c r="JS553" s="30"/>
      <c r="JT553" s="30"/>
      <c r="JU553" s="30"/>
      <c r="JV553" s="30"/>
      <c r="JW553" s="30"/>
      <c r="JX553" s="30"/>
      <c r="JY553" s="30"/>
      <c r="JZ553" s="30"/>
      <c r="KA553" s="30"/>
      <c r="KB553" s="30"/>
      <c r="KC553" s="30"/>
      <c r="KD553" s="30"/>
      <c r="KE553" s="30"/>
      <c r="KF553" s="30"/>
      <c r="KG553" s="30"/>
      <c r="KH553" s="30"/>
      <c r="KI553" s="30"/>
      <c r="KJ553" s="30"/>
      <c r="KK553" s="30"/>
      <c r="KL553" s="30"/>
      <c r="KM553" s="30"/>
      <c r="KN553" s="30"/>
      <c r="KO553" s="30"/>
      <c r="KP553" s="30"/>
      <c r="KQ553" s="30"/>
      <c r="KR553" s="30"/>
      <c r="KS553" s="30"/>
      <c r="KT553" s="30"/>
      <c r="KU553" s="30"/>
      <c r="KV553" s="30"/>
      <c r="KW553" s="30"/>
      <c r="KX553" s="30"/>
      <c r="KY553" s="30"/>
      <c r="KZ553" s="30"/>
      <c r="LA553" s="30"/>
      <c r="LB553" s="30"/>
      <c r="LC553" s="30"/>
      <c r="LD553" s="30"/>
      <c r="LE553" s="30"/>
      <c r="LF553" s="30"/>
      <c r="LG553" s="30"/>
      <c r="LH553" s="30"/>
      <c r="LI553" s="30"/>
      <c r="LJ553" s="30"/>
      <c r="LK553" s="30"/>
      <c r="LL553" s="30"/>
      <c r="LM553" s="30"/>
      <c r="LN553" s="30"/>
      <c r="LO553" s="30"/>
      <c r="LP553" s="30"/>
      <c r="LQ553" s="30"/>
      <c r="LR553" s="30"/>
      <c r="LS553" s="30"/>
      <c r="LT553" s="30"/>
    </row>
    <row r="554" spans="1:332" s="31" customFormat="1" ht="267.75" x14ac:dyDescent="0.25">
      <c r="A554" s="698" t="str">
        <f>CONCATENATE(MUEBLES2[[#This Row],[No..]],"-",MUEBLES2[[#This Row],[No. Area ]],"-",MUEBLES2[[#This Row],[No. Del Bien ]],"-",MUEBLES2[[#This Row],[No. Consecutivo del Bien ]],"-",MUEBLES2[[#This Row],[No. de inventario]])</f>
        <v>02-38-036-002-0549</v>
      </c>
      <c r="B554" s="495"/>
      <c r="C554" s="495" t="s">
        <v>7272</v>
      </c>
      <c r="D554" s="494" t="s">
        <v>4061</v>
      </c>
      <c r="E554" s="495" t="str">
        <f>VLOOKUP(MUEBLES2[[#This Row],[No..]],EDIFICIOS[],2,FALSE)</f>
        <v>CENTRO CULTURAL</v>
      </c>
      <c r="F554" s="495" t="str">
        <f>VLOOKUP(MUEBLES2[[#This Row],[No..]],EDIFICIOS[],3,FALSE)</f>
        <v xml:space="preserve">AV. REFORMA S/N, SECCIÓN SUR, 1RA MANZANA, SANTIAGO DE ANAYA, HIDALGO </v>
      </c>
      <c r="G554" s="496" t="s">
        <v>4283</v>
      </c>
      <c r="H554" s="494" t="str">
        <f>VLOOKUP(MUEBLES2[[#This Row],[No. Area ]],AREAS[],2,FALSE)</f>
        <v xml:space="preserve">EDUCACIÓN, CULTURA, DEPORTE Y TURISMO </v>
      </c>
      <c r="I554" s="496" t="str">
        <f>VLOOKUP(MUEBLES2[[#This Row],[No. Area ]],AREAS[],5,FALSE)</f>
        <v>LIC. MARÍA DEL CARMEN AGUILAR CAMACHO</v>
      </c>
      <c r="J554" s="496">
        <v>51</v>
      </c>
      <c r="K554" s="494" t="str">
        <f>VLOOKUP(MUEBLES2[[#This Row],[Núm. De nomina]],PERSONAL[],2,FALSE)</f>
        <v>LIC. MARÍA DEL CARMEN AGUILAR CAMACHO</v>
      </c>
      <c r="L554" s="496" t="str">
        <f>VLOOKUP(MUEBLES2[[#This Row],[Núm. De nomina]],PERSONAL[],3,FALSE)</f>
        <v>TITULAR</v>
      </c>
      <c r="M554" s="494" t="s">
        <v>4727</v>
      </c>
      <c r="N554" s="530" t="s">
        <v>4693</v>
      </c>
      <c r="O554" s="497" t="str">
        <f>VLOOKUP(MUEBLES2[[#This Row],[No. Del Bien ]],BIENES[],2,FALSE)</f>
        <v>BOTIQUÍN DE PRIMEROS AUXILIOS</v>
      </c>
      <c r="P554" s="499" t="s">
        <v>1528</v>
      </c>
      <c r="Q554" s="529" t="s">
        <v>5491</v>
      </c>
      <c r="R554" s="494" t="s">
        <v>557</v>
      </c>
      <c r="S554" s="494" t="s">
        <v>557</v>
      </c>
      <c r="T554" s="494" t="s">
        <v>557</v>
      </c>
      <c r="U554" s="494"/>
      <c r="V554" s="532">
        <v>44301</v>
      </c>
      <c r="W554" s="528"/>
      <c r="X554" s="528"/>
      <c r="Y554" s="528"/>
      <c r="Z554" s="510" t="s">
        <v>1405</v>
      </c>
      <c r="AA554" s="510" t="s">
        <v>7920</v>
      </c>
      <c r="AB554" s="702">
        <v>5651.06</v>
      </c>
      <c r="AC554" s="600" t="s">
        <v>7856</v>
      </c>
      <c r="AD554" s="30"/>
      <c r="AE554" s="30"/>
      <c r="AF554" s="30"/>
      <c r="AG554" s="30"/>
      <c r="AH554" s="30"/>
      <c r="AI554" s="30"/>
      <c r="AJ554" s="30"/>
      <c r="AK554" s="30"/>
      <c r="AL554" s="30"/>
      <c r="AM554" s="30"/>
      <c r="AN554" s="30"/>
      <c r="AO554" s="30"/>
      <c r="AP554" s="30"/>
      <c r="AQ554" s="30"/>
      <c r="AR554" s="30"/>
      <c r="AS554" s="30"/>
      <c r="AT554" s="30"/>
      <c r="AU554" s="30"/>
      <c r="AV554" s="30"/>
      <c r="AW554" s="30"/>
      <c r="AX554" s="30"/>
      <c r="AY554" s="30"/>
      <c r="AZ554" s="30"/>
      <c r="BA554" s="30"/>
      <c r="BB554" s="30"/>
      <c r="BC554" s="30"/>
      <c r="BD554" s="30"/>
      <c r="BE554" s="30"/>
      <c r="BF554" s="30"/>
      <c r="BG554" s="30"/>
      <c r="BH554" s="30"/>
      <c r="BI554" s="30"/>
      <c r="BJ554" s="30"/>
      <c r="BK554" s="30"/>
      <c r="BL554" s="30"/>
      <c r="BM554" s="30"/>
      <c r="BN554" s="30"/>
      <c r="BO554" s="30"/>
      <c r="BP554" s="30"/>
      <c r="BQ554" s="30"/>
      <c r="BR554" s="30"/>
      <c r="BS554" s="30"/>
      <c r="BT554" s="30"/>
      <c r="BU554" s="30"/>
      <c r="BV554" s="30"/>
      <c r="BW554" s="30"/>
      <c r="BX554" s="30"/>
      <c r="BY554" s="30"/>
      <c r="BZ554" s="30"/>
      <c r="CA554" s="30"/>
      <c r="CB554" s="30"/>
      <c r="CC554" s="30"/>
      <c r="CD554" s="30"/>
      <c r="CE554" s="30"/>
      <c r="CF554" s="30"/>
      <c r="CG554" s="30"/>
      <c r="CH554" s="30"/>
      <c r="CI554" s="30"/>
      <c r="CJ554" s="30"/>
      <c r="CK554" s="30"/>
      <c r="CL554" s="30"/>
      <c r="CM554" s="30"/>
      <c r="CN554" s="30"/>
      <c r="CO554" s="30"/>
      <c r="CP554" s="30"/>
      <c r="CQ554" s="30"/>
      <c r="CR554" s="30"/>
      <c r="CS554" s="30"/>
      <c r="CT554" s="30"/>
      <c r="CU554" s="30"/>
      <c r="CV554" s="30"/>
      <c r="CW554" s="30"/>
      <c r="CX554" s="30"/>
      <c r="CY554" s="30"/>
      <c r="CZ554" s="30"/>
      <c r="DA554" s="30"/>
      <c r="DB554" s="30"/>
      <c r="DC554" s="30"/>
      <c r="DD554" s="30"/>
      <c r="DE554" s="30"/>
      <c r="DF554" s="30"/>
      <c r="DG554" s="30"/>
      <c r="DH554" s="30"/>
      <c r="DI554" s="30"/>
      <c r="DJ554" s="30"/>
      <c r="DK554" s="30"/>
      <c r="DL554" s="30"/>
      <c r="DM554" s="30"/>
      <c r="DN554" s="30"/>
      <c r="DO554" s="30"/>
      <c r="DP554" s="30"/>
      <c r="DQ554" s="30"/>
      <c r="DR554" s="30"/>
      <c r="DS554" s="30"/>
      <c r="DT554" s="30"/>
      <c r="DU554" s="30"/>
      <c r="DV554" s="30"/>
      <c r="DW554" s="30"/>
      <c r="DX554" s="30"/>
      <c r="DY554" s="30"/>
      <c r="DZ554" s="30"/>
      <c r="EA554" s="30"/>
      <c r="EB554" s="30"/>
      <c r="EC554" s="30"/>
      <c r="ED554" s="30"/>
      <c r="EE554" s="30"/>
      <c r="EF554" s="30"/>
      <c r="EG554" s="30"/>
      <c r="EH554" s="30"/>
      <c r="EI554" s="30"/>
      <c r="EJ554" s="30"/>
      <c r="EK554" s="30"/>
      <c r="EL554" s="30"/>
      <c r="EM554" s="30"/>
      <c r="EN554" s="30"/>
      <c r="EO554" s="30"/>
      <c r="EP554" s="30"/>
      <c r="EQ554" s="30"/>
      <c r="ER554" s="30"/>
      <c r="ES554" s="30"/>
      <c r="ET554" s="30"/>
      <c r="EU554" s="30"/>
      <c r="EV554" s="30"/>
      <c r="EW554" s="30"/>
      <c r="EX554" s="30"/>
      <c r="EY554" s="30"/>
      <c r="EZ554" s="30"/>
      <c r="FA554" s="30"/>
      <c r="FB554" s="30"/>
      <c r="FC554" s="30"/>
      <c r="FD554" s="30"/>
      <c r="FE554" s="30"/>
      <c r="FF554" s="30"/>
      <c r="FG554" s="30"/>
      <c r="FH554" s="30"/>
      <c r="FI554" s="30"/>
      <c r="FJ554" s="30"/>
      <c r="FK554" s="30"/>
      <c r="FL554" s="30"/>
      <c r="FM554" s="30"/>
      <c r="FN554" s="30"/>
      <c r="FO554" s="30"/>
      <c r="FP554" s="30"/>
      <c r="FQ554" s="30"/>
      <c r="FR554" s="30"/>
      <c r="FS554" s="30"/>
      <c r="FT554" s="30"/>
      <c r="FU554" s="30"/>
      <c r="FV554" s="30"/>
      <c r="FW554" s="30"/>
      <c r="FX554" s="30"/>
      <c r="FY554" s="30"/>
      <c r="FZ554" s="30"/>
      <c r="GA554" s="30"/>
      <c r="GB554" s="30"/>
      <c r="GC554" s="30"/>
      <c r="GD554" s="30"/>
      <c r="GE554" s="30"/>
      <c r="GF554" s="30"/>
      <c r="GG554" s="30"/>
      <c r="GH554" s="30"/>
      <c r="GI554" s="30"/>
      <c r="GJ554" s="30"/>
      <c r="GK554" s="30"/>
      <c r="GL554" s="30"/>
      <c r="GM554" s="30"/>
      <c r="GN554" s="30"/>
      <c r="GO554" s="30"/>
      <c r="GP554" s="30"/>
      <c r="GQ554" s="30"/>
      <c r="GR554" s="30"/>
      <c r="GS554" s="30"/>
      <c r="GT554" s="30"/>
      <c r="GU554" s="30"/>
      <c r="GV554" s="30"/>
      <c r="GW554" s="30"/>
      <c r="GX554" s="30"/>
      <c r="GY554" s="30"/>
      <c r="GZ554" s="30"/>
      <c r="HA554" s="30"/>
      <c r="HB554" s="30"/>
      <c r="HC554" s="30"/>
      <c r="HD554" s="30"/>
      <c r="HE554" s="30"/>
      <c r="HF554" s="30"/>
      <c r="HG554" s="30"/>
      <c r="HH554" s="30"/>
      <c r="HI554" s="30"/>
      <c r="HJ554" s="30"/>
      <c r="HK554" s="30"/>
      <c r="HL554" s="30"/>
      <c r="HM554" s="30"/>
      <c r="HN554" s="30"/>
      <c r="HO554" s="30"/>
      <c r="HP554" s="30"/>
      <c r="HQ554" s="30"/>
      <c r="HR554" s="30"/>
      <c r="HS554" s="30"/>
      <c r="HT554" s="30"/>
      <c r="HU554" s="30"/>
      <c r="HV554" s="30"/>
      <c r="HW554" s="30"/>
      <c r="HX554" s="30"/>
      <c r="HY554" s="30"/>
      <c r="HZ554" s="30"/>
      <c r="IA554" s="30"/>
      <c r="IB554" s="30"/>
      <c r="IC554" s="30"/>
      <c r="ID554" s="30"/>
      <c r="IE554" s="30"/>
      <c r="IF554" s="30"/>
      <c r="IG554" s="30"/>
      <c r="IH554" s="30"/>
      <c r="II554" s="30"/>
      <c r="IJ554" s="30"/>
      <c r="IK554" s="30"/>
      <c r="IL554" s="30"/>
      <c r="IM554" s="30"/>
      <c r="IN554" s="30"/>
      <c r="IO554" s="30"/>
      <c r="IP554" s="30"/>
      <c r="IQ554" s="30"/>
      <c r="IR554" s="30"/>
      <c r="IS554" s="30"/>
      <c r="IT554" s="30"/>
      <c r="IU554" s="30"/>
      <c r="IV554" s="30"/>
      <c r="IW554" s="30"/>
      <c r="IX554" s="30"/>
      <c r="IY554" s="30"/>
      <c r="IZ554" s="30"/>
      <c r="JA554" s="30"/>
      <c r="JB554" s="30"/>
      <c r="JC554" s="30"/>
      <c r="JD554" s="30"/>
      <c r="JE554" s="30"/>
      <c r="JF554" s="30"/>
      <c r="JG554" s="30"/>
      <c r="JH554" s="30"/>
      <c r="JI554" s="30"/>
      <c r="JJ554" s="30"/>
      <c r="JK554" s="30"/>
      <c r="JL554" s="30"/>
      <c r="JM554" s="30"/>
      <c r="JN554" s="30"/>
      <c r="JO554" s="30"/>
      <c r="JP554" s="30"/>
      <c r="JQ554" s="30"/>
      <c r="JR554" s="30"/>
      <c r="JS554" s="30"/>
      <c r="JT554" s="30"/>
      <c r="JU554" s="30"/>
      <c r="JV554" s="30"/>
      <c r="JW554" s="30"/>
      <c r="JX554" s="30"/>
      <c r="JY554" s="30"/>
      <c r="JZ554" s="30"/>
      <c r="KA554" s="30"/>
      <c r="KB554" s="30"/>
      <c r="KC554" s="30"/>
      <c r="KD554" s="30"/>
      <c r="KE554" s="30"/>
      <c r="KF554" s="30"/>
      <c r="KG554" s="30"/>
      <c r="KH554" s="30"/>
      <c r="KI554" s="30"/>
      <c r="KJ554" s="30"/>
      <c r="KK554" s="30"/>
      <c r="KL554" s="30"/>
      <c r="KM554" s="30"/>
      <c r="KN554" s="30"/>
      <c r="KO554" s="30"/>
      <c r="KP554" s="30"/>
      <c r="KQ554" s="30"/>
      <c r="KR554" s="30"/>
      <c r="KS554" s="30"/>
      <c r="KT554" s="30"/>
      <c r="KU554" s="30"/>
      <c r="KV554" s="30"/>
      <c r="KW554" s="30"/>
      <c r="KX554" s="30"/>
      <c r="KY554" s="30"/>
      <c r="KZ554" s="30"/>
      <c r="LA554" s="30"/>
      <c r="LB554" s="30"/>
      <c r="LC554" s="30"/>
      <c r="LD554" s="30"/>
      <c r="LE554" s="30"/>
      <c r="LF554" s="30"/>
      <c r="LG554" s="30"/>
      <c r="LH554" s="30"/>
      <c r="LI554" s="30"/>
      <c r="LJ554" s="30"/>
      <c r="LK554" s="30"/>
      <c r="LL554" s="30"/>
      <c r="LM554" s="30"/>
      <c r="LN554" s="30"/>
      <c r="LO554" s="30"/>
      <c r="LP554" s="30"/>
      <c r="LQ554" s="30"/>
      <c r="LR554" s="30"/>
      <c r="LS554" s="30"/>
      <c r="LT554" s="30"/>
    </row>
    <row r="555" spans="1:332" s="31" customFormat="1" ht="94.5" x14ac:dyDescent="0.25">
      <c r="A555" s="697" t="str">
        <f>CONCATENATE(MUEBLES2[[#This Row],[No..]],"-",MUEBLES2[[#This Row],[No. Area ]],"-",MUEBLES2[[#This Row],[No. Del Bien ]],"-",MUEBLES2[[#This Row],[No. Consecutivo del Bien ]],"-",MUEBLES2[[#This Row],[No. de inventario]])</f>
        <v>01-16-061-005-0550</v>
      </c>
      <c r="B555" s="495"/>
      <c r="C555" s="495" t="s">
        <v>7273</v>
      </c>
      <c r="D555" s="494" t="s">
        <v>4060</v>
      </c>
      <c r="E555" s="495" t="str">
        <f>VLOOKUP(MUEBLES2[[#This Row],[No..]],EDIFICIOS[],2,FALSE)</f>
        <v>PALACIO MUNICIPAL</v>
      </c>
      <c r="F555" s="495" t="str">
        <f>VLOOKUP(MUEBLES2[[#This Row],[No..]],EDIFICIOS[],3,FALSE)</f>
        <v>PALACIO MUNICIPAL, S/N, COLONIA CENTRO</v>
      </c>
      <c r="G555" s="496" t="s">
        <v>4261</v>
      </c>
      <c r="H555" s="494" t="str">
        <f>VLOOKUP(MUEBLES2[[#This Row],[No. Area ]],AREAS[],2,FALSE)</f>
        <v xml:space="preserve">REGLAMENTOS Y ESPECTÁCULOS </v>
      </c>
      <c r="I555" s="496" t="str">
        <f>VLOOKUP(MUEBLES2[[#This Row],[No. Area ]],AREAS[],5,FALSE)</f>
        <v>LIC. ETZAEL MORENO SALVADOR</v>
      </c>
      <c r="J555" s="496">
        <v>41</v>
      </c>
      <c r="K555" s="494" t="str">
        <f>VLOOKUP(MUEBLES2[[#This Row],[Núm. De nomina]],PERSONAL[],2,FALSE)</f>
        <v>LIC. ETZAEL MORENO SALVADOR</v>
      </c>
      <c r="L555" s="496" t="str">
        <f>VLOOKUP(MUEBLES2[[#This Row],[Núm. De nomina]],PERSONAL[],3,FALSE)</f>
        <v xml:space="preserve">TITULAR </v>
      </c>
      <c r="M555" s="494" t="s">
        <v>4752</v>
      </c>
      <c r="N555" s="530" t="s">
        <v>4696</v>
      </c>
      <c r="O555" s="497" t="str">
        <f>VLOOKUP(MUEBLES2[[#This Row],[No. Del Bien ]],BIENES[],2,FALSE)</f>
        <v>CARRETILLA</v>
      </c>
      <c r="P555" s="499" t="s">
        <v>1474</v>
      </c>
      <c r="Q555" s="529" t="s">
        <v>5492</v>
      </c>
      <c r="R555" s="494" t="s">
        <v>204</v>
      </c>
      <c r="S555" s="494" t="s">
        <v>1529</v>
      </c>
      <c r="T555" s="494">
        <v>11753</v>
      </c>
      <c r="U555" s="510" t="s">
        <v>1530</v>
      </c>
      <c r="V555" s="532">
        <v>44369</v>
      </c>
      <c r="W555" s="528"/>
      <c r="X555" s="528"/>
      <c r="Y555" s="528"/>
      <c r="Z555" s="510" t="s">
        <v>1405</v>
      </c>
      <c r="AA555" s="546" t="s">
        <v>7855</v>
      </c>
      <c r="AB555" s="702">
        <v>1289.98</v>
      </c>
      <c r="AC555" s="600" t="s">
        <v>7855</v>
      </c>
      <c r="AD555" s="30"/>
      <c r="AE555" s="30"/>
      <c r="AF555" s="30"/>
      <c r="AG555" s="30"/>
      <c r="AH555" s="30"/>
      <c r="AI555" s="30"/>
      <c r="AJ555" s="30"/>
      <c r="AK555" s="30"/>
      <c r="AL555" s="30"/>
      <c r="AM555" s="30"/>
      <c r="AN555" s="30"/>
      <c r="AO555" s="30"/>
      <c r="AP555" s="30"/>
      <c r="AQ555" s="30"/>
      <c r="AR555" s="30"/>
      <c r="AS555" s="30"/>
      <c r="AT555" s="30"/>
      <c r="AU555" s="30"/>
      <c r="AV555" s="30"/>
      <c r="AW555" s="30"/>
      <c r="AX555" s="30"/>
      <c r="AY555" s="30"/>
      <c r="AZ555" s="30"/>
      <c r="BA555" s="30"/>
      <c r="BB555" s="30"/>
      <c r="BC555" s="30"/>
      <c r="BD555" s="30"/>
      <c r="BE555" s="30"/>
      <c r="BF555" s="30"/>
      <c r="BG555" s="30"/>
      <c r="BH555" s="30"/>
      <c r="BI555" s="30"/>
      <c r="BJ555" s="30"/>
      <c r="BK555" s="30"/>
      <c r="BL555" s="30"/>
      <c r="BM555" s="30"/>
      <c r="BN555" s="30"/>
      <c r="BO555" s="30"/>
      <c r="BP555" s="30"/>
      <c r="BQ555" s="30"/>
      <c r="BR555" s="30"/>
      <c r="BS555" s="30"/>
      <c r="BT555" s="30"/>
      <c r="BU555" s="30"/>
      <c r="BV555" s="30"/>
      <c r="BW555" s="30"/>
      <c r="BX555" s="30"/>
      <c r="BY555" s="30"/>
      <c r="BZ555" s="30"/>
      <c r="CA555" s="30"/>
      <c r="CB555" s="30"/>
      <c r="CC555" s="30"/>
      <c r="CD555" s="30"/>
      <c r="CE555" s="30"/>
      <c r="CF555" s="30"/>
      <c r="CG555" s="30"/>
      <c r="CH555" s="30"/>
      <c r="CI555" s="30"/>
      <c r="CJ555" s="30"/>
      <c r="CK555" s="30"/>
      <c r="CL555" s="30"/>
      <c r="CM555" s="30"/>
      <c r="CN555" s="30"/>
      <c r="CO555" s="30"/>
      <c r="CP555" s="30"/>
      <c r="CQ555" s="30"/>
      <c r="CR555" s="30"/>
      <c r="CS555" s="30"/>
      <c r="CT555" s="30"/>
      <c r="CU555" s="30"/>
      <c r="CV555" s="30"/>
      <c r="CW555" s="30"/>
      <c r="CX555" s="30"/>
      <c r="CY555" s="30"/>
      <c r="CZ555" s="30"/>
      <c r="DA555" s="30"/>
      <c r="DB555" s="30"/>
      <c r="DC555" s="30"/>
      <c r="DD555" s="30"/>
      <c r="DE555" s="30"/>
      <c r="DF555" s="30"/>
      <c r="DG555" s="30"/>
      <c r="DH555" s="30"/>
      <c r="DI555" s="30"/>
      <c r="DJ555" s="30"/>
      <c r="DK555" s="30"/>
      <c r="DL555" s="30"/>
      <c r="DM555" s="30"/>
      <c r="DN555" s="30"/>
      <c r="DO555" s="30"/>
      <c r="DP555" s="30"/>
      <c r="DQ555" s="30"/>
      <c r="DR555" s="30"/>
      <c r="DS555" s="30"/>
      <c r="DT555" s="30"/>
      <c r="DU555" s="30"/>
      <c r="DV555" s="30"/>
      <c r="DW555" s="30"/>
      <c r="DX555" s="30"/>
      <c r="DY555" s="30"/>
      <c r="DZ555" s="30"/>
      <c r="EA555" s="30"/>
      <c r="EB555" s="30"/>
      <c r="EC555" s="30"/>
      <c r="ED555" s="30"/>
      <c r="EE555" s="30"/>
      <c r="EF555" s="30"/>
      <c r="EG555" s="30"/>
      <c r="EH555" s="30"/>
      <c r="EI555" s="30"/>
      <c r="EJ555" s="30"/>
      <c r="EK555" s="30"/>
      <c r="EL555" s="30"/>
      <c r="EM555" s="30"/>
      <c r="EN555" s="30"/>
      <c r="EO555" s="30"/>
      <c r="EP555" s="30"/>
      <c r="EQ555" s="30"/>
      <c r="ER555" s="30"/>
      <c r="ES555" s="30"/>
      <c r="ET555" s="30"/>
      <c r="EU555" s="30"/>
      <c r="EV555" s="30"/>
      <c r="EW555" s="30"/>
      <c r="EX555" s="30"/>
      <c r="EY555" s="30"/>
      <c r="EZ555" s="30"/>
      <c r="FA555" s="30"/>
      <c r="FB555" s="30"/>
      <c r="FC555" s="30"/>
      <c r="FD555" s="30"/>
      <c r="FE555" s="30"/>
      <c r="FF555" s="30"/>
      <c r="FG555" s="30"/>
      <c r="FH555" s="30"/>
      <c r="FI555" s="30"/>
      <c r="FJ555" s="30"/>
      <c r="FK555" s="30"/>
      <c r="FL555" s="30"/>
      <c r="FM555" s="30"/>
      <c r="FN555" s="30"/>
      <c r="FO555" s="30"/>
      <c r="FP555" s="30"/>
      <c r="FQ555" s="30"/>
      <c r="FR555" s="30"/>
      <c r="FS555" s="30"/>
      <c r="FT555" s="30"/>
      <c r="FU555" s="30"/>
      <c r="FV555" s="30"/>
      <c r="FW555" s="30"/>
      <c r="FX555" s="30"/>
      <c r="FY555" s="30"/>
      <c r="FZ555" s="30"/>
      <c r="GA555" s="30"/>
      <c r="GB555" s="30"/>
      <c r="GC555" s="30"/>
      <c r="GD555" s="30"/>
      <c r="GE555" s="30"/>
      <c r="GF555" s="30"/>
      <c r="GG555" s="30"/>
      <c r="GH555" s="30"/>
      <c r="GI555" s="30"/>
      <c r="GJ555" s="30"/>
      <c r="GK555" s="30"/>
      <c r="GL555" s="30"/>
      <c r="GM555" s="30"/>
      <c r="GN555" s="30"/>
      <c r="GO555" s="30"/>
      <c r="GP555" s="30"/>
      <c r="GQ555" s="30"/>
      <c r="GR555" s="30"/>
      <c r="GS555" s="30"/>
      <c r="GT555" s="30"/>
      <c r="GU555" s="30"/>
      <c r="GV555" s="30"/>
      <c r="GW555" s="30"/>
      <c r="GX555" s="30"/>
      <c r="GY555" s="30"/>
      <c r="GZ555" s="30"/>
      <c r="HA555" s="30"/>
      <c r="HB555" s="30"/>
      <c r="HC555" s="30"/>
      <c r="HD555" s="30"/>
      <c r="HE555" s="30"/>
      <c r="HF555" s="30"/>
      <c r="HG555" s="30"/>
      <c r="HH555" s="30"/>
      <c r="HI555" s="30"/>
      <c r="HJ555" s="30"/>
      <c r="HK555" s="30"/>
      <c r="HL555" s="30"/>
      <c r="HM555" s="30"/>
      <c r="HN555" s="30"/>
      <c r="HO555" s="30"/>
      <c r="HP555" s="30"/>
      <c r="HQ555" s="30"/>
      <c r="HR555" s="30"/>
      <c r="HS555" s="30"/>
      <c r="HT555" s="30"/>
      <c r="HU555" s="30"/>
      <c r="HV555" s="30"/>
      <c r="HW555" s="30"/>
      <c r="HX555" s="30"/>
      <c r="HY555" s="30"/>
      <c r="HZ555" s="30"/>
      <c r="IA555" s="30"/>
      <c r="IB555" s="30"/>
      <c r="IC555" s="30"/>
      <c r="ID555" s="30"/>
      <c r="IE555" s="30"/>
      <c r="IF555" s="30"/>
      <c r="IG555" s="30"/>
      <c r="IH555" s="30"/>
      <c r="II555" s="30"/>
      <c r="IJ555" s="30"/>
      <c r="IK555" s="30"/>
      <c r="IL555" s="30"/>
      <c r="IM555" s="30"/>
      <c r="IN555" s="30"/>
      <c r="IO555" s="30"/>
      <c r="IP555" s="30"/>
      <c r="IQ555" s="30"/>
      <c r="IR555" s="30"/>
      <c r="IS555" s="30"/>
      <c r="IT555" s="30"/>
      <c r="IU555" s="30"/>
      <c r="IV555" s="30"/>
      <c r="IW555" s="30"/>
      <c r="IX555" s="30"/>
      <c r="IY555" s="30"/>
      <c r="IZ555" s="30"/>
      <c r="JA555" s="30"/>
      <c r="JB555" s="30"/>
      <c r="JC555" s="30"/>
      <c r="JD555" s="30"/>
      <c r="JE555" s="30"/>
      <c r="JF555" s="30"/>
      <c r="JG555" s="30"/>
      <c r="JH555" s="30"/>
      <c r="JI555" s="30"/>
      <c r="JJ555" s="30"/>
      <c r="JK555" s="30"/>
      <c r="JL555" s="30"/>
      <c r="JM555" s="30"/>
      <c r="JN555" s="30"/>
      <c r="JO555" s="30"/>
      <c r="JP555" s="30"/>
      <c r="JQ555" s="30"/>
      <c r="JR555" s="30"/>
      <c r="JS555" s="30"/>
      <c r="JT555" s="30"/>
      <c r="JU555" s="30"/>
      <c r="JV555" s="30"/>
      <c r="JW555" s="30"/>
      <c r="JX555" s="30"/>
      <c r="JY555" s="30"/>
      <c r="JZ555" s="30"/>
      <c r="KA555" s="30"/>
      <c r="KB555" s="30"/>
      <c r="KC555" s="30"/>
      <c r="KD555" s="30"/>
      <c r="KE555" s="30"/>
      <c r="KF555" s="30"/>
      <c r="KG555" s="30"/>
      <c r="KH555" s="30"/>
      <c r="KI555" s="30"/>
      <c r="KJ555" s="30"/>
      <c r="KK555" s="30"/>
      <c r="KL555" s="30"/>
      <c r="KM555" s="30"/>
      <c r="KN555" s="30"/>
      <c r="KO555" s="30"/>
      <c r="KP555" s="30"/>
      <c r="KQ555" s="30"/>
      <c r="KR555" s="30"/>
      <c r="KS555" s="30"/>
      <c r="KT555" s="30"/>
      <c r="KU555" s="30"/>
      <c r="KV555" s="30"/>
      <c r="KW555" s="30"/>
      <c r="KX555" s="30"/>
      <c r="KY555" s="30"/>
      <c r="KZ555" s="30"/>
      <c r="LA555" s="30"/>
      <c r="LB555" s="30"/>
      <c r="LC555" s="30"/>
      <c r="LD555" s="30"/>
      <c r="LE555" s="30"/>
      <c r="LF555" s="30"/>
      <c r="LG555" s="30"/>
      <c r="LH555" s="30"/>
      <c r="LI555" s="30"/>
      <c r="LJ555" s="30"/>
      <c r="LK555" s="30"/>
      <c r="LL555" s="30"/>
      <c r="LM555" s="30"/>
      <c r="LN555" s="30"/>
      <c r="LO555" s="30"/>
      <c r="LP555" s="30"/>
      <c r="LQ555" s="30"/>
      <c r="LR555" s="30"/>
      <c r="LS555" s="30"/>
      <c r="LT555" s="30"/>
    </row>
    <row r="556" spans="1:332" s="31" customFormat="1" ht="94.5" x14ac:dyDescent="0.25">
      <c r="A556" s="697" t="str">
        <f>CONCATENATE(MUEBLES2[[#This Row],[No..]],"-",MUEBLES2[[#This Row],[No. Area ]],"-",MUEBLES2[[#This Row],[No. Del Bien ]],"-",MUEBLES2[[#This Row],[No. Consecutivo del Bien ]],"-",MUEBLES2[[#This Row],[No. de inventario]])</f>
        <v>01-16-221-019-0551</v>
      </c>
      <c r="B556" s="495"/>
      <c r="C556" s="495" t="s">
        <v>7274</v>
      </c>
      <c r="D556" s="494" t="s">
        <v>4060</v>
      </c>
      <c r="E556" s="495" t="str">
        <f>VLOOKUP(MUEBLES2[[#This Row],[No..]],EDIFICIOS[],2,FALSE)</f>
        <v>PALACIO MUNICIPAL</v>
      </c>
      <c r="F556" s="495" t="str">
        <f>VLOOKUP(MUEBLES2[[#This Row],[No..]],EDIFICIOS[],3,FALSE)</f>
        <v>PALACIO MUNICIPAL, S/N, COLONIA CENTRO</v>
      </c>
      <c r="G556" s="496" t="s">
        <v>4261</v>
      </c>
      <c r="H556" s="494" t="str">
        <f>VLOOKUP(MUEBLES2[[#This Row],[No. Area ]],AREAS[],2,FALSE)</f>
        <v xml:space="preserve">REGLAMENTOS Y ESPECTÁCULOS </v>
      </c>
      <c r="I556" s="496" t="str">
        <f>VLOOKUP(MUEBLES2[[#This Row],[No. Area ]],AREAS[],5,FALSE)</f>
        <v>LIC. ETZAEL MORENO SALVADOR</v>
      </c>
      <c r="J556" s="496">
        <v>41</v>
      </c>
      <c r="K556" s="494" t="str">
        <f>VLOOKUP(MUEBLES2[[#This Row],[Núm. De nomina]],PERSONAL[],2,FALSE)</f>
        <v>LIC. ETZAEL MORENO SALVADOR</v>
      </c>
      <c r="L556" s="496" t="str">
        <f>VLOOKUP(MUEBLES2[[#This Row],[Núm. De nomina]],PERSONAL[],3,FALSE)</f>
        <v xml:space="preserve">TITULAR </v>
      </c>
      <c r="M556" s="494" t="s">
        <v>4854</v>
      </c>
      <c r="N556" s="530" t="s">
        <v>4710</v>
      </c>
      <c r="O556" s="497" t="str">
        <f>VLOOKUP(MUEBLES2[[#This Row],[No. Del Bien ]],BIENES[],2,FALSE)</f>
        <v>PALA</v>
      </c>
      <c r="P556" s="499" t="s">
        <v>1470</v>
      </c>
      <c r="Q556" s="529" t="s">
        <v>5493</v>
      </c>
      <c r="R556" s="494" t="s">
        <v>204</v>
      </c>
      <c r="S556" s="494" t="s">
        <v>1468</v>
      </c>
      <c r="T556" s="494">
        <v>17162</v>
      </c>
      <c r="U556" s="510" t="s">
        <v>1530</v>
      </c>
      <c r="V556" s="532">
        <v>44369</v>
      </c>
      <c r="W556" s="528"/>
      <c r="X556" s="528"/>
      <c r="Y556" s="528"/>
      <c r="Z556" s="510" t="s">
        <v>1405</v>
      </c>
      <c r="AA556" s="546" t="s">
        <v>7855</v>
      </c>
      <c r="AB556" s="702">
        <v>184.99</v>
      </c>
      <c r="AC556" s="600" t="s">
        <v>7855</v>
      </c>
      <c r="AD556" s="30"/>
      <c r="AE556" s="30"/>
      <c r="AF556" s="30"/>
      <c r="AG556" s="30"/>
      <c r="AH556" s="30"/>
      <c r="AI556" s="30"/>
      <c r="AJ556" s="30"/>
      <c r="AK556" s="30"/>
      <c r="AL556" s="30"/>
      <c r="AM556" s="30"/>
      <c r="AN556" s="30"/>
      <c r="AO556" s="30"/>
      <c r="AP556" s="30"/>
      <c r="AQ556" s="30"/>
      <c r="AR556" s="30"/>
      <c r="AS556" s="30"/>
      <c r="AT556" s="30"/>
      <c r="AU556" s="30"/>
      <c r="AV556" s="30"/>
      <c r="AW556" s="30"/>
      <c r="AX556" s="30"/>
      <c r="AY556" s="30"/>
      <c r="AZ556" s="30"/>
      <c r="BA556" s="30"/>
      <c r="BB556" s="30"/>
      <c r="BC556" s="30"/>
      <c r="BD556" s="30"/>
      <c r="BE556" s="30"/>
      <c r="BF556" s="30"/>
      <c r="BG556" s="30"/>
      <c r="BH556" s="30"/>
      <c r="BI556" s="30"/>
      <c r="BJ556" s="30"/>
      <c r="BK556" s="30"/>
      <c r="BL556" s="30"/>
      <c r="BM556" s="30"/>
      <c r="BN556" s="30"/>
      <c r="BO556" s="30"/>
      <c r="BP556" s="30"/>
      <c r="BQ556" s="30"/>
      <c r="BR556" s="30"/>
      <c r="BS556" s="30"/>
      <c r="BT556" s="30"/>
      <c r="BU556" s="30"/>
      <c r="BV556" s="30"/>
      <c r="BW556" s="30"/>
      <c r="BX556" s="30"/>
      <c r="BY556" s="30"/>
      <c r="BZ556" s="30"/>
      <c r="CA556" s="30"/>
      <c r="CB556" s="30"/>
      <c r="CC556" s="30"/>
      <c r="CD556" s="30"/>
      <c r="CE556" s="30"/>
      <c r="CF556" s="30"/>
      <c r="CG556" s="30"/>
      <c r="CH556" s="30"/>
      <c r="CI556" s="30"/>
      <c r="CJ556" s="30"/>
      <c r="CK556" s="30"/>
      <c r="CL556" s="30"/>
      <c r="CM556" s="30"/>
      <c r="CN556" s="30"/>
      <c r="CO556" s="30"/>
      <c r="CP556" s="30"/>
      <c r="CQ556" s="30"/>
      <c r="CR556" s="30"/>
      <c r="CS556" s="30"/>
      <c r="CT556" s="30"/>
      <c r="CU556" s="30"/>
      <c r="CV556" s="30"/>
      <c r="CW556" s="30"/>
      <c r="CX556" s="30"/>
      <c r="CY556" s="30"/>
      <c r="CZ556" s="30"/>
      <c r="DA556" s="30"/>
      <c r="DB556" s="30"/>
      <c r="DC556" s="30"/>
      <c r="DD556" s="30"/>
      <c r="DE556" s="30"/>
      <c r="DF556" s="30"/>
      <c r="DG556" s="30"/>
      <c r="DH556" s="30"/>
      <c r="DI556" s="30"/>
      <c r="DJ556" s="30"/>
      <c r="DK556" s="30"/>
      <c r="DL556" s="30"/>
      <c r="DM556" s="30"/>
      <c r="DN556" s="30"/>
      <c r="DO556" s="30"/>
      <c r="DP556" s="30"/>
      <c r="DQ556" s="30"/>
      <c r="DR556" s="30"/>
      <c r="DS556" s="30"/>
      <c r="DT556" s="30"/>
      <c r="DU556" s="30"/>
      <c r="DV556" s="30"/>
      <c r="DW556" s="30"/>
      <c r="DX556" s="30"/>
      <c r="DY556" s="30"/>
      <c r="DZ556" s="30"/>
      <c r="EA556" s="30"/>
      <c r="EB556" s="30"/>
      <c r="EC556" s="30"/>
      <c r="ED556" s="30"/>
      <c r="EE556" s="30"/>
      <c r="EF556" s="30"/>
      <c r="EG556" s="30"/>
      <c r="EH556" s="30"/>
      <c r="EI556" s="30"/>
      <c r="EJ556" s="30"/>
      <c r="EK556" s="30"/>
      <c r="EL556" s="30"/>
      <c r="EM556" s="30"/>
      <c r="EN556" s="30"/>
      <c r="EO556" s="30"/>
      <c r="EP556" s="30"/>
      <c r="EQ556" s="30"/>
      <c r="ER556" s="30"/>
      <c r="ES556" s="30"/>
      <c r="ET556" s="30"/>
      <c r="EU556" s="30"/>
      <c r="EV556" s="30"/>
      <c r="EW556" s="30"/>
      <c r="EX556" s="30"/>
      <c r="EY556" s="30"/>
      <c r="EZ556" s="30"/>
      <c r="FA556" s="30"/>
      <c r="FB556" s="30"/>
      <c r="FC556" s="30"/>
      <c r="FD556" s="30"/>
      <c r="FE556" s="30"/>
      <c r="FF556" s="30"/>
      <c r="FG556" s="30"/>
      <c r="FH556" s="30"/>
      <c r="FI556" s="30"/>
      <c r="FJ556" s="30"/>
      <c r="FK556" s="30"/>
      <c r="FL556" s="30"/>
      <c r="FM556" s="30"/>
      <c r="FN556" s="30"/>
      <c r="FO556" s="30"/>
      <c r="FP556" s="30"/>
      <c r="FQ556" s="30"/>
      <c r="FR556" s="30"/>
      <c r="FS556" s="30"/>
      <c r="FT556" s="30"/>
      <c r="FU556" s="30"/>
      <c r="FV556" s="30"/>
      <c r="FW556" s="30"/>
      <c r="FX556" s="30"/>
      <c r="FY556" s="30"/>
      <c r="FZ556" s="30"/>
      <c r="GA556" s="30"/>
      <c r="GB556" s="30"/>
      <c r="GC556" s="30"/>
      <c r="GD556" s="30"/>
      <c r="GE556" s="30"/>
      <c r="GF556" s="30"/>
      <c r="GG556" s="30"/>
      <c r="GH556" s="30"/>
      <c r="GI556" s="30"/>
      <c r="GJ556" s="30"/>
      <c r="GK556" s="30"/>
      <c r="GL556" s="30"/>
      <c r="GM556" s="30"/>
      <c r="GN556" s="30"/>
      <c r="GO556" s="30"/>
      <c r="GP556" s="30"/>
      <c r="GQ556" s="30"/>
      <c r="GR556" s="30"/>
      <c r="GS556" s="30"/>
      <c r="GT556" s="30"/>
      <c r="GU556" s="30"/>
      <c r="GV556" s="30"/>
      <c r="GW556" s="30"/>
      <c r="GX556" s="30"/>
      <c r="GY556" s="30"/>
      <c r="GZ556" s="30"/>
      <c r="HA556" s="30"/>
      <c r="HB556" s="30"/>
      <c r="HC556" s="30"/>
      <c r="HD556" s="30"/>
      <c r="HE556" s="30"/>
      <c r="HF556" s="30"/>
      <c r="HG556" s="30"/>
      <c r="HH556" s="30"/>
      <c r="HI556" s="30"/>
      <c r="HJ556" s="30"/>
      <c r="HK556" s="30"/>
      <c r="HL556" s="30"/>
      <c r="HM556" s="30"/>
      <c r="HN556" s="30"/>
      <c r="HO556" s="30"/>
      <c r="HP556" s="30"/>
      <c r="HQ556" s="30"/>
      <c r="HR556" s="30"/>
      <c r="HS556" s="30"/>
      <c r="HT556" s="30"/>
      <c r="HU556" s="30"/>
      <c r="HV556" s="30"/>
      <c r="HW556" s="30"/>
      <c r="HX556" s="30"/>
      <c r="HY556" s="30"/>
      <c r="HZ556" s="30"/>
      <c r="IA556" s="30"/>
      <c r="IB556" s="30"/>
      <c r="IC556" s="30"/>
      <c r="ID556" s="30"/>
      <c r="IE556" s="30"/>
      <c r="IF556" s="30"/>
      <c r="IG556" s="30"/>
      <c r="IH556" s="30"/>
      <c r="II556" s="30"/>
      <c r="IJ556" s="30"/>
      <c r="IK556" s="30"/>
      <c r="IL556" s="30"/>
      <c r="IM556" s="30"/>
      <c r="IN556" s="30"/>
      <c r="IO556" s="30"/>
      <c r="IP556" s="30"/>
      <c r="IQ556" s="30"/>
      <c r="IR556" s="30"/>
      <c r="IS556" s="30"/>
      <c r="IT556" s="30"/>
      <c r="IU556" s="30"/>
      <c r="IV556" s="30"/>
      <c r="IW556" s="30"/>
      <c r="IX556" s="30"/>
      <c r="IY556" s="30"/>
      <c r="IZ556" s="30"/>
      <c r="JA556" s="30"/>
      <c r="JB556" s="30"/>
      <c r="JC556" s="30"/>
      <c r="JD556" s="30"/>
      <c r="JE556" s="30"/>
      <c r="JF556" s="30"/>
      <c r="JG556" s="30"/>
      <c r="JH556" s="30"/>
      <c r="JI556" s="30"/>
      <c r="JJ556" s="30"/>
      <c r="JK556" s="30"/>
      <c r="JL556" s="30"/>
      <c r="JM556" s="30"/>
      <c r="JN556" s="30"/>
      <c r="JO556" s="30"/>
      <c r="JP556" s="30"/>
      <c r="JQ556" s="30"/>
      <c r="JR556" s="30"/>
      <c r="JS556" s="30"/>
      <c r="JT556" s="30"/>
      <c r="JU556" s="30"/>
      <c r="JV556" s="30"/>
      <c r="JW556" s="30"/>
      <c r="JX556" s="30"/>
      <c r="JY556" s="30"/>
      <c r="JZ556" s="30"/>
      <c r="KA556" s="30"/>
      <c r="KB556" s="30"/>
      <c r="KC556" s="30"/>
      <c r="KD556" s="30"/>
      <c r="KE556" s="30"/>
      <c r="KF556" s="30"/>
      <c r="KG556" s="30"/>
      <c r="KH556" s="30"/>
      <c r="KI556" s="30"/>
      <c r="KJ556" s="30"/>
      <c r="KK556" s="30"/>
      <c r="KL556" s="30"/>
      <c r="KM556" s="30"/>
      <c r="KN556" s="30"/>
      <c r="KO556" s="30"/>
      <c r="KP556" s="30"/>
      <c r="KQ556" s="30"/>
      <c r="KR556" s="30"/>
      <c r="KS556" s="30"/>
      <c r="KT556" s="30"/>
      <c r="KU556" s="30"/>
      <c r="KV556" s="30"/>
      <c r="KW556" s="30"/>
      <c r="KX556" s="30"/>
      <c r="KY556" s="30"/>
      <c r="KZ556" s="30"/>
      <c r="LA556" s="30"/>
      <c r="LB556" s="30"/>
      <c r="LC556" s="30"/>
      <c r="LD556" s="30"/>
      <c r="LE556" s="30"/>
      <c r="LF556" s="30"/>
      <c r="LG556" s="30"/>
      <c r="LH556" s="30"/>
      <c r="LI556" s="30"/>
      <c r="LJ556" s="30"/>
      <c r="LK556" s="30"/>
      <c r="LL556" s="30"/>
      <c r="LM556" s="30"/>
      <c r="LN556" s="30"/>
      <c r="LO556" s="30"/>
      <c r="LP556" s="30"/>
      <c r="LQ556" s="30"/>
      <c r="LR556" s="30"/>
      <c r="LS556" s="30"/>
      <c r="LT556" s="30"/>
    </row>
    <row r="557" spans="1:332" s="31" customFormat="1" ht="94.5" x14ac:dyDescent="0.25">
      <c r="A557" s="677" t="str">
        <f>CONCATENATE(MUEBLES2[[#This Row],[No..]],"-",MUEBLES2[[#This Row],[No. Area ]],"-",MUEBLES2[[#This Row],[No. Del Bien ]],"-",MUEBLES2[[#This Row],[No. Consecutivo del Bien ]],"-",MUEBLES2[[#This Row],[No. de inventario]])</f>
        <v>01-16-136-001-0552</v>
      </c>
      <c r="B557" s="495"/>
      <c r="C557" s="495" t="s">
        <v>7275</v>
      </c>
      <c r="D557" s="494" t="s">
        <v>4060</v>
      </c>
      <c r="E557" s="495" t="str">
        <f>VLOOKUP(MUEBLES2[[#This Row],[No..]],EDIFICIOS[],2,FALSE)</f>
        <v>PALACIO MUNICIPAL</v>
      </c>
      <c r="F557" s="495" t="str">
        <f>VLOOKUP(MUEBLES2[[#This Row],[No..]],EDIFICIOS[],3,FALSE)</f>
        <v>PALACIO MUNICIPAL, S/N, COLONIA CENTRO</v>
      </c>
      <c r="G557" s="496" t="s">
        <v>4261</v>
      </c>
      <c r="H557" s="494" t="str">
        <f>VLOOKUP(MUEBLES2[[#This Row],[No. Area ]],AREAS[],2,FALSE)</f>
        <v xml:space="preserve">REGLAMENTOS Y ESPECTÁCULOS </v>
      </c>
      <c r="I557" s="496" t="str">
        <f>VLOOKUP(MUEBLES2[[#This Row],[No. Area ]],AREAS[],5,FALSE)</f>
        <v>LIC. ETZAEL MORENO SALVADOR</v>
      </c>
      <c r="J557" s="496">
        <v>41</v>
      </c>
      <c r="K557" s="494" t="str">
        <f>VLOOKUP(MUEBLES2[[#This Row],[Núm. De nomina]],PERSONAL[],2,FALSE)</f>
        <v>LIC. ETZAEL MORENO SALVADOR</v>
      </c>
      <c r="L557" s="496" t="str">
        <f>VLOOKUP(MUEBLES2[[#This Row],[Núm. De nomina]],PERSONAL[],3,FALSE)</f>
        <v xml:space="preserve">TITULAR </v>
      </c>
      <c r="M557" s="494" t="s">
        <v>4393</v>
      </c>
      <c r="N557" s="530" t="s">
        <v>4692</v>
      </c>
      <c r="O557" s="497" t="str">
        <f>VLOOKUP(MUEBLES2[[#This Row],[No. Del Bien ]],BIENES[],2,FALSE)</f>
        <v>FUMIGADOR</v>
      </c>
      <c r="P557" s="499" t="s">
        <v>1531</v>
      </c>
      <c r="Q557" s="529" t="s">
        <v>5494</v>
      </c>
      <c r="R557" s="494" t="s">
        <v>1454</v>
      </c>
      <c r="S557" s="494" t="s">
        <v>557</v>
      </c>
      <c r="T557" s="494">
        <v>24588</v>
      </c>
      <c r="U557" s="494"/>
      <c r="V557" s="532">
        <v>44369</v>
      </c>
      <c r="W557" s="528"/>
      <c r="X557" s="528"/>
      <c r="Y557" s="528"/>
      <c r="Z557" s="510" t="s">
        <v>1405</v>
      </c>
      <c r="AA557" s="510"/>
      <c r="AB557" s="702">
        <v>690.2</v>
      </c>
      <c r="AC557" s="600" t="s">
        <v>1530</v>
      </c>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c r="BC557" s="30"/>
      <c r="BD557" s="30"/>
      <c r="BE557" s="30"/>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0"/>
      <c r="CE557" s="30"/>
      <c r="CF557" s="30"/>
      <c r="CG557" s="30"/>
      <c r="CH557" s="30"/>
      <c r="CI557" s="30"/>
      <c r="CJ557" s="30"/>
      <c r="CK557" s="30"/>
      <c r="CL557" s="30"/>
      <c r="CM557" s="30"/>
      <c r="CN557" s="30"/>
      <c r="CO557" s="30"/>
      <c r="CP557" s="30"/>
      <c r="CQ557" s="30"/>
      <c r="CR557" s="30"/>
      <c r="CS557" s="30"/>
      <c r="CT557" s="30"/>
      <c r="CU557" s="30"/>
      <c r="CV557" s="30"/>
      <c r="CW557" s="30"/>
      <c r="CX557" s="30"/>
      <c r="CY557" s="30"/>
      <c r="CZ557" s="30"/>
      <c r="DA557" s="30"/>
      <c r="DB557" s="30"/>
      <c r="DC557" s="30"/>
      <c r="DD557" s="30"/>
      <c r="DE557" s="30"/>
      <c r="DF557" s="30"/>
      <c r="DG557" s="30"/>
      <c r="DH557" s="30"/>
      <c r="DI557" s="30"/>
      <c r="DJ557" s="30"/>
      <c r="DK557" s="30"/>
      <c r="DL557" s="30"/>
      <c r="DM557" s="30"/>
      <c r="DN557" s="30"/>
      <c r="DO557" s="30"/>
      <c r="DP557" s="30"/>
      <c r="DQ557" s="30"/>
      <c r="DR557" s="30"/>
      <c r="DS557" s="30"/>
      <c r="DT557" s="30"/>
      <c r="DU557" s="30"/>
      <c r="DV557" s="30"/>
      <c r="DW557" s="30"/>
      <c r="DX557" s="30"/>
      <c r="DY557" s="30"/>
      <c r="DZ557" s="30"/>
      <c r="EA557" s="30"/>
      <c r="EB557" s="30"/>
      <c r="EC557" s="30"/>
      <c r="ED557" s="30"/>
      <c r="EE557" s="30"/>
      <c r="EF557" s="30"/>
      <c r="EG557" s="30"/>
      <c r="EH557" s="30"/>
      <c r="EI557" s="30"/>
      <c r="EJ557" s="30"/>
      <c r="EK557" s="30"/>
      <c r="EL557" s="30"/>
      <c r="EM557" s="30"/>
      <c r="EN557" s="30"/>
      <c r="EO557" s="30"/>
      <c r="EP557" s="30"/>
      <c r="EQ557" s="30"/>
      <c r="ER557" s="30"/>
      <c r="ES557" s="30"/>
      <c r="ET557" s="30"/>
      <c r="EU557" s="30"/>
      <c r="EV557" s="30"/>
      <c r="EW557" s="30"/>
      <c r="EX557" s="30"/>
      <c r="EY557" s="30"/>
      <c r="EZ557" s="30"/>
      <c r="FA557" s="30"/>
      <c r="FB557" s="30"/>
      <c r="FC557" s="30"/>
      <c r="FD557" s="30"/>
      <c r="FE557" s="30"/>
      <c r="FF557" s="30"/>
      <c r="FG557" s="30"/>
      <c r="FH557" s="30"/>
      <c r="FI557" s="30"/>
      <c r="FJ557" s="30"/>
      <c r="FK557" s="30"/>
      <c r="FL557" s="30"/>
      <c r="FM557" s="30"/>
      <c r="FN557" s="30"/>
      <c r="FO557" s="30"/>
      <c r="FP557" s="30"/>
      <c r="FQ557" s="30"/>
      <c r="FR557" s="30"/>
      <c r="FS557" s="30"/>
      <c r="FT557" s="30"/>
      <c r="FU557" s="30"/>
      <c r="FV557" s="30"/>
      <c r="FW557" s="30"/>
      <c r="FX557" s="30"/>
      <c r="FY557" s="30"/>
      <c r="FZ557" s="30"/>
      <c r="GA557" s="30"/>
      <c r="GB557" s="30"/>
      <c r="GC557" s="30"/>
      <c r="GD557" s="30"/>
      <c r="GE557" s="30"/>
      <c r="GF557" s="30"/>
      <c r="GG557" s="30"/>
      <c r="GH557" s="30"/>
      <c r="GI557" s="30"/>
      <c r="GJ557" s="30"/>
      <c r="GK557" s="30"/>
      <c r="GL557" s="30"/>
      <c r="GM557" s="30"/>
      <c r="GN557" s="30"/>
      <c r="GO557" s="30"/>
      <c r="GP557" s="30"/>
      <c r="GQ557" s="30"/>
      <c r="GR557" s="30"/>
      <c r="GS557" s="30"/>
      <c r="GT557" s="30"/>
      <c r="GU557" s="30"/>
      <c r="GV557" s="30"/>
      <c r="GW557" s="30"/>
      <c r="GX557" s="30"/>
      <c r="GY557" s="30"/>
      <c r="GZ557" s="30"/>
      <c r="HA557" s="30"/>
      <c r="HB557" s="30"/>
      <c r="HC557" s="30"/>
      <c r="HD557" s="30"/>
      <c r="HE557" s="30"/>
      <c r="HF557" s="30"/>
      <c r="HG557" s="30"/>
      <c r="HH557" s="30"/>
      <c r="HI557" s="30"/>
      <c r="HJ557" s="30"/>
      <c r="HK557" s="30"/>
      <c r="HL557" s="30"/>
      <c r="HM557" s="30"/>
      <c r="HN557" s="30"/>
      <c r="HO557" s="30"/>
      <c r="HP557" s="30"/>
      <c r="HQ557" s="30"/>
      <c r="HR557" s="30"/>
      <c r="HS557" s="30"/>
      <c r="HT557" s="30"/>
      <c r="HU557" s="30"/>
      <c r="HV557" s="30"/>
      <c r="HW557" s="30"/>
      <c r="HX557" s="30"/>
      <c r="HY557" s="30"/>
      <c r="HZ557" s="30"/>
      <c r="IA557" s="30"/>
      <c r="IB557" s="30"/>
      <c r="IC557" s="30"/>
      <c r="ID557" s="30"/>
      <c r="IE557" s="30"/>
      <c r="IF557" s="30"/>
      <c r="IG557" s="30"/>
      <c r="IH557" s="30"/>
      <c r="II557" s="30"/>
      <c r="IJ557" s="30"/>
      <c r="IK557" s="30"/>
      <c r="IL557" s="30"/>
      <c r="IM557" s="30"/>
      <c r="IN557" s="30"/>
      <c r="IO557" s="30"/>
      <c r="IP557" s="30"/>
      <c r="IQ557" s="30"/>
      <c r="IR557" s="30"/>
      <c r="IS557" s="30"/>
      <c r="IT557" s="30"/>
      <c r="IU557" s="30"/>
      <c r="IV557" s="30"/>
      <c r="IW557" s="30"/>
      <c r="IX557" s="30"/>
      <c r="IY557" s="30"/>
      <c r="IZ557" s="30"/>
      <c r="JA557" s="30"/>
      <c r="JB557" s="30"/>
      <c r="JC557" s="30"/>
      <c r="JD557" s="30"/>
      <c r="JE557" s="30"/>
      <c r="JF557" s="30"/>
      <c r="JG557" s="30"/>
      <c r="JH557" s="30"/>
      <c r="JI557" s="30"/>
      <c r="JJ557" s="30"/>
      <c r="JK557" s="30"/>
      <c r="JL557" s="30"/>
      <c r="JM557" s="30"/>
      <c r="JN557" s="30"/>
      <c r="JO557" s="30"/>
      <c r="JP557" s="30"/>
      <c r="JQ557" s="30"/>
      <c r="JR557" s="30"/>
      <c r="JS557" s="30"/>
      <c r="JT557" s="30"/>
      <c r="JU557" s="30"/>
      <c r="JV557" s="30"/>
      <c r="JW557" s="30"/>
      <c r="JX557" s="30"/>
      <c r="JY557" s="30"/>
      <c r="JZ557" s="30"/>
      <c r="KA557" s="30"/>
      <c r="KB557" s="30"/>
      <c r="KC557" s="30"/>
      <c r="KD557" s="30"/>
      <c r="KE557" s="30"/>
      <c r="KF557" s="30"/>
      <c r="KG557" s="30"/>
      <c r="KH557" s="30"/>
      <c r="KI557" s="30"/>
      <c r="KJ557" s="30"/>
      <c r="KK557" s="30"/>
      <c r="KL557" s="30"/>
      <c r="KM557" s="30"/>
      <c r="KN557" s="30"/>
      <c r="KO557" s="30"/>
      <c r="KP557" s="30"/>
      <c r="KQ557" s="30"/>
      <c r="KR557" s="30"/>
      <c r="KS557" s="30"/>
      <c r="KT557" s="30"/>
      <c r="KU557" s="30"/>
      <c r="KV557" s="30"/>
      <c r="KW557" s="30"/>
      <c r="KX557" s="30"/>
      <c r="KY557" s="30"/>
      <c r="KZ557" s="30"/>
      <c r="LA557" s="30"/>
      <c r="LB557" s="30"/>
      <c r="LC557" s="30"/>
      <c r="LD557" s="30"/>
      <c r="LE557" s="30"/>
      <c r="LF557" s="30"/>
      <c r="LG557" s="30"/>
      <c r="LH557" s="30"/>
      <c r="LI557" s="30"/>
      <c r="LJ557" s="30"/>
      <c r="LK557" s="30"/>
      <c r="LL557" s="30"/>
      <c r="LM557" s="30"/>
      <c r="LN557" s="30"/>
      <c r="LO557" s="30"/>
      <c r="LP557" s="30"/>
      <c r="LQ557" s="30"/>
      <c r="LR557" s="30"/>
      <c r="LS557" s="30"/>
      <c r="LT557" s="30"/>
    </row>
    <row r="558" spans="1:332" s="31" customFormat="1" ht="189" x14ac:dyDescent="0.25">
      <c r="A558" s="677" t="str">
        <f>CONCATENATE(MUEBLES2[[#This Row],[No..]],"-",MUEBLES2[[#This Row],[No. Area ]],"-",MUEBLES2[[#This Row],[No. Del Bien ]],"-",MUEBLES2[[#This Row],[No. Consecutivo del Bien ]],"-",MUEBLES2[[#This Row],[No. de inventario]])</f>
        <v>01-32-019-001-0553</v>
      </c>
      <c r="B558" s="495"/>
      <c r="C558" s="495" t="s">
        <v>7276</v>
      </c>
      <c r="D558" s="494" t="s">
        <v>4060</v>
      </c>
      <c r="E558" s="495" t="str">
        <f>VLOOKUP(MUEBLES2[[#This Row],[No..]],EDIFICIOS[],2,FALSE)</f>
        <v>PALACIO MUNICIPAL</v>
      </c>
      <c r="F558" s="495" t="str">
        <f>VLOOKUP(MUEBLES2[[#This Row],[No..]],EDIFICIOS[],3,FALSE)</f>
        <v>PALACIO MUNICIPAL, S/N, COLONIA CENTRO</v>
      </c>
      <c r="G558" s="496" t="s">
        <v>4277</v>
      </c>
      <c r="H558" s="494" t="str">
        <f>VLOOKUP(MUEBLES2[[#This Row],[No. Area ]],AREAS[],2,FALSE)</f>
        <v xml:space="preserve">DESARROLLO ECONÓMICO Y PROYECTOS PRODUCTIVOS </v>
      </c>
      <c r="I558" s="496">
        <f>VLOOKUP(MUEBLES2[[#This Row],[No. Area ]],AREAS[],5,FALSE)</f>
        <v>0</v>
      </c>
      <c r="J558" s="496">
        <v>71</v>
      </c>
      <c r="K558" s="494" t="str">
        <f>VLOOKUP(MUEBLES2[[#This Row],[Núm. De nomina]],PERSONAL[],2,FALSE)</f>
        <v>C. GILBERTO ÁNGELES CORTÉS</v>
      </c>
      <c r="L558" s="496" t="str">
        <f>VLOOKUP(MUEBLES2[[#This Row],[Núm. De nomina]],PERSONAL[],3,FALSE)</f>
        <v xml:space="preserve">TITULAR </v>
      </c>
      <c r="M558" s="494" t="s">
        <v>4710</v>
      </c>
      <c r="N558" s="530" t="s">
        <v>4692</v>
      </c>
      <c r="O558" s="497" t="str">
        <f>VLOOKUP(MUEBLES2[[#This Row],[No. Del Bien ]],BIENES[],2,FALSE)</f>
        <v>AUDÍFONO CON MICRÓFONO (PC)</v>
      </c>
      <c r="P558" s="499" t="s">
        <v>1532</v>
      </c>
      <c r="Q558" s="529" t="s">
        <v>5495</v>
      </c>
      <c r="R558" s="494" t="s">
        <v>1533</v>
      </c>
      <c r="S558" s="494" t="s">
        <v>1534</v>
      </c>
      <c r="T558" s="494" t="s">
        <v>557</v>
      </c>
      <c r="U558" s="494"/>
      <c r="V558" s="532">
        <v>44286</v>
      </c>
      <c r="W558" s="528"/>
      <c r="X558" s="528"/>
      <c r="Y558" s="528"/>
      <c r="Z558" s="510" t="s">
        <v>1405</v>
      </c>
      <c r="AA558" s="510"/>
      <c r="AB558" s="702">
        <v>185</v>
      </c>
      <c r="AC558" s="600">
        <v>105</v>
      </c>
      <c r="AD558" s="30"/>
      <c r="AE558" s="30"/>
      <c r="AF558" s="30"/>
      <c r="AG558" s="30"/>
      <c r="AH558" s="30"/>
      <c r="AI558" s="30"/>
      <c r="AJ558" s="30"/>
      <c r="AK558" s="30"/>
      <c r="AL558" s="30"/>
      <c r="AM558" s="30"/>
      <c r="AN558" s="30"/>
      <c r="AO558" s="30"/>
      <c r="AP558" s="30"/>
      <c r="AQ558" s="30"/>
      <c r="AR558" s="30"/>
      <c r="AS558" s="30"/>
      <c r="AT558" s="30"/>
      <c r="AU558" s="30"/>
      <c r="AV558" s="30"/>
      <c r="AW558" s="30"/>
      <c r="AX558" s="30"/>
      <c r="AY558" s="30"/>
      <c r="AZ558" s="30"/>
      <c r="BA558" s="30"/>
      <c r="BB558" s="30"/>
      <c r="BC558" s="30"/>
      <c r="BD558" s="30"/>
      <c r="BE558" s="30"/>
      <c r="BF558" s="30"/>
      <c r="BG558" s="30"/>
      <c r="BH558" s="30"/>
      <c r="BI558" s="30"/>
      <c r="BJ558" s="30"/>
      <c r="BK558" s="30"/>
      <c r="BL558" s="30"/>
      <c r="BM558" s="30"/>
      <c r="BN558" s="30"/>
      <c r="BO558" s="30"/>
      <c r="BP558" s="30"/>
      <c r="BQ558" s="30"/>
      <c r="BR558" s="30"/>
      <c r="BS558" s="30"/>
      <c r="BT558" s="30"/>
      <c r="BU558" s="30"/>
      <c r="BV558" s="30"/>
      <c r="BW558" s="30"/>
      <c r="BX558" s="30"/>
      <c r="BY558" s="30"/>
      <c r="BZ558" s="30"/>
      <c r="CA558" s="30"/>
      <c r="CB558" s="30"/>
      <c r="CC558" s="30"/>
      <c r="CD558" s="30"/>
      <c r="CE558" s="30"/>
      <c r="CF558" s="30"/>
      <c r="CG558" s="30"/>
      <c r="CH558" s="30"/>
      <c r="CI558" s="30"/>
      <c r="CJ558" s="30"/>
      <c r="CK558" s="30"/>
      <c r="CL558" s="30"/>
      <c r="CM558" s="30"/>
      <c r="CN558" s="30"/>
      <c r="CO558" s="30"/>
      <c r="CP558" s="30"/>
      <c r="CQ558" s="30"/>
      <c r="CR558" s="30"/>
      <c r="CS558" s="30"/>
      <c r="CT558" s="30"/>
      <c r="CU558" s="30"/>
      <c r="CV558" s="30"/>
      <c r="CW558" s="30"/>
      <c r="CX558" s="30"/>
      <c r="CY558" s="30"/>
      <c r="CZ558" s="30"/>
      <c r="DA558" s="30"/>
      <c r="DB558" s="30"/>
      <c r="DC558" s="30"/>
      <c r="DD558" s="30"/>
      <c r="DE558" s="30"/>
      <c r="DF558" s="30"/>
      <c r="DG558" s="30"/>
      <c r="DH558" s="30"/>
      <c r="DI558" s="30"/>
      <c r="DJ558" s="30"/>
      <c r="DK558" s="30"/>
      <c r="DL558" s="30"/>
      <c r="DM558" s="30"/>
      <c r="DN558" s="30"/>
      <c r="DO558" s="30"/>
      <c r="DP558" s="30"/>
      <c r="DQ558" s="30"/>
      <c r="DR558" s="30"/>
      <c r="DS558" s="30"/>
      <c r="DT558" s="30"/>
      <c r="DU558" s="30"/>
      <c r="DV558" s="30"/>
      <c r="DW558" s="30"/>
      <c r="DX558" s="30"/>
      <c r="DY558" s="30"/>
      <c r="DZ558" s="30"/>
      <c r="EA558" s="30"/>
      <c r="EB558" s="30"/>
      <c r="EC558" s="30"/>
      <c r="ED558" s="30"/>
      <c r="EE558" s="30"/>
      <c r="EF558" s="30"/>
      <c r="EG558" s="30"/>
      <c r="EH558" s="30"/>
      <c r="EI558" s="30"/>
      <c r="EJ558" s="30"/>
      <c r="EK558" s="30"/>
      <c r="EL558" s="30"/>
      <c r="EM558" s="30"/>
      <c r="EN558" s="30"/>
      <c r="EO558" s="30"/>
      <c r="EP558" s="30"/>
      <c r="EQ558" s="30"/>
      <c r="ER558" s="30"/>
      <c r="ES558" s="30"/>
      <c r="ET558" s="30"/>
      <c r="EU558" s="30"/>
      <c r="EV558" s="30"/>
      <c r="EW558" s="30"/>
      <c r="EX558" s="30"/>
      <c r="EY558" s="30"/>
      <c r="EZ558" s="30"/>
      <c r="FA558" s="30"/>
      <c r="FB558" s="30"/>
      <c r="FC558" s="30"/>
      <c r="FD558" s="30"/>
      <c r="FE558" s="30"/>
      <c r="FF558" s="30"/>
      <c r="FG558" s="30"/>
      <c r="FH558" s="30"/>
      <c r="FI558" s="30"/>
      <c r="FJ558" s="30"/>
      <c r="FK558" s="30"/>
      <c r="FL558" s="30"/>
      <c r="FM558" s="30"/>
      <c r="FN558" s="30"/>
      <c r="FO558" s="30"/>
      <c r="FP558" s="30"/>
      <c r="FQ558" s="30"/>
      <c r="FR558" s="30"/>
      <c r="FS558" s="30"/>
      <c r="FT558" s="30"/>
      <c r="FU558" s="30"/>
      <c r="FV558" s="30"/>
      <c r="FW558" s="30"/>
      <c r="FX558" s="30"/>
      <c r="FY558" s="30"/>
      <c r="FZ558" s="30"/>
      <c r="GA558" s="30"/>
      <c r="GB558" s="30"/>
      <c r="GC558" s="30"/>
      <c r="GD558" s="30"/>
      <c r="GE558" s="30"/>
      <c r="GF558" s="30"/>
      <c r="GG558" s="30"/>
      <c r="GH558" s="30"/>
      <c r="GI558" s="30"/>
      <c r="GJ558" s="30"/>
      <c r="GK558" s="30"/>
      <c r="GL558" s="30"/>
      <c r="GM558" s="30"/>
      <c r="GN558" s="30"/>
      <c r="GO558" s="30"/>
      <c r="GP558" s="30"/>
      <c r="GQ558" s="30"/>
      <c r="GR558" s="30"/>
      <c r="GS558" s="30"/>
      <c r="GT558" s="30"/>
      <c r="GU558" s="30"/>
      <c r="GV558" s="30"/>
      <c r="GW558" s="30"/>
      <c r="GX558" s="30"/>
      <c r="GY558" s="30"/>
      <c r="GZ558" s="30"/>
      <c r="HA558" s="30"/>
      <c r="HB558" s="30"/>
      <c r="HC558" s="30"/>
      <c r="HD558" s="30"/>
      <c r="HE558" s="30"/>
      <c r="HF558" s="30"/>
      <c r="HG558" s="30"/>
      <c r="HH558" s="30"/>
      <c r="HI558" s="30"/>
      <c r="HJ558" s="30"/>
      <c r="HK558" s="30"/>
      <c r="HL558" s="30"/>
      <c r="HM558" s="30"/>
      <c r="HN558" s="30"/>
      <c r="HO558" s="30"/>
      <c r="HP558" s="30"/>
      <c r="HQ558" s="30"/>
      <c r="HR558" s="30"/>
      <c r="HS558" s="30"/>
      <c r="HT558" s="30"/>
      <c r="HU558" s="30"/>
      <c r="HV558" s="30"/>
      <c r="HW558" s="30"/>
      <c r="HX558" s="30"/>
      <c r="HY558" s="30"/>
      <c r="HZ558" s="30"/>
      <c r="IA558" s="30"/>
      <c r="IB558" s="30"/>
      <c r="IC558" s="30"/>
      <c r="ID558" s="30"/>
      <c r="IE558" s="30"/>
      <c r="IF558" s="30"/>
      <c r="IG558" s="30"/>
      <c r="IH558" s="30"/>
      <c r="II558" s="30"/>
      <c r="IJ558" s="30"/>
      <c r="IK558" s="30"/>
      <c r="IL558" s="30"/>
      <c r="IM558" s="30"/>
      <c r="IN558" s="30"/>
      <c r="IO558" s="30"/>
      <c r="IP558" s="30"/>
      <c r="IQ558" s="30"/>
      <c r="IR558" s="30"/>
      <c r="IS558" s="30"/>
      <c r="IT558" s="30"/>
      <c r="IU558" s="30"/>
      <c r="IV558" s="30"/>
      <c r="IW558" s="30"/>
      <c r="IX558" s="30"/>
      <c r="IY558" s="30"/>
      <c r="IZ558" s="30"/>
      <c r="JA558" s="30"/>
      <c r="JB558" s="30"/>
      <c r="JC558" s="30"/>
      <c r="JD558" s="30"/>
      <c r="JE558" s="30"/>
      <c r="JF558" s="30"/>
      <c r="JG558" s="30"/>
      <c r="JH558" s="30"/>
      <c r="JI558" s="30"/>
      <c r="JJ558" s="30"/>
      <c r="JK558" s="30"/>
      <c r="JL558" s="30"/>
      <c r="JM558" s="30"/>
      <c r="JN558" s="30"/>
      <c r="JO558" s="30"/>
      <c r="JP558" s="30"/>
      <c r="JQ558" s="30"/>
      <c r="JR558" s="30"/>
      <c r="JS558" s="30"/>
      <c r="JT558" s="30"/>
      <c r="JU558" s="30"/>
      <c r="JV558" s="30"/>
      <c r="JW558" s="30"/>
      <c r="JX558" s="30"/>
      <c r="JY558" s="30"/>
      <c r="JZ558" s="30"/>
      <c r="KA558" s="30"/>
      <c r="KB558" s="30"/>
      <c r="KC558" s="30"/>
      <c r="KD558" s="30"/>
      <c r="KE558" s="30"/>
      <c r="KF558" s="30"/>
      <c r="KG558" s="30"/>
      <c r="KH558" s="30"/>
      <c r="KI558" s="30"/>
      <c r="KJ558" s="30"/>
      <c r="KK558" s="30"/>
      <c r="KL558" s="30"/>
      <c r="KM558" s="30"/>
      <c r="KN558" s="30"/>
      <c r="KO558" s="30"/>
      <c r="KP558" s="30"/>
      <c r="KQ558" s="30"/>
      <c r="KR558" s="30"/>
      <c r="KS558" s="30"/>
      <c r="KT558" s="30"/>
      <c r="KU558" s="30"/>
      <c r="KV558" s="30"/>
      <c r="KW558" s="30"/>
      <c r="KX558" s="30"/>
      <c r="KY558" s="30"/>
      <c r="KZ558" s="30"/>
      <c r="LA558" s="30"/>
      <c r="LB558" s="30"/>
      <c r="LC558" s="30"/>
      <c r="LD558" s="30"/>
      <c r="LE558" s="30"/>
      <c r="LF558" s="30"/>
      <c r="LG558" s="30"/>
      <c r="LH558" s="30"/>
      <c r="LI558" s="30"/>
      <c r="LJ558" s="30"/>
      <c r="LK558" s="30"/>
      <c r="LL558" s="30"/>
      <c r="LM558" s="30"/>
      <c r="LN558" s="30"/>
      <c r="LO558" s="30"/>
      <c r="LP558" s="30"/>
      <c r="LQ558" s="30"/>
      <c r="LR558" s="30"/>
      <c r="LS558" s="30"/>
      <c r="LT558" s="30"/>
    </row>
    <row r="559" spans="1:332" s="31" customFormat="1" ht="189" x14ac:dyDescent="0.25">
      <c r="A559" s="677" t="str">
        <f>CONCATENATE(MUEBLES2[[#This Row],[No..]],"-",MUEBLES2[[#This Row],[No. Area ]],"-",MUEBLES2[[#This Row],[No. Del Bien ]],"-",MUEBLES2[[#This Row],[No. Consecutivo del Bien ]],"-",MUEBLES2[[#This Row],[No. de inventario]])</f>
        <v>01-09-019-002-0554</v>
      </c>
      <c r="B559" s="495"/>
      <c r="C559" s="495" t="s">
        <v>7277</v>
      </c>
      <c r="D559" s="494" t="s">
        <v>4060</v>
      </c>
      <c r="E559" s="495" t="str">
        <f>VLOOKUP(MUEBLES2[[#This Row],[No..]],EDIFICIOS[],2,FALSE)</f>
        <v>PALACIO MUNICIPAL</v>
      </c>
      <c r="F559" s="495" t="str">
        <f>VLOOKUP(MUEBLES2[[#This Row],[No..]],EDIFICIOS[],3,FALSE)</f>
        <v>PALACIO MUNICIPAL, S/N, COLONIA CENTRO</v>
      </c>
      <c r="G559" s="496" t="s">
        <v>4072</v>
      </c>
      <c r="H559" s="494" t="str">
        <f>VLOOKUP(MUEBLES2[[#This Row],[No. Area ]],AREAS[],2,FALSE)</f>
        <v xml:space="preserve">INSTANCIA MUNICIPAL PARA EL DESARROLLO DE LAS MUJERES </v>
      </c>
      <c r="I559" s="496" t="str">
        <f>VLOOKUP(MUEBLES2[[#This Row],[No. Area ]],AREAS[],5,FALSE)</f>
        <v>C. ELVIA GÓMEZ TINO</v>
      </c>
      <c r="J559" s="496">
        <v>117</v>
      </c>
      <c r="K559" s="494" t="str">
        <f>VLOOKUP(MUEBLES2[[#This Row],[Núm. De nomina]],PERSONAL[],2,FALSE)</f>
        <v>C. ELVIA GÓMEZ TINO</v>
      </c>
      <c r="L559" s="496" t="str">
        <f>VLOOKUP(MUEBLES2[[#This Row],[Núm. De nomina]],PERSONAL[],3,FALSE)</f>
        <v>TITULAR</v>
      </c>
      <c r="M559" s="494" t="s">
        <v>4710</v>
      </c>
      <c r="N559" s="530" t="s">
        <v>4693</v>
      </c>
      <c r="O559" s="497" t="str">
        <f>VLOOKUP(MUEBLES2[[#This Row],[No. Del Bien ]],BIENES[],2,FALSE)</f>
        <v>AUDÍFONO CON MICRÓFONO (PC)</v>
      </c>
      <c r="P559" s="499" t="s">
        <v>1532</v>
      </c>
      <c r="Q559" s="529" t="s">
        <v>5496</v>
      </c>
      <c r="R559" s="494" t="s">
        <v>1533</v>
      </c>
      <c r="S559" s="494" t="s">
        <v>1534</v>
      </c>
      <c r="T559" s="494" t="s">
        <v>557</v>
      </c>
      <c r="U559" s="494"/>
      <c r="V559" s="532">
        <v>44286</v>
      </c>
      <c r="W559" s="528"/>
      <c r="X559" s="528"/>
      <c r="Y559" s="528"/>
      <c r="Z559" s="510" t="s">
        <v>1405</v>
      </c>
      <c r="AA559" s="510"/>
      <c r="AB559" s="702">
        <v>185</v>
      </c>
      <c r="AC559" s="600">
        <v>105</v>
      </c>
      <c r="AD559" s="30"/>
      <c r="AE559" s="30"/>
      <c r="AF559" s="30"/>
      <c r="AG559" s="30"/>
      <c r="AH559" s="30"/>
      <c r="AI559" s="30"/>
      <c r="AJ559" s="30"/>
      <c r="AK559" s="30"/>
      <c r="AL559" s="30"/>
      <c r="AM559" s="30"/>
      <c r="AN559" s="30"/>
      <c r="AO559" s="30"/>
      <c r="AP559" s="30"/>
      <c r="AQ559" s="30"/>
      <c r="AR559" s="30"/>
      <c r="AS559" s="30"/>
      <c r="AT559" s="30"/>
      <c r="AU559" s="30"/>
      <c r="AV559" s="30"/>
      <c r="AW559" s="30"/>
      <c r="AX559" s="30"/>
      <c r="AY559" s="30"/>
      <c r="AZ559" s="30"/>
      <c r="BA559" s="30"/>
      <c r="BB559" s="30"/>
      <c r="BC559" s="30"/>
      <c r="BD559" s="30"/>
      <c r="BE559" s="30"/>
      <c r="BF559" s="30"/>
      <c r="BG559" s="30"/>
      <c r="BH559" s="30"/>
      <c r="BI559" s="30"/>
      <c r="BJ559" s="30"/>
      <c r="BK559" s="30"/>
      <c r="BL559" s="30"/>
      <c r="BM559" s="30"/>
      <c r="BN559" s="30"/>
      <c r="BO559" s="30"/>
      <c r="BP559" s="30"/>
      <c r="BQ559" s="30"/>
      <c r="BR559" s="30"/>
      <c r="BS559" s="30"/>
      <c r="BT559" s="30"/>
      <c r="BU559" s="30"/>
      <c r="BV559" s="30"/>
      <c r="BW559" s="30"/>
      <c r="BX559" s="30"/>
      <c r="BY559" s="30"/>
      <c r="BZ559" s="30"/>
      <c r="CA559" s="30"/>
      <c r="CB559" s="30"/>
      <c r="CC559" s="30"/>
      <c r="CD559" s="30"/>
      <c r="CE559" s="30"/>
      <c r="CF559" s="30"/>
      <c r="CG559" s="30"/>
      <c r="CH559" s="30"/>
      <c r="CI559" s="30"/>
      <c r="CJ559" s="30"/>
      <c r="CK559" s="30"/>
      <c r="CL559" s="30"/>
      <c r="CM559" s="30"/>
      <c r="CN559" s="30"/>
      <c r="CO559" s="30"/>
      <c r="CP559" s="30"/>
      <c r="CQ559" s="30"/>
      <c r="CR559" s="30"/>
      <c r="CS559" s="30"/>
      <c r="CT559" s="30"/>
      <c r="CU559" s="30"/>
      <c r="CV559" s="30"/>
      <c r="CW559" s="30"/>
      <c r="CX559" s="30"/>
      <c r="CY559" s="30"/>
      <c r="CZ559" s="30"/>
      <c r="DA559" s="30"/>
      <c r="DB559" s="30"/>
      <c r="DC559" s="30"/>
      <c r="DD559" s="30"/>
      <c r="DE559" s="30"/>
      <c r="DF559" s="30"/>
      <c r="DG559" s="30"/>
      <c r="DH559" s="30"/>
      <c r="DI559" s="30"/>
      <c r="DJ559" s="30"/>
      <c r="DK559" s="30"/>
      <c r="DL559" s="30"/>
      <c r="DM559" s="30"/>
      <c r="DN559" s="30"/>
      <c r="DO559" s="30"/>
      <c r="DP559" s="30"/>
      <c r="DQ559" s="30"/>
      <c r="DR559" s="30"/>
      <c r="DS559" s="30"/>
      <c r="DT559" s="30"/>
      <c r="DU559" s="30"/>
      <c r="DV559" s="30"/>
      <c r="DW559" s="30"/>
      <c r="DX559" s="30"/>
      <c r="DY559" s="30"/>
      <c r="DZ559" s="30"/>
      <c r="EA559" s="30"/>
      <c r="EB559" s="30"/>
      <c r="EC559" s="30"/>
      <c r="ED559" s="30"/>
      <c r="EE559" s="30"/>
      <c r="EF559" s="30"/>
      <c r="EG559" s="30"/>
      <c r="EH559" s="30"/>
      <c r="EI559" s="30"/>
      <c r="EJ559" s="30"/>
      <c r="EK559" s="30"/>
      <c r="EL559" s="30"/>
      <c r="EM559" s="30"/>
      <c r="EN559" s="30"/>
      <c r="EO559" s="30"/>
      <c r="EP559" s="30"/>
      <c r="EQ559" s="30"/>
      <c r="ER559" s="30"/>
      <c r="ES559" s="30"/>
      <c r="ET559" s="30"/>
      <c r="EU559" s="30"/>
      <c r="EV559" s="30"/>
      <c r="EW559" s="30"/>
      <c r="EX559" s="30"/>
      <c r="EY559" s="30"/>
      <c r="EZ559" s="30"/>
      <c r="FA559" s="30"/>
      <c r="FB559" s="30"/>
      <c r="FC559" s="30"/>
      <c r="FD559" s="30"/>
      <c r="FE559" s="30"/>
      <c r="FF559" s="30"/>
      <c r="FG559" s="30"/>
      <c r="FH559" s="30"/>
      <c r="FI559" s="30"/>
      <c r="FJ559" s="30"/>
      <c r="FK559" s="30"/>
      <c r="FL559" s="30"/>
      <c r="FM559" s="30"/>
      <c r="FN559" s="30"/>
      <c r="FO559" s="30"/>
      <c r="FP559" s="30"/>
      <c r="FQ559" s="30"/>
      <c r="FR559" s="30"/>
      <c r="FS559" s="30"/>
      <c r="FT559" s="30"/>
      <c r="FU559" s="30"/>
      <c r="FV559" s="30"/>
      <c r="FW559" s="30"/>
      <c r="FX559" s="30"/>
      <c r="FY559" s="30"/>
      <c r="FZ559" s="30"/>
      <c r="GA559" s="30"/>
      <c r="GB559" s="30"/>
      <c r="GC559" s="30"/>
      <c r="GD559" s="30"/>
      <c r="GE559" s="30"/>
      <c r="GF559" s="30"/>
      <c r="GG559" s="30"/>
      <c r="GH559" s="30"/>
      <c r="GI559" s="30"/>
      <c r="GJ559" s="30"/>
      <c r="GK559" s="30"/>
      <c r="GL559" s="30"/>
      <c r="GM559" s="30"/>
      <c r="GN559" s="30"/>
      <c r="GO559" s="30"/>
      <c r="GP559" s="30"/>
      <c r="GQ559" s="30"/>
      <c r="GR559" s="30"/>
      <c r="GS559" s="30"/>
      <c r="GT559" s="30"/>
      <c r="GU559" s="30"/>
      <c r="GV559" s="30"/>
      <c r="GW559" s="30"/>
      <c r="GX559" s="30"/>
      <c r="GY559" s="30"/>
      <c r="GZ559" s="30"/>
      <c r="HA559" s="30"/>
      <c r="HB559" s="30"/>
      <c r="HC559" s="30"/>
      <c r="HD559" s="30"/>
      <c r="HE559" s="30"/>
      <c r="HF559" s="30"/>
      <c r="HG559" s="30"/>
      <c r="HH559" s="30"/>
      <c r="HI559" s="30"/>
      <c r="HJ559" s="30"/>
      <c r="HK559" s="30"/>
      <c r="HL559" s="30"/>
      <c r="HM559" s="30"/>
      <c r="HN559" s="30"/>
      <c r="HO559" s="30"/>
      <c r="HP559" s="30"/>
      <c r="HQ559" s="30"/>
      <c r="HR559" s="30"/>
      <c r="HS559" s="30"/>
      <c r="HT559" s="30"/>
      <c r="HU559" s="30"/>
      <c r="HV559" s="30"/>
      <c r="HW559" s="30"/>
      <c r="HX559" s="30"/>
      <c r="HY559" s="30"/>
      <c r="HZ559" s="30"/>
      <c r="IA559" s="30"/>
      <c r="IB559" s="30"/>
      <c r="IC559" s="30"/>
      <c r="ID559" s="30"/>
      <c r="IE559" s="30"/>
      <c r="IF559" s="30"/>
      <c r="IG559" s="30"/>
      <c r="IH559" s="30"/>
      <c r="II559" s="30"/>
      <c r="IJ559" s="30"/>
      <c r="IK559" s="30"/>
      <c r="IL559" s="30"/>
      <c r="IM559" s="30"/>
      <c r="IN559" s="30"/>
      <c r="IO559" s="30"/>
      <c r="IP559" s="30"/>
      <c r="IQ559" s="30"/>
      <c r="IR559" s="30"/>
      <c r="IS559" s="30"/>
      <c r="IT559" s="30"/>
      <c r="IU559" s="30"/>
      <c r="IV559" s="30"/>
      <c r="IW559" s="30"/>
      <c r="IX559" s="30"/>
      <c r="IY559" s="30"/>
      <c r="IZ559" s="30"/>
      <c r="JA559" s="30"/>
      <c r="JB559" s="30"/>
      <c r="JC559" s="30"/>
      <c r="JD559" s="30"/>
      <c r="JE559" s="30"/>
      <c r="JF559" s="30"/>
      <c r="JG559" s="30"/>
      <c r="JH559" s="30"/>
      <c r="JI559" s="30"/>
      <c r="JJ559" s="30"/>
      <c r="JK559" s="30"/>
      <c r="JL559" s="30"/>
      <c r="JM559" s="30"/>
      <c r="JN559" s="30"/>
      <c r="JO559" s="30"/>
      <c r="JP559" s="30"/>
      <c r="JQ559" s="30"/>
      <c r="JR559" s="30"/>
      <c r="JS559" s="30"/>
      <c r="JT559" s="30"/>
      <c r="JU559" s="30"/>
      <c r="JV559" s="30"/>
      <c r="JW559" s="30"/>
      <c r="JX559" s="30"/>
      <c r="JY559" s="30"/>
      <c r="JZ559" s="30"/>
      <c r="KA559" s="30"/>
      <c r="KB559" s="30"/>
      <c r="KC559" s="30"/>
      <c r="KD559" s="30"/>
      <c r="KE559" s="30"/>
      <c r="KF559" s="30"/>
      <c r="KG559" s="30"/>
      <c r="KH559" s="30"/>
      <c r="KI559" s="30"/>
      <c r="KJ559" s="30"/>
      <c r="KK559" s="30"/>
      <c r="KL559" s="30"/>
      <c r="KM559" s="30"/>
      <c r="KN559" s="30"/>
      <c r="KO559" s="30"/>
      <c r="KP559" s="30"/>
      <c r="KQ559" s="30"/>
      <c r="KR559" s="30"/>
      <c r="KS559" s="30"/>
      <c r="KT559" s="30"/>
      <c r="KU559" s="30"/>
      <c r="KV559" s="30"/>
      <c r="KW559" s="30"/>
      <c r="KX559" s="30"/>
      <c r="KY559" s="30"/>
      <c r="KZ559" s="30"/>
      <c r="LA559" s="30"/>
      <c r="LB559" s="30"/>
      <c r="LC559" s="30"/>
      <c r="LD559" s="30"/>
      <c r="LE559" s="30"/>
      <c r="LF559" s="30"/>
      <c r="LG559" s="30"/>
      <c r="LH559" s="30"/>
      <c r="LI559" s="30"/>
      <c r="LJ559" s="30"/>
      <c r="LK559" s="30"/>
      <c r="LL559" s="30"/>
      <c r="LM559" s="30"/>
      <c r="LN559" s="30"/>
      <c r="LO559" s="30"/>
      <c r="LP559" s="30"/>
      <c r="LQ559" s="30"/>
      <c r="LR559" s="30"/>
      <c r="LS559" s="30"/>
      <c r="LT559" s="30"/>
    </row>
    <row r="560" spans="1:332" s="31" customFormat="1" ht="110.25" x14ac:dyDescent="0.25">
      <c r="A560" s="677" t="str">
        <f>CONCATENATE(MUEBLES2[[#This Row],[No..]],"-",MUEBLES2[[#This Row],[No. Area ]],"-",MUEBLES2[[#This Row],[No. Del Bien ]],"-",MUEBLES2[[#This Row],[No. Consecutivo del Bien ]],"-",MUEBLES2[[#This Row],[No. de inventario]])</f>
        <v>05-49-099-001-0555</v>
      </c>
      <c r="B560" s="495"/>
      <c r="C560" s="495" t="s">
        <v>7278</v>
      </c>
      <c r="D560" s="494" t="s">
        <v>4063</v>
      </c>
      <c r="E560" s="495" t="str">
        <f>VLOOKUP(MUEBLES2[[#This Row],[No..]],EDIFICIOS[],2,FALSE)</f>
        <v>SISTEMA MUNICIPAL DIF</v>
      </c>
      <c r="F560" s="495" t="str">
        <f>VLOOKUP(MUEBLES2[[#This Row],[No..]],EDIFICIOS[],3,FALSE)</f>
        <v>AV. REFORMA S/N, SECCIÓN NORTE, MANZANA 2, SANTIAGO DE ANAYA, HIDALGO</v>
      </c>
      <c r="G560" s="496" t="s">
        <v>4294</v>
      </c>
      <c r="H560" s="494" t="str">
        <f>VLOOKUP(MUEBLES2[[#This Row],[No. Area ]],AREAS[],2,FALSE)</f>
        <v xml:space="preserve">COORDINACION DEL SISTEMA </v>
      </c>
      <c r="I560" s="496" t="str">
        <f>VLOOKUP(MUEBLES2[[#This Row],[No. Area ]],AREAS[],5,FALSE)</f>
        <v>LIC. CRISTINA DOLORES MORENO</v>
      </c>
      <c r="J560" s="496">
        <v>70</v>
      </c>
      <c r="K560" s="494" t="str">
        <f>VLOOKUP(MUEBLES2[[#This Row],[Núm. De nomina]],PERSONAL[],2,FALSE)</f>
        <v>LIC. CRISTINA DOLORES MORENO</v>
      </c>
      <c r="L560" s="496" t="str">
        <f>VLOOKUP(MUEBLES2[[#This Row],[Núm. De nomina]],PERSONAL[],3,FALSE)</f>
        <v>COORDINADORA</v>
      </c>
      <c r="M560" s="494" t="s">
        <v>4790</v>
      </c>
      <c r="N560" s="530" t="s">
        <v>4692</v>
      </c>
      <c r="O560" s="497" t="str">
        <f>VLOOKUP(MUEBLES2[[#This Row],[No. Del Bien ]],BIENES[],2,FALSE)</f>
        <v>DISCO DURO</v>
      </c>
      <c r="P560" s="499" t="s">
        <v>1535</v>
      </c>
      <c r="Q560" s="529" t="s">
        <v>5497</v>
      </c>
      <c r="R560" s="494" t="s">
        <v>1536</v>
      </c>
      <c r="S560" s="494" t="s">
        <v>1537</v>
      </c>
      <c r="T560" s="494" t="s">
        <v>557</v>
      </c>
      <c r="U560" s="494"/>
      <c r="V560" s="532">
        <v>44362</v>
      </c>
      <c r="W560" s="528"/>
      <c r="X560" s="528"/>
      <c r="Y560" s="528"/>
      <c r="Z560" s="510" t="s">
        <v>1405</v>
      </c>
      <c r="AA560" s="510"/>
      <c r="AB560" s="702">
        <v>2199.9899999999998</v>
      </c>
      <c r="AC560" s="600">
        <v>127</v>
      </c>
      <c r="AD560" s="30"/>
      <c r="AE560" s="30"/>
      <c r="AF560" s="30"/>
      <c r="AG560" s="30"/>
      <c r="AH560" s="30"/>
      <c r="AI560" s="30"/>
      <c r="AJ560" s="30"/>
      <c r="AK560" s="30"/>
      <c r="AL560" s="30"/>
      <c r="AM560" s="30"/>
      <c r="AN560" s="30"/>
      <c r="AO560" s="30"/>
      <c r="AP560" s="30"/>
      <c r="AQ560" s="30"/>
      <c r="AR560" s="30"/>
      <c r="AS560" s="30"/>
      <c r="AT560" s="30"/>
      <c r="AU560" s="30"/>
      <c r="AV560" s="30"/>
      <c r="AW560" s="30"/>
      <c r="AX560" s="30"/>
      <c r="AY560" s="30"/>
      <c r="AZ560" s="30"/>
      <c r="BA560" s="30"/>
      <c r="BB560" s="30"/>
      <c r="BC560" s="30"/>
      <c r="BD560" s="30"/>
      <c r="BE560" s="30"/>
      <c r="BF560" s="30"/>
      <c r="BG560" s="30"/>
      <c r="BH560" s="30"/>
      <c r="BI560" s="30"/>
      <c r="BJ560" s="30"/>
      <c r="BK560" s="30"/>
      <c r="BL560" s="30"/>
      <c r="BM560" s="30"/>
      <c r="BN560" s="30"/>
      <c r="BO560" s="30"/>
      <c r="BP560" s="30"/>
      <c r="BQ560" s="30"/>
      <c r="BR560" s="30"/>
      <c r="BS560" s="30"/>
      <c r="BT560" s="30"/>
      <c r="BU560" s="30"/>
      <c r="BV560" s="30"/>
      <c r="BW560" s="30"/>
      <c r="BX560" s="30"/>
      <c r="BY560" s="30"/>
      <c r="BZ560" s="30"/>
      <c r="CA560" s="30"/>
      <c r="CB560" s="30"/>
      <c r="CC560" s="30"/>
      <c r="CD560" s="30"/>
      <c r="CE560" s="30"/>
      <c r="CF560" s="30"/>
      <c r="CG560" s="30"/>
      <c r="CH560" s="30"/>
      <c r="CI560" s="30"/>
      <c r="CJ560" s="30"/>
      <c r="CK560" s="30"/>
      <c r="CL560" s="30"/>
      <c r="CM560" s="30"/>
      <c r="CN560" s="30"/>
      <c r="CO560" s="30"/>
      <c r="CP560" s="30"/>
      <c r="CQ560" s="30"/>
      <c r="CR560" s="30"/>
      <c r="CS560" s="30"/>
      <c r="CT560" s="30"/>
      <c r="CU560" s="30"/>
      <c r="CV560" s="30"/>
      <c r="CW560" s="30"/>
      <c r="CX560" s="30"/>
      <c r="CY560" s="30"/>
      <c r="CZ560" s="30"/>
      <c r="DA560" s="30"/>
      <c r="DB560" s="30"/>
      <c r="DC560" s="30"/>
      <c r="DD560" s="30"/>
      <c r="DE560" s="30"/>
      <c r="DF560" s="30"/>
      <c r="DG560" s="30"/>
      <c r="DH560" s="30"/>
      <c r="DI560" s="30"/>
      <c r="DJ560" s="30"/>
      <c r="DK560" s="30"/>
      <c r="DL560" s="30"/>
      <c r="DM560" s="30"/>
      <c r="DN560" s="30"/>
      <c r="DO560" s="30"/>
      <c r="DP560" s="30"/>
      <c r="DQ560" s="30"/>
      <c r="DR560" s="30"/>
      <c r="DS560" s="30"/>
      <c r="DT560" s="30"/>
      <c r="DU560" s="30"/>
      <c r="DV560" s="30"/>
      <c r="DW560" s="30"/>
      <c r="DX560" s="30"/>
      <c r="DY560" s="30"/>
      <c r="DZ560" s="30"/>
      <c r="EA560" s="30"/>
      <c r="EB560" s="30"/>
      <c r="EC560" s="30"/>
      <c r="ED560" s="30"/>
      <c r="EE560" s="30"/>
      <c r="EF560" s="30"/>
      <c r="EG560" s="30"/>
      <c r="EH560" s="30"/>
      <c r="EI560" s="30"/>
      <c r="EJ560" s="30"/>
      <c r="EK560" s="30"/>
      <c r="EL560" s="30"/>
      <c r="EM560" s="30"/>
      <c r="EN560" s="30"/>
      <c r="EO560" s="30"/>
      <c r="EP560" s="30"/>
      <c r="EQ560" s="30"/>
      <c r="ER560" s="30"/>
      <c r="ES560" s="30"/>
      <c r="ET560" s="30"/>
      <c r="EU560" s="30"/>
      <c r="EV560" s="30"/>
      <c r="EW560" s="30"/>
      <c r="EX560" s="30"/>
      <c r="EY560" s="30"/>
      <c r="EZ560" s="30"/>
      <c r="FA560" s="30"/>
      <c r="FB560" s="30"/>
      <c r="FC560" s="30"/>
      <c r="FD560" s="30"/>
      <c r="FE560" s="30"/>
      <c r="FF560" s="30"/>
      <c r="FG560" s="30"/>
      <c r="FH560" s="30"/>
      <c r="FI560" s="30"/>
      <c r="FJ560" s="30"/>
      <c r="FK560" s="30"/>
      <c r="FL560" s="30"/>
      <c r="FM560" s="30"/>
      <c r="FN560" s="30"/>
      <c r="FO560" s="30"/>
      <c r="FP560" s="30"/>
      <c r="FQ560" s="30"/>
      <c r="FR560" s="30"/>
      <c r="FS560" s="30"/>
      <c r="FT560" s="30"/>
      <c r="FU560" s="30"/>
      <c r="FV560" s="30"/>
      <c r="FW560" s="30"/>
      <c r="FX560" s="30"/>
      <c r="FY560" s="30"/>
      <c r="FZ560" s="30"/>
      <c r="GA560" s="30"/>
      <c r="GB560" s="30"/>
      <c r="GC560" s="30"/>
      <c r="GD560" s="30"/>
      <c r="GE560" s="30"/>
      <c r="GF560" s="30"/>
      <c r="GG560" s="30"/>
      <c r="GH560" s="30"/>
      <c r="GI560" s="30"/>
      <c r="GJ560" s="30"/>
      <c r="GK560" s="30"/>
      <c r="GL560" s="30"/>
      <c r="GM560" s="30"/>
      <c r="GN560" s="30"/>
      <c r="GO560" s="30"/>
      <c r="GP560" s="30"/>
      <c r="GQ560" s="30"/>
      <c r="GR560" s="30"/>
      <c r="GS560" s="30"/>
      <c r="GT560" s="30"/>
      <c r="GU560" s="30"/>
      <c r="GV560" s="30"/>
      <c r="GW560" s="30"/>
      <c r="GX560" s="30"/>
      <c r="GY560" s="30"/>
      <c r="GZ560" s="30"/>
      <c r="HA560" s="30"/>
      <c r="HB560" s="30"/>
      <c r="HC560" s="30"/>
      <c r="HD560" s="30"/>
      <c r="HE560" s="30"/>
      <c r="HF560" s="30"/>
      <c r="HG560" s="30"/>
      <c r="HH560" s="30"/>
      <c r="HI560" s="30"/>
      <c r="HJ560" s="30"/>
      <c r="HK560" s="30"/>
      <c r="HL560" s="30"/>
      <c r="HM560" s="30"/>
      <c r="HN560" s="30"/>
      <c r="HO560" s="30"/>
      <c r="HP560" s="30"/>
      <c r="HQ560" s="30"/>
      <c r="HR560" s="30"/>
      <c r="HS560" s="30"/>
      <c r="HT560" s="30"/>
      <c r="HU560" s="30"/>
      <c r="HV560" s="30"/>
      <c r="HW560" s="30"/>
      <c r="HX560" s="30"/>
      <c r="HY560" s="30"/>
      <c r="HZ560" s="30"/>
      <c r="IA560" s="30"/>
      <c r="IB560" s="30"/>
      <c r="IC560" s="30"/>
      <c r="ID560" s="30"/>
      <c r="IE560" s="30"/>
      <c r="IF560" s="30"/>
      <c r="IG560" s="30"/>
      <c r="IH560" s="30"/>
      <c r="II560" s="30"/>
      <c r="IJ560" s="30"/>
      <c r="IK560" s="30"/>
      <c r="IL560" s="30"/>
      <c r="IM560" s="30"/>
      <c r="IN560" s="30"/>
      <c r="IO560" s="30"/>
      <c r="IP560" s="30"/>
      <c r="IQ560" s="30"/>
      <c r="IR560" s="30"/>
      <c r="IS560" s="30"/>
      <c r="IT560" s="30"/>
      <c r="IU560" s="30"/>
      <c r="IV560" s="30"/>
      <c r="IW560" s="30"/>
      <c r="IX560" s="30"/>
      <c r="IY560" s="30"/>
      <c r="IZ560" s="30"/>
      <c r="JA560" s="30"/>
      <c r="JB560" s="30"/>
      <c r="JC560" s="30"/>
      <c r="JD560" s="30"/>
      <c r="JE560" s="30"/>
      <c r="JF560" s="30"/>
      <c r="JG560" s="30"/>
      <c r="JH560" s="30"/>
      <c r="JI560" s="30"/>
      <c r="JJ560" s="30"/>
      <c r="JK560" s="30"/>
      <c r="JL560" s="30"/>
      <c r="JM560" s="30"/>
      <c r="JN560" s="30"/>
      <c r="JO560" s="30"/>
      <c r="JP560" s="30"/>
      <c r="JQ560" s="30"/>
      <c r="JR560" s="30"/>
      <c r="JS560" s="30"/>
      <c r="JT560" s="30"/>
      <c r="JU560" s="30"/>
      <c r="JV560" s="30"/>
      <c r="JW560" s="30"/>
      <c r="JX560" s="30"/>
      <c r="JY560" s="30"/>
      <c r="JZ560" s="30"/>
      <c r="KA560" s="30"/>
      <c r="KB560" s="30"/>
      <c r="KC560" s="30"/>
      <c r="KD560" s="30"/>
      <c r="KE560" s="30"/>
      <c r="KF560" s="30"/>
      <c r="KG560" s="30"/>
      <c r="KH560" s="30"/>
      <c r="KI560" s="30"/>
      <c r="KJ560" s="30"/>
      <c r="KK560" s="30"/>
      <c r="KL560" s="30"/>
      <c r="KM560" s="30"/>
      <c r="KN560" s="30"/>
      <c r="KO560" s="30"/>
      <c r="KP560" s="30"/>
      <c r="KQ560" s="30"/>
      <c r="KR560" s="30"/>
      <c r="KS560" s="30"/>
      <c r="KT560" s="30"/>
      <c r="KU560" s="30"/>
      <c r="KV560" s="30"/>
      <c r="KW560" s="30"/>
      <c r="KX560" s="30"/>
      <c r="KY560" s="30"/>
      <c r="KZ560" s="30"/>
      <c r="LA560" s="30"/>
      <c r="LB560" s="30"/>
      <c r="LC560" s="30"/>
      <c r="LD560" s="30"/>
      <c r="LE560" s="30"/>
      <c r="LF560" s="30"/>
      <c r="LG560" s="30"/>
      <c r="LH560" s="30"/>
      <c r="LI560" s="30"/>
      <c r="LJ560" s="30"/>
      <c r="LK560" s="30"/>
      <c r="LL560" s="30"/>
      <c r="LM560" s="30"/>
      <c r="LN560" s="30"/>
      <c r="LO560" s="30"/>
      <c r="LP560" s="30"/>
      <c r="LQ560" s="30"/>
      <c r="LR560" s="30"/>
      <c r="LS560" s="30"/>
      <c r="LT560" s="30"/>
    </row>
    <row r="561" spans="1:332" s="31" customFormat="1" ht="110.25" x14ac:dyDescent="0.25">
      <c r="A561" s="677" t="str">
        <f>CONCATENATE(MUEBLES2[[#This Row],[No..]],"-",MUEBLES2[[#This Row],[No. Area ]],"-",MUEBLES2[[#This Row],[No. Del Bien ]],"-",MUEBLES2[[#This Row],[No. Consecutivo del Bien ]],"-",MUEBLES2[[#This Row],[No. de inventario]])</f>
        <v>05-51-137-001-0556</v>
      </c>
      <c r="B561" s="495"/>
      <c r="C561" s="495" t="s">
        <v>7279</v>
      </c>
      <c r="D561" s="494" t="s">
        <v>4063</v>
      </c>
      <c r="E561" s="495" t="str">
        <f>VLOOKUP(MUEBLES2[[#This Row],[No..]],EDIFICIOS[],2,FALSE)</f>
        <v>SISTEMA MUNICIPAL DIF</v>
      </c>
      <c r="F561" s="495" t="str">
        <f>VLOOKUP(MUEBLES2[[#This Row],[No..]],EDIFICIOS[],3,FALSE)</f>
        <v>AV. REFORMA S/N, SECCIÓN NORTE, MANZANA 2, SANTIAGO DE ANAYA, HIDALGO</v>
      </c>
      <c r="G561" s="496" t="s">
        <v>4296</v>
      </c>
      <c r="H561" s="494" t="str">
        <f>VLOOKUP(MUEBLES2[[#This Row],[No. Area ]],AREAS[],2,FALSE)</f>
        <v>UNIDAD BÁSICA DE REHABILITACIÓN</v>
      </c>
      <c r="I561" s="496" t="str">
        <f>VLOOKUP(MUEBLES2[[#This Row],[No. Area ]],AREAS[],5,FALSE)</f>
        <v>C. BELEN GONZÁLEZ BARRERA</v>
      </c>
      <c r="J561" s="496">
        <v>119</v>
      </c>
      <c r="K561" s="494" t="str">
        <f>VLOOKUP(MUEBLES2[[#This Row],[Núm. De nomina]],PERSONAL[],2,FALSE)</f>
        <v>C. BELEN GONZÁLEZ BARRERA</v>
      </c>
      <c r="L561" s="496" t="str">
        <f>VLOOKUP(MUEBLES2[[#This Row],[Núm. De nomina]],PERSONAL[],3,FALSE)</f>
        <v xml:space="preserve">TITULAR </v>
      </c>
      <c r="M561" s="494" t="s">
        <v>4394</v>
      </c>
      <c r="N561" s="530" t="s">
        <v>4692</v>
      </c>
      <c r="O561" s="497" t="str">
        <f>VLOOKUP(MUEBLES2[[#This Row],[No. Del Bien ]],BIENES[],2,FALSE)</f>
        <v>GABINETE DENTAL</v>
      </c>
      <c r="P561" s="499" t="s">
        <v>1539</v>
      </c>
      <c r="Q561" s="529" t="s">
        <v>5498</v>
      </c>
      <c r="R561" s="494" t="s">
        <v>1540</v>
      </c>
      <c r="S561" s="494" t="s">
        <v>1541</v>
      </c>
      <c r="T561" s="494" t="s">
        <v>557</v>
      </c>
      <c r="U561" s="494"/>
      <c r="V561" s="532">
        <v>44218</v>
      </c>
      <c r="W561" s="528"/>
      <c r="X561" s="528"/>
      <c r="Y561" s="528"/>
      <c r="Z561" s="510" t="s">
        <v>1405</v>
      </c>
      <c r="AA561" s="510"/>
      <c r="AB561" s="702">
        <v>4400</v>
      </c>
      <c r="AC561" s="600">
        <v>213</v>
      </c>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c r="BC561" s="30"/>
      <c r="BD561" s="30"/>
      <c r="BE561" s="30"/>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0"/>
      <c r="CE561" s="30"/>
      <c r="CF561" s="30"/>
      <c r="CG561" s="30"/>
      <c r="CH561" s="30"/>
      <c r="CI561" s="30"/>
      <c r="CJ561" s="30"/>
      <c r="CK561" s="30"/>
      <c r="CL561" s="30"/>
      <c r="CM561" s="30"/>
      <c r="CN561" s="30"/>
      <c r="CO561" s="30"/>
      <c r="CP561" s="30"/>
      <c r="CQ561" s="30"/>
      <c r="CR561" s="30"/>
      <c r="CS561" s="30"/>
      <c r="CT561" s="30"/>
      <c r="CU561" s="30"/>
      <c r="CV561" s="30"/>
      <c r="CW561" s="30"/>
      <c r="CX561" s="30"/>
      <c r="CY561" s="30"/>
      <c r="CZ561" s="30"/>
      <c r="DA561" s="30"/>
      <c r="DB561" s="30"/>
      <c r="DC561" s="30"/>
      <c r="DD561" s="30"/>
      <c r="DE561" s="30"/>
      <c r="DF561" s="30"/>
      <c r="DG561" s="30"/>
      <c r="DH561" s="30"/>
      <c r="DI561" s="30"/>
      <c r="DJ561" s="30"/>
      <c r="DK561" s="30"/>
      <c r="DL561" s="30"/>
      <c r="DM561" s="30"/>
      <c r="DN561" s="30"/>
      <c r="DO561" s="30"/>
      <c r="DP561" s="30"/>
      <c r="DQ561" s="30"/>
      <c r="DR561" s="30"/>
      <c r="DS561" s="30"/>
      <c r="DT561" s="30"/>
      <c r="DU561" s="30"/>
      <c r="DV561" s="30"/>
      <c r="DW561" s="30"/>
      <c r="DX561" s="30"/>
      <c r="DY561" s="30"/>
      <c r="DZ561" s="30"/>
      <c r="EA561" s="30"/>
      <c r="EB561" s="30"/>
      <c r="EC561" s="30"/>
      <c r="ED561" s="30"/>
      <c r="EE561" s="30"/>
      <c r="EF561" s="30"/>
      <c r="EG561" s="30"/>
      <c r="EH561" s="30"/>
      <c r="EI561" s="30"/>
      <c r="EJ561" s="30"/>
      <c r="EK561" s="30"/>
      <c r="EL561" s="30"/>
      <c r="EM561" s="30"/>
      <c r="EN561" s="30"/>
      <c r="EO561" s="30"/>
      <c r="EP561" s="30"/>
      <c r="EQ561" s="30"/>
      <c r="ER561" s="30"/>
      <c r="ES561" s="30"/>
      <c r="ET561" s="30"/>
      <c r="EU561" s="30"/>
      <c r="EV561" s="30"/>
      <c r="EW561" s="30"/>
      <c r="EX561" s="30"/>
      <c r="EY561" s="30"/>
      <c r="EZ561" s="30"/>
      <c r="FA561" s="30"/>
      <c r="FB561" s="30"/>
      <c r="FC561" s="30"/>
      <c r="FD561" s="30"/>
      <c r="FE561" s="30"/>
      <c r="FF561" s="30"/>
      <c r="FG561" s="30"/>
      <c r="FH561" s="30"/>
      <c r="FI561" s="30"/>
      <c r="FJ561" s="30"/>
      <c r="FK561" s="30"/>
      <c r="FL561" s="30"/>
      <c r="FM561" s="30"/>
      <c r="FN561" s="30"/>
      <c r="FO561" s="30"/>
      <c r="FP561" s="30"/>
      <c r="FQ561" s="30"/>
      <c r="FR561" s="30"/>
      <c r="FS561" s="30"/>
      <c r="FT561" s="30"/>
      <c r="FU561" s="30"/>
      <c r="FV561" s="30"/>
      <c r="FW561" s="30"/>
      <c r="FX561" s="30"/>
      <c r="FY561" s="30"/>
      <c r="FZ561" s="30"/>
      <c r="GA561" s="30"/>
      <c r="GB561" s="30"/>
      <c r="GC561" s="30"/>
      <c r="GD561" s="30"/>
      <c r="GE561" s="30"/>
      <c r="GF561" s="30"/>
      <c r="GG561" s="30"/>
      <c r="GH561" s="30"/>
      <c r="GI561" s="30"/>
      <c r="GJ561" s="30"/>
      <c r="GK561" s="30"/>
      <c r="GL561" s="30"/>
      <c r="GM561" s="30"/>
      <c r="GN561" s="30"/>
      <c r="GO561" s="30"/>
      <c r="GP561" s="30"/>
      <c r="GQ561" s="30"/>
      <c r="GR561" s="30"/>
      <c r="GS561" s="30"/>
      <c r="GT561" s="30"/>
      <c r="GU561" s="30"/>
      <c r="GV561" s="30"/>
      <c r="GW561" s="30"/>
      <c r="GX561" s="30"/>
      <c r="GY561" s="30"/>
      <c r="GZ561" s="30"/>
      <c r="HA561" s="30"/>
      <c r="HB561" s="30"/>
      <c r="HC561" s="30"/>
      <c r="HD561" s="30"/>
      <c r="HE561" s="30"/>
      <c r="HF561" s="30"/>
      <c r="HG561" s="30"/>
      <c r="HH561" s="30"/>
      <c r="HI561" s="30"/>
      <c r="HJ561" s="30"/>
      <c r="HK561" s="30"/>
      <c r="HL561" s="30"/>
      <c r="HM561" s="30"/>
      <c r="HN561" s="30"/>
      <c r="HO561" s="30"/>
      <c r="HP561" s="30"/>
      <c r="HQ561" s="30"/>
      <c r="HR561" s="30"/>
      <c r="HS561" s="30"/>
      <c r="HT561" s="30"/>
      <c r="HU561" s="30"/>
      <c r="HV561" s="30"/>
      <c r="HW561" s="30"/>
      <c r="HX561" s="30"/>
      <c r="HY561" s="30"/>
      <c r="HZ561" s="30"/>
      <c r="IA561" s="30"/>
      <c r="IB561" s="30"/>
      <c r="IC561" s="30"/>
      <c r="ID561" s="30"/>
      <c r="IE561" s="30"/>
      <c r="IF561" s="30"/>
      <c r="IG561" s="30"/>
      <c r="IH561" s="30"/>
      <c r="II561" s="30"/>
      <c r="IJ561" s="30"/>
      <c r="IK561" s="30"/>
      <c r="IL561" s="30"/>
      <c r="IM561" s="30"/>
      <c r="IN561" s="30"/>
      <c r="IO561" s="30"/>
      <c r="IP561" s="30"/>
      <c r="IQ561" s="30"/>
      <c r="IR561" s="30"/>
      <c r="IS561" s="30"/>
      <c r="IT561" s="30"/>
      <c r="IU561" s="30"/>
      <c r="IV561" s="30"/>
      <c r="IW561" s="30"/>
      <c r="IX561" s="30"/>
      <c r="IY561" s="30"/>
      <c r="IZ561" s="30"/>
      <c r="JA561" s="30"/>
      <c r="JB561" s="30"/>
      <c r="JC561" s="30"/>
      <c r="JD561" s="30"/>
      <c r="JE561" s="30"/>
      <c r="JF561" s="30"/>
      <c r="JG561" s="30"/>
      <c r="JH561" s="30"/>
      <c r="JI561" s="30"/>
      <c r="JJ561" s="30"/>
      <c r="JK561" s="30"/>
      <c r="JL561" s="30"/>
      <c r="JM561" s="30"/>
      <c r="JN561" s="30"/>
      <c r="JO561" s="30"/>
      <c r="JP561" s="30"/>
      <c r="JQ561" s="30"/>
      <c r="JR561" s="30"/>
      <c r="JS561" s="30"/>
      <c r="JT561" s="30"/>
      <c r="JU561" s="30"/>
      <c r="JV561" s="30"/>
      <c r="JW561" s="30"/>
      <c r="JX561" s="30"/>
      <c r="JY561" s="30"/>
      <c r="JZ561" s="30"/>
      <c r="KA561" s="30"/>
      <c r="KB561" s="30"/>
      <c r="KC561" s="30"/>
      <c r="KD561" s="30"/>
      <c r="KE561" s="30"/>
      <c r="KF561" s="30"/>
      <c r="KG561" s="30"/>
      <c r="KH561" s="30"/>
      <c r="KI561" s="30"/>
      <c r="KJ561" s="30"/>
      <c r="KK561" s="30"/>
      <c r="KL561" s="30"/>
      <c r="KM561" s="30"/>
      <c r="KN561" s="30"/>
      <c r="KO561" s="30"/>
      <c r="KP561" s="30"/>
      <c r="KQ561" s="30"/>
      <c r="KR561" s="30"/>
      <c r="KS561" s="30"/>
      <c r="KT561" s="30"/>
      <c r="KU561" s="30"/>
      <c r="KV561" s="30"/>
      <c r="KW561" s="30"/>
      <c r="KX561" s="30"/>
      <c r="KY561" s="30"/>
      <c r="KZ561" s="30"/>
      <c r="LA561" s="30"/>
      <c r="LB561" s="30"/>
      <c r="LC561" s="30"/>
      <c r="LD561" s="30"/>
      <c r="LE561" s="30"/>
      <c r="LF561" s="30"/>
      <c r="LG561" s="30"/>
      <c r="LH561" s="30"/>
      <c r="LI561" s="30"/>
      <c r="LJ561" s="30"/>
      <c r="LK561" s="30"/>
      <c r="LL561" s="30"/>
      <c r="LM561" s="30"/>
      <c r="LN561" s="30"/>
      <c r="LO561" s="30"/>
      <c r="LP561" s="30"/>
      <c r="LQ561" s="30"/>
      <c r="LR561" s="30"/>
      <c r="LS561" s="30"/>
      <c r="LT561" s="30"/>
    </row>
    <row r="562" spans="1:332" s="31" customFormat="1" ht="110.25" x14ac:dyDescent="0.25">
      <c r="A562" s="677" t="str">
        <f>CONCATENATE(MUEBLES2[[#This Row],[No..]],"-",MUEBLES2[[#This Row],[No. Area ]],"-",MUEBLES2[[#This Row],[No. Del Bien ]],"-",MUEBLES2[[#This Row],[No. Consecutivo del Bien ]],"-",MUEBLES2[[#This Row],[No. de inventario]])</f>
        <v>05-51-137-002-0557</v>
      </c>
      <c r="B562" s="495"/>
      <c r="C562" s="495" t="s">
        <v>7280</v>
      </c>
      <c r="D562" s="494" t="s">
        <v>4063</v>
      </c>
      <c r="E562" s="495" t="str">
        <f>VLOOKUP(MUEBLES2[[#This Row],[No..]],EDIFICIOS[],2,FALSE)</f>
        <v>SISTEMA MUNICIPAL DIF</v>
      </c>
      <c r="F562" s="495" t="str">
        <f>VLOOKUP(MUEBLES2[[#This Row],[No..]],EDIFICIOS[],3,FALSE)</f>
        <v>AV. REFORMA S/N, SECCIÓN NORTE, MANZANA 2, SANTIAGO DE ANAYA, HIDALGO</v>
      </c>
      <c r="G562" s="496" t="s">
        <v>4296</v>
      </c>
      <c r="H562" s="494" t="str">
        <f>VLOOKUP(MUEBLES2[[#This Row],[No. Area ]],AREAS[],2,FALSE)</f>
        <v>UNIDAD BÁSICA DE REHABILITACIÓN</v>
      </c>
      <c r="I562" s="496" t="str">
        <f>VLOOKUP(MUEBLES2[[#This Row],[No. Area ]],AREAS[],5,FALSE)</f>
        <v>C. BELEN GONZÁLEZ BARRERA</v>
      </c>
      <c r="J562" s="496"/>
      <c r="K562" s="494" t="e">
        <f>VLOOKUP(MUEBLES2[[#This Row],[Núm. De nomina]],PERSONAL[],2,FALSE)</f>
        <v>#N/A</v>
      </c>
      <c r="L562" s="496" t="e">
        <f>VLOOKUP(MUEBLES2[[#This Row],[Núm. De nomina]],PERSONAL[],3,FALSE)</f>
        <v>#N/A</v>
      </c>
      <c r="M562" s="494" t="s">
        <v>4394</v>
      </c>
      <c r="N562" s="530" t="s">
        <v>4693</v>
      </c>
      <c r="O562" s="497" t="str">
        <f>VLOOKUP(MUEBLES2[[#This Row],[No. Del Bien ]],BIENES[],2,FALSE)</f>
        <v>GABINETE DENTAL</v>
      </c>
      <c r="P562" s="499" t="s">
        <v>1542</v>
      </c>
      <c r="Q562" s="529" t="s">
        <v>5499</v>
      </c>
      <c r="R562" s="494" t="s">
        <v>1540</v>
      </c>
      <c r="S562" s="494" t="s">
        <v>1541</v>
      </c>
      <c r="T562" s="494" t="s">
        <v>557</v>
      </c>
      <c r="U562" s="494"/>
      <c r="V562" s="532">
        <v>44218</v>
      </c>
      <c r="W562" s="528"/>
      <c r="X562" s="528"/>
      <c r="Y562" s="528"/>
      <c r="Z562" s="510" t="s">
        <v>1405</v>
      </c>
      <c r="AA562" s="510"/>
      <c r="AB562" s="702">
        <v>8990</v>
      </c>
      <c r="AC562" s="600">
        <v>212</v>
      </c>
      <c r="AD562" s="30"/>
      <c r="AE562" s="30"/>
      <c r="AF562" s="30"/>
      <c r="AG562" s="30"/>
      <c r="AH562" s="30"/>
      <c r="AI562" s="30"/>
      <c r="AJ562" s="30"/>
      <c r="AK562" s="30"/>
      <c r="AL562" s="30"/>
      <c r="AM562" s="30"/>
      <c r="AN562" s="30"/>
      <c r="AO562" s="30"/>
      <c r="AP562" s="30"/>
      <c r="AQ562" s="30"/>
      <c r="AR562" s="30"/>
      <c r="AS562" s="30"/>
      <c r="AT562" s="30"/>
      <c r="AU562" s="30"/>
      <c r="AV562" s="30"/>
      <c r="AW562" s="30"/>
      <c r="AX562" s="30"/>
      <c r="AY562" s="30"/>
      <c r="AZ562" s="30"/>
      <c r="BA562" s="30"/>
      <c r="BB562" s="30"/>
      <c r="BC562" s="30"/>
      <c r="BD562" s="30"/>
      <c r="BE562" s="30"/>
      <c r="BF562" s="30"/>
      <c r="BG562" s="30"/>
      <c r="BH562" s="30"/>
      <c r="BI562" s="30"/>
      <c r="BJ562" s="30"/>
      <c r="BK562" s="30"/>
      <c r="BL562" s="30"/>
      <c r="BM562" s="30"/>
      <c r="BN562" s="30"/>
      <c r="BO562" s="30"/>
      <c r="BP562" s="30"/>
      <c r="BQ562" s="30"/>
      <c r="BR562" s="30"/>
      <c r="BS562" s="30"/>
      <c r="BT562" s="30"/>
      <c r="BU562" s="30"/>
      <c r="BV562" s="30"/>
      <c r="BW562" s="30"/>
      <c r="BX562" s="30"/>
      <c r="BY562" s="30"/>
      <c r="BZ562" s="30"/>
      <c r="CA562" s="30"/>
      <c r="CB562" s="30"/>
      <c r="CC562" s="30"/>
      <c r="CD562" s="30"/>
      <c r="CE562" s="30"/>
      <c r="CF562" s="30"/>
      <c r="CG562" s="30"/>
      <c r="CH562" s="30"/>
      <c r="CI562" s="30"/>
      <c r="CJ562" s="30"/>
      <c r="CK562" s="30"/>
      <c r="CL562" s="30"/>
      <c r="CM562" s="30"/>
      <c r="CN562" s="30"/>
      <c r="CO562" s="30"/>
      <c r="CP562" s="30"/>
      <c r="CQ562" s="30"/>
      <c r="CR562" s="30"/>
      <c r="CS562" s="30"/>
      <c r="CT562" s="30"/>
      <c r="CU562" s="30"/>
      <c r="CV562" s="30"/>
      <c r="CW562" s="30"/>
      <c r="CX562" s="30"/>
      <c r="CY562" s="30"/>
      <c r="CZ562" s="30"/>
      <c r="DA562" s="30"/>
      <c r="DB562" s="30"/>
      <c r="DC562" s="30"/>
      <c r="DD562" s="30"/>
      <c r="DE562" s="30"/>
      <c r="DF562" s="30"/>
      <c r="DG562" s="30"/>
      <c r="DH562" s="30"/>
      <c r="DI562" s="30"/>
      <c r="DJ562" s="30"/>
      <c r="DK562" s="30"/>
      <c r="DL562" s="30"/>
      <c r="DM562" s="30"/>
      <c r="DN562" s="30"/>
      <c r="DO562" s="30"/>
      <c r="DP562" s="30"/>
      <c r="DQ562" s="30"/>
      <c r="DR562" s="30"/>
      <c r="DS562" s="30"/>
      <c r="DT562" s="30"/>
      <c r="DU562" s="30"/>
      <c r="DV562" s="30"/>
      <c r="DW562" s="30"/>
      <c r="DX562" s="30"/>
      <c r="DY562" s="30"/>
      <c r="DZ562" s="30"/>
      <c r="EA562" s="30"/>
      <c r="EB562" s="30"/>
      <c r="EC562" s="30"/>
      <c r="ED562" s="30"/>
      <c r="EE562" s="30"/>
      <c r="EF562" s="30"/>
      <c r="EG562" s="30"/>
      <c r="EH562" s="30"/>
      <c r="EI562" s="30"/>
      <c r="EJ562" s="30"/>
      <c r="EK562" s="30"/>
      <c r="EL562" s="30"/>
      <c r="EM562" s="30"/>
      <c r="EN562" s="30"/>
      <c r="EO562" s="30"/>
      <c r="EP562" s="30"/>
      <c r="EQ562" s="30"/>
      <c r="ER562" s="30"/>
      <c r="ES562" s="30"/>
      <c r="ET562" s="30"/>
      <c r="EU562" s="30"/>
      <c r="EV562" s="30"/>
      <c r="EW562" s="30"/>
      <c r="EX562" s="30"/>
      <c r="EY562" s="30"/>
      <c r="EZ562" s="30"/>
      <c r="FA562" s="30"/>
      <c r="FB562" s="30"/>
      <c r="FC562" s="30"/>
      <c r="FD562" s="30"/>
      <c r="FE562" s="30"/>
      <c r="FF562" s="30"/>
      <c r="FG562" s="30"/>
      <c r="FH562" s="30"/>
      <c r="FI562" s="30"/>
      <c r="FJ562" s="30"/>
      <c r="FK562" s="30"/>
      <c r="FL562" s="30"/>
      <c r="FM562" s="30"/>
      <c r="FN562" s="30"/>
      <c r="FO562" s="30"/>
      <c r="FP562" s="30"/>
      <c r="FQ562" s="30"/>
      <c r="FR562" s="30"/>
      <c r="FS562" s="30"/>
      <c r="FT562" s="30"/>
      <c r="FU562" s="30"/>
      <c r="FV562" s="30"/>
      <c r="FW562" s="30"/>
      <c r="FX562" s="30"/>
      <c r="FY562" s="30"/>
      <c r="FZ562" s="30"/>
      <c r="GA562" s="30"/>
      <c r="GB562" s="30"/>
      <c r="GC562" s="30"/>
      <c r="GD562" s="30"/>
      <c r="GE562" s="30"/>
      <c r="GF562" s="30"/>
      <c r="GG562" s="30"/>
      <c r="GH562" s="30"/>
      <c r="GI562" s="30"/>
      <c r="GJ562" s="30"/>
      <c r="GK562" s="30"/>
      <c r="GL562" s="30"/>
      <c r="GM562" s="30"/>
      <c r="GN562" s="30"/>
      <c r="GO562" s="30"/>
      <c r="GP562" s="30"/>
      <c r="GQ562" s="30"/>
      <c r="GR562" s="30"/>
      <c r="GS562" s="30"/>
      <c r="GT562" s="30"/>
      <c r="GU562" s="30"/>
      <c r="GV562" s="30"/>
      <c r="GW562" s="30"/>
      <c r="GX562" s="30"/>
      <c r="GY562" s="30"/>
      <c r="GZ562" s="30"/>
      <c r="HA562" s="30"/>
      <c r="HB562" s="30"/>
      <c r="HC562" s="30"/>
      <c r="HD562" s="30"/>
      <c r="HE562" s="30"/>
      <c r="HF562" s="30"/>
      <c r="HG562" s="30"/>
      <c r="HH562" s="30"/>
      <c r="HI562" s="30"/>
      <c r="HJ562" s="30"/>
      <c r="HK562" s="30"/>
      <c r="HL562" s="30"/>
      <c r="HM562" s="30"/>
      <c r="HN562" s="30"/>
      <c r="HO562" s="30"/>
      <c r="HP562" s="30"/>
      <c r="HQ562" s="30"/>
      <c r="HR562" s="30"/>
      <c r="HS562" s="30"/>
      <c r="HT562" s="30"/>
      <c r="HU562" s="30"/>
      <c r="HV562" s="30"/>
      <c r="HW562" s="30"/>
      <c r="HX562" s="30"/>
      <c r="HY562" s="30"/>
      <c r="HZ562" s="30"/>
      <c r="IA562" s="30"/>
      <c r="IB562" s="30"/>
      <c r="IC562" s="30"/>
      <c r="ID562" s="30"/>
      <c r="IE562" s="30"/>
      <c r="IF562" s="30"/>
      <c r="IG562" s="30"/>
      <c r="IH562" s="30"/>
      <c r="II562" s="30"/>
      <c r="IJ562" s="30"/>
      <c r="IK562" s="30"/>
      <c r="IL562" s="30"/>
      <c r="IM562" s="30"/>
      <c r="IN562" s="30"/>
      <c r="IO562" s="30"/>
      <c r="IP562" s="30"/>
      <c r="IQ562" s="30"/>
      <c r="IR562" s="30"/>
      <c r="IS562" s="30"/>
      <c r="IT562" s="30"/>
      <c r="IU562" s="30"/>
      <c r="IV562" s="30"/>
      <c r="IW562" s="30"/>
      <c r="IX562" s="30"/>
      <c r="IY562" s="30"/>
      <c r="IZ562" s="30"/>
      <c r="JA562" s="30"/>
      <c r="JB562" s="30"/>
      <c r="JC562" s="30"/>
      <c r="JD562" s="30"/>
      <c r="JE562" s="30"/>
      <c r="JF562" s="30"/>
      <c r="JG562" s="30"/>
      <c r="JH562" s="30"/>
      <c r="JI562" s="30"/>
      <c r="JJ562" s="30"/>
      <c r="JK562" s="30"/>
      <c r="JL562" s="30"/>
      <c r="JM562" s="30"/>
      <c r="JN562" s="30"/>
      <c r="JO562" s="30"/>
      <c r="JP562" s="30"/>
      <c r="JQ562" s="30"/>
      <c r="JR562" s="30"/>
      <c r="JS562" s="30"/>
      <c r="JT562" s="30"/>
      <c r="JU562" s="30"/>
      <c r="JV562" s="30"/>
      <c r="JW562" s="30"/>
      <c r="JX562" s="30"/>
      <c r="JY562" s="30"/>
      <c r="JZ562" s="30"/>
      <c r="KA562" s="30"/>
      <c r="KB562" s="30"/>
      <c r="KC562" s="30"/>
      <c r="KD562" s="30"/>
      <c r="KE562" s="30"/>
      <c r="KF562" s="30"/>
      <c r="KG562" s="30"/>
      <c r="KH562" s="30"/>
      <c r="KI562" s="30"/>
      <c r="KJ562" s="30"/>
      <c r="KK562" s="30"/>
      <c r="KL562" s="30"/>
      <c r="KM562" s="30"/>
      <c r="KN562" s="30"/>
      <c r="KO562" s="30"/>
      <c r="KP562" s="30"/>
      <c r="KQ562" s="30"/>
      <c r="KR562" s="30"/>
      <c r="KS562" s="30"/>
      <c r="KT562" s="30"/>
      <c r="KU562" s="30"/>
      <c r="KV562" s="30"/>
      <c r="KW562" s="30"/>
      <c r="KX562" s="30"/>
      <c r="KY562" s="30"/>
      <c r="KZ562" s="30"/>
      <c r="LA562" s="30"/>
      <c r="LB562" s="30"/>
      <c r="LC562" s="30"/>
      <c r="LD562" s="30"/>
      <c r="LE562" s="30"/>
      <c r="LF562" s="30"/>
      <c r="LG562" s="30"/>
      <c r="LH562" s="30"/>
      <c r="LI562" s="30"/>
      <c r="LJ562" s="30"/>
      <c r="LK562" s="30"/>
      <c r="LL562" s="30"/>
      <c r="LM562" s="30"/>
      <c r="LN562" s="30"/>
      <c r="LO562" s="30"/>
      <c r="LP562" s="30"/>
      <c r="LQ562" s="30"/>
      <c r="LR562" s="30"/>
      <c r="LS562" s="30"/>
      <c r="LT562" s="30"/>
    </row>
    <row r="563" spans="1:332" s="31" customFormat="1" ht="157.5" x14ac:dyDescent="0.25">
      <c r="A563" s="677" t="str">
        <f>CONCATENATE(MUEBLES2[[#This Row],[No..]],"-",MUEBLES2[[#This Row],[No. Area ]],"-",MUEBLES2[[#This Row],[No. Del Bien ]],"-",MUEBLES2[[#This Row],[No. Consecutivo del Bien ]],"-",MUEBLES2[[#This Row],[No. de inventario]])</f>
        <v>05-51-046-002-0558</v>
      </c>
      <c r="B563" s="495"/>
      <c r="C563" s="495" t="s">
        <v>7281</v>
      </c>
      <c r="D563" s="494" t="s">
        <v>4063</v>
      </c>
      <c r="E563" s="495" t="str">
        <f>VLOOKUP(MUEBLES2[[#This Row],[No..]],EDIFICIOS[],2,FALSE)</f>
        <v>SISTEMA MUNICIPAL DIF</v>
      </c>
      <c r="F563" s="495" t="str">
        <f>VLOOKUP(MUEBLES2[[#This Row],[No..]],EDIFICIOS[],3,FALSE)</f>
        <v>AV. REFORMA S/N, SECCIÓN NORTE, MANZANA 2, SANTIAGO DE ANAYA, HIDALGO</v>
      </c>
      <c r="G563" s="496" t="s">
        <v>4296</v>
      </c>
      <c r="H563" s="494" t="str">
        <f>VLOOKUP(MUEBLES2[[#This Row],[No. Area ]],AREAS[],2,FALSE)</f>
        <v>UNIDAD BÁSICA DE REHABILITACIÓN</v>
      </c>
      <c r="I563" s="496" t="str">
        <f>VLOOKUP(MUEBLES2[[#This Row],[No. Area ]],AREAS[],5,FALSE)</f>
        <v>C. BELEN GONZÁLEZ BARRERA</v>
      </c>
      <c r="J563" s="496"/>
      <c r="K563" s="494" t="e">
        <f>VLOOKUP(MUEBLES2[[#This Row],[Núm. De nomina]],PERSONAL[],2,FALSE)</f>
        <v>#N/A</v>
      </c>
      <c r="L563" s="496" t="e">
        <f>VLOOKUP(MUEBLES2[[#This Row],[Núm. De nomina]],PERSONAL[],3,FALSE)</f>
        <v>#N/A</v>
      </c>
      <c r="M563" s="494" t="s">
        <v>4737</v>
      </c>
      <c r="N563" s="530" t="s">
        <v>4693</v>
      </c>
      <c r="O563" s="497" t="str">
        <f>VLOOKUP(MUEBLES2[[#This Row],[No. Del Bien ]],BIENES[],2,FALSE)</f>
        <v>CAJA DE REVELADO</v>
      </c>
      <c r="P563" s="499" t="s">
        <v>1543</v>
      </c>
      <c r="Q563" s="529" t="s">
        <v>5500</v>
      </c>
      <c r="R563" s="494" t="s">
        <v>1544</v>
      </c>
      <c r="S563" s="494" t="s">
        <v>557</v>
      </c>
      <c r="T563" s="494" t="s">
        <v>557</v>
      </c>
      <c r="U563" s="494"/>
      <c r="V563" s="532">
        <v>44209</v>
      </c>
      <c r="W563" s="528"/>
      <c r="X563" s="528"/>
      <c r="Y563" s="528"/>
      <c r="Z563" s="510" t="s">
        <v>1405</v>
      </c>
      <c r="AA563" s="510"/>
      <c r="AB563" s="702">
        <v>247.19</v>
      </c>
      <c r="AC563" s="600">
        <v>406965</v>
      </c>
      <c r="AD563" s="30"/>
      <c r="AE563" s="30"/>
      <c r="AF563" s="30"/>
      <c r="AG563" s="30"/>
      <c r="AH563" s="30"/>
      <c r="AI563" s="30"/>
      <c r="AJ563" s="30"/>
      <c r="AK563" s="30"/>
      <c r="AL563" s="30"/>
      <c r="AM563" s="30"/>
      <c r="AN563" s="30"/>
      <c r="AO563" s="30"/>
      <c r="AP563" s="30"/>
      <c r="AQ563" s="30"/>
      <c r="AR563" s="30"/>
      <c r="AS563" s="30"/>
      <c r="AT563" s="30"/>
      <c r="AU563" s="30"/>
      <c r="AV563" s="30"/>
      <c r="AW563" s="30"/>
      <c r="AX563" s="30"/>
      <c r="AY563" s="30"/>
      <c r="AZ563" s="30"/>
      <c r="BA563" s="30"/>
      <c r="BB563" s="30"/>
      <c r="BC563" s="30"/>
      <c r="BD563" s="30"/>
      <c r="BE563" s="30"/>
      <c r="BF563" s="30"/>
      <c r="BG563" s="30"/>
      <c r="BH563" s="30"/>
      <c r="BI563" s="30"/>
      <c r="BJ563" s="30"/>
      <c r="BK563" s="30"/>
      <c r="BL563" s="30"/>
      <c r="BM563" s="30"/>
      <c r="BN563" s="30"/>
      <c r="BO563" s="30"/>
      <c r="BP563" s="30"/>
      <c r="BQ563" s="30"/>
      <c r="BR563" s="30"/>
      <c r="BS563" s="30"/>
      <c r="BT563" s="30"/>
      <c r="BU563" s="30"/>
      <c r="BV563" s="30"/>
      <c r="BW563" s="30"/>
      <c r="BX563" s="30"/>
      <c r="BY563" s="30"/>
      <c r="BZ563" s="30"/>
      <c r="CA563" s="30"/>
      <c r="CB563" s="30"/>
      <c r="CC563" s="30"/>
      <c r="CD563" s="30"/>
      <c r="CE563" s="30"/>
      <c r="CF563" s="30"/>
      <c r="CG563" s="30"/>
      <c r="CH563" s="30"/>
      <c r="CI563" s="30"/>
      <c r="CJ563" s="30"/>
      <c r="CK563" s="30"/>
      <c r="CL563" s="30"/>
      <c r="CM563" s="30"/>
      <c r="CN563" s="30"/>
      <c r="CO563" s="30"/>
      <c r="CP563" s="30"/>
      <c r="CQ563" s="30"/>
      <c r="CR563" s="30"/>
      <c r="CS563" s="30"/>
      <c r="CT563" s="30"/>
      <c r="CU563" s="30"/>
      <c r="CV563" s="30"/>
      <c r="CW563" s="30"/>
      <c r="CX563" s="30"/>
      <c r="CY563" s="30"/>
      <c r="CZ563" s="30"/>
      <c r="DA563" s="30"/>
      <c r="DB563" s="30"/>
      <c r="DC563" s="30"/>
      <c r="DD563" s="30"/>
      <c r="DE563" s="30"/>
      <c r="DF563" s="30"/>
      <c r="DG563" s="30"/>
      <c r="DH563" s="30"/>
      <c r="DI563" s="30"/>
      <c r="DJ563" s="30"/>
      <c r="DK563" s="30"/>
      <c r="DL563" s="30"/>
      <c r="DM563" s="30"/>
      <c r="DN563" s="30"/>
      <c r="DO563" s="30"/>
      <c r="DP563" s="30"/>
      <c r="DQ563" s="30"/>
      <c r="DR563" s="30"/>
      <c r="DS563" s="30"/>
      <c r="DT563" s="30"/>
      <c r="DU563" s="30"/>
      <c r="DV563" s="30"/>
      <c r="DW563" s="30"/>
      <c r="DX563" s="30"/>
      <c r="DY563" s="30"/>
      <c r="DZ563" s="30"/>
      <c r="EA563" s="30"/>
      <c r="EB563" s="30"/>
      <c r="EC563" s="30"/>
      <c r="ED563" s="30"/>
      <c r="EE563" s="30"/>
      <c r="EF563" s="30"/>
      <c r="EG563" s="30"/>
      <c r="EH563" s="30"/>
      <c r="EI563" s="30"/>
      <c r="EJ563" s="30"/>
      <c r="EK563" s="30"/>
      <c r="EL563" s="30"/>
      <c r="EM563" s="30"/>
      <c r="EN563" s="30"/>
      <c r="EO563" s="30"/>
      <c r="EP563" s="30"/>
      <c r="EQ563" s="30"/>
      <c r="ER563" s="30"/>
      <c r="ES563" s="30"/>
      <c r="ET563" s="30"/>
      <c r="EU563" s="30"/>
      <c r="EV563" s="30"/>
      <c r="EW563" s="30"/>
      <c r="EX563" s="30"/>
      <c r="EY563" s="30"/>
      <c r="EZ563" s="30"/>
      <c r="FA563" s="30"/>
      <c r="FB563" s="30"/>
      <c r="FC563" s="30"/>
      <c r="FD563" s="30"/>
      <c r="FE563" s="30"/>
      <c r="FF563" s="30"/>
      <c r="FG563" s="30"/>
      <c r="FH563" s="30"/>
      <c r="FI563" s="30"/>
      <c r="FJ563" s="30"/>
      <c r="FK563" s="30"/>
      <c r="FL563" s="30"/>
      <c r="FM563" s="30"/>
      <c r="FN563" s="30"/>
      <c r="FO563" s="30"/>
      <c r="FP563" s="30"/>
      <c r="FQ563" s="30"/>
      <c r="FR563" s="30"/>
      <c r="FS563" s="30"/>
      <c r="FT563" s="30"/>
      <c r="FU563" s="30"/>
      <c r="FV563" s="30"/>
      <c r="FW563" s="30"/>
      <c r="FX563" s="30"/>
      <c r="FY563" s="30"/>
      <c r="FZ563" s="30"/>
      <c r="GA563" s="30"/>
      <c r="GB563" s="30"/>
      <c r="GC563" s="30"/>
      <c r="GD563" s="30"/>
      <c r="GE563" s="30"/>
      <c r="GF563" s="30"/>
      <c r="GG563" s="30"/>
      <c r="GH563" s="30"/>
      <c r="GI563" s="30"/>
      <c r="GJ563" s="30"/>
      <c r="GK563" s="30"/>
      <c r="GL563" s="30"/>
      <c r="GM563" s="30"/>
      <c r="GN563" s="30"/>
      <c r="GO563" s="30"/>
      <c r="GP563" s="30"/>
      <c r="GQ563" s="30"/>
      <c r="GR563" s="30"/>
      <c r="GS563" s="30"/>
      <c r="GT563" s="30"/>
      <c r="GU563" s="30"/>
      <c r="GV563" s="30"/>
      <c r="GW563" s="30"/>
      <c r="GX563" s="30"/>
      <c r="GY563" s="30"/>
      <c r="GZ563" s="30"/>
      <c r="HA563" s="30"/>
      <c r="HB563" s="30"/>
      <c r="HC563" s="30"/>
      <c r="HD563" s="30"/>
      <c r="HE563" s="30"/>
      <c r="HF563" s="30"/>
      <c r="HG563" s="30"/>
      <c r="HH563" s="30"/>
      <c r="HI563" s="30"/>
      <c r="HJ563" s="30"/>
      <c r="HK563" s="30"/>
      <c r="HL563" s="30"/>
      <c r="HM563" s="30"/>
      <c r="HN563" s="30"/>
      <c r="HO563" s="30"/>
      <c r="HP563" s="30"/>
      <c r="HQ563" s="30"/>
      <c r="HR563" s="30"/>
      <c r="HS563" s="30"/>
      <c r="HT563" s="30"/>
      <c r="HU563" s="30"/>
      <c r="HV563" s="30"/>
      <c r="HW563" s="30"/>
      <c r="HX563" s="30"/>
      <c r="HY563" s="30"/>
      <c r="HZ563" s="30"/>
      <c r="IA563" s="30"/>
      <c r="IB563" s="30"/>
      <c r="IC563" s="30"/>
      <c r="ID563" s="30"/>
      <c r="IE563" s="30"/>
      <c r="IF563" s="30"/>
      <c r="IG563" s="30"/>
      <c r="IH563" s="30"/>
      <c r="II563" s="30"/>
      <c r="IJ563" s="30"/>
      <c r="IK563" s="30"/>
      <c r="IL563" s="30"/>
      <c r="IM563" s="30"/>
      <c r="IN563" s="30"/>
      <c r="IO563" s="30"/>
      <c r="IP563" s="30"/>
      <c r="IQ563" s="30"/>
      <c r="IR563" s="30"/>
      <c r="IS563" s="30"/>
      <c r="IT563" s="30"/>
      <c r="IU563" s="30"/>
      <c r="IV563" s="30"/>
      <c r="IW563" s="30"/>
      <c r="IX563" s="30"/>
      <c r="IY563" s="30"/>
      <c r="IZ563" s="30"/>
      <c r="JA563" s="30"/>
      <c r="JB563" s="30"/>
      <c r="JC563" s="30"/>
      <c r="JD563" s="30"/>
      <c r="JE563" s="30"/>
      <c r="JF563" s="30"/>
      <c r="JG563" s="30"/>
      <c r="JH563" s="30"/>
      <c r="JI563" s="30"/>
      <c r="JJ563" s="30"/>
      <c r="JK563" s="30"/>
      <c r="JL563" s="30"/>
      <c r="JM563" s="30"/>
      <c r="JN563" s="30"/>
      <c r="JO563" s="30"/>
      <c r="JP563" s="30"/>
      <c r="JQ563" s="30"/>
      <c r="JR563" s="30"/>
      <c r="JS563" s="30"/>
      <c r="JT563" s="30"/>
      <c r="JU563" s="30"/>
      <c r="JV563" s="30"/>
      <c r="JW563" s="30"/>
      <c r="JX563" s="30"/>
      <c r="JY563" s="30"/>
      <c r="JZ563" s="30"/>
      <c r="KA563" s="30"/>
      <c r="KB563" s="30"/>
      <c r="KC563" s="30"/>
      <c r="KD563" s="30"/>
      <c r="KE563" s="30"/>
      <c r="KF563" s="30"/>
      <c r="KG563" s="30"/>
      <c r="KH563" s="30"/>
      <c r="KI563" s="30"/>
      <c r="KJ563" s="30"/>
      <c r="KK563" s="30"/>
      <c r="KL563" s="30"/>
      <c r="KM563" s="30"/>
      <c r="KN563" s="30"/>
      <c r="KO563" s="30"/>
      <c r="KP563" s="30"/>
      <c r="KQ563" s="30"/>
      <c r="KR563" s="30"/>
      <c r="KS563" s="30"/>
      <c r="KT563" s="30"/>
      <c r="KU563" s="30"/>
      <c r="KV563" s="30"/>
      <c r="KW563" s="30"/>
      <c r="KX563" s="30"/>
      <c r="KY563" s="30"/>
      <c r="KZ563" s="30"/>
      <c r="LA563" s="30"/>
      <c r="LB563" s="30"/>
      <c r="LC563" s="30"/>
      <c r="LD563" s="30"/>
      <c r="LE563" s="30"/>
      <c r="LF563" s="30"/>
      <c r="LG563" s="30"/>
      <c r="LH563" s="30"/>
      <c r="LI563" s="30"/>
      <c r="LJ563" s="30"/>
      <c r="LK563" s="30"/>
      <c r="LL563" s="30"/>
      <c r="LM563" s="30"/>
      <c r="LN563" s="30"/>
      <c r="LO563" s="30"/>
      <c r="LP563" s="30"/>
      <c r="LQ563" s="30"/>
      <c r="LR563" s="30"/>
      <c r="LS563" s="30"/>
      <c r="LT563" s="30"/>
    </row>
    <row r="564" spans="1:332" s="31" customFormat="1" ht="110.25" x14ac:dyDescent="0.25">
      <c r="A564" s="677" t="str">
        <f>CONCATENATE(MUEBLES2[[#This Row],[No..]],"-",MUEBLES2[[#This Row],[No. Area ]],"-",MUEBLES2[[#This Row],[No. Del Bien ]],"-",MUEBLES2[[#This Row],[No. Consecutivo del Bien ]],"-",MUEBLES2[[#This Row],[No. de inventario]])</f>
        <v>05-51-185-001-0559</v>
      </c>
      <c r="B564" s="495"/>
      <c r="C564" s="495" t="s">
        <v>7282</v>
      </c>
      <c r="D564" s="494" t="s">
        <v>4063</v>
      </c>
      <c r="E564" s="495" t="str">
        <f>VLOOKUP(MUEBLES2[[#This Row],[No..]],EDIFICIOS[],2,FALSE)</f>
        <v>SISTEMA MUNICIPAL DIF</v>
      </c>
      <c r="F564" s="495" t="str">
        <f>VLOOKUP(MUEBLES2[[#This Row],[No..]],EDIFICIOS[],3,FALSE)</f>
        <v>AV. REFORMA S/N, SECCIÓN NORTE, MANZANA 2, SANTIAGO DE ANAYA, HIDALGO</v>
      </c>
      <c r="G564" s="496" t="s">
        <v>4296</v>
      </c>
      <c r="H564" s="494" t="str">
        <f>VLOOKUP(MUEBLES2[[#This Row],[No. Area ]],AREAS[],2,FALSE)</f>
        <v>UNIDAD BÁSICA DE REHABILITACIÓN</v>
      </c>
      <c r="I564" s="496" t="str">
        <f>VLOOKUP(MUEBLES2[[#This Row],[No. Area ]],AREAS[],5,FALSE)</f>
        <v>C. BELEN GONZÁLEZ BARRERA</v>
      </c>
      <c r="J564" s="496"/>
      <c r="K564" s="494" t="e">
        <f>VLOOKUP(MUEBLES2[[#This Row],[Núm. De nomina]],PERSONAL[],2,FALSE)</f>
        <v>#N/A</v>
      </c>
      <c r="L564" s="496" t="e">
        <f>VLOOKUP(MUEBLES2[[#This Row],[Núm. De nomina]],PERSONAL[],3,FALSE)</f>
        <v>#N/A</v>
      </c>
      <c r="M564" s="494" t="s">
        <v>4812</v>
      </c>
      <c r="N564" s="530" t="s">
        <v>4692</v>
      </c>
      <c r="O564" s="497" t="str">
        <f>VLOOKUP(MUEBLES2[[#This Row],[No. Del Bien ]],BIENES[],2,FALSE)</f>
        <v xml:space="preserve">MANDIL EMPLOMADO </v>
      </c>
      <c r="P564" s="499" t="s">
        <v>1545</v>
      </c>
      <c r="Q564" s="529" t="s">
        <v>5501</v>
      </c>
      <c r="R564" s="494" t="s">
        <v>1546</v>
      </c>
      <c r="S564" s="494" t="s">
        <v>557</v>
      </c>
      <c r="T564" s="494" t="s">
        <v>557</v>
      </c>
      <c r="U564" s="494"/>
      <c r="V564" s="532">
        <v>44209</v>
      </c>
      <c r="W564" s="528"/>
      <c r="X564" s="528"/>
      <c r="Y564" s="528"/>
      <c r="Z564" s="510" t="s">
        <v>1405</v>
      </c>
      <c r="AA564" s="510"/>
      <c r="AB564" s="702">
        <v>1010.46</v>
      </c>
      <c r="AC564" s="600">
        <v>406965</v>
      </c>
      <c r="AD564" s="30"/>
      <c r="AE564" s="30"/>
      <c r="AF564" s="30"/>
      <c r="AG564" s="30"/>
      <c r="AH564" s="30"/>
      <c r="AI564" s="30"/>
      <c r="AJ564" s="30"/>
      <c r="AK564" s="30"/>
      <c r="AL564" s="30"/>
      <c r="AM564" s="30"/>
      <c r="AN564" s="30"/>
      <c r="AO564" s="30"/>
      <c r="AP564" s="30"/>
      <c r="AQ564" s="30"/>
      <c r="AR564" s="30"/>
      <c r="AS564" s="30"/>
      <c r="AT564" s="30"/>
      <c r="AU564" s="30"/>
      <c r="AV564" s="30"/>
      <c r="AW564" s="30"/>
      <c r="AX564" s="30"/>
      <c r="AY564" s="30"/>
      <c r="AZ564" s="30"/>
      <c r="BA564" s="30"/>
      <c r="BB564" s="30"/>
      <c r="BC564" s="30"/>
      <c r="BD564" s="30"/>
      <c r="BE564" s="30"/>
      <c r="BF564" s="30"/>
      <c r="BG564" s="30"/>
      <c r="BH564" s="30"/>
      <c r="BI564" s="30"/>
      <c r="BJ564" s="30"/>
      <c r="BK564" s="30"/>
      <c r="BL564" s="30"/>
      <c r="BM564" s="30"/>
      <c r="BN564" s="30"/>
      <c r="BO564" s="30"/>
      <c r="BP564" s="30"/>
      <c r="BQ564" s="30"/>
      <c r="BR564" s="30"/>
      <c r="BS564" s="30"/>
      <c r="BT564" s="30"/>
      <c r="BU564" s="30"/>
      <c r="BV564" s="30"/>
      <c r="BW564" s="30"/>
      <c r="BX564" s="30"/>
      <c r="BY564" s="30"/>
      <c r="BZ564" s="30"/>
      <c r="CA564" s="30"/>
      <c r="CB564" s="30"/>
      <c r="CC564" s="30"/>
      <c r="CD564" s="30"/>
      <c r="CE564" s="30"/>
      <c r="CF564" s="30"/>
      <c r="CG564" s="30"/>
      <c r="CH564" s="30"/>
      <c r="CI564" s="30"/>
      <c r="CJ564" s="30"/>
      <c r="CK564" s="30"/>
      <c r="CL564" s="30"/>
      <c r="CM564" s="30"/>
      <c r="CN564" s="30"/>
      <c r="CO564" s="30"/>
      <c r="CP564" s="30"/>
      <c r="CQ564" s="30"/>
      <c r="CR564" s="30"/>
      <c r="CS564" s="30"/>
      <c r="CT564" s="30"/>
      <c r="CU564" s="30"/>
      <c r="CV564" s="30"/>
      <c r="CW564" s="30"/>
      <c r="CX564" s="30"/>
      <c r="CY564" s="30"/>
      <c r="CZ564" s="30"/>
      <c r="DA564" s="30"/>
      <c r="DB564" s="30"/>
      <c r="DC564" s="30"/>
      <c r="DD564" s="30"/>
      <c r="DE564" s="30"/>
      <c r="DF564" s="30"/>
      <c r="DG564" s="30"/>
      <c r="DH564" s="30"/>
      <c r="DI564" s="30"/>
      <c r="DJ564" s="30"/>
      <c r="DK564" s="30"/>
      <c r="DL564" s="30"/>
      <c r="DM564" s="30"/>
      <c r="DN564" s="30"/>
      <c r="DO564" s="30"/>
      <c r="DP564" s="30"/>
      <c r="DQ564" s="30"/>
      <c r="DR564" s="30"/>
      <c r="DS564" s="30"/>
      <c r="DT564" s="30"/>
      <c r="DU564" s="30"/>
      <c r="DV564" s="30"/>
      <c r="DW564" s="30"/>
      <c r="DX564" s="30"/>
      <c r="DY564" s="30"/>
      <c r="DZ564" s="30"/>
      <c r="EA564" s="30"/>
      <c r="EB564" s="30"/>
      <c r="EC564" s="30"/>
      <c r="ED564" s="30"/>
      <c r="EE564" s="30"/>
      <c r="EF564" s="30"/>
      <c r="EG564" s="30"/>
      <c r="EH564" s="30"/>
      <c r="EI564" s="30"/>
      <c r="EJ564" s="30"/>
      <c r="EK564" s="30"/>
      <c r="EL564" s="30"/>
      <c r="EM564" s="30"/>
      <c r="EN564" s="30"/>
      <c r="EO564" s="30"/>
      <c r="EP564" s="30"/>
      <c r="EQ564" s="30"/>
      <c r="ER564" s="30"/>
      <c r="ES564" s="30"/>
      <c r="ET564" s="30"/>
      <c r="EU564" s="30"/>
      <c r="EV564" s="30"/>
      <c r="EW564" s="30"/>
      <c r="EX564" s="30"/>
      <c r="EY564" s="30"/>
      <c r="EZ564" s="30"/>
      <c r="FA564" s="30"/>
      <c r="FB564" s="30"/>
      <c r="FC564" s="30"/>
      <c r="FD564" s="30"/>
      <c r="FE564" s="30"/>
      <c r="FF564" s="30"/>
      <c r="FG564" s="30"/>
      <c r="FH564" s="30"/>
      <c r="FI564" s="30"/>
      <c r="FJ564" s="30"/>
      <c r="FK564" s="30"/>
      <c r="FL564" s="30"/>
      <c r="FM564" s="30"/>
      <c r="FN564" s="30"/>
      <c r="FO564" s="30"/>
      <c r="FP564" s="30"/>
      <c r="FQ564" s="30"/>
      <c r="FR564" s="30"/>
      <c r="FS564" s="30"/>
      <c r="FT564" s="30"/>
      <c r="FU564" s="30"/>
      <c r="FV564" s="30"/>
      <c r="FW564" s="30"/>
      <c r="FX564" s="30"/>
      <c r="FY564" s="30"/>
      <c r="FZ564" s="30"/>
      <c r="GA564" s="30"/>
      <c r="GB564" s="30"/>
      <c r="GC564" s="30"/>
      <c r="GD564" s="30"/>
      <c r="GE564" s="30"/>
      <c r="GF564" s="30"/>
      <c r="GG564" s="30"/>
      <c r="GH564" s="30"/>
      <c r="GI564" s="30"/>
      <c r="GJ564" s="30"/>
      <c r="GK564" s="30"/>
      <c r="GL564" s="30"/>
      <c r="GM564" s="30"/>
      <c r="GN564" s="30"/>
      <c r="GO564" s="30"/>
      <c r="GP564" s="30"/>
      <c r="GQ564" s="30"/>
      <c r="GR564" s="30"/>
      <c r="GS564" s="30"/>
      <c r="GT564" s="30"/>
      <c r="GU564" s="30"/>
      <c r="GV564" s="30"/>
      <c r="GW564" s="30"/>
      <c r="GX564" s="30"/>
      <c r="GY564" s="30"/>
      <c r="GZ564" s="30"/>
      <c r="HA564" s="30"/>
      <c r="HB564" s="30"/>
      <c r="HC564" s="30"/>
      <c r="HD564" s="30"/>
      <c r="HE564" s="30"/>
      <c r="HF564" s="30"/>
      <c r="HG564" s="30"/>
      <c r="HH564" s="30"/>
      <c r="HI564" s="30"/>
      <c r="HJ564" s="30"/>
      <c r="HK564" s="30"/>
      <c r="HL564" s="30"/>
      <c r="HM564" s="30"/>
      <c r="HN564" s="30"/>
      <c r="HO564" s="30"/>
      <c r="HP564" s="30"/>
      <c r="HQ564" s="30"/>
      <c r="HR564" s="30"/>
      <c r="HS564" s="30"/>
      <c r="HT564" s="30"/>
      <c r="HU564" s="30"/>
      <c r="HV564" s="30"/>
      <c r="HW564" s="30"/>
      <c r="HX564" s="30"/>
      <c r="HY564" s="30"/>
      <c r="HZ564" s="30"/>
      <c r="IA564" s="30"/>
      <c r="IB564" s="30"/>
      <c r="IC564" s="30"/>
      <c r="ID564" s="30"/>
      <c r="IE564" s="30"/>
      <c r="IF564" s="30"/>
      <c r="IG564" s="30"/>
      <c r="IH564" s="30"/>
      <c r="II564" s="30"/>
      <c r="IJ564" s="30"/>
      <c r="IK564" s="30"/>
      <c r="IL564" s="30"/>
      <c r="IM564" s="30"/>
      <c r="IN564" s="30"/>
      <c r="IO564" s="30"/>
      <c r="IP564" s="30"/>
      <c r="IQ564" s="30"/>
      <c r="IR564" s="30"/>
      <c r="IS564" s="30"/>
      <c r="IT564" s="30"/>
      <c r="IU564" s="30"/>
      <c r="IV564" s="30"/>
      <c r="IW564" s="30"/>
      <c r="IX564" s="30"/>
      <c r="IY564" s="30"/>
      <c r="IZ564" s="30"/>
      <c r="JA564" s="30"/>
      <c r="JB564" s="30"/>
      <c r="JC564" s="30"/>
      <c r="JD564" s="30"/>
      <c r="JE564" s="30"/>
      <c r="JF564" s="30"/>
      <c r="JG564" s="30"/>
      <c r="JH564" s="30"/>
      <c r="JI564" s="30"/>
      <c r="JJ564" s="30"/>
      <c r="JK564" s="30"/>
      <c r="JL564" s="30"/>
      <c r="JM564" s="30"/>
      <c r="JN564" s="30"/>
      <c r="JO564" s="30"/>
      <c r="JP564" s="30"/>
      <c r="JQ564" s="30"/>
      <c r="JR564" s="30"/>
      <c r="JS564" s="30"/>
      <c r="JT564" s="30"/>
      <c r="JU564" s="30"/>
      <c r="JV564" s="30"/>
      <c r="JW564" s="30"/>
      <c r="JX564" s="30"/>
      <c r="JY564" s="30"/>
      <c r="JZ564" s="30"/>
      <c r="KA564" s="30"/>
      <c r="KB564" s="30"/>
      <c r="KC564" s="30"/>
      <c r="KD564" s="30"/>
      <c r="KE564" s="30"/>
      <c r="KF564" s="30"/>
      <c r="KG564" s="30"/>
      <c r="KH564" s="30"/>
      <c r="KI564" s="30"/>
      <c r="KJ564" s="30"/>
      <c r="KK564" s="30"/>
      <c r="KL564" s="30"/>
      <c r="KM564" s="30"/>
      <c r="KN564" s="30"/>
      <c r="KO564" s="30"/>
      <c r="KP564" s="30"/>
      <c r="KQ564" s="30"/>
      <c r="KR564" s="30"/>
      <c r="KS564" s="30"/>
      <c r="KT564" s="30"/>
      <c r="KU564" s="30"/>
      <c r="KV564" s="30"/>
      <c r="KW564" s="30"/>
      <c r="KX564" s="30"/>
      <c r="KY564" s="30"/>
      <c r="KZ564" s="30"/>
      <c r="LA564" s="30"/>
      <c r="LB564" s="30"/>
      <c r="LC564" s="30"/>
      <c r="LD564" s="30"/>
      <c r="LE564" s="30"/>
      <c r="LF564" s="30"/>
      <c r="LG564" s="30"/>
      <c r="LH564" s="30"/>
      <c r="LI564" s="30"/>
      <c r="LJ564" s="30"/>
      <c r="LK564" s="30"/>
      <c r="LL564" s="30"/>
      <c r="LM564" s="30"/>
      <c r="LN564" s="30"/>
      <c r="LO564" s="30"/>
      <c r="LP564" s="30"/>
      <c r="LQ564" s="30"/>
      <c r="LR564" s="30"/>
      <c r="LS564" s="30"/>
      <c r="LT564" s="30"/>
    </row>
    <row r="565" spans="1:332" s="31" customFormat="1" ht="110.25" x14ac:dyDescent="0.25">
      <c r="A565" s="677" t="str">
        <f>CONCATENATE(MUEBLES2[[#This Row],[No..]],"-",MUEBLES2[[#This Row],[No. Area ]],"-",MUEBLES2[[#This Row],[No. Del Bien ]],"-",MUEBLES2[[#This Row],[No. Consecutivo del Bien ]],"-",MUEBLES2[[#This Row],[No. de inventario]])</f>
        <v>05-51-012-001-0560</v>
      </c>
      <c r="B565" s="495"/>
      <c r="C565" s="495" t="s">
        <v>7283</v>
      </c>
      <c r="D565" s="494" t="s">
        <v>4063</v>
      </c>
      <c r="E565" s="495" t="str">
        <f>VLOOKUP(MUEBLES2[[#This Row],[No..]],EDIFICIOS[],2,FALSE)</f>
        <v>SISTEMA MUNICIPAL DIF</v>
      </c>
      <c r="F565" s="495" t="str">
        <f>VLOOKUP(MUEBLES2[[#This Row],[No..]],EDIFICIOS[],3,FALSE)</f>
        <v>AV. REFORMA S/N, SECCIÓN NORTE, MANZANA 2, SANTIAGO DE ANAYA, HIDALGO</v>
      </c>
      <c r="G565" s="496" t="s">
        <v>4296</v>
      </c>
      <c r="H565" s="494" t="str">
        <f>VLOOKUP(MUEBLES2[[#This Row],[No. Area ]],AREAS[],2,FALSE)</f>
        <v>UNIDAD BÁSICA DE REHABILITACIÓN</v>
      </c>
      <c r="I565" s="496" t="str">
        <f>VLOOKUP(MUEBLES2[[#This Row],[No. Area ]],AREAS[],5,FALSE)</f>
        <v>C. BELEN GONZÁLEZ BARRERA</v>
      </c>
      <c r="J565" s="496"/>
      <c r="K565" s="494" t="e">
        <f>VLOOKUP(MUEBLES2[[#This Row],[Núm. De nomina]],PERSONAL[],2,FALSE)</f>
        <v>#N/A</v>
      </c>
      <c r="L565" s="496" t="e">
        <f>VLOOKUP(MUEBLES2[[#This Row],[Núm. De nomina]],PERSONAL[],3,FALSE)</f>
        <v>#N/A</v>
      </c>
      <c r="M565" s="494" t="s">
        <v>4703</v>
      </c>
      <c r="N565" s="530" t="s">
        <v>4692</v>
      </c>
      <c r="O565" s="497" t="str">
        <f>VLOOKUP(MUEBLES2[[#This Row],[No. Del Bien ]],BIENES[],2,FALSE)</f>
        <v>APARATO DE RX</v>
      </c>
      <c r="P565" s="499" t="s">
        <v>1547</v>
      </c>
      <c r="Q565" s="529" t="s">
        <v>5502</v>
      </c>
      <c r="R565" s="494" t="s">
        <v>1548</v>
      </c>
      <c r="S565" s="494" t="s">
        <v>1549</v>
      </c>
      <c r="T565" s="494" t="s">
        <v>1550</v>
      </c>
      <c r="U565" s="494"/>
      <c r="V565" s="532">
        <v>44209</v>
      </c>
      <c r="W565" s="528"/>
      <c r="X565" s="528"/>
      <c r="Y565" s="528"/>
      <c r="Z565" s="510" t="s">
        <v>1405</v>
      </c>
      <c r="AA565" s="510"/>
      <c r="AB565" s="702">
        <v>29850.53</v>
      </c>
      <c r="AC565" s="600">
        <v>406965</v>
      </c>
      <c r="AD565" s="30"/>
      <c r="AE565" s="30"/>
      <c r="AF565" s="30"/>
      <c r="AG565" s="30"/>
      <c r="AH565" s="30"/>
      <c r="AI565" s="30"/>
      <c r="AJ565" s="30"/>
      <c r="AK565" s="30"/>
      <c r="AL565" s="30"/>
      <c r="AM565" s="30"/>
      <c r="AN565" s="30"/>
      <c r="AO565" s="30"/>
      <c r="AP565" s="30"/>
      <c r="AQ565" s="30"/>
      <c r="AR565" s="30"/>
      <c r="AS565" s="30"/>
      <c r="AT565" s="30"/>
      <c r="AU565" s="30"/>
      <c r="AV565" s="30"/>
      <c r="AW565" s="30"/>
      <c r="AX565" s="30"/>
      <c r="AY565" s="30"/>
      <c r="AZ565" s="30"/>
      <c r="BA565" s="30"/>
      <c r="BB565" s="30"/>
      <c r="BC565" s="30"/>
      <c r="BD565" s="30"/>
      <c r="BE565" s="30"/>
      <c r="BF565" s="30"/>
      <c r="BG565" s="30"/>
      <c r="BH565" s="30"/>
      <c r="BI565" s="30"/>
      <c r="BJ565" s="30"/>
      <c r="BK565" s="30"/>
      <c r="BL565" s="30"/>
      <c r="BM565" s="30"/>
      <c r="BN565" s="30"/>
      <c r="BO565" s="30"/>
      <c r="BP565" s="30"/>
      <c r="BQ565" s="30"/>
      <c r="BR565" s="30"/>
      <c r="BS565" s="30"/>
      <c r="BT565" s="30"/>
      <c r="BU565" s="30"/>
      <c r="BV565" s="30"/>
      <c r="BW565" s="30"/>
      <c r="BX565" s="30"/>
      <c r="BY565" s="30"/>
      <c r="BZ565" s="30"/>
      <c r="CA565" s="30"/>
      <c r="CB565" s="30"/>
      <c r="CC565" s="30"/>
      <c r="CD565" s="30"/>
      <c r="CE565" s="30"/>
      <c r="CF565" s="30"/>
      <c r="CG565" s="30"/>
      <c r="CH565" s="30"/>
      <c r="CI565" s="30"/>
      <c r="CJ565" s="30"/>
      <c r="CK565" s="30"/>
      <c r="CL565" s="30"/>
      <c r="CM565" s="30"/>
      <c r="CN565" s="30"/>
      <c r="CO565" s="30"/>
      <c r="CP565" s="30"/>
      <c r="CQ565" s="30"/>
      <c r="CR565" s="30"/>
      <c r="CS565" s="30"/>
      <c r="CT565" s="30"/>
      <c r="CU565" s="30"/>
      <c r="CV565" s="30"/>
      <c r="CW565" s="30"/>
      <c r="CX565" s="30"/>
      <c r="CY565" s="30"/>
      <c r="CZ565" s="30"/>
      <c r="DA565" s="30"/>
      <c r="DB565" s="30"/>
      <c r="DC565" s="30"/>
      <c r="DD565" s="30"/>
      <c r="DE565" s="30"/>
      <c r="DF565" s="30"/>
      <c r="DG565" s="30"/>
      <c r="DH565" s="30"/>
      <c r="DI565" s="30"/>
      <c r="DJ565" s="30"/>
      <c r="DK565" s="30"/>
      <c r="DL565" s="30"/>
      <c r="DM565" s="30"/>
      <c r="DN565" s="30"/>
      <c r="DO565" s="30"/>
      <c r="DP565" s="30"/>
      <c r="DQ565" s="30"/>
      <c r="DR565" s="30"/>
      <c r="DS565" s="30"/>
      <c r="DT565" s="30"/>
      <c r="DU565" s="30"/>
      <c r="DV565" s="30"/>
      <c r="DW565" s="30"/>
      <c r="DX565" s="30"/>
      <c r="DY565" s="30"/>
      <c r="DZ565" s="30"/>
      <c r="EA565" s="30"/>
      <c r="EB565" s="30"/>
      <c r="EC565" s="30"/>
      <c r="ED565" s="30"/>
      <c r="EE565" s="30"/>
      <c r="EF565" s="30"/>
      <c r="EG565" s="30"/>
      <c r="EH565" s="30"/>
      <c r="EI565" s="30"/>
      <c r="EJ565" s="30"/>
      <c r="EK565" s="30"/>
      <c r="EL565" s="30"/>
      <c r="EM565" s="30"/>
      <c r="EN565" s="30"/>
      <c r="EO565" s="30"/>
      <c r="EP565" s="30"/>
      <c r="EQ565" s="30"/>
      <c r="ER565" s="30"/>
      <c r="ES565" s="30"/>
      <c r="ET565" s="30"/>
      <c r="EU565" s="30"/>
      <c r="EV565" s="30"/>
      <c r="EW565" s="30"/>
      <c r="EX565" s="30"/>
      <c r="EY565" s="30"/>
      <c r="EZ565" s="30"/>
      <c r="FA565" s="30"/>
      <c r="FB565" s="30"/>
      <c r="FC565" s="30"/>
      <c r="FD565" s="30"/>
      <c r="FE565" s="30"/>
      <c r="FF565" s="30"/>
      <c r="FG565" s="30"/>
      <c r="FH565" s="30"/>
      <c r="FI565" s="30"/>
      <c r="FJ565" s="30"/>
      <c r="FK565" s="30"/>
      <c r="FL565" s="30"/>
      <c r="FM565" s="30"/>
      <c r="FN565" s="30"/>
      <c r="FO565" s="30"/>
      <c r="FP565" s="30"/>
      <c r="FQ565" s="30"/>
      <c r="FR565" s="30"/>
      <c r="FS565" s="30"/>
      <c r="FT565" s="30"/>
      <c r="FU565" s="30"/>
      <c r="FV565" s="30"/>
      <c r="FW565" s="30"/>
      <c r="FX565" s="30"/>
      <c r="FY565" s="30"/>
      <c r="FZ565" s="30"/>
      <c r="GA565" s="30"/>
      <c r="GB565" s="30"/>
      <c r="GC565" s="30"/>
      <c r="GD565" s="30"/>
      <c r="GE565" s="30"/>
      <c r="GF565" s="30"/>
      <c r="GG565" s="30"/>
      <c r="GH565" s="30"/>
      <c r="GI565" s="30"/>
      <c r="GJ565" s="30"/>
      <c r="GK565" s="30"/>
      <c r="GL565" s="30"/>
      <c r="GM565" s="30"/>
      <c r="GN565" s="30"/>
      <c r="GO565" s="30"/>
      <c r="GP565" s="30"/>
      <c r="GQ565" s="30"/>
      <c r="GR565" s="30"/>
      <c r="GS565" s="30"/>
      <c r="GT565" s="30"/>
      <c r="GU565" s="30"/>
      <c r="GV565" s="30"/>
      <c r="GW565" s="30"/>
      <c r="GX565" s="30"/>
      <c r="GY565" s="30"/>
      <c r="GZ565" s="30"/>
      <c r="HA565" s="30"/>
      <c r="HB565" s="30"/>
      <c r="HC565" s="30"/>
      <c r="HD565" s="30"/>
      <c r="HE565" s="30"/>
      <c r="HF565" s="30"/>
      <c r="HG565" s="30"/>
      <c r="HH565" s="30"/>
      <c r="HI565" s="30"/>
      <c r="HJ565" s="30"/>
      <c r="HK565" s="30"/>
      <c r="HL565" s="30"/>
      <c r="HM565" s="30"/>
      <c r="HN565" s="30"/>
      <c r="HO565" s="30"/>
      <c r="HP565" s="30"/>
      <c r="HQ565" s="30"/>
      <c r="HR565" s="30"/>
      <c r="HS565" s="30"/>
      <c r="HT565" s="30"/>
      <c r="HU565" s="30"/>
      <c r="HV565" s="30"/>
      <c r="HW565" s="30"/>
      <c r="HX565" s="30"/>
      <c r="HY565" s="30"/>
      <c r="HZ565" s="30"/>
      <c r="IA565" s="30"/>
      <c r="IB565" s="30"/>
      <c r="IC565" s="30"/>
      <c r="ID565" s="30"/>
      <c r="IE565" s="30"/>
      <c r="IF565" s="30"/>
      <c r="IG565" s="30"/>
      <c r="IH565" s="30"/>
      <c r="II565" s="30"/>
      <c r="IJ565" s="30"/>
      <c r="IK565" s="30"/>
      <c r="IL565" s="30"/>
      <c r="IM565" s="30"/>
      <c r="IN565" s="30"/>
      <c r="IO565" s="30"/>
      <c r="IP565" s="30"/>
      <c r="IQ565" s="30"/>
      <c r="IR565" s="30"/>
      <c r="IS565" s="30"/>
      <c r="IT565" s="30"/>
      <c r="IU565" s="30"/>
      <c r="IV565" s="30"/>
      <c r="IW565" s="30"/>
      <c r="IX565" s="30"/>
      <c r="IY565" s="30"/>
      <c r="IZ565" s="30"/>
      <c r="JA565" s="30"/>
      <c r="JB565" s="30"/>
      <c r="JC565" s="30"/>
      <c r="JD565" s="30"/>
      <c r="JE565" s="30"/>
      <c r="JF565" s="30"/>
      <c r="JG565" s="30"/>
      <c r="JH565" s="30"/>
      <c r="JI565" s="30"/>
      <c r="JJ565" s="30"/>
      <c r="JK565" s="30"/>
      <c r="JL565" s="30"/>
      <c r="JM565" s="30"/>
      <c r="JN565" s="30"/>
      <c r="JO565" s="30"/>
      <c r="JP565" s="30"/>
      <c r="JQ565" s="30"/>
      <c r="JR565" s="30"/>
      <c r="JS565" s="30"/>
      <c r="JT565" s="30"/>
      <c r="JU565" s="30"/>
      <c r="JV565" s="30"/>
      <c r="JW565" s="30"/>
      <c r="JX565" s="30"/>
      <c r="JY565" s="30"/>
      <c r="JZ565" s="30"/>
      <c r="KA565" s="30"/>
      <c r="KB565" s="30"/>
      <c r="KC565" s="30"/>
      <c r="KD565" s="30"/>
      <c r="KE565" s="30"/>
      <c r="KF565" s="30"/>
      <c r="KG565" s="30"/>
      <c r="KH565" s="30"/>
      <c r="KI565" s="30"/>
      <c r="KJ565" s="30"/>
      <c r="KK565" s="30"/>
      <c r="KL565" s="30"/>
      <c r="KM565" s="30"/>
      <c r="KN565" s="30"/>
      <c r="KO565" s="30"/>
      <c r="KP565" s="30"/>
      <c r="KQ565" s="30"/>
      <c r="KR565" s="30"/>
      <c r="KS565" s="30"/>
      <c r="KT565" s="30"/>
      <c r="KU565" s="30"/>
      <c r="KV565" s="30"/>
      <c r="KW565" s="30"/>
      <c r="KX565" s="30"/>
      <c r="KY565" s="30"/>
      <c r="KZ565" s="30"/>
      <c r="LA565" s="30"/>
      <c r="LB565" s="30"/>
      <c r="LC565" s="30"/>
      <c r="LD565" s="30"/>
      <c r="LE565" s="30"/>
      <c r="LF565" s="30"/>
      <c r="LG565" s="30"/>
      <c r="LH565" s="30"/>
      <c r="LI565" s="30"/>
      <c r="LJ565" s="30"/>
      <c r="LK565" s="30"/>
      <c r="LL565" s="30"/>
      <c r="LM565" s="30"/>
      <c r="LN565" s="30"/>
      <c r="LO565" s="30"/>
      <c r="LP565" s="30"/>
      <c r="LQ565" s="30"/>
      <c r="LR565" s="30"/>
      <c r="LS565" s="30"/>
      <c r="LT565" s="30"/>
    </row>
    <row r="566" spans="1:332" s="31" customFormat="1" ht="189" x14ac:dyDescent="0.25">
      <c r="A566" s="677" t="str">
        <f>CONCATENATE(MUEBLES2[[#This Row],[No..]],"-",MUEBLES2[[#This Row],[No. Area ]],"-",MUEBLES2[[#This Row],[No. Del Bien ]],"-",MUEBLES2[[#This Row],[No. Consecutivo del Bien ]],"-",MUEBLES2[[#This Row],[No. de inventario]])</f>
        <v>05-51-166-001-0561</v>
      </c>
      <c r="B566" s="495"/>
      <c r="C566" s="495" t="s">
        <v>7284</v>
      </c>
      <c r="D566" s="494" t="s">
        <v>4063</v>
      </c>
      <c r="E566" s="495" t="str">
        <f>VLOOKUP(MUEBLES2[[#This Row],[No..]],EDIFICIOS[],2,FALSE)</f>
        <v>SISTEMA MUNICIPAL DIF</v>
      </c>
      <c r="F566" s="495" t="str">
        <f>VLOOKUP(MUEBLES2[[#This Row],[No..]],EDIFICIOS[],3,FALSE)</f>
        <v>AV. REFORMA S/N, SECCIÓN NORTE, MANZANA 2, SANTIAGO DE ANAYA, HIDALGO</v>
      </c>
      <c r="G566" s="496" t="s">
        <v>4296</v>
      </c>
      <c r="H566" s="494" t="str">
        <f>VLOOKUP(MUEBLES2[[#This Row],[No. Area ]],AREAS[],2,FALSE)</f>
        <v>UNIDAD BÁSICA DE REHABILITACIÓN</v>
      </c>
      <c r="I566" s="496" t="str">
        <f>VLOOKUP(MUEBLES2[[#This Row],[No. Area ]],AREAS[],5,FALSE)</f>
        <v>C. BELEN GONZÁLEZ BARRERA</v>
      </c>
      <c r="J566" s="496"/>
      <c r="K566" s="494" t="e">
        <f>VLOOKUP(MUEBLES2[[#This Row],[Núm. De nomina]],PERSONAL[],2,FALSE)</f>
        <v>#N/A</v>
      </c>
      <c r="L566" s="496" t="e">
        <f>VLOOKUP(MUEBLES2[[#This Row],[Núm. De nomina]],PERSONAL[],3,FALSE)</f>
        <v>#N/A</v>
      </c>
      <c r="M566" s="494" t="s">
        <v>4330</v>
      </c>
      <c r="N566" s="530" t="s">
        <v>4692</v>
      </c>
      <c r="O566" s="497" t="str">
        <f>VLOOKUP(MUEBLES2[[#This Row],[No. Del Bien ]],BIENES[],2,FALSE)</f>
        <v>LÁMPARA DE POLIMERIZACIÓN</v>
      </c>
      <c r="P566" s="499" t="s">
        <v>1551</v>
      </c>
      <c r="Q566" s="529" t="s">
        <v>5503</v>
      </c>
      <c r="R566" s="494" t="s">
        <v>1552</v>
      </c>
      <c r="S566" s="494" t="s">
        <v>1553</v>
      </c>
      <c r="T566" s="494">
        <v>1010018508</v>
      </c>
      <c r="U566" s="494"/>
      <c r="V566" s="532">
        <v>44209</v>
      </c>
      <c r="W566" s="528"/>
      <c r="X566" s="528"/>
      <c r="Y566" s="528"/>
      <c r="Z566" s="510" t="s">
        <v>1405</v>
      </c>
      <c r="AA566" s="510"/>
      <c r="AB566" s="702">
        <v>7038.58</v>
      </c>
      <c r="AC566" s="600">
        <v>406965</v>
      </c>
      <c r="AD566" s="30"/>
      <c r="AE566" s="30"/>
      <c r="AF566" s="30"/>
      <c r="AG566" s="30"/>
      <c r="AH566" s="30"/>
      <c r="AI566" s="30"/>
      <c r="AJ566" s="30"/>
      <c r="AK566" s="30"/>
      <c r="AL566" s="30"/>
      <c r="AM566" s="30"/>
      <c r="AN566" s="30"/>
      <c r="AO566" s="30"/>
      <c r="AP566" s="30"/>
      <c r="AQ566" s="30"/>
      <c r="AR566" s="30"/>
      <c r="AS566" s="30"/>
      <c r="AT566" s="30"/>
      <c r="AU566" s="30"/>
      <c r="AV566" s="30"/>
      <c r="AW566" s="30"/>
      <c r="AX566" s="30"/>
      <c r="AY566" s="30"/>
      <c r="AZ566" s="30"/>
      <c r="BA566" s="30"/>
      <c r="BB566" s="30"/>
      <c r="BC566" s="30"/>
      <c r="BD566" s="30"/>
      <c r="BE566" s="30"/>
      <c r="BF566" s="30"/>
      <c r="BG566" s="30"/>
      <c r="BH566" s="30"/>
      <c r="BI566" s="30"/>
      <c r="BJ566" s="30"/>
      <c r="BK566" s="30"/>
      <c r="BL566" s="30"/>
      <c r="BM566" s="30"/>
      <c r="BN566" s="30"/>
      <c r="BO566" s="30"/>
      <c r="BP566" s="30"/>
      <c r="BQ566" s="30"/>
      <c r="BR566" s="30"/>
      <c r="BS566" s="30"/>
      <c r="BT566" s="30"/>
      <c r="BU566" s="30"/>
      <c r="BV566" s="30"/>
      <c r="BW566" s="30"/>
      <c r="BX566" s="30"/>
      <c r="BY566" s="30"/>
      <c r="BZ566" s="30"/>
      <c r="CA566" s="30"/>
      <c r="CB566" s="30"/>
      <c r="CC566" s="30"/>
      <c r="CD566" s="30"/>
      <c r="CE566" s="30"/>
      <c r="CF566" s="30"/>
      <c r="CG566" s="30"/>
      <c r="CH566" s="30"/>
      <c r="CI566" s="30"/>
      <c r="CJ566" s="30"/>
      <c r="CK566" s="30"/>
      <c r="CL566" s="30"/>
      <c r="CM566" s="30"/>
      <c r="CN566" s="30"/>
      <c r="CO566" s="30"/>
      <c r="CP566" s="30"/>
      <c r="CQ566" s="30"/>
      <c r="CR566" s="30"/>
      <c r="CS566" s="30"/>
      <c r="CT566" s="30"/>
      <c r="CU566" s="30"/>
      <c r="CV566" s="30"/>
      <c r="CW566" s="30"/>
      <c r="CX566" s="30"/>
      <c r="CY566" s="30"/>
      <c r="CZ566" s="30"/>
      <c r="DA566" s="30"/>
      <c r="DB566" s="30"/>
      <c r="DC566" s="30"/>
      <c r="DD566" s="30"/>
      <c r="DE566" s="30"/>
      <c r="DF566" s="30"/>
      <c r="DG566" s="30"/>
      <c r="DH566" s="30"/>
      <c r="DI566" s="30"/>
      <c r="DJ566" s="30"/>
      <c r="DK566" s="30"/>
      <c r="DL566" s="30"/>
      <c r="DM566" s="30"/>
      <c r="DN566" s="30"/>
      <c r="DO566" s="30"/>
      <c r="DP566" s="30"/>
      <c r="DQ566" s="30"/>
      <c r="DR566" s="30"/>
      <c r="DS566" s="30"/>
      <c r="DT566" s="30"/>
      <c r="DU566" s="30"/>
      <c r="DV566" s="30"/>
      <c r="DW566" s="30"/>
      <c r="DX566" s="30"/>
      <c r="DY566" s="30"/>
      <c r="DZ566" s="30"/>
      <c r="EA566" s="30"/>
      <c r="EB566" s="30"/>
      <c r="EC566" s="30"/>
      <c r="ED566" s="30"/>
      <c r="EE566" s="30"/>
      <c r="EF566" s="30"/>
      <c r="EG566" s="30"/>
      <c r="EH566" s="30"/>
      <c r="EI566" s="30"/>
      <c r="EJ566" s="30"/>
      <c r="EK566" s="30"/>
      <c r="EL566" s="30"/>
      <c r="EM566" s="30"/>
      <c r="EN566" s="30"/>
      <c r="EO566" s="30"/>
      <c r="EP566" s="30"/>
      <c r="EQ566" s="30"/>
      <c r="ER566" s="30"/>
      <c r="ES566" s="30"/>
      <c r="ET566" s="30"/>
      <c r="EU566" s="30"/>
      <c r="EV566" s="30"/>
      <c r="EW566" s="30"/>
      <c r="EX566" s="30"/>
      <c r="EY566" s="30"/>
      <c r="EZ566" s="30"/>
      <c r="FA566" s="30"/>
      <c r="FB566" s="30"/>
      <c r="FC566" s="30"/>
      <c r="FD566" s="30"/>
      <c r="FE566" s="30"/>
      <c r="FF566" s="30"/>
      <c r="FG566" s="30"/>
      <c r="FH566" s="30"/>
      <c r="FI566" s="30"/>
      <c r="FJ566" s="30"/>
      <c r="FK566" s="30"/>
      <c r="FL566" s="30"/>
      <c r="FM566" s="30"/>
      <c r="FN566" s="30"/>
      <c r="FO566" s="30"/>
      <c r="FP566" s="30"/>
      <c r="FQ566" s="30"/>
      <c r="FR566" s="30"/>
      <c r="FS566" s="30"/>
      <c r="FT566" s="30"/>
      <c r="FU566" s="30"/>
      <c r="FV566" s="30"/>
      <c r="FW566" s="30"/>
      <c r="FX566" s="30"/>
      <c r="FY566" s="30"/>
      <c r="FZ566" s="30"/>
      <c r="GA566" s="30"/>
      <c r="GB566" s="30"/>
      <c r="GC566" s="30"/>
      <c r="GD566" s="30"/>
      <c r="GE566" s="30"/>
      <c r="GF566" s="30"/>
      <c r="GG566" s="30"/>
      <c r="GH566" s="30"/>
      <c r="GI566" s="30"/>
      <c r="GJ566" s="30"/>
      <c r="GK566" s="30"/>
      <c r="GL566" s="30"/>
      <c r="GM566" s="30"/>
      <c r="GN566" s="30"/>
      <c r="GO566" s="30"/>
      <c r="GP566" s="30"/>
      <c r="GQ566" s="30"/>
      <c r="GR566" s="30"/>
      <c r="GS566" s="30"/>
      <c r="GT566" s="30"/>
      <c r="GU566" s="30"/>
      <c r="GV566" s="30"/>
      <c r="GW566" s="30"/>
      <c r="GX566" s="30"/>
      <c r="GY566" s="30"/>
      <c r="GZ566" s="30"/>
      <c r="HA566" s="30"/>
      <c r="HB566" s="30"/>
      <c r="HC566" s="30"/>
      <c r="HD566" s="30"/>
      <c r="HE566" s="30"/>
      <c r="HF566" s="30"/>
      <c r="HG566" s="30"/>
      <c r="HH566" s="30"/>
      <c r="HI566" s="30"/>
      <c r="HJ566" s="30"/>
      <c r="HK566" s="30"/>
      <c r="HL566" s="30"/>
      <c r="HM566" s="30"/>
      <c r="HN566" s="30"/>
      <c r="HO566" s="30"/>
      <c r="HP566" s="30"/>
      <c r="HQ566" s="30"/>
      <c r="HR566" s="30"/>
      <c r="HS566" s="30"/>
      <c r="HT566" s="30"/>
      <c r="HU566" s="30"/>
      <c r="HV566" s="30"/>
      <c r="HW566" s="30"/>
      <c r="HX566" s="30"/>
      <c r="HY566" s="30"/>
      <c r="HZ566" s="30"/>
      <c r="IA566" s="30"/>
      <c r="IB566" s="30"/>
      <c r="IC566" s="30"/>
      <c r="ID566" s="30"/>
      <c r="IE566" s="30"/>
      <c r="IF566" s="30"/>
      <c r="IG566" s="30"/>
      <c r="IH566" s="30"/>
      <c r="II566" s="30"/>
      <c r="IJ566" s="30"/>
      <c r="IK566" s="30"/>
      <c r="IL566" s="30"/>
      <c r="IM566" s="30"/>
      <c r="IN566" s="30"/>
      <c r="IO566" s="30"/>
      <c r="IP566" s="30"/>
      <c r="IQ566" s="30"/>
      <c r="IR566" s="30"/>
      <c r="IS566" s="30"/>
      <c r="IT566" s="30"/>
      <c r="IU566" s="30"/>
      <c r="IV566" s="30"/>
      <c r="IW566" s="30"/>
      <c r="IX566" s="30"/>
      <c r="IY566" s="30"/>
      <c r="IZ566" s="30"/>
      <c r="JA566" s="30"/>
      <c r="JB566" s="30"/>
      <c r="JC566" s="30"/>
      <c r="JD566" s="30"/>
      <c r="JE566" s="30"/>
      <c r="JF566" s="30"/>
      <c r="JG566" s="30"/>
      <c r="JH566" s="30"/>
      <c r="JI566" s="30"/>
      <c r="JJ566" s="30"/>
      <c r="JK566" s="30"/>
      <c r="JL566" s="30"/>
      <c r="JM566" s="30"/>
      <c r="JN566" s="30"/>
      <c r="JO566" s="30"/>
      <c r="JP566" s="30"/>
      <c r="JQ566" s="30"/>
      <c r="JR566" s="30"/>
      <c r="JS566" s="30"/>
      <c r="JT566" s="30"/>
      <c r="JU566" s="30"/>
      <c r="JV566" s="30"/>
      <c r="JW566" s="30"/>
      <c r="JX566" s="30"/>
      <c r="JY566" s="30"/>
      <c r="JZ566" s="30"/>
      <c r="KA566" s="30"/>
      <c r="KB566" s="30"/>
      <c r="KC566" s="30"/>
      <c r="KD566" s="30"/>
      <c r="KE566" s="30"/>
      <c r="KF566" s="30"/>
      <c r="KG566" s="30"/>
      <c r="KH566" s="30"/>
      <c r="KI566" s="30"/>
      <c r="KJ566" s="30"/>
      <c r="KK566" s="30"/>
      <c r="KL566" s="30"/>
      <c r="KM566" s="30"/>
      <c r="KN566" s="30"/>
      <c r="KO566" s="30"/>
      <c r="KP566" s="30"/>
      <c r="KQ566" s="30"/>
      <c r="KR566" s="30"/>
      <c r="KS566" s="30"/>
      <c r="KT566" s="30"/>
      <c r="KU566" s="30"/>
      <c r="KV566" s="30"/>
      <c r="KW566" s="30"/>
      <c r="KX566" s="30"/>
      <c r="KY566" s="30"/>
      <c r="KZ566" s="30"/>
      <c r="LA566" s="30"/>
      <c r="LB566" s="30"/>
      <c r="LC566" s="30"/>
      <c r="LD566" s="30"/>
      <c r="LE566" s="30"/>
      <c r="LF566" s="30"/>
      <c r="LG566" s="30"/>
      <c r="LH566" s="30"/>
      <c r="LI566" s="30"/>
      <c r="LJ566" s="30"/>
      <c r="LK566" s="30"/>
      <c r="LL566" s="30"/>
      <c r="LM566" s="30"/>
      <c r="LN566" s="30"/>
      <c r="LO566" s="30"/>
      <c r="LP566" s="30"/>
      <c r="LQ566" s="30"/>
      <c r="LR566" s="30"/>
      <c r="LS566" s="30"/>
      <c r="LT566" s="30"/>
    </row>
    <row r="567" spans="1:332" s="31" customFormat="1" ht="126" x14ac:dyDescent="0.25">
      <c r="A567" s="677" t="str">
        <f>CONCATENATE(MUEBLES2[[#This Row],[No..]],"-",MUEBLES2[[#This Row],[No. Area ]],"-",MUEBLES2[[#This Row],[No. Del Bien ]],"-",MUEBLES2[[#This Row],[No. Consecutivo del Bien ]],"-",MUEBLES2[[#This Row],[No. de inventario]])</f>
        <v>05-51-020-001-0562</v>
      </c>
      <c r="B567" s="495"/>
      <c r="C567" s="495" t="s">
        <v>7285</v>
      </c>
      <c r="D567" s="494" t="s">
        <v>4063</v>
      </c>
      <c r="E567" s="495" t="str">
        <f>VLOOKUP(MUEBLES2[[#This Row],[No..]],EDIFICIOS[],2,FALSE)</f>
        <v>SISTEMA MUNICIPAL DIF</v>
      </c>
      <c r="F567" s="495" t="str">
        <f>VLOOKUP(MUEBLES2[[#This Row],[No..]],EDIFICIOS[],3,FALSE)</f>
        <v>AV. REFORMA S/N, SECCIÓN NORTE, MANZANA 2, SANTIAGO DE ANAYA, HIDALGO</v>
      </c>
      <c r="G567" s="496" t="s">
        <v>4296</v>
      </c>
      <c r="H567" s="494" t="str">
        <f>VLOOKUP(MUEBLES2[[#This Row],[No. Area ]],AREAS[],2,FALSE)</f>
        <v>UNIDAD BÁSICA DE REHABILITACIÓN</v>
      </c>
      <c r="I567" s="496" t="str">
        <f>VLOOKUP(MUEBLES2[[#This Row],[No. Area ]],AREAS[],5,FALSE)</f>
        <v>C. BELEN GONZÁLEZ BARRERA</v>
      </c>
      <c r="J567" s="496"/>
      <c r="K567" s="494" t="e">
        <f>VLOOKUP(MUEBLES2[[#This Row],[Núm. De nomina]],PERSONAL[],2,FALSE)</f>
        <v>#N/A</v>
      </c>
      <c r="L567" s="496" t="e">
        <f>VLOOKUP(MUEBLES2[[#This Row],[Núm. De nomina]],PERSONAL[],3,FALSE)</f>
        <v>#N/A</v>
      </c>
      <c r="M567" s="494" t="s">
        <v>4711</v>
      </c>
      <c r="N567" s="530" t="s">
        <v>4692</v>
      </c>
      <c r="O567" s="497" t="str">
        <f>VLOOKUP(MUEBLES2[[#This Row],[No. Del Bien ]],BIENES[],2,FALSE)</f>
        <v>AUTOCLAVE  22 LTS CLASE N</v>
      </c>
      <c r="P567" s="499" t="s">
        <v>1554</v>
      </c>
      <c r="Q567" s="529" t="s">
        <v>5504</v>
      </c>
      <c r="R567" s="494" t="s">
        <v>1555</v>
      </c>
      <c r="S567" s="494" t="s">
        <v>1556</v>
      </c>
      <c r="T567" s="494" t="s">
        <v>1557</v>
      </c>
      <c r="U567" s="494"/>
      <c r="V567" s="532">
        <v>44209</v>
      </c>
      <c r="W567" s="528"/>
      <c r="X567" s="528"/>
      <c r="Y567" s="528"/>
      <c r="Z567" s="510" t="s">
        <v>1405</v>
      </c>
      <c r="AA567" s="510"/>
      <c r="AB567" s="702">
        <v>16769.655999999999</v>
      </c>
      <c r="AC567" s="600">
        <v>406965</v>
      </c>
      <c r="AD567" s="30"/>
      <c r="AE567" s="30"/>
      <c r="AF567" s="30"/>
      <c r="AG567" s="30"/>
      <c r="AH567" s="30"/>
      <c r="AI567" s="30"/>
      <c r="AJ567" s="30"/>
      <c r="AK567" s="30"/>
      <c r="AL567" s="30"/>
      <c r="AM567" s="30"/>
      <c r="AN567" s="30"/>
      <c r="AO567" s="30"/>
      <c r="AP567" s="30"/>
      <c r="AQ567" s="30"/>
      <c r="AR567" s="30"/>
      <c r="AS567" s="30"/>
      <c r="AT567" s="30"/>
      <c r="AU567" s="30"/>
      <c r="AV567" s="30"/>
      <c r="AW567" s="30"/>
      <c r="AX567" s="30"/>
      <c r="AY567" s="30"/>
      <c r="AZ567" s="30"/>
      <c r="BA567" s="30"/>
      <c r="BB567" s="30"/>
      <c r="BC567" s="30"/>
      <c r="BD567" s="30"/>
      <c r="BE567" s="30"/>
      <c r="BF567" s="30"/>
      <c r="BG567" s="30"/>
      <c r="BH567" s="30"/>
      <c r="BI567" s="30"/>
      <c r="BJ567" s="30"/>
      <c r="BK567" s="30"/>
      <c r="BL567" s="30"/>
      <c r="BM567" s="30"/>
      <c r="BN567" s="30"/>
      <c r="BO567" s="30"/>
      <c r="BP567" s="30"/>
      <c r="BQ567" s="30"/>
      <c r="BR567" s="30"/>
      <c r="BS567" s="30"/>
      <c r="BT567" s="30"/>
      <c r="BU567" s="30"/>
      <c r="BV567" s="30"/>
      <c r="BW567" s="30"/>
      <c r="BX567" s="30"/>
      <c r="BY567" s="30"/>
      <c r="BZ567" s="30"/>
      <c r="CA567" s="30"/>
      <c r="CB567" s="30"/>
      <c r="CC567" s="30"/>
      <c r="CD567" s="30"/>
      <c r="CE567" s="30"/>
      <c r="CF567" s="30"/>
      <c r="CG567" s="30"/>
      <c r="CH567" s="30"/>
      <c r="CI567" s="30"/>
      <c r="CJ567" s="30"/>
      <c r="CK567" s="30"/>
      <c r="CL567" s="30"/>
      <c r="CM567" s="30"/>
      <c r="CN567" s="30"/>
      <c r="CO567" s="30"/>
      <c r="CP567" s="30"/>
      <c r="CQ567" s="30"/>
      <c r="CR567" s="30"/>
      <c r="CS567" s="30"/>
      <c r="CT567" s="30"/>
      <c r="CU567" s="30"/>
      <c r="CV567" s="30"/>
      <c r="CW567" s="30"/>
      <c r="CX567" s="30"/>
      <c r="CY567" s="30"/>
      <c r="CZ567" s="30"/>
      <c r="DA567" s="30"/>
      <c r="DB567" s="30"/>
      <c r="DC567" s="30"/>
      <c r="DD567" s="30"/>
      <c r="DE567" s="30"/>
      <c r="DF567" s="30"/>
      <c r="DG567" s="30"/>
      <c r="DH567" s="30"/>
      <c r="DI567" s="30"/>
      <c r="DJ567" s="30"/>
      <c r="DK567" s="30"/>
      <c r="DL567" s="30"/>
      <c r="DM567" s="30"/>
      <c r="DN567" s="30"/>
      <c r="DO567" s="30"/>
      <c r="DP567" s="30"/>
      <c r="DQ567" s="30"/>
      <c r="DR567" s="30"/>
      <c r="DS567" s="30"/>
      <c r="DT567" s="30"/>
      <c r="DU567" s="30"/>
      <c r="DV567" s="30"/>
      <c r="DW567" s="30"/>
      <c r="DX567" s="30"/>
      <c r="DY567" s="30"/>
      <c r="DZ567" s="30"/>
      <c r="EA567" s="30"/>
      <c r="EB567" s="30"/>
      <c r="EC567" s="30"/>
      <c r="ED567" s="30"/>
      <c r="EE567" s="30"/>
      <c r="EF567" s="30"/>
      <c r="EG567" s="30"/>
      <c r="EH567" s="30"/>
      <c r="EI567" s="30"/>
      <c r="EJ567" s="30"/>
      <c r="EK567" s="30"/>
      <c r="EL567" s="30"/>
      <c r="EM567" s="30"/>
      <c r="EN567" s="30"/>
      <c r="EO567" s="30"/>
      <c r="EP567" s="30"/>
      <c r="EQ567" s="30"/>
      <c r="ER567" s="30"/>
      <c r="ES567" s="30"/>
      <c r="ET567" s="30"/>
      <c r="EU567" s="30"/>
      <c r="EV567" s="30"/>
      <c r="EW567" s="30"/>
      <c r="EX567" s="30"/>
      <c r="EY567" s="30"/>
      <c r="EZ567" s="30"/>
      <c r="FA567" s="30"/>
      <c r="FB567" s="30"/>
      <c r="FC567" s="30"/>
      <c r="FD567" s="30"/>
      <c r="FE567" s="30"/>
      <c r="FF567" s="30"/>
      <c r="FG567" s="30"/>
      <c r="FH567" s="30"/>
      <c r="FI567" s="30"/>
      <c r="FJ567" s="30"/>
      <c r="FK567" s="30"/>
      <c r="FL567" s="30"/>
      <c r="FM567" s="30"/>
      <c r="FN567" s="30"/>
      <c r="FO567" s="30"/>
      <c r="FP567" s="30"/>
      <c r="FQ567" s="30"/>
      <c r="FR567" s="30"/>
      <c r="FS567" s="30"/>
      <c r="FT567" s="30"/>
      <c r="FU567" s="30"/>
      <c r="FV567" s="30"/>
      <c r="FW567" s="30"/>
      <c r="FX567" s="30"/>
      <c r="FY567" s="30"/>
      <c r="FZ567" s="30"/>
      <c r="GA567" s="30"/>
      <c r="GB567" s="30"/>
      <c r="GC567" s="30"/>
      <c r="GD567" s="30"/>
      <c r="GE567" s="30"/>
      <c r="GF567" s="30"/>
      <c r="GG567" s="30"/>
      <c r="GH567" s="30"/>
      <c r="GI567" s="30"/>
      <c r="GJ567" s="30"/>
      <c r="GK567" s="30"/>
      <c r="GL567" s="30"/>
      <c r="GM567" s="30"/>
      <c r="GN567" s="30"/>
      <c r="GO567" s="30"/>
      <c r="GP567" s="30"/>
      <c r="GQ567" s="30"/>
      <c r="GR567" s="30"/>
      <c r="GS567" s="30"/>
      <c r="GT567" s="30"/>
      <c r="GU567" s="30"/>
      <c r="GV567" s="30"/>
      <c r="GW567" s="30"/>
      <c r="GX567" s="30"/>
      <c r="GY567" s="30"/>
      <c r="GZ567" s="30"/>
      <c r="HA567" s="30"/>
      <c r="HB567" s="30"/>
      <c r="HC567" s="30"/>
      <c r="HD567" s="30"/>
      <c r="HE567" s="30"/>
      <c r="HF567" s="30"/>
      <c r="HG567" s="30"/>
      <c r="HH567" s="30"/>
      <c r="HI567" s="30"/>
      <c r="HJ567" s="30"/>
      <c r="HK567" s="30"/>
      <c r="HL567" s="30"/>
      <c r="HM567" s="30"/>
      <c r="HN567" s="30"/>
      <c r="HO567" s="30"/>
      <c r="HP567" s="30"/>
      <c r="HQ567" s="30"/>
      <c r="HR567" s="30"/>
      <c r="HS567" s="30"/>
      <c r="HT567" s="30"/>
      <c r="HU567" s="30"/>
      <c r="HV567" s="30"/>
      <c r="HW567" s="30"/>
      <c r="HX567" s="30"/>
      <c r="HY567" s="30"/>
      <c r="HZ567" s="30"/>
      <c r="IA567" s="30"/>
      <c r="IB567" s="30"/>
      <c r="IC567" s="30"/>
      <c r="ID567" s="30"/>
      <c r="IE567" s="30"/>
      <c r="IF567" s="30"/>
      <c r="IG567" s="30"/>
      <c r="IH567" s="30"/>
      <c r="II567" s="30"/>
      <c r="IJ567" s="30"/>
      <c r="IK567" s="30"/>
      <c r="IL567" s="30"/>
      <c r="IM567" s="30"/>
      <c r="IN567" s="30"/>
      <c r="IO567" s="30"/>
      <c r="IP567" s="30"/>
      <c r="IQ567" s="30"/>
      <c r="IR567" s="30"/>
      <c r="IS567" s="30"/>
      <c r="IT567" s="30"/>
      <c r="IU567" s="30"/>
      <c r="IV567" s="30"/>
      <c r="IW567" s="30"/>
      <c r="IX567" s="30"/>
      <c r="IY567" s="30"/>
      <c r="IZ567" s="30"/>
      <c r="JA567" s="30"/>
      <c r="JB567" s="30"/>
      <c r="JC567" s="30"/>
      <c r="JD567" s="30"/>
      <c r="JE567" s="30"/>
      <c r="JF567" s="30"/>
      <c r="JG567" s="30"/>
      <c r="JH567" s="30"/>
      <c r="JI567" s="30"/>
      <c r="JJ567" s="30"/>
      <c r="JK567" s="30"/>
      <c r="JL567" s="30"/>
      <c r="JM567" s="30"/>
      <c r="JN567" s="30"/>
      <c r="JO567" s="30"/>
      <c r="JP567" s="30"/>
      <c r="JQ567" s="30"/>
      <c r="JR567" s="30"/>
      <c r="JS567" s="30"/>
      <c r="JT567" s="30"/>
      <c r="JU567" s="30"/>
      <c r="JV567" s="30"/>
      <c r="JW567" s="30"/>
      <c r="JX567" s="30"/>
      <c r="JY567" s="30"/>
      <c r="JZ567" s="30"/>
      <c r="KA567" s="30"/>
      <c r="KB567" s="30"/>
      <c r="KC567" s="30"/>
      <c r="KD567" s="30"/>
      <c r="KE567" s="30"/>
      <c r="KF567" s="30"/>
      <c r="KG567" s="30"/>
      <c r="KH567" s="30"/>
      <c r="KI567" s="30"/>
      <c r="KJ567" s="30"/>
      <c r="KK567" s="30"/>
      <c r="KL567" s="30"/>
      <c r="KM567" s="30"/>
      <c r="KN567" s="30"/>
      <c r="KO567" s="30"/>
      <c r="KP567" s="30"/>
      <c r="KQ567" s="30"/>
      <c r="KR567" s="30"/>
      <c r="KS567" s="30"/>
      <c r="KT567" s="30"/>
      <c r="KU567" s="30"/>
      <c r="KV567" s="30"/>
      <c r="KW567" s="30"/>
      <c r="KX567" s="30"/>
      <c r="KY567" s="30"/>
      <c r="KZ567" s="30"/>
      <c r="LA567" s="30"/>
      <c r="LB567" s="30"/>
      <c r="LC567" s="30"/>
      <c r="LD567" s="30"/>
      <c r="LE567" s="30"/>
      <c r="LF567" s="30"/>
      <c r="LG567" s="30"/>
      <c r="LH567" s="30"/>
      <c r="LI567" s="30"/>
      <c r="LJ567" s="30"/>
      <c r="LK567" s="30"/>
      <c r="LL567" s="30"/>
      <c r="LM567" s="30"/>
      <c r="LN567" s="30"/>
      <c r="LO567" s="30"/>
      <c r="LP567" s="30"/>
      <c r="LQ567" s="30"/>
      <c r="LR567" s="30"/>
      <c r="LS567" s="30"/>
      <c r="LT567" s="30"/>
    </row>
    <row r="568" spans="1:332" s="31" customFormat="1" ht="110.25" x14ac:dyDescent="0.25">
      <c r="A568" s="677" t="str">
        <f>CONCATENATE(MUEBLES2[[#This Row],[No..]],"-",MUEBLES2[[#This Row],[No. Area ]],"-",MUEBLES2[[#This Row],[No. Del Bien ]],"-",MUEBLES2[[#This Row],[No. Consecutivo del Bien ]],"-",MUEBLES2[[#This Row],[No. de inventario]])</f>
        <v>05-51-158-001-0563</v>
      </c>
      <c r="B568" s="495"/>
      <c r="C568" s="495" t="s">
        <v>7286</v>
      </c>
      <c r="D568" s="494" t="s">
        <v>4063</v>
      </c>
      <c r="E568" s="495" t="str">
        <f>VLOOKUP(MUEBLES2[[#This Row],[No..]],EDIFICIOS[],2,FALSE)</f>
        <v>SISTEMA MUNICIPAL DIF</v>
      </c>
      <c r="F568" s="495" t="str">
        <f>VLOOKUP(MUEBLES2[[#This Row],[No..]],EDIFICIOS[],3,FALSE)</f>
        <v>AV. REFORMA S/N, SECCIÓN NORTE, MANZANA 2, SANTIAGO DE ANAYA, HIDALGO</v>
      </c>
      <c r="G568" s="496" t="s">
        <v>4296</v>
      </c>
      <c r="H568" s="494" t="str">
        <f>VLOOKUP(MUEBLES2[[#This Row],[No. Area ]],AREAS[],2,FALSE)</f>
        <v>UNIDAD BÁSICA DE REHABILITACIÓN</v>
      </c>
      <c r="I568" s="496" t="str">
        <f>VLOOKUP(MUEBLES2[[#This Row],[No. Area ]],AREAS[],5,FALSE)</f>
        <v>C. BELEN GONZÁLEZ BARRERA</v>
      </c>
      <c r="J568" s="496"/>
      <c r="K568" s="494" t="e">
        <f>VLOOKUP(MUEBLES2[[#This Row],[Núm. De nomina]],PERSONAL[],2,FALSE)</f>
        <v>#N/A</v>
      </c>
      <c r="L568" s="496" t="e">
        <f>VLOOKUP(MUEBLES2[[#This Row],[Núm. De nomina]],PERSONAL[],3,FALSE)</f>
        <v>#N/A</v>
      </c>
      <c r="M568" s="494" t="s">
        <v>4316</v>
      </c>
      <c r="N568" s="530" t="s">
        <v>4692</v>
      </c>
      <c r="O568" s="497" t="str">
        <f>VLOOKUP(MUEBLES2[[#This Row],[No. Del Bien ]],BIENES[],2,FALSE)</f>
        <v>JERINGA CARPUL KULZER</v>
      </c>
      <c r="P568" s="499" t="s">
        <v>1558</v>
      </c>
      <c r="Q568" s="529" t="s">
        <v>5505</v>
      </c>
      <c r="R568" s="494" t="s">
        <v>557</v>
      </c>
      <c r="S568" s="494" t="s">
        <v>557</v>
      </c>
      <c r="T568" s="494" t="s">
        <v>557</v>
      </c>
      <c r="U568" s="494"/>
      <c r="V568" s="532">
        <v>44209</v>
      </c>
      <c r="W568" s="528"/>
      <c r="X568" s="528"/>
      <c r="Y568" s="528"/>
      <c r="Z568" s="510" t="s">
        <v>1405</v>
      </c>
      <c r="AA568" s="510"/>
      <c r="AB568" s="702">
        <v>902.16099999999994</v>
      </c>
      <c r="AC568" s="600">
        <v>406965</v>
      </c>
      <c r="AD568" s="30"/>
      <c r="AE568" s="30"/>
      <c r="AF568" s="30"/>
      <c r="AG568" s="30"/>
      <c r="AH568" s="30"/>
      <c r="AI568" s="30"/>
      <c r="AJ568" s="30"/>
      <c r="AK568" s="30"/>
      <c r="AL568" s="30"/>
      <c r="AM568" s="30"/>
      <c r="AN568" s="30"/>
      <c r="AO568" s="30"/>
      <c r="AP568" s="30"/>
      <c r="AQ568" s="30"/>
      <c r="AR568" s="30"/>
      <c r="AS568" s="30"/>
      <c r="AT568" s="30"/>
      <c r="AU568" s="30"/>
      <c r="AV568" s="30"/>
      <c r="AW568" s="30"/>
      <c r="AX568" s="30"/>
      <c r="AY568" s="30"/>
      <c r="AZ568" s="30"/>
      <c r="BA568" s="30"/>
      <c r="BB568" s="30"/>
      <c r="BC568" s="30"/>
      <c r="BD568" s="30"/>
      <c r="BE568" s="30"/>
      <c r="BF568" s="30"/>
      <c r="BG568" s="30"/>
      <c r="BH568" s="30"/>
      <c r="BI568" s="30"/>
      <c r="BJ568" s="30"/>
      <c r="BK568" s="30"/>
      <c r="BL568" s="30"/>
      <c r="BM568" s="30"/>
      <c r="BN568" s="30"/>
      <c r="BO568" s="30"/>
      <c r="BP568" s="30"/>
      <c r="BQ568" s="30"/>
      <c r="BR568" s="30"/>
      <c r="BS568" s="30"/>
      <c r="BT568" s="30"/>
      <c r="BU568" s="30"/>
      <c r="BV568" s="30"/>
      <c r="BW568" s="30"/>
      <c r="BX568" s="30"/>
      <c r="BY568" s="30"/>
      <c r="BZ568" s="30"/>
      <c r="CA568" s="30"/>
      <c r="CB568" s="30"/>
      <c r="CC568" s="30"/>
      <c r="CD568" s="30"/>
      <c r="CE568" s="30"/>
      <c r="CF568" s="30"/>
      <c r="CG568" s="30"/>
      <c r="CH568" s="30"/>
      <c r="CI568" s="30"/>
      <c r="CJ568" s="30"/>
      <c r="CK568" s="30"/>
      <c r="CL568" s="30"/>
      <c r="CM568" s="30"/>
      <c r="CN568" s="30"/>
      <c r="CO568" s="30"/>
      <c r="CP568" s="30"/>
      <c r="CQ568" s="30"/>
      <c r="CR568" s="30"/>
      <c r="CS568" s="30"/>
      <c r="CT568" s="30"/>
      <c r="CU568" s="30"/>
      <c r="CV568" s="30"/>
      <c r="CW568" s="30"/>
      <c r="CX568" s="30"/>
      <c r="CY568" s="30"/>
      <c r="CZ568" s="30"/>
      <c r="DA568" s="30"/>
      <c r="DB568" s="30"/>
      <c r="DC568" s="30"/>
      <c r="DD568" s="30"/>
      <c r="DE568" s="30"/>
      <c r="DF568" s="30"/>
      <c r="DG568" s="30"/>
      <c r="DH568" s="30"/>
      <c r="DI568" s="30"/>
      <c r="DJ568" s="30"/>
      <c r="DK568" s="30"/>
      <c r="DL568" s="30"/>
      <c r="DM568" s="30"/>
      <c r="DN568" s="30"/>
      <c r="DO568" s="30"/>
      <c r="DP568" s="30"/>
      <c r="DQ568" s="30"/>
      <c r="DR568" s="30"/>
      <c r="DS568" s="30"/>
      <c r="DT568" s="30"/>
      <c r="DU568" s="30"/>
      <c r="DV568" s="30"/>
      <c r="DW568" s="30"/>
      <c r="DX568" s="30"/>
      <c r="DY568" s="30"/>
      <c r="DZ568" s="30"/>
      <c r="EA568" s="30"/>
      <c r="EB568" s="30"/>
      <c r="EC568" s="30"/>
      <c r="ED568" s="30"/>
      <c r="EE568" s="30"/>
      <c r="EF568" s="30"/>
      <c r="EG568" s="30"/>
      <c r="EH568" s="30"/>
      <c r="EI568" s="30"/>
      <c r="EJ568" s="30"/>
      <c r="EK568" s="30"/>
      <c r="EL568" s="30"/>
      <c r="EM568" s="30"/>
      <c r="EN568" s="30"/>
      <c r="EO568" s="30"/>
      <c r="EP568" s="30"/>
      <c r="EQ568" s="30"/>
      <c r="ER568" s="30"/>
      <c r="ES568" s="30"/>
      <c r="ET568" s="30"/>
      <c r="EU568" s="30"/>
      <c r="EV568" s="30"/>
      <c r="EW568" s="30"/>
      <c r="EX568" s="30"/>
      <c r="EY568" s="30"/>
      <c r="EZ568" s="30"/>
      <c r="FA568" s="30"/>
      <c r="FB568" s="30"/>
      <c r="FC568" s="30"/>
      <c r="FD568" s="30"/>
      <c r="FE568" s="30"/>
      <c r="FF568" s="30"/>
      <c r="FG568" s="30"/>
      <c r="FH568" s="30"/>
      <c r="FI568" s="30"/>
      <c r="FJ568" s="30"/>
      <c r="FK568" s="30"/>
      <c r="FL568" s="30"/>
      <c r="FM568" s="30"/>
      <c r="FN568" s="30"/>
      <c r="FO568" s="30"/>
      <c r="FP568" s="30"/>
      <c r="FQ568" s="30"/>
      <c r="FR568" s="30"/>
      <c r="FS568" s="30"/>
      <c r="FT568" s="30"/>
      <c r="FU568" s="30"/>
      <c r="FV568" s="30"/>
      <c r="FW568" s="30"/>
      <c r="FX568" s="30"/>
      <c r="FY568" s="30"/>
      <c r="FZ568" s="30"/>
      <c r="GA568" s="30"/>
      <c r="GB568" s="30"/>
      <c r="GC568" s="30"/>
      <c r="GD568" s="30"/>
      <c r="GE568" s="30"/>
      <c r="GF568" s="30"/>
      <c r="GG568" s="30"/>
      <c r="GH568" s="30"/>
      <c r="GI568" s="30"/>
      <c r="GJ568" s="30"/>
      <c r="GK568" s="30"/>
      <c r="GL568" s="30"/>
      <c r="GM568" s="30"/>
      <c r="GN568" s="30"/>
      <c r="GO568" s="30"/>
      <c r="GP568" s="30"/>
      <c r="GQ568" s="30"/>
      <c r="GR568" s="30"/>
      <c r="GS568" s="30"/>
      <c r="GT568" s="30"/>
      <c r="GU568" s="30"/>
      <c r="GV568" s="30"/>
      <c r="GW568" s="30"/>
      <c r="GX568" s="30"/>
      <c r="GY568" s="30"/>
      <c r="GZ568" s="30"/>
      <c r="HA568" s="30"/>
      <c r="HB568" s="30"/>
      <c r="HC568" s="30"/>
      <c r="HD568" s="30"/>
      <c r="HE568" s="30"/>
      <c r="HF568" s="30"/>
      <c r="HG568" s="30"/>
      <c r="HH568" s="30"/>
      <c r="HI568" s="30"/>
      <c r="HJ568" s="30"/>
      <c r="HK568" s="30"/>
      <c r="HL568" s="30"/>
      <c r="HM568" s="30"/>
      <c r="HN568" s="30"/>
      <c r="HO568" s="30"/>
      <c r="HP568" s="30"/>
      <c r="HQ568" s="30"/>
      <c r="HR568" s="30"/>
      <c r="HS568" s="30"/>
      <c r="HT568" s="30"/>
      <c r="HU568" s="30"/>
      <c r="HV568" s="30"/>
      <c r="HW568" s="30"/>
      <c r="HX568" s="30"/>
      <c r="HY568" s="30"/>
      <c r="HZ568" s="30"/>
      <c r="IA568" s="30"/>
      <c r="IB568" s="30"/>
      <c r="IC568" s="30"/>
      <c r="ID568" s="30"/>
      <c r="IE568" s="30"/>
      <c r="IF568" s="30"/>
      <c r="IG568" s="30"/>
      <c r="IH568" s="30"/>
      <c r="II568" s="30"/>
      <c r="IJ568" s="30"/>
      <c r="IK568" s="30"/>
      <c r="IL568" s="30"/>
      <c r="IM568" s="30"/>
      <c r="IN568" s="30"/>
      <c r="IO568" s="30"/>
      <c r="IP568" s="30"/>
      <c r="IQ568" s="30"/>
      <c r="IR568" s="30"/>
      <c r="IS568" s="30"/>
      <c r="IT568" s="30"/>
      <c r="IU568" s="30"/>
      <c r="IV568" s="30"/>
      <c r="IW568" s="30"/>
      <c r="IX568" s="30"/>
      <c r="IY568" s="30"/>
      <c r="IZ568" s="30"/>
      <c r="JA568" s="30"/>
      <c r="JB568" s="30"/>
      <c r="JC568" s="30"/>
      <c r="JD568" s="30"/>
      <c r="JE568" s="30"/>
      <c r="JF568" s="30"/>
      <c r="JG568" s="30"/>
      <c r="JH568" s="30"/>
      <c r="JI568" s="30"/>
      <c r="JJ568" s="30"/>
      <c r="JK568" s="30"/>
      <c r="JL568" s="30"/>
      <c r="JM568" s="30"/>
      <c r="JN568" s="30"/>
      <c r="JO568" s="30"/>
      <c r="JP568" s="30"/>
      <c r="JQ568" s="30"/>
      <c r="JR568" s="30"/>
      <c r="JS568" s="30"/>
      <c r="JT568" s="30"/>
      <c r="JU568" s="30"/>
      <c r="JV568" s="30"/>
      <c r="JW568" s="30"/>
      <c r="JX568" s="30"/>
      <c r="JY568" s="30"/>
      <c r="JZ568" s="30"/>
      <c r="KA568" s="30"/>
      <c r="KB568" s="30"/>
      <c r="KC568" s="30"/>
      <c r="KD568" s="30"/>
      <c r="KE568" s="30"/>
      <c r="KF568" s="30"/>
      <c r="KG568" s="30"/>
      <c r="KH568" s="30"/>
      <c r="KI568" s="30"/>
      <c r="KJ568" s="30"/>
      <c r="KK568" s="30"/>
      <c r="KL568" s="30"/>
      <c r="KM568" s="30"/>
      <c r="KN568" s="30"/>
      <c r="KO568" s="30"/>
      <c r="KP568" s="30"/>
      <c r="KQ568" s="30"/>
      <c r="KR568" s="30"/>
      <c r="KS568" s="30"/>
      <c r="KT568" s="30"/>
      <c r="KU568" s="30"/>
      <c r="KV568" s="30"/>
      <c r="KW568" s="30"/>
      <c r="KX568" s="30"/>
      <c r="KY568" s="30"/>
      <c r="KZ568" s="30"/>
      <c r="LA568" s="30"/>
      <c r="LB568" s="30"/>
      <c r="LC568" s="30"/>
      <c r="LD568" s="30"/>
      <c r="LE568" s="30"/>
      <c r="LF568" s="30"/>
      <c r="LG568" s="30"/>
      <c r="LH568" s="30"/>
      <c r="LI568" s="30"/>
      <c r="LJ568" s="30"/>
      <c r="LK568" s="30"/>
      <c r="LL568" s="30"/>
      <c r="LM568" s="30"/>
      <c r="LN568" s="30"/>
      <c r="LO568" s="30"/>
      <c r="LP568" s="30"/>
      <c r="LQ568" s="30"/>
      <c r="LR568" s="30"/>
      <c r="LS568" s="30"/>
      <c r="LT568" s="30"/>
    </row>
    <row r="569" spans="1:332" s="31" customFormat="1" ht="110.25" x14ac:dyDescent="0.25">
      <c r="A569" s="677" t="str">
        <f>CONCATENATE(MUEBLES2[[#This Row],[No..]],"-",MUEBLES2[[#This Row],[No. Area ]],"-",MUEBLES2[[#This Row],[No. Del Bien ]],"-",MUEBLES2[[#This Row],[No. Consecutivo del Bien ]],"-",MUEBLES2[[#This Row],[No. de inventario]])</f>
        <v>05-51-158-002-0564</v>
      </c>
      <c r="B569" s="495"/>
      <c r="C569" s="495" t="s">
        <v>7287</v>
      </c>
      <c r="D569" s="494" t="s">
        <v>4063</v>
      </c>
      <c r="E569" s="495" t="str">
        <f>VLOOKUP(MUEBLES2[[#This Row],[No..]],EDIFICIOS[],2,FALSE)</f>
        <v>SISTEMA MUNICIPAL DIF</v>
      </c>
      <c r="F569" s="495" t="str">
        <f>VLOOKUP(MUEBLES2[[#This Row],[No..]],EDIFICIOS[],3,FALSE)</f>
        <v>AV. REFORMA S/N, SECCIÓN NORTE, MANZANA 2, SANTIAGO DE ANAYA, HIDALGO</v>
      </c>
      <c r="G569" s="496" t="s">
        <v>4296</v>
      </c>
      <c r="H569" s="494" t="str">
        <f>VLOOKUP(MUEBLES2[[#This Row],[No. Area ]],AREAS[],2,FALSE)</f>
        <v>UNIDAD BÁSICA DE REHABILITACIÓN</v>
      </c>
      <c r="I569" s="496" t="str">
        <f>VLOOKUP(MUEBLES2[[#This Row],[No. Area ]],AREAS[],5,FALSE)</f>
        <v>C. BELEN GONZÁLEZ BARRERA</v>
      </c>
      <c r="J569" s="496"/>
      <c r="K569" s="494" t="e">
        <f>VLOOKUP(MUEBLES2[[#This Row],[Núm. De nomina]],PERSONAL[],2,FALSE)</f>
        <v>#N/A</v>
      </c>
      <c r="L569" s="496" t="e">
        <f>VLOOKUP(MUEBLES2[[#This Row],[Núm. De nomina]],PERSONAL[],3,FALSE)</f>
        <v>#N/A</v>
      </c>
      <c r="M569" s="494" t="s">
        <v>4316</v>
      </c>
      <c r="N569" s="530" t="s">
        <v>4693</v>
      </c>
      <c r="O569" s="497" t="str">
        <f>VLOOKUP(MUEBLES2[[#This Row],[No. Del Bien ]],BIENES[],2,FALSE)</f>
        <v>JERINGA CARPUL KULZER</v>
      </c>
      <c r="P569" s="499" t="s">
        <v>1558</v>
      </c>
      <c r="Q569" s="529" t="s">
        <v>5506</v>
      </c>
      <c r="R569" s="494" t="s">
        <v>557</v>
      </c>
      <c r="S569" s="494" t="s">
        <v>557</v>
      </c>
      <c r="T569" s="494" t="s">
        <v>557</v>
      </c>
      <c r="U569" s="494"/>
      <c r="V569" s="532">
        <v>44209</v>
      </c>
      <c r="W569" s="528"/>
      <c r="X569" s="528"/>
      <c r="Y569" s="528"/>
      <c r="Z569" s="510" t="s">
        <v>1405</v>
      </c>
      <c r="AA569" s="510"/>
      <c r="AB569" s="702">
        <v>902.16099999999994</v>
      </c>
      <c r="AC569" s="600">
        <v>406965</v>
      </c>
      <c r="AD569" s="30"/>
      <c r="AE569" s="30"/>
      <c r="AF569" s="30"/>
      <c r="AG569" s="30"/>
      <c r="AH569" s="30"/>
      <c r="AI569" s="30"/>
      <c r="AJ569" s="30"/>
      <c r="AK569" s="30"/>
      <c r="AL569" s="30"/>
      <c r="AM569" s="30"/>
      <c r="AN569" s="30"/>
      <c r="AO569" s="30"/>
      <c r="AP569" s="30"/>
      <c r="AQ569" s="30"/>
      <c r="AR569" s="30"/>
      <c r="AS569" s="30"/>
      <c r="AT569" s="30"/>
      <c r="AU569" s="30"/>
      <c r="AV569" s="30"/>
      <c r="AW569" s="30"/>
      <c r="AX569" s="30"/>
      <c r="AY569" s="30"/>
      <c r="AZ569" s="30"/>
      <c r="BA569" s="30"/>
      <c r="BB569" s="30"/>
      <c r="BC569" s="30"/>
      <c r="BD569" s="30"/>
      <c r="BE569" s="30"/>
      <c r="BF569" s="30"/>
      <c r="BG569" s="30"/>
      <c r="BH569" s="30"/>
      <c r="BI569" s="30"/>
      <c r="BJ569" s="30"/>
      <c r="BK569" s="30"/>
      <c r="BL569" s="30"/>
      <c r="BM569" s="30"/>
      <c r="BN569" s="30"/>
      <c r="BO569" s="30"/>
      <c r="BP569" s="30"/>
      <c r="BQ569" s="30"/>
      <c r="BR569" s="30"/>
      <c r="BS569" s="30"/>
      <c r="BT569" s="30"/>
      <c r="BU569" s="30"/>
      <c r="BV569" s="30"/>
      <c r="BW569" s="30"/>
      <c r="BX569" s="30"/>
      <c r="BY569" s="30"/>
      <c r="BZ569" s="30"/>
      <c r="CA569" s="30"/>
      <c r="CB569" s="30"/>
      <c r="CC569" s="30"/>
      <c r="CD569" s="30"/>
      <c r="CE569" s="30"/>
      <c r="CF569" s="30"/>
      <c r="CG569" s="30"/>
      <c r="CH569" s="30"/>
      <c r="CI569" s="30"/>
      <c r="CJ569" s="30"/>
      <c r="CK569" s="30"/>
      <c r="CL569" s="30"/>
      <c r="CM569" s="30"/>
      <c r="CN569" s="30"/>
      <c r="CO569" s="30"/>
      <c r="CP569" s="30"/>
      <c r="CQ569" s="30"/>
      <c r="CR569" s="30"/>
      <c r="CS569" s="30"/>
      <c r="CT569" s="30"/>
      <c r="CU569" s="30"/>
      <c r="CV569" s="30"/>
      <c r="CW569" s="30"/>
      <c r="CX569" s="30"/>
      <c r="CY569" s="30"/>
      <c r="CZ569" s="30"/>
      <c r="DA569" s="30"/>
      <c r="DB569" s="30"/>
      <c r="DC569" s="30"/>
      <c r="DD569" s="30"/>
      <c r="DE569" s="30"/>
      <c r="DF569" s="30"/>
      <c r="DG569" s="30"/>
      <c r="DH569" s="30"/>
      <c r="DI569" s="30"/>
      <c r="DJ569" s="30"/>
      <c r="DK569" s="30"/>
      <c r="DL569" s="30"/>
      <c r="DM569" s="30"/>
      <c r="DN569" s="30"/>
      <c r="DO569" s="30"/>
      <c r="DP569" s="30"/>
      <c r="DQ569" s="30"/>
      <c r="DR569" s="30"/>
      <c r="DS569" s="30"/>
      <c r="DT569" s="30"/>
      <c r="DU569" s="30"/>
      <c r="DV569" s="30"/>
      <c r="DW569" s="30"/>
      <c r="DX569" s="30"/>
      <c r="DY569" s="30"/>
      <c r="DZ569" s="30"/>
      <c r="EA569" s="30"/>
      <c r="EB569" s="30"/>
      <c r="EC569" s="30"/>
      <c r="ED569" s="30"/>
      <c r="EE569" s="30"/>
      <c r="EF569" s="30"/>
      <c r="EG569" s="30"/>
      <c r="EH569" s="30"/>
      <c r="EI569" s="30"/>
      <c r="EJ569" s="30"/>
      <c r="EK569" s="30"/>
      <c r="EL569" s="30"/>
      <c r="EM569" s="30"/>
      <c r="EN569" s="30"/>
      <c r="EO569" s="30"/>
      <c r="EP569" s="30"/>
      <c r="EQ569" s="30"/>
      <c r="ER569" s="30"/>
      <c r="ES569" s="30"/>
      <c r="ET569" s="30"/>
      <c r="EU569" s="30"/>
      <c r="EV569" s="30"/>
      <c r="EW569" s="30"/>
      <c r="EX569" s="30"/>
      <c r="EY569" s="30"/>
      <c r="EZ569" s="30"/>
      <c r="FA569" s="30"/>
      <c r="FB569" s="30"/>
      <c r="FC569" s="30"/>
      <c r="FD569" s="30"/>
      <c r="FE569" s="30"/>
      <c r="FF569" s="30"/>
      <c r="FG569" s="30"/>
      <c r="FH569" s="30"/>
      <c r="FI569" s="30"/>
      <c r="FJ569" s="30"/>
      <c r="FK569" s="30"/>
      <c r="FL569" s="30"/>
      <c r="FM569" s="30"/>
      <c r="FN569" s="30"/>
      <c r="FO569" s="30"/>
      <c r="FP569" s="30"/>
      <c r="FQ569" s="30"/>
      <c r="FR569" s="30"/>
      <c r="FS569" s="30"/>
      <c r="FT569" s="30"/>
      <c r="FU569" s="30"/>
      <c r="FV569" s="30"/>
      <c r="FW569" s="30"/>
      <c r="FX569" s="30"/>
      <c r="FY569" s="30"/>
      <c r="FZ569" s="30"/>
      <c r="GA569" s="30"/>
      <c r="GB569" s="30"/>
      <c r="GC569" s="30"/>
      <c r="GD569" s="30"/>
      <c r="GE569" s="30"/>
      <c r="GF569" s="30"/>
      <c r="GG569" s="30"/>
      <c r="GH569" s="30"/>
      <c r="GI569" s="30"/>
      <c r="GJ569" s="30"/>
      <c r="GK569" s="30"/>
      <c r="GL569" s="30"/>
      <c r="GM569" s="30"/>
      <c r="GN569" s="30"/>
      <c r="GO569" s="30"/>
      <c r="GP569" s="30"/>
      <c r="GQ569" s="30"/>
      <c r="GR569" s="30"/>
      <c r="GS569" s="30"/>
      <c r="GT569" s="30"/>
      <c r="GU569" s="30"/>
      <c r="GV569" s="30"/>
      <c r="GW569" s="30"/>
      <c r="GX569" s="30"/>
      <c r="GY569" s="30"/>
      <c r="GZ569" s="30"/>
      <c r="HA569" s="30"/>
      <c r="HB569" s="30"/>
      <c r="HC569" s="30"/>
      <c r="HD569" s="30"/>
      <c r="HE569" s="30"/>
      <c r="HF569" s="30"/>
      <c r="HG569" s="30"/>
      <c r="HH569" s="30"/>
      <c r="HI569" s="30"/>
      <c r="HJ569" s="30"/>
      <c r="HK569" s="30"/>
      <c r="HL569" s="30"/>
      <c r="HM569" s="30"/>
      <c r="HN569" s="30"/>
      <c r="HO569" s="30"/>
      <c r="HP569" s="30"/>
      <c r="HQ569" s="30"/>
      <c r="HR569" s="30"/>
      <c r="HS569" s="30"/>
      <c r="HT569" s="30"/>
      <c r="HU569" s="30"/>
      <c r="HV569" s="30"/>
      <c r="HW569" s="30"/>
      <c r="HX569" s="30"/>
      <c r="HY569" s="30"/>
      <c r="HZ569" s="30"/>
      <c r="IA569" s="30"/>
      <c r="IB569" s="30"/>
      <c r="IC569" s="30"/>
      <c r="ID569" s="30"/>
      <c r="IE569" s="30"/>
      <c r="IF569" s="30"/>
      <c r="IG569" s="30"/>
      <c r="IH569" s="30"/>
      <c r="II569" s="30"/>
      <c r="IJ569" s="30"/>
      <c r="IK569" s="30"/>
      <c r="IL569" s="30"/>
      <c r="IM569" s="30"/>
      <c r="IN569" s="30"/>
      <c r="IO569" s="30"/>
      <c r="IP569" s="30"/>
      <c r="IQ569" s="30"/>
      <c r="IR569" s="30"/>
      <c r="IS569" s="30"/>
      <c r="IT569" s="30"/>
      <c r="IU569" s="30"/>
      <c r="IV569" s="30"/>
      <c r="IW569" s="30"/>
      <c r="IX569" s="30"/>
      <c r="IY569" s="30"/>
      <c r="IZ569" s="30"/>
      <c r="JA569" s="30"/>
      <c r="JB569" s="30"/>
      <c r="JC569" s="30"/>
      <c r="JD569" s="30"/>
      <c r="JE569" s="30"/>
      <c r="JF569" s="30"/>
      <c r="JG569" s="30"/>
      <c r="JH569" s="30"/>
      <c r="JI569" s="30"/>
      <c r="JJ569" s="30"/>
      <c r="JK569" s="30"/>
      <c r="JL569" s="30"/>
      <c r="JM569" s="30"/>
      <c r="JN569" s="30"/>
      <c r="JO569" s="30"/>
      <c r="JP569" s="30"/>
      <c r="JQ569" s="30"/>
      <c r="JR569" s="30"/>
      <c r="JS569" s="30"/>
      <c r="JT569" s="30"/>
      <c r="JU569" s="30"/>
      <c r="JV569" s="30"/>
      <c r="JW569" s="30"/>
      <c r="JX569" s="30"/>
      <c r="JY569" s="30"/>
      <c r="JZ569" s="30"/>
      <c r="KA569" s="30"/>
      <c r="KB569" s="30"/>
      <c r="KC569" s="30"/>
      <c r="KD569" s="30"/>
      <c r="KE569" s="30"/>
      <c r="KF569" s="30"/>
      <c r="KG569" s="30"/>
      <c r="KH569" s="30"/>
      <c r="KI569" s="30"/>
      <c r="KJ569" s="30"/>
      <c r="KK569" s="30"/>
      <c r="KL569" s="30"/>
      <c r="KM569" s="30"/>
      <c r="KN569" s="30"/>
      <c r="KO569" s="30"/>
      <c r="KP569" s="30"/>
      <c r="KQ569" s="30"/>
      <c r="KR569" s="30"/>
      <c r="KS569" s="30"/>
      <c r="KT569" s="30"/>
      <c r="KU569" s="30"/>
      <c r="KV569" s="30"/>
      <c r="KW569" s="30"/>
      <c r="KX569" s="30"/>
      <c r="KY569" s="30"/>
      <c r="KZ569" s="30"/>
      <c r="LA569" s="30"/>
      <c r="LB569" s="30"/>
      <c r="LC569" s="30"/>
      <c r="LD569" s="30"/>
      <c r="LE569" s="30"/>
      <c r="LF569" s="30"/>
      <c r="LG569" s="30"/>
      <c r="LH569" s="30"/>
      <c r="LI569" s="30"/>
      <c r="LJ569" s="30"/>
      <c r="LK569" s="30"/>
      <c r="LL569" s="30"/>
      <c r="LM569" s="30"/>
      <c r="LN569" s="30"/>
      <c r="LO569" s="30"/>
      <c r="LP569" s="30"/>
      <c r="LQ569" s="30"/>
      <c r="LR569" s="30"/>
      <c r="LS569" s="30"/>
      <c r="LT569" s="30"/>
    </row>
    <row r="570" spans="1:332" s="31" customFormat="1" ht="110.25" x14ac:dyDescent="0.25">
      <c r="A570" s="677" t="str">
        <f>CONCATENATE(MUEBLES2[[#This Row],[No..]],"-",MUEBLES2[[#This Row],[No. Area ]],"-",MUEBLES2[[#This Row],[No. Del Bien ]],"-",MUEBLES2[[#This Row],[No. Consecutivo del Bien ]],"-",MUEBLES2[[#This Row],[No. de inventario]])</f>
        <v>05-51-026-001-0565</v>
      </c>
      <c r="B570" s="495"/>
      <c r="C570" s="495" t="s">
        <v>7288</v>
      </c>
      <c r="D570" s="494" t="s">
        <v>4063</v>
      </c>
      <c r="E570" s="495" t="str">
        <f>VLOOKUP(MUEBLES2[[#This Row],[No..]],EDIFICIOS[],2,FALSE)</f>
        <v>SISTEMA MUNICIPAL DIF</v>
      </c>
      <c r="F570" s="495" t="str">
        <f>VLOOKUP(MUEBLES2[[#This Row],[No..]],EDIFICIOS[],3,FALSE)</f>
        <v>AV. REFORMA S/N, SECCIÓN NORTE, MANZANA 2, SANTIAGO DE ANAYA, HIDALGO</v>
      </c>
      <c r="G570" s="496" t="s">
        <v>4296</v>
      </c>
      <c r="H570" s="494" t="str">
        <f>VLOOKUP(MUEBLES2[[#This Row],[No. Area ]],AREAS[],2,FALSE)</f>
        <v>UNIDAD BÁSICA DE REHABILITACIÓN</v>
      </c>
      <c r="I570" s="496" t="str">
        <f>VLOOKUP(MUEBLES2[[#This Row],[No. Area ]],AREAS[],5,FALSE)</f>
        <v>C. BELEN GONZÁLEZ BARRERA</v>
      </c>
      <c r="J570" s="496"/>
      <c r="K570" s="494" t="e">
        <f>VLOOKUP(MUEBLES2[[#This Row],[Núm. De nomina]],PERSONAL[],2,FALSE)</f>
        <v>#N/A</v>
      </c>
      <c r="L570" s="496" t="e">
        <f>VLOOKUP(MUEBLES2[[#This Row],[Núm. De nomina]],PERSONAL[],3,FALSE)</f>
        <v>#N/A</v>
      </c>
      <c r="M570" s="494" t="s">
        <v>4717</v>
      </c>
      <c r="N570" s="530" t="s">
        <v>4692</v>
      </c>
      <c r="O570" s="497" t="str">
        <f>VLOOKUP(MUEBLES2[[#This Row],[No. Del Bien ]],BIENES[],2,FALSE)</f>
        <v>BÁSICO 1X4 HU-FRIEDY</v>
      </c>
      <c r="P570" s="499" t="s">
        <v>1559</v>
      </c>
      <c r="Q570" s="529" t="s">
        <v>5507</v>
      </c>
      <c r="R570" s="494" t="s">
        <v>1560</v>
      </c>
      <c r="S570" s="494" t="s">
        <v>557</v>
      </c>
      <c r="T570" s="494" t="s">
        <v>557</v>
      </c>
      <c r="U570" s="494"/>
      <c r="V570" s="532">
        <v>44209</v>
      </c>
      <c r="W570" s="528"/>
      <c r="X570" s="528"/>
      <c r="Y570" s="528"/>
      <c r="Z570" s="510" t="s">
        <v>1405</v>
      </c>
      <c r="AA570" s="510"/>
      <c r="AB570" s="702">
        <v>1288.8</v>
      </c>
      <c r="AC570" s="600">
        <v>406965</v>
      </c>
      <c r="AD570" s="30"/>
      <c r="AE570" s="30"/>
      <c r="AF570" s="30"/>
      <c r="AG570" s="30"/>
      <c r="AH570" s="30"/>
      <c r="AI570" s="30"/>
      <c r="AJ570" s="30"/>
      <c r="AK570" s="30"/>
      <c r="AL570" s="30"/>
      <c r="AM570" s="30"/>
      <c r="AN570" s="30"/>
      <c r="AO570" s="30"/>
      <c r="AP570" s="30"/>
      <c r="AQ570" s="30"/>
      <c r="AR570" s="30"/>
      <c r="AS570" s="30"/>
      <c r="AT570" s="30"/>
      <c r="AU570" s="30"/>
      <c r="AV570" s="30"/>
      <c r="AW570" s="30"/>
      <c r="AX570" s="30"/>
      <c r="AY570" s="30"/>
      <c r="AZ570" s="30"/>
      <c r="BA570" s="30"/>
      <c r="BB570" s="30"/>
      <c r="BC570" s="30"/>
      <c r="BD570" s="30"/>
      <c r="BE570" s="30"/>
      <c r="BF570" s="30"/>
      <c r="BG570" s="30"/>
      <c r="BH570" s="30"/>
      <c r="BI570" s="30"/>
      <c r="BJ570" s="30"/>
      <c r="BK570" s="30"/>
      <c r="BL570" s="30"/>
      <c r="BM570" s="30"/>
      <c r="BN570" s="30"/>
      <c r="BO570" s="30"/>
      <c r="BP570" s="30"/>
      <c r="BQ570" s="30"/>
      <c r="BR570" s="30"/>
      <c r="BS570" s="30"/>
      <c r="BT570" s="30"/>
      <c r="BU570" s="30"/>
      <c r="BV570" s="30"/>
      <c r="BW570" s="30"/>
      <c r="BX570" s="30"/>
      <c r="BY570" s="30"/>
      <c r="BZ570" s="30"/>
      <c r="CA570" s="30"/>
      <c r="CB570" s="30"/>
      <c r="CC570" s="30"/>
      <c r="CD570" s="30"/>
      <c r="CE570" s="30"/>
      <c r="CF570" s="30"/>
      <c r="CG570" s="30"/>
      <c r="CH570" s="30"/>
      <c r="CI570" s="30"/>
      <c r="CJ570" s="30"/>
      <c r="CK570" s="30"/>
      <c r="CL570" s="30"/>
      <c r="CM570" s="30"/>
      <c r="CN570" s="30"/>
      <c r="CO570" s="30"/>
      <c r="CP570" s="30"/>
      <c r="CQ570" s="30"/>
      <c r="CR570" s="30"/>
      <c r="CS570" s="30"/>
      <c r="CT570" s="30"/>
      <c r="CU570" s="30"/>
      <c r="CV570" s="30"/>
      <c r="CW570" s="30"/>
      <c r="CX570" s="30"/>
      <c r="CY570" s="30"/>
      <c r="CZ570" s="30"/>
      <c r="DA570" s="30"/>
      <c r="DB570" s="30"/>
      <c r="DC570" s="30"/>
      <c r="DD570" s="30"/>
      <c r="DE570" s="30"/>
      <c r="DF570" s="30"/>
      <c r="DG570" s="30"/>
      <c r="DH570" s="30"/>
      <c r="DI570" s="30"/>
      <c r="DJ570" s="30"/>
      <c r="DK570" s="30"/>
      <c r="DL570" s="30"/>
      <c r="DM570" s="30"/>
      <c r="DN570" s="30"/>
      <c r="DO570" s="30"/>
      <c r="DP570" s="30"/>
      <c r="DQ570" s="30"/>
      <c r="DR570" s="30"/>
      <c r="DS570" s="30"/>
      <c r="DT570" s="30"/>
      <c r="DU570" s="30"/>
      <c r="DV570" s="30"/>
      <c r="DW570" s="30"/>
      <c r="DX570" s="30"/>
      <c r="DY570" s="30"/>
      <c r="DZ570" s="30"/>
      <c r="EA570" s="30"/>
      <c r="EB570" s="30"/>
      <c r="EC570" s="30"/>
      <c r="ED570" s="30"/>
      <c r="EE570" s="30"/>
      <c r="EF570" s="30"/>
      <c r="EG570" s="30"/>
      <c r="EH570" s="30"/>
      <c r="EI570" s="30"/>
      <c r="EJ570" s="30"/>
      <c r="EK570" s="30"/>
      <c r="EL570" s="30"/>
      <c r="EM570" s="30"/>
      <c r="EN570" s="30"/>
      <c r="EO570" s="30"/>
      <c r="EP570" s="30"/>
      <c r="EQ570" s="30"/>
      <c r="ER570" s="30"/>
      <c r="ES570" s="30"/>
      <c r="ET570" s="30"/>
      <c r="EU570" s="30"/>
      <c r="EV570" s="30"/>
      <c r="EW570" s="30"/>
      <c r="EX570" s="30"/>
      <c r="EY570" s="30"/>
      <c r="EZ570" s="30"/>
      <c r="FA570" s="30"/>
      <c r="FB570" s="30"/>
      <c r="FC570" s="30"/>
      <c r="FD570" s="30"/>
      <c r="FE570" s="30"/>
      <c r="FF570" s="30"/>
      <c r="FG570" s="30"/>
      <c r="FH570" s="30"/>
      <c r="FI570" s="30"/>
      <c r="FJ570" s="30"/>
      <c r="FK570" s="30"/>
      <c r="FL570" s="30"/>
      <c r="FM570" s="30"/>
      <c r="FN570" s="30"/>
      <c r="FO570" s="30"/>
      <c r="FP570" s="30"/>
      <c r="FQ570" s="30"/>
      <c r="FR570" s="30"/>
      <c r="FS570" s="30"/>
      <c r="FT570" s="30"/>
      <c r="FU570" s="30"/>
      <c r="FV570" s="30"/>
      <c r="FW570" s="30"/>
      <c r="FX570" s="30"/>
      <c r="FY570" s="30"/>
      <c r="FZ570" s="30"/>
      <c r="GA570" s="30"/>
      <c r="GB570" s="30"/>
      <c r="GC570" s="30"/>
      <c r="GD570" s="30"/>
      <c r="GE570" s="30"/>
      <c r="GF570" s="30"/>
      <c r="GG570" s="30"/>
      <c r="GH570" s="30"/>
      <c r="GI570" s="30"/>
      <c r="GJ570" s="30"/>
      <c r="GK570" s="30"/>
      <c r="GL570" s="30"/>
      <c r="GM570" s="30"/>
      <c r="GN570" s="30"/>
      <c r="GO570" s="30"/>
      <c r="GP570" s="30"/>
      <c r="GQ570" s="30"/>
      <c r="GR570" s="30"/>
      <c r="GS570" s="30"/>
      <c r="GT570" s="30"/>
      <c r="GU570" s="30"/>
      <c r="GV570" s="30"/>
      <c r="GW570" s="30"/>
      <c r="GX570" s="30"/>
      <c r="GY570" s="30"/>
      <c r="GZ570" s="30"/>
      <c r="HA570" s="30"/>
      <c r="HB570" s="30"/>
      <c r="HC570" s="30"/>
      <c r="HD570" s="30"/>
      <c r="HE570" s="30"/>
      <c r="HF570" s="30"/>
      <c r="HG570" s="30"/>
      <c r="HH570" s="30"/>
      <c r="HI570" s="30"/>
      <c r="HJ570" s="30"/>
      <c r="HK570" s="30"/>
      <c r="HL570" s="30"/>
      <c r="HM570" s="30"/>
      <c r="HN570" s="30"/>
      <c r="HO570" s="30"/>
      <c r="HP570" s="30"/>
      <c r="HQ570" s="30"/>
      <c r="HR570" s="30"/>
      <c r="HS570" s="30"/>
      <c r="HT570" s="30"/>
      <c r="HU570" s="30"/>
      <c r="HV570" s="30"/>
      <c r="HW570" s="30"/>
      <c r="HX570" s="30"/>
      <c r="HY570" s="30"/>
      <c r="HZ570" s="30"/>
      <c r="IA570" s="30"/>
      <c r="IB570" s="30"/>
      <c r="IC570" s="30"/>
      <c r="ID570" s="30"/>
      <c r="IE570" s="30"/>
      <c r="IF570" s="30"/>
      <c r="IG570" s="30"/>
      <c r="IH570" s="30"/>
      <c r="II570" s="30"/>
      <c r="IJ570" s="30"/>
      <c r="IK570" s="30"/>
      <c r="IL570" s="30"/>
      <c r="IM570" s="30"/>
      <c r="IN570" s="30"/>
      <c r="IO570" s="30"/>
      <c r="IP570" s="30"/>
      <c r="IQ570" s="30"/>
      <c r="IR570" s="30"/>
      <c r="IS570" s="30"/>
      <c r="IT570" s="30"/>
      <c r="IU570" s="30"/>
      <c r="IV570" s="30"/>
      <c r="IW570" s="30"/>
      <c r="IX570" s="30"/>
      <c r="IY570" s="30"/>
      <c r="IZ570" s="30"/>
      <c r="JA570" s="30"/>
      <c r="JB570" s="30"/>
      <c r="JC570" s="30"/>
      <c r="JD570" s="30"/>
      <c r="JE570" s="30"/>
      <c r="JF570" s="30"/>
      <c r="JG570" s="30"/>
      <c r="JH570" s="30"/>
      <c r="JI570" s="30"/>
      <c r="JJ570" s="30"/>
      <c r="JK570" s="30"/>
      <c r="JL570" s="30"/>
      <c r="JM570" s="30"/>
      <c r="JN570" s="30"/>
      <c r="JO570" s="30"/>
      <c r="JP570" s="30"/>
      <c r="JQ570" s="30"/>
      <c r="JR570" s="30"/>
      <c r="JS570" s="30"/>
      <c r="JT570" s="30"/>
      <c r="JU570" s="30"/>
      <c r="JV570" s="30"/>
      <c r="JW570" s="30"/>
      <c r="JX570" s="30"/>
      <c r="JY570" s="30"/>
      <c r="JZ570" s="30"/>
      <c r="KA570" s="30"/>
      <c r="KB570" s="30"/>
      <c r="KC570" s="30"/>
      <c r="KD570" s="30"/>
      <c r="KE570" s="30"/>
      <c r="KF570" s="30"/>
      <c r="KG570" s="30"/>
      <c r="KH570" s="30"/>
      <c r="KI570" s="30"/>
      <c r="KJ570" s="30"/>
      <c r="KK570" s="30"/>
      <c r="KL570" s="30"/>
      <c r="KM570" s="30"/>
      <c r="KN570" s="30"/>
      <c r="KO570" s="30"/>
      <c r="KP570" s="30"/>
      <c r="KQ570" s="30"/>
      <c r="KR570" s="30"/>
      <c r="KS570" s="30"/>
      <c r="KT570" s="30"/>
      <c r="KU570" s="30"/>
      <c r="KV570" s="30"/>
      <c r="KW570" s="30"/>
      <c r="KX570" s="30"/>
      <c r="KY570" s="30"/>
      <c r="KZ570" s="30"/>
      <c r="LA570" s="30"/>
      <c r="LB570" s="30"/>
      <c r="LC570" s="30"/>
      <c r="LD570" s="30"/>
      <c r="LE570" s="30"/>
      <c r="LF570" s="30"/>
      <c r="LG570" s="30"/>
      <c r="LH570" s="30"/>
      <c r="LI570" s="30"/>
      <c r="LJ570" s="30"/>
      <c r="LK570" s="30"/>
      <c r="LL570" s="30"/>
      <c r="LM570" s="30"/>
      <c r="LN570" s="30"/>
      <c r="LO570" s="30"/>
      <c r="LP570" s="30"/>
      <c r="LQ570" s="30"/>
      <c r="LR570" s="30"/>
      <c r="LS570" s="30"/>
      <c r="LT570" s="30"/>
    </row>
    <row r="571" spans="1:332" s="31" customFormat="1" ht="110.25" x14ac:dyDescent="0.25">
      <c r="A571" s="677" t="str">
        <f>CONCATENATE(MUEBLES2[[#This Row],[No..]],"-",MUEBLES2[[#This Row],[No. Area ]],"-",MUEBLES2[[#This Row],[No. Del Bien ]],"-",MUEBLES2[[#This Row],[No. Consecutivo del Bien ]],"-",MUEBLES2[[#This Row],[No. de inventario]])</f>
        <v>05-51-005-001-0566</v>
      </c>
      <c r="B571" s="495"/>
      <c r="C571" s="495" t="s">
        <v>7289</v>
      </c>
      <c r="D571" s="494" t="s">
        <v>4063</v>
      </c>
      <c r="E571" s="495" t="str">
        <f>VLOOKUP(MUEBLES2[[#This Row],[No..]],EDIFICIOS[],2,FALSE)</f>
        <v>SISTEMA MUNICIPAL DIF</v>
      </c>
      <c r="F571" s="495" t="str">
        <f>VLOOKUP(MUEBLES2[[#This Row],[No..]],EDIFICIOS[],3,FALSE)</f>
        <v>AV. REFORMA S/N, SECCIÓN NORTE, MANZANA 2, SANTIAGO DE ANAYA, HIDALGO</v>
      </c>
      <c r="G571" s="496" t="s">
        <v>4296</v>
      </c>
      <c r="H571" s="494" t="str">
        <f>VLOOKUP(MUEBLES2[[#This Row],[No. Area ]],AREAS[],2,FALSE)</f>
        <v>UNIDAD BÁSICA DE REHABILITACIÓN</v>
      </c>
      <c r="I571" s="496" t="str">
        <f>VLOOKUP(MUEBLES2[[#This Row],[No. Area ]],AREAS[],5,FALSE)</f>
        <v>C. BELEN GONZÁLEZ BARRERA</v>
      </c>
      <c r="J571" s="496"/>
      <c r="K571" s="494" t="e">
        <f>VLOOKUP(MUEBLES2[[#This Row],[Núm. De nomina]],PERSONAL[],2,FALSE)</f>
        <v>#N/A</v>
      </c>
      <c r="L571" s="496" t="e">
        <f>VLOOKUP(MUEBLES2[[#This Row],[Núm. De nomina]],PERSONAL[],3,FALSE)</f>
        <v>#N/A</v>
      </c>
      <c r="M571" s="494" t="s">
        <v>4696</v>
      </c>
      <c r="N571" s="530" t="s">
        <v>4692</v>
      </c>
      <c r="O571" s="497" t="str">
        <f>VLOOKUP(MUEBLES2[[#This Row],[No. Del Bien ]],BIENES[],2,FALSE)</f>
        <v>AMALGAMADOR</v>
      </c>
      <c r="P571" s="499" t="s">
        <v>1561</v>
      </c>
      <c r="Q571" s="529" t="s">
        <v>5508</v>
      </c>
      <c r="R571" s="494" t="s">
        <v>1562</v>
      </c>
      <c r="S571" s="494" t="s">
        <v>1563</v>
      </c>
      <c r="T571" s="494">
        <v>6002</v>
      </c>
      <c r="U571" s="494"/>
      <c r="V571" s="532">
        <v>44209</v>
      </c>
      <c r="W571" s="528"/>
      <c r="X571" s="528"/>
      <c r="Y571" s="528"/>
      <c r="Z571" s="510" t="s">
        <v>1405</v>
      </c>
      <c r="AA571" s="510"/>
      <c r="AB571" s="702">
        <v>3249.99</v>
      </c>
      <c r="AC571" s="600">
        <v>260357</v>
      </c>
      <c r="AD571" s="30"/>
      <c r="AE571" s="30"/>
      <c r="AF571" s="30"/>
      <c r="AG571" s="30"/>
      <c r="AH571" s="30"/>
      <c r="AI571" s="30"/>
      <c r="AJ571" s="30"/>
      <c r="AK571" s="30"/>
      <c r="AL571" s="30"/>
      <c r="AM571" s="30"/>
      <c r="AN571" s="30"/>
      <c r="AO571" s="30"/>
      <c r="AP571" s="30"/>
      <c r="AQ571" s="30"/>
      <c r="AR571" s="30"/>
      <c r="AS571" s="30"/>
      <c r="AT571" s="30"/>
      <c r="AU571" s="30"/>
      <c r="AV571" s="30"/>
      <c r="AW571" s="30"/>
      <c r="AX571" s="30"/>
      <c r="AY571" s="30"/>
      <c r="AZ571" s="30"/>
      <c r="BA571" s="30"/>
      <c r="BB571" s="30"/>
      <c r="BC571" s="30"/>
      <c r="BD571" s="30"/>
      <c r="BE571" s="30"/>
      <c r="BF571" s="30"/>
      <c r="BG571" s="30"/>
      <c r="BH571" s="30"/>
      <c r="BI571" s="30"/>
      <c r="BJ571" s="30"/>
      <c r="BK571" s="30"/>
      <c r="BL571" s="30"/>
      <c r="BM571" s="30"/>
      <c r="BN571" s="30"/>
      <c r="BO571" s="30"/>
      <c r="BP571" s="30"/>
      <c r="BQ571" s="30"/>
      <c r="BR571" s="30"/>
      <c r="BS571" s="30"/>
      <c r="BT571" s="30"/>
      <c r="BU571" s="30"/>
      <c r="BV571" s="30"/>
      <c r="BW571" s="30"/>
      <c r="BX571" s="30"/>
      <c r="BY571" s="30"/>
      <c r="BZ571" s="30"/>
      <c r="CA571" s="30"/>
      <c r="CB571" s="30"/>
      <c r="CC571" s="30"/>
      <c r="CD571" s="30"/>
      <c r="CE571" s="30"/>
      <c r="CF571" s="30"/>
      <c r="CG571" s="30"/>
      <c r="CH571" s="30"/>
      <c r="CI571" s="30"/>
      <c r="CJ571" s="30"/>
      <c r="CK571" s="30"/>
      <c r="CL571" s="30"/>
      <c r="CM571" s="30"/>
      <c r="CN571" s="30"/>
      <c r="CO571" s="30"/>
      <c r="CP571" s="30"/>
      <c r="CQ571" s="30"/>
      <c r="CR571" s="30"/>
      <c r="CS571" s="30"/>
      <c r="CT571" s="30"/>
      <c r="CU571" s="30"/>
      <c r="CV571" s="30"/>
      <c r="CW571" s="30"/>
      <c r="CX571" s="30"/>
      <c r="CY571" s="30"/>
      <c r="CZ571" s="30"/>
      <c r="DA571" s="30"/>
      <c r="DB571" s="30"/>
      <c r="DC571" s="30"/>
      <c r="DD571" s="30"/>
      <c r="DE571" s="30"/>
      <c r="DF571" s="30"/>
      <c r="DG571" s="30"/>
      <c r="DH571" s="30"/>
      <c r="DI571" s="30"/>
      <c r="DJ571" s="30"/>
      <c r="DK571" s="30"/>
      <c r="DL571" s="30"/>
      <c r="DM571" s="30"/>
      <c r="DN571" s="30"/>
      <c r="DO571" s="30"/>
      <c r="DP571" s="30"/>
      <c r="DQ571" s="30"/>
      <c r="DR571" s="30"/>
      <c r="DS571" s="30"/>
      <c r="DT571" s="30"/>
      <c r="DU571" s="30"/>
      <c r="DV571" s="30"/>
      <c r="DW571" s="30"/>
      <c r="DX571" s="30"/>
      <c r="DY571" s="30"/>
      <c r="DZ571" s="30"/>
      <c r="EA571" s="30"/>
      <c r="EB571" s="30"/>
      <c r="EC571" s="30"/>
      <c r="ED571" s="30"/>
      <c r="EE571" s="30"/>
      <c r="EF571" s="30"/>
      <c r="EG571" s="30"/>
      <c r="EH571" s="30"/>
      <c r="EI571" s="30"/>
      <c r="EJ571" s="30"/>
      <c r="EK571" s="30"/>
      <c r="EL571" s="30"/>
      <c r="EM571" s="30"/>
      <c r="EN571" s="30"/>
      <c r="EO571" s="30"/>
      <c r="EP571" s="30"/>
      <c r="EQ571" s="30"/>
      <c r="ER571" s="30"/>
      <c r="ES571" s="30"/>
      <c r="ET571" s="30"/>
      <c r="EU571" s="30"/>
      <c r="EV571" s="30"/>
      <c r="EW571" s="30"/>
      <c r="EX571" s="30"/>
      <c r="EY571" s="30"/>
      <c r="EZ571" s="30"/>
      <c r="FA571" s="30"/>
      <c r="FB571" s="30"/>
      <c r="FC571" s="30"/>
      <c r="FD571" s="30"/>
      <c r="FE571" s="30"/>
      <c r="FF571" s="30"/>
      <c r="FG571" s="30"/>
      <c r="FH571" s="30"/>
      <c r="FI571" s="30"/>
      <c r="FJ571" s="30"/>
      <c r="FK571" s="30"/>
      <c r="FL571" s="30"/>
      <c r="FM571" s="30"/>
      <c r="FN571" s="30"/>
      <c r="FO571" s="30"/>
      <c r="FP571" s="30"/>
      <c r="FQ571" s="30"/>
      <c r="FR571" s="30"/>
      <c r="FS571" s="30"/>
      <c r="FT571" s="30"/>
      <c r="FU571" s="30"/>
      <c r="FV571" s="30"/>
      <c r="FW571" s="30"/>
      <c r="FX571" s="30"/>
      <c r="FY571" s="30"/>
      <c r="FZ571" s="30"/>
      <c r="GA571" s="30"/>
      <c r="GB571" s="30"/>
      <c r="GC571" s="30"/>
      <c r="GD571" s="30"/>
      <c r="GE571" s="30"/>
      <c r="GF571" s="30"/>
      <c r="GG571" s="30"/>
      <c r="GH571" s="30"/>
      <c r="GI571" s="30"/>
      <c r="GJ571" s="30"/>
      <c r="GK571" s="30"/>
      <c r="GL571" s="30"/>
      <c r="GM571" s="30"/>
      <c r="GN571" s="30"/>
      <c r="GO571" s="30"/>
      <c r="GP571" s="30"/>
      <c r="GQ571" s="30"/>
      <c r="GR571" s="30"/>
      <c r="GS571" s="30"/>
      <c r="GT571" s="30"/>
      <c r="GU571" s="30"/>
      <c r="GV571" s="30"/>
      <c r="GW571" s="30"/>
      <c r="GX571" s="30"/>
      <c r="GY571" s="30"/>
      <c r="GZ571" s="30"/>
      <c r="HA571" s="30"/>
      <c r="HB571" s="30"/>
      <c r="HC571" s="30"/>
      <c r="HD571" s="30"/>
      <c r="HE571" s="30"/>
      <c r="HF571" s="30"/>
      <c r="HG571" s="30"/>
      <c r="HH571" s="30"/>
      <c r="HI571" s="30"/>
      <c r="HJ571" s="30"/>
      <c r="HK571" s="30"/>
      <c r="HL571" s="30"/>
      <c r="HM571" s="30"/>
      <c r="HN571" s="30"/>
      <c r="HO571" s="30"/>
      <c r="HP571" s="30"/>
      <c r="HQ571" s="30"/>
      <c r="HR571" s="30"/>
      <c r="HS571" s="30"/>
      <c r="HT571" s="30"/>
      <c r="HU571" s="30"/>
      <c r="HV571" s="30"/>
      <c r="HW571" s="30"/>
      <c r="HX571" s="30"/>
      <c r="HY571" s="30"/>
      <c r="HZ571" s="30"/>
      <c r="IA571" s="30"/>
      <c r="IB571" s="30"/>
      <c r="IC571" s="30"/>
      <c r="ID571" s="30"/>
      <c r="IE571" s="30"/>
      <c r="IF571" s="30"/>
      <c r="IG571" s="30"/>
      <c r="IH571" s="30"/>
      <c r="II571" s="30"/>
      <c r="IJ571" s="30"/>
      <c r="IK571" s="30"/>
      <c r="IL571" s="30"/>
      <c r="IM571" s="30"/>
      <c r="IN571" s="30"/>
      <c r="IO571" s="30"/>
      <c r="IP571" s="30"/>
      <c r="IQ571" s="30"/>
      <c r="IR571" s="30"/>
      <c r="IS571" s="30"/>
      <c r="IT571" s="30"/>
      <c r="IU571" s="30"/>
      <c r="IV571" s="30"/>
      <c r="IW571" s="30"/>
      <c r="IX571" s="30"/>
      <c r="IY571" s="30"/>
      <c r="IZ571" s="30"/>
      <c r="JA571" s="30"/>
      <c r="JB571" s="30"/>
      <c r="JC571" s="30"/>
      <c r="JD571" s="30"/>
      <c r="JE571" s="30"/>
      <c r="JF571" s="30"/>
      <c r="JG571" s="30"/>
      <c r="JH571" s="30"/>
      <c r="JI571" s="30"/>
      <c r="JJ571" s="30"/>
      <c r="JK571" s="30"/>
      <c r="JL571" s="30"/>
      <c r="JM571" s="30"/>
      <c r="JN571" s="30"/>
      <c r="JO571" s="30"/>
      <c r="JP571" s="30"/>
      <c r="JQ571" s="30"/>
      <c r="JR571" s="30"/>
      <c r="JS571" s="30"/>
      <c r="JT571" s="30"/>
      <c r="JU571" s="30"/>
      <c r="JV571" s="30"/>
      <c r="JW571" s="30"/>
      <c r="JX571" s="30"/>
      <c r="JY571" s="30"/>
      <c r="JZ571" s="30"/>
      <c r="KA571" s="30"/>
      <c r="KB571" s="30"/>
      <c r="KC571" s="30"/>
      <c r="KD571" s="30"/>
      <c r="KE571" s="30"/>
      <c r="KF571" s="30"/>
      <c r="KG571" s="30"/>
      <c r="KH571" s="30"/>
      <c r="KI571" s="30"/>
      <c r="KJ571" s="30"/>
      <c r="KK571" s="30"/>
      <c r="KL571" s="30"/>
      <c r="KM571" s="30"/>
      <c r="KN571" s="30"/>
      <c r="KO571" s="30"/>
      <c r="KP571" s="30"/>
      <c r="KQ571" s="30"/>
      <c r="KR571" s="30"/>
      <c r="KS571" s="30"/>
      <c r="KT571" s="30"/>
      <c r="KU571" s="30"/>
      <c r="KV571" s="30"/>
      <c r="KW571" s="30"/>
      <c r="KX571" s="30"/>
      <c r="KY571" s="30"/>
      <c r="KZ571" s="30"/>
      <c r="LA571" s="30"/>
      <c r="LB571" s="30"/>
      <c r="LC571" s="30"/>
      <c r="LD571" s="30"/>
      <c r="LE571" s="30"/>
      <c r="LF571" s="30"/>
      <c r="LG571" s="30"/>
      <c r="LH571" s="30"/>
      <c r="LI571" s="30"/>
      <c r="LJ571" s="30"/>
      <c r="LK571" s="30"/>
      <c r="LL571" s="30"/>
      <c r="LM571" s="30"/>
      <c r="LN571" s="30"/>
      <c r="LO571" s="30"/>
      <c r="LP571" s="30"/>
      <c r="LQ571" s="30"/>
      <c r="LR571" s="30"/>
      <c r="LS571" s="30"/>
      <c r="LT571" s="30"/>
    </row>
    <row r="572" spans="1:332" s="31" customFormat="1" ht="110.25" x14ac:dyDescent="0.25">
      <c r="A572" s="677" t="str">
        <f>CONCATENATE(MUEBLES2[[#This Row],[No..]],"-",MUEBLES2[[#This Row],[No. Area ]],"-",MUEBLES2[[#This Row],[No. Del Bien ]],"-",MUEBLES2[[#This Row],[No. Consecutivo del Bien ]],"-",MUEBLES2[[#This Row],[No. de inventario]])</f>
        <v>05-51-175-001-0567</v>
      </c>
      <c r="B572" s="495"/>
      <c r="C572" s="495" t="s">
        <v>7290</v>
      </c>
      <c r="D572" s="494" t="s">
        <v>4063</v>
      </c>
      <c r="E572" s="495" t="str">
        <f>VLOOKUP(MUEBLES2[[#This Row],[No..]],EDIFICIOS[],2,FALSE)</f>
        <v>SISTEMA MUNICIPAL DIF</v>
      </c>
      <c r="F572" s="495" t="str">
        <f>VLOOKUP(MUEBLES2[[#This Row],[No..]],EDIFICIOS[],3,FALSE)</f>
        <v>AV. REFORMA S/N, SECCIÓN NORTE, MANZANA 2, SANTIAGO DE ANAYA, HIDALGO</v>
      </c>
      <c r="G572" s="496" t="s">
        <v>4296</v>
      </c>
      <c r="H572" s="494" t="str">
        <f>VLOOKUP(MUEBLES2[[#This Row],[No. Area ]],AREAS[],2,FALSE)</f>
        <v>UNIDAD BÁSICA DE REHABILITACIÓN</v>
      </c>
      <c r="I572" s="496" t="str">
        <f>VLOOKUP(MUEBLES2[[#This Row],[No. Area ]],AREAS[],5,FALSE)</f>
        <v>C. BELEN GONZÁLEZ BARRERA</v>
      </c>
      <c r="J572" s="496"/>
      <c r="K572" s="494" t="e">
        <f>VLOOKUP(MUEBLES2[[#This Row],[Núm. De nomina]],PERSONAL[],2,FALSE)</f>
        <v>#N/A</v>
      </c>
      <c r="L572" s="496" t="e">
        <f>VLOOKUP(MUEBLES2[[#This Row],[Núm. De nomina]],PERSONAL[],3,FALSE)</f>
        <v>#N/A</v>
      </c>
      <c r="M572" s="494" t="s">
        <v>4802</v>
      </c>
      <c r="N572" s="530" t="s">
        <v>4692</v>
      </c>
      <c r="O572" s="497" t="str">
        <f>VLOOKUP(MUEBLES2[[#This Row],[No. Del Bien ]],BIENES[],2,FALSE)</f>
        <v>LENTES ULTRADENT</v>
      </c>
      <c r="P572" s="499" t="s">
        <v>1564</v>
      </c>
      <c r="Q572" s="529" t="s">
        <v>5509</v>
      </c>
      <c r="R572" s="494" t="s">
        <v>1565</v>
      </c>
      <c r="S572" s="494" t="s">
        <v>557</v>
      </c>
      <c r="T572" s="494" t="s">
        <v>557</v>
      </c>
      <c r="U572" s="494"/>
      <c r="V572" s="532">
        <v>44209</v>
      </c>
      <c r="W572" s="528"/>
      <c r="X572" s="528"/>
      <c r="Y572" s="528"/>
      <c r="Z572" s="510" t="s">
        <v>1405</v>
      </c>
      <c r="AA572" s="510"/>
      <c r="AB572" s="702">
        <v>459.99</v>
      </c>
      <c r="AC572" s="600">
        <v>260357</v>
      </c>
      <c r="AD572" s="30"/>
      <c r="AE572" s="30"/>
      <c r="AF572" s="30"/>
      <c r="AG572" s="30"/>
      <c r="AH572" s="30"/>
      <c r="AI572" s="30"/>
      <c r="AJ572" s="30"/>
      <c r="AK572" s="30"/>
      <c r="AL572" s="30"/>
      <c r="AM572" s="30"/>
      <c r="AN572" s="30"/>
      <c r="AO572" s="30"/>
      <c r="AP572" s="30"/>
      <c r="AQ572" s="30"/>
      <c r="AR572" s="30"/>
      <c r="AS572" s="30"/>
      <c r="AT572" s="30"/>
      <c r="AU572" s="30"/>
      <c r="AV572" s="30"/>
      <c r="AW572" s="30"/>
      <c r="AX572" s="30"/>
      <c r="AY572" s="30"/>
      <c r="AZ572" s="30"/>
      <c r="BA572" s="30"/>
      <c r="BB572" s="30"/>
      <c r="BC572" s="30"/>
      <c r="BD572" s="30"/>
      <c r="BE572" s="30"/>
      <c r="BF572" s="30"/>
      <c r="BG572" s="30"/>
      <c r="BH572" s="30"/>
      <c r="BI572" s="30"/>
      <c r="BJ572" s="30"/>
      <c r="BK572" s="30"/>
      <c r="BL572" s="30"/>
      <c r="BM572" s="30"/>
      <c r="BN572" s="30"/>
      <c r="BO572" s="30"/>
      <c r="BP572" s="30"/>
      <c r="BQ572" s="30"/>
      <c r="BR572" s="30"/>
      <c r="BS572" s="30"/>
      <c r="BT572" s="30"/>
      <c r="BU572" s="30"/>
      <c r="BV572" s="30"/>
      <c r="BW572" s="30"/>
      <c r="BX572" s="30"/>
      <c r="BY572" s="30"/>
      <c r="BZ572" s="30"/>
      <c r="CA572" s="30"/>
      <c r="CB572" s="30"/>
      <c r="CC572" s="30"/>
      <c r="CD572" s="30"/>
      <c r="CE572" s="30"/>
      <c r="CF572" s="30"/>
      <c r="CG572" s="30"/>
      <c r="CH572" s="30"/>
      <c r="CI572" s="30"/>
      <c r="CJ572" s="30"/>
      <c r="CK572" s="30"/>
      <c r="CL572" s="30"/>
      <c r="CM572" s="30"/>
      <c r="CN572" s="30"/>
      <c r="CO572" s="30"/>
      <c r="CP572" s="30"/>
      <c r="CQ572" s="30"/>
      <c r="CR572" s="30"/>
      <c r="CS572" s="30"/>
      <c r="CT572" s="30"/>
      <c r="CU572" s="30"/>
      <c r="CV572" s="30"/>
      <c r="CW572" s="30"/>
      <c r="CX572" s="30"/>
      <c r="CY572" s="30"/>
      <c r="CZ572" s="30"/>
      <c r="DA572" s="30"/>
      <c r="DB572" s="30"/>
      <c r="DC572" s="30"/>
      <c r="DD572" s="30"/>
      <c r="DE572" s="30"/>
      <c r="DF572" s="30"/>
      <c r="DG572" s="30"/>
      <c r="DH572" s="30"/>
      <c r="DI572" s="30"/>
      <c r="DJ572" s="30"/>
      <c r="DK572" s="30"/>
      <c r="DL572" s="30"/>
      <c r="DM572" s="30"/>
      <c r="DN572" s="30"/>
      <c r="DO572" s="30"/>
      <c r="DP572" s="30"/>
      <c r="DQ572" s="30"/>
      <c r="DR572" s="30"/>
      <c r="DS572" s="30"/>
      <c r="DT572" s="30"/>
      <c r="DU572" s="30"/>
      <c r="DV572" s="30"/>
      <c r="DW572" s="30"/>
      <c r="DX572" s="30"/>
      <c r="DY572" s="30"/>
      <c r="DZ572" s="30"/>
      <c r="EA572" s="30"/>
      <c r="EB572" s="30"/>
      <c r="EC572" s="30"/>
      <c r="ED572" s="30"/>
      <c r="EE572" s="30"/>
      <c r="EF572" s="30"/>
      <c r="EG572" s="30"/>
      <c r="EH572" s="30"/>
      <c r="EI572" s="30"/>
      <c r="EJ572" s="30"/>
      <c r="EK572" s="30"/>
      <c r="EL572" s="30"/>
      <c r="EM572" s="30"/>
      <c r="EN572" s="30"/>
      <c r="EO572" s="30"/>
      <c r="EP572" s="30"/>
      <c r="EQ572" s="30"/>
      <c r="ER572" s="30"/>
      <c r="ES572" s="30"/>
      <c r="ET572" s="30"/>
      <c r="EU572" s="30"/>
      <c r="EV572" s="30"/>
      <c r="EW572" s="30"/>
      <c r="EX572" s="30"/>
      <c r="EY572" s="30"/>
      <c r="EZ572" s="30"/>
      <c r="FA572" s="30"/>
      <c r="FB572" s="30"/>
      <c r="FC572" s="30"/>
      <c r="FD572" s="30"/>
      <c r="FE572" s="30"/>
      <c r="FF572" s="30"/>
      <c r="FG572" s="30"/>
      <c r="FH572" s="30"/>
      <c r="FI572" s="30"/>
      <c r="FJ572" s="30"/>
      <c r="FK572" s="30"/>
      <c r="FL572" s="30"/>
      <c r="FM572" s="30"/>
      <c r="FN572" s="30"/>
      <c r="FO572" s="30"/>
      <c r="FP572" s="30"/>
      <c r="FQ572" s="30"/>
      <c r="FR572" s="30"/>
      <c r="FS572" s="30"/>
      <c r="FT572" s="30"/>
      <c r="FU572" s="30"/>
      <c r="FV572" s="30"/>
      <c r="FW572" s="30"/>
      <c r="FX572" s="30"/>
      <c r="FY572" s="30"/>
      <c r="FZ572" s="30"/>
      <c r="GA572" s="30"/>
      <c r="GB572" s="30"/>
      <c r="GC572" s="30"/>
      <c r="GD572" s="30"/>
      <c r="GE572" s="30"/>
      <c r="GF572" s="30"/>
      <c r="GG572" s="30"/>
      <c r="GH572" s="30"/>
      <c r="GI572" s="30"/>
      <c r="GJ572" s="30"/>
      <c r="GK572" s="30"/>
      <c r="GL572" s="30"/>
      <c r="GM572" s="30"/>
      <c r="GN572" s="30"/>
      <c r="GO572" s="30"/>
      <c r="GP572" s="30"/>
      <c r="GQ572" s="30"/>
      <c r="GR572" s="30"/>
      <c r="GS572" s="30"/>
      <c r="GT572" s="30"/>
      <c r="GU572" s="30"/>
      <c r="GV572" s="30"/>
      <c r="GW572" s="30"/>
      <c r="GX572" s="30"/>
      <c r="GY572" s="30"/>
      <c r="GZ572" s="30"/>
      <c r="HA572" s="30"/>
      <c r="HB572" s="30"/>
      <c r="HC572" s="30"/>
      <c r="HD572" s="30"/>
      <c r="HE572" s="30"/>
      <c r="HF572" s="30"/>
      <c r="HG572" s="30"/>
      <c r="HH572" s="30"/>
      <c r="HI572" s="30"/>
      <c r="HJ572" s="30"/>
      <c r="HK572" s="30"/>
      <c r="HL572" s="30"/>
      <c r="HM572" s="30"/>
      <c r="HN572" s="30"/>
      <c r="HO572" s="30"/>
      <c r="HP572" s="30"/>
      <c r="HQ572" s="30"/>
      <c r="HR572" s="30"/>
      <c r="HS572" s="30"/>
      <c r="HT572" s="30"/>
      <c r="HU572" s="30"/>
      <c r="HV572" s="30"/>
      <c r="HW572" s="30"/>
      <c r="HX572" s="30"/>
      <c r="HY572" s="30"/>
      <c r="HZ572" s="30"/>
      <c r="IA572" s="30"/>
      <c r="IB572" s="30"/>
      <c r="IC572" s="30"/>
      <c r="ID572" s="30"/>
      <c r="IE572" s="30"/>
      <c r="IF572" s="30"/>
      <c r="IG572" s="30"/>
      <c r="IH572" s="30"/>
      <c r="II572" s="30"/>
      <c r="IJ572" s="30"/>
      <c r="IK572" s="30"/>
      <c r="IL572" s="30"/>
      <c r="IM572" s="30"/>
      <c r="IN572" s="30"/>
      <c r="IO572" s="30"/>
      <c r="IP572" s="30"/>
      <c r="IQ572" s="30"/>
      <c r="IR572" s="30"/>
      <c r="IS572" s="30"/>
      <c r="IT572" s="30"/>
      <c r="IU572" s="30"/>
      <c r="IV572" s="30"/>
      <c r="IW572" s="30"/>
      <c r="IX572" s="30"/>
      <c r="IY572" s="30"/>
      <c r="IZ572" s="30"/>
      <c r="JA572" s="30"/>
      <c r="JB572" s="30"/>
      <c r="JC572" s="30"/>
      <c r="JD572" s="30"/>
      <c r="JE572" s="30"/>
      <c r="JF572" s="30"/>
      <c r="JG572" s="30"/>
      <c r="JH572" s="30"/>
      <c r="JI572" s="30"/>
      <c r="JJ572" s="30"/>
      <c r="JK572" s="30"/>
      <c r="JL572" s="30"/>
      <c r="JM572" s="30"/>
      <c r="JN572" s="30"/>
      <c r="JO572" s="30"/>
      <c r="JP572" s="30"/>
      <c r="JQ572" s="30"/>
      <c r="JR572" s="30"/>
      <c r="JS572" s="30"/>
      <c r="JT572" s="30"/>
      <c r="JU572" s="30"/>
      <c r="JV572" s="30"/>
      <c r="JW572" s="30"/>
      <c r="JX572" s="30"/>
      <c r="JY572" s="30"/>
      <c r="JZ572" s="30"/>
      <c r="KA572" s="30"/>
      <c r="KB572" s="30"/>
      <c r="KC572" s="30"/>
      <c r="KD572" s="30"/>
      <c r="KE572" s="30"/>
      <c r="KF572" s="30"/>
      <c r="KG572" s="30"/>
      <c r="KH572" s="30"/>
      <c r="KI572" s="30"/>
      <c r="KJ572" s="30"/>
      <c r="KK572" s="30"/>
      <c r="KL572" s="30"/>
      <c r="KM572" s="30"/>
      <c r="KN572" s="30"/>
      <c r="KO572" s="30"/>
      <c r="KP572" s="30"/>
      <c r="KQ572" s="30"/>
      <c r="KR572" s="30"/>
      <c r="KS572" s="30"/>
      <c r="KT572" s="30"/>
      <c r="KU572" s="30"/>
      <c r="KV572" s="30"/>
      <c r="KW572" s="30"/>
      <c r="KX572" s="30"/>
      <c r="KY572" s="30"/>
      <c r="KZ572" s="30"/>
      <c r="LA572" s="30"/>
      <c r="LB572" s="30"/>
      <c r="LC572" s="30"/>
      <c r="LD572" s="30"/>
      <c r="LE572" s="30"/>
      <c r="LF572" s="30"/>
      <c r="LG572" s="30"/>
      <c r="LH572" s="30"/>
      <c r="LI572" s="30"/>
      <c r="LJ572" s="30"/>
      <c r="LK572" s="30"/>
      <c r="LL572" s="30"/>
      <c r="LM572" s="30"/>
      <c r="LN572" s="30"/>
      <c r="LO572" s="30"/>
      <c r="LP572" s="30"/>
      <c r="LQ572" s="30"/>
      <c r="LR572" s="30"/>
      <c r="LS572" s="30"/>
      <c r="LT572" s="30"/>
    </row>
    <row r="573" spans="1:332" s="31" customFormat="1" ht="110.25" x14ac:dyDescent="0.25">
      <c r="A573" s="677" t="str">
        <f>CONCATENATE(MUEBLES2[[#This Row],[No..]],"-",MUEBLES2[[#This Row],[No. Area ]],"-",MUEBLES2[[#This Row],[No. Del Bien ]],"-",MUEBLES2[[#This Row],[No. Consecutivo del Bien ]],"-",MUEBLES2[[#This Row],[No. de inventario]])</f>
        <v>05-51-117-001-0568</v>
      </c>
      <c r="B573" s="495"/>
      <c r="C573" s="495" t="s">
        <v>7291</v>
      </c>
      <c r="D573" s="494" t="s">
        <v>4063</v>
      </c>
      <c r="E573" s="495" t="str">
        <f>VLOOKUP(MUEBLES2[[#This Row],[No..]],EDIFICIOS[],2,FALSE)</f>
        <v>SISTEMA MUNICIPAL DIF</v>
      </c>
      <c r="F573" s="495" t="str">
        <f>VLOOKUP(MUEBLES2[[#This Row],[No..]],EDIFICIOS[],3,FALSE)</f>
        <v>AV. REFORMA S/N, SECCIÓN NORTE, MANZANA 2, SANTIAGO DE ANAYA, HIDALGO</v>
      </c>
      <c r="G573" s="496" t="s">
        <v>4296</v>
      </c>
      <c r="H573" s="494" t="str">
        <f>VLOOKUP(MUEBLES2[[#This Row],[No. Area ]],AREAS[],2,FALSE)</f>
        <v>UNIDAD BÁSICA DE REHABILITACIÓN</v>
      </c>
      <c r="I573" s="496" t="str">
        <f>VLOOKUP(MUEBLES2[[#This Row],[No. Area ]],AREAS[],5,FALSE)</f>
        <v>C. BELEN GONZÁLEZ BARRERA</v>
      </c>
      <c r="J573" s="496"/>
      <c r="K573" s="494" t="e">
        <f>VLOOKUP(MUEBLES2[[#This Row],[Núm. De nomina]],PERSONAL[],2,FALSE)</f>
        <v>#N/A</v>
      </c>
      <c r="L573" s="496" t="e">
        <f>VLOOKUP(MUEBLES2[[#This Row],[Núm. De nomina]],PERSONAL[],3,FALSE)</f>
        <v>#N/A</v>
      </c>
      <c r="M573" s="494" t="s">
        <v>4312</v>
      </c>
      <c r="N573" s="530" t="s">
        <v>4692</v>
      </c>
      <c r="O573" s="497" t="str">
        <f>VLOOKUP(MUEBLES2[[#This Row],[No. Del Bien ]],BIENES[],2,FALSE)</f>
        <v>ESPÁTULA HF NO. 1</v>
      </c>
      <c r="P573" s="499" t="s">
        <v>1566</v>
      </c>
      <c r="Q573" s="529" t="s">
        <v>5510</v>
      </c>
      <c r="R573" s="494" t="s">
        <v>1567</v>
      </c>
      <c r="S573" s="494" t="s">
        <v>557</v>
      </c>
      <c r="T573" s="494" t="s">
        <v>557</v>
      </c>
      <c r="U573" s="494"/>
      <c r="V573" s="532">
        <v>44209</v>
      </c>
      <c r="W573" s="528"/>
      <c r="X573" s="528"/>
      <c r="Y573" s="528"/>
      <c r="Z573" s="510" t="s">
        <v>1405</v>
      </c>
      <c r="AA573" s="510"/>
      <c r="AB573" s="702">
        <v>535</v>
      </c>
      <c r="AC573" s="600">
        <v>260357</v>
      </c>
      <c r="AD573" s="30"/>
      <c r="AE573" s="30"/>
      <c r="AF573" s="30"/>
      <c r="AG573" s="30"/>
      <c r="AH573" s="30"/>
      <c r="AI573" s="30"/>
      <c r="AJ573" s="30"/>
      <c r="AK573" s="30"/>
      <c r="AL573" s="30"/>
      <c r="AM573" s="30"/>
      <c r="AN573" s="30"/>
      <c r="AO573" s="30"/>
      <c r="AP573" s="30"/>
      <c r="AQ573" s="30"/>
      <c r="AR573" s="30"/>
      <c r="AS573" s="30"/>
      <c r="AT573" s="30"/>
      <c r="AU573" s="30"/>
      <c r="AV573" s="30"/>
      <c r="AW573" s="30"/>
      <c r="AX573" s="30"/>
      <c r="AY573" s="30"/>
      <c r="AZ573" s="30"/>
      <c r="BA573" s="30"/>
      <c r="BB573" s="30"/>
      <c r="BC573" s="30"/>
      <c r="BD573" s="30"/>
      <c r="BE573" s="30"/>
      <c r="BF573" s="30"/>
      <c r="BG573" s="30"/>
      <c r="BH573" s="30"/>
      <c r="BI573" s="30"/>
      <c r="BJ573" s="30"/>
      <c r="BK573" s="30"/>
      <c r="BL573" s="30"/>
      <c r="BM573" s="30"/>
      <c r="BN573" s="30"/>
      <c r="BO573" s="30"/>
      <c r="BP573" s="30"/>
      <c r="BQ573" s="30"/>
      <c r="BR573" s="30"/>
      <c r="BS573" s="30"/>
      <c r="BT573" s="30"/>
      <c r="BU573" s="30"/>
      <c r="BV573" s="30"/>
      <c r="BW573" s="30"/>
      <c r="BX573" s="30"/>
      <c r="BY573" s="30"/>
      <c r="BZ573" s="30"/>
      <c r="CA573" s="30"/>
      <c r="CB573" s="30"/>
      <c r="CC573" s="30"/>
      <c r="CD573" s="30"/>
      <c r="CE573" s="30"/>
      <c r="CF573" s="30"/>
      <c r="CG573" s="30"/>
      <c r="CH573" s="30"/>
      <c r="CI573" s="30"/>
      <c r="CJ573" s="30"/>
      <c r="CK573" s="30"/>
      <c r="CL573" s="30"/>
      <c r="CM573" s="30"/>
      <c r="CN573" s="30"/>
      <c r="CO573" s="30"/>
      <c r="CP573" s="30"/>
      <c r="CQ573" s="30"/>
      <c r="CR573" s="30"/>
      <c r="CS573" s="30"/>
      <c r="CT573" s="30"/>
      <c r="CU573" s="30"/>
      <c r="CV573" s="30"/>
      <c r="CW573" s="30"/>
      <c r="CX573" s="30"/>
      <c r="CY573" s="30"/>
      <c r="CZ573" s="30"/>
      <c r="DA573" s="30"/>
      <c r="DB573" s="30"/>
      <c r="DC573" s="30"/>
      <c r="DD573" s="30"/>
      <c r="DE573" s="30"/>
      <c r="DF573" s="30"/>
      <c r="DG573" s="30"/>
      <c r="DH573" s="30"/>
      <c r="DI573" s="30"/>
      <c r="DJ573" s="30"/>
      <c r="DK573" s="30"/>
      <c r="DL573" s="30"/>
      <c r="DM573" s="30"/>
      <c r="DN573" s="30"/>
      <c r="DO573" s="30"/>
      <c r="DP573" s="30"/>
      <c r="DQ573" s="30"/>
      <c r="DR573" s="30"/>
      <c r="DS573" s="30"/>
      <c r="DT573" s="30"/>
      <c r="DU573" s="30"/>
      <c r="DV573" s="30"/>
      <c r="DW573" s="30"/>
      <c r="DX573" s="30"/>
      <c r="DY573" s="30"/>
      <c r="DZ573" s="30"/>
      <c r="EA573" s="30"/>
      <c r="EB573" s="30"/>
      <c r="EC573" s="30"/>
      <c r="ED573" s="30"/>
      <c r="EE573" s="30"/>
      <c r="EF573" s="30"/>
      <c r="EG573" s="30"/>
      <c r="EH573" s="30"/>
      <c r="EI573" s="30"/>
      <c r="EJ573" s="30"/>
      <c r="EK573" s="30"/>
      <c r="EL573" s="30"/>
      <c r="EM573" s="30"/>
      <c r="EN573" s="30"/>
      <c r="EO573" s="30"/>
      <c r="EP573" s="30"/>
      <c r="EQ573" s="30"/>
      <c r="ER573" s="30"/>
      <c r="ES573" s="30"/>
      <c r="ET573" s="30"/>
      <c r="EU573" s="30"/>
      <c r="EV573" s="30"/>
      <c r="EW573" s="30"/>
      <c r="EX573" s="30"/>
      <c r="EY573" s="30"/>
      <c r="EZ573" s="30"/>
      <c r="FA573" s="30"/>
      <c r="FB573" s="30"/>
      <c r="FC573" s="30"/>
      <c r="FD573" s="30"/>
      <c r="FE573" s="30"/>
      <c r="FF573" s="30"/>
      <c r="FG573" s="30"/>
      <c r="FH573" s="30"/>
      <c r="FI573" s="30"/>
      <c r="FJ573" s="30"/>
      <c r="FK573" s="30"/>
      <c r="FL573" s="30"/>
      <c r="FM573" s="30"/>
      <c r="FN573" s="30"/>
      <c r="FO573" s="30"/>
      <c r="FP573" s="30"/>
      <c r="FQ573" s="30"/>
      <c r="FR573" s="30"/>
      <c r="FS573" s="30"/>
      <c r="FT573" s="30"/>
      <c r="FU573" s="30"/>
      <c r="FV573" s="30"/>
      <c r="FW573" s="30"/>
      <c r="FX573" s="30"/>
      <c r="FY573" s="30"/>
      <c r="FZ573" s="30"/>
      <c r="GA573" s="30"/>
      <c r="GB573" s="30"/>
      <c r="GC573" s="30"/>
      <c r="GD573" s="30"/>
      <c r="GE573" s="30"/>
      <c r="GF573" s="30"/>
      <c r="GG573" s="30"/>
      <c r="GH573" s="30"/>
      <c r="GI573" s="30"/>
      <c r="GJ573" s="30"/>
      <c r="GK573" s="30"/>
      <c r="GL573" s="30"/>
      <c r="GM573" s="30"/>
      <c r="GN573" s="30"/>
      <c r="GO573" s="30"/>
      <c r="GP573" s="30"/>
      <c r="GQ573" s="30"/>
      <c r="GR573" s="30"/>
      <c r="GS573" s="30"/>
      <c r="GT573" s="30"/>
      <c r="GU573" s="30"/>
      <c r="GV573" s="30"/>
      <c r="GW573" s="30"/>
      <c r="GX573" s="30"/>
      <c r="GY573" s="30"/>
      <c r="GZ573" s="30"/>
      <c r="HA573" s="30"/>
      <c r="HB573" s="30"/>
      <c r="HC573" s="30"/>
      <c r="HD573" s="30"/>
      <c r="HE573" s="30"/>
      <c r="HF573" s="30"/>
      <c r="HG573" s="30"/>
      <c r="HH573" s="30"/>
      <c r="HI573" s="30"/>
      <c r="HJ573" s="30"/>
      <c r="HK573" s="30"/>
      <c r="HL573" s="30"/>
      <c r="HM573" s="30"/>
      <c r="HN573" s="30"/>
      <c r="HO573" s="30"/>
      <c r="HP573" s="30"/>
      <c r="HQ573" s="30"/>
      <c r="HR573" s="30"/>
      <c r="HS573" s="30"/>
      <c r="HT573" s="30"/>
      <c r="HU573" s="30"/>
      <c r="HV573" s="30"/>
      <c r="HW573" s="30"/>
      <c r="HX573" s="30"/>
      <c r="HY573" s="30"/>
      <c r="HZ573" s="30"/>
      <c r="IA573" s="30"/>
      <c r="IB573" s="30"/>
      <c r="IC573" s="30"/>
      <c r="ID573" s="30"/>
      <c r="IE573" s="30"/>
      <c r="IF573" s="30"/>
      <c r="IG573" s="30"/>
      <c r="IH573" s="30"/>
      <c r="II573" s="30"/>
      <c r="IJ573" s="30"/>
      <c r="IK573" s="30"/>
      <c r="IL573" s="30"/>
      <c r="IM573" s="30"/>
      <c r="IN573" s="30"/>
      <c r="IO573" s="30"/>
      <c r="IP573" s="30"/>
      <c r="IQ573" s="30"/>
      <c r="IR573" s="30"/>
      <c r="IS573" s="30"/>
      <c r="IT573" s="30"/>
      <c r="IU573" s="30"/>
      <c r="IV573" s="30"/>
      <c r="IW573" s="30"/>
      <c r="IX573" s="30"/>
      <c r="IY573" s="30"/>
      <c r="IZ573" s="30"/>
      <c r="JA573" s="30"/>
      <c r="JB573" s="30"/>
      <c r="JC573" s="30"/>
      <c r="JD573" s="30"/>
      <c r="JE573" s="30"/>
      <c r="JF573" s="30"/>
      <c r="JG573" s="30"/>
      <c r="JH573" s="30"/>
      <c r="JI573" s="30"/>
      <c r="JJ573" s="30"/>
      <c r="JK573" s="30"/>
      <c r="JL573" s="30"/>
      <c r="JM573" s="30"/>
      <c r="JN573" s="30"/>
      <c r="JO573" s="30"/>
      <c r="JP573" s="30"/>
      <c r="JQ573" s="30"/>
      <c r="JR573" s="30"/>
      <c r="JS573" s="30"/>
      <c r="JT573" s="30"/>
      <c r="JU573" s="30"/>
      <c r="JV573" s="30"/>
      <c r="JW573" s="30"/>
      <c r="JX573" s="30"/>
      <c r="JY573" s="30"/>
      <c r="JZ573" s="30"/>
      <c r="KA573" s="30"/>
      <c r="KB573" s="30"/>
      <c r="KC573" s="30"/>
      <c r="KD573" s="30"/>
      <c r="KE573" s="30"/>
      <c r="KF573" s="30"/>
      <c r="KG573" s="30"/>
      <c r="KH573" s="30"/>
      <c r="KI573" s="30"/>
      <c r="KJ573" s="30"/>
      <c r="KK573" s="30"/>
      <c r="KL573" s="30"/>
      <c r="KM573" s="30"/>
      <c r="KN573" s="30"/>
      <c r="KO573" s="30"/>
      <c r="KP573" s="30"/>
      <c r="KQ573" s="30"/>
      <c r="KR573" s="30"/>
      <c r="KS573" s="30"/>
      <c r="KT573" s="30"/>
      <c r="KU573" s="30"/>
      <c r="KV573" s="30"/>
      <c r="KW573" s="30"/>
      <c r="KX573" s="30"/>
      <c r="KY573" s="30"/>
      <c r="KZ573" s="30"/>
      <c r="LA573" s="30"/>
      <c r="LB573" s="30"/>
      <c r="LC573" s="30"/>
      <c r="LD573" s="30"/>
      <c r="LE573" s="30"/>
      <c r="LF573" s="30"/>
      <c r="LG573" s="30"/>
      <c r="LH573" s="30"/>
      <c r="LI573" s="30"/>
      <c r="LJ573" s="30"/>
      <c r="LK573" s="30"/>
      <c r="LL573" s="30"/>
      <c r="LM573" s="30"/>
      <c r="LN573" s="30"/>
      <c r="LO573" s="30"/>
      <c r="LP573" s="30"/>
      <c r="LQ573" s="30"/>
      <c r="LR573" s="30"/>
      <c r="LS573" s="30"/>
      <c r="LT573" s="30"/>
    </row>
    <row r="574" spans="1:332" s="31" customFormat="1" ht="110.25" x14ac:dyDescent="0.25">
      <c r="A574" s="677" t="str">
        <f>CONCATENATE(MUEBLES2[[#This Row],[No..]],"-",MUEBLES2[[#This Row],[No. Area ]],"-",MUEBLES2[[#This Row],[No. Del Bien ]],"-",MUEBLES2[[#This Row],[No. Consecutivo del Bien ]],"-",MUEBLES2[[#This Row],[No. de inventario]])</f>
        <v>05-51-080-001-0569</v>
      </c>
      <c r="B574" s="495"/>
      <c r="C574" s="495" t="s">
        <v>7292</v>
      </c>
      <c r="D574" s="494" t="s">
        <v>4063</v>
      </c>
      <c r="E574" s="495" t="str">
        <f>VLOOKUP(MUEBLES2[[#This Row],[No..]],EDIFICIOS[],2,FALSE)</f>
        <v>SISTEMA MUNICIPAL DIF</v>
      </c>
      <c r="F574" s="495" t="str">
        <f>VLOOKUP(MUEBLES2[[#This Row],[No..]],EDIFICIOS[],3,FALSE)</f>
        <v>AV. REFORMA S/N, SECCIÓN NORTE, MANZANA 2, SANTIAGO DE ANAYA, HIDALGO</v>
      </c>
      <c r="G574" s="496" t="s">
        <v>4296</v>
      </c>
      <c r="H574" s="494" t="str">
        <f>VLOOKUP(MUEBLES2[[#This Row],[No. Area ]],AREAS[],2,FALSE)</f>
        <v>UNIDAD BÁSICA DE REHABILITACIÓN</v>
      </c>
      <c r="I574" s="496" t="str">
        <f>VLOOKUP(MUEBLES2[[#This Row],[No. Area ]],AREAS[],5,FALSE)</f>
        <v>C. BELEN GONZÁLEZ BARRERA</v>
      </c>
      <c r="J574" s="496">
        <v>183</v>
      </c>
      <c r="K574" s="494" t="str">
        <f>VLOOKUP(MUEBLES2[[#This Row],[Núm. De nomina]],PERSONAL[],2,FALSE)</f>
        <v>LTF. JAQUELINE RAMÍREZ MARTÍNEZ</v>
      </c>
      <c r="L574" s="496" t="str">
        <f>VLOOKUP(MUEBLES2[[#This Row],[Núm. De nomina]],PERSONAL[],3,FALSE)</f>
        <v>TERAPEUTA</v>
      </c>
      <c r="M574" s="494" t="s">
        <v>4771</v>
      </c>
      <c r="N574" s="530" t="s">
        <v>4692</v>
      </c>
      <c r="O574" s="497" t="str">
        <f>VLOOKUP(MUEBLES2[[#This Row],[No. Del Bien ]],BIENES[],2,FALSE)</f>
        <v>COMPRESERO</v>
      </c>
      <c r="P574" s="499" t="s">
        <v>1568</v>
      </c>
      <c r="Q574" s="529" t="s">
        <v>5511</v>
      </c>
      <c r="R574" s="494" t="s">
        <v>557</v>
      </c>
      <c r="S574" s="494" t="s">
        <v>557</v>
      </c>
      <c r="T574" s="494" t="s">
        <v>557</v>
      </c>
      <c r="U574" s="494"/>
      <c r="V574" s="532">
        <v>44235</v>
      </c>
      <c r="W574" s="528"/>
      <c r="X574" s="528"/>
      <c r="Y574" s="528"/>
      <c r="Z574" s="510" t="s">
        <v>1405</v>
      </c>
      <c r="AA574" s="510"/>
      <c r="AB574" s="702">
        <v>11832</v>
      </c>
      <c r="AC574" s="600">
        <v>838</v>
      </c>
      <c r="AD574" s="30"/>
      <c r="AE574" s="30"/>
      <c r="AF574" s="30"/>
      <c r="AG574" s="30"/>
      <c r="AH574" s="30"/>
      <c r="AI574" s="30"/>
      <c r="AJ574" s="30"/>
      <c r="AK574" s="30"/>
      <c r="AL574" s="30"/>
      <c r="AM574" s="30"/>
      <c r="AN574" s="30"/>
      <c r="AO574" s="30"/>
      <c r="AP574" s="30"/>
      <c r="AQ574" s="30"/>
      <c r="AR574" s="30"/>
      <c r="AS574" s="30"/>
      <c r="AT574" s="30"/>
      <c r="AU574" s="30"/>
      <c r="AV574" s="30"/>
      <c r="AW574" s="30"/>
      <c r="AX574" s="30"/>
      <c r="AY574" s="30"/>
      <c r="AZ574" s="30"/>
      <c r="BA574" s="30"/>
      <c r="BB574" s="30"/>
      <c r="BC574" s="30"/>
      <c r="BD574" s="30"/>
      <c r="BE574" s="30"/>
      <c r="BF574" s="30"/>
      <c r="BG574" s="30"/>
      <c r="BH574" s="30"/>
      <c r="BI574" s="30"/>
      <c r="BJ574" s="30"/>
      <c r="BK574" s="30"/>
      <c r="BL574" s="30"/>
      <c r="BM574" s="30"/>
      <c r="BN574" s="30"/>
      <c r="BO574" s="30"/>
      <c r="BP574" s="30"/>
      <c r="BQ574" s="30"/>
      <c r="BR574" s="30"/>
      <c r="BS574" s="30"/>
      <c r="BT574" s="30"/>
      <c r="BU574" s="30"/>
      <c r="BV574" s="30"/>
      <c r="BW574" s="30"/>
      <c r="BX574" s="30"/>
      <c r="BY574" s="30"/>
      <c r="BZ574" s="30"/>
      <c r="CA574" s="30"/>
      <c r="CB574" s="30"/>
      <c r="CC574" s="30"/>
      <c r="CD574" s="30"/>
      <c r="CE574" s="30"/>
      <c r="CF574" s="30"/>
      <c r="CG574" s="30"/>
      <c r="CH574" s="30"/>
      <c r="CI574" s="30"/>
      <c r="CJ574" s="30"/>
      <c r="CK574" s="30"/>
      <c r="CL574" s="30"/>
      <c r="CM574" s="30"/>
      <c r="CN574" s="30"/>
      <c r="CO574" s="30"/>
      <c r="CP574" s="30"/>
      <c r="CQ574" s="30"/>
      <c r="CR574" s="30"/>
      <c r="CS574" s="30"/>
      <c r="CT574" s="30"/>
      <c r="CU574" s="30"/>
      <c r="CV574" s="30"/>
      <c r="CW574" s="30"/>
      <c r="CX574" s="30"/>
      <c r="CY574" s="30"/>
      <c r="CZ574" s="30"/>
      <c r="DA574" s="30"/>
      <c r="DB574" s="30"/>
      <c r="DC574" s="30"/>
      <c r="DD574" s="30"/>
      <c r="DE574" s="30"/>
      <c r="DF574" s="30"/>
      <c r="DG574" s="30"/>
      <c r="DH574" s="30"/>
      <c r="DI574" s="30"/>
      <c r="DJ574" s="30"/>
      <c r="DK574" s="30"/>
      <c r="DL574" s="30"/>
      <c r="DM574" s="30"/>
      <c r="DN574" s="30"/>
      <c r="DO574" s="30"/>
      <c r="DP574" s="30"/>
      <c r="DQ574" s="30"/>
      <c r="DR574" s="30"/>
      <c r="DS574" s="30"/>
      <c r="DT574" s="30"/>
      <c r="DU574" s="30"/>
      <c r="DV574" s="30"/>
      <c r="DW574" s="30"/>
      <c r="DX574" s="30"/>
      <c r="DY574" s="30"/>
      <c r="DZ574" s="30"/>
      <c r="EA574" s="30"/>
      <c r="EB574" s="30"/>
      <c r="EC574" s="30"/>
      <c r="ED574" s="30"/>
      <c r="EE574" s="30"/>
      <c r="EF574" s="30"/>
      <c r="EG574" s="30"/>
      <c r="EH574" s="30"/>
      <c r="EI574" s="30"/>
      <c r="EJ574" s="30"/>
      <c r="EK574" s="30"/>
      <c r="EL574" s="30"/>
      <c r="EM574" s="30"/>
      <c r="EN574" s="30"/>
      <c r="EO574" s="30"/>
      <c r="EP574" s="30"/>
      <c r="EQ574" s="30"/>
      <c r="ER574" s="30"/>
      <c r="ES574" s="30"/>
      <c r="ET574" s="30"/>
      <c r="EU574" s="30"/>
      <c r="EV574" s="30"/>
      <c r="EW574" s="30"/>
      <c r="EX574" s="30"/>
      <c r="EY574" s="30"/>
      <c r="EZ574" s="30"/>
      <c r="FA574" s="30"/>
      <c r="FB574" s="30"/>
      <c r="FC574" s="30"/>
      <c r="FD574" s="30"/>
      <c r="FE574" s="30"/>
      <c r="FF574" s="30"/>
      <c r="FG574" s="30"/>
      <c r="FH574" s="30"/>
      <c r="FI574" s="30"/>
      <c r="FJ574" s="30"/>
      <c r="FK574" s="30"/>
      <c r="FL574" s="30"/>
      <c r="FM574" s="30"/>
      <c r="FN574" s="30"/>
      <c r="FO574" s="30"/>
      <c r="FP574" s="30"/>
      <c r="FQ574" s="30"/>
      <c r="FR574" s="30"/>
      <c r="FS574" s="30"/>
      <c r="FT574" s="30"/>
      <c r="FU574" s="30"/>
      <c r="FV574" s="30"/>
      <c r="FW574" s="30"/>
      <c r="FX574" s="30"/>
      <c r="FY574" s="30"/>
      <c r="FZ574" s="30"/>
      <c r="GA574" s="30"/>
      <c r="GB574" s="30"/>
      <c r="GC574" s="30"/>
      <c r="GD574" s="30"/>
      <c r="GE574" s="30"/>
      <c r="GF574" s="30"/>
      <c r="GG574" s="30"/>
      <c r="GH574" s="30"/>
      <c r="GI574" s="30"/>
      <c r="GJ574" s="30"/>
      <c r="GK574" s="30"/>
      <c r="GL574" s="30"/>
      <c r="GM574" s="30"/>
      <c r="GN574" s="30"/>
      <c r="GO574" s="30"/>
      <c r="GP574" s="30"/>
      <c r="GQ574" s="30"/>
      <c r="GR574" s="30"/>
      <c r="GS574" s="30"/>
      <c r="GT574" s="30"/>
      <c r="GU574" s="30"/>
      <c r="GV574" s="30"/>
      <c r="GW574" s="30"/>
      <c r="GX574" s="30"/>
      <c r="GY574" s="30"/>
      <c r="GZ574" s="30"/>
      <c r="HA574" s="30"/>
      <c r="HB574" s="30"/>
      <c r="HC574" s="30"/>
      <c r="HD574" s="30"/>
      <c r="HE574" s="30"/>
      <c r="HF574" s="30"/>
      <c r="HG574" s="30"/>
      <c r="HH574" s="30"/>
      <c r="HI574" s="30"/>
      <c r="HJ574" s="30"/>
      <c r="HK574" s="30"/>
      <c r="HL574" s="30"/>
      <c r="HM574" s="30"/>
      <c r="HN574" s="30"/>
      <c r="HO574" s="30"/>
      <c r="HP574" s="30"/>
      <c r="HQ574" s="30"/>
      <c r="HR574" s="30"/>
      <c r="HS574" s="30"/>
      <c r="HT574" s="30"/>
      <c r="HU574" s="30"/>
      <c r="HV574" s="30"/>
      <c r="HW574" s="30"/>
      <c r="HX574" s="30"/>
      <c r="HY574" s="30"/>
      <c r="HZ574" s="30"/>
      <c r="IA574" s="30"/>
      <c r="IB574" s="30"/>
      <c r="IC574" s="30"/>
      <c r="ID574" s="30"/>
      <c r="IE574" s="30"/>
      <c r="IF574" s="30"/>
      <c r="IG574" s="30"/>
      <c r="IH574" s="30"/>
      <c r="II574" s="30"/>
      <c r="IJ574" s="30"/>
      <c r="IK574" s="30"/>
      <c r="IL574" s="30"/>
      <c r="IM574" s="30"/>
      <c r="IN574" s="30"/>
      <c r="IO574" s="30"/>
      <c r="IP574" s="30"/>
      <c r="IQ574" s="30"/>
      <c r="IR574" s="30"/>
      <c r="IS574" s="30"/>
      <c r="IT574" s="30"/>
      <c r="IU574" s="30"/>
      <c r="IV574" s="30"/>
      <c r="IW574" s="30"/>
      <c r="IX574" s="30"/>
      <c r="IY574" s="30"/>
      <c r="IZ574" s="30"/>
      <c r="JA574" s="30"/>
      <c r="JB574" s="30"/>
      <c r="JC574" s="30"/>
      <c r="JD574" s="30"/>
      <c r="JE574" s="30"/>
      <c r="JF574" s="30"/>
      <c r="JG574" s="30"/>
      <c r="JH574" s="30"/>
      <c r="JI574" s="30"/>
      <c r="JJ574" s="30"/>
      <c r="JK574" s="30"/>
      <c r="JL574" s="30"/>
      <c r="JM574" s="30"/>
      <c r="JN574" s="30"/>
      <c r="JO574" s="30"/>
      <c r="JP574" s="30"/>
      <c r="JQ574" s="30"/>
      <c r="JR574" s="30"/>
      <c r="JS574" s="30"/>
      <c r="JT574" s="30"/>
      <c r="JU574" s="30"/>
      <c r="JV574" s="30"/>
      <c r="JW574" s="30"/>
      <c r="JX574" s="30"/>
      <c r="JY574" s="30"/>
      <c r="JZ574" s="30"/>
      <c r="KA574" s="30"/>
      <c r="KB574" s="30"/>
      <c r="KC574" s="30"/>
      <c r="KD574" s="30"/>
      <c r="KE574" s="30"/>
      <c r="KF574" s="30"/>
      <c r="KG574" s="30"/>
      <c r="KH574" s="30"/>
      <c r="KI574" s="30"/>
      <c r="KJ574" s="30"/>
      <c r="KK574" s="30"/>
      <c r="KL574" s="30"/>
      <c r="KM574" s="30"/>
      <c r="KN574" s="30"/>
      <c r="KO574" s="30"/>
      <c r="KP574" s="30"/>
      <c r="KQ574" s="30"/>
      <c r="KR574" s="30"/>
      <c r="KS574" s="30"/>
      <c r="KT574" s="30"/>
      <c r="KU574" s="30"/>
      <c r="KV574" s="30"/>
      <c r="KW574" s="30"/>
      <c r="KX574" s="30"/>
      <c r="KY574" s="30"/>
      <c r="KZ574" s="30"/>
      <c r="LA574" s="30"/>
      <c r="LB574" s="30"/>
      <c r="LC574" s="30"/>
      <c r="LD574" s="30"/>
      <c r="LE574" s="30"/>
      <c r="LF574" s="30"/>
      <c r="LG574" s="30"/>
      <c r="LH574" s="30"/>
      <c r="LI574" s="30"/>
      <c r="LJ574" s="30"/>
      <c r="LK574" s="30"/>
      <c r="LL574" s="30"/>
      <c r="LM574" s="30"/>
      <c r="LN574" s="30"/>
      <c r="LO574" s="30"/>
      <c r="LP574" s="30"/>
      <c r="LQ574" s="30"/>
      <c r="LR574" s="30"/>
      <c r="LS574" s="30"/>
      <c r="LT574" s="30"/>
    </row>
    <row r="575" spans="1:332" s="31" customFormat="1" ht="110.25" x14ac:dyDescent="0.25">
      <c r="A575" s="677" t="str">
        <f>CONCATENATE(MUEBLES2[[#This Row],[No..]],"-",MUEBLES2[[#This Row],[No. Area ]],"-",MUEBLES2[[#This Row],[No. Del Bien ]],"-",MUEBLES2[[#This Row],[No. Consecutivo del Bien ]],"-",MUEBLES2[[#This Row],[No. de inventario]])</f>
        <v>05-51-310-001-0570</v>
      </c>
      <c r="B575" s="495"/>
      <c r="C575" s="495" t="s">
        <v>7293</v>
      </c>
      <c r="D575" s="494" t="s">
        <v>4063</v>
      </c>
      <c r="E575" s="495" t="str">
        <f>VLOOKUP(MUEBLES2[[#This Row],[No..]],EDIFICIOS[],2,FALSE)</f>
        <v>SISTEMA MUNICIPAL DIF</v>
      </c>
      <c r="F575" s="495" t="str">
        <f>VLOOKUP(MUEBLES2[[#This Row],[No..]],EDIFICIOS[],3,FALSE)</f>
        <v>AV. REFORMA S/N, SECCIÓN NORTE, MANZANA 2, SANTIAGO DE ANAYA, HIDALGO</v>
      </c>
      <c r="G575" s="496" t="s">
        <v>4296</v>
      </c>
      <c r="H575" s="494" t="str">
        <f>VLOOKUP(MUEBLES2[[#This Row],[No. Area ]],AREAS[],2,FALSE)</f>
        <v>UNIDAD BÁSICA DE REHABILITACIÓN</v>
      </c>
      <c r="I575" s="496" t="str">
        <f>VLOOKUP(MUEBLES2[[#This Row],[No. Area ]],AREAS[],5,FALSE)</f>
        <v>C. BELEN GONZÁLEZ BARRERA</v>
      </c>
      <c r="J575" s="496">
        <v>183</v>
      </c>
      <c r="K575" s="494" t="str">
        <f>VLOOKUP(MUEBLES2[[#This Row],[Núm. De nomina]],PERSONAL[],2,FALSE)</f>
        <v>LTF. JAQUELINE RAMÍREZ MARTÍNEZ</v>
      </c>
      <c r="L575" s="496" t="str">
        <f>VLOOKUP(MUEBLES2[[#This Row],[Núm. De nomina]],PERSONAL[],3,FALSE)</f>
        <v>TERAPEUTA</v>
      </c>
      <c r="M575" s="494" t="s">
        <v>4943</v>
      </c>
      <c r="N575" s="530" t="s">
        <v>4692</v>
      </c>
      <c r="O575" s="497" t="str">
        <f>VLOOKUP(MUEBLES2[[#This Row],[No. Del Bien ]],BIENES[],2,FALSE)</f>
        <v>UNIDAD BOSU DE REHABILITACIÓN</v>
      </c>
      <c r="P575" s="499" t="s">
        <v>1569</v>
      </c>
      <c r="Q575" s="529" t="s">
        <v>5512</v>
      </c>
      <c r="R575" s="494" t="s">
        <v>557</v>
      </c>
      <c r="S575" s="494" t="s">
        <v>557</v>
      </c>
      <c r="T575" s="494" t="s">
        <v>557</v>
      </c>
      <c r="U575" s="494"/>
      <c r="V575" s="532">
        <v>44235</v>
      </c>
      <c r="W575" s="528"/>
      <c r="X575" s="528"/>
      <c r="Y575" s="528"/>
      <c r="Z575" s="510" t="s">
        <v>1405</v>
      </c>
      <c r="AA575" s="510"/>
      <c r="AB575" s="702">
        <v>1566</v>
      </c>
      <c r="AC575" s="600">
        <v>838</v>
      </c>
      <c r="AD575" s="30"/>
      <c r="AE575" s="30"/>
      <c r="AF575" s="30"/>
      <c r="AG575" s="30"/>
      <c r="AH575" s="30"/>
      <c r="AI575" s="30"/>
      <c r="AJ575" s="30"/>
      <c r="AK575" s="30"/>
      <c r="AL575" s="30"/>
      <c r="AM575" s="30"/>
      <c r="AN575" s="30"/>
      <c r="AO575" s="30"/>
      <c r="AP575" s="30"/>
      <c r="AQ575" s="30"/>
      <c r="AR575" s="30"/>
      <c r="AS575" s="30"/>
      <c r="AT575" s="30"/>
      <c r="AU575" s="30"/>
      <c r="AV575" s="30"/>
      <c r="AW575" s="30"/>
      <c r="AX575" s="30"/>
      <c r="AY575" s="30"/>
      <c r="AZ575" s="30"/>
      <c r="BA575" s="30"/>
      <c r="BB575" s="30"/>
      <c r="BC575" s="30"/>
      <c r="BD575" s="30"/>
      <c r="BE575" s="30"/>
      <c r="BF575" s="30"/>
      <c r="BG575" s="30"/>
      <c r="BH575" s="30"/>
      <c r="BI575" s="30"/>
      <c r="BJ575" s="30"/>
      <c r="BK575" s="30"/>
      <c r="BL575" s="30"/>
      <c r="BM575" s="30"/>
      <c r="BN575" s="30"/>
      <c r="BO575" s="30"/>
      <c r="BP575" s="30"/>
      <c r="BQ575" s="30"/>
      <c r="BR575" s="30"/>
      <c r="BS575" s="30"/>
      <c r="BT575" s="30"/>
      <c r="BU575" s="30"/>
      <c r="BV575" s="30"/>
      <c r="BW575" s="30"/>
      <c r="BX575" s="30"/>
      <c r="BY575" s="30"/>
      <c r="BZ575" s="30"/>
      <c r="CA575" s="30"/>
      <c r="CB575" s="30"/>
      <c r="CC575" s="30"/>
      <c r="CD575" s="30"/>
      <c r="CE575" s="30"/>
      <c r="CF575" s="30"/>
      <c r="CG575" s="30"/>
      <c r="CH575" s="30"/>
      <c r="CI575" s="30"/>
      <c r="CJ575" s="30"/>
      <c r="CK575" s="30"/>
      <c r="CL575" s="30"/>
      <c r="CM575" s="30"/>
      <c r="CN575" s="30"/>
      <c r="CO575" s="30"/>
      <c r="CP575" s="30"/>
      <c r="CQ575" s="30"/>
      <c r="CR575" s="30"/>
      <c r="CS575" s="30"/>
      <c r="CT575" s="30"/>
      <c r="CU575" s="30"/>
      <c r="CV575" s="30"/>
      <c r="CW575" s="30"/>
      <c r="CX575" s="30"/>
      <c r="CY575" s="30"/>
      <c r="CZ575" s="30"/>
      <c r="DA575" s="30"/>
      <c r="DB575" s="30"/>
      <c r="DC575" s="30"/>
      <c r="DD575" s="30"/>
      <c r="DE575" s="30"/>
      <c r="DF575" s="30"/>
      <c r="DG575" s="30"/>
      <c r="DH575" s="30"/>
      <c r="DI575" s="30"/>
      <c r="DJ575" s="30"/>
      <c r="DK575" s="30"/>
      <c r="DL575" s="30"/>
      <c r="DM575" s="30"/>
      <c r="DN575" s="30"/>
      <c r="DO575" s="30"/>
      <c r="DP575" s="30"/>
      <c r="DQ575" s="30"/>
      <c r="DR575" s="30"/>
      <c r="DS575" s="30"/>
      <c r="DT575" s="30"/>
      <c r="DU575" s="30"/>
      <c r="DV575" s="30"/>
      <c r="DW575" s="30"/>
      <c r="DX575" s="30"/>
      <c r="DY575" s="30"/>
      <c r="DZ575" s="30"/>
      <c r="EA575" s="30"/>
      <c r="EB575" s="30"/>
      <c r="EC575" s="30"/>
      <c r="ED575" s="30"/>
      <c r="EE575" s="30"/>
      <c r="EF575" s="30"/>
      <c r="EG575" s="30"/>
      <c r="EH575" s="30"/>
      <c r="EI575" s="30"/>
      <c r="EJ575" s="30"/>
      <c r="EK575" s="30"/>
      <c r="EL575" s="30"/>
      <c r="EM575" s="30"/>
      <c r="EN575" s="30"/>
      <c r="EO575" s="30"/>
      <c r="EP575" s="30"/>
      <c r="EQ575" s="30"/>
      <c r="ER575" s="30"/>
      <c r="ES575" s="30"/>
      <c r="ET575" s="30"/>
      <c r="EU575" s="30"/>
      <c r="EV575" s="30"/>
      <c r="EW575" s="30"/>
      <c r="EX575" s="30"/>
      <c r="EY575" s="30"/>
      <c r="EZ575" s="30"/>
      <c r="FA575" s="30"/>
      <c r="FB575" s="30"/>
      <c r="FC575" s="30"/>
      <c r="FD575" s="30"/>
      <c r="FE575" s="30"/>
      <c r="FF575" s="30"/>
      <c r="FG575" s="30"/>
      <c r="FH575" s="30"/>
      <c r="FI575" s="30"/>
      <c r="FJ575" s="30"/>
      <c r="FK575" s="30"/>
      <c r="FL575" s="30"/>
      <c r="FM575" s="30"/>
      <c r="FN575" s="30"/>
      <c r="FO575" s="30"/>
      <c r="FP575" s="30"/>
      <c r="FQ575" s="30"/>
      <c r="FR575" s="30"/>
      <c r="FS575" s="30"/>
      <c r="FT575" s="30"/>
      <c r="FU575" s="30"/>
      <c r="FV575" s="30"/>
      <c r="FW575" s="30"/>
      <c r="FX575" s="30"/>
      <c r="FY575" s="30"/>
      <c r="FZ575" s="30"/>
      <c r="GA575" s="30"/>
      <c r="GB575" s="30"/>
      <c r="GC575" s="30"/>
      <c r="GD575" s="30"/>
      <c r="GE575" s="30"/>
      <c r="GF575" s="30"/>
      <c r="GG575" s="30"/>
      <c r="GH575" s="30"/>
      <c r="GI575" s="30"/>
      <c r="GJ575" s="30"/>
      <c r="GK575" s="30"/>
      <c r="GL575" s="30"/>
      <c r="GM575" s="30"/>
      <c r="GN575" s="30"/>
      <c r="GO575" s="30"/>
      <c r="GP575" s="30"/>
      <c r="GQ575" s="30"/>
      <c r="GR575" s="30"/>
      <c r="GS575" s="30"/>
      <c r="GT575" s="30"/>
      <c r="GU575" s="30"/>
      <c r="GV575" s="30"/>
      <c r="GW575" s="30"/>
      <c r="GX575" s="30"/>
      <c r="GY575" s="30"/>
      <c r="GZ575" s="30"/>
      <c r="HA575" s="30"/>
      <c r="HB575" s="30"/>
      <c r="HC575" s="30"/>
      <c r="HD575" s="30"/>
      <c r="HE575" s="30"/>
      <c r="HF575" s="30"/>
      <c r="HG575" s="30"/>
      <c r="HH575" s="30"/>
      <c r="HI575" s="30"/>
      <c r="HJ575" s="30"/>
      <c r="HK575" s="30"/>
      <c r="HL575" s="30"/>
      <c r="HM575" s="30"/>
      <c r="HN575" s="30"/>
      <c r="HO575" s="30"/>
      <c r="HP575" s="30"/>
      <c r="HQ575" s="30"/>
      <c r="HR575" s="30"/>
      <c r="HS575" s="30"/>
      <c r="HT575" s="30"/>
      <c r="HU575" s="30"/>
      <c r="HV575" s="30"/>
      <c r="HW575" s="30"/>
      <c r="HX575" s="30"/>
      <c r="HY575" s="30"/>
      <c r="HZ575" s="30"/>
      <c r="IA575" s="30"/>
      <c r="IB575" s="30"/>
      <c r="IC575" s="30"/>
      <c r="ID575" s="30"/>
      <c r="IE575" s="30"/>
      <c r="IF575" s="30"/>
      <c r="IG575" s="30"/>
      <c r="IH575" s="30"/>
      <c r="II575" s="30"/>
      <c r="IJ575" s="30"/>
      <c r="IK575" s="30"/>
      <c r="IL575" s="30"/>
      <c r="IM575" s="30"/>
      <c r="IN575" s="30"/>
      <c r="IO575" s="30"/>
      <c r="IP575" s="30"/>
      <c r="IQ575" s="30"/>
      <c r="IR575" s="30"/>
      <c r="IS575" s="30"/>
      <c r="IT575" s="30"/>
      <c r="IU575" s="30"/>
      <c r="IV575" s="30"/>
      <c r="IW575" s="30"/>
      <c r="IX575" s="30"/>
      <c r="IY575" s="30"/>
      <c r="IZ575" s="30"/>
      <c r="JA575" s="30"/>
      <c r="JB575" s="30"/>
      <c r="JC575" s="30"/>
      <c r="JD575" s="30"/>
      <c r="JE575" s="30"/>
      <c r="JF575" s="30"/>
      <c r="JG575" s="30"/>
      <c r="JH575" s="30"/>
      <c r="JI575" s="30"/>
      <c r="JJ575" s="30"/>
      <c r="JK575" s="30"/>
      <c r="JL575" s="30"/>
      <c r="JM575" s="30"/>
      <c r="JN575" s="30"/>
      <c r="JO575" s="30"/>
      <c r="JP575" s="30"/>
      <c r="JQ575" s="30"/>
      <c r="JR575" s="30"/>
      <c r="JS575" s="30"/>
      <c r="JT575" s="30"/>
      <c r="JU575" s="30"/>
      <c r="JV575" s="30"/>
      <c r="JW575" s="30"/>
      <c r="JX575" s="30"/>
      <c r="JY575" s="30"/>
      <c r="JZ575" s="30"/>
      <c r="KA575" s="30"/>
      <c r="KB575" s="30"/>
      <c r="KC575" s="30"/>
      <c r="KD575" s="30"/>
      <c r="KE575" s="30"/>
      <c r="KF575" s="30"/>
      <c r="KG575" s="30"/>
      <c r="KH575" s="30"/>
      <c r="KI575" s="30"/>
      <c r="KJ575" s="30"/>
      <c r="KK575" s="30"/>
      <c r="KL575" s="30"/>
      <c r="KM575" s="30"/>
      <c r="KN575" s="30"/>
      <c r="KO575" s="30"/>
      <c r="KP575" s="30"/>
      <c r="KQ575" s="30"/>
      <c r="KR575" s="30"/>
      <c r="KS575" s="30"/>
      <c r="KT575" s="30"/>
      <c r="KU575" s="30"/>
      <c r="KV575" s="30"/>
      <c r="KW575" s="30"/>
      <c r="KX575" s="30"/>
      <c r="KY575" s="30"/>
      <c r="KZ575" s="30"/>
      <c r="LA575" s="30"/>
      <c r="LB575" s="30"/>
      <c r="LC575" s="30"/>
      <c r="LD575" s="30"/>
      <c r="LE575" s="30"/>
      <c r="LF575" s="30"/>
      <c r="LG575" s="30"/>
      <c r="LH575" s="30"/>
      <c r="LI575" s="30"/>
      <c r="LJ575" s="30"/>
      <c r="LK575" s="30"/>
      <c r="LL575" s="30"/>
      <c r="LM575" s="30"/>
      <c r="LN575" s="30"/>
      <c r="LO575" s="30"/>
      <c r="LP575" s="30"/>
      <c r="LQ575" s="30"/>
      <c r="LR575" s="30"/>
      <c r="LS575" s="30"/>
      <c r="LT575" s="30"/>
    </row>
    <row r="576" spans="1:332" s="31" customFormat="1" ht="110.25" x14ac:dyDescent="0.25">
      <c r="A576" s="677" t="str">
        <f>CONCATENATE(MUEBLES2[[#This Row],[No..]],"-",MUEBLES2[[#This Row],[No. Area ]],"-",MUEBLES2[[#This Row],[No. Del Bien ]],"-",MUEBLES2[[#This Row],[No. Consecutivo del Bien ]],"-",MUEBLES2[[#This Row],[No. de inventario]])</f>
        <v>05-51-310-002-0571</v>
      </c>
      <c r="B576" s="495"/>
      <c r="C576" s="495" t="s">
        <v>7294</v>
      </c>
      <c r="D576" s="494" t="s">
        <v>4063</v>
      </c>
      <c r="E576" s="495" t="str">
        <f>VLOOKUP(MUEBLES2[[#This Row],[No..]],EDIFICIOS[],2,FALSE)</f>
        <v>SISTEMA MUNICIPAL DIF</v>
      </c>
      <c r="F576" s="495" t="str">
        <f>VLOOKUP(MUEBLES2[[#This Row],[No..]],EDIFICIOS[],3,FALSE)</f>
        <v>AV. REFORMA S/N, SECCIÓN NORTE, MANZANA 2, SANTIAGO DE ANAYA, HIDALGO</v>
      </c>
      <c r="G576" s="496" t="s">
        <v>4296</v>
      </c>
      <c r="H576" s="494" t="str">
        <f>VLOOKUP(MUEBLES2[[#This Row],[No. Area ]],AREAS[],2,FALSE)</f>
        <v>UNIDAD BÁSICA DE REHABILITACIÓN</v>
      </c>
      <c r="I576" s="496" t="str">
        <f>VLOOKUP(MUEBLES2[[#This Row],[No. Area ]],AREAS[],5,FALSE)</f>
        <v>C. BELEN GONZÁLEZ BARRERA</v>
      </c>
      <c r="J576" s="496">
        <v>167</v>
      </c>
      <c r="K576" s="494" t="str">
        <f>VLOOKUP(MUEBLES2[[#This Row],[Núm. De nomina]],PERSONAL[],2,FALSE)</f>
        <v>ENF. AYLIN HERRERA LÓPEZ</v>
      </c>
      <c r="L576" s="496" t="str">
        <f>VLOOKUP(MUEBLES2[[#This Row],[Núm. De nomina]],PERSONAL[],3,FALSE)</f>
        <v>ENFERMERA</v>
      </c>
      <c r="M576" s="494" t="s">
        <v>4943</v>
      </c>
      <c r="N576" s="530" t="s">
        <v>4693</v>
      </c>
      <c r="O576" s="497" t="str">
        <f>VLOOKUP(MUEBLES2[[#This Row],[No. Del Bien ]],BIENES[],2,FALSE)</f>
        <v>UNIDAD BOSU DE REHABILITACIÓN</v>
      </c>
      <c r="P576" s="499" t="s">
        <v>1569</v>
      </c>
      <c r="Q576" s="529" t="s">
        <v>5513</v>
      </c>
      <c r="R576" s="494" t="s">
        <v>557</v>
      </c>
      <c r="S576" s="494" t="s">
        <v>557</v>
      </c>
      <c r="T576" s="494" t="s">
        <v>557</v>
      </c>
      <c r="U576" s="494"/>
      <c r="V576" s="532">
        <v>44235</v>
      </c>
      <c r="W576" s="528"/>
      <c r="X576" s="528"/>
      <c r="Y576" s="528"/>
      <c r="Z576" s="510" t="s">
        <v>1405</v>
      </c>
      <c r="AA576" s="510"/>
      <c r="AB576" s="702">
        <v>1566</v>
      </c>
      <c r="AC576" s="600">
        <v>838</v>
      </c>
      <c r="AD576" s="30"/>
      <c r="AE576" s="30"/>
      <c r="AF576" s="30"/>
      <c r="AG576" s="30"/>
      <c r="AH576" s="30"/>
      <c r="AI576" s="30"/>
      <c r="AJ576" s="30"/>
      <c r="AK576" s="30"/>
      <c r="AL576" s="30"/>
      <c r="AM576" s="30"/>
      <c r="AN576" s="30"/>
      <c r="AO576" s="30"/>
      <c r="AP576" s="30"/>
      <c r="AQ576" s="30"/>
      <c r="AR576" s="30"/>
      <c r="AS576" s="30"/>
      <c r="AT576" s="30"/>
      <c r="AU576" s="30"/>
      <c r="AV576" s="30"/>
      <c r="AW576" s="30"/>
      <c r="AX576" s="30"/>
      <c r="AY576" s="30"/>
      <c r="AZ576" s="30"/>
      <c r="BA576" s="30"/>
      <c r="BB576" s="30"/>
      <c r="BC576" s="30"/>
      <c r="BD576" s="30"/>
      <c r="BE576" s="30"/>
      <c r="BF576" s="30"/>
      <c r="BG576" s="30"/>
      <c r="BH576" s="30"/>
      <c r="BI576" s="30"/>
      <c r="BJ576" s="30"/>
      <c r="BK576" s="30"/>
      <c r="BL576" s="30"/>
      <c r="BM576" s="30"/>
      <c r="BN576" s="30"/>
      <c r="BO576" s="30"/>
      <c r="BP576" s="30"/>
      <c r="BQ576" s="30"/>
      <c r="BR576" s="30"/>
      <c r="BS576" s="30"/>
      <c r="BT576" s="30"/>
      <c r="BU576" s="30"/>
      <c r="BV576" s="30"/>
      <c r="BW576" s="30"/>
      <c r="BX576" s="30"/>
      <c r="BY576" s="30"/>
      <c r="BZ576" s="30"/>
      <c r="CA576" s="30"/>
      <c r="CB576" s="30"/>
      <c r="CC576" s="30"/>
      <c r="CD576" s="30"/>
      <c r="CE576" s="30"/>
      <c r="CF576" s="30"/>
      <c r="CG576" s="30"/>
      <c r="CH576" s="30"/>
      <c r="CI576" s="30"/>
      <c r="CJ576" s="30"/>
      <c r="CK576" s="30"/>
      <c r="CL576" s="30"/>
      <c r="CM576" s="30"/>
      <c r="CN576" s="30"/>
      <c r="CO576" s="30"/>
      <c r="CP576" s="30"/>
      <c r="CQ576" s="30"/>
      <c r="CR576" s="30"/>
      <c r="CS576" s="30"/>
      <c r="CT576" s="30"/>
      <c r="CU576" s="30"/>
      <c r="CV576" s="30"/>
      <c r="CW576" s="30"/>
      <c r="CX576" s="30"/>
      <c r="CY576" s="30"/>
      <c r="CZ576" s="30"/>
      <c r="DA576" s="30"/>
      <c r="DB576" s="30"/>
      <c r="DC576" s="30"/>
      <c r="DD576" s="30"/>
      <c r="DE576" s="30"/>
      <c r="DF576" s="30"/>
      <c r="DG576" s="30"/>
      <c r="DH576" s="30"/>
      <c r="DI576" s="30"/>
      <c r="DJ576" s="30"/>
      <c r="DK576" s="30"/>
      <c r="DL576" s="30"/>
      <c r="DM576" s="30"/>
      <c r="DN576" s="30"/>
      <c r="DO576" s="30"/>
      <c r="DP576" s="30"/>
      <c r="DQ576" s="30"/>
      <c r="DR576" s="30"/>
      <c r="DS576" s="30"/>
      <c r="DT576" s="30"/>
      <c r="DU576" s="30"/>
      <c r="DV576" s="30"/>
      <c r="DW576" s="30"/>
      <c r="DX576" s="30"/>
      <c r="DY576" s="30"/>
      <c r="DZ576" s="30"/>
      <c r="EA576" s="30"/>
      <c r="EB576" s="30"/>
      <c r="EC576" s="30"/>
      <c r="ED576" s="30"/>
      <c r="EE576" s="30"/>
      <c r="EF576" s="30"/>
      <c r="EG576" s="30"/>
      <c r="EH576" s="30"/>
      <c r="EI576" s="30"/>
      <c r="EJ576" s="30"/>
      <c r="EK576" s="30"/>
      <c r="EL576" s="30"/>
      <c r="EM576" s="30"/>
      <c r="EN576" s="30"/>
      <c r="EO576" s="30"/>
      <c r="EP576" s="30"/>
      <c r="EQ576" s="30"/>
      <c r="ER576" s="30"/>
      <c r="ES576" s="30"/>
      <c r="ET576" s="30"/>
      <c r="EU576" s="30"/>
      <c r="EV576" s="30"/>
      <c r="EW576" s="30"/>
      <c r="EX576" s="30"/>
      <c r="EY576" s="30"/>
      <c r="EZ576" s="30"/>
      <c r="FA576" s="30"/>
      <c r="FB576" s="30"/>
      <c r="FC576" s="30"/>
      <c r="FD576" s="30"/>
      <c r="FE576" s="30"/>
      <c r="FF576" s="30"/>
      <c r="FG576" s="30"/>
      <c r="FH576" s="30"/>
      <c r="FI576" s="30"/>
      <c r="FJ576" s="30"/>
      <c r="FK576" s="30"/>
      <c r="FL576" s="30"/>
      <c r="FM576" s="30"/>
      <c r="FN576" s="30"/>
      <c r="FO576" s="30"/>
      <c r="FP576" s="30"/>
      <c r="FQ576" s="30"/>
      <c r="FR576" s="30"/>
      <c r="FS576" s="30"/>
      <c r="FT576" s="30"/>
      <c r="FU576" s="30"/>
      <c r="FV576" s="30"/>
      <c r="FW576" s="30"/>
      <c r="FX576" s="30"/>
      <c r="FY576" s="30"/>
      <c r="FZ576" s="30"/>
      <c r="GA576" s="30"/>
      <c r="GB576" s="30"/>
      <c r="GC576" s="30"/>
      <c r="GD576" s="30"/>
      <c r="GE576" s="30"/>
      <c r="GF576" s="30"/>
      <c r="GG576" s="30"/>
      <c r="GH576" s="30"/>
      <c r="GI576" s="30"/>
      <c r="GJ576" s="30"/>
      <c r="GK576" s="30"/>
      <c r="GL576" s="30"/>
      <c r="GM576" s="30"/>
      <c r="GN576" s="30"/>
      <c r="GO576" s="30"/>
      <c r="GP576" s="30"/>
      <c r="GQ576" s="30"/>
      <c r="GR576" s="30"/>
      <c r="GS576" s="30"/>
      <c r="GT576" s="30"/>
      <c r="GU576" s="30"/>
      <c r="GV576" s="30"/>
      <c r="GW576" s="30"/>
      <c r="GX576" s="30"/>
      <c r="GY576" s="30"/>
      <c r="GZ576" s="30"/>
      <c r="HA576" s="30"/>
      <c r="HB576" s="30"/>
      <c r="HC576" s="30"/>
      <c r="HD576" s="30"/>
      <c r="HE576" s="30"/>
      <c r="HF576" s="30"/>
      <c r="HG576" s="30"/>
      <c r="HH576" s="30"/>
      <c r="HI576" s="30"/>
      <c r="HJ576" s="30"/>
      <c r="HK576" s="30"/>
      <c r="HL576" s="30"/>
      <c r="HM576" s="30"/>
      <c r="HN576" s="30"/>
      <c r="HO576" s="30"/>
      <c r="HP576" s="30"/>
      <c r="HQ576" s="30"/>
      <c r="HR576" s="30"/>
      <c r="HS576" s="30"/>
      <c r="HT576" s="30"/>
      <c r="HU576" s="30"/>
      <c r="HV576" s="30"/>
      <c r="HW576" s="30"/>
      <c r="HX576" s="30"/>
      <c r="HY576" s="30"/>
      <c r="HZ576" s="30"/>
      <c r="IA576" s="30"/>
      <c r="IB576" s="30"/>
      <c r="IC576" s="30"/>
      <c r="ID576" s="30"/>
      <c r="IE576" s="30"/>
      <c r="IF576" s="30"/>
      <c r="IG576" s="30"/>
      <c r="IH576" s="30"/>
      <c r="II576" s="30"/>
      <c r="IJ576" s="30"/>
      <c r="IK576" s="30"/>
      <c r="IL576" s="30"/>
      <c r="IM576" s="30"/>
      <c r="IN576" s="30"/>
      <c r="IO576" s="30"/>
      <c r="IP576" s="30"/>
      <c r="IQ576" s="30"/>
      <c r="IR576" s="30"/>
      <c r="IS576" s="30"/>
      <c r="IT576" s="30"/>
      <c r="IU576" s="30"/>
      <c r="IV576" s="30"/>
      <c r="IW576" s="30"/>
      <c r="IX576" s="30"/>
      <c r="IY576" s="30"/>
      <c r="IZ576" s="30"/>
      <c r="JA576" s="30"/>
      <c r="JB576" s="30"/>
      <c r="JC576" s="30"/>
      <c r="JD576" s="30"/>
      <c r="JE576" s="30"/>
      <c r="JF576" s="30"/>
      <c r="JG576" s="30"/>
      <c r="JH576" s="30"/>
      <c r="JI576" s="30"/>
      <c r="JJ576" s="30"/>
      <c r="JK576" s="30"/>
      <c r="JL576" s="30"/>
      <c r="JM576" s="30"/>
      <c r="JN576" s="30"/>
      <c r="JO576" s="30"/>
      <c r="JP576" s="30"/>
      <c r="JQ576" s="30"/>
      <c r="JR576" s="30"/>
      <c r="JS576" s="30"/>
      <c r="JT576" s="30"/>
      <c r="JU576" s="30"/>
      <c r="JV576" s="30"/>
      <c r="JW576" s="30"/>
      <c r="JX576" s="30"/>
      <c r="JY576" s="30"/>
      <c r="JZ576" s="30"/>
      <c r="KA576" s="30"/>
      <c r="KB576" s="30"/>
      <c r="KC576" s="30"/>
      <c r="KD576" s="30"/>
      <c r="KE576" s="30"/>
      <c r="KF576" s="30"/>
      <c r="KG576" s="30"/>
      <c r="KH576" s="30"/>
      <c r="KI576" s="30"/>
      <c r="KJ576" s="30"/>
      <c r="KK576" s="30"/>
      <c r="KL576" s="30"/>
      <c r="KM576" s="30"/>
      <c r="KN576" s="30"/>
      <c r="KO576" s="30"/>
      <c r="KP576" s="30"/>
      <c r="KQ576" s="30"/>
      <c r="KR576" s="30"/>
      <c r="KS576" s="30"/>
      <c r="KT576" s="30"/>
      <c r="KU576" s="30"/>
      <c r="KV576" s="30"/>
      <c r="KW576" s="30"/>
      <c r="KX576" s="30"/>
      <c r="KY576" s="30"/>
      <c r="KZ576" s="30"/>
      <c r="LA576" s="30"/>
      <c r="LB576" s="30"/>
      <c r="LC576" s="30"/>
      <c r="LD576" s="30"/>
      <c r="LE576" s="30"/>
      <c r="LF576" s="30"/>
      <c r="LG576" s="30"/>
      <c r="LH576" s="30"/>
      <c r="LI576" s="30"/>
      <c r="LJ576" s="30"/>
      <c r="LK576" s="30"/>
      <c r="LL576" s="30"/>
      <c r="LM576" s="30"/>
      <c r="LN576" s="30"/>
      <c r="LO576" s="30"/>
      <c r="LP576" s="30"/>
      <c r="LQ576" s="30"/>
      <c r="LR576" s="30"/>
      <c r="LS576" s="30"/>
      <c r="LT576" s="30"/>
    </row>
    <row r="577" spans="1:339" s="31" customFormat="1" ht="126" x14ac:dyDescent="0.25">
      <c r="A577" s="677" t="str">
        <f>CONCATENATE(MUEBLES2[[#This Row],[No..]],"-",MUEBLES2[[#This Row],[No. Area ]],"-",MUEBLES2[[#This Row],[No. Del Bien ]],"-",MUEBLES2[[#This Row],[No. Consecutivo del Bien ]],"-",MUEBLES2[[#This Row],[No. de inventario]])</f>
        <v>05-51-029-003-0572</v>
      </c>
      <c r="B577" s="495"/>
      <c r="C577" s="495" t="s">
        <v>7295</v>
      </c>
      <c r="D577" s="494" t="s">
        <v>4063</v>
      </c>
      <c r="E577" s="495" t="str">
        <f>VLOOKUP(MUEBLES2[[#This Row],[No..]],EDIFICIOS[],2,FALSE)</f>
        <v>SISTEMA MUNICIPAL DIF</v>
      </c>
      <c r="F577" s="495" t="str">
        <f>VLOOKUP(MUEBLES2[[#This Row],[No..]],EDIFICIOS[],3,FALSE)</f>
        <v>AV. REFORMA S/N, SECCIÓN NORTE, MANZANA 2, SANTIAGO DE ANAYA, HIDALGO</v>
      </c>
      <c r="G577" s="496" t="s">
        <v>4296</v>
      </c>
      <c r="H577" s="494" t="str">
        <f>VLOOKUP(MUEBLES2[[#This Row],[No. Area ]],AREAS[],2,FALSE)</f>
        <v>UNIDAD BÁSICA DE REHABILITACIÓN</v>
      </c>
      <c r="I577" s="496" t="str">
        <f>VLOOKUP(MUEBLES2[[#This Row],[No. Area ]],AREAS[],5,FALSE)</f>
        <v>C. BELEN GONZÁLEZ BARRERA</v>
      </c>
      <c r="J577" s="496">
        <v>167</v>
      </c>
      <c r="K577" s="494" t="str">
        <f>VLOOKUP(MUEBLES2[[#This Row],[Núm. De nomina]],PERSONAL[],2,FALSE)</f>
        <v>ENF. AYLIN HERRERA LÓPEZ</v>
      </c>
      <c r="L577" s="496" t="str">
        <f>VLOOKUP(MUEBLES2[[#This Row],[Núm. De nomina]],PERSONAL[],3,FALSE)</f>
        <v>ENFERMERA</v>
      </c>
      <c r="M577" s="494" t="s">
        <v>4720</v>
      </c>
      <c r="N577" s="530" t="s">
        <v>4694</v>
      </c>
      <c r="O577" s="497" t="str">
        <f>VLOOKUP(MUEBLES2[[#This Row],[No. Del Bien ]],BIENES[],2,FALSE)</f>
        <v>BAUMANOMETRO</v>
      </c>
      <c r="P577" s="499" t="s">
        <v>1745</v>
      </c>
      <c r="Q577" s="529" t="s">
        <v>5514</v>
      </c>
      <c r="R577" s="494" t="s">
        <v>1570</v>
      </c>
      <c r="S577" s="494" t="s">
        <v>1571</v>
      </c>
      <c r="T577" s="494">
        <v>2010006146</v>
      </c>
      <c r="U577" s="494"/>
      <c r="V577" s="532">
        <v>44235</v>
      </c>
      <c r="W577" s="528"/>
      <c r="X577" s="528"/>
      <c r="Y577" s="528"/>
      <c r="Z577" s="510" t="s">
        <v>1405</v>
      </c>
      <c r="AA577" s="510"/>
      <c r="AB577" s="702">
        <v>812</v>
      </c>
      <c r="AC577" s="600">
        <v>838</v>
      </c>
      <c r="AD577" s="30"/>
      <c r="AE577" s="30"/>
      <c r="AF577" s="30"/>
      <c r="AG577" s="30"/>
      <c r="AH577" s="30"/>
      <c r="AI577" s="30"/>
      <c r="AJ577" s="30"/>
      <c r="AK577" s="30"/>
      <c r="AL577" s="30"/>
      <c r="AM577" s="30"/>
      <c r="AN577" s="30"/>
      <c r="AO577" s="30"/>
      <c r="AP577" s="30"/>
      <c r="AQ577" s="30"/>
      <c r="AR577" s="30"/>
      <c r="AS577" s="30"/>
      <c r="AT577" s="30"/>
      <c r="AU577" s="30"/>
      <c r="AV577" s="30"/>
      <c r="AW577" s="30"/>
      <c r="AX577" s="30"/>
      <c r="AY577" s="30"/>
      <c r="AZ577" s="30"/>
      <c r="BA577" s="30"/>
      <c r="BB577" s="30"/>
      <c r="BC577" s="30"/>
      <c r="BD577" s="30"/>
      <c r="BE577" s="30"/>
      <c r="BF577" s="30"/>
      <c r="BG577" s="30"/>
      <c r="BH577" s="30"/>
      <c r="BI577" s="30"/>
      <c r="BJ577" s="30"/>
      <c r="BK577" s="30"/>
      <c r="BL577" s="30"/>
      <c r="BM577" s="30"/>
      <c r="BN577" s="30"/>
      <c r="BO577" s="30"/>
      <c r="BP577" s="30"/>
      <c r="BQ577" s="30"/>
      <c r="BR577" s="30"/>
      <c r="BS577" s="30"/>
      <c r="BT577" s="30"/>
      <c r="BU577" s="30"/>
      <c r="BV577" s="30"/>
      <c r="BW577" s="30"/>
      <c r="BX577" s="30"/>
      <c r="BY577" s="30"/>
      <c r="BZ577" s="30"/>
      <c r="CA577" s="30"/>
      <c r="CB577" s="30"/>
      <c r="CC577" s="30"/>
      <c r="CD577" s="30"/>
      <c r="CE577" s="30"/>
      <c r="CF577" s="30"/>
      <c r="CG577" s="30"/>
      <c r="CH577" s="30"/>
      <c r="CI577" s="30"/>
      <c r="CJ577" s="30"/>
      <c r="CK577" s="30"/>
      <c r="CL577" s="30"/>
      <c r="CM577" s="30"/>
      <c r="CN577" s="30"/>
      <c r="CO577" s="30"/>
      <c r="CP577" s="30"/>
      <c r="CQ577" s="30"/>
      <c r="CR577" s="30"/>
      <c r="CS577" s="30"/>
      <c r="CT577" s="30"/>
      <c r="CU577" s="30"/>
      <c r="CV577" s="30"/>
      <c r="CW577" s="30"/>
      <c r="CX577" s="30"/>
      <c r="CY577" s="30"/>
      <c r="CZ577" s="30"/>
      <c r="DA577" s="30"/>
      <c r="DB577" s="30"/>
      <c r="DC577" s="30"/>
      <c r="DD577" s="30"/>
      <c r="DE577" s="30"/>
      <c r="DF577" s="30"/>
      <c r="DG577" s="30"/>
      <c r="DH577" s="30"/>
      <c r="DI577" s="30"/>
      <c r="DJ577" s="30"/>
      <c r="DK577" s="30"/>
      <c r="DL577" s="30"/>
      <c r="DM577" s="30"/>
      <c r="DN577" s="30"/>
      <c r="DO577" s="30"/>
      <c r="DP577" s="30"/>
      <c r="DQ577" s="30"/>
      <c r="DR577" s="30"/>
      <c r="DS577" s="30"/>
      <c r="DT577" s="30"/>
      <c r="DU577" s="30"/>
      <c r="DV577" s="30"/>
      <c r="DW577" s="30"/>
      <c r="DX577" s="30"/>
      <c r="DY577" s="30"/>
      <c r="DZ577" s="30"/>
      <c r="EA577" s="30"/>
      <c r="EB577" s="30"/>
      <c r="EC577" s="30"/>
      <c r="ED577" s="30"/>
      <c r="EE577" s="30"/>
      <c r="EF577" s="30"/>
      <c r="EG577" s="30"/>
      <c r="EH577" s="30"/>
      <c r="EI577" s="30"/>
      <c r="EJ577" s="30"/>
      <c r="EK577" s="30"/>
      <c r="EL577" s="30"/>
      <c r="EM577" s="30"/>
      <c r="EN577" s="30"/>
      <c r="EO577" s="30"/>
      <c r="EP577" s="30"/>
      <c r="EQ577" s="30"/>
      <c r="ER577" s="30"/>
      <c r="ES577" s="30"/>
      <c r="ET577" s="30"/>
      <c r="EU577" s="30"/>
      <c r="EV577" s="30"/>
      <c r="EW577" s="30"/>
      <c r="EX577" s="30"/>
      <c r="EY577" s="30"/>
      <c r="EZ577" s="30"/>
      <c r="FA577" s="30"/>
      <c r="FB577" s="30"/>
      <c r="FC577" s="30"/>
      <c r="FD577" s="30"/>
      <c r="FE577" s="30"/>
      <c r="FF577" s="30"/>
      <c r="FG577" s="30"/>
      <c r="FH577" s="30"/>
      <c r="FI577" s="30"/>
      <c r="FJ577" s="30"/>
      <c r="FK577" s="30"/>
      <c r="FL577" s="30"/>
      <c r="FM577" s="30"/>
      <c r="FN577" s="30"/>
      <c r="FO577" s="30"/>
      <c r="FP577" s="30"/>
      <c r="FQ577" s="30"/>
      <c r="FR577" s="30"/>
      <c r="FS577" s="30"/>
      <c r="FT577" s="30"/>
      <c r="FU577" s="30"/>
      <c r="FV577" s="30"/>
      <c r="FW577" s="30"/>
      <c r="FX577" s="30"/>
      <c r="FY577" s="30"/>
      <c r="FZ577" s="30"/>
      <c r="GA577" s="30"/>
      <c r="GB577" s="30"/>
      <c r="GC577" s="30"/>
      <c r="GD577" s="30"/>
      <c r="GE577" s="30"/>
      <c r="GF577" s="30"/>
      <c r="GG577" s="30"/>
      <c r="GH577" s="30"/>
      <c r="GI577" s="30"/>
      <c r="GJ577" s="30"/>
      <c r="GK577" s="30"/>
      <c r="GL577" s="30"/>
      <c r="GM577" s="30"/>
      <c r="GN577" s="30"/>
      <c r="GO577" s="30"/>
      <c r="GP577" s="30"/>
      <c r="GQ577" s="30"/>
      <c r="GR577" s="30"/>
      <c r="GS577" s="30"/>
      <c r="GT577" s="30"/>
      <c r="GU577" s="30"/>
      <c r="GV577" s="30"/>
      <c r="GW577" s="30"/>
      <c r="GX577" s="30"/>
      <c r="GY577" s="30"/>
      <c r="GZ577" s="30"/>
      <c r="HA577" s="30"/>
      <c r="HB577" s="30"/>
      <c r="HC577" s="30"/>
      <c r="HD577" s="30"/>
      <c r="HE577" s="30"/>
      <c r="HF577" s="30"/>
      <c r="HG577" s="30"/>
      <c r="HH577" s="30"/>
      <c r="HI577" s="30"/>
      <c r="HJ577" s="30"/>
      <c r="HK577" s="30"/>
      <c r="HL577" s="30"/>
      <c r="HM577" s="30"/>
      <c r="HN577" s="30"/>
      <c r="HO577" s="30"/>
      <c r="HP577" s="30"/>
      <c r="HQ577" s="30"/>
      <c r="HR577" s="30"/>
      <c r="HS577" s="30"/>
      <c r="HT577" s="30"/>
      <c r="HU577" s="30"/>
      <c r="HV577" s="30"/>
      <c r="HW577" s="30"/>
      <c r="HX577" s="30"/>
      <c r="HY577" s="30"/>
      <c r="HZ577" s="30"/>
      <c r="IA577" s="30"/>
      <c r="IB577" s="30"/>
      <c r="IC577" s="30"/>
      <c r="ID577" s="30"/>
      <c r="IE577" s="30"/>
      <c r="IF577" s="30"/>
      <c r="IG577" s="30"/>
      <c r="IH577" s="30"/>
      <c r="II577" s="30"/>
      <c r="IJ577" s="30"/>
      <c r="IK577" s="30"/>
      <c r="IL577" s="30"/>
      <c r="IM577" s="30"/>
      <c r="IN577" s="30"/>
      <c r="IO577" s="30"/>
      <c r="IP577" s="30"/>
      <c r="IQ577" s="30"/>
      <c r="IR577" s="30"/>
      <c r="IS577" s="30"/>
      <c r="IT577" s="30"/>
      <c r="IU577" s="30"/>
      <c r="IV577" s="30"/>
      <c r="IW577" s="30"/>
      <c r="IX577" s="30"/>
      <c r="IY577" s="30"/>
      <c r="IZ577" s="30"/>
      <c r="JA577" s="30"/>
      <c r="JB577" s="30"/>
      <c r="JC577" s="30"/>
      <c r="JD577" s="30"/>
      <c r="JE577" s="30"/>
      <c r="JF577" s="30"/>
      <c r="JG577" s="30"/>
      <c r="JH577" s="30"/>
      <c r="JI577" s="30"/>
      <c r="JJ577" s="30"/>
      <c r="JK577" s="30"/>
      <c r="JL577" s="30"/>
      <c r="JM577" s="30"/>
      <c r="JN577" s="30"/>
      <c r="JO577" s="30"/>
      <c r="JP577" s="30"/>
      <c r="JQ577" s="30"/>
      <c r="JR577" s="30"/>
      <c r="JS577" s="30"/>
      <c r="JT577" s="30"/>
      <c r="JU577" s="30"/>
      <c r="JV577" s="30"/>
      <c r="JW577" s="30"/>
      <c r="JX577" s="30"/>
      <c r="JY577" s="30"/>
      <c r="JZ577" s="30"/>
      <c r="KA577" s="30"/>
      <c r="KB577" s="30"/>
      <c r="KC577" s="30"/>
      <c r="KD577" s="30"/>
      <c r="KE577" s="30"/>
      <c r="KF577" s="30"/>
      <c r="KG577" s="30"/>
      <c r="KH577" s="30"/>
      <c r="KI577" s="30"/>
      <c r="KJ577" s="30"/>
      <c r="KK577" s="30"/>
      <c r="KL577" s="30"/>
      <c r="KM577" s="30"/>
      <c r="KN577" s="30"/>
      <c r="KO577" s="30"/>
      <c r="KP577" s="30"/>
      <c r="KQ577" s="30"/>
      <c r="KR577" s="30"/>
      <c r="KS577" s="30"/>
      <c r="KT577" s="30"/>
      <c r="KU577" s="30"/>
      <c r="KV577" s="30"/>
      <c r="KW577" s="30"/>
      <c r="KX577" s="30"/>
      <c r="KY577" s="30"/>
      <c r="KZ577" s="30"/>
      <c r="LA577" s="30"/>
      <c r="LB577" s="30"/>
      <c r="LC577" s="30"/>
      <c r="LD577" s="30"/>
      <c r="LE577" s="30"/>
      <c r="LF577" s="30"/>
      <c r="LG577" s="30"/>
      <c r="LH577" s="30"/>
      <c r="LI577" s="30"/>
      <c r="LJ577" s="30"/>
      <c r="LK577" s="30"/>
      <c r="LL577" s="30"/>
      <c r="LM577" s="30"/>
      <c r="LN577" s="30"/>
      <c r="LO577" s="30"/>
      <c r="LP577" s="30"/>
      <c r="LQ577" s="30"/>
      <c r="LR577" s="30"/>
      <c r="LS577" s="30"/>
      <c r="LT577" s="30"/>
    </row>
    <row r="578" spans="1:339" s="31" customFormat="1" ht="110.25" x14ac:dyDescent="0.25">
      <c r="A578" s="677" t="str">
        <f>CONCATENATE(MUEBLES2[[#This Row],[No..]],"-",MUEBLES2[[#This Row],[No. Area ]],"-",MUEBLES2[[#This Row],[No. Del Bien ]],"-",MUEBLES2[[#This Row],[No. Consecutivo del Bien ]],"-",MUEBLES2[[#This Row],[No. de inventario]])</f>
        <v>05-51-142-004-0573</v>
      </c>
      <c r="B578" s="495"/>
      <c r="C578" s="495" t="s">
        <v>7296</v>
      </c>
      <c r="D578" s="494" t="s">
        <v>4063</v>
      </c>
      <c r="E578" s="495" t="str">
        <f>VLOOKUP(MUEBLES2[[#This Row],[No..]],EDIFICIOS[],2,FALSE)</f>
        <v>SISTEMA MUNICIPAL DIF</v>
      </c>
      <c r="F578" s="495" t="str">
        <f>VLOOKUP(MUEBLES2[[#This Row],[No..]],EDIFICIOS[],3,FALSE)</f>
        <v>AV. REFORMA S/N, SECCIÓN NORTE, MANZANA 2, SANTIAGO DE ANAYA, HIDALGO</v>
      </c>
      <c r="G578" s="496" t="s">
        <v>4296</v>
      </c>
      <c r="H578" s="494" t="str">
        <f>VLOOKUP(MUEBLES2[[#This Row],[No. Area ]],AREAS[],2,FALSE)</f>
        <v>UNIDAD BÁSICA DE REHABILITACIÓN</v>
      </c>
      <c r="I578" s="496" t="str">
        <f>VLOOKUP(MUEBLES2[[#This Row],[No. Area ]],AREAS[],5,FALSE)</f>
        <v>C. BELEN GONZÁLEZ BARRERA</v>
      </c>
      <c r="J578" s="496">
        <v>167</v>
      </c>
      <c r="K578" s="494" t="str">
        <f>VLOOKUP(MUEBLES2[[#This Row],[Núm. De nomina]],PERSONAL[],2,FALSE)</f>
        <v>ENF. AYLIN HERRERA LÓPEZ</v>
      </c>
      <c r="L578" s="496" t="str">
        <f>VLOOKUP(MUEBLES2[[#This Row],[Núm. De nomina]],PERSONAL[],3,FALSE)</f>
        <v>ENFERMERA</v>
      </c>
      <c r="M578" s="494" t="s">
        <v>4397</v>
      </c>
      <c r="N578" s="530" t="s">
        <v>4695</v>
      </c>
      <c r="O578" s="497" t="str">
        <f>VLOOKUP(MUEBLES2[[#This Row],[No. Del Bien ]],BIENES[],2,FALSE)</f>
        <v>GLUCÓMETRO</v>
      </c>
      <c r="P578" s="499" t="s">
        <v>2085</v>
      </c>
      <c r="Q578" s="529" t="s">
        <v>5515</v>
      </c>
      <c r="R578" s="494" t="s">
        <v>1411</v>
      </c>
      <c r="S578" s="494" t="s">
        <v>1572</v>
      </c>
      <c r="T578" s="494" t="s">
        <v>1573</v>
      </c>
      <c r="U578" s="494"/>
      <c r="V578" s="532">
        <v>44235</v>
      </c>
      <c r="W578" s="528"/>
      <c r="X578" s="528"/>
      <c r="Y578" s="528"/>
      <c r="Z578" s="510" t="s">
        <v>1405</v>
      </c>
      <c r="AA578" s="510"/>
      <c r="AB578" s="702">
        <v>928</v>
      </c>
      <c r="AC578" s="600">
        <v>838</v>
      </c>
      <c r="AD578" s="30"/>
      <c r="AE578" s="30"/>
      <c r="AF578" s="30"/>
      <c r="AG578" s="30"/>
      <c r="AH578" s="30"/>
      <c r="AI578" s="30"/>
      <c r="AJ578" s="30"/>
      <c r="AK578" s="30"/>
      <c r="AL578" s="30"/>
      <c r="AM578" s="30"/>
      <c r="AN578" s="30"/>
      <c r="AO578" s="30"/>
      <c r="AP578" s="30"/>
      <c r="AQ578" s="30"/>
      <c r="AR578" s="30"/>
      <c r="AS578" s="30"/>
      <c r="AT578" s="30"/>
      <c r="AU578" s="30"/>
      <c r="AV578" s="30"/>
      <c r="AW578" s="30"/>
      <c r="AX578" s="30"/>
      <c r="AY578" s="30"/>
      <c r="AZ578" s="30"/>
      <c r="BA578" s="30"/>
      <c r="BB578" s="30"/>
      <c r="BC578" s="30"/>
      <c r="BD578" s="30"/>
      <c r="BE578" s="30"/>
      <c r="BF578" s="30"/>
      <c r="BG578" s="30"/>
      <c r="BH578" s="30"/>
      <c r="BI578" s="30"/>
      <c r="BJ578" s="30"/>
      <c r="BK578" s="30"/>
      <c r="BL578" s="30"/>
      <c r="BM578" s="30"/>
      <c r="BN578" s="30"/>
      <c r="BO578" s="30"/>
      <c r="BP578" s="30"/>
      <c r="BQ578" s="30"/>
      <c r="BR578" s="30"/>
      <c r="BS578" s="30"/>
      <c r="BT578" s="30"/>
      <c r="BU578" s="30"/>
      <c r="BV578" s="30"/>
      <c r="BW578" s="30"/>
      <c r="BX578" s="30"/>
      <c r="BY578" s="30"/>
      <c r="BZ578" s="30"/>
      <c r="CA578" s="30"/>
      <c r="CB578" s="30"/>
      <c r="CC578" s="30"/>
      <c r="CD578" s="30"/>
      <c r="CE578" s="30"/>
      <c r="CF578" s="30"/>
      <c r="CG578" s="30"/>
      <c r="CH578" s="30"/>
      <c r="CI578" s="30"/>
      <c r="CJ578" s="30"/>
      <c r="CK578" s="30"/>
      <c r="CL578" s="30"/>
      <c r="CM578" s="30"/>
      <c r="CN578" s="30"/>
      <c r="CO578" s="30"/>
      <c r="CP578" s="30"/>
      <c r="CQ578" s="30"/>
      <c r="CR578" s="30"/>
      <c r="CS578" s="30"/>
      <c r="CT578" s="30"/>
      <c r="CU578" s="30"/>
      <c r="CV578" s="30"/>
      <c r="CW578" s="30"/>
      <c r="CX578" s="30"/>
      <c r="CY578" s="30"/>
      <c r="CZ578" s="30"/>
      <c r="DA578" s="30"/>
      <c r="DB578" s="30"/>
      <c r="DC578" s="30"/>
      <c r="DD578" s="30"/>
      <c r="DE578" s="30"/>
      <c r="DF578" s="30"/>
      <c r="DG578" s="30"/>
      <c r="DH578" s="30"/>
      <c r="DI578" s="30"/>
      <c r="DJ578" s="30"/>
      <c r="DK578" s="30"/>
      <c r="DL578" s="30"/>
      <c r="DM578" s="30"/>
      <c r="DN578" s="30"/>
      <c r="DO578" s="30"/>
      <c r="DP578" s="30"/>
      <c r="DQ578" s="30"/>
      <c r="DR578" s="30"/>
      <c r="DS578" s="30"/>
      <c r="DT578" s="30"/>
      <c r="DU578" s="30"/>
      <c r="DV578" s="30"/>
      <c r="DW578" s="30"/>
      <c r="DX578" s="30"/>
      <c r="DY578" s="30"/>
      <c r="DZ578" s="30"/>
      <c r="EA578" s="30"/>
      <c r="EB578" s="30"/>
      <c r="EC578" s="30"/>
      <c r="ED578" s="30"/>
      <c r="EE578" s="30"/>
      <c r="EF578" s="30"/>
      <c r="EG578" s="30"/>
      <c r="EH578" s="30"/>
      <c r="EI578" s="30"/>
      <c r="EJ578" s="30"/>
      <c r="EK578" s="30"/>
      <c r="EL578" s="30"/>
      <c r="EM578" s="30"/>
      <c r="EN578" s="30"/>
      <c r="EO578" s="30"/>
      <c r="EP578" s="30"/>
      <c r="EQ578" s="30"/>
      <c r="ER578" s="30"/>
      <c r="ES578" s="30"/>
      <c r="ET578" s="30"/>
      <c r="EU578" s="30"/>
      <c r="EV578" s="30"/>
      <c r="EW578" s="30"/>
      <c r="EX578" s="30"/>
      <c r="EY578" s="30"/>
      <c r="EZ578" s="30"/>
      <c r="FA578" s="30"/>
      <c r="FB578" s="30"/>
      <c r="FC578" s="30"/>
      <c r="FD578" s="30"/>
      <c r="FE578" s="30"/>
      <c r="FF578" s="30"/>
      <c r="FG578" s="30"/>
      <c r="FH578" s="30"/>
      <c r="FI578" s="30"/>
      <c r="FJ578" s="30"/>
      <c r="FK578" s="30"/>
      <c r="FL578" s="30"/>
      <c r="FM578" s="30"/>
      <c r="FN578" s="30"/>
      <c r="FO578" s="30"/>
      <c r="FP578" s="30"/>
      <c r="FQ578" s="30"/>
      <c r="FR578" s="30"/>
      <c r="FS578" s="30"/>
      <c r="FT578" s="30"/>
      <c r="FU578" s="30"/>
      <c r="FV578" s="30"/>
      <c r="FW578" s="30"/>
      <c r="FX578" s="30"/>
      <c r="FY578" s="30"/>
      <c r="FZ578" s="30"/>
      <c r="GA578" s="30"/>
      <c r="GB578" s="30"/>
      <c r="GC578" s="30"/>
      <c r="GD578" s="30"/>
      <c r="GE578" s="30"/>
      <c r="GF578" s="30"/>
      <c r="GG578" s="30"/>
      <c r="GH578" s="30"/>
      <c r="GI578" s="30"/>
      <c r="GJ578" s="30"/>
      <c r="GK578" s="30"/>
      <c r="GL578" s="30"/>
      <c r="GM578" s="30"/>
      <c r="GN578" s="30"/>
      <c r="GO578" s="30"/>
      <c r="GP578" s="30"/>
      <c r="GQ578" s="30"/>
      <c r="GR578" s="30"/>
      <c r="GS578" s="30"/>
      <c r="GT578" s="30"/>
      <c r="GU578" s="30"/>
      <c r="GV578" s="30"/>
      <c r="GW578" s="30"/>
      <c r="GX578" s="30"/>
      <c r="GY578" s="30"/>
      <c r="GZ578" s="30"/>
      <c r="HA578" s="30"/>
      <c r="HB578" s="30"/>
      <c r="HC578" s="30"/>
      <c r="HD578" s="30"/>
      <c r="HE578" s="30"/>
      <c r="HF578" s="30"/>
      <c r="HG578" s="30"/>
      <c r="HH578" s="30"/>
      <c r="HI578" s="30"/>
      <c r="HJ578" s="30"/>
      <c r="HK578" s="30"/>
      <c r="HL578" s="30"/>
      <c r="HM578" s="30"/>
      <c r="HN578" s="30"/>
      <c r="HO578" s="30"/>
      <c r="HP578" s="30"/>
      <c r="HQ578" s="30"/>
      <c r="HR578" s="30"/>
      <c r="HS578" s="30"/>
      <c r="HT578" s="30"/>
      <c r="HU578" s="30"/>
      <c r="HV578" s="30"/>
      <c r="HW578" s="30"/>
      <c r="HX578" s="30"/>
      <c r="HY578" s="30"/>
      <c r="HZ578" s="30"/>
      <c r="IA578" s="30"/>
      <c r="IB578" s="30"/>
      <c r="IC578" s="30"/>
      <c r="ID578" s="30"/>
      <c r="IE578" s="30"/>
      <c r="IF578" s="30"/>
      <c r="IG578" s="30"/>
      <c r="IH578" s="30"/>
      <c r="II578" s="30"/>
      <c r="IJ578" s="30"/>
      <c r="IK578" s="30"/>
      <c r="IL578" s="30"/>
      <c r="IM578" s="30"/>
      <c r="IN578" s="30"/>
      <c r="IO578" s="30"/>
      <c r="IP578" s="30"/>
      <c r="IQ578" s="30"/>
      <c r="IR578" s="30"/>
      <c r="IS578" s="30"/>
      <c r="IT578" s="30"/>
      <c r="IU578" s="30"/>
      <c r="IV578" s="30"/>
      <c r="IW578" s="30"/>
      <c r="IX578" s="30"/>
      <c r="IY578" s="30"/>
      <c r="IZ578" s="30"/>
      <c r="JA578" s="30"/>
      <c r="JB578" s="30"/>
      <c r="JC578" s="30"/>
      <c r="JD578" s="30"/>
      <c r="JE578" s="30"/>
      <c r="JF578" s="30"/>
      <c r="JG578" s="30"/>
      <c r="JH578" s="30"/>
      <c r="JI578" s="30"/>
      <c r="JJ578" s="30"/>
      <c r="JK578" s="30"/>
      <c r="JL578" s="30"/>
      <c r="JM578" s="30"/>
      <c r="JN578" s="30"/>
      <c r="JO578" s="30"/>
      <c r="JP578" s="30"/>
      <c r="JQ578" s="30"/>
      <c r="JR578" s="30"/>
      <c r="JS578" s="30"/>
      <c r="JT578" s="30"/>
      <c r="JU578" s="30"/>
      <c r="JV578" s="30"/>
      <c r="JW578" s="30"/>
      <c r="JX578" s="30"/>
      <c r="JY578" s="30"/>
      <c r="JZ578" s="30"/>
      <c r="KA578" s="30"/>
      <c r="KB578" s="30"/>
      <c r="KC578" s="30"/>
      <c r="KD578" s="30"/>
      <c r="KE578" s="30"/>
      <c r="KF578" s="30"/>
      <c r="KG578" s="30"/>
      <c r="KH578" s="30"/>
      <c r="KI578" s="30"/>
      <c r="KJ578" s="30"/>
      <c r="KK578" s="30"/>
      <c r="KL578" s="30"/>
      <c r="KM578" s="30"/>
      <c r="KN578" s="30"/>
      <c r="KO578" s="30"/>
      <c r="KP578" s="30"/>
      <c r="KQ578" s="30"/>
      <c r="KR578" s="30"/>
      <c r="KS578" s="30"/>
      <c r="KT578" s="30"/>
      <c r="KU578" s="30"/>
      <c r="KV578" s="30"/>
      <c r="KW578" s="30"/>
      <c r="KX578" s="30"/>
      <c r="KY578" s="30"/>
      <c r="KZ578" s="30"/>
      <c r="LA578" s="30"/>
      <c r="LB578" s="30"/>
      <c r="LC578" s="30"/>
      <c r="LD578" s="30"/>
      <c r="LE578" s="30"/>
      <c r="LF578" s="30"/>
      <c r="LG578" s="30"/>
      <c r="LH578" s="30"/>
      <c r="LI578" s="30"/>
      <c r="LJ578" s="30"/>
      <c r="LK578" s="30"/>
      <c r="LL578" s="30"/>
      <c r="LM578" s="30"/>
      <c r="LN578" s="30"/>
      <c r="LO578" s="30"/>
      <c r="LP578" s="30"/>
      <c r="LQ578" s="30"/>
      <c r="LR578" s="30"/>
      <c r="LS578" s="30"/>
      <c r="LT578" s="30"/>
    </row>
    <row r="579" spans="1:339" s="31" customFormat="1" ht="110.25" x14ac:dyDescent="0.25">
      <c r="A579" s="677" t="str">
        <f>CONCATENATE(MUEBLES2[[#This Row],[No..]],"-",MUEBLES2[[#This Row],[No. Area ]],"-",MUEBLES2[[#This Row],[No. Del Bien ]],"-",MUEBLES2[[#This Row],[No. Consecutivo del Bien ]],"-",MUEBLES2[[#This Row],[No. de inventario]])</f>
        <v>05-51-296-003-0574</v>
      </c>
      <c r="B579" s="495"/>
      <c r="C579" s="495" t="s">
        <v>7297</v>
      </c>
      <c r="D579" s="494" t="s">
        <v>4063</v>
      </c>
      <c r="E579" s="495" t="str">
        <f>VLOOKUP(MUEBLES2[[#This Row],[No..]],EDIFICIOS[],2,FALSE)</f>
        <v>SISTEMA MUNICIPAL DIF</v>
      </c>
      <c r="F579" s="495" t="str">
        <f>VLOOKUP(MUEBLES2[[#This Row],[No..]],EDIFICIOS[],3,FALSE)</f>
        <v>AV. REFORMA S/N, SECCIÓN NORTE, MANZANA 2, SANTIAGO DE ANAYA, HIDALGO</v>
      </c>
      <c r="G579" s="496" t="s">
        <v>4296</v>
      </c>
      <c r="H579" s="494" t="str">
        <f>VLOOKUP(MUEBLES2[[#This Row],[No. Area ]],AREAS[],2,FALSE)</f>
        <v>UNIDAD BÁSICA DE REHABILITACIÓN</v>
      </c>
      <c r="I579" s="496" t="str">
        <f>VLOOKUP(MUEBLES2[[#This Row],[No. Area ]],AREAS[],5,FALSE)</f>
        <v>C. BELEN GONZÁLEZ BARRERA</v>
      </c>
      <c r="J579" s="496">
        <v>167</v>
      </c>
      <c r="K579" s="494" t="str">
        <f>VLOOKUP(MUEBLES2[[#This Row],[Núm. De nomina]],PERSONAL[],2,FALSE)</f>
        <v>ENF. AYLIN HERRERA LÓPEZ</v>
      </c>
      <c r="L579" s="496" t="str">
        <f>VLOOKUP(MUEBLES2[[#This Row],[Núm. De nomina]],PERSONAL[],3,FALSE)</f>
        <v>ENFERMERA</v>
      </c>
      <c r="M579" s="494" t="s">
        <v>4929</v>
      </c>
      <c r="N579" s="530" t="s">
        <v>4694</v>
      </c>
      <c r="O579" s="497" t="str">
        <f>VLOOKUP(MUEBLES2[[#This Row],[No. Del Bien ]],BIENES[],2,FALSE)</f>
        <v>TERMÓMETRO</v>
      </c>
      <c r="P579" s="499" t="s">
        <v>1574</v>
      </c>
      <c r="Q579" s="529" t="s">
        <v>5516</v>
      </c>
      <c r="R579" s="494" t="s">
        <v>557</v>
      </c>
      <c r="S579" s="494" t="s">
        <v>557</v>
      </c>
      <c r="T579" s="494" t="s">
        <v>557</v>
      </c>
      <c r="U579" s="494"/>
      <c r="V579" s="532">
        <v>44235</v>
      </c>
      <c r="W579" s="528"/>
      <c r="X579" s="528"/>
      <c r="Y579" s="528"/>
      <c r="Z579" s="510" t="s">
        <v>1405</v>
      </c>
      <c r="AA579" s="510"/>
      <c r="AB579" s="702">
        <v>348</v>
      </c>
      <c r="AC579" s="600">
        <v>838</v>
      </c>
      <c r="AD579" s="30"/>
      <c r="AE579" s="30"/>
      <c r="AF579" s="30"/>
      <c r="AG579" s="30"/>
      <c r="AH579" s="30"/>
      <c r="AI579" s="30"/>
      <c r="AJ579" s="30"/>
      <c r="AK579" s="30"/>
      <c r="AL579" s="30"/>
      <c r="AM579" s="30"/>
      <c r="AN579" s="30"/>
      <c r="AO579" s="30"/>
      <c r="AP579" s="30"/>
      <c r="AQ579" s="30"/>
      <c r="AR579" s="30"/>
      <c r="AS579" s="30"/>
      <c r="AT579" s="30"/>
      <c r="AU579" s="30"/>
      <c r="AV579" s="30"/>
      <c r="AW579" s="30"/>
      <c r="AX579" s="30"/>
      <c r="AY579" s="30"/>
      <c r="AZ579" s="30"/>
      <c r="BA579" s="30"/>
      <c r="BB579" s="30"/>
      <c r="BC579" s="30"/>
      <c r="BD579" s="30"/>
      <c r="BE579" s="30"/>
      <c r="BF579" s="30"/>
      <c r="BG579" s="30"/>
      <c r="BH579" s="30"/>
      <c r="BI579" s="30"/>
      <c r="BJ579" s="30"/>
      <c r="BK579" s="30"/>
      <c r="BL579" s="30"/>
      <c r="BM579" s="30"/>
      <c r="BN579" s="30"/>
      <c r="BO579" s="30"/>
      <c r="BP579" s="30"/>
      <c r="BQ579" s="30"/>
      <c r="BR579" s="30"/>
      <c r="BS579" s="30"/>
      <c r="BT579" s="30"/>
      <c r="BU579" s="30"/>
      <c r="BV579" s="30"/>
      <c r="BW579" s="30"/>
      <c r="BX579" s="30"/>
      <c r="BY579" s="30"/>
      <c r="BZ579" s="30"/>
      <c r="CA579" s="30"/>
      <c r="CB579" s="30"/>
      <c r="CC579" s="30"/>
      <c r="CD579" s="30"/>
      <c r="CE579" s="30"/>
      <c r="CF579" s="30"/>
      <c r="CG579" s="30"/>
      <c r="CH579" s="30"/>
      <c r="CI579" s="30"/>
      <c r="CJ579" s="30"/>
      <c r="CK579" s="30"/>
      <c r="CL579" s="30"/>
      <c r="CM579" s="30"/>
      <c r="CN579" s="30"/>
      <c r="CO579" s="30"/>
      <c r="CP579" s="30"/>
      <c r="CQ579" s="30"/>
      <c r="CR579" s="30"/>
      <c r="CS579" s="30"/>
      <c r="CT579" s="30"/>
      <c r="CU579" s="30"/>
      <c r="CV579" s="30"/>
      <c r="CW579" s="30"/>
      <c r="CX579" s="30"/>
      <c r="CY579" s="30"/>
      <c r="CZ579" s="30"/>
      <c r="DA579" s="30"/>
      <c r="DB579" s="30"/>
      <c r="DC579" s="30"/>
      <c r="DD579" s="30"/>
      <c r="DE579" s="30"/>
      <c r="DF579" s="30"/>
      <c r="DG579" s="30"/>
      <c r="DH579" s="30"/>
      <c r="DI579" s="30"/>
      <c r="DJ579" s="30"/>
      <c r="DK579" s="30"/>
      <c r="DL579" s="30"/>
      <c r="DM579" s="30"/>
      <c r="DN579" s="30"/>
      <c r="DO579" s="30"/>
      <c r="DP579" s="30"/>
      <c r="DQ579" s="30"/>
      <c r="DR579" s="30"/>
      <c r="DS579" s="30"/>
      <c r="DT579" s="30"/>
      <c r="DU579" s="30"/>
      <c r="DV579" s="30"/>
      <c r="DW579" s="30"/>
      <c r="DX579" s="30"/>
      <c r="DY579" s="30"/>
      <c r="DZ579" s="30"/>
      <c r="EA579" s="30"/>
      <c r="EB579" s="30"/>
      <c r="EC579" s="30"/>
      <c r="ED579" s="30"/>
      <c r="EE579" s="30"/>
      <c r="EF579" s="30"/>
      <c r="EG579" s="30"/>
      <c r="EH579" s="30"/>
      <c r="EI579" s="30"/>
      <c r="EJ579" s="30"/>
      <c r="EK579" s="30"/>
      <c r="EL579" s="30"/>
      <c r="EM579" s="30"/>
      <c r="EN579" s="30"/>
      <c r="EO579" s="30"/>
      <c r="EP579" s="30"/>
      <c r="EQ579" s="30"/>
      <c r="ER579" s="30"/>
      <c r="ES579" s="30"/>
      <c r="ET579" s="30"/>
      <c r="EU579" s="30"/>
      <c r="EV579" s="30"/>
      <c r="EW579" s="30"/>
      <c r="EX579" s="30"/>
      <c r="EY579" s="30"/>
      <c r="EZ579" s="30"/>
      <c r="FA579" s="30"/>
      <c r="FB579" s="30"/>
      <c r="FC579" s="30"/>
      <c r="FD579" s="30"/>
      <c r="FE579" s="30"/>
      <c r="FF579" s="30"/>
      <c r="FG579" s="30"/>
      <c r="FH579" s="30"/>
      <c r="FI579" s="30"/>
      <c r="FJ579" s="30"/>
      <c r="FK579" s="30"/>
      <c r="FL579" s="30"/>
      <c r="FM579" s="30"/>
      <c r="FN579" s="30"/>
      <c r="FO579" s="30"/>
      <c r="FP579" s="30"/>
      <c r="FQ579" s="30"/>
      <c r="FR579" s="30"/>
      <c r="FS579" s="30"/>
      <c r="FT579" s="30"/>
      <c r="FU579" s="30"/>
      <c r="FV579" s="30"/>
      <c r="FW579" s="30"/>
      <c r="FX579" s="30"/>
      <c r="FY579" s="30"/>
      <c r="FZ579" s="30"/>
      <c r="GA579" s="30"/>
      <c r="GB579" s="30"/>
      <c r="GC579" s="30"/>
      <c r="GD579" s="30"/>
      <c r="GE579" s="30"/>
      <c r="GF579" s="30"/>
      <c r="GG579" s="30"/>
      <c r="GH579" s="30"/>
      <c r="GI579" s="30"/>
      <c r="GJ579" s="30"/>
      <c r="GK579" s="30"/>
      <c r="GL579" s="30"/>
      <c r="GM579" s="30"/>
      <c r="GN579" s="30"/>
      <c r="GO579" s="30"/>
      <c r="GP579" s="30"/>
      <c r="GQ579" s="30"/>
      <c r="GR579" s="30"/>
      <c r="GS579" s="30"/>
      <c r="GT579" s="30"/>
      <c r="GU579" s="30"/>
      <c r="GV579" s="30"/>
      <c r="GW579" s="30"/>
      <c r="GX579" s="30"/>
      <c r="GY579" s="30"/>
      <c r="GZ579" s="30"/>
      <c r="HA579" s="30"/>
      <c r="HB579" s="30"/>
      <c r="HC579" s="30"/>
      <c r="HD579" s="30"/>
      <c r="HE579" s="30"/>
      <c r="HF579" s="30"/>
      <c r="HG579" s="30"/>
      <c r="HH579" s="30"/>
      <c r="HI579" s="30"/>
      <c r="HJ579" s="30"/>
      <c r="HK579" s="30"/>
      <c r="HL579" s="30"/>
      <c r="HM579" s="30"/>
      <c r="HN579" s="30"/>
      <c r="HO579" s="30"/>
      <c r="HP579" s="30"/>
      <c r="HQ579" s="30"/>
      <c r="HR579" s="30"/>
      <c r="HS579" s="30"/>
      <c r="HT579" s="30"/>
      <c r="HU579" s="30"/>
      <c r="HV579" s="30"/>
      <c r="HW579" s="30"/>
      <c r="HX579" s="30"/>
      <c r="HY579" s="30"/>
      <c r="HZ579" s="30"/>
      <c r="IA579" s="30"/>
      <c r="IB579" s="30"/>
      <c r="IC579" s="30"/>
      <c r="ID579" s="30"/>
      <c r="IE579" s="30"/>
      <c r="IF579" s="30"/>
      <c r="IG579" s="30"/>
      <c r="IH579" s="30"/>
      <c r="II579" s="30"/>
      <c r="IJ579" s="30"/>
      <c r="IK579" s="30"/>
      <c r="IL579" s="30"/>
      <c r="IM579" s="30"/>
      <c r="IN579" s="30"/>
      <c r="IO579" s="30"/>
      <c r="IP579" s="30"/>
      <c r="IQ579" s="30"/>
      <c r="IR579" s="30"/>
      <c r="IS579" s="30"/>
      <c r="IT579" s="30"/>
      <c r="IU579" s="30"/>
      <c r="IV579" s="30"/>
      <c r="IW579" s="30"/>
      <c r="IX579" s="30"/>
      <c r="IY579" s="30"/>
      <c r="IZ579" s="30"/>
      <c r="JA579" s="30"/>
      <c r="JB579" s="30"/>
      <c r="JC579" s="30"/>
      <c r="JD579" s="30"/>
      <c r="JE579" s="30"/>
      <c r="JF579" s="30"/>
      <c r="JG579" s="30"/>
      <c r="JH579" s="30"/>
      <c r="JI579" s="30"/>
      <c r="JJ579" s="30"/>
      <c r="JK579" s="30"/>
      <c r="JL579" s="30"/>
      <c r="JM579" s="30"/>
      <c r="JN579" s="30"/>
      <c r="JO579" s="30"/>
      <c r="JP579" s="30"/>
      <c r="JQ579" s="30"/>
      <c r="JR579" s="30"/>
      <c r="JS579" s="30"/>
      <c r="JT579" s="30"/>
      <c r="JU579" s="30"/>
      <c r="JV579" s="30"/>
      <c r="JW579" s="30"/>
      <c r="JX579" s="30"/>
      <c r="JY579" s="30"/>
      <c r="JZ579" s="30"/>
      <c r="KA579" s="30"/>
      <c r="KB579" s="30"/>
      <c r="KC579" s="30"/>
      <c r="KD579" s="30"/>
      <c r="KE579" s="30"/>
      <c r="KF579" s="30"/>
      <c r="KG579" s="30"/>
      <c r="KH579" s="30"/>
      <c r="KI579" s="30"/>
      <c r="KJ579" s="30"/>
      <c r="KK579" s="30"/>
      <c r="KL579" s="30"/>
      <c r="KM579" s="30"/>
      <c r="KN579" s="30"/>
      <c r="KO579" s="30"/>
      <c r="KP579" s="30"/>
      <c r="KQ579" s="30"/>
      <c r="KR579" s="30"/>
      <c r="KS579" s="30"/>
      <c r="KT579" s="30"/>
      <c r="KU579" s="30"/>
      <c r="KV579" s="30"/>
      <c r="KW579" s="30"/>
      <c r="KX579" s="30"/>
      <c r="KY579" s="30"/>
      <c r="KZ579" s="30"/>
      <c r="LA579" s="30"/>
      <c r="LB579" s="30"/>
      <c r="LC579" s="30"/>
      <c r="LD579" s="30"/>
      <c r="LE579" s="30"/>
      <c r="LF579" s="30"/>
      <c r="LG579" s="30"/>
      <c r="LH579" s="30"/>
      <c r="LI579" s="30"/>
      <c r="LJ579" s="30"/>
      <c r="LK579" s="30"/>
      <c r="LL579" s="30"/>
      <c r="LM579" s="30"/>
      <c r="LN579" s="30"/>
      <c r="LO579" s="30"/>
      <c r="LP579" s="30"/>
      <c r="LQ579" s="30"/>
      <c r="LR579" s="30"/>
      <c r="LS579" s="30"/>
      <c r="LT579" s="30"/>
    </row>
    <row r="580" spans="1:339" s="31" customFormat="1" ht="110.25" x14ac:dyDescent="0.25">
      <c r="A580" s="677" t="str">
        <f>CONCATENATE(MUEBLES2[[#This Row],[No..]],"-",MUEBLES2[[#This Row],[No. Area ]],"-",MUEBLES2[[#This Row],[No. Del Bien ]],"-",MUEBLES2[[#This Row],[No. Consecutivo del Bien ]],"-",MUEBLES2[[#This Row],[No. de inventario]])</f>
        <v>05-51-296-004-0575</v>
      </c>
      <c r="B580" s="495"/>
      <c r="C580" s="495" t="s">
        <v>7298</v>
      </c>
      <c r="D580" s="494" t="s">
        <v>4063</v>
      </c>
      <c r="E580" s="495" t="str">
        <f>VLOOKUP(MUEBLES2[[#This Row],[No..]],EDIFICIOS[],2,FALSE)</f>
        <v>SISTEMA MUNICIPAL DIF</v>
      </c>
      <c r="F580" s="495" t="str">
        <f>VLOOKUP(MUEBLES2[[#This Row],[No..]],EDIFICIOS[],3,FALSE)</f>
        <v>AV. REFORMA S/N, SECCIÓN NORTE, MANZANA 2, SANTIAGO DE ANAYA, HIDALGO</v>
      </c>
      <c r="G580" s="496" t="s">
        <v>4296</v>
      </c>
      <c r="H580" s="494" t="str">
        <f>VLOOKUP(MUEBLES2[[#This Row],[No. Area ]],AREAS[],2,FALSE)</f>
        <v>UNIDAD BÁSICA DE REHABILITACIÓN</v>
      </c>
      <c r="I580" s="496" t="str">
        <f>VLOOKUP(MUEBLES2[[#This Row],[No. Area ]],AREAS[],5,FALSE)</f>
        <v>C. BELEN GONZÁLEZ BARRERA</v>
      </c>
      <c r="J580" s="496">
        <v>119</v>
      </c>
      <c r="K580" s="494" t="str">
        <f>VLOOKUP(MUEBLES2[[#This Row],[Núm. De nomina]],PERSONAL[],2,FALSE)</f>
        <v>C. BELEN GONZÁLEZ BARRERA</v>
      </c>
      <c r="L580" s="496" t="str">
        <f>VLOOKUP(MUEBLES2[[#This Row],[Núm. De nomina]],PERSONAL[],3,FALSE)</f>
        <v xml:space="preserve">TITULAR </v>
      </c>
      <c r="M580" s="494" t="s">
        <v>4929</v>
      </c>
      <c r="N580" s="530" t="s">
        <v>4695</v>
      </c>
      <c r="O580" s="497" t="str">
        <f>VLOOKUP(MUEBLES2[[#This Row],[No. Del Bien ]],BIENES[],2,FALSE)</f>
        <v>TERMÓMETRO</v>
      </c>
      <c r="P580" s="499" t="s">
        <v>1574</v>
      </c>
      <c r="Q580" s="529" t="s">
        <v>5517</v>
      </c>
      <c r="R580" s="494" t="s">
        <v>557</v>
      </c>
      <c r="S580" s="494" t="s">
        <v>557</v>
      </c>
      <c r="T580" s="494" t="s">
        <v>557</v>
      </c>
      <c r="U580" s="494"/>
      <c r="V580" s="532">
        <v>44235</v>
      </c>
      <c r="W580" s="528"/>
      <c r="X580" s="528"/>
      <c r="Y580" s="528"/>
      <c r="Z580" s="510" t="s">
        <v>1405</v>
      </c>
      <c r="AA580" s="510"/>
      <c r="AB580" s="702">
        <v>348</v>
      </c>
      <c r="AC580" s="600">
        <v>838</v>
      </c>
      <c r="AD580" s="30"/>
      <c r="AE580" s="30"/>
      <c r="AF580" s="30"/>
      <c r="AG580" s="30"/>
      <c r="AH580" s="30"/>
      <c r="AI580" s="30"/>
      <c r="AJ580" s="30"/>
      <c r="AK580" s="30"/>
      <c r="AL580" s="30"/>
      <c r="AM580" s="30"/>
      <c r="AN580" s="30"/>
      <c r="AO580" s="30"/>
      <c r="AP580" s="30"/>
      <c r="AQ580" s="30"/>
      <c r="AR580" s="30"/>
      <c r="AS580" s="30"/>
      <c r="AT580" s="30"/>
      <c r="AU580" s="30"/>
      <c r="AV580" s="30"/>
      <c r="AW580" s="30"/>
      <c r="AX580" s="30"/>
      <c r="AY580" s="30"/>
      <c r="AZ580" s="30"/>
      <c r="BA580" s="30"/>
      <c r="BB580" s="30"/>
      <c r="BC580" s="30"/>
      <c r="BD580" s="30"/>
      <c r="BE580" s="30"/>
      <c r="BF580" s="30"/>
      <c r="BG580" s="30"/>
      <c r="BH580" s="30"/>
      <c r="BI580" s="30"/>
      <c r="BJ580" s="30"/>
      <c r="BK580" s="30"/>
      <c r="BL580" s="30"/>
      <c r="BM580" s="30"/>
      <c r="BN580" s="30"/>
      <c r="BO580" s="30"/>
      <c r="BP580" s="30"/>
      <c r="BQ580" s="30"/>
      <c r="BR580" s="30"/>
      <c r="BS580" s="30"/>
      <c r="BT580" s="30"/>
      <c r="BU580" s="30"/>
      <c r="BV580" s="30"/>
      <c r="BW580" s="30"/>
      <c r="BX580" s="30"/>
      <c r="BY580" s="30"/>
      <c r="BZ580" s="30"/>
      <c r="CA580" s="30"/>
      <c r="CB580" s="30"/>
      <c r="CC580" s="30"/>
      <c r="CD580" s="30"/>
      <c r="CE580" s="30"/>
      <c r="CF580" s="30"/>
      <c r="CG580" s="30"/>
      <c r="CH580" s="30"/>
      <c r="CI580" s="30"/>
      <c r="CJ580" s="30"/>
      <c r="CK580" s="30"/>
      <c r="CL580" s="30"/>
      <c r="CM580" s="30"/>
      <c r="CN580" s="30"/>
      <c r="CO580" s="30"/>
      <c r="CP580" s="30"/>
      <c r="CQ580" s="30"/>
      <c r="CR580" s="30"/>
      <c r="CS580" s="30"/>
      <c r="CT580" s="30"/>
      <c r="CU580" s="30"/>
      <c r="CV580" s="30"/>
      <c r="CW580" s="30"/>
      <c r="CX580" s="30"/>
      <c r="CY580" s="30"/>
      <c r="CZ580" s="30"/>
      <c r="DA580" s="30"/>
      <c r="DB580" s="30"/>
      <c r="DC580" s="30"/>
      <c r="DD580" s="30"/>
      <c r="DE580" s="30"/>
      <c r="DF580" s="30"/>
      <c r="DG580" s="30"/>
      <c r="DH580" s="30"/>
      <c r="DI580" s="30"/>
      <c r="DJ580" s="30"/>
      <c r="DK580" s="30"/>
      <c r="DL580" s="30"/>
      <c r="DM580" s="30"/>
      <c r="DN580" s="30"/>
      <c r="DO580" s="30"/>
      <c r="DP580" s="30"/>
      <c r="DQ580" s="30"/>
      <c r="DR580" s="30"/>
      <c r="DS580" s="30"/>
      <c r="DT580" s="30"/>
      <c r="DU580" s="30"/>
      <c r="DV580" s="30"/>
      <c r="DW580" s="30"/>
      <c r="DX580" s="30"/>
      <c r="DY580" s="30"/>
      <c r="DZ580" s="30"/>
      <c r="EA580" s="30"/>
      <c r="EB580" s="30"/>
      <c r="EC580" s="30"/>
      <c r="ED580" s="30"/>
      <c r="EE580" s="30"/>
      <c r="EF580" s="30"/>
      <c r="EG580" s="30"/>
      <c r="EH580" s="30"/>
      <c r="EI580" s="30"/>
      <c r="EJ580" s="30"/>
      <c r="EK580" s="30"/>
      <c r="EL580" s="30"/>
      <c r="EM580" s="30"/>
      <c r="EN580" s="30"/>
      <c r="EO580" s="30"/>
      <c r="EP580" s="30"/>
      <c r="EQ580" s="30"/>
      <c r="ER580" s="30"/>
      <c r="ES580" s="30"/>
      <c r="ET580" s="30"/>
      <c r="EU580" s="30"/>
      <c r="EV580" s="30"/>
      <c r="EW580" s="30"/>
      <c r="EX580" s="30"/>
      <c r="EY580" s="30"/>
      <c r="EZ580" s="30"/>
      <c r="FA580" s="30"/>
      <c r="FB580" s="30"/>
      <c r="FC580" s="30"/>
      <c r="FD580" s="30"/>
      <c r="FE580" s="30"/>
      <c r="FF580" s="30"/>
      <c r="FG580" s="30"/>
      <c r="FH580" s="30"/>
      <c r="FI580" s="30"/>
      <c r="FJ580" s="30"/>
      <c r="FK580" s="30"/>
      <c r="FL580" s="30"/>
      <c r="FM580" s="30"/>
      <c r="FN580" s="30"/>
      <c r="FO580" s="30"/>
      <c r="FP580" s="30"/>
      <c r="FQ580" s="30"/>
      <c r="FR580" s="30"/>
      <c r="FS580" s="30"/>
      <c r="FT580" s="30"/>
      <c r="FU580" s="30"/>
      <c r="FV580" s="30"/>
      <c r="FW580" s="30"/>
      <c r="FX580" s="30"/>
      <c r="FY580" s="30"/>
      <c r="FZ580" s="30"/>
      <c r="GA580" s="30"/>
      <c r="GB580" s="30"/>
      <c r="GC580" s="30"/>
      <c r="GD580" s="30"/>
      <c r="GE580" s="30"/>
      <c r="GF580" s="30"/>
      <c r="GG580" s="30"/>
      <c r="GH580" s="30"/>
      <c r="GI580" s="30"/>
      <c r="GJ580" s="30"/>
      <c r="GK580" s="30"/>
      <c r="GL580" s="30"/>
      <c r="GM580" s="30"/>
      <c r="GN580" s="30"/>
      <c r="GO580" s="30"/>
      <c r="GP580" s="30"/>
      <c r="GQ580" s="30"/>
      <c r="GR580" s="30"/>
      <c r="GS580" s="30"/>
      <c r="GT580" s="30"/>
      <c r="GU580" s="30"/>
      <c r="GV580" s="30"/>
      <c r="GW580" s="30"/>
      <c r="GX580" s="30"/>
      <c r="GY580" s="30"/>
      <c r="GZ580" s="30"/>
      <c r="HA580" s="30"/>
      <c r="HB580" s="30"/>
      <c r="HC580" s="30"/>
      <c r="HD580" s="30"/>
      <c r="HE580" s="30"/>
      <c r="HF580" s="30"/>
      <c r="HG580" s="30"/>
      <c r="HH580" s="30"/>
      <c r="HI580" s="30"/>
      <c r="HJ580" s="30"/>
      <c r="HK580" s="30"/>
      <c r="HL580" s="30"/>
      <c r="HM580" s="30"/>
      <c r="HN580" s="30"/>
      <c r="HO580" s="30"/>
      <c r="HP580" s="30"/>
      <c r="HQ580" s="30"/>
      <c r="HR580" s="30"/>
      <c r="HS580" s="30"/>
      <c r="HT580" s="30"/>
      <c r="HU580" s="30"/>
      <c r="HV580" s="30"/>
      <c r="HW580" s="30"/>
      <c r="HX580" s="30"/>
      <c r="HY580" s="30"/>
      <c r="HZ580" s="30"/>
      <c r="IA580" s="30"/>
      <c r="IB580" s="30"/>
      <c r="IC580" s="30"/>
      <c r="ID580" s="30"/>
      <c r="IE580" s="30"/>
      <c r="IF580" s="30"/>
      <c r="IG580" s="30"/>
      <c r="IH580" s="30"/>
      <c r="II580" s="30"/>
      <c r="IJ580" s="30"/>
      <c r="IK580" s="30"/>
      <c r="IL580" s="30"/>
      <c r="IM580" s="30"/>
      <c r="IN580" s="30"/>
      <c r="IO580" s="30"/>
      <c r="IP580" s="30"/>
      <c r="IQ580" s="30"/>
      <c r="IR580" s="30"/>
      <c r="IS580" s="30"/>
      <c r="IT580" s="30"/>
      <c r="IU580" s="30"/>
      <c r="IV580" s="30"/>
      <c r="IW580" s="30"/>
      <c r="IX580" s="30"/>
      <c r="IY580" s="30"/>
      <c r="IZ580" s="30"/>
      <c r="JA580" s="30"/>
      <c r="JB580" s="30"/>
      <c r="JC580" s="30"/>
      <c r="JD580" s="30"/>
      <c r="JE580" s="30"/>
      <c r="JF580" s="30"/>
      <c r="JG580" s="30"/>
      <c r="JH580" s="30"/>
      <c r="JI580" s="30"/>
      <c r="JJ580" s="30"/>
      <c r="JK580" s="30"/>
      <c r="JL580" s="30"/>
      <c r="JM580" s="30"/>
      <c r="JN580" s="30"/>
      <c r="JO580" s="30"/>
      <c r="JP580" s="30"/>
      <c r="JQ580" s="30"/>
      <c r="JR580" s="30"/>
      <c r="JS580" s="30"/>
      <c r="JT580" s="30"/>
      <c r="JU580" s="30"/>
      <c r="JV580" s="30"/>
      <c r="JW580" s="30"/>
      <c r="JX580" s="30"/>
      <c r="JY580" s="30"/>
      <c r="JZ580" s="30"/>
      <c r="KA580" s="30"/>
      <c r="KB580" s="30"/>
      <c r="KC580" s="30"/>
      <c r="KD580" s="30"/>
      <c r="KE580" s="30"/>
      <c r="KF580" s="30"/>
      <c r="KG580" s="30"/>
      <c r="KH580" s="30"/>
      <c r="KI580" s="30"/>
      <c r="KJ580" s="30"/>
      <c r="KK580" s="30"/>
      <c r="KL580" s="30"/>
      <c r="KM580" s="30"/>
      <c r="KN580" s="30"/>
      <c r="KO580" s="30"/>
      <c r="KP580" s="30"/>
      <c r="KQ580" s="30"/>
      <c r="KR580" s="30"/>
      <c r="KS580" s="30"/>
      <c r="KT580" s="30"/>
      <c r="KU580" s="30"/>
      <c r="KV580" s="30"/>
      <c r="KW580" s="30"/>
      <c r="KX580" s="30"/>
      <c r="KY580" s="30"/>
      <c r="KZ580" s="30"/>
      <c r="LA580" s="30"/>
      <c r="LB580" s="30"/>
      <c r="LC580" s="30"/>
      <c r="LD580" s="30"/>
      <c r="LE580" s="30"/>
      <c r="LF580" s="30"/>
      <c r="LG580" s="30"/>
      <c r="LH580" s="30"/>
      <c r="LI580" s="30"/>
      <c r="LJ580" s="30"/>
      <c r="LK580" s="30"/>
      <c r="LL580" s="30"/>
      <c r="LM580" s="30"/>
      <c r="LN580" s="30"/>
      <c r="LO580" s="30"/>
      <c r="LP580" s="30"/>
      <c r="LQ580" s="30"/>
      <c r="LR580" s="30"/>
      <c r="LS580" s="30"/>
      <c r="LT580" s="30"/>
    </row>
    <row r="581" spans="1:339" s="31" customFormat="1" ht="157.5" x14ac:dyDescent="0.25">
      <c r="A581" s="677" t="str">
        <f>CONCATENATE(MUEBLES2[[#This Row],[No..]],"-",MUEBLES2[[#This Row],[No. Area ]],"-",MUEBLES2[[#This Row],[No. Del Bien ]],"-",MUEBLES2[[#This Row],[No. Consecutivo del Bien ]],"-",MUEBLES2[[#This Row],[No. de inventario]])</f>
        <v>05-51-289-002-0576</v>
      </c>
      <c r="B581" s="495"/>
      <c r="C581" s="495" t="s">
        <v>7299</v>
      </c>
      <c r="D581" s="494" t="s">
        <v>4063</v>
      </c>
      <c r="E581" s="495" t="str">
        <f>VLOOKUP(MUEBLES2[[#This Row],[No..]],EDIFICIOS[],2,FALSE)</f>
        <v>SISTEMA MUNICIPAL DIF</v>
      </c>
      <c r="F581" s="495" t="str">
        <f>VLOOKUP(MUEBLES2[[#This Row],[No..]],EDIFICIOS[],3,FALSE)</f>
        <v>AV. REFORMA S/N, SECCIÓN NORTE, MANZANA 2, SANTIAGO DE ANAYA, HIDALGO</v>
      </c>
      <c r="G581" s="496" t="s">
        <v>4296</v>
      </c>
      <c r="H581" s="494" t="str">
        <f>VLOOKUP(MUEBLES2[[#This Row],[No. Area ]],AREAS[],2,FALSE)</f>
        <v>UNIDAD BÁSICA DE REHABILITACIÓN</v>
      </c>
      <c r="I581" s="496" t="str">
        <f>VLOOKUP(MUEBLES2[[#This Row],[No. Area ]],AREAS[],5,FALSE)</f>
        <v>C. BELEN GONZÁLEZ BARRERA</v>
      </c>
      <c r="J581" s="496">
        <v>119</v>
      </c>
      <c r="K581" s="494" t="str">
        <f>VLOOKUP(MUEBLES2[[#This Row],[Núm. De nomina]],PERSONAL[],2,FALSE)</f>
        <v>C. BELEN GONZÁLEZ BARRERA</v>
      </c>
      <c r="L581" s="496" t="str">
        <f>VLOOKUP(MUEBLES2[[#This Row],[Núm. De nomina]],PERSONAL[],3,FALSE)</f>
        <v xml:space="preserve">TITULAR </v>
      </c>
      <c r="M581" s="494" t="s">
        <v>4922</v>
      </c>
      <c r="N581" s="530" t="s">
        <v>4693</v>
      </c>
      <c r="O581" s="497" t="str">
        <f>VLOOKUP(MUEBLES2[[#This Row],[No. Del Bien ]],BIENES[],2,FALSE)</f>
        <v>TANQUE DE OXÍGENO</v>
      </c>
      <c r="P581" s="499" t="s">
        <v>1575</v>
      </c>
      <c r="Q581" s="529" t="s">
        <v>5518</v>
      </c>
      <c r="R581" s="494" t="s">
        <v>557</v>
      </c>
      <c r="S581" s="494" t="s">
        <v>557</v>
      </c>
      <c r="T581" s="494" t="s">
        <v>1576</v>
      </c>
      <c r="U581" s="494"/>
      <c r="V581" s="532">
        <v>44221</v>
      </c>
      <c r="W581" s="528"/>
      <c r="X581" s="528"/>
      <c r="Y581" s="528"/>
      <c r="Z581" s="510" t="s">
        <v>1405</v>
      </c>
      <c r="AA581" s="510"/>
      <c r="AB581" s="702">
        <v>16008</v>
      </c>
      <c r="AC581" s="600">
        <v>820</v>
      </c>
      <c r="AD581" s="30"/>
      <c r="AE581" s="30"/>
      <c r="AF581" s="30"/>
      <c r="AG581" s="30"/>
      <c r="AH581" s="30"/>
      <c r="AI581" s="30"/>
      <c r="AJ581" s="30"/>
      <c r="AK581" s="30"/>
      <c r="AL581" s="30"/>
      <c r="AM581" s="30"/>
      <c r="AN581" s="30"/>
      <c r="AO581" s="30"/>
      <c r="AP581" s="30"/>
      <c r="AQ581" s="30"/>
      <c r="AR581" s="30"/>
      <c r="AS581" s="30"/>
      <c r="AT581" s="30"/>
      <c r="AU581" s="30"/>
      <c r="AV581" s="30"/>
      <c r="AW581" s="30"/>
      <c r="AX581" s="30"/>
      <c r="AY581" s="30"/>
      <c r="AZ581" s="30"/>
      <c r="BA581" s="30"/>
      <c r="BB581" s="30"/>
      <c r="BC581" s="30"/>
      <c r="BD581" s="30"/>
      <c r="BE581" s="30"/>
      <c r="BF581" s="30"/>
      <c r="BG581" s="30"/>
      <c r="BH581" s="30"/>
      <c r="BI581" s="30"/>
      <c r="BJ581" s="30"/>
      <c r="BK581" s="30"/>
      <c r="BL581" s="30"/>
      <c r="BM581" s="30"/>
      <c r="BN581" s="30"/>
      <c r="BO581" s="30"/>
      <c r="BP581" s="30"/>
      <c r="BQ581" s="30"/>
      <c r="BR581" s="30"/>
      <c r="BS581" s="30"/>
      <c r="BT581" s="30"/>
      <c r="BU581" s="30"/>
      <c r="BV581" s="30"/>
      <c r="BW581" s="30"/>
      <c r="BX581" s="30"/>
      <c r="BY581" s="30"/>
      <c r="BZ581" s="30"/>
      <c r="CA581" s="30"/>
      <c r="CB581" s="30"/>
      <c r="CC581" s="30"/>
      <c r="CD581" s="30"/>
      <c r="CE581" s="30"/>
      <c r="CF581" s="30"/>
      <c r="CG581" s="30"/>
      <c r="CH581" s="30"/>
      <c r="CI581" s="30"/>
      <c r="CJ581" s="30"/>
      <c r="CK581" s="30"/>
      <c r="CL581" s="30"/>
      <c r="CM581" s="30"/>
      <c r="CN581" s="30"/>
      <c r="CO581" s="30"/>
      <c r="CP581" s="30"/>
      <c r="CQ581" s="30"/>
      <c r="CR581" s="30"/>
      <c r="CS581" s="30"/>
      <c r="CT581" s="30"/>
      <c r="CU581" s="30"/>
      <c r="CV581" s="30"/>
      <c r="CW581" s="30"/>
      <c r="CX581" s="30"/>
      <c r="CY581" s="30"/>
      <c r="CZ581" s="30"/>
      <c r="DA581" s="30"/>
      <c r="DB581" s="30"/>
      <c r="DC581" s="30"/>
      <c r="DD581" s="30"/>
      <c r="DE581" s="30"/>
      <c r="DF581" s="30"/>
      <c r="DG581" s="30"/>
      <c r="DH581" s="30"/>
      <c r="DI581" s="30"/>
      <c r="DJ581" s="30"/>
      <c r="DK581" s="30"/>
      <c r="DL581" s="30"/>
      <c r="DM581" s="30"/>
      <c r="DN581" s="30"/>
      <c r="DO581" s="30"/>
      <c r="DP581" s="30"/>
      <c r="DQ581" s="30"/>
      <c r="DR581" s="30"/>
      <c r="DS581" s="30"/>
      <c r="DT581" s="30"/>
      <c r="DU581" s="30"/>
      <c r="DV581" s="30"/>
      <c r="DW581" s="30"/>
      <c r="DX581" s="30"/>
      <c r="DY581" s="30"/>
      <c r="DZ581" s="30"/>
      <c r="EA581" s="30"/>
      <c r="EB581" s="30"/>
      <c r="EC581" s="30"/>
      <c r="ED581" s="30"/>
      <c r="EE581" s="30"/>
      <c r="EF581" s="30"/>
      <c r="EG581" s="30"/>
      <c r="EH581" s="30"/>
      <c r="EI581" s="30"/>
      <c r="EJ581" s="30"/>
      <c r="EK581" s="30"/>
      <c r="EL581" s="30"/>
      <c r="EM581" s="30"/>
      <c r="EN581" s="30"/>
      <c r="EO581" s="30"/>
      <c r="EP581" s="30"/>
      <c r="EQ581" s="30"/>
      <c r="ER581" s="30"/>
      <c r="ES581" s="30"/>
      <c r="ET581" s="30"/>
      <c r="EU581" s="30"/>
      <c r="EV581" s="30"/>
      <c r="EW581" s="30"/>
      <c r="EX581" s="30"/>
      <c r="EY581" s="30"/>
      <c r="EZ581" s="30"/>
      <c r="FA581" s="30"/>
      <c r="FB581" s="30"/>
      <c r="FC581" s="30"/>
      <c r="FD581" s="30"/>
      <c r="FE581" s="30"/>
      <c r="FF581" s="30"/>
      <c r="FG581" s="30"/>
      <c r="FH581" s="30"/>
      <c r="FI581" s="30"/>
      <c r="FJ581" s="30"/>
      <c r="FK581" s="30"/>
      <c r="FL581" s="30"/>
      <c r="FM581" s="30"/>
      <c r="FN581" s="30"/>
      <c r="FO581" s="30"/>
      <c r="FP581" s="30"/>
      <c r="FQ581" s="30"/>
      <c r="FR581" s="30"/>
      <c r="FS581" s="30"/>
      <c r="FT581" s="30"/>
      <c r="FU581" s="30"/>
      <c r="FV581" s="30"/>
      <c r="FW581" s="30"/>
      <c r="FX581" s="30"/>
      <c r="FY581" s="30"/>
      <c r="FZ581" s="30"/>
      <c r="GA581" s="30"/>
      <c r="GB581" s="30"/>
      <c r="GC581" s="30"/>
      <c r="GD581" s="30"/>
      <c r="GE581" s="30"/>
      <c r="GF581" s="30"/>
      <c r="GG581" s="30"/>
      <c r="GH581" s="30"/>
      <c r="GI581" s="30"/>
      <c r="GJ581" s="30"/>
      <c r="GK581" s="30"/>
      <c r="GL581" s="30"/>
      <c r="GM581" s="30"/>
      <c r="GN581" s="30"/>
      <c r="GO581" s="30"/>
      <c r="GP581" s="30"/>
      <c r="GQ581" s="30"/>
      <c r="GR581" s="30"/>
      <c r="GS581" s="30"/>
      <c r="GT581" s="30"/>
      <c r="GU581" s="30"/>
      <c r="GV581" s="30"/>
      <c r="GW581" s="30"/>
      <c r="GX581" s="30"/>
      <c r="GY581" s="30"/>
      <c r="GZ581" s="30"/>
      <c r="HA581" s="30"/>
      <c r="HB581" s="30"/>
      <c r="HC581" s="30"/>
      <c r="HD581" s="30"/>
      <c r="HE581" s="30"/>
      <c r="HF581" s="30"/>
      <c r="HG581" s="30"/>
      <c r="HH581" s="30"/>
      <c r="HI581" s="30"/>
      <c r="HJ581" s="30"/>
      <c r="HK581" s="30"/>
      <c r="HL581" s="30"/>
      <c r="HM581" s="30"/>
      <c r="HN581" s="30"/>
      <c r="HO581" s="30"/>
      <c r="HP581" s="30"/>
      <c r="HQ581" s="30"/>
      <c r="HR581" s="30"/>
      <c r="HS581" s="30"/>
      <c r="HT581" s="30"/>
      <c r="HU581" s="30"/>
      <c r="HV581" s="30"/>
      <c r="HW581" s="30"/>
      <c r="HX581" s="30"/>
      <c r="HY581" s="30"/>
      <c r="HZ581" s="30"/>
      <c r="IA581" s="30"/>
      <c r="IB581" s="30"/>
      <c r="IC581" s="30"/>
      <c r="ID581" s="30"/>
      <c r="IE581" s="30"/>
      <c r="IF581" s="30"/>
      <c r="IG581" s="30"/>
      <c r="IH581" s="30"/>
      <c r="II581" s="30"/>
      <c r="IJ581" s="30"/>
      <c r="IK581" s="30"/>
      <c r="IL581" s="30"/>
      <c r="IM581" s="30"/>
      <c r="IN581" s="30"/>
      <c r="IO581" s="30"/>
      <c r="IP581" s="30"/>
      <c r="IQ581" s="30"/>
      <c r="IR581" s="30"/>
      <c r="IS581" s="30"/>
      <c r="IT581" s="30"/>
      <c r="IU581" s="30"/>
      <c r="IV581" s="30"/>
      <c r="IW581" s="30"/>
      <c r="IX581" s="30"/>
      <c r="IY581" s="30"/>
      <c r="IZ581" s="30"/>
      <c r="JA581" s="30"/>
      <c r="JB581" s="30"/>
      <c r="JC581" s="30"/>
      <c r="JD581" s="30"/>
      <c r="JE581" s="30"/>
      <c r="JF581" s="30"/>
      <c r="JG581" s="30"/>
      <c r="JH581" s="30"/>
      <c r="JI581" s="30"/>
      <c r="JJ581" s="30"/>
      <c r="JK581" s="30"/>
      <c r="JL581" s="30"/>
      <c r="JM581" s="30"/>
      <c r="JN581" s="30"/>
      <c r="JO581" s="30"/>
      <c r="JP581" s="30"/>
      <c r="JQ581" s="30"/>
      <c r="JR581" s="30"/>
      <c r="JS581" s="30"/>
      <c r="JT581" s="30"/>
      <c r="JU581" s="30"/>
      <c r="JV581" s="30"/>
      <c r="JW581" s="30"/>
      <c r="JX581" s="30"/>
      <c r="JY581" s="30"/>
      <c r="JZ581" s="30"/>
      <c r="KA581" s="30"/>
      <c r="KB581" s="30"/>
      <c r="KC581" s="30"/>
      <c r="KD581" s="30"/>
      <c r="KE581" s="30"/>
      <c r="KF581" s="30"/>
      <c r="KG581" s="30"/>
      <c r="KH581" s="30"/>
      <c r="KI581" s="30"/>
      <c r="KJ581" s="30"/>
      <c r="KK581" s="30"/>
      <c r="KL581" s="30"/>
      <c r="KM581" s="30"/>
      <c r="KN581" s="30"/>
      <c r="KO581" s="30"/>
      <c r="KP581" s="30"/>
      <c r="KQ581" s="30"/>
      <c r="KR581" s="30"/>
      <c r="KS581" s="30"/>
      <c r="KT581" s="30"/>
      <c r="KU581" s="30"/>
      <c r="KV581" s="30"/>
      <c r="KW581" s="30"/>
      <c r="KX581" s="30"/>
      <c r="KY581" s="30"/>
      <c r="KZ581" s="30"/>
      <c r="LA581" s="30"/>
      <c r="LB581" s="30"/>
      <c r="LC581" s="30"/>
      <c r="LD581" s="30"/>
      <c r="LE581" s="30"/>
      <c r="LF581" s="30"/>
      <c r="LG581" s="30"/>
      <c r="LH581" s="30"/>
      <c r="LI581" s="30"/>
      <c r="LJ581" s="30"/>
      <c r="LK581" s="30"/>
      <c r="LL581" s="30"/>
      <c r="LM581" s="30"/>
      <c r="LN581" s="30"/>
      <c r="LO581" s="30"/>
      <c r="LP581" s="30"/>
      <c r="LQ581" s="30"/>
      <c r="LR581" s="30"/>
      <c r="LS581" s="30"/>
      <c r="LT581" s="30"/>
    </row>
    <row r="582" spans="1:339" s="31" customFormat="1" ht="157.5" x14ac:dyDescent="0.25">
      <c r="A582" s="677" t="str">
        <f>CONCATENATE(MUEBLES2[[#This Row],[No..]],"-",MUEBLES2[[#This Row],[No. Area ]],"-",MUEBLES2[[#This Row],[No. Del Bien ]],"-",MUEBLES2[[#This Row],[No. Consecutivo del Bien ]],"-",MUEBLES2[[#This Row],[No. de inventario]])</f>
        <v>01-44-289-003-0577</v>
      </c>
      <c r="B582" s="495"/>
      <c r="C582" s="495" t="s">
        <v>7300</v>
      </c>
      <c r="D582" s="494" t="s">
        <v>4060</v>
      </c>
      <c r="E582" s="495" t="str">
        <f>VLOOKUP(MUEBLES2[[#This Row],[No..]],EDIFICIOS[],2,FALSE)</f>
        <v>PALACIO MUNICIPAL</v>
      </c>
      <c r="F582" s="495" t="str">
        <f>VLOOKUP(MUEBLES2[[#This Row],[No..]],EDIFICIOS[],3,FALSE)</f>
        <v>PALACIO MUNICIPAL, S/N, COLONIA CENTRO</v>
      </c>
      <c r="G582" s="496" t="s">
        <v>4289</v>
      </c>
      <c r="H582" s="494" t="str">
        <f>VLOOKUP(MUEBLES2[[#This Row],[No. Area ]],AREAS[],2,FALSE)</f>
        <v>SEGURIDAD PÚBLICA Y TRÁNSITO MUNICIPAL</v>
      </c>
      <c r="I582" s="496" t="str">
        <f>VLOOKUP(MUEBLES2[[#This Row],[No. Area ]],AREAS[],5,FALSE)</f>
        <v>LIC. MIGUEL ÁNGEL ALDANA  CANO</v>
      </c>
      <c r="J582" s="496" t="s">
        <v>4060</v>
      </c>
      <c r="K582" s="494" t="str">
        <f>VLOOKUP(MUEBLES2[[#This Row],[Núm. De nomina]],PERSONAL[],2,FALSE)</f>
        <v>LIC. MIGUEL ÁNGEL ALDANA  CANO</v>
      </c>
      <c r="L582" s="496" t="str">
        <f>VLOOKUP(MUEBLES2[[#This Row],[Núm. De nomina]],PERSONAL[],3,FALSE)</f>
        <v xml:space="preserve">TITULAR </v>
      </c>
      <c r="M582" s="494" t="s">
        <v>4922</v>
      </c>
      <c r="N582" s="530" t="s">
        <v>4694</v>
      </c>
      <c r="O582" s="497" t="str">
        <f>VLOOKUP(MUEBLES2[[#This Row],[No. Del Bien ]],BIENES[],2,FALSE)</f>
        <v>TANQUE DE OXÍGENO</v>
      </c>
      <c r="P582" s="499" t="s">
        <v>1577</v>
      </c>
      <c r="Q582" s="529" t="s">
        <v>5519</v>
      </c>
      <c r="R582" s="494" t="s">
        <v>557</v>
      </c>
      <c r="S582" s="494" t="s">
        <v>557</v>
      </c>
      <c r="T582" s="494" t="s">
        <v>1578</v>
      </c>
      <c r="U582" s="495">
        <v>820</v>
      </c>
      <c r="V582" s="705"/>
      <c r="W582" s="528"/>
      <c r="X582" s="528"/>
      <c r="Y582" s="528"/>
      <c r="Z582" s="495" t="s">
        <v>1405</v>
      </c>
      <c r="AA582" s="538"/>
      <c r="AB582" s="702">
        <v>16008</v>
      </c>
      <c r="AC582" s="600"/>
      <c r="AD582" s="30"/>
      <c r="AE582" s="30"/>
      <c r="AF582" s="30"/>
      <c r="AG582" s="30"/>
      <c r="AH582" s="30"/>
      <c r="AI582" s="30"/>
      <c r="AJ582" s="30"/>
      <c r="AK582" s="30"/>
      <c r="AL582" s="30"/>
      <c r="AM582" s="30"/>
      <c r="AN582" s="30"/>
      <c r="AO582" s="30"/>
      <c r="AP582" s="30"/>
      <c r="AQ582" s="30"/>
      <c r="AR582" s="30"/>
      <c r="AS582" s="30"/>
      <c r="AT582" s="30"/>
      <c r="AU582" s="30"/>
      <c r="AV582" s="30"/>
      <c r="AW582" s="30"/>
      <c r="AX582" s="30"/>
      <c r="AY582" s="30"/>
      <c r="AZ582" s="30"/>
      <c r="BA582" s="30"/>
      <c r="BB582" s="30"/>
      <c r="BC582" s="30"/>
      <c r="BD582" s="30"/>
      <c r="BE582" s="30"/>
      <c r="BF582" s="30"/>
      <c r="BG582" s="30"/>
      <c r="BH582" s="30"/>
      <c r="BI582" s="30"/>
      <c r="BJ582" s="30"/>
      <c r="BK582" s="30"/>
      <c r="BL582" s="30"/>
      <c r="BM582" s="30"/>
      <c r="BN582" s="30"/>
      <c r="BO582" s="30"/>
      <c r="BP582" s="30"/>
      <c r="BQ582" s="30"/>
      <c r="BR582" s="30"/>
      <c r="BS582" s="30"/>
      <c r="BT582" s="30"/>
      <c r="BU582" s="30"/>
      <c r="BV582" s="30"/>
      <c r="BW582" s="30"/>
      <c r="BX582" s="30"/>
      <c r="BY582" s="30"/>
      <c r="BZ582" s="30"/>
      <c r="CA582" s="30"/>
      <c r="CB582" s="30"/>
      <c r="CC582" s="30"/>
      <c r="CD582" s="30"/>
      <c r="CE582" s="30"/>
      <c r="CF582" s="30"/>
      <c r="CG582" s="30"/>
      <c r="CH582" s="30"/>
      <c r="CI582" s="30"/>
      <c r="CJ582" s="30"/>
      <c r="CK582" s="30"/>
      <c r="CL582" s="30"/>
      <c r="CM582" s="30"/>
      <c r="CN582" s="30"/>
      <c r="CO582" s="30"/>
      <c r="CP582" s="30"/>
      <c r="CQ582" s="30"/>
      <c r="CR582" s="30"/>
      <c r="CS582" s="30"/>
      <c r="CT582" s="30"/>
      <c r="CU582" s="30"/>
      <c r="CV582" s="30"/>
      <c r="CW582" s="30"/>
      <c r="CX582" s="30"/>
      <c r="CY582" s="30"/>
      <c r="CZ582" s="30"/>
      <c r="DA582" s="30"/>
      <c r="DB582" s="30"/>
      <c r="DC582" s="30"/>
      <c r="DD582" s="30"/>
      <c r="DE582" s="30"/>
      <c r="DF582" s="30"/>
      <c r="DG582" s="30"/>
      <c r="DH582" s="30"/>
      <c r="DI582" s="30"/>
      <c r="DJ582" s="30"/>
      <c r="DK582" s="30"/>
      <c r="DL582" s="30"/>
      <c r="DM582" s="30"/>
      <c r="DN582" s="30"/>
      <c r="DO582" s="30"/>
      <c r="DP582" s="30"/>
      <c r="DQ582" s="30"/>
      <c r="DR582" s="30"/>
      <c r="DS582" s="30"/>
      <c r="DT582" s="30"/>
      <c r="DU582" s="30"/>
      <c r="DV582" s="30"/>
      <c r="DW582" s="30"/>
      <c r="DX582" s="30"/>
      <c r="DY582" s="30"/>
      <c r="DZ582" s="30"/>
      <c r="EA582" s="30"/>
      <c r="EB582" s="30"/>
      <c r="EC582" s="30"/>
      <c r="ED582" s="30"/>
      <c r="EE582" s="30"/>
      <c r="EF582" s="30"/>
      <c r="EG582" s="30"/>
      <c r="EH582" s="30"/>
      <c r="EI582" s="30"/>
      <c r="EJ582" s="30"/>
      <c r="EK582" s="30"/>
      <c r="EL582" s="30"/>
      <c r="EM582" s="30"/>
      <c r="EN582" s="30"/>
      <c r="EO582" s="30"/>
      <c r="EP582" s="30"/>
      <c r="EQ582" s="30"/>
      <c r="ER582" s="30"/>
      <c r="ES582" s="30"/>
      <c r="ET582" s="30"/>
      <c r="EU582" s="30"/>
      <c r="EV582" s="30"/>
      <c r="EW582" s="30"/>
      <c r="EX582" s="30"/>
      <c r="EY582" s="30"/>
      <c r="EZ582" s="30"/>
      <c r="FA582" s="30"/>
      <c r="FB582" s="30"/>
      <c r="FC582" s="30"/>
      <c r="FD582" s="30"/>
      <c r="FE582" s="30"/>
      <c r="FF582" s="30"/>
      <c r="FG582" s="30"/>
      <c r="FH582" s="30"/>
      <c r="FI582" s="30"/>
      <c r="FJ582" s="30"/>
      <c r="FK582" s="30"/>
      <c r="FL582" s="30"/>
      <c r="FM582" s="30"/>
      <c r="FN582" s="30"/>
      <c r="FO582" s="30"/>
      <c r="FP582" s="30"/>
      <c r="FQ582" s="30"/>
      <c r="FR582" s="30"/>
      <c r="FS582" s="30"/>
      <c r="FT582" s="30"/>
      <c r="FU582" s="30"/>
      <c r="FV582" s="30"/>
      <c r="FW582" s="30"/>
      <c r="FX582" s="30"/>
      <c r="FY582" s="30"/>
      <c r="FZ582" s="30"/>
      <c r="GA582" s="30"/>
      <c r="GB582" s="30"/>
      <c r="GC582" s="30"/>
      <c r="GD582" s="30"/>
      <c r="GE582" s="30"/>
      <c r="GF582" s="30"/>
      <c r="GG582" s="30"/>
      <c r="GH582" s="30"/>
      <c r="GI582" s="30"/>
      <c r="GJ582" s="30"/>
      <c r="GK582" s="30"/>
      <c r="GL582" s="30"/>
      <c r="GM582" s="30"/>
      <c r="GN582" s="30"/>
      <c r="GO582" s="30"/>
      <c r="GP582" s="30"/>
      <c r="GQ582" s="30"/>
      <c r="GR582" s="30"/>
      <c r="GS582" s="30"/>
      <c r="GT582" s="30"/>
      <c r="GU582" s="30"/>
      <c r="GV582" s="30"/>
      <c r="GW582" s="30"/>
      <c r="GX582" s="30"/>
      <c r="GY582" s="30"/>
      <c r="GZ582" s="30"/>
      <c r="HA582" s="30"/>
      <c r="HB582" s="30"/>
      <c r="HC582" s="30"/>
      <c r="HD582" s="30"/>
      <c r="HE582" s="30"/>
      <c r="HF582" s="30"/>
      <c r="HG582" s="30"/>
      <c r="HH582" s="30"/>
      <c r="HI582" s="30"/>
      <c r="HJ582" s="30"/>
      <c r="HK582" s="30"/>
      <c r="HL582" s="30"/>
      <c r="HM582" s="30"/>
      <c r="HN582" s="30"/>
      <c r="HO582" s="30"/>
      <c r="HP582" s="30"/>
      <c r="HQ582" s="30"/>
      <c r="HR582" s="30"/>
      <c r="HS582" s="30"/>
      <c r="HT582" s="30"/>
      <c r="HU582" s="30"/>
      <c r="HV582" s="30"/>
      <c r="HW582" s="30"/>
      <c r="HX582" s="30"/>
      <c r="HY582" s="30"/>
      <c r="HZ582" s="30"/>
      <c r="IA582" s="30"/>
      <c r="IB582" s="30"/>
      <c r="IC582" s="30"/>
      <c r="ID582" s="30"/>
      <c r="IE582" s="30"/>
      <c r="IF582" s="30"/>
      <c r="IG582" s="30"/>
      <c r="IH582" s="30"/>
      <c r="II582" s="30"/>
      <c r="IJ582" s="30"/>
      <c r="IK582" s="30"/>
      <c r="IL582" s="30"/>
      <c r="IM582" s="30"/>
      <c r="IN582" s="30"/>
      <c r="IO582" s="30"/>
      <c r="IP582" s="30"/>
      <c r="IQ582" s="30"/>
      <c r="IR582" s="30"/>
      <c r="IS582" s="30"/>
      <c r="IT582" s="30"/>
      <c r="IU582" s="30"/>
      <c r="IV582" s="30"/>
      <c r="IW582" s="30"/>
      <c r="IX582" s="30"/>
      <c r="IY582" s="30"/>
      <c r="IZ582" s="30"/>
      <c r="JA582" s="30"/>
      <c r="JB582" s="30"/>
      <c r="JC582" s="30"/>
      <c r="JD582" s="30"/>
      <c r="JE582" s="30"/>
      <c r="JF582" s="30"/>
      <c r="JG582" s="30"/>
      <c r="JH582" s="30"/>
      <c r="JI582" s="30"/>
      <c r="JJ582" s="30"/>
      <c r="JK582" s="30"/>
      <c r="JL582" s="30"/>
      <c r="JM582" s="30"/>
      <c r="JN582" s="30"/>
      <c r="JO582" s="30"/>
      <c r="JP582" s="30"/>
      <c r="JQ582" s="30"/>
      <c r="JR582" s="30"/>
      <c r="JS582" s="30"/>
      <c r="JT582" s="30"/>
      <c r="JU582" s="30"/>
      <c r="JV582" s="30"/>
      <c r="JW582" s="30"/>
      <c r="JX582" s="30"/>
      <c r="JY582" s="30"/>
      <c r="JZ582" s="30"/>
      <c r="KA582" s="30"/>
      <c r="KB582" s="30"/>
      <c r="KC582" s="30"/>
      <c r="KD582" s="30"/>
      <c r="KE582" s="30"/>
      <c r="KF582" s="30"/>
      <c r="KG582" s="30"/>
      <c r="KH582" s="30"/>
      <c r="KI582" s="30"/>
      <c r="KJ582" s="30"/>
      <c r="KK582" s="30"/>
      <c r="KL582" s="30"/>
      <c r="KM582" s="30"/>
      <c r="KN582" s="30"/>
      <c r="KO582" s="30"/>
      <c r="KP582" s="30"/>
      <c r="KQ582" s="30"/>
      <c r="KR582" s="30"/>
      <c r="KS582" s="30"/>
      <c r="KT582" s="30"/>
      <c r="KU582" s="30"/>
      <c r="KV582" s="30"/>
      <c r="KW582" s="30"/>
      <c r="KX582" s="30"/>
      <c r="KY582" s="30"/>
      <c r="KZ582" s="30"/>
      <c r="LA582" s="30"/>
      <c r="LB582" s="30"/>
      <c r="LC582" s="30"/>
      <c r="LD582" s="30"/>
      <c r="LE582" s="30"/>
      <c r="LF582" s="30"/>
      <c r="LG582" s="30"/>
      <c r="LH582" s="30"/>
      <c r="LI582" s="30"/>
      <c r="LJ582" s="30"/>
      <c r="LK582" s="30"/>
      <c r="LL582" s="30"/>
      <c r="LM582" s="30"/>
      <c r="LN582" s="30"/>
      <c r="LO582" s="30"/>
      <c r="LP582" s="30"/>
      <c r="LQ582" s="30"/>
      <c r="LR582" s="30"/>
      <c r="LS582" s="30"/>
      <c r="LT582" s="30"/>
    </row>
    <row r="583" spans="1:339" s="31" customFormat="1" ht="157.5" x14ac:dyDescent="0.25">
      <c r="A583" s="677" t="str">
        <f>CONCATENATE(MUEBLES2[[#This Row],[No..]],"-",MUEBLES2[[#This Row],[No. Area ]],"-",MUEBLES2[[#This Row],[No. Del Bien ]],"-",MUEBLES2[[#This Row],[No. Consecutivo del Bien ]],"-",MUEBLES2[[#This Row],[No. de inventario]])</f>
        <v>05-51-289-004-0578</v>
      </c>
      <c r="B583" s="495"/>
      <c r="C583" s="495" t="s">
        <v>7301</v>
      </c>
      <c r="D583" s="494" t="s">
        <v>4063</v>
      </c>
      <c r="E583" s="495" t="str">
        <f>VLOOKUP(MUEBLES2[[#This Row],[No..]],EDIFICIOS[],2,FALSE)</f>
        <v>SISTEMA MUNICIPAL DIF</v>
      </c>
      <c r="F583" s="495" t="str">
        <f>VLOOKUP(MUEBLES2[[#This Row],[No..]],EDIFICIOS[],3,FALSE)</f>
        <v>AV. REFORMA S/N, SECCIÓN NORTE, MANZANA 2, SANTIAGO DE ANAYA, HIDALGO</v>
      </c>
      <c r="G583" s="496" t="s">
        <v>4296</v>
      </c>
      <c r="H583" s="494" t="str">
        <f>VLOOKUP(MUEBLES2[[#This Row],[No. Area ]],AREAS[],2,FALSE)</f>
        <v>UNIDAD BÁSICA DE REHABILITACIÓN</v>
      </c>
      <c r="I583" s="496" t="str">
        <f>VLOOKUP(MUEBLES2[[#This Row],[No. Area ]],AREAS[],5,FALSE)</f>
        <v>C. BELEN GONZÁLEZ BARRERA</v>
      </c>
      <c r="J583" s="496">
        <v>119</v>
      </c>
      <c r="K583" s="494" t="str">
        <f>VLOOKUP(MUEBLES2[[#This Row],[Núm. De nomina]],PERSONAL[],2,FALSE)</f>
        <v>C. BELEN GONZÁLEZ BARRERA</v>
      </c>
      <c r="L583" s="496" t="str">
        <f>VLOOKUP(MUEBLES2[[#This Row],[Núm. De nomina]],PERSONAL[],3,FALSE)</f>
        <v xml:space="preserve">TITULAR </v>
      </c>
      <c r="M583" s="494" t="s">
        <v>4922</v>
      </c>
      <c r="N583" s="530" t="s">
        <v>4695</v>
      </c>
      <c r="O583" s="497" t="str">
        <f>VLOOKUP(MUEBLES2[[#This Row],[No. Del Bien ]],BIENES[],2,FALSE)</f>
        <v>TANQUE DE OXÍGENO</v>
      </c>
      <c r="P583" s="499" t="s">
        <v>1852</v>
      </c>
      <c r="Q583" s="529" t="s">
        <v>5520</v>
      </c>
      <c r="R583" s="494" t="s">
        <v>557</v>
      </c>
      <c r="S583" s="494" t="s">
        <v>557</v>
      </c>
      <c r="T583" s="494" t="s">
        <v>1856</v>
      </c>
      <c r="U583" s="494"/>
      <c r="V583" s="532">
        <v>44221</v>
      </c>
      <c r="W583" s="528"/>
      <c r="X583" s="528"/>
      <c r="Y583" s="528"/>
      <c r="Z583" s="510" t="s">
        <v>1405</v>
      </c>
      <c r="AA583" s="510"/>
      <c r="AB583" s="702">
        <v>16008</v>
      </c>
      <c r="AC583" s="600">
        <v>820</v>
      </c>
      <c r="AD583" s="30"/>
      <c r="AE583" s="30"/>
      <c r="AF583" s="30"/>
      <c r="AG583" s="30"/>
      <c r="AH583" s="30"/>
      <c r="AI583" s="30"/>
      <c r="AJ583" s="30"/>
      <c r="AK583" s="30"/>
      <c r="AL583" s="30"/>
      <c r="AM583" s="30"/>
      <c r="AN583" s="30"/>
      <c r="AO583" s="30"/>
      <c r="AP583" s="30"/>
      <c r="AQ583" s="30"/>
      <c r="AR583" s="30"/>
      <c r="AS583" s="30"/>
      <c r="AT583" s="30"/>
      <c r="AU583" s="30"/>
      <c r="AV583" s="30"/>
      <c r="AW583" s="30"/>
      <c r="AX583" s="30"/>
      <c r="AY583" s="30"/>
      <c r="AZ583" s="30"/>
      <c r="BA583" s="30"/>
      <c r="BB583" s="30"/>
      <c r="BC583" s="30"/>
      <c r="BD583" s="30"/>
      <c r="BE583" s="30"/>
      <c r="BF583" s="30"/>
      <c r="BG583" s="30"/>
      <c r="BH583" s="30"/>
      <c r="BI583" s="30"/>
      <c r="BJ583" s="30"/>
      <c r="BK583" s="30"/>
      <c r="BL583" s="30"/>
      <c r="BM583" s="30"/>
      <c r="BN583" s="30"/>
      <c r="BO583" s="30"/>
      <c r="BP583" s="30"/>
      <c r="BQ583" s="30"/>
      <c r="BR583" s="30"/>
      <c r="BS583" s="30"/>
      <c r="BT583" s="30"/>
      <c r="BU583" s="30"/>
      <c r="BV583" s="30"/>
      <c r="BW583" s="30"/>
      <c r="BX583" s="30"/>
      <c r="BY583" s="30"/>
      <c r="BZ583" s="30"/>
      <c r="CA583" s="30"/>
      <c r="CB583" s="30"/>
      <c r="CC583" s="30"/>
      <c r="CD583" s="30"/>
      <c r="CE583" s="30"/>
      <c r="CF583" s="30"/>
      <c r="CG583" s="30"/>
      <c r="CH583" s="30"/>
      <c r="CI583" s="30"/>
      <c r="CJ583" s="30"/>
      <c r="CK583" s="30"/>
      <c r="CL583" s="30"/>
      <c r="CM583" s="30"/>
      <c r="CN583" s="30"/>
      <c r="CO583" s="30"/>
      <c r="CP583" s="30"/>
      <c r="CQ583" s="30"/>
      <c r="CR583" s="30"/>
      <c r="CS583" s="30"/>
      <c r="CT583" s="30"/>
      <c r="CU583" s="30"/>
      <c r="CV583" s="30"/>
      <c r="CW583" s="30"/>
      <c r="CX583" s="30"/>
      <c r="CY583" s="30"/>
      <c r="CZ583" s="30"/>
      <c r="DA583" s="30"/>
      <c r="DB583" s="30"/>
      <c r="DC583" s="30"/>
      <c r="DD583" s="30"/>
      <c r="DE583" s="30"/>
      <c r="DF583" s="30"/>
      <c r="DG583" s="30"/>
      <c r="DH583" s="30"/>
      <c r="DI583" s="30"/>
      <c r="DJ583" s="30"/>
      <c r="DK583" s="30"/>
      <c r="DL583" s="30"/>
      <c r="DM583" s="30"/>
      <c r="DN583" s="30"/>
      <c r="DO583" s="30"/>
      <c r="DP583" s="30"/>
      <c r="DQ583" s="30"/>
      <c r="DR583" s="30"/>
      <c r="DS583" s="30"/>
      <c r="DT583" s="30"/>
      <c r="DU583" s="30"/>
      <c r="DV583" s="30"/>
      <c r="DW583" s="30"/>
      <c r="DX583" s="30"/>
      <c r="DY583" s="30"/>
      <c r="DZ583" s="30"/>
      <c r="EA583" s="30"/>
      <c r="EB583" s="30"/>
      <c r="EC583" s="30"/>
      <c r="ED583" s="30"/>
      <c r="EE583" s="30"/>
      <c r="EF583" s="30"/>
      <c r="EG583" s="30"/>
      <c r="EH583" s="30"/>
      <c r="EI583" s="30"/>
      <c r="EJ583" s="30"/>
      <c r="EK583" s="30"/>
      <c r="EL583" s="30"/>
      <c r="EM583" s="30"/>
      <c r="EN583" s="30"/>
      <c r="EO583" s="30"/>
      <c r="EP583" s="30"/>
      <c r="EQ583" s="30"/>
      <c r="ER583" s="30"/>
      <c r="ES583" s="30"/>
      <c r="ET583" s="30"/>
      <c r="EU583" s="30"/>
      <c r="EV583" s="30"/>
      <c r="EW583" s="30"/>
      <c r="EX583" s="30"/>
      <c r="EY583" s="30"/>
      <c r="EZ583" s="30"/>
      <c r="FA583" s="30"/>
      <c r="FB583" s="30"/>
      <c r="FC583" s="30"/>
      <c r="FD583" s="30"/>
      <c r="FE583" s="30"/>
      <c r="FF583" s="30"/>
      <c r="FG583" s="30"/>
      <c r="FH583" s="30"/>
      <c r="FI583" s="30"/>
      <c r="FJ583" s="30"/>
      <c r="FK583" s="30"/>
      <c r="FL583" s="30"/>
      <c r="FM583" s="30"/>
      <c r="FN583" s="30"/>
      <c r="FO583" s="30"/>
      <c r="FP583" s="30"/>
      <c r="FQ583" s="30"/>
      <c r="FR583" s="30"/>
      <c r="FS583" s="30"/>
      <c r="FT583" s="30"/>
      <c r="FU583" s="30"/>
      <c r="FV583" s="30"/>
      <c r="FW583" s="30"/>
      <c r="FX583" s="30"/>
      <c r="FY583" s="30"/>
      <c r="FZ583" s="30"/>
      <c r="GA583" s="30"/>
      <c r="GB583" s="30"/>
      <c r="GC583" s="30"/>
      <c r="GD583" s="30"/>
      <c r="GE583" s="30"/>
      <c r="GF583" s="30"/>
      <c r="GG583" s="30"/>
      <c r="GH583" s="30"/>
      <c r="GI583" s="30"/>
      <c r="GJ583" s="30"/>
      <c r="GK583" s="30"/>
      <c r="GL583" s="30"/>
      <c r="GM583" s="30"/>
      <c r="GN583" s="30"/>
      <c r="GO583" s="30"/>
      <c r="GP583" s="30"/>
      <c r="GQ583" s="30"/>
      <c r="GR583" s="30"/>
      <c r="GS583" s="30"/>
      <c r="GT583" s="30"/>
      <c r="GU583" s="30"/>
      <c r="GV583" s="30"/>
      <c r="GW583" s="30"/>
      <c r="GX583" s="30"/>
      <c r="GY583" s="30"/>
      <c r="GZ583" s="30"/>
      <c r="HA583" s="30"/>
      <c r="HB583" s="30"/>
      <c r="HC583" s="30"/>
      <c r="HD583" s="30"/>
      <c r="HE583" s="30"/>
      <c r="HF583" s="30"/>
      <c r="HG583" s="30"/>
      <c r="HH583" s="30"/>
      <c r="HI583" s="30"/>
      <c r="HJ583" s="30"/>
      <c r="HK583" s="30"/>
      <c r="HL583" s="30"/>
      <c r="HM583" s="30"/>
      <c r="HN583" s="30"/>
      <c r="HO583" s="30"/>
      <c r="HP583" s="30"/>
      <c r="HQ583" s="30"/>
      <c r="HR583" s="30"/>
      <c r="HS583" s="30"/>
      <c r="HT583" s="30"/>
      <c r="HU583" s="30"/>
      <c r="HV583" s="30"/>
      <c r="HW583" s="30"/>
      <c r="HX583" s="30"/>
      <c r="HY583" s="30"/>
      <c r="HZ583" s="30"/>
      <c r="IA583" s="30"/>
      <c r="IB583" s="30"/>
      <c r="IC583" s="30"/>
      <c r="ID583" s="30"/>
      <c r="IE583" s="30"/>
      <c r="IF583" s="30"/>
      <c r="IG583" s="30"/>
      <c r="IH583" s="30"/>
      <c r="II583" s="30"/>
      <c r="IJ583" s="30"/>
      <c r="IK583" s="30"/>
      <c r="IL583" s="30"/>
      <c r="IM583" s="30"/>
      <c r="IN583" s="30"/>
      <c r="IO583" s="30"/>
      <c r="IP583" s="30"/>
      <c r="IQ583" s="30"/>
      <c r="IR583" s="30"/>
      <c r="IS583" s="30"/>
      <c r="IT583" s="30"/>
      <c r="IU583" s="30"/>
      <c r="IV583" s="30"/>
      <c r="IW583" s="30"/>
      <c r="IX583" s="30"/>
      <c r="IY583" s="30"/>
      <c r="IZ583" s="30"/>
      <c r="JA583" s="30"/>
      <c r="JB583" s="30"/>
      <c r="JC583" s="30"/>
      <c r="JD583" s="30"/>
      <c r="JE583" s="30"/>
      <c r="JF583" s="30"/>
      <c r="JG583" s="30"/>
      <c r="JH583" s="30"/>
      <c r="JI583" s="30"/>
      <c r="JJ583" s="30"/>
      <c r="JK583" s="30"/>
      <c r="JL583" s="30"/>
      <c r="JM583" s="30"/>
      <c r="JN583" s="30"/>
      <c r="JO583" s="30"/>
      <c r="JP583" s="30"/>
      <c r="JQ583" s="30"/>
      <c r="JR583" s="30"/>
      <c r="JS583" s="30"/>
      <c r="JT583" s="30"/>
      <c r="JU583" s="30"/>
      <c r="JV583" s="30"/>
      <c r="JW583" s="30"/>
      <c r="JX583" s="30"/>
      <c r="JY583" s="30"/>
      <c r="JZ583" s="30"/>
      <c r="KA583" s="30"/>
      <c r="KB583" s="30"/>
      <c r="KC583" s="30"/>
      <c r="KD583" s="30"/>
      <c r="KE583" s="30"/>
      <c r="KF583" s="30"/>
      <c r="KG583" s="30"/>
      <c r="KH583" s="30"/>
      <c r="KI583" s="30"/>
      <c r="KJ583" s="30"/>
      <c r="KK583" s="30"/>
      <c r="KL583" s="30"/>
      <c r="KM583" s="30"/>
      <c r="KN583" s="30"/>
      <c r="KO583" s="30"/>
      <c r="KP583" s="30"/>
      <c r="KQ583" s="30"/>
      <c r="KR583" s="30"/>
      <c r="KS583" s="30"/>
      <c r="KT583" s="30"/>
      <c r="KU583" s="30"/>
      <c r="KV583" s="30"/>
      <c r="KW583" s="30"/>
      <c r="KX583" s="30"/>
      <c r="KY583" s="30"/>
      <c r="KZ583" s="30"/>
      <c r="LA583" s="30"/>
      <c r="LB583" s="30"/>
      <c r="LC583" s="30"/>
      <c r="LD583" s="30"/>
      <c r="LE583" s="30"/>
      <c r="LF583" s="30"/>
      <c r="LG583" s="30"/>
      <c r="LH583" s="30"/>
      <c r="LI583" s="30"/>
      <c r="LJ583" s="30"/>
      <c r="LK583" s="30"/>
      <c r="LL583" s="30"/>
      <c r="LM583" s="30"/>
      <c r="LN583" s="30"/>
      <c r="LO583" s="30"/>
      <c r="LP583" s="30"/>
      <c r="LQ583" s="30"/>
      <c r="LR583" s="30"/>
      <c r="LS583" s="30"/>
      <c r="LT583" s="30"/>
    </row>
    <row r="584" spans="1:339" s="31" customFormat="1" ht="141.75" x14ac:dyDescent="0.25">
      <c r="A584" s="677" t="str">
        <f>CONCATENATE(MUEBLES2[[#This Row],[No..]],"-",MUEBLES2[[#This Row],[No. Area ]],"-",MUEBLES2[[#This Row],[No. Del Bien ]],"-",MUEBLES2[[#This Row],[No. Consecutivo del Bien ]],"-",MUEBLES2[[#This Row],[No. de inventario]])</f>
        <v>05-51-083-002-0579</v>
      </c>
      <c r="B584" s="495"/>
      <c r="C584" s="495" t="s">
        <v>7302</v>
      </c>
      <c r="D584" s="494" t="s">
        <v>4063</v>
      </c>
      <c r="E584" s="495" t="str">
        <f>VLOOKUP(MUEBLES2[[#This Row],[No..]],EDIFICIOS[],2,FALSE)</f>
        <v>SISTEMA MUNICIPAL DIF</v>
      </c>
      <c r="F584" s="495" t="str">
        <f>VLOOKUP(MUEBLES2[[#This Row],[No..]],EDIFICIOS[],3,FALSE)</f>
        <v>AV. REFORMA S/N, SECCIÓN NORTE, MANZANA 2, SANTIAGO DE ANAYA, HIDALGO</v>
      </c>
      <c r="G584" s="496" t="s">
        <v>4296</v>
      </c>
      <c r="H584" s="494" t="str">
        <f>VLOOKUP(MUEBLES2[[#This Row],[No. Area ]],AREAS[],2,FALSE)</f>
        <v>UNIDAD BÁSICA DE REHABILITACIÓN</v>
      </c>
      <c r="I584" s="496" t="str">
        <f>VLOOKUP(MUEBLES2[[#This Row],[No. Area ]],AREAS[],5,FALSE)</f>
        <v>C. BELEN GONZÁLEZ BARRERA</v>
      </c>
      <c r="J584" s="496">
        <v>119</v>
      </c>
      <c r="K584" s="494" t="str">
        <f>VLOOKUP(MUEBLES2[[#This Row],[Núm. De nomina]],PERSONAL[],2,FALSE)</f>
        <v>C. BELEN GONZÁLEZ BARRERA</v>
      </c>
      <c r="L584" s="496" t="str">
        <f>VLOOKUP(MUEBLES2[[#This Row],[Núm. De nomina]],PERSONAL[],3,FALSE)</f>
        <v xml:space="preserve">TITULAR </v>
      </c>
      <c r="M584" s="494" t="s">
        <v>4774</v>
      </c>
      <c r="N584" s="530" t="s">
        <v>4693</v>
      </c>
      <c r="O584" s="497" t="str">
        <f>VLOOKUP(MUEBLES2[[#This Row],[No. Del Bien ]],BIENES[],2,FALSE)</f>
        <v xml:space="preserve">CONCENTRADOR DE OXIGENO </v>
      </c>
      <c r="P584" s="499" t="s">
        <v>1853</v>
      </c>
      <c r="Q584" s="529" t="s">
        <v>5521</v>
      </c>
      <c r="R584" s="494" t="s">
        <v>1579</v>
      </c>
      <c r="S584" s="494" t="s">
        <v>557</v>
      </c>
      <c r="T584" s="494">
        <v>1603699078500190</v>
      </c>
      <c r="U584" s="494"/>
      <c r="V584" s="532">
        <v>44221</v>
      </c>
      <c r="W584" s="528"/>
      <c r="X584" s="528"/>
      <c r="Y584" s="528"/>
      <c r="Z584" s="510" t="s">
        <v>1405</v>
      </c>
      <c r="AA584" s="510"/>
      <c r="AB584" s="702">
        <v>47270</v>
      </c>
      <c r="AC584" s="600">
        <v>42021</v>
      </c>
      <c r="AD584" s="30"/>
      <c r="AE584" s="30"/>
      <c r="AF584" s="30"/>
      <c r="AG584" s="30"/>
      <c r="AH584" s="30"/>
      <c r="AI584" s="30"/>
      <c r="AJ584" s="30"/>
      <c r="AK584" s="30"/>
      <c r="AL584" s="30"/>
      <c r="AM584" s="30"/>
      <c r="AN584" s="30"/>
      <c r="AO584" s="30"/>
      <c r="AP584" s="30"/>
      <c r="AQ584" s="30"/>
      <c r="AR584" s="30"/>
      <c r="AS584" s="30"/>
      <c r="AT584" s="30"/>
      <c r="AU584" s="30"/>
      <c r="AV584" s="30"/>
      <c r="AW584" s="30"/>
      <c r="AX584" s="30"/>
      <c r="AY584" s="30"/>
      <c r="AZ584" s="30"/>
      <c r="BA584" s="30"/>
      <c r="BB584" s="30"/>
      <c r="BC584" s="30"/>
      <c r="BD584" s="30"/>
      <c r="BE584" s="30"/>
      <c r="BF584" s="30"/>
      <c r="BG584" s="30"/>
      <c r="BH584" s="30"/>
      <c r="BI584" s="30"/>
      <c r="BJ584" s="30"/>
      <c r="BK584" s="30"/>
      <c r="BL584" s="30"/>
      <c r="BM584" s="30"/>
      <c r="BN584" s="30"/>
      <c r="BO584" s="30"/>
      <c r="BP584" s="30"/>
      <c r="BQ584" s="30"/>
      <c r="BR584" s="30"/>
      <c r="BS584" s="30"/>
      <c r="BT584" s="30"/>
      <c r="BU584" s="30"/>
      <c r="BV584" s="30"/>
      <c r="BW584" s="30"/>
      <c r="BX584" s="30"/>
      <c r="BY584" s="30"/>
      <c r="BZ584" s="30"/>
      <c r="CA584" s="30"/>
      <c r="CB584" s="30"/>
      <c r="CC584" s="30"/>
      <c r="CD584" s="30"/>
      <c r="CE584" s="30"/>
      <c r="CF584" s="30"/>
      <c r="CG584" s="30"/>
      <c r="CH584" s="30"/>
      <c r="CI584" s="30"/>
      <c r="CJ584" s="30"/>
      <c r="CK584" s="30"/>
      <c r="CL584" s="30"/>
      <c r="CM584" s="30"/>
      <c r="CN584" s="30"/>
      <c r="CO584" s="30"/>
      <c r="CP584" s="30"/>
      <c r="CQ584" s="30"/>
      <c r="CR584" s="30"/>
      <c r="CS584" s="30"/>
      <c r="CT584" s="30"/>
      <c r="CU584" s="30"/>
      <c r="CV584" s="30"/>
      <c r="CW584" s="30"/>
      <c r="CX584" s="30"/>
      <c r="CY584" s="30"/>
      <c r="CZ584" s="30"/>
      <c r="DA584" s="30"/>
      <c r="DB584" s="30"/>
      <c r="DC584" s="30"/>
      <c r="DD584" s="30"/>
      <c r="DE584" s="30"/>
      <c r="DF584" s="30"/>
      <c r="DG584" s="30"/>
      <c r="DH584" s="30"/>
      <c r="DI584" s="30"/>
      <c r="DJ584" s="30"/>
      <c r="DK584" s="30"/>
      <c r="DL584" s="30"/>
      <c r="DM584" s="30"/>
      <c r="DN584" s="30"/>
      <c r="DO584" s="30"/>
      <c r="DP584" s="30"/>
      <c r="DQ584" s="30"/>
      <c r="DR584" s="30"/>
      <c r="DS584" s="30"/>
      <c r="DT584" s="30"/>
      <c r="DU584" s="30"/>
      <c r="DV584" s="30"/>
      <c r="DW584" s="30"/>
      <c r="DX584" s="30"/>
      <c r="DY584" s="30"/>
      <c r="DZ584" s="30"/>
      <c r="EA584" s="30"/>
      <c r="EB584" s="30"/>
      <c r="EC584" s="30"/>
      <c r="ED584" s="30"/>
      <c r="EE584" s="30"/>
      <c r="EF584" s="30"/>
      <c r="EG584" s="30"/>
      <c r="EH584" s="30"/>
      <c r="EI584" s="30"/>
      <c r="EJ584" s="30"/>
      <c r="EK584" s="30"/>
      <c r="EL584" s="30"/>
      <c r="EM584" s="30"/>
      <c r="EN584" s="30"/>
      <c r="EO584" s="30"/>
      <c r="EP584" s="30"/>
      <c r="EQ584" s="30"/>
      <c r="ER584" s="30"/>
      <c r="ES584" s="30"/>
      <c r="ET584" s="30"/>
      <c r="EU584" s="30"/>
      <c r="EV584" s="30"/>
      <c r="EW584" s="30"/>
      <c r="EX584" s="30"/>
      <c r="EY584" s="30"/>
      <c r="EZ584" s="30"/>
      <c r="FA584" s="30"/>
      <c r="FB584" s="30"/>
      <c r="FC584" s="30"/>
      <c r="FD584" s="30"/>
      <c r="FE584" s="30"/>
      <c r="FF584" s="30"/>
      <c r="FG584" s="30"/>
      <c r="FH584" s="30"/>
      <c r="FI584" s="30"/>
      <c r="FJ584" s="30"/>
      <c r="FK584" s="30"/>
      <c r="FL584" s="30"/>
      <c r="FM584" s="30"/>
      <c r="FN584" s="30"/>
      <c r="FO584" s="30"/>
      <c r="FP584" s="30"/>
      <c r="FQ584" s="30"/>
      <c r="FR584" s="30"/>
      <c r="FS584" s="30"/>
      <c r="FT584" s="30"/>
      <c r="FU584" s="30"/>
      <c r="FV584" s="30"/>
      <c r="FW584" s="30"/>
      <c r="FX584" s="30"/>
      <c r="FY584" s="30"/>
      <c r="FZ584" s="30"/>
      <c r="GA584" s="30"/>
      <c r="GB584" s="30"/>
      <c r="GC584" s="30"/>
      <c r="GD584" s="30"/>
      <c r="GE584" s="30"/>
      <c r="GF584" s="30"/>
      <c r="GG584" s="30"/>
      <c r="GH584" s="30"/>
      <c r="GI584" s="30"/>
      <c r="GJ584" s="30"/>
      <c r="GK584" s="30"/>
      <c r="GL584" s="30"/>
      <c r="GM584" s="30"/>
      <c r="GN584" s="30"/>
      <c r="GO584" s="30"/>
      <c r="GP584" s="30"/>
      <c r="GQ584" s="30"/>
      <c r="GR584" s="30"/>
      <c r="GS584" s="30"/>
      <c r="GT584" s="30"/>
      <c r="GU584" s="30"/>
      <c r="GV584" s="30"/>
      <c r="GW584" s="30"/>
      <c r="GX584" s="30"/>
      <c r="GY584" s="30"/>
      <c r="GZ584" s="30"/>
      <c r="HA584" s="30"/>
      <c r="HB584" s="30"/>
      <c r="HC584" s="30"/>
      <c r="HD584" s="30"/>
      <c r="HE584" s="30"/>
      <c r="HF584" s="30"/>
      <c r="HG584" s="30"/>
      <c r="HH584" s="30"/>
      <c r="HI584" s="30"/>
      <c r="HJ584" s="30"/>
      <c r="HK584" s="30"/>
      <c r="HL584" s="30"/>
      <c r="HM584" s="30"/>
      <c r="HN584" s="30"/>
      <c r="HO584" s="30"/>
      <c r="HP584" s="30"/>
      <c r="HQ584" s="30"/>
      <c r="HR584" s="30"/>
      <c r="HS584" s="30"/>
      <c r="HT584" s="30"/>
      <c r="HU584" s="30"/>
      <c r="HV584" s="30"/>
      <c r="HW584" s="30"/>
      <c r="HX584" s="30"/>
      <c r="HY584" s="30"/>
      <c r="HZ584" s="30"/>
      <c r="IA584" s="30"/>
      <c r="IB584" s="30"/>
      <c r="IC584" s="30"/>
      <c r="ID584" s="30"/>
      <c r="IE584" s="30"/>
      <c r="IF584" s="30"/>
      <c r="IG584" s="30"/>
      <c r="IH584" s="30"/>
      <c r="II584" s="30"/>
      <c r="IJ584" s="30"/>
      <c r="IK584" s="30"/>
      <c r="IL584" s="30"/>
      <c r="IM584" s="30"/>
      <c r="IN584" s="30"/>
      <c r="IO584" s="30"/>
      <c r="IP584" s="30"/>
      <c r="IQ584" s="30"/>
      <c r="IR584" s="30"/>
      <c r="IS584" s="30"/>
      <c r="IT584" s="30"/>
      <c r="IU584" s="30"/>
      <c r="IV584" s="30"/>
      <c r="IW584" s="30"/>
      <c r="IX584" s="30"/>
      <c r="IY584" s="30"/>
      <c r="IZ584" s="30"/>
      <c r="JA584" s="30"/>
      <c r="JB584" s="30"/>
      <c r="JC584" s="30"/>
      <c r="JD584" s="30"/>
      <c r="JE584" s="30"/>
      <c r="JF584" s="30"/>
      <c r="JG584" s="30"/>
      <c r="JH584" s="30"/>
      <c r="JI584" s="30"/>
      <c r="JJ584" s="30"/>
      <c r="JK584" s="30"/>
      <c r="JL584" s="30"/>
      <c r="JM584" s="30"/>
      <c r="JN584" s="30"/>
      <c r="JO584" s="30"/>
      <c r="JP584" s="30"/>
      <c r="JQ584" s="30"/>
      <c r="JR584" s="30"/>
      <c r="JS584" s="30"/>
      <c r="JT584" s="30"/>
      <c r="JU584" s="30"/>
      <c r="JV584" s="30"/>
      <c r="JW584" s="30"/>
      <c r="JX584" s="30"/>
      <c r="JY584" s="30"/>
      <c r="JZ584" s="30"/>
      <c r="KA584" s="30"/>
      <c r="KB584" s="30"/>
      <c r="KC584" s="30"/>
      <c r="KD584" s="30"/>
      <c r="KE584" s="30"/>
      <c r="KF584" s="30"/>
      <c r="KG584" s="30"/>
      <c r="KH584" s="30"/>
      <c r="KI584" s="30"/>
      <c r="KJ584" s="30"/>
      <c r="KK584" s="30"/>
      <c r="KL584" s="30"/>
      <c r="KM584" s="30"/>
      <c r="KN584" s="30"/>
      <c r="KO584" s="30"/>
      <c r="KP584" s="30"/>
      <c r="KQ584" s="30"/>
      <c r="KR584" s="30"/>
      <c r="KS584" s="30"/>
      <c r="KT584" s="30"/>
      <c r="KU584" s="30"/>
      <c r="KV584" s="30"/>
      <c r="KW584" s="30"/>
      <c r="KX584" s="30"/>
      <c r="KY584" s="30"/>
      <c r="KZ584" s="30"/>
      <c r="LA584" s="30"/>
      <c r="LB584" s="30"/>
      <c r="LC584" s="30"/>
      <c r="LD584" s="30"/>
      <c r="LE584" s="30"/>
      <c r="LF584" s="30"/>
      <c r="LG584" s="30"/>
      <c r="LH584" s="30"/>
      <c r="LI584" s="30"/>
      <c r="LJ584" s="30"/>
      <c r="LK584" s="30"/>
      <c r="LL584" s="30"/>
      <c r="LM584" s="30"/>
      <c r="LN584" s="30"/>
      <c r="LO584" s="30"/>
      <c r="LP584" s="30"/>
      <c r="LQ584" s="30"/>
      <c r="LR584" s="30"/>
      <c r="LS584" s="30"/>
      <c r="LT584" s="30"/>
    </row>
    <row r="585" spans="1:339" s="31" customFormat="1" ht="141.75" x14ac:dyDescent="0.25">
      <c r="A585" s="677" t="str">
        <f>CONCATENATE(MUEBLES2[[#This Row],[No..]],"-",MUEBLES2[[#This Row],[No. Area ]],"-",MUEBLES2[[#This Row],[No. Del Bien ]],"-",MUEBLES2[[#This Row],[No. Consecutivo del Bien ]],"-",MUEBLES2[[#This Row],[No. de inventario]])</f>
        <v>05-51-083-003-0580</v>
      </c>
      <c r="B585" s="495"/>
      <c r="C585" s="495" t="s">
        <v>7303</v>
      </c>
      <c r="D585" s="494" t="s">
        <v>4063</v>
      </c>
      <c r="E585" s="495" t="str">
        <f>VLOOKUP(MUEBLES2[[#This Row],[No..]],EDIFICIOS[],2,FALSE)</f>
        <v>SISTEMA MUNICIPAL DIF</v>
      </c>
      <c r="F585" s="495" t="str">
        <f>VLOOKUP(MUEBLES2[[#This Row],[No..]],EDIFICIOS[],3,FALSE)</f>
        <v>AV. REFORMA S/N, SECCIÓN NORTE, MANZANA 2, SANTIAGO DE ANAYA, HIDALGO</v>
      </c>
      <c r="G585" s="496" t="s">
        <v>4296</v>
      </c>
      <c r="H585" s="494" t="str">
        <f>VLOOKUP(MUEBLES2[[#This Row],[No. Area ]],AREAS[],2,FALSE)</f>
        <v>UNIDAD BÁSICA DE REHABILITACIÓN</v>
      </c>
      <c r="I585" s="496" t="str">
        <f>VLOOKUP(MUEBLES2[[#This Row],[No. Area ]],AREAS[],5,FALSE)</f>
        <v>C. BELEN GONZÁLEZ BARRERA</v>
      </c>
      <c r="J585" s="496">
        <v>119</v>
      </c>
      <c r="K585" s="494" t="str">
        <f>VLOOKUP(MUEBLES2[[#This Row],[Núm. De nomina]],PERSONAL[],2,FALSE)</f>
        <v>C. BELEN GONZÁLEZ BARRERA</v>
      </c>
      <c r="L585" s="496" t="str">
        <f>VLOOKUP(MUEBLES2[[#This Row],[Núm. De nomina]],PERSONAL[],3,FALSE)</f>
        <v xml:space="preserve">TITULAR </v>
      </c>
      <c r="M585" s="494" t="s">
        <v>4774</v>
      </c>
      <c r="N585" s="530" t="s">
        <v>4694</v>
      </c>
      <c r="O585" s="497" t="str">
        <f>VLOOKUP(MUEBLES2[[#This Row],[No. Del Bien ]],BIENES[],2,FALSE)</f>
        <v xml:space="preserve">CONCENTRADOR DE OXIGENO </v>
      </c>
      <c r="P585" s="499" t="s">
        <v>1854</v>
      </c>
      <c r="Q585" s="529" t="s">
        <v>5522</v>
      </c>
      <c r="R585" s="494" t="s">
        <v>1579</v>
      </c>
      <c r="S585" s="494" t="s">
        <v>557</v>
      </c>
      <c r="T585" s="496" t="s">
        <v>1857</v>
      </c>
      <c r="U585" s="494"/>
      <c r="V585" s="532">
        <v>44221</v>
      </c>
      <c r="W585" s="528"/>
      <c r="X585" s="528"/>
      <c r="Y585" s="528"/>
      <c r="Z585" s="510" t="s">
        <v>1405</v>
      </c>
      <c r="AA585" s="510"/>
      <c r="AB585" s="702">
        <v>47270</v>
      </c>
      <c r="AC585" s="600">
        <v>42021</v>
      </c>
      <c r="AD585" s="30"/>
      <c r="AE585" s="30"/>
      <c r="AF585" s="30"/>
      <c r="AG585" s="30"/>
      <c r="AH585" s="30"/>
      <c r="AI585" s="30"/>
      <c r="AJ585" s="30"/>
      <c r="AK585" s="30"/>
      <c r="AL585" s="30"/>
      <c r="AM585" s="30"/>
      <c r="AN585" s="30"/>
      <c r="AO585" s="30"/>
      <c r="AP585" s="30"/>
      <c r="AQ585" s="30"/>
      <c r="AR585" s="30"/>
      <c r="AS585" s="30"/>
      <c r="AT585" s="30"/>
      <c r="AU585" s="30"/>
      <c r="AV585" s="30"/>
      <c r="AW585" s="30"/>
      <c r="AX585" s="30"/>
      <c r="AY585" s="30"/>
      <c r="AZ585" s="30"/>
      <c r="BA585" s="30"/>
      <c r="BB585" s="30"/>
      <c r="BC585" s="30"/>
      <c r="BD585" s="30"/>
      <c r="BE585" s="30"/>
      <c r="BF585" s="30"/>
      <c r="BG585" s="30"/>
      <c r="BH585" s="30"/>
      <c r="BI585" s="30"/>
      <c r="BJ585" s="30"/>
      <c r="BK585" s="30"/>
      <c r="BL585" s="30"/>
      <c r="BM585" s="30"/>
      <c r="BN585" s="30"/>
      <c r="BO585" s="30"/>
      <c r="BP585" s="30"/>
      <c r="BQ585" s="30"/>
      <c r="BR585" s="30"/>
      <c r="BS585" s="30"/>
      <c r="BT585" s="30"/>
      <c r="BU585" s="30"/>
      <c r="BV585" s="30"/>
      <c r="BW585" s="30"/>
      <c r="BX585" s="30"/>
      <c r="BY585" s="30"/>
      <c r="BZ585" s="30"/>
      <c r="CA585" s="30"/>
      <c r="CB585" s="30"/>
      <c r="CC585" s="30"/>
      <c r="CD585" s="30"/>
      <c r="CE585" s="30"/>
      <c r="CF585" s="30"/>
      <c r="CG585" s="30"/>
      <c r="CH585" s="30"/>
      <c r="CI585" s="30"/>
      <c r="CJ585" s="30"/>
      <c r="CK585" s="30"/>
      <c r="CL585" s="30"/>
      <c r="CM585" s="30"/>
      <c r="CN585" s="30"/>
      <c r="CO585" s="30"/>
      <c r="CP585" s="30"/>
      <c r="CQ585" s="30"/>
      <c r="CR585" s="30"/>
      <c r="CS585" s="30"/>
      <c r="CT585" s="30"/>
      <c r="CU585" s="30"/>
      <c r="CV585" s="30"/>
      <c r="CW585" s="30"/>
      <c r="CX585" s="30"/>
      <c r="CY585" s="30"/>
      <c r="CZ585" s="30"/>
      <c r="DA585" s="30"/>
      <c r="DB585" s="30"/>
      <c r="DC585" s="30"/>
      <c r="DD585" s="30"/>
      <c r="DE585" s="30"/>
      <c r="DF585" s="30"/>
      <c r="DG585" s="30"/>
      <c r="DH585" s="30"/>
      <c r="DI585" s="30"/>
      <c r="DJ585" s="30"/>
      <c r="DK585" s="30"/>
      <c r="DL585" s="30"/>
      <c r="DM585" s="30"/>
      <c r="DN585" s="30"/>
      <c r="DO585" s="30"/>
      <c r="DP585" s="30"/>
      <c r="DQ585" s="30"/>
      <c r="DR585" s="30"/>
      <c r="DS585" s="30"/>
      <c r="DT585" s="30"/>
      <c r="DU585" s="30"/>
      <c r="DV585" s="30"/>
      <c r="DW585" s="30"/>
      <c r="DX585" s="30"/>
      <c r="DY585" s="30"/>
      <c r="DZ585" s="30"/>
      <c r="EA585" s="30"/>
      <c r="EB585" s="30"/>
      <c r="EC585" s="30"/>
      <c r="ED585" s="30"/>
      <c r="EE585" s="30"/>
      <c r="EF585" s="30"/>
      <c r="EG585" s="30"/>
      <c r="EH585" s="30"/>
      <c r="EI585" s="30"/>
      <c r="EJ585" s="30"/>
      <c r="EK585" s="30"/>
      <c r="EL585" s="30"/>
      <c r="EM585" s="30"/>
      <c r="EN585" s="30"/>
      <c r="EO585" s="30"/>
      <c r="EP585" s="30"/>
      <c r="EQ585" s="30"/>
      <c r="ER585" s="30"/>
      <c r="ES585" s="30"/>
      <c r="ET585" s="30"/>
      <c r="EU585" s="30"/>
      <c r="EV585" s="30"/>
      <c r="EW585" s="30"/>
      <c r="EX585" s="30"/>
      <c r="EY585" s="30"/>
      <c r="EZ585" s="30"/>
      <c r="FA585" s="30"/>
      <c r="FB585" s="30"/>
      <c r="FC585" s="30"/>
      <c r="FD585" s="30"/>
      <c r="FE585" s="30"/>
      <c r="FF585" s="30"/>
      <c r="FG585" s="30"/>
      <c r="FH585" s="30"/>
      <c r="FI585" s="30"/>
      <c r="FJ585" s="30"/>
      <c r="FK585" s="30"/>
      <c r="FL585" s="30"/>
      <c r="FM585" s="30"/>
      <c r="FN585" s="30"/>
      <c r="FO585" s="30"/>
      <c r="FP585" s="30"/>
      <c r="FQ585" s="30"/>
      <c r="FR585" s="30"/>
      <c r="FS585" s="30"/>
      <c r="FT585" s="30"/>
      <c r="FU585" s="30"/>
      <c r="FV585" s="30"/>
      <c r="FW585" s="30"/>
      <c r="FX585" s="30"/>
      <c r="FY585" s="30"/>
      <c r="FZ585" s="30"/>
      <c r="GA585" s="30"/>
      <c r="GB585" s="30"/>
      <c r="GC585" s="30"/>
      <c r="GD585" s="30"/>
      <c r="GE585" s="30"/>
      <c r="GF585" s="30"/>
      <c r="GG585" s="30"/>
      <c r="GH585" s="30"/>
      <c r="GI585" s="30"/>
      <c r="GJ585" s="30"/>
      <c r="GK585" s="30"/>
      <c r="GL585" s="30"/>
      <c r="GM585" s="30"/>
      <c r="GN585" s="30"/>
      <c r="GO585" s="30"/>
      <c r="GP585" s="30"/>
      <c r="GQ585" s="30"/>
      <c r="GR585" s="30"/>
      <c r="GS585" s="30"/>
      <c r="GT585" s="30"/>
      <c r="GU585" s="30"/>
      <c r="GV585" s="30"/>
      <c r="GW585" s="30"/>
      <c r="GX585" s="30"/>
      <c r="GY585" s="30"/>
      <c r="GZ585" s="30"/>
      <c r="HA585" s="30"/>
      <c r="HB585" s="30"/>
      <c r="HC585" s="30"/>
      <c r="HD585" s="30"/>
      <c r="HE585" s="30"/>
      <c r="HF585" s="30"/>
      <c r="HG585" s="30"/>
      <c r="HH585" s="30"/>
      <c r="HI585" s="30"/>
      <c r="HJ585" s="30"/>
      <c r="HK585" s="30"/>
      <c r="HL585" s="30"/>
      <c r="HM585" s="30"/>
      <c r="HN585" s="30"/>
      <c r="HO585" s="30"/>
      <c r="HP585" s="30"/>
      <c r="HQ585" s="30"/>
      <c r="HR585" s="30"/>
      <c r="HS585" s="30"/>
      <c r="HT585" s="30"/>
      <c r="HU585" s="30"/>
      <c r="HV585" s="30"/>
      <c r="HW585" s="30"/>
      <c r="HX585" s="30"/>
      <c r="HY585" s="30"/>
      <c r="HZ585" s="30"/>
      <c r="IA585" s="30"/>
      <c r="IB585" s="30"/>
      <c r="IC585" s="30"/>
      <c r="ID585" s="30"/>
      <c r="IE585" s="30"/>
      <c r="IF585" s="30"/>
      <c r="IG585" s="30"/>
      <c r="IH585" s="30"/>
      <c r="II585" s="30"/>
      <c r="IJ585" s="30"/>
      <c r="IK585" s="30"/>
      <c r="IL585" s="30"/>
      <c r="IM585" s="30"/>
      <c r="IN585" s="30"/>
      <c r="IO585" s="30"/>
      <c r="IP585" s="30"/>
      <c r="IQ585" s="30"/>
      <c r="IR585" s="30"/>
      <c r="IS585" s="30"/>
      <c r="IT585" s="30"/>
      <c r="IU585" s="30"/>
      <c r="IV585" s="30"/>
      <c r="IW585" s="30"/>
      <c r="IX585" s="30"/>
      <c r="IY585" s="30"/>
      <c r="IZ585" s="30"/>
      <c r="JA585" s="30"/>
      <c r="JB585" s="30"/>
      <c r="JC585" s="30"/>
      <c r="JD585" s="30"/>
      <c r="JE585" s="30"/>
      <c r="JF585" s="30"/>
      <c r="JG585" s="30"/>
      <c r="JH585" s="30"/>
      <c r="JI585" s="30"/>
      <c r="JJ585" s="30"/>
      <c r="JK585" s="30"/>
      <c r="JL585" s="30"/>
      <c r="JM585" s="30"/>
      <c r="JN585" s="30"/>
      <c r="JO585" s="30"/>
      <c r="JP585" s="30"/>
      <c r="JQ585" s="30"/>
      <c r="JR585" s="30"/>
      <c r="JS585" s="30"/>
      <c r="JT585" s="30"/>
      <c r="JU585" s="30"/>
      <c r="JV585" s="30"/>
      <c r="JW585" s="30"/>
      <c r="JX585" s="30"/>
      <c r="JY585" s="30"/>
      <c r="JZ585" s="30"/>
      <c r="KA585" s="30"/>
      <c r="KB585" s="30"/>
      <c r="KC585" s="30"/>
      <c r="KD585" s="30"/>
      <c r="KE585" s="30"/>
      <c r="KF585" s="30"/>
      <c r="KG585" s="30"/>
      <c r="KH585" s="30"/>
      <c r="KI585" s="30"/>
      <c r="KJ585" s="30"/>
      <c r="KK585" s="30"/>
      <c r="KL585" s="30"/>
      <c r="KM585" s="30"/>
      <c r="KN585" s="30"/>
      <c r="KO585" s="30"/>
      <c r="KP585" s="30"/>
      <c r="KQ585" s="30"/>
      <c r="KR585" s="30"/>
      <c r="KS585" s="30"/>
      <c r="KT585" s="30"/>
      <c r="KU585" s="30"/>
      <c r="KV585" s="30"/>
      <c r="KW585" s="30"/>
      <c r="KX585" s="30"/>
      <c r="KY585" s="30"/>
      <c r="KZ585" s="30"/>
      <c r="LA585" s="30"/>
      <c r="LB585" s="30"/>
      <c r="LC585" s="30"/>
      <c r="LD585" s="30"/>
      <c r="LE585" s="30"/>
      <c r="LF585" s="30"/>
      <c r="LG585" s="30"/>
      <c r="LH585" s="30"/>
      <c r="LI585" s="30"/>
      <c r="LJ585" s="30"/>
      <c r="LK585" s="30"/>
      <c r="LL585" s="30"/>
      <c r="LM585" s="30"/>
      <c r="LN585" s="30"/>
      <c r="LO585" s="30"/>
      <c r="LP585" s="30"/>
      <c r="LQ585" s="30"/>
      <c r="LR585" s="30"/>
      <c r="LS585" s="30"/>
      <c r="LT585" s="30"/>
    </row>
    <row r="586" spans="1:339" s="31" customFormat="1" ht="220.5" x14ac:dyDescent="0.25">
      <c r="A586" s="662" t="str">
        <f>CONCATENATE(MUEBLES2[[#This Row],[No..]],"-",MUEBLES2[[#This Row],[No. Area ]],"-",MUEBLES2[[#This Row],[No. Del Bien ]],"-",MUEBLES2[[#This Row],[No. Consecutivo del Bien ]],"-",MUEBLES2[[#This Row],[No. de inventario]])</f>
        <v>05-51-083-004-0581</v>
      </c>
      <c r="B586" s="495"/>
      <c r="C586" s="495" t="s">
        <v>7304</v>
      </c>
      <c r="D586" s="494" t="s">
        <v>4063</v>
      </c>
      <c r="E586" s="495" t="str">
        <f>VLOOKUP(MUEBLES2[[#This Row],[No..]],EDIFICIOS[],2,FALSE)</f>
        <v>SISTEMA MUNICIPAL DIF</v>
      </c>
      <c r="F586" s="495" t="str">
        <f>VLOOKUP(MUEBLES2[[#This Row],[No..]],EDIFICIOS[],3,FALSE)</f>
        <v>AV. REFORMA S/N, SECCIÓN NORTE, MANZANA 2, SANTIAGO DE ANAYA, HIDALGO</v>
      </c>
      <c r="G586" s="496" t="s">
        <v>4296</v>
      </c>
      <c r="H586" s="494" t="str">
        <f>VLOOKUP(MUEBLES2[[#This Row],[No. Area ]],AREAS[],2,FALSE)</f>
        <v>UNIDAD BÁSICA DE REHABILITACIÓN</v>
      </c>
      <c r="I586" s="496" t="str">
        <f>VLOOKUP(MUEBLES2[[#This Row],[No. Area ]],AREAS[],5,FALSE)</f>
        <v>C. BELEN GONZÁLEZ BARRERA</v>
      </c>
      <c r="J586" s="496">
        <v>119</v>
      </c>
      <c r="K586" s="494" t="str">
        <f>VLOOKUP(MUEBLES2[[#This Row],[Núm. De nomina]],PERSONAL[],2,FALSE)</f>
        <v>C. BELEN GONZÁLEZ BARRERA</v>
      </c>
      <c r="L586" s="496" t="str">
        <f>VLOOKUP(MUEBLES2[[#This Row],[Núm. De nomina]],PERSONAL[],3,FALSE)</f>
        <v xml:space="preserve">TITULAR </v>
      </c>
      <c r="M586" s="494" t="s">
        <v>4774</v>
      </c>
      <c r="N586" s="529" t="s">
        <v>4695</v>
      </c>
      <c r="O586" s="497" t="str">
        <f>VLOOKUP(MUEBLES2[[#This Row],[No. Del Bien ]],BIENES[],2,FALSE)</f>
        <v xml:space="preserve">CONCENTRADOR DE OXIGENO </v>
      </c>
      <c r="P586" s="499" t="s">
        <v>7847</v>
      </c>
      <c r="Q586" s="529" t="s">
        <v>5523</v>
      </c>
      <c r="R586" s="494" t="s">
        <v>1579</v>
      </c>
      <c r="S586" s="494" t="s">
        <v>557</v>
      </c>
      <c r="T586" s="496" t="s">
        <v>1858</v>
      </c>
      <c r="U586" s="494"/>
      <c r="V586" s="532">
        <v>44221</v>
      </c>
      <c r="W586" s="528"/>
      <c r="X586" s="528"/>
      <c r="Y586" s="528"/>
      <c r="Z586" s="510" t="s">
        <v>1405</v>
      </c>
      <c r="AA586" s="510"/>
      <c r="AB586" s="702">
        <v>47270</v>
      </c>
      <c r="AC586" s="600">
        <v>42021</v>
      </c>
      <c r="AD586" s="30"/>
      <c r="AE586" s="30"/>
      <c r="AF586" s="30"/>
      <c r="AG586" s="30"/>
      <c r="AH586" s="30"/>
      <c r="AI586" s="30"/>
      <c r="AJ586" s="30"/>
      <c r="AK586" s="30"/>
      <c r="AL586" s="30"/>
      <c r="AM586" s="30"/>
      <c r="AN586" s="30"/>
      <c r="AO586" s="30"/>
      <c r="AP586" s="30"/>
      <c r="AQ586" s="30"/>
      <c r="AR586" s="30"/>
      <c r="AS586" s="30"/>
      <c r="AT586" s="30"/>
      <c r="AU586" s="30"/>
      <c r="AV586" s="30"/>
      <c r="AW586" s="30"/>
      <c r="AX586" s="30"/>
      <c r="AY586" s="30"/>
      <c r="AZ586" s="30"/>
      <c r="BA586" s="30"/>
      <c r="BB586" s="30"/>
      <c r="BC586" s="30"/>
      <c r="BD586" s="30"/>
      <c r="BE586" s="30"/>
      <c r="BF586" s="30"/>
      <c r="BG586" s="30"/>
      <c r="BH586" s="30"/>
      <c r="BI586" s="30"/>
      <c r="BJ586" s="30"/>
      <c r="BK586" s="30"/>
      <c r="BL586" s="30"/>
      <c r="BM586" s="30"/>
      <c r="BN586" s="30"/>
      <c r="BO586" s="30"/>
      <c r="BP586" s="30"/>
      <c r="BQ586" s="30"/>
      <c r="BR586" s="30"/>
      <c r="BS586" s="30"/>
      <c r="BT586" s="30"/>
      <c r="BU586" s="30"/>
      <c r="BV586" s="30"/>
      <c r="BW586" s="30"/>
      <c r="BX586" s="30"/>
      <c r="BY586" s="30"/>
      <c r="BZ586" s="30"/>
      <c r="CA586" s="30"/>
      <c r="CB586" s="30"/>
      <c r="CC586" s="30"/>
      <c r="CD586" s="30"/>
      <c r="CE586" s="30"/>
      <c r="CF586" s="30"/>
      <c r="CG586" s="30"/>
      <c r="CH586" s="30"/>
      <c r="CI586" s="30"/>
      <c r="CJ586" s="30"/>
      <c r="CK586" s="30"/>
      <c r="CL586" s="30"/>
      <c r="CM586" s="30"/>
      <c r="CN586" s="30"/>
      <c r="CO586" s="30"/>
      <c r="CP586" s="30"/>
      <c r="CQ586" s="30"/>
      <c r="CR586" s="30"/>
      <c r="CS586" s="30"/>
      <c r="CT586" s="30"/>
      <c r="CU586" s="30"/>
      <c r="CV586" s="30"/>
      <c r="CW586" s="30"/>
      <c r="CX586" s="30"/>
      <c r="CY586" s="30"/>
      <c r="CZ586" s="30"/>
      <c r="DA586" s="30"/>
      <c r="DB586" s="30"/>
      <c r="DC586" s="30"/>
      <c r="DD586" s="30"/>
      <c r="DE586" s="30"/>
      <c r="DF586" s="30"/>
      <c r="DG586" s="30"/>
      <c r="DH586" s="30"/>
      <c r="DI586" s="30"/>
      <c r="DJ586" s="30"/>
      <c r="DK586" s="30"/>
      <c r="DL586" s="30"/>
      <c r="DM586" s="30"/>
      <c r="DN586" s="30"/>
      <c r="DO586" s="30"/>
      <c r="DP586" s="30"/>
      <c r="DQ586" s="30"/>
      <c r="DR586" s="30"/>
      <c r="DS586" s="30"/>
      <c r="DT586" s="30"/>
      <c r="DU586" s="30"/>
      <c r="DV586" s="30"/>
      <c r="DW586" s="30"/>
      <c r="DX586" s="30"/>
      <c r="DY586" s="30"/>
      <c r="DZ586" s="30"/>
      <c r="EA586" s="30"/>
      <c r="EB586" s="30"/>
      <c r="EC586" s="30"/>
      <c r="ED586" s="30"/>
      <c r="EE586" s="30"/>
      <c r="EF586" s="30"/>
      <c r="EG586" s="30"/>
      <c r="EH586" s="30"/>
      <c r="EI586" s="30"/>
      <c r="EJ586" s="30"/>
      <c r="EK586" s="30"/>
      <c r="EL586" s="30"/>
      <c r="EM586" s="30"/>
      <c r="EN586" s="30"/>
      <c r="EO586" s="30"/>
      <c r="EP586" s="30"/>
      <c r="EQ586" s="30"/>
      <c r="ER586" s="30"/>
      <c r="ES586" s="30"/>
      <c r="ET586" s="30"/>
      <c r="EU586" s="30"/>
      <c r="EV586" s="30"/>
      <c r="EW586" s="30"/>
      <c r="EX586" s="30"/>
      <c r="EY586" s="30"/>
      <c r="EZ586" s="30"/>
      <c r="FA586" s="30"/>
      <c r="FB586" s="30"/>
      <c r="FC586" s="30"/>
      <c r="FD586" s="30"/>
      <c r="FE586" s="30"/>
      <c r="FF586" s="30"/>
      <c r="FG586" s="30"/>
      <c r="FH586" s="30"/>
      <c r="FI586" s="30"/>
      <c r="FJ586" s="30"/>
      <c r="FK586" s="30"/>
      <c r="FL586" s="30"/>
      <c r="FM586" s="30"/>
      <c r="FN586" s="30"/>
      <c r="FO586" s="30"/>
      <c r="FP586" s="30"/>
      <c r="FQ586" s="30"/>
      <c r="FR586" s="30"/>
      <c r="FS586" s="30"/>
      <c r="FT586" s="30"/>
      <c r="FU586" s="30"/>
      <c r="FV586" s="30"/>
      <c r="FW586" s="30"/>
      <c r="FX586" s="30"/>
      <c r="FY586" s="30"/>
      <c r="FZ586" s="30"/>
      <c r="GA586" s="30"/>
      <c r="GB586" s="30"/>
      <c r="GC586" s="30"/>
      <c r="GD586" s="30"/>
      <c r="GE586" s="30"/>
      <c r="GF586" s="30"/>
      <c r="GG586" s="30"/>
      <c r="GH586" s="30"/>
      <c r="GI586" s="30"/>
      <c r="GJ586" s="30"/>
      <c r="GK586" s="30"/>
      <c r="GL586" s="30"/>
      <c r="GM586" s="30"/>
      <c r="GN586" s="30"/>
      <c r="GO586" s="30"/>
      <c r="GP586" s="30"/>
      <c r="GQ586" s="30"/>
      <c r="GR586" s="30"/>
      <c r="GS586" s="30"/>
      <c r="GT586" s="30"/>
      <c r="GU586" s="30"/>
      <c r="GV586" s="30"/>
      <c r="GW586" s="30"/>
      <c r="GX586" s="30"/>
      <c r="GY586" s="30"/>
      <c r="GZ586" s="30"/>
      <c r="HA586" s="30"/>
      <c r="HB586" s="30"/>
      <c r="HC586" s="30"/>
      <c r="HD586" s="30"/>
      <c r="HE586" s="30"/>
      <c r="HF586" s="30"/>
      <c r="HG586" s="30"/>
      <c r="HH586" s="30"/>
      <c r="HI586" s="30"/>
      <c r="HJ586" s="30"/>
      <c r="HK586" s="30"/>
      <c r="HL586" s="30"/>
      <c r="HM586" s="30"/>
      <c r="HN586" s="30"/>
      <c r="HO586" s="30"/>
      <c r="HP586" s="30"/>
      <c r="HQ586" s="30"/>
      <c r="HR586" s="30"/>
      <c r="HS586" s="30"/>
      <c r="HT586" s="30"/>
      <c r="HU586" s="30"/>
      <c r="HV586" s="30"/>
      <c r="HW586" s="30"/>
      <c r="HX586" s="30"/>
      <c r="HY586" s="30"/>
      <c r="HZ586" s="30"/>
      <c r="IA586" s="30"/>
      <c r="IB586" s="30"/>
      <c r="IC586" s="30"/>
      <c r="ID586" s="30"/>
      <c r="IE586" s="30"/>
      <c r="IF586" s="30"/>
      <c r="IG586" s="30"/>
      <c r="IH586" s="30"/>
      <c r="II586" s="30"/>
      <c r="IJ586" s="30"/>
      <c r="IK586" s="30"/>
      <c r="IL586" s="30"/>
      <c r="IM586" s="30"/>
      <c r="IN586" s="30"/>
      <c r="IO586" s="30"/>
      <c r="IP586" s="30"/>
      <c r="IQ586" s="30"/>
      <c r="IR586" s="30"/>
      <c r="IS586" s="30"/>
      <c r="IT586" s="30"/>
      <c r="IU586" s="30"/>
      <c r="IV586" s="30"/>
      <c r="IW586" s="30"/>
      <c r="IX586" s="30"/>
      <c r="IY586" s="30"/>
      <c r="IZ586" s="30"/>
      <c r="JA586" s="30"/>
      <c r="JB586" s="30"/>
      <c r="JC586" s="30"/>
      <c r="JD586" s="30"/>
      <c r="JE586" s="30"/>
      <c r="JF586" s="30"/>
      <c r="JG586" s="30"/>
      <c r="JH586" s="30"/>
      <c r="JI586" s="30"/>
      <c r="JJ586" s="30"/>
      <c r="JK586" s="30"/>
      <c r="JL586" s="30"/>
      <c r="JM586" s="30"/>
      <c r="JN586" s="30"/>
      <c r="JO586" s="30"/>
      <c r="JP586" s="30"/>
      <c r="JQ586" s="30"/>
      <c r="JR586" s="30"/>
      <c r="JS586" s="30"/>
      <c r="JT586" s="30"/>
      <c r="JU586" s="30"/>
      <c r="JV586" s="30"/>
      <c r="JW586" s="30"/>
      <c r="JX586" s="30"/>
      <c r="JY586" s="30"/>
      <c r="JZ586" s="30"/>
      <c r="KA586" s="30"/>
      <c r="KB586" s="30"/>
      <c r="KC586" s="30"/>
      <c r="KD586" s="30"/>
      <c r="KE586" s="30"/>
      <c r="KF586" s="30"/>
      <c r="KG586" s="30"/>
      <c r="KH586" s="30"/>
      <c r="KI586" s="30"/>
      <c r="KJ586" s="30"/>
      <c r="KK586" s="30"/>
      <c r="KL586" s="30"/>
      <c r="KM586" s="30"/>
      <c r="KN586" s="30"/>
      <c r="KO586" s="30"/>
      <c r="KP586" s="30"/>
      <c r="KQ586" s="30"/>
      <c r="KR586" s="30"/>
      <c r="KS586" s="30"/>
      <c r="KT586" s="30"/>
      <c r="KU586" s="30"/>
      <c r="KV586" s="30"/>
      <c r="KW586" s="30"/>
      <c r="KX586" s="30"/>
      <c r="KY586" s="30"/>
      <c r="KZ586" s="30"/>
      <c r="LA586" s="30"/>
      <c r="LB586" s="30"/>
      <c r="LC586" s="30"/>
      <c r="LD586" s="30"/>
      <c r="LE586" s="30"/>
      <c r="LF586" s="30"/>
      <c r="LG586" s="30"/>
      <c r="LH586" s="30"/>
      <c r="LI586" s="30"/>
      <c r="LJ586" s="30"/>
      <c r="LK586" s="30"/>
      <c r="LL586" s="30"/>
      <c r="LM586" s="30"/>
      <c r="LN586" s="30"/>
      <c r="LO586" s="30"/>
      <c r="LP586" s="30"/>
      <c r="LQ586" s="30"/>
      <c r="LR586" s="30"/>
      <c r="LS586" s="30"/>
      <c r="LT586" s="30"/>
    </row>
    <row r="587" spans="1:339" s="31" customFormat="1" ht="157.5" x14ac:dyDescent="0.25">
      <c r="A587" s="662" t="str">
        <f>CONCATENATE(MUEBLES2[[#This Row],[No..]],"-",MUEBLES2[[#This Row],[No. Area ]],"-",MUEBLES2[[#This Row],[No. Del Bien ]],"-",MUEBLES2[[#This Row],[No. Consecutivo del Bien ]],"-",MUEBLES2[[#This Row],[No. de inventario]])</f>
        <v>05-51-083-005-0582</v>
      </c>
      <c r="B587" s="495"/>
      <c r="C587" s="495" t="s">
        <v>7305</v>
      </c>
      <c r="D587" s="494" t="s">
        <v>4063</v>
      </c>
      <c r="E587" s="495" t="str">
        <f>VLOOKUP(MUEBLES2[[#This Row],[No..]],EDIFICIOS[],2,FALSE)</f>
        <v>SISTEMA MUNICIPAL DIF</v>
      </c>
      <c r="F587" s="495" t="str">
        <f>VLOOKUP(MUEBLES2[[#This Row],[No..]],EDIFICIOS[],3,FALSE)</f>
        <v>AV. REFORMA S/N, SECCIÓN NORTE, MANZANA 2, SANTIAGO DE ANAYA, HIDALGO</v>
      </c>
      <c r="G587" s="496" t="s">
        <v>4296</v>
      </c>
      <c r="H587" s="494" t="str">
        <f>VLOOKUP(MUEBLES2[[#This Row],[No. Area ]],AREAS[],2,FALSE)</f>
        <v>UNIDAD BÁSICA DE REHABILITACIÓN</v>
      </c>
      <c r="I587" s="496" t="str">
        <f>VLOOKUP(MUEBLES2[[#This Row],[No. Area ]],AREAS[],5,FALSE)</f>
        <v>C. BELEN GONZÁLEZ BARRERA</v>
      </c>
      <c r="J587" s="496">
        <v>119</v>
      </c>
      <c r="K587" s="496" t="str">
        <f>VLOOKUP(MUEBLES2[[#This Row],[Núm. De nomina]],PERSONAL[],2,FALSE)</f>
        <v>C. BELEN GONZÁLEZ BARRERA</v>
      </c>
      <c r="L587" s="494" t="str">
        <f>VLOOKUP(MUEBLES2[[#This Row],[Núm. De nomina]],PERSONAL[],3,FALSE)</f>
        <v xml:space="preserve">TITULAR </v>
      </c>
      <c r="M587" s="494" t="s">
        <v>4774</v>
      </c>
      <c r="N587" s="529" t="s">
        <v>4696</v>
      </c>
      <c r="O587" s="497" t="str">
        <f>VLOOKUP(MUEBLES2[[#This Row],[No. Del Bien ]],BIENES[],2,FALSE)</f>
        <v xml:space="preserve">CONCENTRADOR DE OXIGENO </v>
      </c>
      <c r="P587" s="499" t="s">
        <v>1855</v>
      </c>
      <c r="Q587" s="529" t="s">
        <v>5524</v>
      </c>
      <c r="R587" s="494" t="s">
        <v>1579</v>
      </c>
      <c r="S587" s="494" t="s">
        <v>557</v>
      </c>
      <c r="T587" s="494">
        <v>1603699078500210</v>
      </c>
      <c r="U587" s="494"/>
      <c r="V587" s="532">
        <v>44221</v>
      </c>
      <c r="W587" s="528"/>
      <c r="X587" s="528"/>
      <c r="Y587" s="528"/>
      <c r="Z587" s="510" t="s">
        <v>1405</v>
      </c>
      <c r="AA587" s="510"/>
      <c r="AB587" s="702">
        <v>47270</v>
      </c>
      <c r="AC587" s="600">
        <v>42021</v>
      </c>
      <c r="AD587" s="30"/>
      <c r="AE587" s="30"/>
      <c r="AF587" s="30"/>
      <c r="AG587" s="30"/>
      <c r="AH587" s="30"/>
      <c r="AI587" s="30"/>
      <c r="AJ587" s="30"/>
      <c r="AK587" s="30"/>
      <c r="AL587" s="30"/>
      <c r="AM587" s="30"/>
      <c r="AN587" s="30"/>
      <c r="AO587" s="30"/>
      <c r="AP587" s="30"/>
      <c r="AQ587" s="30"/>
      <c r="AR587" s="30"/>
      <c r="AS587" s="30"/>
      <c r="AT587" s="30"/>
      <c r="AU587" s="30"/>
      <c r="AV587" s="30"/>
      <c r="AW587" s="30"/>
      <c r="AX587" s="30"/>
      <c r="AY587" s="30"/>
      <c r="AZ587" s="30"/>
      <c r="BA587" s="30"/>
      <c r="BB587" s="30"/>
      <c r="BC587" s="30"/>
      <c r="BD587" s="30"/>
      <c r="BE587" s="30"/>
      <c r="BF587" s="30"/>
      <c r="BG587" s="30"/>
      <c r="BH587" s="30"/>
      <c r="BI587" s="30"/>
      <c r="BJ587" s="30"/>
      <c r="BK587" s="30"/>
      <c r="BL587" s="30"/>
      <c r="BM587" s="30"/>
      <c r="BN587" s="30"/>
      <c r="BO587" s="30"/>
      <c r="BP587" s="30"/>
      <c r="BQ587" s="30"/>
      <c r="BR587" s="30"/>
      <c r="BS587" s="30"/>
      <c r="BT587" s="30"/>
      <c r="BU587" s="30"/>
      <c r="BV587" s="30"/>
      <c r="BW587" s="30"/>
      <c r="BX587" s="30"/>
      <c r="BY587" s="30"/>
      <c r="BZ587" s="30"/>
      <c r="CA587" s="30"/>
      <c r="CB587" s="30"/>
      <c r="CC587" s="30"/>
      <c r="CD587" s="30"/>
      <c r="CE587" s="30"/>
      <c r="CF587" s="30"/>
      <c r="CG587" s="30"/>
      <c r="CH587" s="30"/>
      <c r="CI587" s="30"/>
      <c r="CJ587" s="30"/>
      <c r="CK587" s="30"/>
      <c r="CL587" s="30"/>
      <c r="CM587" s="30"/>
      <c r="CN587" s="30"/>
      <c r="CO587" s="30"/>
      <c r="CP587" s="30"/>
      <c r="CQ587" s="30"/>
      <c r="CR587" s="30"/>
      <c r="CS587" s="30"/>
      <c r="CT587" s="30"/>
      <c r="CU587" s="30"/>
      <c r="CV587" s="30"/>
      <c r="CW587" s="30"/>
      <c r="CX587" s="30"/>
      <c r="CY587" s="30"/>
      <c r="CZ587" s="30"/>
      <c r="DA587" s="30"/>
      <c r="DB587" s="30"/>
      <c r="DC587" s="30"/>
      <c r="DD587" s="30"/>
      <c r="DE587" s="30"/>
      <c r="DF587" s="30"/>
      <c r="DG587" s="30"/>
      <c r="DH587" s="30"/>
      <c r="DI587" s="30"/>
      <c r="DJ587" s="30"/>
      <c r="DK587" s="30"/>
      <c r="DL587" s="30"/>
      <c r="DM587" s="30"/>
      <c r="DN587" s="30"/>
      <c r="DO587" s="30"/>
      <c r="DP587" s="30"/>
      <c r="DQ587" s="30"/>
      <c r="DR587" s="30"/>
      <c r="DS587" s="30"/>
      <c r="DT587" s="30"/>
      <c r="DU587" s="30"/>
      <c r="DV587" s="30"/>
      <c r="DW587" s="30"/>
      <c r="DX587" s="30"/>
      <c r="DY587" s="30"/>
      <c r="DZ587" s="30"/>
      <c r="EA587" s="30"/>
      <c r="EB587" s="30"/>
      <c r="EC587" s="30"/>
      <c r="ED587" s="30"/>
      <c r="EE587" s="30"/>
      <c r="EF587" s="30"/>
      <c r="EG587" s="30"/>
      <c r="EH587" s="30"/>
      <c r="EI587" s="30"/>
      <c r="EJ587" s="30"/>
      <c r="EK587" s="30"/>
      <c r="EL587" s="30"/>
      <c r="EM587" s="30"/>
      <c r="EN587" s="30"/>
      <c r="EO587" s="30"/>
      <c r="EP587" s="30"/>
      <c r="EQ587" s="30"/>
      <c r="ER587" s="30"/>
      <c r="ES587" s="30"/>
      <c r="ET587" s="30"/>
      <c r="EU587" s="30"/>
      <c r="EV587" s="30"/>
      <c r="EW587" s="30"/>
      <c r="EX587" s="30"/>
      <c r="EY587" s="30"/>
      <c r="EZ587" s="30"/>
      <c r="FA587" s="30"/>
      <c r="FB587" s="30"/>
      <c r="FC587" s="30"/>
      <c r="FD587" s="30"/>
      <c r="FE587" s="30"/>
      <c r="FF587" s="30"/>
      <c r="FG587" s="30"/>
      <c r="FH587" s="30"/>
      <c r="FI587" s="30"/>
      <c r="FJ587" s="30"/>
      <c r="FK587" s="30"/>
      <c r="FL587" s="30"/>
      <c r="FM587" s="30"/>
      <c r="FN587" s="30"/>
      <c r="FO587" s="30"/>
      <c r="FP587" s="30"/>
      <c r="FQ587" s="30"/>
      <c r="FR587" s="30"/>
      <c r="FS587" s="30"/>
      <c r="FT587" s="30"/>
      <c r="FU587" s="30"/>
      <c r="FV587" s="30"/>
      <c r="FW587" s="30"/>
      <c r="FX587" s="30"/>
      <c r="FY587" s="30"/>
      <c r="FZ587" s="30"/>
      <c r="GA587" s="30"/>
      <c r="GB587" s="30"/>
      <c r="GC587" s="30"/>
      <c r="GD587" s="30"/>
      <c r="GE587" s="30"/>
      <c r="GF587" s="30"/>
      <c r="GG587" s="30"/>
      <c r="GH587" s="30"/>
      <c r="GI587" s="30"/>
      <c r="GJ587" s="30"/>
      <c r="GK587" s="30"/>
      <c r="GL587" s="30"/>
      <c r="GM587" s="30"/>
      <c r="GN587" s="30"/>
      <c r="GO587" s="30"/>
      <c r="GP587" s="30"/>
      <c r="GQ587" s="30"/>
      <c r="GR587" s="30"/>
      <c r="GS587" s="30"/>
      <c r="GT587" s="30"/>
      <c r="GU587" s="30"/>
      <c r="GV587" s="30"/>
      <c r="GW587" s="30"/>
      <c r="GX587" s="30"/>
      <c r="GY587" s="30"/>
      <c r="GZ587" s="30"/>
      <c r="HA587" s="30"/>
      <c r="HB587" s="30"/>
      <c r="HC587" s="30"/>
      <c r="HD587" s="30"/>
      <c r="HE587" s="30"/>
      <c r="HF587" s="30"/>
      <c r="HG587" s="30"/>
      <c r="HH587" s="30"/>
      <c r="HI587" s="30"/>
      <c r="HJ587" s="30"/>
      <c r="HK587" s="30"/>
      <c r="HL587" s="30"/>
      <c r="HM587" s="30"/>
      <c r="HN587" s="30"/>
      <c r="HO587" s="30"/>
      <c r="HP587" s="30"/>
      <c r="HQ587" s="30"/>
      <c r="HR587" s="30"/>
      <c r="HS587" s="30"/>
      <c r="HT587" s="30"/>
      <c r="HU587" s="30"/>
      <c r="HV587" s="30"/>
      <c r="HW587" s="30"/>
      <c r="HX587" s="30"/>
      <c r="HY587" s="30"/>
      <c r="HZ587" s="30"/>
      <c r="IA587" s="30"/>
      <c r="IB587" s="30"/>
      <c r="IC587" s="30"/>
      <c r="ID587" s="30"/>
      <c r="IE587" s="30"/>
      <c r="IF587" s="30"/>
      <c r="IG587" s="30"/>
      <c r="IH587" s="30"/>
      <c r="II587" s="30"/>
      <c r="IJ587" s="30"/>
      <c r="IK587" s="30"/>
      <c r="IL587" s="30"/>
      <c r="IM587" s="30"/>
      <c r="IN587" s="30"/>
      <c r="IO587" s="30"/>
      <c r="IP587" s="30"/>
      <c r="IQ587" s="30"/>
      <c r="IR587" s="30"/>
      <c r="IS587" s="30"/>
      <c r="IT587" s="30"/>
      <c r="IU587" s="30"/>
      <c r="IV587" s="30"/>
      <c r="IW587" s="30"/>
      <c r="IX587" s="30"/>
      <c r="IY587" s="30"/>
      <c r="IZ587" s="30"/>
      <c r="JA587" s="30"/>
      <c r="JB587" s="30"/>
      <c r="JC587" s="30"/>
      <c r="JD587" s="30"/>
      <c r="JE587" s="30"/>
      <c r="JF587" s="30"/>
      <c r="JG587" s="30"/>
      <c r="JH587" s="30"/>
      <c r="JI587" s="30"/>
      <c r="JJ587" s="30"/>
      <c r="JK587" s="30"/>
      <c r="JL587" s="30"/>
      <c r="JM587" s="30"/>
      <c r="JN587" s="30"/>
      <c r="JO587" s="30"/>
      <c r="JP587" s="30"/>
      <c r="JQ587" s="30"/>
      <c r="JR587" s="30"/>
      <c r="JS587" s="30"/>
      <c r="JT587" s="30"/>
      <c r="JU587" s="30"/>
      <c r="JV587" s="30"/>
      <c r="JW587" s="30"/>
      <c r="JX587" s="30"/>
      <c r="JY587" s="30"/>
      <c r="JZ587" s="30"/>
      <c r="KA587" s="30"/>
      <c r="KB587" s="30"/>
      <c r="KC587" s="30"/>
      <c r="KD587" s="30"/>
      <c r="KE587" s="30"/>
      <c r="KF587" s="30"/>
      <c r="KG587" s="30"/>
      <c r="KH587" s="30"/>
      <c r="KI587" s="30"/>
      <c r="KJ587" s="30"/>
      <c r="KK587" s="30"/>
      <c r="KL587" s="30"/>
      <c r="KM587" s="30"/>
      <c r="KN587" s="30"/>
      <c r="KO587" s="30"/>
      <c r="KP587" s="30"/>
      <c r="KQ587" s="30"/>
      <c r="KR587" s="30"/>
      <c r="KS587" s="30"/>
      <c r="KT587" s="30"/>
      <c r="KU587" s="30"/>
      <c r="KV587" s="30"/>
      <c r="KW587" s="30"/>
      <c r="KX587" s="30"/>
      <c r="KY587" s="30"/>
      <c r="KZ587" s="30"/>
      <c r="LA587" s="30"/>
      <c r="LB587" s="30"/>
      <c r="LC587" s="30"/>
      <c r="LD587" s="30"/>
      <c r="LE587" s="30"/>
      <c r="LF587" s="30"/>
      <c r="LG587" s="30"/>
      <c r="LH587" s="30"/>
      <c r="LI587" s="30"/>
      <c r="LJ587" s="30"/>
      <c r="LK587" s="30"/>
      <c r="LL587" s="30"/>
      <c r="LM587" s="30"/>
      <c r="LN587" s="30"/>
      <c r="LO587" s="30"/>
      <c r="LP587" s="30"/>
      <c r="LQ587" s="30"/>
      <c r="LR587" s="30"/>
      <c r="LS587" s="30"/>
      <c r="LT587" s="30"/>
    </row>
    <row r="588" spans="1:339" s="31" customFormat="1" ht="126" x14ac:dyDescent="0.25">
      <c r="A588" s="662" t="str">
        <f>CONCATENATE(MUEBLES2[[#This Row],[No..]],"-",MUEBLES2[[#This Row],[No. Area ]],"-",MUEBLES2[[#This Row],[No. Del Bien ]],"-",MUEBLES2[[#This Row],[No. Consecutivo del Bien ]],"-",MUEBLES2[[#This Row],[No. de inventario]])</f>
        <v>01-33-060-001-0583</v>
      </c>
      <c r="B588" s="495"/>
      <c r="C588" s="495" t="s">
        <v>7306</v>
      </c>
      <c r="D588" s="494" t="s">
        <v>4060</v>
      </c>
      <c r="E588" s="495" t="str">
        <f>VLOOKUP(MUEBLES2[[#This Row],[No..]],EDIFICIOS[],2,FALSE)</f>
        <v>PALACIO MUNICIPAL</v>
      </c>
      <c r="F588" s="495" t="str">
        <f>VLOOKUP(MUEBLES2[[#This Row],[No..]],EDIFICIOS[],3,FALSE)</f>
        <v>PALACIO MUNICIPAL, S/N, COLONIA CENTRO</v>
      </c>
      <c r="G588" s="496" t="s">
        <v>4278</v>
      </c>
      <c r="H588" s="494" t="str">
        <f>VLOOKUP(MUEBLES2[[#This Row],[No. Area ]],AREAS[],2,FALSE)</f>
        <v xml:space="preserve">ATENCION A PERSONAS MIGRANTES </v>
      </c>
      <c r="I588" s="496" t="str">
        <f>VLOOKUP(MUEBLES2[[#This Row],[No. Area ]],AREAS[],5,FALSE)</f>
        <v>C. EMMA AGUILAR MARTÍNEZ</v>
      </c>
      <c r="J588" s="496">
        <v>94</v>
      </c>
      <c r="K588" s="494" t="str">
        <f>VLOOKUP(MUEBLES2[[#This Row],[Núm. De nomina]],PERSONAL[],2,FALSE)</f>
        <v>C. EMMA AGUILAR MARTÍNEZ</v>
      </c>
      <c r="L588" s="496" t="str">
        <f>VLOOKUP(MUEBLES2[[#This Row],[Núm. De nomina]],PERSONAL[],3,FALSE)</f>
        <v>TITULAR</v>
      </c>
      <c r="M588" s="494" t="s">
        <v>4751</v>
      </c>
      <c r="N588" s="530" t="s">
        <v>4692</v>
      </c>
      <c r="O588" s="497" t="str">
        <f>VLOOKUP(MUEBLES2[[#This Row],[No. Del Bien ]],BIENES[],2,FALSE)</f>
        <v>CARPA PLEGABLE</v>
      </c>
      <c r="P588" s="499" t="s">
        <v>1746</v>
      </c>
      <c r="Q588" s="529" t="s">
        <v>5525</v>
      </c>
      <c r="R588" s="494" t="s">
        <v>557</v>
      </c>
      <c r="S588" s="494" t="s">
        <v>557</v>
      </c>
      <c r="T588" s="494" t="s">
        <v>557</v>
      </c>
      <c r="U588" s="494"/>
      <c r="V588" s="532">
        <v>44378</v>
      </c>
      <c r="W588" s="528"/>
      <c r="X588" s="528"/>
      <c r="Y588" s="528"/>
      <c r="Z588" s="510" t="s">
        <v>41</v>
      </c>
      <c r="AA588" s="510"/>
      <c r="AB588" s="702">
        <v>4200</v>
      </c>
      <c r="AC588" s="600">
        <v>2</v>
      </c>
      <c r="AD588" s="30"/>
      <c r="AE588" s="30"/>
      <c r="AF588" s="30"/>
      <c r="AG588" s="30"/>
      <c r="AH588" s="30"/>
      <c r="AI588" s="30"/>
      <c r="AJ588" s="30"/>
      <c r="AK588" s="30"/>
      <c r="AL588" s="30"/>
      <c r="AM588" s="30"/>
      <c r="AN588" s="30"/>
      <c r="AO588" s="30"/>
      <c r="AP588" s="30"/>
      <c r="AQ588" s="30"/>
      <c r="AR588" s="30"/>
      <c r="AS588" s="30"/>
      <c r="AT588" s="30"/>
      <c r="AU588" s="30"/>
      <c r="AV588" s="30"/>
      <c r="AW588" s="30"/>
      <c r="AX588" s="30"/>
      <c r="AY588" s="30"/>
      <c r="AZ588" s="30"/>
      <c r="BA588" s="30"/>
      <c r="BB588" s="30"/>
      <c r="BC588" s="30"/>
      <c r="BD588" s="30"/>
      <c r="BE588" s="30"/>
      <c r="BF588" s="30"/>
      <c r="BG588" s="30"/>
      <c r="BH588" s="30"/>
      <c r="BI588" s="30"/>
      <c r="BJ588" s="30"/>
      <c r="BK588" s="30"/>
      <c r="BL588" s="30"/>
      <c r="BM588" s="30"/>
      <c r="BN588" s="30"/>
      <c r="BO588" s="30"/>
      <c r="BP588" s="30"/>
      <c r="BQ588" s="30"/>
      <c r="BR588" s="30"/>
      <c r="BS588" s="30"/>
      <c r="BT588" s="30"/>
      <c r="BU588" s="30"/>
      <c r="BV588" s="30"/>
      <c r="BW588" s="30"/>
      <c r="BX588" s="30"/>
      <c r="BY588" s="30"/>
      <c r="BZ588" s="30"/>
      <c r="CA588" s="30"/>
      <c r="CB588" s="30"/>
      <c r="CC588" s="30"/>
      <c r="CD588" s="30"/>
      <c r="CE588" s="30"/>
      <c r="CF588" s="30"/>
      <c r="CG588" s="30"/>
      <c r="CH588" s="30"/>
      <c r="CI588" s="30"/>
      <c r="CJ588" s="30"/>
      <c r="CK588" s="30"/>
      <c r="CL588" s="30"/>
      <c r="CM588" s="30"/>
      <c r="CN588" s="30"/>
      <c r="CO588" s="30"/>
      <c r="CP588" s="30"/>
      <c r="CQ588" s="30"/>
      <c r="CR588" s="30"/>
      <c r="CS588" s="30"/>
      <c r="CT588" s="30"/>
      <c r="CU588" s="30"/>
      <c r="CV588" s="30"/>
      <c r="CW588" s="30"/>
      <c r="CX588" s="30"/>
      <c r="CY588" s="30"/>
      <c r="CZ588" s="30"/>
      <c r="DA588" s="30"/>
      <c r="DB588" s="30"/>
      <c r="DC588" s="30"/>
      <c r="DD588" s="30"/>
      <c r="DE588" s="30"/>
      <c r="DF588" s="30"/>
      <c r="DG588" s="30"/>
      <c r="DH588" s="30"/>
      <c r="DI588" s="30"/>
      <c r="DJ588" s="30"/>
      <c r="DK588" s="30"/>
      <c r="DL588" s="30"/>
      <c r="DM588" s="30"/>
      <c r="DN588" s="30"/>
      <c r="DO588" s="30"/>
      <c r="DP588" s="30"/>
      <c r="DQ588" s="30"/>
      <c r="DR588" s="30"/>
      <c r="DS588" s="30"/>
      <c r="DT588" s="30"/>
      <c r="DU588" s="30"/>
      <c r="DV588" s="30"/>
      <c r="DW588" s="30"/>
      <c r="DX588" s="30"/>
      <c r="DY588" s="30"/>
      <c r="DZ588" s="30"/>
      <c r="EA588" s="30"/>
      <c r="EB588" s="30"/>
      <c r="EC588" s="30"/>
      <c r="ED588" s="30"/>
      <c r="EE588" s="30"/>
      <c r="EF588" s="30"/>
      <c r="EG588" s="30"/>
      <c r="EH588" s="30"/>
      <c r="EI588" s="30"/>
      <c r="EJ588" s="30"/>
      <c r="EK588" s="30"/>
      <c r="EL588" s="30"/>
      <c r="EM588" s="30"/>
      <c r="EN588" s="30"/>
      <c r="EO588" s="30"/>
      <c r="EP588" s="30"/>
      <c r="EQ588" s="30"/>
      <c r="ER588" s="30"/>
      <c r="ES588" s="30"/>
      <c r="ET588" s="30"/>
      <c r="EU588" s="30"/>
      <c r="EV588" s="30"/>
      <c r="EW588" s="30"/>
      <c r="EX588" s="30"/>
      <c r="EY588" s="30"/>
      <c r="EZ588" s="30"/>
      <c r="FA588" s="30"/>
      <c r="FB588" s="30"/>
      <c r="FC588" s="30"/>
      <c r="FD588" s="30"/>
      <c r="FE588" s="30"/>
      <c r="FF588" s="30"/>
      <c r="FG588" s="30"/>
      <c r="FH588" s="30"/>
      <c r="FI588" s="30"/>
      <c r="FJ588" s="30"/>
      <c r="FK588" s="30"/>
      <c r="FL588" s="30"/>
      <c r="FM588" s="30"/>
      <c r="FN588" s="30"/>
      <c r="FO588" s="30"/>
      <c r="FP588" s="30"/>
      <c r="FQ588" s="30"/>
      <c r="FR588" s="30"/>
      <c r="FS588" s="30"/>
      <c r="FT588" s="30"/>
      <c r="FU588" s="30"/>
      <c r="FV588" s="30"/>
      <c r="FW588" s="30"/>
      <c r="FX588" s="30"/>
      <c r="FY588" s="30"/>
      <c r="FZ588" s="30"/>
      <c r="GA588" s="30"/>
      <c r="GB588" s="30"/>
      <c r="GC588" s="30"/>
      <c r="GD588" s="30"/>
      <c r="GE588" s="30"/>
      <c r="GF588" s="30"/>
      <c r="GG588" s="30"/>
      <c r="GH588" s="30"/>
      <c r="GI588" s="30"/>
      <c r="GJ588" s="30"/>
      <c r="GK588" s="30"/>
      <c r="GL588" s="30"/>
      <c r="GM588" s="30"/>
      <c r="GN588" s="30"/>
      <c r="GO588" s="30"/>
      <c r="GP588" s="30"/>
      <c r="GQ588" s="30"/>
      <c r="GR588" s="30"/>
      <c r="GS588" s="30"/>
      <c r="GT588" s="30"/>
      <c r="GU588" s="30"/>
      <c r="GV588" s="30"/>
      <c r="GW588" s="30"/>
      <c r="GX588" s="30"/>
      <c r="GY588" s="30"/>
      <c r="GZ588" s="30"/>
      <c r="HA588" s="30"/>
      <c r="HB588" s="30"/>
      <c r="HC588" s="30"/>
      <c r="HD588" s="30"/>
      <c r="HE588" s="30"/>
      <c r="HF588" s="30"/>
      <c r="HG588" s="30"/>
      <c r="HH588" s="30"/>
      <c r="HI588" s="30"/>
      <c r="HJ588" s="30"/>
      <c r="HK588" s="30"/>
      <c r="HL588" s="30"/>
      <c r="HM588" s="30"/>
      <c r="HN588" s="30"/>
      <c r="HO588" s="30"/>
      <c r="HP588" s="30"/>
      <c r="HQ588" s="30"/>
      <c r="HR588" s="30"/>
      <c r="HS588" s="30"/>
      <c r="HT588" s="30"/>
      <c r="HU588" s="30"/>
      <c r="HV588" s="30"/>
      <c r="HW588" s="30"/>
      <c r="HX588" s="30"/>
      <c r="HY588" s="30"/>
      <c r="HZ588" s="30"/>
      <c r="IA588" s="30"/>
      <c r="IB588" s="30"/>
      <c r="IC588" s="30"/>
      <c r="ID588" s="30"/>
      <c r="IE588" s="30"/>
      <c r="IF588" s="30"/>
      <c r="IG588" s="30"/>
      <c r="IH588" s="30"/>
      <c r="II588" s="30"/>
      <c r="IJ588" s="30"/>
      <c r="IK588" s="30"/>
      <c r="IL588" s="30"/>
      <c r="IM588" s="30"/>
      <c r="IN588" s="30"/>
      <c r="IO588" s="30"/>
      <c r="IP588" s="30"/>
      <c r="IQ588" s="30"/>
      <c r="IR588" s="30"/>
      <c r="IS588" s="30"/>
      <c r="IT588" s="30"/>
      <c r="IU588" s="30"/>
      <c r="IV588" s="30"/>
      <c r="IW588" s="30"/>
      <c r="IX588" s="30"/>
      <c r="IY588" s="30"/>
      <c r="IZ588" s="30"/>
      <c r="JA588" s="30"/>
      <c r="JB588" s="30"/>
      <c r="JC588" s="30"/>
      <c r="JD588" s="30"/>
      <c r="JE588" s="30"/>
      <c r="JF588" s="30"/>
      <c r="JG588" s="30"/>
      <c r="JH588" s="30"/>
      <c r="JI588" s="30"/>
      <c r="JJ588" s="30"/>
      <c r="JK588" s="30"/>
      <c r="JL588" s="30"/>
      <c r="JM588" s="30"/>
      <c r="JN588" s="30"/>
      <c r="JO588" s="30"/>
      <c r="JP588" s="30"/>
      <c r="JQ588" s="30"/>
      <c r="JR588" s="30"/>
      <c r="JS588" s="30"/>
      <c r="JT588" s="30"/>
      <c r="JU588" s="30"/>
      <c r="JV588" s="30"/>
      <c r="JW588" s="30"/>
      <c r="JX588" s="30"/>
      <c r="JY588" s="30"/>
      <c r="JZ588" s="30"/>
      <c r="KA588" s="30"/>
      <c r="KB588" s="30"/>
      <c r="KC588" s="30"/>
      <c r="KD588" s="30"/>
      <c r="KE588" s="30"/>
      <c r="KF588" s="30"/>
      <c r="KG588" s="30"/>
      <c r="KH588" s="30"/>
      <c r="KI588" s="30"/>
      <c r="KJ588" s="30"/>
      <c r="KK588" s="30"/>
      <c r="KL588" s="30"/>
      <c r="KM588" s="30"/>
      <c r="KN588" s="30"/>
      <c r="KO588" s="30"/>
      <c r="KP588" s="30"/>
      <c r="KQ588" s="30"/>
      <c r="KR588" s="30"/>
      <c r="KS588" s="30"/>
      <c r="KT588" s="30"/>
      <c r="KU588" s="30"/>
      <c r="KV588" s="30"/>
      <c r="KW588" s="30"/>
      <c r="KX588" s="30"/>
      <c r="KY588" s="30"/>
      <c r="KZ588" s="30"/>
      <c r="LA588" s="30"/>
      <c r="LB588" s="30"/>
      <c r="LC588" s="30"/>
      <c r="LD588" s="30"/>
      <c r="LE588" s="30"/>
      <c r="LF588" s="30"/>
      <c r="LG588" s="30"/>
      <c r="LH588" s="30"/>
      <c r="LI588" s="30"/>
      <c r="LJ588" s="30"/>
      <c r="LK588" s="30"/>
      <c r="LL588" s="30"/>
      <c r="LM588" s="30"/>
      <c r="LN588" s="30"/>
      <c r="LO588" s="30"/>
      <c r="LP588" s="30"/>
      <c r="LQ588" s="30"/>
      <c r="LR588" s="30"/>
      <c r="LS588" s="30"/>
      <c r="LT588" s="30"/>
    </row>
    <row r="589" spans="1:339" s="31" customFormat="1" ht="141.75" x14ac:dyDescent="0.25">
      <c r="A589" s="662" t="str">
        <f>CONCATENATE(MUEBLES2[[#This Row],[No..]],"-",MUEBLES2[[#This Row],[No. Area ]],"-",MUEBLES2[[#This Row],[No. Del Bien ]],"-",MUEBLES2[[#This Row],[No. Consecutivo del Bien ]],"-",MUEBLES2[[#This Row],[No. de inventario]])</f>
        <v>01-33-161-001-0584</v>
      </c>
      <c r="B589" s="495"/>
      <c r="C589" s="495" t="s">
        <v>7307</v>
      </c>
      <c r="D589" s="494" t="s">
        <v>4060</v>
      </c>
      <c r="E589" s="495" t="str">
        <f>VLOOKUP(MUEBLES2[[#This Row],[No..]],EDIFICIOS[],2,FALSE)</f>
        <v>PALACIO MUNICIPAL</v>
      </c>
      <c r="F589" s="495" t="str">
        <f>VLOOKUP(MUEBLES2[[#This Row],[No..]],EDIFICIOS[],3,FALSE)</f>
        <v>PALACIO MUNICIPAL, S/N, COLONIA CENTRO</v>
      </c>
      <c r="G589" s="496" t="s">
        <v>4278</v>
      </c>
      <c r="H589" s="494" t="str">
        <f>VLOOKUP(MUEBLES2[[#This Row],[No. Area ]],AREAS[],2,FALSE)</f>
        <v xml:space="preserve">ATENCION A PERSONAS MIGRANTES </v>
      </c>
      <c r="I589" s="496" t="str">
        <f>VLOOKUP(MUEBLES2[[#This Row],[No. Area ]],AREAS[],5,FALSE)</f>
        <v>C. EMMA AGUILAR MARTÍNEZ</v>
      </c>
      <c r="J589" s="496">
        <v>94</v>
      </c>
      <c r="K589" s="494" t="str">
        <f>VLOOKUP(MUEBLES2[[#This Row],[Núm. De nomina]],PERSONAL[],2,FALSE)</f>
        <v>C. EMMA AGUILAR MARTÍNEZ</v>
      </c>
      <c r="L589" s="496" t="str">
        <f>VLOOKUP(MUEBLES2[[#This Row],[Núm. De nomina]],PERSONAL[],3,FALSE)</f>
        <v>TITULAR</v>
      </c>
      <c r="M589" s="494" t="s">
        <v>4793</v>
      </c>
      <c r="N589" s="529" t="s">
        <v>4692</v>
      </c>
      <c r="O589" s="497" t="str">
        <f>VLOOKUP(MUEBLES2[[#This Row],[No. Del Bien ]],BIENES[],2,FALSE)</f>
        <v xml:space="preserve">JUEGO DE MESA TIPO PORTAFOLIO </v>
      </c>
      <c r="P589" s="499" t="s">
        <v>3754</v>
      </c>
      <c r="Q589" s="529" t="s">
        <v>5526</v>
      </c>
      <c r="R589" s="494" t="s">
        <v>557</v>
      </c>
      <c r="S589" s="494" t="s">
        <v>557</v>
      </c>
      <c r="T589" s="494" t="s">
        <v>557</v>
      </c>
      <c r="U589" s="494"/>
      <c r="V589" s="532">
        <v>44378</v>
      </c>
      <c r="W589" s="528"/>
      <c r="X589" s="528"/>
      <c r="Y589" s="528"/>
      <c r="Z589" s="510" t="s">
        <v>1405</v>
      </c>
      <c r="AA589" s="510"/>
      <c r="AB589" s="702">
        <v>6148</v>
      </c>
      <c r="AC589" s="600">
        <v>2</v>
      </c>
      <c r="AD589" s="30"/>
      <c r="AE589" s="30"/>
      <c r="AF589" s="30"/>
      <c r="AG589" s="30"/>
      <c r="AH589" s="30"/>
      <c r="AI589" s="30"/>
      <c r="AJ589" s="30"/>
      <c r="AK589" s="30"/>
      <c r="AL589" s="30"/>
      <c r="AM589" s="30"/>
      <c r="AN589" s="30"/>
      <c r="AO589" s="30"/>
      <c r="AP589" s="30"/>
      <c r="AQ589" s="30"/>
      <c r="AR589" s="30"/>
      <c r="AS589" s="30"/>
      <c r="AT589" s="30"/>
      <c r="AU589" s="30"/>
      <c r="AV589" s="30"/>
      <c r="AW589" s="30"/>
      <c r="AX589" s="30"/>
      <c r="AY589" s="30"/>
      <c r="AZ589" s="30"/>
      <c r="BA589" s="30"/>
      <c r="BB589" s="30"/>
      <c r="BC589" s="30"/>
      <c r="BD589" s="30"/>
      <c r="BE589" s="30"/>
      <c r="BF589" s="30"/>
      <c r="BG589" s="30"/>
      <c r="BH589" s="30"/>
      <c r="BI589" s="30"/>
      <c r="BJ589" s="30"/>
      <c r="BK589" s="30"/>
      <c r="BL589" s="30"/>
      <c r="BM589" s="30"/>
      <c r="BN589" s="30"/>
      <c r="BO589" s="30"/>
      <c r="BP589" s="30"/>
      <c r="BQ589" s="30"/>
      <c r="BR589" s="30"/>
      <c r="BS589" s="30"/>
      <c r="BT589" s="30"/>
      <c r="BU589" s="30"/>
      <c r="BV589" s="30"/>
      <c r="BW589" s="30"/>
      <c r="BX589" s="30"/>
      <c r="BY589" s="30"/>
      <c r="BZ589" s="30"/>
      <c r="CA589" s="30"/>
      <c r="CB589" s="30"/>
      <c r="CC589" s="30"/>
      <c r="CD589" s="30"/>
      <c r="CE589" s="30"/>
      <c r="CF589" s="30"/>
      <c r="CG589" s="30"/>
      <c r="CH589" s="30"/>
      <c r="CI589" s="30"/>
      <c r="CJ589" s="30"/>
      <c r="CK589" s="30"/>
      <c r="CL589" s="30"/>
      <c r="CM589" s="30"/>
      <c r="CN589" s="30"/>
      <c r="CO589" s="30"/>
      <c r="CP589" s="30"/>
      <c r="CQ589" s="30"/>
      <c r="CR589" s="30"/>
      <c r="CS589" s="30"/>
      <c r="CT589" s="30"/>
      <c r="CU589" s="30"/>
      <c r="CV589" s="30"/>
      <c r="CW589" s="30"/>
      <c r="CX589" s="30"/>
      <c r="CY589" s="30"/>
      <c r="CZ589" s="30"/>
      <c r="DA589" s="30"/>
      <c r="DB589" s="30"/>
      <c r="DC589" s="30"/>
      <c r="DD589" s="30"/>
      <c r="DE589" s="30"/>
      <c r="DF589" s="30"/>
      <c r="DG589" s="30"/>
      <c r="DH589" s="30"/>
      <c r="DI589" s="30"/>
      <c r="DJ589" s="30"/>
      <c r="DK589" s="30"/>
      <c r="DL589" s="30"/>
      <c r="DM589" s="30"/>
      <c r="DN589" s="30"/>
      <c r="DO589" s="30"/>
      <c r="DP589" s="30"/>
      <c r="DQ589" s="30"/>
      <c r="DR589" s="30"/>
      <c r="DS589" s="30"/>
      <c r="DT589" s="30"/>
      <c r="DU589" s="30"/>
      <c r="DV589" s="30"/>
      <c r="DW589" s="30"/>
      <c r="DX589" s="30"/>
      <c r="DY589" s="30"/>
      <c r="DZ589" s="30"/>
      <c r="EA589" s="30"/>
      <c r="EB589" s="30"/>
      <c r="EC589" s="30"/>
      <c r="ED589" s="30"/>
      <c r="EE589" s="30"/>
      <c r="EF589" s="30"/>
      <c r="EG589" s="30"/>
      <c r="EH589" s="30"/>
      <c r="EI589" s="30"/>
      <c r="EJ589" s="30"/>
      <c r="EK589" s="30"/>
      <c r="EL589" s="30"/>
      <c r="EM589" s="30"/>
      <c r="EN589" s="30"/>
      <c r="EO589" s="30"/>
      <c r="EP589" s="30"/>
      <c r="EQ589" s="30"/>
      <c r="ER589" s="30"/>
      <c r="ES589" s="30"/>
      <c r="ET589" s="30"/>
      <c r="EU589" s="30"/>
      <c r="EV589" s="30"/>
      <c r="EW589" s="30"/>
      <c r="EX589" s="30"/>
      <c r="EY589" s="30"/>
      <c r="EZ589" s="30"/>
      <c r="FA589" s="30"/>
      <c r="FB589" s="30"/>
      <c r="FC589" s="30"/>
      <c r="FD589" s="30"/>
      <c r="FE589" s="30"/>
      <c r="FF589" s="30"/>
      <c r="FG589" s="30"/>
      <c r="FH589" s="30"/>
      <c r="FI589" s="30"/>
      <c r="FJ589" s="30"/>
      <c r="FK589" s="30"/>
      <c r="FL589" s="30"/>
      <c r="FM589" s="30"/>
      <c r="FN589" s="30"/>
      <c r="FO589" s="30"/>
      <c r="FP589" s="30"/>
      <c r="FQ589" s="30"/>
      <c r="FR589" s="30"/>
      <c r="FS589" s="30"/>
      <c r="FT589" s="30"/>
      <c r="FU589" s="30"/>
      <c r="FV589" s="30"/>
      <c r="FW589" s="30"/>
      <c r="FX589" s="30"/>
      <c r="FY589" s="30"/>
      <c r="FZ589" s="30"/>
      <c r="GA589" s="30"/>
      <c r="GB589" s="30"/>
      <c r="GC589" s="30"/>
      <c r="GD589" s="30"/>
      <c r="GE589" s="30"/>
      <c r="GF589" s="30"/>
      <c r="GG589" s="30"/>
      <c r="GH589" s="30"/>
      <c r="GI589" s="30"/>
      <c r="GJ589" s="30"/>
      <c r="GK589" s="30"/>
      <c r="GL589" s="30"/>
      <c r="GM589" s="30"/>
      <c r="GN589" s="30"/>
      <c r="GO589" s="30"/>
      <c r="GP589" s="30"/>
      <c r="GQ589" s="30"/>
      <c r="GR589" s="30"/>
      <c r="GS589" s="30"/>
      <c r="GT589" s="30"/>
      <c r="GU589" s="30"/>
      <c r="GV589" s="30"/>
      <c r="GW589" s="30"/>
      <c r="GX589" s="30"/>
      <c r="GY589" s="30"/>
      <c r="GZ589" s="30"/>
      <c r="HA589" s="30"/>
      <c r="HB589" s="30"/>
      <c r="HC589" s="30"/>
      <c r="HD589" s="30"/>
      <c r="HE589" s="30"/>
      <c r="HF589" s="30"/>
      <c r="HG589" s="30"/>
      <c r="HH589" s="30"/>
      <c r="HI589" s="30"/>
      <c r="HJ589" s="30"/>
      <c r="HK589" s="30"/>
      <c r="HL589" s="30"/>
      <c r="HM589" s="30"/>
      <c r="HN589" s="30"/>
      <c r="HO589" s="30"/>
      <c r="HP589" s="30"/>
      <c r="HQ589" s="30"/>
      <c r="HR589" s="30"/>
      <c r="HS589" s="30"/>
      <c r="HT589" s="30"/>
      <c r="HU589" s="30"/>
      <c r="HV589" s="30"/>
      <c r="HW589" s="30"/>
      <c r="HX589" s="30"/>
      <c r="HY589" s="30"/>
      <c r="HZ589" s="30"/>
      <c r="IA589" s="30"/>
      <c r="IB589" s="30"/>
      <c r="IC589" s="30"/>
      <c r="ID589" s="30"/>
      <c r="IE589" s="30"/>
      <c r="IF589" s="30"/>
      <c r="IG589" s="30"/>
      <c r="IH589" s="30"/>
      <c r="II589" s="30"/>
      <c r="IJ589" s="30"/>
      <c r="IK589" s="30"/>
      <c r="IL589" s="30"/>
      <c r="IM589" s="30"/>
      <c r="IN589" s="30"/>
      <c r="IO589" s="30"/>
      <c r="IP589" s="30"/>
      <c r="IQ589" s="30"/>
      <c r="IR589" s="30"/>
      <c r="IS589" s="30"/>
      <c r="IT589" s="30"/>
      <c r="IU589" s="30"/>
      <c r="IV589" s="30"/>
      <c r="IW589" s="30"/>
      <c r="IX589" s="30"/>
      <c r="IY589" s="30"/>
      <c r="IZ589" s="30"/>
      <c r="JA589" s="30"/>
      <c r="JB589" s="30"/>
      <c r="JC589" s="30"/>
      <c r="JD589" s="30"/>
      <c r="JE589" s="30"/>
      <c r="JF589" s="30"/>
      <c r="JG589" s="30"/>
      <c r="JH589" s="30"/>
      <c r="JI589" s="30"/>
      <c r="JJ589" s="30"/>
      <c r="JK589" s="30"/>
      <c r="JL589" s="30"/>
      <c r="JM589" s="30"/>
      <c r="JN589" s="30"/>
      <c r="JO589" s="30"/>
      <c r="JP589" s="30"/>
      <c r="JQ589" s="30"/>
      <c r="JR589" s="30"/>
      <c r="JS589" s="30"/>
      <c r="JT589" s="30"/>
      <c r="JU589" s="30"/>
      <c r="JV589" s="30"/>
      <c r="JW589" s="30"/>
      <c r="JX589" s="30"/>
      <c r="JY589" s="30"/>
      <c r="JZ589" s="30"/>
      <c r="KA589" s="30"/>
      <c r="KB589" s="30"/>
      <c r="KC589" s="30"/>
      <c r="KD589" s="30"/>
      <c r="KE589" s="30"/>
      <c r="KF589" s="30"/>
      <c r="KG589" s="30"/>
      <c r="KH589" s="30"/>
      <c r="KI589" s="30"/>
      <c r="KJ589" s="30"/>
      <c r="KK589" s="30"/>
      <c r="KL589" s="30"/>
      <c r="KM589" s="30"/>
      <c r="KN589" s="30"/>
      <c r="KO589" s="30"/>
      <c r="KP589" s="30"/>
      <c r="KQ589" s="30"/>
      <c r="KR589" s="30"/>
      <c r="KS589" s="30"/>
      <c r="KT589" s="30"/>
      <c r="KU589" s="30"/>
      <c r="KV589" s="30"/>
      <c r="KW589" s="30"/>
      <c r="KX589" s="30"/>
      <c r="KY589" s="30"/>
      <c r="KZ589" s="30"/>
      <c r="LA589" s="30"/>
      <c r="LB589" s="30"/>
      <c r="LC589" s="30"/>
      <c r="LD589" s="30"/>
      <c r="LE589" s="30"/>
      <c r="LF589" s="30"/>
      <c r="LG589" s="30"/>
      <c r="LH589" s="30"/>
      <c r="LI589" s="30"/>
      <c r="LJ589" s="30"/>
      <c r="LK589" s="30"/>
      <c r="LL589" s="30"/>
      <c r="LM589" s="30"/>
      <c r="LN589" s="30"/>
      <c r="LO589" s="30"/>
      <c r="LP589" s="30"/>
      <c r="LQ589" s="30"/>
      <c r="LR589" s="30"/>
      <c r="LS589" s="30"/>
      <c r="LT589" s="30"/>
    </row>
    <row r="590" spans="1:339" s="31" customFormat="1" ht="126" x14ac:dyDescent="0.25">
      <c r="A590" s="662" t="str">
        <f>CONCATENATE(MUEBLES2[[#This Row],[No..]],"-",MUEBLES2[[#This Row],[No. Area ]],"-",MUEBLES2[[#This Row],[No. Del Bien ]],"-",MUEBLES2[[#This Row],[No. Consecutivo del Bien ]],"-",MUEBLES2[[#This Row],[No. de inventario]])</f>
        <v>01-33-247-001-0585</v>
      </c>
      <c r="B590" s="495"/>
      <c r="C590" s="495" t="s">
        <v>7308</v>
      </c>
      <c r="D590" s="494" t="s">
        <v>4060</v>
      </c>
      <c r="E590" s="495" t="str">
        <f>VLOOKUP(MUEBLES2[[#This Row],[No..]],EDIFICIOS[],2,FALSE)</f>
        <v>PALACIO MUNICIPAL</v>
      </c>
      <c r="F590" s="495" t="str">
        <f>VLOOKUP(MUEBLES2[[#This Row],[No..]],EDIFICIOS[],3,FALSE)</f>
        <v>PALACIO MUNICIPAL, S/N, COLONIA CENTRO</v>
      </c>
      <c r="G590" s="496" t="s">
        <v>4278</v>
      </c>
      <c r="H590" s="494" t="str">
        <f>VLOOKUP(MUEBLES2[[#This Row],[No. Area ]],AREAS[],2,FALSE)</f>
        <v xml:space="preserve">ATENCION A PERSONAS MIGRANTES </v>
      </c>
      <c r="I590" s="496" t="str">
        <f>VLOOKUP(MUEBLES2[[#This Row],[No. Area ]],AREAS[],5,FALSE)</f>
        <v>C. EMMA AGUILAR MARTÍNEZ</v>
      </c>
      <c r="J590" s="496">
        <v>94</v>
      </c>
      <c r="K590" s="494" t="str">
        <f>VLOOKUP(MUEBLES2[[#This Row],[Núm. De nomina]],PERSONAL[],2,FALSE)</f>
        <v>C. EMMA AGUILAR MARTÍNEZ</v>
      </c>
      <c r="L590" s="496" t="str">
        <f>VLOOKUP(MUEBLES2[[#This Row],[Núm. De nomina]],PERSONAL[],3,FALSE)</f>
        <v>TITULAR</v>
      </c>
      <c r="M590" s="494" t="s">
        <v>4880</v>
      </c>
      <c r="N590" s="529" t="s">
        <v>4692</v>
      </c>
      <c r="O590" s="497" t="str">
        <f>VLOOKUP(MUEBLES2[[#This Row],[No. Del Bien ]],BIENES[],2,FALSE)</f>
        <v>PORTA BANNER</v>
      </c>
      <c r="P590" s="499" t="s">
        <v>1747</v>
      </c>
      <c r="Q590" s="529" t="s">
        <v>5527</v>
      </c>
      <c r="R590" s="494" t="s">
        <v>557</v>
      </c>
      <c r="S590" s="494" t="s">
        <v>557</v>
      </c>
      <c r="T590" s="494" t="s">
        <v>557</v>
      </c>
      <c r="U590" s="494"/>
      <c r="V590" s="532">
        <v>44378</v>
      </c>
      <c r="W590" s="528"/>
      <c r="X590" s="528"/>
      <c r="Y590" s="528"/>
      <c r="Z590" s="510" t="s">
        <v>41</v>
      </c>
      <c r="AA590" s="510"/>
      <c r="AB590" s="702">
        <v>232</v>
      </c>
      <c r="AC590" s="600">
        <v>2</v>
      </c>
      <c r="AD590" s="30"/>
      <c r="AE590" s="30"/>
      <c r="AF590" s="30"/>
      <c r="AG590" s="30"/>
      <c r="AH590" s="30"/>
      <c r="AI590" s="30"/>
      <c r="AJ590" s="30"/>
      <c r="AK590" s="30"/>
      <c r="AL590" s="30"/>
      <c r="AM590" s="30"/>
      <c r="AN590" s="30"/>
      <c r="AO590" s="30"/>
      <c r="AP590" s="30"/>
      <c r="AQ590" s="30"/>
      <c r="AR590" s="30"/>
      <c r="AS590" s="30"/>
      <c r="AT590" s="30"/>
      <c r="AU590" s="30"/>
      <c r="AV590" s="30"/>
      <c r="AW590" s="30"/>
      <c r="AX590" s="30"/>
      <c r="AY590" s="30"/>
      <c r="AZ590" s="30"/>
      <c r="BA590" s="30"/>
      <c r="BB590" s="30"/>
      <c r="BC590" s="30"/>
      <c r="BD590" s="30"/>
      <c r="BE590" s="30"/>
      <c r="BF590" s="30"/>
      <c r="BG590" s="30"/>
      <c r="BH590" s="30"/>
      <c r="BI590" s="30"/>
      <c r="BJ590" s="30"/>
      <c r="BK590" s="30"/>
      <c r="BL590" s="30"/>
      <c r="BM590" s="30"/>
      <c r="BN590" s="30"/>
      <c r="BO590" s="30"/>
      <c r="BP590" s="30"/>
      <c r="BQ590" s="30"/>
      <c r="BR590" s="30"/>
      <c r="BS590" s="30"/>
      <c r="BT590" s="30"/>
      <c r="BU590" s="30"/>
      <c r="BV590" s="30"/>
      <c r="BW590" s="30"/>
      <c r="BX590" s="30"/>
      <c r="BY590" s="30"/>
      <c r="BZ590" s="30"/>
      <c r="CA590" s="30"/>
      <c r="CB590" s="30"/>
      <c r="CC590" s="30"/>
      <c r="CD590" s="30"/>
      <c r="CE590" s="30"/>
      <c r="CF590" s="30"/>
      <c r="CG590" s="30"/>
      <c r="CH590" s="30"/>
      <c r="CI590" s="30"/>
      <c r="CJ590" s="30"/>
      <c r="CK590" s="30"/>
      <c r="CL590" s="30"/>
      <c r="CM590" s="30"/>
      <c r="CN590" s="30"/>
      <c r="CO590" s="30"/>
      <c r="CP590" s="30"/>
      <c r="CQ590" s="30"/>
      <c r="CR590" s="30"/>
      <c r="CS590" s="30"/>
      <c r="CT590" s="30"/>
      <c r="CU590" s="30"/>
      <c r="CV590" s="30"/>
      <c r="CW590" s="30"/>
      <c r="CX590" s="30"/>
      <c r="CY590" s="30"/>
      <c r="CZ590" s="30"/>
      <c r="DA590" s="30"/>
      <c r="DB590" s="30"/>
      <c r="DC590" s="30"/>
      <c r="DD590" s="30"/>
      <c r="DE590" s="30"/>
      <c r="DF590" s="30"/>
      <c r="DG590" s="30"/>
      <c r="DH590" s="30"/>
      <c r="DI590" s="30"/>
      <c r="DJ590" s="30"/>
      <c r="DK590" s="30"/>
      <c r="DL590" s="30"/>
      <c r="DM590" s="30"/>
      <c r="DN590" s="30"/>
      <c r="DO590" s="30"/>
      <c r="DP590" s="30"/>
      <c r="DQ590" s="30"/>
      <c r="DR590" s="30"/>
      <c r="DS590" s="30"/>
      <c r="DT590" s="30"/>
      <c r="DU590" s="30"/>
      <c r="DV590" s="30"/>
      <c r="DW590" s="30"/>
      <c r="DX590" s="30"/>
      <c r="DY590" s="30"/>
      <c r="DZ590" s="30"/>
      <c r="EA590" s="30"/>
      <c r="EB590" s="30"/>
      <c r="EC590" s="30"/>
      <c r="ED590" s="30"/>
      <c r="EE590" s="30"/>
      <c r="EF590" s="30"/>
      <c r="EG590" s="30"/>
      <c r="EH590" s="30"/>
      <c r="EI590" s="30"/>
      <c r="EJ590" s="30"/>
      <c r="EK590" s="30"/>
      <c r="EL590" s="30"/>
      <c r="EM590" s="30"/>
      <c r="EN590" s="30"/>
      <c r="EO590" s="30"/>
      <c r="EP590" s="30"/>
      <c r="EQ590" s="30"/>
      <c r="ER590" s="30"/>
      <c r="ES590" s="30"/>
      <c r="ET590" s="30"/>
      <c r="EU590" s="30"/>
      <c r="EV590" s="30"/>
      <c r="EW590" s="30"/>
      <c r="EX590" s="30"/>
      <c r="EY590" s="30"/>
      <c r="EZ590" s="30"/>
      <c r="FA590" s="30"/>
      <c r="FB590" s="30"/>
      <c r="FC590" s="30"/>
      <c r="FD590" s="30"/>
      <c r="FE590" s="30"/>
      <c r="FF590" s="30"/>
      <c r="FG590" s="30"/>
      <c r="FH590" s="30"/>
      <c r="FI590" s="30"/>
      <c r="FJ590" s="30"/>
      <c r="FK590" s="30"/>
      <c r="FL590" s="30"/>
      <c r="FM590" s="30"/>
      <c r="FN590" s="30"/>
      <c r="FO590" s="30"/>
      <c r="FP590" s="30"/>
      <c r="FQ590" s="30"/>
      <c r="FR590" s="30"/>
      <c r="FS590" s="30"/>
      <c r="FT590" s="30"/>
      <c r="FU590" s="30"/>
      <c r="FV590" s="30"/>
      <c r="FW590" s="30"/>
      <c r="FX590" s="30"/>
      <c r="FY590" s="30"/>
      <c r="FZ590" s="30"/>
      <c r="GA590" s="30"/>
      <c r="GB590" s="30"/>
      <c r="GC590" s="30"/>
      <c r="GD590" s="30"/>
      <c r="GE590" s="30"/>
      <c r="GF590" s="30"/>
      <c r="GG590" s="30"/>
      <c r="GH590" s="30"/>
      <c r="GI590" s="30"/>
      <c r="GJ590" s="30"/>
      <c r="GK590" s="30"/>
      <c r="GL590" s="30"/>
      <c r="GM590" s="30"/>
      <c r="GN590" s="30"/>
      <c r="GO590" s="30"/>
      <c r="GP590" s="30"/>
      <c r="GQ590" s="30"/>
      <c r="GR590" s="30"/>
      <c r="GS590" s="30"/>
      <c r="GT590" s="30"/>
      <c r="GU590" s="30"/>
      <c r="GV590" s="30"/>
      <c r="GW590" s="30"/>
      <c r="GX590" s="30"/>
      <c r="GY590" s="30"/>
      <c r="GZ590" s="30"/>
      <c r="HA590" s="30"/>
      <c r="HB590" s="30"/>
      <c r="HC590" s="30"/>
      <c r="HD590" s="30"/>
      <c r="HE590" s="30"/>
      <c r="HF590" s="30"/>
      <c r="HG590" s="30"/>
      <c r="HH590" s="30"/>
      <c r="HI590" s="30"/>
      <c r="HJ590" s="30"/>
      <c r="HK590" s="30"/>
      <c r="HL590" s="30"/>
      <c r="HM590" s="30"/>
      <c r="HN590" s="30"/>
      <c r="HO590" s="30"/>
      <c r="HP590" s="30"/>
      <c r="HQ590" s="30"/>
      <c r="HR590" s="30"/>
      <c r="HS590" s="30"/>
      <c r="HT590" s="30"/>
      <c r="HU590" s="30"/>
      <c r="HV590" s="30"/>
      <c r="HW590" s="30"/>
      <c r="HX590" s="30"/>
      <c r="HY590" s="30"/>
      <c r="HZ590" s="30"/>
      <c r="IA590" s="30"/>
      <c r="IB590" s="30"/>
      <c r="IC590" s="30"/>
      <c r="ID590" s="30"/>
      <c r="IE590" s="30"/>
      <c r="IF590" s="30"/>
      <c r="IG590" s="30"/>
      <c r="IH590" s="30"/>
      <c r="II590" s="30"/>
      <c r="IJ590" s="30"/>
      <c r="IK590" s="30"/>
      <c r="IL590" s="30"/>
      <c r="IM590" s="30"/>
      <c r="IN590" s="30"/>
      <c r="IO590" s="30"/>
      <c r="IP590" s="30"/>
      <c r="IQ590" s="30"/>
      <c r="IR590" s="30"/>
      <c r="IS590" s="30"/>
      <c r="IT590" s="30"/>
      <c r="IU590" s="30"/>
      <c r="IV590" s="30"/>
      <c r="IW590" s="30"/>
      <c r="IX590" s="30"/>
      <c r="IY590" s="30"/>
      <c r="IZ590" s="30"/>
      <c r="JA590" s="30"/>
      <c r="JB590" s="30"/>
      <c r="JC590" s="30"/>
      <c r="JD590" s="30"/>
      <c r="JE590" s="30"/>
      <c r="JF590" s="30"/>
      <c r="JG590" s="30"/>
      <c r="JH590" s="30"/>
      <c r="JI590" s="30"/>
      <c r="JJ590" s="30"/>
      <c r="JK590" s="30"/>
      <c r="JL590" s="30"/>
      <c r="JM590" s="30"/>
      <c r="JN590" s="30"/>
      <c r="JO590" s="30"/>
      <c r="JP590" s="30"/>
      <c r="JQ590" s="30"/>
      <c r="JR590" s="30"/>
      <c r="JS590" s="30"/>
      <c r="JT590" s="30"/>
      <c r="JU590" s="30"/>
      <c r="JV590" s="30"/>
      <c r="JW590" s="30"/>
      <c r="JX590" s="30"/>
      <c r="JY590" s="30"/>
      <c r="JZ590" s="30"/>
      <c r="KA590" s="30"/>
      <c r="KB590" s="30"/>
      <c r="KC590" s="30"/>
      <c r="KD590" s="30"/>
      <c r="KE590" s="30"/>
      <c r="KF590" s="30"/>
      <c r="KG590" s="30"/>
      <c r="KH590" s="30"/>
      <c r="KI590" s="30"/>
      <c r="KJ590" s="30"/>
      <c r="KK590" s="30"/>
      <c r="KL590" s="30"/>
      <c r="KM590" s="30"/>
      <c r="KN590" s="30"/>
      <c r="KO590" s="30"/>
      <c r="KP590" s="30"/>
      <c r="KQ590" s="30"/>
      <c r="KR590" s="30"/>
      <c r="KS590" s="30"/>
      <c r="KT590" s="30"/>
      <c r="KU590" s="30"/>
      <c r="KV590" s="30"/>
      <c r="KW590" s="30"/>
      <c r="KX590" s="30"/>
      <c r="KY590" s="30"/>
      <c r="KZ590" s="30"/>
      <c r="LA590" s="30"/>
      <c r="LB590" s="30"/>
      <c r="LC590" s="30"/>
      <c r="LD590" s="30"/>
      <c r="LE590" s="30"/>
      <c r="LF590" s="30"/>
      <c r="LG590" s="30"/>
      <c r="LH590" s="30"/>
      <c r="LI590" s="30"/>
      <c r="LJ590" s="30"/>
      <c r="LK590" s="30"/>
      <c r="LL590" s="30"/>
      <c r="LM590" s="30"/>
      <c r="LN590" s="30"/>
      <c r="LO590" s="30"/>
      <c r="LP590" s="30"/>
      <c r="LQ590" s="30"/>
      <c r="LR590" s="30"/>
      <c r="LS590" s="30"/>
      <c r="LT590" s="30"/>
    </row>
    <row r="591" spans="1:339" s="31" customFormat="1" ht="126" x14ac:dyDescent="0.25">
      <c r="A591" s="662" t="str">
        <f>CONCATENATE(MUEBLES2[[#This Row],[No..]],"-",MUEBLES2[[#This Row],[No. Area ]],"-",MUEBLES2[[#This Row],[No. Del Bien ]],"-",MUEBLES2[[#This Row],[No. Consecutivo del Bien ]],"-",MUEBLES2[[#This Row],[No. de inventario]])</f>
        <v>01-44-119-001-0586</v>
      </c>
      <c r="B591" s="495"/>
      <c r="C591" s="495" t="s">
        <v>7309</v>
      </c>
      <c r="D591" s="494" t="s">
        <v>4060</v>
      </c>
      <c r="E591" s="495" t="str">
        <f>VLOOKUP(MUEBLES2[[#This Row],[No..]],EDIFICIOS[],2,FALSE)</f>
        <v>PALACIO MUNICIPAL</v>
      </c>
      <c r="F591" s="495" t="str">
        <f>VLOOKUP(MUEBLES2[[#This Row],[No..]],EDIFICIOS[],3,FALSE)</f>
        <v>PALACIO MUNICIPAL, S/N, COLONIA CENTRO</v>
      </c>
      <c r="G591" s="496" t="s">
        <v>4289</v>
      </c>
      <c r="H591" s="494" t="str">
        <f>VLOOKUP(MUEBLES2[[#This Row],[No. Area ]],AREAS[],2,FALSE)</f>
        <v>SEGURIDAD PÚBLICA Y TRÁNSITO MUNICIPAL</v>
      </c>
      <c r="I591" s="496" t="str">
        <f>VLOOKUP(MUEBLES2[[#This Row],[No. Area ]],AREAS[],5,FALSE)</f>
        <v>LIC. MIGUEL ÁNGEL ALDANA  CANO</v>
      </c>
      <c r="J591" s="496" t="s">
        <v>4060</v>
      </c>
      <c r="K591" s="494" t="str">
        <f>VLOOKUP(MUEBLES2[[#This Row],[Núm. De nomina]],PERSONAL[],2,FALSE)</f>
        <v>LIC. MIGUEL ÁNGEL ALDANA  CANO</v>
      </c>
      <c r="L591" s="496" t="str">
        <f>VLOOKUP(MUEBLES2[[#This Row],[Núm. De nomina]],PERSONAL[],3,FALSE)</f>
        <v xml:space="preserve">TITULAR </v>
      </c>
      <c r="M591" s="494" t="s">
        <v>4313</v>
      </c>
      <c r="N591" s="529" t="s">
        <v>4692</v>
      </c>
      <c r="O591" s="497" t="str">
        <f>VLOOKUP(MUEBLES2[[#This Row],[No. Del Bien ]],BIENES[],2,FALSE)</f>
        <v>ESPOSAS METÁLICAS</v>
      </c>
      <c r="P591" s="499" t="s">
        <v>1748</v>
      </c>
      <c r="Q591" s="529" t="s">
        <v>5528</v>
      </c>
      <c r="R591" s="494" t="s">
        <v>557</v>
      </c>
      <c r="S591" s="494" t="s">
        <v>557</v>
      </c>
      <c r="T591" s="494" t="s">
        <v>557</v>
      </c>
      <c r="U591" s="495" t="s">
        <v>1749</v>
      </c>
      <c r="V591" s="705"/>
      <c r="W591" s="528"/>
      <c r="X591" s="528"/>
      <c r="Y591" s="528"/>
      <c r="Z591" s="495" t="s">
        <v>1405</v>
      </c>
      <c r="AA591" s="538"/>
      <c r="AB591" s="702">
        <v>12500</v>
      </c>
      <c r="AC591" s="600"/>
      <c r="AD591" s="30"/>
      <c r="AE591" s="30"/>
      <c r="AF591" s="30"/>
      <c r="AG591" s="30"/>
      <c r="AH591" s="30"/>
      <c r="AI591" s="30"/>
      <c r="AJ591" s="30"/>
      <c r="AK591" s="30"/>
      <c r="AL591" s="30"/>
      <c r="AM591" s="30"/>
      <c r="AN591" s="30"/>
      <c r="AO591" s="30"/>
      <c r="AP591" s="30"/>
      <c r="AQ591" s="30"/>
      <c r="AR591" s="30"/>
      <c r="AS591" s="30"/>
      <c r="AT591" s="30"/>
      <c r="AU591" s="30"/>
      <c r="AV591" s="30"/>
      <c r="AW591" s="30"/>
      <c r="AX591" s="30"/>
      <c r="AY591" s="30"/>
      <c r="AZ591" s="30"/>
      <c r="BA591" s="30"/>
      <c r="BB591" s="30"/>
      <c r="BC591" s="30"/>
      <c r="BD591" s="30"/>
      <c r="BE591" s="30"/>
      <c r="BF591" s="30"/>
      <c r="BG591" s="30"/>
      <c r="BH591" s="30"/>
      <c r="BI591" s="30"/>
      <c r="BJ591" s="30"/>
      <c r="BK591" s="30"/>
      <c r="BL591" s="30"/>
      <c r="BM591" s="30"/>
      <c r="BN591" s="30"/>
      <c r="BO591" s="30"/>
      <c r="BP591" s="30"/>
      <c r="BQ591" s="30"/>
      <c r="BR591" s="30"/>
      <c r="BS591" s="30"/>
      <c r="BT591" s="30"/>
      <c r="BU591" s="30"/>
      <c r="BV591" s="30"/>
      <c r="BW591" s="30"/>
      <c r="BX591" s="30"/>
      <c r="BY591" s="30"/>
      <c r="BZ591" s="30"/>
      <c r="CA591" s="30"/>
      <c r="CB591" s="30"/>
      <c r="CC591" s="30"/>
      <c r="CD591" s="30"/>
      <c r="CE591" s="30"/>
      <c r="CF591" s="30"/>
      <c r="CG591" s="30"/>
      <c r="CH591" s="30"/>
      <c r="CI591" s="30"/>
      <c r="CJ591" s="30"/>
      <c r="CK591" s="30"/>
      <c r="CL591" s="30"/>
      <c r="CM591" s="30"/>
      <c r="CN591" s="30"/>
      <c r="CO591" s="30"/>
      <c r="CP591" s="30"/>
      <c r="CQ591" s="30"/>
      <c r="CR591" s="30"/>
      <c r="CS591" s="30"/>
      <c r="CT591" s="30"/>
      <c r="CU591" s="30"/>
      <c r="CV591" s="30"/>
      <c r="CW591" s="30"/>
      <c r="CX591" s="30"/>
      <c r="CY591" s="30"/>
      <c r="CZ591" s="30"/>
      <c r="DA591" s="30"/>
      <c r="DB591" s="30"/>
      <c r="DC591" s="30"/>
      <c r="DD591" s="30"/>
      <c r="DE591" s="30"/>
      <c r="DF591" s="30"/>
      <c r="DG591" s="30"/>
      <c r="DH591" s="30"/>
      <c r="DI591" s="30"/>
      <c r="DJ591" s="30"/>
      <c r="DK591" s="30"/>
      <c r="DL591" s="30"/>
      <c r="DM591" s="30"/>
      <c r="DN591" s="30"/>
      <c r="DO591" s="30"/>
      <c r="DP591" s="30"/>
      <c r="DQ591" s="30"/>
      <c r="DR591" s="30"/>
      <c r="DS591" s="30"/>
      <c r="DT591" s="30"/>
      <c r="DU591" s="30"/>
      <c r="DV591" s="30"/>
      <c r="DW591" s="30"/>
      <c r="DX591" s="30"/>
      <c r="DY591" s="30"/>
      <c r="DZ591" s="30"/>
      <c r="EA591" s="30"/>
      <c r="EB591" s="30"/>
      <c r="EC591" s="30"/>
      <c r="ED591" s="30"/>
      <c r="EE591" s="30"/>
      <c r="EF591" s="30"/>
      <c r="EG591" s="30"/>
      <c r="EH591" s="30"/>
      <c r="EI591" s="30"/>
      <c r="EJ591" s="30"/>
      <c r="EK591" s="30"/>
      <c r="EL591" s="30"/>
      <c r="EM591" s="30"/>
      <c r="EN591" s="30"/>
      <c r="EO591" s="30"/>
      <c r="EP591" s="30"/>
      <c r="EQ591" s="30"/>
      <c r="ER591" s="30"/>
      <c r="ES591" s="30"/>
      <c r="ET591" s="30"/>
      <c r="EU591" s="30"/>
      <c r="EV591" s="30"/>
      <c r="EW591" s="30"/>
      <c r="EX591" s="30"/>
      <c r="EY591" s="30"/>
      <c r="EZ591" s="30"/>
      <c r="FA591" s="30"/>
      <c r="FB591" s="30"/>
      <c r="FC591" s="30"/>
      <c r="FD591" s="30"/>
      <c r="FE591" s="30"/>
      <c r="FF591" s="30"/>
      <c r="FG591" s="30"/>
      <c r="FH591" s="30"/>
      <c r="FI591" s="30"/>
      <c r="FJ591" s="30"/>
      <c r="FK591" s="30"/>
      <c r="FL591" s="30"/>
      <c r="FM591" s="30"/>
      <c r="FN591" s="30"/>
      <c r="FO591" s="30"/>
      <c r="FP591" s="30"/>
      <c r="FQ591" s="30"/>
      <c r="FR591" s="30"/>
      <c r="FS591" s="30"/>
      <c r="FT591" s="30"/>
      <c r="FU591" s="30"/>
      <c r="FV591" s="30"/>
      <c r="FW591" s="30"/>
      <c r="FX591" s="30"/>
      <c r="FY591" s="30"/>
      <c r="FZ591" s="30"/>
      <c r="GA591" s="30"/>
      <c r="GB591" s="30"/>
      <c r="GC591" s="30"/>
      <c r="GD591" s="30"/>
      <c r="GE591" s="30"/>
      <c r="GF591" s="30"/>
      <c r="GG591" s="30"/>
      <c r="GH591" s="30"/>
      <c r="GI591" s="30"/>
      <c r="GJ591" s="30"/>
      <c r="GK591" s="30"/>
      <c r="GL591" s="30"/>
      <c r="GM591" s="30"/>
      <c r="GN591" s="30"/>
      <c r="GO591" s="30"/>
      <c r="GP591" s="30"/>
      <c r="GQ591" s="30"/>
      <c r="GR591" s="30"/>
      <c r="GS591" s="30"/>
      <c r="GT591" s="30"/>
      <c r="GU591" s="30"/>
      <c r="GV591" s="30"/>
      <c r="GW591" s="30"/>
      <c r="GX591" s="30"/>
      <c r="GY591" s="30"/>
      <c r="GZ591" s="30"/>
      <c r="HA591" s="30"/>
      <c r="HB591" s="30"/>
      <c r="HC591" s="30"/>
      <c r="HD591" s="30"/>
      <c r="HE591" s="30"/>
      <c r="HF591" s="30"/>
      <c r="HG591" s="30"/>
      <c r="HH591" s="30"/>
      <c r="HI591" s="30"/>
      <c r="HJ591" s="30"/>
      <c r="HK591" s="30"/>
      <c r="HL591" s="30"/>
      <c r="HM591" s="30"/>
      <c r="HN591" s="30"/>
      <c r="HO591" s="30"/>
      <c r="HP591" s="30"/>
      <c r="HQ591" s="30"/>
      <c r="HR591" s="30"/>
      <c r="HS591" s="30"/>
      <c r="HT591" s="30"/>
      <c r="HU591" s="30"/>
      <c r="HV591" s="30"/>
      <c r="HW591" s="30"/>
      <c r="HX591" s="30"/>
      <c r="HY591" s="30"/>
      <c r="HZ591" s="30"/>
      <c r="IA591" s="30"/>
      <c r="IB591" s="30"/>
      <c r="IC591" s="30"/>
      <c r="ID591" s="30"/>
      <c r="IE591" s="30"/>
      <c r="IF591" s="30"/>
      <c r="IG591" s="30"/>
      <c r="IH591" s="30"/>
      <c r="II591" s="30"/>
      <c r="IJ591" s="30"/>
      <c r="IK591" s="30"/>
      <c r="IL591" s="30"/>
      <c r="IM591" s="30"/>
      <c r="IN591" s="30"/>
      <c r="IO591" s="30"/>
      <c r="IP591" s="30"/>
      <c r="IQ591" s="30"/>
      <c r="IR591" s="30"/>
      <c r="IS591" s="30"/>
      <c r="IT591" s="30"/>
      <c r="IU591" s="30"/>
      <c r="IV591" s="30"/>
      <c r="IW591" s="30"/>
      <c r="IX591" s="30"/>
      <c r="IY591" s="30"/>
      <c r="IZ591" s="30"/>
      <c r="JA591" s="30"/>
      <c r="JB591" s="30"/>
      <c r="JC591" s="30"/>
      <c r="JD591" s="30"/>
      <c r="JE591" s="30"/>
      <c r="JF591" s="30"/>
      <c r="JG591" s="30"/>
      <c r="JH591" s="30"/>
      <c r="JI591" s="30"/>
      <c r="JJ591" s="30"/>
      <c r="JK591" s="30"/>
      <c r="JL591" s="30"/>
      <c r="JM591" s="30"/>
      <c r="JN591" s="30"/>
      <c r="JO591" s="30"/>
      <c r="JP591" s="30"/>
      <c r="JQ591" s="30"/>
      <c r="JR591" s="30"/>
      <c r="JS591" s="30"/>
      <c r="JT591" s="30"/>
      <c r="JU591" s="30"/>
      <c r="JV591" s="30"/>
      <c r="JW591" s="30"/>
      <c r="JX591" s="30"/>
      <c r="JY591" s="30"/>
      <c r="JZ591" s="30"/>
      <c r="KA591" s="30"/>
      <c r="KB591" s="30"/>
      <c r="KC591" s="30"/>
      <c r="KD591" s="30"/>
      <c r="KE591" s="30"/>
      <c r="KF591" s="30"/>
      <c r="KG591" s="30"/>
      <c r="KH591" s="30"/>
      <c r="KI591" s="30"/>
      <c r="KJ591" s="30"/>
      <c r="KK591" s="30"/>
      <c r="KL591" s="30"/>
      <c r="KM591" s="30"/>
      <c r="KN591" s="30"/>
      <c r="KO591" s="30"/>
      <c r="KP591" s="30"/>
      <c r="KQ591" s="30"/>
      <c r="KR591" s="30"/>
      <c r="KS591" s="30"/>
      <c r="KT591" s="30"/>
      <c r="KU591" s="30"/>
      <c r="KV591" s="30"/>
      <c r="KW591" s="30"/>
      <c r="KX591" s="30"/>
      <c r="KY591" s="30"/>
      <c r="KZ591" s="30"/>
      <c r="LA591" s="30"/>
      <c r="LB591" s="30"/>
      <c r="LC591" s="30"/>
      <c r="LD591" s="30"/>
      <c r="LE591" s="30"/>
      <c r="LF591" s="30"/>
      <c r="LG591" s="30"/>
      <c r="LH591" s="30"/>
      <c r="LI591" s="30"/>
      <c r="LJ591" s="30"/>
      <c r="LK591" s="30"/>
      <c r="LL591" s="30"/>
      <c r="LM591" s="30"/>
      <c r="LN591" s="30"/>
      <c r="LO591" s="30"/>
      <c r="LP591" s="30"/>
      <c r="LQ591" s="30"/>
      <c r="LR591" s="30"/>
      <c r="LS591" s="30"/>
      <c r="LT591" s="30"/>
    </row>
    <row r="592" spans="1:339" s="31" customFormat="1" ht="204.75" x14ac:dyDescent="0.25">
      <c r="A592" s="706" t="str">
        <f>CONCATENATE(MUEBLES2[[#This Row],[No..]],"-",MUEBLES2[[#This Row],[No. Area ]],"-",MUEBLES2[[#This Row],[No. Del Bien ]],"-",MUEBLES2[[#This Row],[No. Consecutivo del Bien ]],"-",MUEBLES2[[#This Row],[No. de inventario]])</f>
        <v>01-20-086-001-0587</v>
      </c>
      <c r="B592" s="522"/>
      <c r="C592" s="522" t="s">
        <v>7310</v>
      </c>
      <c r="D592" s="494" t="s">
        <v>4060</v>
      </c>
      <c r="E592" s="522" t="str">
        <f>VLOOKUP(MUEBLES2[[#This Row],[No..]],EDIFICIOS[],2,FALSE)</f>
        <v>PALACIO MUNICIPAL</v>
      </c>
      <c r="F592" s="522" t="str">
        <f>VLOOKUP(MUEBLES2[[#This Row],[No..]],EDIFICIOS[],3,FALSE)</f>
        <v>PALACIO MUNICIPAL, S/N, COLONIA CENTRO</v>
      </c>
      <c r="G592" s="496" t="s">
        <v>4265</v>
      </c>
      <c r="H592" s="523" t="str">
        <f>VLOOKUP(MUEBLES2[[#This Row],[No. Area ]],AREAS[],2,FALSE)</f>
        <v>SUBIRECCIÓN ADMINISTRATIVA</v>
      </c>
      <c r="I592" s="496" t="str">
        <f>VLOOKUP(MUEBLES2[[#This Row],[No. Area ]],AREAS[],5,FALSE)</f>
        <v xml:space="preserve">ARQ. LUIS ÁLVARO ÁNGELES PÉREZ </v>
      </c>
      <c r="J592" s="496">
        <v>130</v>
      </c>
      <c r="K592" s="506" t="str">
        <f>VLOOKUP(MUEBLES2[[#This Row],[Núm. De nomina]],PERSONAL[],2,FALSE)</f>
        <v xml:space="preserve">ING. LUIS ÁLVARO ÁNGELES PÉREZ </v>
      </c>
      <c r="L592" s="523" t="str">
        <f>VLOOKUP(MUEBLES2[[#This Row],[Núm. De nomina]],PERSONAL[],3,FALSE)</f>
        <v>SUBDIRECTOR ADMINISTRATIVO</v>
      </c>
      <c r="M592" s="494" t="s">
        <v>4777</v>
      </c>
      <c r="N592" s="530" t="s">
        <v>4692</v>
      </c>
      <c r="O592" s="497" t="str">
        <f>VLOOKUP(MUEBLES2[[#This Row],[No. Del Bien ]],BIENES[],2,FALSE)</f>
        <v xml:space="preserve">CONOS </v>
      </c>
      <c r="P592" s="499" t="s">
        <v>1750</v>
      </c>
      <c r="Q592" s="529" t="s">
        <v>5529</v>
      </c>
      <c r="R592" s="494" t="s">
        <v>557</v>
      </c>
      <c r="S592" s="494" t="s">
        <v>557</v>
      </c>
      <c r="T592" s="494" t="s">
        <v>557</v>
      </c>
      <c r="U592" s="510" t="s">
        <v>1751</v>
      </c>
      <c r="V592" s="532">
        <v>44408</v>
      </c>
      <c r="W592" s="528"/>
      <c r="X592" s="528"/>
      <c r="Y592" s="528"/>
      <c r="Z592" s="510" t="s">
        <v>6732</v>
      </c>
      <c r="AA592" s="546" t="s">
        <v>7857</v>
      </c>
      <c r="AB592" s="702">
        <v>1177.08</v>
      </c>
      <c r="AC592" s="602" t="s">
        <v>7857</v>
      </c>
      <c r="AD592" s="276"/>
      <c r="AE592" s="22"/>
      <c r="AF592" s="30"/>
      <c r="AG592" s="30"/>
      <c r="AH592" s="30"/>
      <c r="AI592" s="30"/>
      <c r="AJ592" s="30"/>
      <c r="AK592" s="30"/>
      <c r="AL592" s="30"/>
      <c r="AM592" s="30"/>
      <c r="AN592" s="30"/>
      <c r="AO592" s="30"/>
      <c r="AP592" s="30"/>
      <c r="AQ592" s="30"/>
      <c r="AR592" s="30"/>
      <c r="AS592" s="30"/>
      <c r="AT592" s="30"/>
      <c r="AU592" s="30"/>
      <c r="AV592" s="30"/>
      <c r="AW592" s="30"/>
      <c r="AX592" s="30"/>
      <c r="AY592" s="30"/>
      <c r="AZ592" s="30"/>
      <c r="BA592" s="30"/>
      <c r="BB592" s="30"/>
      <c r="BC592" s="30"/>
      <c r="BD592" s="30"/>
      <c r="BE592" s="30"/>
      <c r="BF592" s="30"/>
      <c r="BG592" s="30"/>
      <c r="BH592" s="30"/>
      <c r="BI592" s="30"/>
      <c r="BJ592" s="30"/>
      <c r="BK592" s="30"/>
      <c r="BL592" s="30"/>
      <c r="BM592" s="30"/>
      <c r="BN592" s="30"/>
      <c r="BO592" s="30"/>
      <c r="BP592" s="30"/>
      <c r="BQ592" s="30"/>
      <c r="BR592" s="30"/>
      <c r="BS592" s="30"/>
      <c r="BT592" s="30"/>
      <c r="BU592" s="30"/>
      <c r="BV592" s="30"/>
      <c r="BW592" s="30"/>
      <c r="BX592" s="30"/>
      <c r="BY592" s="30"/>
      <c r="BZ592" s="30"/>
      <c r="CA592" s="30"/>
      <c r="CB592" s="30"/>
      <c r="CC592" s="30"/>
      <c r="CD592" s="30"/>
      <c r="CE592" s="30"/>
      <c r="CF592" s="30"/>
      <c r="CG592" s="30"/>
      <c r="CH592" s="30"/>
      <c r="CI592" s="30"/>
      <c r="CJ592" s="30"/>
      <c r="CK592" s="30"/>
      <c r="CL592" s="30"/>
      <c r="CM592" s="30"/>
      <c r="CN592" s="30"/>
      <c r="CO592" s="30"/>
      <c r="CP592" s="30"/>
      <c r="CQ592" s="30"/>
      <c r="CR592" s="30"/>
      <c r="CS592" s="30"/>
      <c r="CT592" s="30"/>
      <c r="CU592" s="30"/>
      <c r="CV592" s="30"/>
      <c r="CW592" s="30"/>
      <c r="CX592" s="30"/>
      <c r="CY592" s="30"/>
      <c r="CZ592" s="30"/>
      <c r="DA592" s="30"/>
      <c r="DB592" s="30"/>
      <c r="DC592" s="30"/>
      <c r="DD592" s="30"/>
      <c r="DE592" s="30"/>
      <c r="DF592" s="30"/>
      <c r="DG592" s="30"/>
      <c r="DH592" s="30"/>
      <c r="DI592" s="30"/>
      <c r="DJ592" s="30"/>
      <c r="DK592" s="30"/>
      <c r="DL592" s="30"/>
      <c r="DM592" s="30"/>
      <c r="DN592" s="30"/>
      <c r="DO592" s="30"/>
      <c r="DP592" s="30"/>
      <c r="DQ592" s="30"/>
      <c r="DR592" s="30"/>
      <c r="DS592" s="30"/>
      <c r="DT592" s="30"/>
      <c r="DU592" s="30"/>
      <c r="DV592" s="30"/>
      <c r="DW592" s="30"/>
      <c r="DX592" s="30"/>
      <c r="DY592" s="30"/>
      <c r="DZ592" s="30"/>
      <c r="EA592" s="30"/>
      <c r="EB592" s="30"/>
      <c r="EC592" s="30"/>
      <c r="ED592" s="30"/>
      <c r="EE592" s="30"/>
      <c r="EF592" s="30"/>
      <c r="EG592" s="30"/>
      <c r="EH592" s="30"/>
      <c r="EI592" s="30"/>
      <c r="EJ592" s="30"/>
      <c r="EK592" s="30"/>
      <c r="EL592" s="30"/>
      <c r="EM592" s="30"/>
      <c r="EN592" s="30"/>
      <c r="EO592" s="30"/>
      <c r="EP592" s="30"/>
      <c r="EQ592" s="30"/>
      <c r="ER592" s="30"/>
      <c r="ES592" s="30"/>
      <c r="ET592" s="30"/>
      <c r="EU592" s="30"/>
      <c r="EV592" s="30"/>
      <c r="EW592" s="30"/>
      <c r="EX592" s="30"/>
      <c r="EY592" s="30"/>
      <c r="EZ592" s="30"/>
      <c r="FA592" s="30"/>
      <c r="FB592" s="30"/>
      <c r="FC592" s="30"/>
      <c r="FD592" s="30"/>
      <c r="FE592" s="30"/>
      <c r="FF592" s="30"/>
      <c r="FG592" s="30"/>
      <c r="FH592" s="30"/>
      <c r="FI592" s="30"/>
      <c r="FJ592" s="30"/>
      <c r="FK592" s="30"/>
      <c r="FL592" s="30"/>
      <c r="FM592" s="30"/>
      <c r="FN592" s="30"/>
      <c r="FO592" s="30"/>
      <c r="FP592" s="30"/>
      <c r="FQ592" s="30"/>
      <c r="FR592" s="30"/>
      <c r="FS592" s="30"/>
      <c r="FT592" s="30"/>
      <c r="FU592" s="30"/>
      <c r="FV592" s="30"/>
      <c r="FW592" s="30"/>
      <c r="FX592" s="30"/>
      <c r="FY592" s="30"/>
      <c r="FZ592" s="30"/>
      <c r="GA592" s="30"/>
      <c r="GB592" s="30"/>
      <c r="GC592" s="30"/>
      <c r="GD592" s="30"/>
      <c r="GE592" s="30"/>
      <c r="GF592" s="30"/>
      <c r="GG592" s="30"/>
      <c r="GH592" s="30"/>
      <c r="GI592" s="30"/>
      <c r="GJ592" s="30"/>
      <c r="GK592" s="30"/>
      <c r="GL592" s="30"/>
      <c r="GM592" s="30"/>
      <c r="GN592" s="30"/>
      <c r="GO592" s="30"/>
      <c r="GP592" s="30"/>
      <c r="GQ592" s="30"/>
      <c r="GR592" s="30"/>
      <c r="GS592" s="30"/>
      <c r="GT592" s="30"/>
      <c r="GU592" s="30"/>
      <c r="GV592" s="30"/>
      <c r="GW592" s="30"/>
      <c r="GX592" s="30"/>
      <c r="GY592" s="30"/>
      <c r="GZ592" s="30"/>
      <c r="HA592" s="30"/>
      <c r="HB592" s="30"/>
      <c r="HC592" s="30"/>
      <c r="HD592" s="30"/>
      <c r="HE592" s="30"/>
      <c r="HF592" s="30"/>
      <c r="HG592" s="30"/>
      <c r="HH592" s="30"/>
      <c r="HI592" s="30"/>
      <c r="HJ592" s="30"/>
      <c r="HK592" s="30"/>
      <c r="HL592" s="30"/>
      <c r="HM592" s="30"/>
      <c r="HN592" s="30"/>
      <c r="HO592" s="30"/>
      <c r="HP592" s="30"/>
      <c r="HQ592" s="30"/>
      <c r="HR592" s="30"/>
      <c r="HS592" s="30"/>
      <c r="HT592" s="30"/>
      <c r="HU592" s="30"/>
      <c r="HV592" s="30"/>
      <c r="HW592" s="30"/>
      <c r="HX592" s="30"/>
      <c r="HY592" s="30"/>
      <c r="HZ592" s="30"/>
      <c r="IA592" s="30"/>
      <c r="IB592" s="30"/>
      <c r="IC592" s="30"/>
      <c r="ID592" s="30"/>
      <c r="IE592" s="30"/>
      <c r="IF592" s="30"/>
      <c r="IG592" s="30"/>
      <c r="IH592" s="30"/>
      <c r="II592" s="30"/>
      <c r="IJ592" s="30"/>
      <c r="IK592" s="30"/>
      <c r="IL592" s="30"/>
      <c r="IM592" s="30"/>
      <c r="IN592" s="30"/>
      <c r="IO592" s="30"/>
      <c r="IP592" s="30"/>
      <c r="IQ592" s="30"/>
      <c r="IR592" s="30"/>
      <c r="IS592" s="30"/>
      <c r="IT592" s="30"/>
      <c r="IU592" s="30"/>
      <c r="IV592" s="30"/>
      <c r="IW592" s="30"/>
      <c r="IX592" s="30"/>
      <c r="IY592" s="30"/>
      <c r="IZ592" s="30"/>
      <c r="JA592" s="30"/>
      <c r="JB592" s="30"/>
      <c r="JC592" s="30"/>
      <c r="JD592" s="30"/>
      <c r="JE592" s="30"/>
      <c r="JF592" s="30"/>
      <c r="JG592" s="30"/>
      <c r="JH592" s="30"/>
      <c r="JI592" s="30"/>
      <c r="JJ592" s="30"/>
      <c r="JK592" s="30"/>
      <c r="JL592" s="30"/>
      <c r="JM592" s="30"/>
      <c r="JN592" s="30"/>
      <c r="JO592" s="30"/>
      <c r="JP592" s="30"/>
      <c r="JQ592" s="30"/>
      <c r="JR592" s="30"/>
      <c r="JS592" s="30"/>
      <c r="JT592" s="30"/>
      <c r="JU592" s="30"/>
      <c r="JV592" s="30"/>
      <c r="JW592" s="30"/>
      <c r="JX592" s="30"/>
      <c r="JY592" s="30"/>
      <c r="JZ592" s="30"/>
      <c r="KA592" s="30"/>
      <c r="KB592" s="30"/>
      <c r="KC592" s="30"/>
      <c r="KD592" s="30"/>
      <c r="KE592" s="30"/>
      <c r="KF592" s="30"/>
      <c r="KG592" s="30"/>
      <c r="KH592" s="30"/>
      <c r="KI592" s="30"/>
      <c r="KJ592" s="30"/>
      <c r="KK592" s="30"/>
      <c r="KL592" s="30"/>
      <c r="KM592" s="30"/>
      <c r="KN592" s="30"/>
      <c r="KO592" s="30"/>
      <c r="KP592" s="30"/>
      <c r="KQ592" s="30"/>
      <c r="KR592" s="30"/>
      <c r="KS592" s="30"/>
      <c r="KT592" s="30"/>
      <c r="KU592" s="30"/>
      <c r="KV592" s="30"/>
      <c r="KW592" s="30"/>
      <c r="KX592" s="30"/>
      <c r="KY592" s="30"/>
      <c r="KZ592" s="30"/>
      <c r="LA592" s="30"/>
      <c r="LB592" s="30"/>
      <c r="LC592" s="30"/>
      <c r="LD592" s="30"/>
      <c r="LE592" s="30"/>
      <c r="LF592" s="30"/>
      <c r="LG592" s="30"/>
      <c r="LH592" s="30"/>
      <c r="LI592" s="30"/>
      <c r="LJ592" s="30"/>
      <c r="LK592" s="30"/>
      <c r="LL592" s="30"/>
      <c r="LM592" s="30"/>
      <c r="LN592" s="30"/>
      <c r="LO592" s="30"/>
      <c r="LP592" s="30"/>
      <c r="LQ592" s="30"/>
      <c r="LR592" s="30"/>
      <c r="LS592" s="30"/>
      <c r="LT592" s="30"/>
      <c r="LU592" s="30"/>
      <c r="LV592" s="30"/>
      <c r="LW592" s="30"/>
      <c r="LX592" s="30"/>
      <c r="LY592" s="30"/>
      <c r="LZ592" s="30"/>
      <c r="MA592" s="30"/>
    </row>
    <row r="593" spans="1:339" s="31" customFormat="1" ht="409.5" x14ac:dyDescent="0.25">
      <c r="A593" s="664" t="str">
        <f>CONCATENATE(MUEBLES2[[#This Row],[No..]],"-",MUEBLES2[[#This Row],[No. Area ]],"-",MUEBLES2[[#This Row],[No. Del Bien ]],"-",MUEBLES2[[#This Row],[No. Consecutivo del Bien ]],"-",MUEBLES2[[#This Row],[No. de inventario]])</f>
        <v>01-20-024-001-0588</v>
      </c>
      <c r="B593" s="522"/>
      <c r="C593" s="522" t="s">
        <v>7311</v>
      </c>
      <c r="D593" s="494" t="s">
        <v>4060</v>
      </c>
      <c r="E593" s="522" t="str">
        <f>VLOOKUP(MUEBLES2[[#This Row],[No..]],EDIFICIOS[],2,FALSE)</f>
        <v>PALACIO MUNICIPAL</v>
      </c>
      <c r="F593" s="522" t="str">
        <f>VLOOKUP(MUEBLES2[[#This Row],[No..]],EDIFICIOS[],3,FALSE)</f>
        <v>PALACIO MUNICIPAL, S/N, COLONIA CENTRO</v>
      </c>
      <c r="G593" s="496" t="s">
        <v>4265</v>
      </c>
      <c r="H593" s="494" t="str">
        <f>VLOOKUP(MUEBLES2[[#This Row],[No. Area ]],AREAS[],2,FALSE)</f>
        <v>SUBIRECCIÓN ADMINISTRATIVA</v>
      </c>
      <c r="I593" s="496" t="str">
        <f>VLOOKUP(MUEBLES2[[#This Row],[No. Area ]],AREAS[],5,FALSE)</f>
        <v xml:space="preserve">ARQ. LUIS ÁLVARO ÁNGELES PÉREZ </v>
      </c>
      <c r="J593" s="496">
        <v>130</v>
      </c>
      <c r="K593" s="496" t="str">
        <f>VLOOKUP(MUEBLES2[[#This Row],[Núm. De nomina]],PERSONAL[],2,FALSE)</f>
        <v xml:space="preserve">ING. LUIS ÁLVARO ÁNGELES PÉREZ </v>
      </c>
      <c r="L593" s="494" t="str">
        <f>VLOOKUP(MUEBLES2[[#This Row],[Núm. De nomina]],PERSONAL[],3,FALSE)</f>
        <v>SUBDIRECTOR ADMINISTRATIVO</v>
      </c>
      <c r="M593" s="494" t="s">
        <v>4715</v>
      </c>
      <c r="N593" s="530" t="s">
        <v>4692</v>
      </c>
      <c r="O593" s="497" t="str">
        <f>VLOOKUP(MUEBLES2[[#This Row],[No. Del Bien ]],BIENES[],2,FALSE)</f>
        <v>BANDEROLAS VIALES CON REFLEJANTE</v>
      </c>
      <c r="P593" s="499" t="s">
        <v>1752</v>
      </c>
      <c r="Q593" s="529" t="s">
        <v>5530</v>
      </c>
      <c r="R593" s="494" t="s">
        <v>557</v>
      </c>
      <c r="S593" s="494" t="s">
        <v>557</v>
      </c>
      <c r="T593" s="494" t="s">
        <v>557</v>
      </c>
      <c r="U593" s="494"/>
      <c r="V593" s="532">
        <v>44408</v>
      </c>
      <c r="W593" s="528"/>
      <c r="X593" s="528"/>
      <c r="Y593" s="528"/>
      <c r="Z593" s="510" t="s">
        <v>6732</v>
      </c>
      <c r="AA593" s="510" t="s">
        <v>7857</v>
      </c>
      <c r="AB593" s="702">
        <v>372.5</v>
      </c>
      <c r="AC593" s="603" t="s">
        <v>7857</v>
      </c>
      <c r="AD593" s="6"/>
      <c r="AE593" s="22"/>
      <c r="AF593" s="30"/>
      <c r="AG593" s="30"/>
      <c r="AH593" s="30"/>
      <c r="AI593" s="30"/>
      <c r="AJ593" s="30"/>
      <c r="AK593" s="30"/>
      <c r="AL593" s="30"/>
      <c r="AM593" s="30"/>
      <c r="AN593" s="30"/>
      <c r="AO593" s="30"/>
      <c r="AP593" s="30"/>
      <c r="AQ593" s="30"/>
      <c r="AR593" s="30"/>
      <c r="AS593" s="30"/>
      <c r="AT593" s="30"/>
      <c r="AU593" s="30"/>
      <c r="AV593" s="30"/>
      <c r="AW593" s="30"/>
      <c r="AX593" s="30"/>
      <c r="AY593" s="30"/>
      <c r="AZ593" s="30"/>
      <c r="BA593" s="30"/>
      <c r="BB593" s="30"/>
      <c r="BC593" s="30"/>
      <c r="BD593" s="30"/>
      <c r="BE593" s="30"/>
      <c r="BF593" s="30"/>
      <c r="BG593" s="30"/>
      <c r="BH593" s="30"/>
      <c r="BI593" s="30"/>
      <c r="BJ593" s="30"/>
      <c r="BK593" s="30"/>
      <c r="BL593" s="30"/>
      <c r="BM593" s="30"/>
      <c r="BN593" s="30"/>
      <c r="BO593" s="30"/>
      <c r="BP593" s="30"/>
      <c r="BQ593" s="30"/>
      <c r="BR593" s="30"/>
      <c r="BS593" s="30"/>
      <c r="BT593" s="30"/>
      <c r="BU593" s="30"/>
      <c r="BV593" s="30"/>
      <c r="BW593" s="30"/>
      <c r="BX593" s="30"/>
      <c r="BY593" s="30"/>
      <c r="BZ593" s="30"/>
      <c r="CA593" s="30"/>
      <c r="CB593" s="30"/>
      <c r="CC593" s="30"/>
      <c r="CD593" s="30"/>
      <c r="CE593" s="30"/>
      <c r="CF593" s="30"/>
      <c r="CG593" s="30"/>
      <c r="CH593" s="30"/>
      <c r="CI593" s="30"/>
      <c r="CJ593" s="30"/>
      <c r="CK593" s="30"/>
      <c r="CL593" s="30"/>
      <c r="CM593" s="30"/>
      <c r="CN593" s="30"/>
      <c r="CO593" s="30"/>
      <c r="CP593" s="30"/>
      <c r="CQ593" s="30"/>
      <c r="CR593" s="30"/>
      <c r="CS593" s="30"/>
      <c r="CT593" s="30"/>
      <c r="CU593" s="30"/>
      <c r="CV593" s="30"/>
      <c r="CW593" s="30"/>
      <c r="CX593" s="30"/>
      <c r="CY593" s="30"/>
      <c r="CZ593" s="30"/>
      <c r="DA593" s="30"/>
      <c r="DB593" s="30"/>
      <c r="DC593" s="30"/>
      <c r="DD593" s="30"/>
      <c r="DE593" s="30"/>
      <c r="DF593" s="30"/>
      <c r="DG593" s="30"/>
      <c r="DH593" s="30"/>
      <c r="DI593" s="30"/>
      <c r="DJ593" s="30"/>
      <c r="DK593" s="30"/>
      <c r="DL593" s="30"/>
      <c r="DM593" s="30"/>
      <c r="DN593" s="30"/>
      <c r="DO593" s="30"/>
      <c r="DP593" s="30"/>
      <c r="DQ593" s="30"/>
      <c r="DR593" s="30"/>
      <c r="DS593" s="30"/>
      <c r="DT593" s="30"/>
      <c r="DU593" s="30"/>
      <c r="DV593" s="30"/>
      <c r="DW593" s="30"/>
      <c r="DX593" s="30"/>
      <c r="DY593" s="30"/>
      <c r="DZ593" s="30"/>
      <c r="EA593" s="30"/>
      <c r="EB593" s="30"/>
      <c r="EC593" s="30"/>
      <c r="ED593" s="30"/>
      <c r="EE593" s="30"/>
      <c r="EF593" s="30"/>
      <c r="EG593" s="30"/>
      <c r="EH593" s="30"/>
      <c r="EI593" s="30"/>
      <c r="EJ593" s="30"/>
      <c r="EK593" s="30"/>
      <c r="EL593" s="30"/>
      <c r="EM593" s="30"/>
      <c r="EN593" s="30"/>
      <c r="EO593" s="30"/>
      <c r="EP593" s="30"/>
      <c r="EQ593" s="30"/>
      <c r="ER593" s="30"/>
      <c r="ES593" s="30"/>
      <c r="ET593" s="30"/>
      <c r="EU593" s="30"/>
      <c r="EV593" s="30"/>
      <c r="EW593" s="30"/>
      <c r="EX593" s="30"/>
      <c r="EY593" s="30"/>
      <c r="EZ593" s="30"/>
      <c r="FA593" s="30"/>
      <c r="FB593" s="30"/>
      <c r="FC593" s="30"/>
      <c r="FD593" s="30"/>
      <c r="FE593" s="30"/>
      <c r="FF593" s="30"/>
      <c r="FG593" s="30"/>
      <c r="FH593" s="30"/>
      <c r="FI593" s="30"/>
      <c r="FJ593" s="30"/>
      <c r="FK593" s="30"/>
      <c r="FL593" s="30"/>
      <c r="FM593" s="30"/>
      <c r="FN593" s="30"/>
      <c r="FO593" s="30"/>
      <c r="FP593" s="30"/>
      <c r="FQ593" s="30"/>
      <c r="FR593" s="30"/>
      <c r="FS593" s="30"/>
      <c r="FT593" s="30"/>
      <c r="FU593" s="30"/>
      <c r="FV593" s="30"/>
      <c r="FW593" s="30"/>
      <c r="FX593" s="30"/>
      <c r="FY593" s="30"/>
      <c r="FZ593" s="30"/>
      <c r="GA593" s="30"/>
      <c r="GB593" s="30"/>
      <c r="GC593" s="30"/>
      <c r="GD593" s="30"/>
      <c r="GE593" s="30"/>
      <c r="GF593" s="30"/>
      <c r="GG593" s="30"/>
      <c r="GH593" s="30"/>
      <c r="GI593" s="30"/>
      <c r="GJ593" s="30"/>
      <c r="GK593" s="30"/>
      <c r="GL593" s="30"/>
      <c r="GM593" s="30"/>
      <c r="GN593" s="30"/>
      <c r="GO593" s="30"/>
      <c r="GP593" s="30"/>
      <c r="GQ593" s="30"/>
      <c r="GR593" s="30"/>
      <c r="GS593" s="30"/>
      <c r="GT593" s="30"/>
      <c r="GU593" s="30"/>
      <c r="GV593" s="30"/>
      <c r="GW593" s="30"/>
      <c r="GX593" s="30"/>
      <c r="GY593" s="30"/>
      <c r="GZ593" s="30"/>
      <c r="HA593" s="30"/>
      <c r="HB593" s="30"/>
      <c r="HC593" s="30"/>
      <c r="HD593" s="30"/>
      <c r="HE593" s="30"/>
      <c r="HF593" s="30"/>
      <c r="HG593" s="30"/>
      <c r="HH593" s="30"/>
      <c r="HI593" s="30"/>
      <c r="HJ593" s="30"/>
      <c r="HK593" s="30"/>
      <c r="HL593" s="30"/>
      <c r="HM593" s="30"/>
      <c r="HN593" s="30"/>
      <c r="HO593" s="30"/>
      <c r="HP593" s="30"/>
      <c r="HQ593" s="30"/>
      <c r="HR593" s="30"/>
      <c r="HS593" s="30"/>
      <c r="HT593" s="30"/>
      <c r="HU593" s="30"/>
      <c r="HV593" s="30"/>
      <c r="HW593" s="30"/>
      <c r="HX593" s="30"/>
      <c r="HY593" s="30"/>
      <c r="HZ593" s="30"/>
      <c r="IA593" s="30"/>
      <c r="IB593" s="30"/>
      <c r="IC593" s="30"/>
      <c r="ID593" s="30"/>
      <c r="IE593" s="30"/>
      <c r="IF593" s="30"/>
      <c r="IG593" s="30"/>
      <c r="IH593" s="30"/>
      <c r="II593" s="30"/>
      <c r="IJ593" s="30"/>
      <c r="IK593" s="30"/>
      <c r="IL593" s="30"/>
      <c r="IM593" s="30"/>
      <c r="IN593" s="30"/>
      <c r="IO593" s="30"/>
      <c r="IP593" s="30"/>
      <c r="IQ593" s="30"/>
      <c r="IR593" s="30"/>
      <c r="IS593" s="30"/>
      <c r="IT593" s="30"/>
      <c r="IU593" s="30"/>
      <c r="IV593" s="30"/>
      <c r="IW593" s="30"/>
      <c r="IX593" s="30"/>
      <c r="IY593" s="30"/>
      <c r="IZ593" s="30"/>
      <c r="JA593" s="30"/>
      <c r="JB593" s="30"/>
      <c r="JC593" s="30"/>
      <c r="JD593" s="30"/>
      <c r="JE593" s="30"/>
      <c r="JF593" s="30"/>
      <c r="JG593" s="30"/>
      <c r="JH593" s="30"/>
      <c r="JI593" s="30"/>
      <c r="JJ593" s="30"/>
      <c r="JK593" s="30"/>
      <c r="JL593" s="30"/>
      <c r="JM593" s="30"/>
      <c r="JN593" s="30"/>
      <c r="JO593" s="30"/>
      <c r="JP593" s="30"/>
      <c r="JQ593" s="30"/>
      <c r="JR593" s="30"/>
      <c r="JS593" s="30"/>
      <c r="JT593" s="30"/>
      <c r="JU593" s="30"/>
      <c r="JV593" s="30"/>
      <c r="JW593" s="30"/>
      <c r="JX593" s="30"/>
      <c r="JY593" s="30"/>
      <c r="JZ593" s="30"/>
      <c r="KA593" s="30"/>
      <c r="KB593" s="30"/>
      <c r="KC593" s="30"/>
      <c r="KD593" s="30"/>
      <c r="KE593" s="30"/>
      <c r="KF593" s="30"/>
      <c r="KG593" s="30"/>
      <c r="KH593" s="30"/>
      <c r="KI593" s="30"/>
      <c r="KJ593" s="30"/>
      <c r="KK593" s="30"/>
      <c r="KL593" s="30"/>
      <c r="KM593" s="30"/>
      <c r="KN593" s="30"/>
      <c r="KO593" s="30"/>
      <c r="KP593" s="30"/>
      <c r="KQ593" s="30"/>
      <c r="KR593" s="30"/>
      <c r="KS593" s="30"/>
      <c r="KT593" s="30"/>
      <c r="KU593" s="30"/>
      <c r="KV593" s="30"/>
      <c r="KW593" s="30"/>
      <c r="KX593" s="30"/>
      <c r="KY593" s="30"/>
      <c r="KZ593" s="30"/>
      <c r="LA593" s="30"/>
      <c r="LB593" s="30"/>
      <c r="LC593" s="30"/>
      <c r="LD593" s="30"/>
      <c r="LE593" s="30"/>
      <c r="LF593" s="30"/>
      <c r="LG593" s="30"/>
      <c r="LH593" s="30"/>
      <c r="LI593" s="30"/>
      <c r="LJ593" s="30"/>
      <c r="LK593" s="30"/>
      <c r="LL593" s="30"/>
      <c r="LM593" s="30"/>
      <c r="LN593" s="30"/>
      <c r="LO593" s="30"/>
      <c r="LP593" s="30"/>
      <c r="LQ593" s="30"/>
      <c r="LR593" s="30"/>
      <c r="LS593" s="30"/>
      <c r="LT593" s="30"/>
      <c r="LU593" s="30"/>
      <c r="LV593" s="30"/>
      <c r="LW593" s="30"/>
      <c r="LX593" s="30"/>
      <c r="LY593" s="30"/>
      <c r="LZ593" s="30"/>
      <c r="MA593" s="30"/>
    </row>
    <row r="594" spans="1:339" s="31" customFormat="1" ht="220.5" x14ac:dyDescent="0.25">
      <c r="A594" s="662" t="str">
        <f>CONCATENATE(MUEBLES2[[#This Row],[No..]],"-",MUEBLES2[[#This Row],[No. Area ]],"-",MUEBLES2[[#This Row],[No. Del Bien ]],"-",MUEBLES2[[#This Row],[No. Consecutivo del Bien ]],"-",MUEBLES2[[#This Row],[No. de inventario]])</f>
        <v>05-48-198-001-0589</v>
      </c>
      <c r="B594" s="522"/>
      <c r="C594" s="522" t="s">
        <v>7312</v>
      </c>
      <c r="D594" s="494" t="s">
        <v>4063</v>
      </c>
      <c r="E594" s="522" t="str">
        <f>VLOOKUP(MUEBLES2[[#This Row],[No..]],EDIFICIOS[],2,FALSE)</f>
        <v>SISTEMA MUNICIPAL DIF</v>
      </c>
      <c r="F594" s="522" t="str">
        <f>VLOOKUP(MUEBLES2[[#This Row],[No..]],EDIFICIOS[],3,FALSE)</f>
        <v>AV. REFORMA S/N, SECCIÓN NORTE, MANZANA 2, SANTIAGO DE ANAYA, HIDALGO</v>
      </c>
      <c r="G594" s="506" t="s">
        <v>4293</v>
      </c>
      <c r="H594" s="494" t="str">
        <f>VLOOKUP(MUEBLES2[[#This Row],[No. Area ]],AREAS[],2,FALSE)</f>
        <v>SISTEMA MUNICIPAL PARA EL DESARROLLO INTEGRAL DE LA FAMILIA</v>
      </c>
      <c r="I594" s="496" t="str">
        <f>VLOOKUP(MUEBLES2[[#This Row],[No. Area ]],AREAS[],5,FALSE)</f>
        <v>C. BELEN GONZÁLEZ BARRERA</v>
      </c>
      <c r="J594" s="496">
        <v>119</v>
      </c>
      <c r="K594" s="496" t="str">
        <f>VLOOKUP(MUEBLES2[[#This Row],[Núm. De nomina]],PERSONAL[],2,FALSE)</f>
        <v>C. BELEN GONZÁLEZ BARRERA</v>
      </c>
      <c r="L594" s="494" t="str">
        <f>VLOOKUP(MUEBLES2[[#This Row],[Núm. De nomina]],PERSONAL[],3,FALSE)</f>
        <v xml:space="preserve">TITULAR </v>
      </c>
      <c r="M594" s="494" t="s">
        <v>4831</v>
      </c>
      <c r="N594" s="530" t="s">
        <v>4692</v>
      </c>
      <c r="O594" s="497" t="str">
        <f>VLOOKUP(MUEBLES2[[#This Row],[No. Del Bien ]],BIENES[],2,FALSE)</f>
        <v>MICROFONO</v>
      </c>
      <c r="P594" s="499" t="s">
        <v>1753</v>
      </c>
      <c r="Q594" s="529" t="s">
        <v>5531</v>
      </c>
      <c r="R594" s="494" t="s">
        <v>557</v>
      </c>
      <c r="S594" s="494" t="s">
        <v>557</v>
      </c>
      <c r="T594" s="494" t="s">
        <v>557</v>
      </c>
      <c r="U594" s="494"/>
      <c r="V594" s="532">
        <v>44447</v>
      </c>
      <c r="W594" s="528"/>
      <c r="X594" s="528"/>
      <c r="Y594" s="528"/>
      <c r="Z594" s="510" t="s">
        <v>1405</v>
      </c>
      <c r="AA594" s="510"/>
      <c r="AB594" s="702">
        <v>1900</v>
      </c>
      <c r="AC594" s="603">
        <v>145</v>
      </c>
      <c r="AD594" s="6"/>
      <c r="AE594" s="22"/>
      <c r="AF594" s="30"/>
      <c r="AG594" s="30"/>
      <c r="AH594" s="30"/>
      <c r="AI594" s="30"/>
      <c r="AJ594" s="30"/>
      <c r="AK594" s="30"/>
      <c r="AL594" s="30"/>
      <c r="AM594" s="30"/>
      <c r="AN594" s="30"/>
      <c r="AO594" s="30"/>
      <c r="AP594" s="30"/>
      <c r="AQ594" s="30"/>
      <c r="AR594" s="30"/>
      <c r="AS594" s="30"/>
      <c r="AT594" s="30"/>
      <c r="AU594" s="30"/>
      <c r="AV594" s="30"/>
      <c r="AW594" s="30"/>
      <c r="AX594" s="30"/>
      <c r="AY594" s="30"/>
      <c r="AZ594" s="30"/>
      <c r="BA594" s="30"/>
      <c r="BB594" s="30"/>
      <c r="BC594" s="30"/>
      <c r="BD594" s="30"/>
      <c r="BE594" s="30"/>
      <c r="BF594" s="30"/>
      <c r="BG594" s="30"/>
      <c r="BH594" s="30"/>
      <c r="BI594" s="30"/>
      <c r="BJ594" s="30"/>
      <c r="BK594" s="30"/>
      <c r="BL594" s="30"/>
      <c r="BM594" s="30"/>
      <c r="BN594" s="30"/>
      <c r="BO594" s="30"/>
      <c r="BP594" s="30"/>
      <c r="BQ594" s="30"/>
      <c r="BR594" s="30"/>
      <c r="BS594" s="30"/>
      <c r="BT594" s="30"/>
      <c r="BU594" s="30"/>
      <c r="BV594" s="30"/>
      <c r="BW594" s="30"/>
      <c r="BX594" s="30"/>
      <c r="BY594" s="30"/>
      <c r="BZ594" s="30"/>
      <c r="CA594" s="30"/>
      <c r="CB594" s="30"/>
      <c r="CC594" s="30"/>
      <c r="CD594" s="30"/>
      <c r="CE594" s="30"/>
      <c r="CF594" s="30"/>
      <c r="CG594" s="30"/>
      <c r="CH594" s="30"/>
      <c r="CI594" s="30"/>
      <c r="CJ594" s="30"/>
      <c r="CK594" s="30"/>
      <c r="CL594" s="30"/>
      <c r="CM594" s="30"/>
      <c r="CN594" s="30"/>
      <c r="CO594" s="30"/>
      <c r="CP594" s="30"/>
      <c r="CQ594" s="30"/>
      <c r="CR594" s="30"/>
      <c r="CS594" s="30"/>
      <c r="CT594" s="30"/>
      <c r="CU594" s="30"/>
      <c r="CV594" s="30"/>
      <c r="CW594" s="30"/>
      <c r="CX594" s="30"/>
      <c r="CY594" s="30"/>
      <c r="CZ594" s="30"/>
      <c r="DA594" s="30"/>
      <c r="DB594" s="30"/>
      <c r="DC594" s="30"/>
      <c r="DD594" s="30"/>
      <c r="DE594" s="30"/>
      <c r="DF594" s="30"/>
      <c r="DG594" s="30"/>
      <c r="DH594" s="30"/>
      <c r="DI594" s="30"/>
      <c r="DJ594" s="30"/>
      <c r="DK594" s="30"/>
      <c r="DL594" s="30"/>
      <c r="DM594" s="30"/>
      <c r="DN594" s="30"/>
      <c r="DO594" s="30"/>
      <c r="DP594" s="30"/>
      <c r="DQ594" s="30"/>
      <c r="DR594" s="30"/>
      <c r="DS594" s="30"/>
      <c r="DT594" s="30"/>
      <c r="DU594" s="30"/>
      <c r="DV594" s="30"/>
      <c r="DW594" s="30"/>
      <c r="DX594" s="30"/>
      <c r="DY594" s="30"/>
      <c r="DZ594" s="30"/>
      <c r="EA594" s="30"/>
      <c r="EB594" s="30"/>
      <c r="EC594" s="30"/>
      <c r="ED594" s="30"/>
      <c r="EE594" s="30"/>
      <c r="EF594" s="30"/>
      <c r="EG594" s="30"/>
      <c r="EH594" s="30"/>
      <c r="EI594" s="30"/>
      <c r="EJ594" s="30"/>
      <c r="EK594" s="30"/>
      <c r="EL594" s="30"/>
      <c r="EM594" s="30"/>
      <c r="EN594" s="30"/>
      <c r="EO594" s="30"/>
      <c r="EP594" s="30"/>
      <c r="EQ594" s="30"/>
      <c r="ER594" s="30"/>
      <c r="ES594" s="30"/>
      <c r="ET594" s="30"/>
      <c r="EU594" s="30"/>
      <c r="EV594" s="30"/>
      <c r="EW594" s="30"/>
      <c r="EX594" s="30"/>
      <c r="EY594" s="30"/>
      <c r="EZ594" s="30"/>
      <c r="FA594" s="30"/>
      <c r="FB594" s="30"/>
      <c r="FC594" s="30"/>
      <c r="FD594" s="30"/>
      <c r="FE594" s="30"/>
      <c r="FF594" s="30"/>
      <c r="FG594" s="30"/>
      <c r="FH594" s="30"/>
      <c r="FI594" s="30"/>
      <c r="FJ594" s="30"/>
      <c r="FK594" s="30"/>
      <c r="FL594" s="30"/>
      <c r="FM594" s="30"/>
      <c r="FN594" s="30"/>
      <c r="FO594" s="30"/>
      <c r="FP594" s="30"/>
      <c r="FQ594" s="30"/>
      <c r="FR594" s="30"/>
      <c r="FS594" s="30"/>
      <c r="FT594" s="30"/>
      <c r="FU594" s="30"/>
      <c r="FV594" s="30"/>
      <c r="FW594" s="30"/>
      <c r="FX594" s="30"/>
      <c r="FY594" s="30"/>
      <c r="FZ594" s="30"/>
      <c r="GA594" s="30"/>
      <c r="GB594" s="30"/>
      <c r="GC594" s="30"/>
      <c r="GD594" s="30"/>
      <c r="GE594" s="30"/>
      <c r="GF594" s="30"/>
      <c r="GG594" s="30"/>
      <c r="GH594" s="30"/>
      <c r="GI594" s="30"/>
      <c r="GJ594" s="30"/>
      <c r="GK594" s="30"/>
      <c r="GL594" s="30"/>
      <c r="GM594" s="30"/>
      <c r="GN594" s="30"/>
      <c r="GO594" s="30"/>
      <c r="GP594" s="30"/>
      <c r="GQ594" s="30"/>
      <c r="GR594" s="30"/>
      <c r="GS594" s="30"/>
      <c r="GT594" s="30"/>
      <c r="GU594" s="30"/>
      <c r="GV594" s="30"/>
      <c r="GW594" s="30"/>
      <c r="GX594" s="30"/>
      <c r="GY594" s="30"/>
      <c r="GZ594" s="30"/>
      <c r="HA594" s="30"/>
      <c r="HB594" s="30"/>
      <c r="HC594" s="30"/>
      <c r="HD594" s="30"/>
      <c r="HE594" s="30"/>
      <c r="HF594" s="30"/>
      <c r="HG594" s="30"/>
      <c r="HH594" s="30"/>
      <c r="HI594" s="30"/>
      <c r="HJ594" s="30"/>
      <c r="HK594" s="30"/>
      <c r="HL594" s="30"/>
      <c r="HM594" s="30"/>
      <c r="HN594" s="30"/>
      <c r="HO594" s="30"/>
      <c r="HP594" s="30"/>
      <c r="HQ594" s="30"/>
      <c r="HR594" s="30"/>
      <c r="HS594" s="30"/>
      <c r="HT594" s="30"/>
      <c r="HU594" s="30"/>
      <c r="HV594" s="30"/>
      <c r="HW594" s="30"/>
      <c r="HX594" s="30"/>
      <c r="HY594" s="30"/>
      <c r="HZ594" s="30"/>
      <c r="IA594" s="30"/>
      <c r="IB594" s="30"/>
      <c r="IC594" s="30"/>
      <c r="ID594" s="30"/>
      <c r="IE594" s="30"/>
      <c r="IF594" s="30"/>
      <c r="IG594" s="30"/>
      <c r="IH594" s="30"/>
      <c r="II594" s="30"/>
      <c r="IJ594" s="30"/>
      <c r="IK594" s="30"/>
      <c r="IL594" s="30"/>
      <c r="IM594" s="30"/>
      <c r="IN594" s="30"/>
      <c r="IO594" s="30"/>
      <c r="IP594" s="30"/>
      <c r="IQ594" s="30"/>
      <c r="IR594" s="30"/>
      <c r="IS594" s="30"/>
      <c r="IT594" s="30"/>
      <c r="IU594" s="30"/>
      <c r="IV594" s="30"/>
      <c r="IW594" s="30"/>
      <c r="IX594" s="30"/>
      <c r="IY594" s="30"/>
      <c r="IZ594" s="30"/>
      <c r="JA594" s="30"/>
      <c r="JB594" s="30"/>
      <c r="JC594" s="30"/>
      <c r="JD594" s="30"/>
      <c r="JE594" s="30"/>
      <c r="JF594" s="30"/>
      <c r="JG594" s="30"/>
      <c r="JH594" s="30"/>
      <c r="JI594" s="30"/>
      <c r="JJ594" s="30"/>
      <c r="JK594" s="30"/>
      <c r="JL594" s="30"/>
      <c r="JM594" s="30"/>
      <c r="JN594" s="30"/>
      <c r="JO594" s="30"/>
      <c r="JP594" s="30"/>
      <c r="JQ594" s="30"/>
      <c r="JR594" s="30"/>
      <c r="JS594" s="30"/>
      <c r="JT594" s="30"/>
      <c r="JU594" s="30"/>
      <c r="JV594" s="30"/>
      <c r="JW594" s="30"/>
      <c r="JX594" s="30"/>
      <c r="JY594" s="30"/>
      <c r="JZ594" s="30"/>
      <c r="KA594" s="30"/>
      <c r="KB594" s="30"/>
      <c r="KC594" s="30"/>
      <c r="KD594" s="30"/>
      <c r="KE594" s="30"/>
      <c r="KF594" s="30"/>
      <c r="KG594" s="30"/>
      <c r="KH594" s="30"/>
      <c r="KI594" s="30"/>
      <c r="KJ594" s="30"/>
      <c r="KK594" s="30"/>
      <c r="KL594" s="30"/>
      <c r="KM594" s="30"/>
      <c r="KN594" s="30"/>
      <c r="KO594" s="30"/>
      <c r="KP594" s="30"/>
      <c r="KQ594" s="30"/>
      <c r="KR594" s="30"/>
      <c r="KS594" s="30"/>
      <c r="KT594" s="30"/>
      <c r="KU594" s="30"/>
      <c r="KV594" s="30"/>
      <c r="KW594" s="30"/>
      <c r="KX594" s="30"/>
      <c r="KY594" s="30"/>
      <c r="KZ594" s="30"/>
      <c r="LA594" s="30"/>
      <c r="LB594" s="30"/>
      <c r="LC594" s="30"/>
      <c r="LD594" s="30"/>
      <c r="LE594" s="30"/>
      <c r="LF594" s="30"/>
      <c r="LG594" s="30"/>
      <c r="LH594" s="30"/>
      <c r="LI594" s="30"/>
      <c r="LJ594" s="30"/>
      <c r="LK594" s="30"/>
      <c r="LL594" s="30"/>
      <c r="LM594" s="30"/>
      <c r="LN594" s="30"/>
      <c r="LO594" s="30"/>
      <c r="LP594" s="30"/>
      <c r="LQ594" s="30"/>
      <c r="LR594" s="30"/>
      <c r="LS594" s="30"/>
      <c r="LT594" s="30"/>
      <c r="LU594" s="30"/>
      <c r="LV594" s="30"/>
      <c r="LW594" s="30"/>
      <c r="LX594" s="30"/>
      <c r="LY594" s="30"/>
      <c r="LZ594" s="30"/>
      <c r="MA594" s="30"/>
    </row>
    <row r="595" spans="1:339" s="31" customFormat="1" ht="220.5" x14ac:dyDescent="0.25">
      <c r="A595" s="662" t="str">
        <f>CONCATENATE(MUEBLES2[[#This Row],[No..]],"-",MUEBLES2[[#This Row],[No. Area ]],"-",MUEBLES2[[#This Row],[No. Del Bien ]],"-",MUEBLES2[[#This Row],[No. Consecutivo del Bien ]],"-",MUEBLES2[[#This Row],[No. de inventario]])</f>
        <v>05-48-033-001-0590</v>
      </c>
      <c r="B595" s="522"/>
      <c r="C595" s="522" t="s">
        <v>7313</v>
      </c>
      <c r="D595" s="494" t="s">
        <v>4063</v>
      </c>
      <c r="E595" s="522" t="str">
        <f>VLOOKUP(MUEBLES2[[#This Row],[No..]],EDIFICIOS[],2,FALSE)</f>
        <v>SISTEMA MUNICIPAL DIF</v>
      </c>
      <c r="F595" s="522" t="str">
        <f>VLOOKUP(MUEBLES2[[#This Row],[No..]],EDIFICIOS[],3,FALSE)</f>
        <v>AV. REFORMA S/N, SECCIÓN NORTE, MANZANA 2, SANTIAGO DE ANAYA, HIDALGO</v>
      </c>
      <c r="G595" s="506" t="s">
        <v>4293</v>
      </c>
      <c r="H595" s="494" t="str">
        <f>VLOOKUP(MUEBLES2[[#This Row],[No. Area ]],AREAS[],2,FALSE)</f>
        <v>SISTEMA MUNICIPAL PARA EL DESARROLLO INTEGRAL DE LA FAMILIA</v>
      </c>
      <c r="I595" s="496" t="str">
        <f>VLOOKUP(MUEBLES2[[#This Row],[No. Area ]],AREAS[],5,FALSE)</f>
        <v>C. BELEN GONZÁLEZ BARRERA</v>
      </c>
      <c r="J595" s="496">
        <v>119</v>
      </c>
      <c r="K595" s="496" t="str">
        <f>VLOOKUP(MUEBLES2[[#This Row],[Núm. De nomina]],PERSONAL[],2,FALSE)</f>
        <v>C. BELEN GONZÁLEZ BARRERA</v>
      </c>
      <c r="L595" s="494" t="str">
        <f>VLOOKUP(MUEBLES2[[#This Row],[Núm. De nomina]],PERSONAL[],3,FALSE)</f>
        <v xml:space="preserve">TITULAR </v>
      </c>
      <c r="M595" s="494" t="s">
        <v>4724</v>
      </c>
      <c r="N595" s="530" t="s">
        <v>4692</v>
      </c>
      <c r="O595" s="497" t="str">
        <f>VLOOKUP(MUEBLES2[[#This Row],[No. Del Bien ]],BIENES[],2,FALSE)</f>
        <v>BOCINA</v>
      </c>
      <c r="P595" s="499" t="s">
        <v>1754</v>
      </c>
      <c r="Q595" s="529" t="s">
        <v>5532</v>
      </c>
      <c r="R595" s="494" t="s">
        <v>557</v>
      </c>
      <c r="S595" s="494" t="s">
        <v>557</v>
      </c>
      <c r="T595" s="494" t="s">
        <v>557</v>
      </c>
      <c r="U595" s="494"/>
      <c r="V595" s="532">
        <v>44447</v>
      </c>
      <c r="W595" s="528"/>
      <c r="X595" s="528"/>
      <c r="Y595" s="528"/>
      <c r="Z595" s="510" t="s">
        <v>1405</v>
      </c>
      <c r="AA595" s="510"/>
      <c r="AB595" s="702">
        <v>550</v>
      </c>
      <c r="AC595" s="603">
        <v>145</v>
      </c>
      <c r="AD595" s="6"/>
      <c r="AE595" s="22"/>
      <c r="AF595" s="30"/>
      <c r="AG595" s="30"/>
      <c r="AH595" s="30"/>
      <c r="AI595" s="30"/>
      <c r="AJ595" s="30"/>
      <c r="AK595" s="30"/>
      <c r="AL595" s="30"/>
      <c r="AM595" s="30"/>
      <c r="AN595" s="30"/>
      <c r="AO595" s="30"/>
      <c r="AP595" s="30"/>
      <c r="AQ595" s="30"/>
      <c r="AR595" s="30"/>
      <c r="AS595" s="30"/>
      <c r="AT595" s="30"/>
      <c r="AU595" s="30"/>
      <c r="AV595" s="30"/>
      <c r="AW595" s="30"/>
      <c r="AX595" s="30"/>
      <c r="AY595" s="30"/>
      <c r="AZ595" s="30"/>
      <c r="BA595" s="30"/>
      <c r="BB595" s="30"/>
      <c r="BC595" s="30"/>
      <c r="BD595" s="30"/>
      <c r="BE595" s="30"/>
      <c r="BF595" s="30"/>
      <c r="BG595" s="30"/>
      <c r="BH595" s="30"/>
      <c r="BI595" s="30"/>
      <c r="BJ595" s="30"/>
      <c r="BK595" s="30"/>
      <c r="BL595" s="30"/>
      <c r="BM595" s="30"/>
      <c r="BN595" s="30"/>
      <c r="BO595" s="30"/>
      <c r="BP595" s="30"/>
      <c r="BQ595" s="30"/>
      <c r="BR595" s="30"/>
      <c r="BS595" s="30"/>
      <c r="BT595" s="30"/>
      <c r="BU595" s="30"/>
      <c r="BV595" s="30"/>
      <c r="BW595" s="30"/>
      <c r="BX595" s="30"/>
      <c r="BY595" s="30"/>
      <c r="BZ595" s="30"/>
      <c r="CA595" s="30"/>
      <c r="CB595" s="30"/>
      <c r="CC595" s="30"/>
      <c r="CD595" s="30"/>
      <c r="CE595" s="30"/>
      <c r="CF595" s="30"/>
      <c r="CG595" s="30"/>
      <c r="CH595" s="30"/>
      <c r="CI595" s="30"/>
      <c r="CJ595" s="30"/>
      <c r="CK595" s="30"/>
      <c r="CL595" s="30"/>
      <c r="CM595" s="30"/>
      <c r="CN595" s="30"/>
      <c r="CO595" s="30"/>
      <c r="CP595" s="30"/>
      <c r="CQ595" s="30"/>
      <c r="CR595" s="30"/>
      <c r="CS595" s="30"/>
      <c r="CT595" s="30"/>
      <c r="CU595" s="30"/>
      <c r="CV595" s="30"/>
      <c r="CW595" s="30"/>
      <c r="CX595" s="30"/>
      <c r="CY595" s="30"/>
      <c r="CZ595" s="30"/>
      <c r="DA595" s="30"/>
      <c r="DB595" s="30"/>
      <c r="DC595" s="30"/>
      <c r="DD595" s="30"/>
      <c r="DE595" s="30"/>
      <c r="DF595" s="30"/>
      <c r="DG595" s="30"/>
      <c r="DH595" s="30"/>
      <c r="DI595" s="30"/>
      <c r="DJ595" s="30"/>
      <c r="DK595" s="30"/>
      <c r="DL595" s="30"/>
      <c r="DM595" s="30"/>
      <c r="DN595" s="30"/>
      <c r="DO595" s="30"/>
      <c r="DP595" s="30"/>
      <c r="DQ595" s="30"/>
      <c r="DR595" s="30"/>
      <c r="DS595" s="30"/>
      <c r="DT595" s="30"/>
      <c r="DU595" s="30"/>
      <c r="DV595" s="30"/>
      <c r="DW595" s="30"/>
      <c r="DX595" s="30"/>
      <c r="DY595" s="30"/>
      <c r="DZ595" s="30"/>
      <c r="EA595" s="30"/>
      <c r="EB595" s="30"/>
      <c r="EC595" s="30"/>
      <c r="ED595" s="30"/>
      <c r="EE595" s="30"/>
      <c r="EF595" s="30"/>
      <c r="EG595" s="30"/>
      <c r="EH595" s="30"/>
      <c r="EI595" s="30"/>
      <c r="EJ595" s="30"/>
      <c r="EK595" s="30"/>
      <c r="EL595" s="30"/>
      <c r="EM595" s="30"/>
      <c r="EN595" s="30"/>
      <c r="EO595" s="30"/>
      <c r="EP595" s="30"/>
      <c r="EQ595" s="30"/>
      <c r="ER595" s="30"/>
      <c r="ES595" s="30"/>
      <c r="ET595" s="30"/>
      <c r="EU595" s="30"/>
      <c r="EV595" s="30"/>
      <c r="EW595" s="30"/>
      <c r="EX595" s="30"/>
      <c r="EY595" s="30"/>
      <c r="EZ595" s="30"/>
      <c r="FA595" s="30"/>
      <c r="FB595" s="30"/>
      <c r="FC595" s="30"/>
      <c r="FD595" s="30"/>
      <c r="FE595" s="30"/>
      <c r="FF595" s="30"/>
      <c r="FG595" s="30"/>
      <c r="FH595" s="30"/>
      <c r="FI595" s="30"/>
      <c r="FJ595" s="30"/>
      <c r="FK595" s="30"/>
      <c r="FL595" s="30"/>
      <c r="FM595" s="30"/>
      <c r="FN595" s="30"/>
      <c r="FO595" s="30"/>
      <c r="FP595" s="30"/>
      <c r="FQ595" s="30"/>
      <c r="FR595" s="30"/>
      <c r="FS595" s="30"/>
      <c r="FT595" s="30"/>
      <c r="FU595" s="30"/>
      <c r="FV595" s="30"/>
      <c r="FW595" s="30"/>
      <c r="FX595" s="30"/>
      <c r="FY595" s="30"/>
      <c r="FZ595" s="30"/>
      <c r="GA595" s="30"/>
      <c r="GB595" s="30"/>
      <c r="GC595" s="30"/>
      <c r="GD595" s="30"/>
      <c r="GE595" s="30"/>
      <c r="GF595" s="30"/>
      <c r="GG595" s="30"/>
      <c r="GH595" s="30"/>
      <c r="GI595" s="30"/>
      <c r="GJ595" s="30"/>
      <c r="GK595" s="30"/>
      <c r="GL595" s="30"/>
      <c r="GM595" s="30"/>
      <c r="GN595" s="30"/>
      <c r="GO595" s="30"/>
      <c r="GP595" s="30"/>
      <c r="GQ595" s="30"/>
      <c r="GR595" s="30"/>
      <c r="GS595" s="30"/>
      <c r="GT595" s="30"/>
      <c r="GU595" s="30"/>
      <c r="GV595" s="30"/>
      <c r="GW595" s="30"/>
      <c r="GX595" s="30"/>
      <c r="GY595" s="30"/>
      <c r="GZ595" s="30"/>
      <c r="HA595" s="30"/>
      <c r="HB595" s="30"/>
      <c r="HC595" s="30"/>
      <c r="HD595" s="30"/>
      <c r="HE595" s="30"/>
      <c r="HF595" s="30"/>
      <c r="HG595" s="30"/>
      <c r="HH595" s="30"/>
      <c r="HI595" s="30"/>
      <c r="HJ595" s="30"/>
      <c r="HK595" s="30"/>
      <c r="HL595" s="30"/>
      <c r="HM595" s="30"/>
      <c r="HN595" s="30"/>
      <c r="HO595" s="30"/>
      <c r="HP595" s="30"/>
      <c r="HQ595" s="30"/>
      <c r="HR595" s="30"/>
      <c r="HS595" s="30"/>
      <c r="HT595" s="30"/>
      <c r="HU595" s="30"/>
      <c r="HV595" s="30"/>
      <c r="HW595" s="30"/>
      <c r="HX595" s="30"/>
      <c r="HY595" s="30"/>
      <c r="HZ595" s="30"/>
      <c r="IA595" s="30"/>
      <c r="IB595" s="30"/>
      <c r="IC595" s="30"/>
      <c r="ID595" s="30"/>
      <c r="IE595" s="30"/>
      <c r="IF595" s="30"/>
      <c r="IG595" s="30"/>
      <c r="IH595" s="30"/>
      <c r="II595" s="30"/>
      <c r="IJ595" s="30"/>
      <c r="IK595" s="30"/>
      <c r="IL595" s="30"/>
      <c r="IM595" s="30"/>
      <c r="IN595" s="30"/>
      <c r="IO595" s="30"/>
      <c r="IP595" s="30"/>
      <c r="IQ595" s="30"/>
      <c r="IR595" s="30"/>
      <c r="IS595" s="30"/>
      <c r="IT595" s="30"/>
      <c r="IU595" s="30"/>
      <c r="IV595" s="30"/>
      <c r="IW595" s="30"/>
      <c r="IX595" s="30"/>
      <c r="IY595" s="30"/>
      <c r="IZ595" s="30"/>
      <c r="JA595" s="30"/>
      <c r="JB595" s="30"/>
      <c r="JC595" s="30"/>
      <c r="JD595" s="30"/>
      <c r="JE595" s="30"/>
      <c r="JF595" s="30"/>
      <c r="JG595" s="30"/>
      <c r="JH595" s="30"/>
      <c r="JI595" s="30"/>
      <c r="JJ595" s="30"/>
      <c r="JK595" s="30"/>
      <c r="JL595" s="30"/>
      <c r="JM595" s="30"/>
      <c r="JN595" s="30"/>
      <c r="JO595" s="30"/>
      <c r="JP595" s="30"/>
      <c r="JQ595" s="30"/>
      <c r="JR595" s="30"/>
      <c r="JS595" s="30"/>
      <c r="JT595" s="30"/>
      <c r="JU595" s="30"/>
      <c r="JV595" s="30"/>
      <c r="JW595" s="30"/>
      <c r="JX595" s="30"/>
      <c r="JY595" s="30"/>
      <c r="JZ595" s="30"/>
      <c r="KA595" s="30"/>
      <c r="KB595" s="30"/>
      <c r="KC595" s="30"/>
      <c r="KD595" s="30"/>
      <c r="KE595" s="30"/>
      <c r="KF595" s="30"/>
      <c r="KG595" s="30"/>
      <c r="KH595" s="30"/>
      <c r="KI595" s="30"/>
      <c r="KJ595" s="30"/>
      <c r="KK595" s="30"/>
      <c r="KL595" s="30"/>
      <c r="KM595" s="30"/>
      <c r="KN595" s="30"/>
      <c r="KO595" s="30"/>
      <c r="KP595" s="30"/>
      <c r="KQ595" s="30"/>
      <c r="KR595" s="30"/>
      <c r="KS595" s="30"/>
      <c r="KT595" s="30"/>
      <c r="KU595" s="30"/>
      <c r="KV595" s="30"/>
      <c r="KW595" s="30"/>
      <c r="KX595" s="30"/>
      <c r="KY595" s="30"/>
      <c r="KZ595" s="30"/>
      <c r="LA595" s="30"/>
      <c r="LB595" s="30"/>
      <c r="LC595" s="30"/>
      <c r="LD595" s="30"/>
      <c r="LE595" s="30"/>
      <c r="LF595" s="30"/>
      <c r="LG595" s="30"/>
      <c r="LH595" s="30"/>
      <c r="LI595" s="30"/>
      <c r="LJ595" s="30"/>
      <c r="LK595" s="30"/>
      <c r="LL595" s="30"/>
      <c r="LM595" s="30"/>
      <c r="LN595" s="30"/>
      <c r="LO595" s="30"/>
      <c r="LP595" s="30"/>
      <c r="LQ595" s="30"/>
      <c r="LR595" s="30"/>
      <c r="LS595" s="30"/>
      <c r="LT595" s="30"/>
      <c r="LU595" s="30"/>
      <c r="LV595" s="30"/>
      <c r="LW595" s="30"/>
      <c r="LX595" s="30"/>
      <c r="LY595" s="30"/>
      <c r="LZ595" s="30"/>
      <c r="MA595" s="30"/>
    </row>
    <row r="596" spans="1:339" s="31" customFormat="1" ht="126" x14ac:dyDescent="0.25">
      <c r="A596" s="662" t="str">
        <f>CONCATENATE(MUEBLES2[[#This Row],[No..]],"-",MUEBLES2[[#This Row],[No. Area ]],"-",MUEBLES2[[#This Row],[No. Del Bien ]],"-",MUEBLES2[[#This Row],[No. Consecutivo del Bien ]],"-",MUEBLES2[[#This Row],[No. de inventario]])</f>
        <v>01-05-069-001-0591</v>
      </c>
      <c r="B596" s="522"/>
      <c r="C596" s="522" t="s">
        <v>7314</v>
      </c>
      <c r="D596" s="494" t="s">
        <v>4060</v>
      </c>
      <c r="E596" s="522" t="str">
        <f>VLOOKUP(MUEBLES2[[#This Row],[No..]],EDIFICIOS[],2,FALSE)</f>
        <v>PALACIO MUNICIPAL</v>
      </c>
      <c r="F596" s="522" t="str">
        <f>VLOOKUP(MUEBLES2[[#This Row],[No..]],EDIFICIOS[],3,FALSE)</f>
        <v>PALACIO MUNICIPAL, S/N, COLONIA CENTRO</v>
      </c>
      <c r="G596" s="506" t="s">
        <v>4063</v>
      </c>
      <c r="H596" s="494" t="str">
        <f>VLOOKUP(MUEBLES2[[#This Row],[No. Area ]],AREAS[],2,FALSE)</f>
        <v xml:space="preserve">H ASAMBLEA </v>
      </c>
      <c r="I596" s="496" t="str">
        <f>VLOOKUP(MUEBLES2[[#This Row],[No. Area ]],AREAS[],5,FALSE)</f>
        <v>LIC. BLANCA GARCÍA LÓPEZ</v>
      </c>
      <c r="J596" s="496">
        <v>397</v>
      </c>
      <c r="K596" s="496" t="str">
        <f>VLOOKUP(MUEBLES2[[#This Row],[Núm. De nomina]],PERSONAL[],2,FALSE)</f>
        <v>LIC. BLANCA GARCÍA LÓPEZ</v>
      </c>
      <c r="L596" s="494" t="str">
        <f>VLOOKUP(MUEBLES2[[#This Row],[Núm. De nomina]],PERSONAL[],3,FALSE)</f>
        <v>OFICIAL MAYOR</v>
      </c>
      <c r="M596" s="494" t="s">
        <v>4760</v>
      </c>
      <c r="N596" s="530" t="s">
        <v>4692</v>
      </c>
      <c r="O596" s="497" t="str">
        <f>VLOOKUP(MUEBLES2[[#This Row],[No. Del Bien ]],BIENES[],2,FALSE)</f>
        <v>CHROMECAST</v>
      </c>
      <c r="P596" s="499" t="s">
        <v>1755</v>
      </c>
      <c r="Q596" s="529" t="s">
        <v>5558</v>
      </c>
      <c r="R596" s="494" t="s">
        <v>557</v>
      </c>
      <c r="S596" s="494" t="s">
        <v>557</v>
      </c>
      <c r="T596" s="494" t="s">
        <v>557</v>
      </c>
      <c r="U596" s="494"/>
      <c r="V596" s="532">
        <v>44434</v>
      </c>
      <c r="W596" s="528"/>
      <c r="X596" s="528"/>
      <c r="Y596" s="528"/>
      <c r="Z596" s="510" t="s">
        <v>1405</v>
      </c>
      <c r="AA596" s="510"/>
      <c r="AB596" s="702">
        <v>1200</v>
      </c>
      <c r="AC596" s="603">
        <v>136</v>
      </c>
      <c r="AD596" s="6"/>
      <c r="AE596" s="22"/>
      <c r="AF596" s="30"/>
      <c r="AG596" s="30"/>
      <c r="AH596" s="30"/>
      <c r="AI596" s="30"/>
      <c r="AJ596" s="30"/>
      <c r="AK596" s="30"/>
      <c r="AL596" s="30"/>
      <c r="AM596" s="30"/>
      <c r="AN596" s="30"/>
      <c r="AO596" s="30"/>
      <c r="AP596" s="30"/>
      <c r="AQ596" s="30"/>
      <c r="AR596" s="30"/>
      <c r="AS596" s="30"/>
      <c r="AT596" s="30"/>
      <c r="AU596" s="30"/>
      <c r="AV596" s="30"/>
      <c r="AW596" s="30"/>
      <c r="AX596" s="30"/>
      <c r="AY596" s="30"/>
      <c r="AZ596" s="30"/>
      <c r="BA596" s="30"/>
      <c r="BB596" s="30"/>
      <c r="BC596" s="30"/>
      <c r="BD596" s="30"/>
      <c r="BE596" s="30"/>
      <c r="BF596" s="30"/>
      <c r="BG596" s="30"/>
      <c r="BH596" s="30"/>
      <c r="BI596" s="30"/>
      <c r="BJ596" s="30"/>
      <c r="BK596" s="30"/>
      <c r="BL596" s="30"/>
      <c r="BM596" s="30"/>
      <c r="BN596" s="30"/>
      <c r="BO596" s="30"/>
      <c r="BP596" s="30"/>
      <c r="BQ596" s="30"/>
      <c r="BR596" s="30"/>
      <c r="BS596" s="30"/>
      <c r="BT596" s="30"/>
      <c r="BU596" s="30"/>
      <c r="BV596" s="30"/>
      <c r="BW596" s="30"/>
      <c r="BX596" s="30"/>
      <c r="BY596" s="30"/>
      <c r="BZ596" s="30"/>
      <c r="CA596" s="30"/>
      <c r="CB596" s="30"/>
      <c r="CC596" s="30"/>
      <c r="CD596" s="30"/>
      <c r="CE596" s="30"/>
      <c r="CF596" s="30"/>
      <c r="CG596" s="30"/>
      <c r="CH596" s="30"/>
      <c r="CI596" s="30"/>
      <c r="CJ596" s="30"/>
      <c r="CK596" s="30"/>
      <c r="CL596" s="30"/>
      <c r="CM596" s="30"/>
      <c r="CN596" s="30"/>
      <c r="CO596" s="30"/>
      <c r="CP596" s="30"/>
      <c r="CQ596" s="30"/>
      <c r="CR596" s="30"/>
      <c r="CS596" s="30"/>
      <c r="CT596" s="30"/>
      <c r="CU596" s="30"/>
      <c r="CV596" s="30"/>
      <c r="CW596" s="30"/>
      <c r="CX596" s="30"/>
      <c r="CY596" s="30"/>
      <c r="CZ596" s="30"/>
      <c r="DA596" s="30"/>
      <c r="DB596" s="30"/>
      <c r="DC596" s="30"/>
      <c r="DD596" s="30"/>
      <c r="DE596" s="30"/>
      <c r="DF596" s="30"/>
      <c r="DG596" s="30"/>
      <c r="DH596" s="30"/>
      <c r="DI596" s="30"/>
      <c r="DJ596" s="30"/>
      <c r="DK596" s="30"/>
      <c r="DL596" s="30"/>
      <c r="DM596" s="30"/>
      <c r="DN596" s="30"/>
      <c r="DO596" s="30"/>
      <c r="DP596" s="30"/>
      <c r="DQ596" s="30"/>
      <c r="DR596" s="30"/>
      <c r="DS596" s="30"/>
      <c r="DT596" s="30"/>
      <c r="DU596" s="30"/>
      <c r="DV596" s="30"/>
      <c r="DW596" s="30"/>
      <c r="DX596" s="30"/>
      <c r="DY596" s="30"/>
      <c r="DZ596" s="30"/>
      <c r="EA596" s="30"/>
      <c r="EB596" s="30"/>
      <c r="EC596" s="30"/>
      <c r="ED596" s="30"/>
      <c r="EE596" s="30"/>
      <c r="EF596" s="30"/>
      <c r="EG596" s="30"/>
      <c r="EH596" s="30"/>
      <c r="EI596" s="30"/>
      <c r="EJ596" s="30"/>
      <c r="EK596" s="30"/>
      <c r="EL596" s="30"/>
      <c r="EM596" s="30"/>
      <c r="EN596" s="30"/>
      <c r="EO596" s="30"/>
      <c r="EP596" s="30"/>
      <c r="EQ596" s="30"/>
      <c r="ER596" s="30"/>
      <c r="ES596" s="30"/>
      <c r="ET596" s="30"/>
      <c r="EU596" s="30"/>
      <c r="EV596" s="30"/>
      <c r="EW596" s="30"/>
      <c r="EX596" s="30"/>
      <c r="EY596" s="30"/>
      <c r="EZ596" s="30"/>
      <c r="FA596" s="30"/>
      <c r="FB596" s="30"/>
      <c r="FC596" s="30"/>
      <c r="FD596" s="30"/>
      <c r="FE596" s="30"/>
      <c r="FF596" s="30"/>
      <c r="FG596" s="30"/>
      <c r="FH596" s="30"/>
      <c r="FI596" s="30"/>
      <c r="FJ596" s="30"/>
      <c r="FK596" s="30"/>
      <c r="FL596" s="30"/>
      <c r="FM596" s="30"/>
      <c r="FN596" s="30"/>
      <c r="FO596" s="30"/>
      <c r="FP596" s="30"/>
      <c r="FQ596" s="30"/>
      <c r="FR596" s="30"/>
      <c r="FS596" s="30"/>
      <c r="FT596" s="30"/>
      <c r="FU596" s="30"/>
      <c r="FV596" s="30"/>
      <c r="FW596" s="30"/>
      <c r="FX596" s="30"/>
      <c r="FY596" s="30"/>
      <c r="FZ596" s="30"/>
      <c r="GA596" s="30"/>
      <c r="GB596" s="30"/>
      <c r="GC596" s="30"/>
      <c r="GD596" s="30"/>
      <c r="GE596" s="30"/>
      <c r="GF596" s="30"/>
      <c r="GG596" s="30"/>
      <c r="GH596" s="30"/>
      <c r="GI596" s="30"/>
      <c r="GJ596" s="30"/>
      <c r="GK596" s="30"/>
      <c r="GL596" s="30"/>
      <c r="GM596" s="30"/>
      <c r="GN596" s="30"/>
      <c r="GO596" s="30"/>
      <c r="GP596" s="30"/>
      <c r="GQ596" s="30"/>
      <c r="GR596" s="30"/>
      <c r="GS596" s="30"/>
      <c r="GT596" s="30"/>
      <c r="GU596" s="30"/>
      <c r="GV596" s="30"/>
      <c r="GW596" s="30"/>
      <c r="GX596" s="30"/>
      <c r="GY596" s="30"/>
      <c r="GZ596" s="30"/>
      <c r="HA596" s="30"/>
      <c r="HB596" s="30"/>
      <c r="HC596" s="30"/>
      <c r="HD596" s="30"/>
      <c r="HE596" s="30"/>
      <c r="HF596" s="30"/>
      <c r="HG596" s="30"/>
      <c r="HH596" s="30"/>
      <c r="HI596" s="30"/>
      <c r="HJ596" s="30"/>
      <c r="HK596" s="30"/>
      <c r="HL596" s="30"/>
      <c r="HM596" s="30"/>
      <c r="HN596" s="30"/>
      <c r="HO596" s="30"/>
      <c r="HP596" s="30"/>
      <c r="HQ596" s="30"/>
      <c r="HR596" s="30"/>
      <c r="HS596" s="30"/>
      <c r="HT596" s="30"/>
      <c r="HU596" s="30"/>
      <c r="HV596" s="30"/>
      <c r="HW596" s="30"/>
      <c r="HX596" s="30"/>
      <c r="HY596" s="30"/>
      <c r="HZ596" s="30"/>
      <c r="IA596" s="30"/>
      <c r="IB596" s="30"/>
      <c r="IC596" s="30"/>
      <c r="ID596" s="30"/>
      <c r="IE596" s="30"/>
      <c r="IF596" s="30"/>
      <c r="IG596" s="30"/>
      <c r="IH596" s="30"/>
      <c r="II596" s="30"/>
      <c r="IJ596" s="30"/>
      <c r="IK596" s="30"/>
      <c r="IL596" s="30"/>
      <c r="IM596" s="30"/>
      <c r="IN596" s="30"/>
      <c r="IO596" s="30"/>
      <c r="IP596" s="30"/>
      <c r="IQ596" s="30"/>
      <c r="IR596" s="30"/>
      <c r="IS596" s="30"/>
      <c r="IT596" s="30"/>
      <c r="IU596" s="30"/>
      <c r="IV596" s="30"/>
      <c r="IW596" s="30"/>
      <c r="IX596" s="30"/>
      <c r="IY596" s="30"/>
      <c r="IZ596" s="30"/>
      <c r="JA596" s="30"/>
      <c r="JB596" s="30"/>
      <c r="JC596" s="30"/>
      <c r="JD596" s="30"/>
      <c r="JE596" s="30"/>
      <c r="JF596" s="30"/>
      <c r="JG596" s="30"/>
      <c r="JH596" s="30"/>
      <c r="JI596" s="30"/>
      <c r="JJ596" s="30"/>
      <c r="JK596" s="30"/>
      <c r="JL596" s="30"/>
      <c r="JM596" s="30"/>
      <c r="JN596" s="30"/>
      <c r="JO596" s="30"/>
      <c r="JP596" s="30"/>
      <c r="JQ596" s="30"/>
      <c r="JR596" s="30"/>
      <c r="JS596" s="30"/>
      <c r="JT596" s="30"/>
      <c r="JU596" s="30"/>
      <c r="JV596" s="30"/>
      <c r="JW596" s="30"/>
      <c r="JX596" s="30"/>
      <c r="JY596" s="30"/>
      <c r="JZ596" s="30"/>
      <c r="KA596" s="30"/>
      <c r="KB596" s="30"/>
      <c r="KC596" s="30"/>
      <c r="KD596" s="30"/>
      <c r="KE596" s="30"/>
      <c r="KF596" s="30"/>
      <c r="KG596" s="30"/>
      <c r="KH596" s="30"/>
      <c r="KI596" s="30"/>
      <c r="KJ596" s="30"/>
      <c r="KK596" s="30"/>
      <c r="KL596" s="30"/>
      <c r="KM596" s="30"/>
      <c r="KN596" s="30"/>
      <c r="KO596" s="30"/>
      <c r="KP596" s="30"/>
      <c r="KQ596" s="30"/>
      <c r="KR596" s="30"/>
      <c r="KS596" s="30"/>
      <c r="KT596" s="30"/>
      <c r="KU596" s="30"/>
      <c r="KV596" s="30"/>
      <c r="KW596" s="30"/>
      <c r="KX596" s="30"/>
      <c r="KY596" s="30"/>
      <c r="KZ596" s="30"/>
      <c r="LA596" s="30"/>
      <c r="LB596" s="30"/>
      <c r="LC596" s="30"/>
      <c r="LD596" s="30"/>
      <c r="LE596" s="30"/>
      <c r="LF596" s="30"/>
      <c r="LG596" s="30"/>
      <c r="LH596" s="30"/>
      <c r="LI596" s="30"/>
      <c r="LJ596" s="30"/>
      <c r="LK596" s="30"/>
      <c r="LL596" s="30"/>
      <c r="LM596" s="30"/>
      <c r="LN596" s="30"/>
      <c r="LO596" s="30"/>
      <c r="LP596" s="30"/>
      <c r="LQ596" s="30"/>
      <c r="LR596" s="30"/>
      <c r="LS596" s="30"/>
      <c r="LT596" s="30"/>
      <c r="LU596" s="30"/>
      <c r="LV596" s="30"/>
      <c r="LW596" s="30"/>
      <c r="LX596" s="30"/>
      <c r="LY596" s="30"/>
      <c r="LZ596" s="30"/>
      <c r="MA596" s="30"/>
    </row>
    <row r="597" spans="1:339" s="31" customFormat="1" ht="110.25" x14ac:dyDescent="0.25">
      <c r="A597" s="662" t="str">
        <f>CONCATENATE(MUEBLES2[[#This Row],[No..]],"-",MUEBLES2[[#This Row],[No. Area ]],"-",MUEBLES2[[#This Row],[No. Del Bien ]],"-",MUEBLES2[[#This Row],[No. Consecutivo del Bien ]],"-",MUEBLES2[[#This Row],[No. de inventario]])</f>
        <v>05-52-051-001-0592</v>
      </c>
      <c r="B597" s="522"/>
      <c r="C597" s="522" t="s">
        <v>7315</v>
      </c>
      <c r="D597" s="494" t="s">
        <v>4063</v>
      </c>
      <c r="E597" s="522" t="str">
        <f>VLOOKUP(MUEBLES2[[#This Row],[No..]],EDIFICIOS[],2,FALSE)</f>
        <v>SISTEMA MUNICIPAL DIF</v>
      </c>
      <c r="F597" s="522" t="str">
        <f>VLOOKUP(MUEBLES2[[#This Row],[No..]],EDIFICIOS[],3,FALSE)</f>
        <v>AV. REFORMA S/N, SECCIÓN NORTE, MANZANA 2, SANTIAGO DE ANAYA, HIDALGO</v>
      </c>
      <c r="G597" s="506" t="s">
        <v>4297</v>
      </c>
      <c r="H597" s="494" t="str">
        <f>VLOOKUP(MUEBLES2[[#This Row],[No. Area ]],AREAS[],2,FALSE)</f>
        <v xml:space="preserve">CENTRO DE AISTENCIA INFANTIL </v>
      </c>
      <c r="I597" s="496" t="str">
        <f>VLOOKUP(MUEBLES2[[#This Row],[No. Area ]],AREAS[],5,FALSE)</f>
        <v>LIC. ABIGAIL ALDANA PÉREZ</v>
      </c>
      <c r="J597" s="496">
        <v>416</v>
      </c>
      <c r="K597" s="496" t="str">
        <f>VLOOKUP(MUEBLES2[[#This Row],[Núm. De nomina]],PERSONAL[],2,FALSE)</f>
        <v>LIC. ABIGAIL ALDANA PÉREZ</v>
      </c>
      <c r="L597" s="494" t="str">
        <f>VLOOKUP(MUEBLES2[[#This Row],[Núm. De nomina]],PERSONAL[],3,FALSE)</f>
        <v>ASISTENTE EDUCATIVO</v>
      </c>
      <c r="M597" s="494" t="s">
        <v>4742</v>
      </c>
      <c r="N597" s="530" t="s">
        <v>4692</v>
      </c>
      <c r="O597" s="497" t="str">
        <f>VLOOKUP(MUEBLES2[[#This Row],[No. Del Bien ]],BIENES[],2,FALSE)</f>
        <v>CÁMARA DE HUMO</v>
      </c>
      <c r="P597" s="544" t="s">
        <v>1862</v>
      </c>
      <c r="Q597" s="529" t="s">
        <v>5559</v>
      </c>
      <c r="R597" s="535" t="s">
        <v>1850</v>
      </c>
      <c r="S597" s="535" t="s">
        <v>1851</v>
      </c>
      <c r="T597" s="523" t="s">
        <v>1859</v>
      </c>
      <c r="U597" s="535"/>
      <c r="V597" s="552">
        <v>44497</v>
      </c>
      <c r="W597" s="536"/>
      <c r="X597" s="537"/>
      <c r="Y597" s="537"/>
      <c r="Z597" s="546" t="s">
        <v>1405</v>
      </c>
      <c r="AA597" s="546"/>
      <c r="AB597" s="702">
        <v>2100</v>
      </c>
      <c r="AC597" s="603">
        <v>1660</v>
      </c>
      <c r="AD597" s="6"/>
      <c r="AE597" s="22"/>
      <c r="AF597" s="30"/>
      <c r="AG597" s="30"/>
      <c r="AH597" s="30"/>
      <c r="AI597" s="30"/>
      <c r="AJ597" s="30"/>
      <c r="AK597" s="30"/>
      <c r="AL597" s="30"/>
      <c r="AM597" s="30"/>
      <c r="AN597" s="30"/>
      <c r="AO597" s="30"/>
      <c r="AP597" s="30"/>
      <c r="AQ597" s="30"/>
      <c r="AR597" s="30"/>
      <c r="AS597" s="30"/>
      <c r="AT597" s="30"/>
      <c r="AU597" s="30"/>
      <c r="AV597" s="30"/>
      <c r="AW597" s="30"/>
      <c r="AX597" s="30"/>
      <c r="AY597" s="30"/>
      <c r="AZ597" s="30"/>
      <c r="BA597" s="30"/>
      <c r="BB597" s="30"/>
      <c r="BC597" s="30"/>
      <c r="BD597" s="30"/>
      <c r="BE597" s="30"/>
      <c r="BF597" s="30"/>
      <c r="BG597" s="30"/>
      <c r="BH597" s="30"/>
      <c r="BI597" s="30"/>
      <c r="BJ597" s="30"/>
      <c r="BK597" s="30"/>
      <c r="BL597" s="30"/>
      <c r="BM597" s="30"/>
      <c r="BN597" s="30"/>
      <c r="BO597" s="30"/>
      <c r="BP597" s="30"/>
      <c r="BQ597" s="30"/>
      <c r="BR597" s="30"/>
      <c r="BS597" s="30"/>
      <c r="BT597" s="30"/>
      <c r="BU597" s="30"/>
      <c r="BV597" s="30"/>
      <c r="BW597" s="30"/>
      <c r="BX597" s="30"/>
      <c r="BY597" s="30"/>
      <c r="BZ597" s="30"/>
      <c r="CA597" s="30"/>
      <c r="CB597" s="30"/>
      <c r="CC597" s="30"/>
      <c r="CD597" s="30"/>
      <c r="CE597" s="30"/>
      <c r="CF597" s="30"/>
      <c r="CG597" s="30"/>
      <c r="CH597" s="30"/>
      <c r="CI597" s="30"/>
      <c r="CJ597" s="30"/>
      <c r="CK597" s="30"/>
      <c r="CL597" s="30"/>
      <c r="CM597" s="30"/>
      <c r="CN597" s="30"/>
      <c r="CO597" s="30"/>
      <c r="CP597" s="30"/>
      <c r="CQ597" s="30"/>
      <c r="CR597" s="30"/>
      <c r="CS597" s="30"/>
      <c r="CT597" s="30"/>
      <c r="CU597" s="30"/>
      <c r="CV597" s="30"/>
      <c r="CW597" s="30"/>
      <c r="CX597" s="30"/>
      <c r="CY597" s="30"/>
      <c r="CZ597" s="30"/>
      <c r="DA597" s="30"/>
      <c r="DB597" s="30"/>
      <c r="DC597" s="30"/>
      <c r="DD597" s="30"/>
      <c r="DE597" s="30"/>
      <c r="DF597" s="30"/>
      <c r="DG597" s="30"/>
      <c r="DH597" s="30"/>
      <c r="DI597" s="30"/>
      <c r="DJ597" s="30"/>
      <c r="DK597" s="30"/>
      <c r="DL597" s="30"/>
      <c r="DM597" s="30"/>
      <c r="DN597" s="30"/>
      <c r="DO597" s="30"/>
      <c r="DP597" s="30"/>
      <c r="DQ597" s="30"/>
      <c r="DR597" s="30"/>
      <c r="DS597" s="30"/>
      <c r="DT597" s="30"/>
      <c r="DU597" s="30"/>
      <c r="DV597" s="30"/>
      <c r="DW597" s="30"/>
      <c r="DX597" s="30"/>
      <c r="DY597" s="30"/>
      <c r="DZ597" s="30"/>
      <c r="EA597" s="30"/>
      <c r="EB597" s="30"/>
      <c r="EC597" s="30"/>
      <c r="ED597" s="30"/>
      <c r="EE597" s="30"/>
      <c r="EF597" s="30"/>
      <c r="EG597" s="30"/>
      <c r="EH597" s="30"/>
      <c r="EI597" s="30"/>
      <c r="EJ597" s="30"/>
      <c r="EK597" s="30"/>
      <c r="EL597" s="30"/>
      <c r="EM597" s="30"/>
      <c r="EN597" s="30"/>
      <c r="EO597" s="30"/>
      <c r="EP597" s="30"/>
      <c r="EQ597" s="30"/>
      <c r="ER597" s="30"/>
      <c r="ES597" s="30"/>
      <c r="ET597" s="30"/>
      <c r="EU597" s="30"/>
      <c r="EV597" s="30"/>
      <c r="EW597" s="30"/>
      <c r="EX597" s="30"/>
      <c r="EY597" s="30"/>
      <c r="EZ597" s="30"/>
      <c r="FA597" s="30"/>
      <c r="FB597" s="30"/>
      <c r="FC597" s="30"/>
      <c r="FD597" s="30"/>
      <c r="FE597" s="30"/>
      <c r="FF597" s="30"/>
      <c r="FG597" s="30"/>
      <c r="FH597" s="30"/>
      <c r="FI597" s="30"/>
      <c r="FJ597" s="30"/>
      <c r="FK597" s="30"/>
      <c r="FL597" s="30"/>
      <c r="FM597" s="30"/>
      <c r="FN597" s="30"/>
      <c r="FO597" s="30"/>
      <c r="FP597" s="30"/>
      <c r="FQ597" s="30"/>
      <c r="FR597" s="30"/>
      <c r="FS597" s="30"/>
      <c r="FT597" s="30"/>
      <c r="FU597" s="30"/>
      <c r="FV597" s="30"/>
      <c r="FW597" s="30"/>
      <c r="FX597" s="30"/>
      <c r="FY597" s="30"/>
      <c r="FZ597" s="30"/>
      <c r="GA597" s="30"/>
      <c r="GB597" s="30"/>
      <c r="GC597" s="30"/>
      <c r="GD597" s="30"/>
      <c r="GE597" s="30"/>
      <c r="GF597" s="30"/>
      <c r="GG597" s="30"/>
      <c r="GH597" s="30"/>
      <c r="GI597" s="30"/>
      <c r="GJ597" s="30"/>
      <c r="GK597" s="30"/>
      <c r="GL597" s="30"/>
      <c r="GM597" s="30"/>
      <c r="GN597" s="30"/>
      <c r="GO597" s="30"/>
      <c r="GP597" s="30"/>
      <c r="GQ597" s="30"/>
      <c r="GR597" s="30"/>
      <c r="GS597" s="30"/>
      <c r="GT597" s="30"/>
      <c r="GU597" s="30"/>
      <c r="GV597" s="30"/>
      <c r="GW597" s="30"/>
      <c r="GX597" s="30"/>
      <c r="GY597" s="30"/>
      <c r="GZ597" s="30"/>
      <c r="HA597" s="30"/>
      <c r="HB597" s="30"/>
      <c r="HC597" s="30"/>
      <c r="HD597" s="30"/>
      <c r="HE597" s="30"/>
      <c r="HF597" s="30"/>
      <c r="HG597" s="30"/>
      <c r="HH597" s="30"/>
      <c r="HI597" s="30"/>
      <c r="HJ597" s="30"/>
      <c r="HK597" s="30"/>
      <c r="HL597" s="30"/>
      <c r="HM597" s="30"/>
      <c r="HN597" s="30"/>
      <c r="HO597" s="30"/>
      <c r="HP597" s="30"/>
      <c r="HQ597" s="30"/>
      <c r="HR597" s="30"/>
      <c r="HS597" s="30"/>
      <c r="HT597" s="30"/>
      <c r="HU597" s="30"/>
      <c r="HV597" s="30"/>
      <c r="HW597" s="30"/>
      <c r="HX597" s="30"/>
      <c r="HY597" s="30"/>
      <c r="HZ597" s="30"/>
      <c r="IA597" s="30"/>
      <c r="IB597" s="30"/>
      <c r="IC597" s="30"/>
      <c r="ID597" s="30"/>
      <c r="IE597" s="30"/>
      <c r="IF597" s="30"/>
      <c r="IG597" s="30"/>
      <c r="IH597" s="30"/>
      <c r="II597" s="30"/>
      <c r="IJ597" s="30"/>
      <c r="IK597" s="30"/>
      <c r="IL597" s="30"/>
      <c r="IM597" s="30"/>
      <c r="IN597" s="30"/>
      <c r="IO597" s="30"/>
      <c r="IP597" s="30"/>
      <c r="IQ597" s="30"/>
      <c r="IR597" s="30"/>
      <c r="IS597" s="30"/>
      <c r="IT597" s="30"/>
      <c r="IU597" s="30"/>
      <c r="IV597" s="30"/>
      <c r="IW597" s="30"/>
      <c r="IX597" s="30"/>
      <c r="IY597" s="30"/>
      <c r="IZ597" s="30"/>
      <c r="JA597" s="30"/>
      <c r="JB597" s="30"/>
      <c r="JC597" s="30"/>
      <c r="JD597" s="30"/>
      <c r="JE597" s="30"/>
      <c r="JF597" s="30"/>
      <c r="JG597" s="30"/>
      <c r="JH597" s="30"/>
      <c r="JI597" s="30"/>
      <c r="JJ597" s="30"/>
      <c r="JK597" s="30"/>
      <c r="JL597" s="30"/>
      <c r="JM597" s="30"/>
      <c r="JN597" s="30"/>
      <c r="JO597" s="30"/>
      <c r="JP597" s="30"/>
      <c r="JQ597" s="30"/>
      <c r="JR597" s="30"/>
      <c r="JS597" s="30"/>
      <c r="JT597" s="30"/>
      <c r="JU597" s="30"/>
      <c r="JV597" s="30"/>
      <c r="JW597" s="30"/>
      <c r="JX597" s="30"/>
      <c r="JY597" s="30"/>
      <c r="JZ597" s="30"/>
      <c r="KA597" s="30"/>
      <c r="KB597" s="30"/>
      <c r="KC597" s="30"/>
      <c r="KD597" s="30"/>
      <c r="KE597" s="30"/>
      <c r="KF597" s="30"/>
      <c r="KG597" s="30"/>
      <c r="KH597" s="30"/>
      <c r="KI597" s="30"/>
      <c r="KJ597" s="30"/>
      <c r="KK597" s="30"/>
      <c r="KL597" s="30"/>
      <c r="KM597" s="30"/>
      <c r="KN597" s="30"/>
      <c r="KO597" s="30"/>
      <c r="KP597" s="30"/>
      <c r="KQ597" s="30"/>
      <c r="KR597" s="30"/>
      <c r="KS597" s="30"/>
      <c r="KT597" s="30"/>
      <c r="KU597" s="30"/>
      <c r="KV597" s="30"/>
      <c r="KW597" s="30"/>
      <c r="KX597" s="30"/>
      <c r="KY597" s="30"/>
      <c r="KZ597" s="30"/>
      <c r="LA597" s="30"/>
      <c r="LB597" s="30"/>
      <c r="LC597" s="30"/>
      <c r="LD597" s="30"/>
      <c r="LE597" s="30"/>
      <c r="LF597" s="30"/>
      <c r="LG597" s="30"/>
      <c r="LH597" s="30"/>
      <c r="LI597" s="30"/>
      <c r="LJ597" s="30"/>
      <c r="LK597" s="30"/>
      <c r="LL597" s="30"/>
      <c r="LM597" s="30"/>
      <c r="LN597" s="30"/>
      <c r="LO597" s="30"/>
      <c r="LP597" s="30"/>
      <c r="LQ597" s="30"/>
      <c r="LR597" s="30"/>
      <c r="LS597" s="30"/>
      <c r="LT597" s="30"/>
      <c r="LU597" s="30"/>
      <c r="LV597" s="30"/>
      <c r="LW597" s="30"/>
      <c r="LX597" s="30"/>
      <c r="LY597" s="30"/>
      <c r="LZ597" s="30"/>
      <c r="MA597" s="30"/>
    </row>
    <row r="598" spans="1:339" s="31" customFormat="1" ht="189" x14ac:dyDescent="0.25">
      <c r="A598" s="662" t="str">
        <f>CONCATENATE(MUEBLES2[[#This Row],[No..]],"-",MUEBLES2[[#This Row],[No. Area ]],"-",MUEBLES2[[#This Row],[No. Del Bien ]],"-",MUEBLES2[[#This Row],[No. Consecutivo del Bien ]],"-",MUEBLES2[[#This Row],[No. de inventario]])</f>
        <v>04-46-051-002-0593</v>
      </c>
      <c r="B598" s="522"/>
      <c r="C598" s="522" t="s">
        <v>7316</v>
      </c>
      <c r="D598" s="494" t="s">
        <v>2074</v>
      </c>
      <c r="E598" s="522" t="str">
        <f>VLOOKUP(MUEBLES2[[#This Row],[No..]],EDIFICIOS[],2,FALSE)</f>
        <v xml:space="preserve">PROTECCION CIVIL </v>
      </c>
      <c r="F598" s="522" t="str">
        <f>VLOOKUP(MUEBLES2[[#This Row],[No..]],EDIFICIOS[],3,FALSE)</f>
        <v>AV. REFORMA S/N, SECCIÓN NORTE, MANZANA 2, SANTIAGO DE ANAYA, HIDALGO</v>
      </c>
      <c r="G598" s="506" t="s">
        <v>4291</v>
      </c>
      <c r="H598" s="494" t="str">
        <f>VLOOKUP(MUEBLES2[[#This Row],[No. Area ]],AREAS[],2,FALSE)</f>
        <v>PROTECCIÓN CÍVIL, BOMBEROS Y GESTIÓN DE RIESGOS</v>
      </c>
      <c r="I598" s="496" t="str">
        <f>VLOOKUP(MUEBLES2[[#This Row],[No. Area ]],AREAS[],5,FALSE)</f>
        <v>CMDTE. JOSÉ JUAN GARCÍA CORTES</v>
      </c>
      <c r="J598" s="496" t="s">
        <v>4062</v>
      </c>
      <c r="K598" s="496" t="str">
        <f>VLOOKUP(MUEBLES2[[#This Row],[Núm. De nomina]],PERSONAL[],2,FALSE)</f>
        <v>CMDTE. JOSÉ JUAN GARCÍA CORTES</v>
      </c>
      <c r="L598" s="494" t="str">
        <f>VLOOKUP(MUEBLES2[[#This Row],[Núm. De nomina]],PERSONAL[],3,FALSE)</f>
        <v>TITULAR</v>
      </c>
      <c r="M598" s="494" t="s">
        <v>4742</v>
      </c>
      <c r="N598" s="530" t="s">
        <v>4693</v>
      </c>
      <c r="O598" s="497" t="str">
        <f>VLOOKUP(MUEBLES2[[#This Row],[No. Del Bien ]],BIENES[],2,FALSE)</f>
        <v>CÁMARA DE HUMO</v>
      </c>
      <c r="P598" s="544" t="s">
        <v>1863</v>
      </c>
      <c r="Q598" s="529" t="s">
        <v>5560</v>
      </c>
      <c r="R598" s="535" t="s">
        <v>1850</v>
      </c>
      <c r="S598" s="535" t="s">
        <v>1851</v>
      </c>
      <c r="T598" s="523" t="s">
        <v>1860</v>
      </c>
      <c r="U598" s="535"/>
      <c r="V598" s="552">
        <v>44497</v>
      </c>
      <c r="W598" s="536"/>
      <c r="X598" s="537"/>
      <c r="Y598" s="537"/>
      <c r="Z598" s="546" t="s">
        <v>1405</v>
      </c>
      <c r="AA598" s="546"/>
      <c r="AB598" s="702">
        <v>2100</v>
      </c>
      <c r="AC598" s="603">
        <v>1659</v>
      </c>
      <c r="AD598" s="6"/>
      <c r="AE598" s="22"/>
      <c r="AF598" s="30"/>
      <c r="AG598" s="30"/>
      <c r="AH598" s="30"/>
      <c r="AI598" s="30"/>
      <c r="AJ598" s="30"/>
      <c r="AK598" s="30"/>
      <c r="AL598" s="30"/>
      <c r="AM598" s="30"/>
      <c r="AN598" s="30"/>
      <c r="AO598" s="30"/>
      <c r="AP598" s="30"/>
      <c r="AQ598" s="30"/>
      <c r="AR598" s="30"/>
      <c r="AS598" s="30"/>
      <c r="AT598" s="30"/>
      <c r="AU598" s="30"/>
      <c r="AV598" s="30"/>
      <c r="AW598" s="30"/>
      <c r="AX598" s="30"/>
      <c r="AY598" s="30"/>
      <c r="AZ598" s="30"/>
      <c r="BA598" s="30"/>
      <c r="BB598" s="30"/>
      <c r="BC598" s="30"/>
      <c r="BD598" s="30"/>
      <c r="BE598" s="30"/>
      <c r="BF598" s="30"/>
      <c r="BG598" s="30"/>
      <c r="BH598" s="30"/>
      <c r="BI598" s="30"/>
      <c r="BJ598" s="30"/>
      <c r="BK598" s="30"/>
      <c r="BL598" s="30"/>
      <c r="BM598" s="30"/>
      <c r="BN598" s="30"/>
      <c r="BO598" s="30"/>
      <c r="BP598" s="30"/>
      <c r="BQ598" s="30"/>
      <c r="BR598" s="30"/>
      <c r="BS598" s="30"/>
      <c r="BT598" s="30"/>
      <c r="BU598" s="30"/>
      <c r="BV598" s="30"/>
      <c r="BW598" s="30"/>
      <c r="BX598" s="30"/>
      <c r="BY598" s="30"/>
      <c r="BZ598" s="30"/>
      <c r="CA598" s="30"/>
      <c r="CB598" s="30"/>
      <c r="CC598" s="30"/>
      <c r="CD598" s="30"/>
      <c r="CE598" s="30"/>
      <c r="CF598" s="30"/>
      <c r="CG598" s="30"/>
      <c r="CH598" s="30"/>
      <c r="CI598" s="30"/>
      <c r="CJ598" s="30"/>
      <c r="CK598" s="30"/>
      <c r="CL598" s="30"/>
      <c r="CM598" s="30"/>
      <c r="CN598" s="30"/>
      <c r="CO598" s="30"/>
      <c r="CP598" s="30"/>
      <c r="CQ598" s="30"/>
      <c r="CR598" s="30"/>
      <c r="CS598" s="30"/>
      <c r="CT598" s="30"/>
      <c r="CU598" s="30"/>
      <c r="CV598" s="30"/>
      <c r="CW598" s="30"/>
      <c r="CX598" s="30"/>
      <c r="CY598" s="30"/>
      <c r="CZ598" s="30"/>
      <c r="DA598" s="30"/>
      <c r="DB598" s="30"/>
      <c r="DC598" s="30"/>
      <c r="DD598" s="30"/>
      <c r="DE598" s="30"/>
      <c r="DF598" s="30"/>
      <c r="DG598" s="30"/>
      <c r="DH598" s="30"/>
      <c r="DI598" s="30"/>
      <c r="DJ598" s="30"/>
      <c r="DK598" s="30"/>
      <c r="DL598" s="30"/>
      <c r="DM598" s="30"/>
      <c r="DN598" s="30"/>
      <c r="DO598" s="30"/>
      <c r="DP598" s="30"/>
      <c r="DQ598" s="30"/>
      <c r="DR598" s="30"/>
      <c r="DS598" s="30"/>
      <c r="DT598" s="30"/>
      <c r="DU598" s="30"/>
      <c r="DV598" s="30"/>
      <c r="DW598" s="30"/>
      <c r="DX598" s="30"/>
      <c r="DY598" s="30"/>
      <c r="DZ598" s="30"/>
      <c r="EA598" s="30"/>
      <c r="EB598" s="30"/>
      <c r="EC598" s="30"/>
      <c r="ED598" s="30"/>
      <c r="EE598" s="30"/>
      <c r="EF598" s="30"/>
      <c r="EG598" s="30"/>
      <c r="EH598" s="30"/>
      <c r="EI598" s="30"/>
      <c r="EJ598" s="30"/>
      <c r="EK598" s="30"/>
      <c r="EL598" s="30"/>
      <c r="EM598" s="30"/>
      <c r="EN598" s="30"/>
      <c r="EO598" s="30"/>
      <c r="EP598" s="30"/>
      <c r="EQ598" s="30"/>
      <c r="ER598" s="30"/>
      <c r="ES598" s="30"/>
      <c r="ET598" s="30"/>
      <c r="EU598" s="30"/>
      <c r="EV598" s="30"/>
      <c r="EW598" s="30"/>
      <c r="EX598" s="30"/>
      <c r="EY598" s="30"/>
      <c r="EZ598" s="30"/>
      <c r="FA598" s="30"/>
      <c r="FB598" s="30"/>
      <c r="FC598" s="30"/>
      <c r="FD598" s="30"/>
      <c r="FE598" s="30"/>
      <c r="FF598" s="30"/>
      <c r="FG598" s="30"/>
      <c r="FH598" s="30"/>
      <c r="FI598" s="30"/>
      <c r="FJ598" s="30"/>
      <c r="FK598" s="30"/>
      <c r="FL598" s="30"/>
      <c r="FM598" s="30"/>
      <c r="FN598" s="30"/>
      <c r="FO598" s="30"/>
      <c r="FP598" s="30"/>
      <c r="FQ598" s="30"/>
      <c r="FR598" s="30"/>
      <c r="FS598" s="30"/>
      <c r="FT598" s="30"/>
      <c r="FU598" s="30"/>
      <c r="FV598" s="30"/>
      <c r="FW598" s="30"/>
      <c r="FX598" s="30"/>
      <c r="FY598" s="30"/>
      <c r="FZ598" s="30"/>
      <c r="GA598" s="30"/>
      <c r="GB598" s="30"/>
      <c r="GC598" s="30"/>
      <c r="GD598" s="30"/>
      <c r="GE598" s="30"/>
      <c r="GF598" s="30"/>
      <c r="GG598" s="30"/>
      <c r="GH598" s="30"/>
      <c r="GI598" s="30"/>
      <c r="GJ598" s="30"/>
      <c r="GK598" s="30"/>
      <c r="GL598" s="30"/>
      <c r="GM598" s="30"/>
      <c r="GN598" s="30"/>
      <c r="GO598" s="30"/>
      <c r="GP598" s="30"/>
      <c r="GQ598" s="30"/>
      <c r="GR598" s="30"/>
      <c r="GS598" s="30"/>
      <c r="GT598" s="30"/>
      <c r="GU598" s="30"/>
      <c r="GV598" s="30"/>
      <c r="GW598" s="30"/>
      <c r="GX598" s="30"/>
      <c r="GY598" s="30"/>
      <c r="GZ598" s="30"/>
      <c r="HA598" s="30"/>
      <c r="HB598" s="30"/>
      <c r="HC598" s="30"/>
      <c r="HD598" s="30"/>
      <c r="HE598" s="30"/>
      <c r="HF598" s="30"/>
      <c r="HG598" s="30"/>
      <c r="HH598" s="30"/>
      <c r="HI598" s="30"/>
      <c r="HJ598" s="30"/>
      <c r="HK598" s="30"/>
      <c r="HL598" s="30"/>
      <c r="HM598" s="30"/>
      <c r="HN598" s="30"/>
      <c r="HO598" s="30"/>
      <c r="HP598" s="30"/>
      <c r="HQ598" s="30"/>
      <c r="HR598" s="30"/>
      <c r="HS598" s="30"/>
      <c r="HT598" s="30"/>
      <c r="HU598" s="30"/>
      <c r="HV598" s="30"/>
      <c r="HW598" s="30"/>
      <c r="HX598" s="30"/>
      <c r="HY598" s="30"/>
      <c r="HZ598" s="30"/>
      <c r="IA598" s="30"/>
      <c r="IB598" s="30"/>
      <c r="IC598" s="30"/>
      <c r="ID598" s="30"/>
      <c r="IE598" s="30"/>
      <c r="IF598" s="30"/>
      <c r="IG598" s="30"/>
      <c r="IH598" s="30"/>
      <c r="II598" s="30"/>
      <c r="IJ598" s="30"/>
      <c r="IK598" s="30"/>
      <c r="IL598" s="30"/>
      <c r="IM598" s="30"/>
      <c r="IN598" s="30"/>
      <c r="IO598" s="30"/>
      <c r="IP598" s="30"/>
      <c r="IQ598" s="30"/>
      <c r="IR598" s="30"/>
      <c r="IS598" s="30"/>
      <c r="IT598" s="30"/>
      <c r="IU598" s="30"/>
      <c r="IV598" s="30"/>
      <c r="IW598" s="30"/>
      <c r="IX598" s="30"/>
      <c r="IY598" s="30"/>
      <c r="IZ598" s="30"/>
      <c r="JA598" s="30"/>
      <c r="JB598" s="30"/>
      <c r="JC598" s="30"/>
      <c r="JD598" s="30"/>
      <c r="JE598" s="30"/>
      <c r="JF598" s="30"/>
      <c r="JG598" s="30"/>
      <c r="JH598" s="30"/>
      <c r="JI598" s="30"/>
      <c r="JJ598" s="30"/>
      <c r="JK598" s="30"/>
      <c r="JL598" s="30"/>
      <c r="JM598" s="30"/>
      <c r="JN598" s="30"/>
      <c r="JO598" s="30"/>
      <c r="JP598" s="30"/>
      <c r="JQ598" s="30"/>
      <c r="JR598" s="30"/>
      <c r="JS598" s="30"/>
      <c r="JT598" s="30"/>
      <c r="JU598" s="30"/>
      <c r="JV598" s="30"/>
      <c r="JW598" s="30"/>
      <c r="JX598" s="30"/>
      <c r="JY598" s="30"/>
      <c r="JZ598" s="30"/>
      <c r="KA598" s="30"/>
      <c r="KB598" s="30"/>
      <c r="KC598" s="30"/>
      <c r="KD598" s="30"/>
      <c r="KE598" s="30"/>
      <c r="KF598" s="30"/>
      <c r="KG598" s="30"/>
      <c r="KH598" s="30"/>
      <c r="KI598" s="30"/>
      <c r="KJ598" s="30"/>
      <c r="KK598" s="30"/>
      <c r="KL598" s="30"/>
      <c r="KM598" s="30"/>
      <c r="KN598" s="30"/>
      <c r="KO598" s="30"/>
      <c r="KP598" s="30"/>
      <c r="KQ598" s="30"/>
      <c r="KR598" s="30"/>
      <c r="KS598" s="30"/>
      <c r="KT598" s="30"/>
      <c r="KU598" s="30"/>
      <c r="KV598" s="30"/>
      <c r="KW598" s="30"/>
      <c r="KX598" s="30"/>
      <c r="KY598" s="30"/>
      <c r="KZ598" s="30"/>
      <c r="LA598" s="30"/>
      <c r="LB598" s="30"/>
      <c r="LC598" s="30"/>
      <c r="LD598" s="30"/>
      <c r="LE598" s="30"/>
      <c r="LF598" s="30"/>
      <c r="LG598" s="30"/>
      <c r="LH598" s="30"/>
      <c r="LI598" s="30"/>
      <c r="LJ598" s="30"/>
      <c r="LK598" s="30"/>
      <c r="LL598" s="30"/>
      <c r="LM598" s="30"/>
      <c r="LN598" s="30"/>
      <c r="LO598" s="30"/>
      <c r="LP598" s="30"/>
      <c r="LQ598" s="30"/>
      <c r="LR598" s="30"/>
      <c r="LS598" s="30"/>
      <c r="LT598" s="30"/>
      <c r="LU598" s="30"/>
      <c r="LV598" s="30"/>
      <c r="LW598" s="30"/>
      <c r="LX598" s="30"/>
      <c r="LY598" s="30"/>
      <c r="LZ598" s="30"/>
      <c r="MA598" s="30"/>
    </row>
    <row r="599" spans="1:339" s="31" customFormat="1" ht="94.5" x14ac:dyDescent="0.25">
      <c r="A599" s="662" t="str">
        <f>CONCATENATE(MUEBLES2[[#This Row],[No..]],"-",MUEBLES2[[#This Row],[No. Area ]],"-",MUEBLES2[[#This Row],[No. Del Bien ]],"-",MUEBLES2[[#This Row],[No. Consecutivo del Bien ]],"-",MUEBLES2[[#This Row],[No. de inventario]])</f>
        <v>01-14-144-001-0594</v>
      </c>
      <c r="B599" s="522"/>
      <c r="C599" s="522" t="s">
        <v>7317</v>
      </c>
      <c r="D599" s="494" t="s">
        <v>4060</v>
      </c>
      <c r="E599" s="522" t="str">
        <f>VLOOKUP(MUEBLES2[[#This Row],[No..]],EDIFICIOS[],2,FALSE)</f>
        <v>PALACIO MUNICIPAL</v>
      </c>
      <c r="F599" s="522" t="str">
        <f>VLOOKUP(MUEBLES2[[#This Row],[No..]],EDIFICIOS[],3,FALSE)</f>
        <v>PALACIO MUNICIPAL, S/N, COLONIA CENTRO</v>
      </c>
      <c r="G599" s="506" t="s">
        <v>4259</v>
      </c>
      <c r="H599" s="494" t="str">
        <f>VLOOKUP(MUEBLES2[[#This Row],[No. Area ]],AREAS[],2,FALSE)</f>
        <v>ADMINISTRACIÓN MUNICIPAL</v>
      </c>
      <c r="I599" s="496" t="str">
        <f>VLOOKUP(MUEBLES2[[#This Row],[No. Area ]],AREAS[],5,FALSE)</f>
        <v>C. DAVID PÉREZ ALONSO</v>
      </c>
      <c r="J599" s="496">
        <v>151</v>
      </c>
      <c r="K599" s="496" t="str">
        <f>VLOOKUP(MUEBLES2[[#This Row],[Núm. De nomina]],PERSONAL[],2,FALSE)</f>
        <v>C. DAVID PÉREZ ALONSO</v>
      </c>
      <c r="L599" s="494" t="str">
        <f>VLOOKUP(MUEBLES2[[#This Row],[Núm. De nomina]],PERSONAL[],3,FALSE)</f>
        <v xml:space="preserve">TITULAR </v>
      </c>
      <c r="M599" s="494" t="s">
        <v>4398</v>
      </c>
      <c r="N599" s="530" t="s">
        <v>4692</v>
      </c>
      <c r="O599" s="497" t="str">
        <f>VLOOKUP(MUEBLES2[[#This Row],[No. Del Bien ]],BIENES[],2,FALSE)</f>
        <v>GUADAÑA</v>
      </c>
      <c r="P599" s="544" t="s">
        <v>1923</v>
      </c>
      <c r="Q599" s="529" t="s">
        <v>5561</v>
      </c>
      <c r="R599" s="494" t="s">
        <v>557</v>
      </c>
      <c r="S599" s="494" t="s">
        <v>557</v>
      </c>
      <c r="T599" s="494" t="s">
        <v>557</v>
      </c>
      <c r="U599" s="494"/>
      <c r="V599" s="552">
        <v>44511</v>
      </c>
      <c r="W599" s="536"/>
      <c r="X599" s="537"/>
      <c r="Y599" s="537"/>
      <c r="Z599" s="510" t="s">
        <v>1405</v>
      </c>
      <c r="AA599" s="546"/>
      <c r="AB599" s="702">
        <v>1914</v>
      </c>
      <c r="AC599" s="603">
        <v>447</v>
      </c>
      <c r="AD599" s="6"/>
      <c r="AE599" s="22"/>
      <c r="AF599" s="30"/>
      <c r="AG599" s="30"/>
      <c r="AH599" s="30"/>
      <c r="AI599" s="30"/>
      <c r="AJ599" s="30"/>
      <c r="AK599" s="30"/>
      <c r="AL599" s="30"/>
      <c r="AM599" s="30"/>
      <c r="AN599" s="30"/>
      <c r="AO599" s="30"/>
      <c r="AP599" s="30"/>
      <c r="AQ599" s="30"/>
      <c r="AR599" s="30"/>
      <c r="AS599" s="30"/>
      <c r="AT599" s="30"/>
      <c r="AU599" s="30"/>
      <c r="AV599" s="30"/>
      <c r="AW599" s="30"/>
      <c r="AX599" s="30"/>
      <c r="AY599" s="30"/>
      <c r="AZ599" s="30"/>
      <c r="BA599" s="30"/>
      <c r="BB599" s="30"/>
      <c r="BC599" s="30"/>
      <c r="BD599" s="30"/>
      <c r="BE599" s="30"/>
      <c r="BF599" s="30"/>
      <c r="BG599" s="30"/>
      <c r="BH599" s="30"/>
      <c r="BI599" s="30"/>
      <c r="BJ599" s="30"/>
      <c r="BK599" s="30"/>
      <c r="BL599" s="30"/>
      <c r="BM599" s="30"/>
      <c r="BN599" s="30"/>
      <c r="BO599" s="30"/>
      <c r="BP599" s="30"/>
      <c r="BQ599" s="30"/>
      <c r="BR599" s="30"/>
      <c r="BS599" s="30"/>
      <c r="BT599" s="30"/>
      <c r="BU599" s="30"/>
      <c r="BV599" s="30"/>
      <c r="BW599" s="30"/>
      <c r="BX599" s="30"/>
      <c r="BY599" s="30"/>
      <c r="BZ599" s="30"/>
      <c r="CA599" s="30"/>
      <c r="CB599" s="30"/>
      <c r="CC599" s="30"/>
      <c r="CD599" s="30"/>
      <c r="CE599" s="30"/>
      <c r="CF599" s="30"/>
      <c r="CG599" s="30"/>
      <c r="CH599" s="30"/>
      <c r="CI599" s="30"/>
      <c r="CJ599" s="30"/>
      <c r="CK599" s="30"/>
      <c r="CL599" s="30"/>
      <c r="CM599" s="30"/>
      <c r="CN599" s="30"/>
      <c r="CO599" s="30"/>
      <c r="CP599" s="30"/>
      <c r="CQ599" s="30"/>
      <c r="CR599" s="30"/>
      <c r="CS599" s="30"/>
      <c r="CT599" s="30"/>
      <c r="CU599" s="30"/>
      <c r="CV599" s="30"/>
      <c r="CW599" s="30"/>
      <c r="CX599" s="30"/>
      <c r="CY599" s="30"/>
      <c r="CZ599" s="30"/>
      <c r="DA599" s="30"/>
      <c r="DB599" s="30"/>
      <c r="DC599" s="30"/>
      <c r="DD599" s="30"/>
      <c r="DE599" s="30"/>
      <c r="DF599" s="30"/>
      <c r="DG599" s="30"/>
      <c r="DH599" s="30"/>
      <c r="DI599" s="30"/>
      <c r="DJ599" s="30"/>
      <c r="DK599" s="30"/>
      <c r="DL599" s="30"/>
      <c r="DM599" s="30"/>
      <c r="DN599" s="30"/>
      <c r="DO599" s="30"/>
      <c r="DP599" s="30"/>
      <c r="DQ599" s="30"/>
      <c r="DR599" s="30"/>
      <c r="DS599" s="30"/>
      <c r="DT599" s="30"/>
      <c r="DU599" s="30"/>
      <c r="DV599" s="30"/>
      <c r="DW599" s="30"/>
      <c r="DX599" s="30"/>
      <c r="DY599" s="30"/>
      <c r="DZ599" s="30"/>
      <c r="EA599" s="30"/>
      <c r="EB599" s="30"/>
      <c r="EC599" s="30"/>
      <c r="ED599" s="30"/>
      <c r="EE599" s="30"/>
      <c r="EF599" s="30"/>
      <c r="EG599" s="30"/>
      <c r="EH599" s="30"/>
      <c r="EI599" s="30"/>
      <c r="EJ599" s="30"/>
      <c r="EK599" s="30"/>
      <c r="EL599" s="30"/>
      <c r="EM599" s="30"/>
      <c r="EN599" s="30"/>
      <c r="EO599" s="30"/>
      <c r="EP599" s="30"/>
      <c r="EQ599" s="30"/>
      <c r="ER599" s="30"/>
      <c r="ES599" s="30"/>
      <c r="ET599" s="30"/>
      <c r="EU599" s="30"/>
      <c r="EV599" s="30"/>
      <c r="EW599" s="30"/>
      <c r="EX599" s="30"/>
      <c r="EY599" s="30"/>
      <c r="EZ599" s="30"/>
      <c r="FA599" s="30"/>
      <c r="FB599" s="30"/>
      <c r="FC599" s="30"/>
      <c r="FD599" s="30"/>
      <c r="FE599" s="30"/>
      <c r="FF599" s="30"/>
      <c r="FG599" s="30"/>
      <c r="FH599" s="30"/>
      <c r="FI599" s="30"/>
      <c r="FJ599" s="30"/>
      <c r="FK599" s="30"/>
      <c r="FL599" s="30"/>
      <c r="FM599" s="30"/>
      <c r="FN599" s="30"/>
      <c r="FO599" s="30"/>
      <c r="FP599" s="30"/>
      <c r="FQ599" s="30"/>
      <c r="FR599" s="30"/>
      <c r="FS599" s="30"/>
      <c r="FT599" s="30"/>
      <c r="FU599" s="30"/>
      <c r="FV599" s="30"/>
      <c r="FW599" s="30"/>
      <c r="FX599" s="30"/>
      <c r="FY599" s="30"/>
      <c r="FZ599" s="30"/>
      <c r="GA599" s="30"/>
      <c r="GB599" s="30"/>
      <c r="GC599" s="30"/>
      <c r="GD599" s="30"/>
      <c r="GE599" s="30"/>
      <c r="GF599" s="30"/>
      <c r="GG599" s="30"/>
      <c r="GH599" s="30"/>
      <c r="GI599" s="30"/>
      <c r="GJ599" s="30"/>
      <c r="GK599" s="30"/>
      <c r="GL599" s="30"/>
      <c r="GM599" s="30"/>
      <c r="GN599" s="30"/>
      <c r="GO599" s="30"/>
      <c r="GP599" s="30"/>
      <c r="GQ599" s="30"/>
      <c r="GR599" s="30"/>
      <c r="GS599" s="30"/>
      <c r="GT599" s="30"/>
      <c r="GU599" s="30"/>
      <c r="GV599" s="30"/>
      <c r="GW599" s="30"/>
      <c r="GX599" s="30"/>
      <c r="GY599" s="30"/>
      <c r="GZ599" s="30"/>
      <c r="HA599" s="30"/>
      <c r="HB599" s="30"/>
      <c r="HC599" s="30"/>
      <c r="HD599" s="30"/>
      <c r="HE599" s="30"/>
      <c r="HF599" s="30"/>
      <c r="HG599" s="30"/>
      <c r="HH599" s="30"/>
      <c r="HI599" s="30"/>
      <c r="HJ599" s="30"/>
      <c r="HK599" s="30"/>
      <c r="HL599" s="30"/>
      <c r="HM599" s="30"/>
      <c r="HN599" s="30"/>
      <c r="HO599" s="30"/>
      <c r="HP599" s="30"/>
      <c r="HQ599" s="30"/>
      <c r="HR599" s="30"/>
      <c r="HS599" s="30"/>
      <c r="HT599" s="30"/>
      <c r="HU599" s="30"/>
      <c r="HV599" s="30"/>
      <c r="HW599" s="30"/>
      <c r="HX599" s="30"/>
      <c r="HY599" s="30"/>
      <c r="HZ599" s="30"/>
      <c r="IA599" s="30"/>
      <c r="IB599" s="30"/>
      <c r="IC599" s="30"/>
      <c r="ID599" s="30"/>
      <c r="IE599" s="30"/>
      <c r="IF599" s="30"/>
      <c r="IG599" s="30"/>
      <c r="IH599" s="30"/>
      <c r="II599" s="30"/>
      <c r="IJ599" s="30"/>
      <c r="IK599" s="30"/>
      <c r="IL599" s="30"/>
      <c r="IM599" s="30"/>
      <c r="IN599" s="30"/>
      <c r="IO599" s="30"/>
      <c r="IP599" s="30"/>
      <c r="IQ599" s="30"/>
      <c r="IR599" s="30"/>
      <c r="IS599" s="30"/>
      <c r="IT599" s="30"/>
      <c r="IU599" s="30"/>
      <c r="IV599" s="30"/>
      <c r="IW599" s="30"/>
      <c r="IX599" s="30"/>
      <c r="IY599" s="30"/>
      <c r="IZ599" s="30"/>
      <c r="JA599" s="30"/>
      <c r="JB599" s="30"/>
      <c r="JC599" s="30"/>
      <c r="JD599" s="30"/>
      <c r="JE599" s="30"/>
      <c r="JF599" s="30"/>
      <c r="JG599" s="30"/>
      <c r="JH599" s="30"/>
      <c r="JI599" s="30"/>
      <c r="JJ599" s="30"/>
      <c r="JK599" s="30"/>
      <c r="JL599" s="30"/>
      <c r="JM599" s="30"/>
      <c r="JN599" s="30"/>
      <c r="JO599" s="30"/>
      <c r="JP599" s="30"/>
      <c r="JQ599" s="30"/>
      <c r="JR599" s="30"/>
      <c r="JS599" s="30"/>
      <c r="JT599" s="30"/>
      <c r="JU599" s="30"/>
      <c r="JV599" s="30"/>
      <c r="JW599" s="30"/>
      <c r="JX599" s="30"/>
      <c r="JY599" s="30"/>
      <c r="JZ599" s="30"/>
      <c r="KA599" s="30"/>
      <c r="KB599" s="30"/>
      <c r="KC599" s="30"/>
      <c r="KD599" s="30"/>
      <c r="KE599" s="30"/>
      <c r="KF599" s="30"/>
      <c r="KG599" s="30"/>
      <c r="KH599" s="30"/>
      <c r="KI599" s="30"/>
      <c r="KJ599" s="30"/>
      <c r="KK599" s="30"/>
      <c r="KL599" s="30"/>
      <c r="KM599" s="30"/>
      <c r="KN599" s="30"/>
      <c r="KO599" s="30"/>
      <c r="KP599" s="30"/>
      <c r="KQ599" s="30"/>
      <c r="KR599" s="30"/>
      <c r="KS599" s="30"/>
      <c r="KT599" s="30"/>
      <c r="KU599" s="30"/>
      <c r="KV599" s="30"/>
      <c r="KW599" s="30"/>
      <c r="KX599" s="30"/>
      <c r="KY599" s="30"/>
      <c r="KZ599" s="30"/>
      <c r="LA599" s="30"/>
      <c r="LB599" s="30"/>
      <c r="LC599" s="30"/>
      <c r="LD599" s="30"/>
      <c r="LE599" s="30"/>
      <c r="LF599" s="30"/>
      <c r="LG599" s="30"/>
      <c r="LH599" s="30"/>
      <c r="LI599" s="30"/>
      <c r="LJ599" s="30"/>
      <c r="LK599" s="30"/>
      <c r="LL599" s="30"/>
      <c r="LM599" s="30"/>
      <c r="LN599" s="30"/>
      <c r="LO599" s="30"/>
      <c r="LP599" s="30"/>
      <c r="LQ599" s="30"/>
      <c r="LR599" s="30"/>
      <c r="LS599" s="30"/>
      <c r="LT599" s="30"/>
      <c r="LU599" s="30"/>
      <c r="LV599" s="30"/>
      <c r="LW599" s="30"/>
      <c r="LX599" s="30"/>
      <c r="LY599" s="30"/>
      <c r="LZ599" s="30"/>
      <c r="MA599" s="30"/>
    </row>
    <row r="600" spans="1:339" s="31" customFormat="1" ht="94.5" x14ac:dyDescent="0.25">
      <c r="A600" s="662" t="str">
        <f>CONCATENATE(MUEBLES2[[#This Row],[No..]],"-",MUEBLES2[[#This Row],[No. Area ]],"-",MUEBLES2[[#This Row],[No. Del Bien ]],"-",MUEBLES2[[#This Row],[No. Consecutivo del Bien ]],"-",MUEBLES2[[#This Row],[No. de inventario]])</f>
        <v>01-14-144-002-0595</v>
      </c>
      <c r="B600" s="522"/>
      <c r="C600" s="522" t="s">
        <v>7318</v>
      </c>
      <c r="D600" s="494" t="s">
        <v>4060</v>
      </c>
      <c r="E600" s="522" t="str">
        <f>VLOOKUP(MUEBLES2[[#This Row],[No..]],EDIFICIOS[],2,FALSE)</f>
        <v>PALACIO MUNICIPAL</v>
      </c>
      <c r="F600" s="522" t="str">
        <f>VLOOKUP(MUEBLES2[[#This Row],[No..]],EDIFICIOS[],3,FALSE)</f>
        <v>PALACIO MUNICIPAL, S/N, COLONIA CENTRO</v>
      </c>
      <c r="G600" s="506" t="s">
        <v>4259</v>
      </c>
      <c r="H600" s="494" t="str">
        <f>VLOOKUP(MUEBLES2[[#This Row],[No. Area ]],AREAS[],2,FALSE)</f>
        <v>ADMINISTRACIÓN MUNICIPAL</v>
      </c>
      <c r="I600" s="496" t="str">
        <f>VLOOKUP(MUEBLES2[[#This Row],[No. Area ]],AREAS[],5,FALSE)</f>
        <v>C. DAVID PÉREZ ALONSO</v>
      </c>
      <c r="J600" s="496">
        <v>151</v>
      </c>
      <c r="K600" s="496" t="str">
        <f>VLOOKUP(MUEBLES2[[#This Row],[Núm. De nomina]],PERSONAL[],2,FALSE)</f>
        <v>C. DAVID PÉREZ ALONSO</v>
      </c>
      <c r="L600" s="494" t="str">
        <f>VLOOKUP(MUEBLES2[[#This Row],[Núm. De nomina]],PERSONAL[],3,FALSE)</f>
        <v xml:space="preserve">TITULAR </v>
      </c>
      <c r="M600" s="494" t="s">
        <v>4398</v>
      </c>
      <c r="N600" s="530" t="s">
        <v>4693</v>
      </c>
      <c r="O600" s="497" t="str">
        <f>VLOOKUP(MUEBLES2[[#This Row],[No. Del Bien ]],BIENES[],2,FALSE)</f>
        <v>GUADAÑA</v>
      </c>
      <c r="P600" s="544" t="s">
        <v>1923</v>
      </c>
      <c r="Q600" s="529" t="s">
        <v>5562</v>
      </c>
      <c r="R600" s="494" t="s">
        <v>557</v>
      </c>
      <c r="S600" s="494" t="s">
        <v>557</v>
      </c>
      <c r="T600" s="494" t="s">
        <v>557</v>
      </c>
      <c r="U600" s="494"/>
      <c r="V600" s="552">
        <v>44511</v>
      </c>
      <c r="W600" s="536"/>
      <c r="X600" s="537"/>
      <c r="Y600" s="537"/>
      <c r="Z600" s="510" t="s">
        <v>1405</v>
      </c>
      <c r="AA600" s="546"/>
      <c r="AB600" s="702">
        <v>1914</v>
      </c>
      <c r="AC600" s="603">
        <v>447</v>
      </c>
      <c r="AD600" s="6"/>
      <c r="AE600" s="22"/>
      <c r="AF600" s="30"/>
      <c r="AG600" s="30"/>
      <c r="AH600" s="30"/>
      <c r="AI600" s="30"/>
      <c r="AJ600" s="30"/>
      <c r="AK600" s="30"/>
      <c r="AL600" s="30"/>
      <c r="AM600" s="30"/>
      <c r="AN600" s="30"/>
      <c r="AO600" s="30"/>
      <c r="AP600" s="30"/>
      <c r="AQ600" s="30"/>
      <c r="AR600" s="30"/>
      <c r="AS600" s="30"/>
      <c r="AT600" s="30"/>
      <c r="AU600" s="30"/>
      <c r="AV600" s="30"/>
      <c r="AW600" s="30"/>
      <c r="AX600" s="30"/>
      <c r="AY600" s="30"/>
      <c r="AZ600" s="30"/>
      <c r="BA600" s="30"/>
      <c r="BB600" s="30"/>
      <c r="BC600" s="30"/>
      <c r="BD600" s="30"/>
      <c r="BE600" s="30"/>
      <c r="BF600" s="30"/>
      <c r="BG600" s="30"/>
      <c r="BH600" s="30"/>
      <c r="BI600" s="30"/>
      <c r="BJ600" s="30"/>
      <c r="BK600" s="30"/>
      <c r="BL600" s="30"/>
      <c r="BM600" s="30"/>
      <c r="BN600" s="30"/>
      <c r="BO600" s="30"/>
      <c r="BP600" s="30"/>
      <c r="BQ600" s="30"/>
      <c r="BR600" s="30"/>
      <c r="BS600" s="30"/>
      <c r="BT600" s="30"/>
      <c r="BU600" s="30"/>
      <c r="BV600" s="30"/>
      <c r="BW600" s="30"/>
      <c r="BX600" s="30"/>
      <c r="BY600" s="30"/>
      <c r="BZ600" s="30"/>
      <c r="CA600" s="30"/>
      <c r="CB600" s="30"/>
      <c r="CC600" s="30"/>
      <c r="CD600" s="30"/>
      <c r="CE600" s="30"/>
      <c r="CF600" s="30"/>
      <c r="CG600" s="30"/>
      <c r="CH600" s="30"/>
      <c r="CI600" s="30"/>
      <c r="CJ600" s="30"/>
      <c r="CK600" s="30"/>
      <c r="CL600" s="30"/>
      <c r="CM600" s="30"/>
      <c r="CN600" s="30"/>
      <c r="CO600" s="30"/>
      <c r="CP600" s="30"/>
      <c r="CQ600" s="30"/>
      <c r="CR600" s="30"/>
      <c r="CS600" s="30"/>
      <c r="CT600" s="30"/>
      <c r="CU600" s="30"/>
      <c r="CV600" s="30"/>
      <c r="CW600" s="30"/>
      <c r="CX600" s="30"/>
      <c r="CY600" s="30"/>
      <c r="CZ600" s="30"/>
      <c r="DA600" s="30"/>
      <c r="DB600" s="30"/>
      <c r="DC600" s="30"/>
      <c r="DD600" s="30"/>
      <c r="DE600" s="30"/>
      <c r="DF600" s="30"/>
      <c r="DG600" s="30"/>
      <c r="DH600" s="30"/>
      <c r="DI600" s="30"/>
      <c r="DJ600" s="30"/>
      <c r="DK600" s="30"/>
      <c r="DL600" s="30"/>
      <c r="DM600" s="30"/>
      <c r="DN600" s="30"/>
      <c r="DO600" s="30"/>
      <c r="DP600" s="30"/>
      <c r="DQ600" s="30"/>
      <c r="DR600" s="30"/>
      <c r="DS600" s="30"/>
      <c r="DT600" s="30"/>
      <c r="DU600" s="30"/>
      <c r="DV600" s="30"/>
      <c r="DW600" s="30"/>
      <c r="DX600" s="30"/>
      <c r="DY600" s="30"/>
      <c r="DZ600" s="30"/>
      <c r="EA600" s="30"/>
      <c r="EB600" s="30"/>
      <c r="EC600" s="30"/>
      <c r="ED600" s="30"/>
      <c r="EE600" s="30"/>
      <c r="EF600" s="30"/>
      <c r="EG600" s="30"/>
      <c r="EH600" s="30"/>
      <c r="EI600" s="30"/>
      <c r="EJ600" s="30"/>
      <c r="EK600" s="30"/>
      <c r="EL600" s="30"/>
      <c r="EM600" s="30"/>
      <c r="EN600" s="30"/>
      <c r="EO600" s="30"/>
      <c r="EP600" s="30"/>
      <c r="EQ600" s="30"/>
      <c r="ER600" s="30"/>
      <c r="ES600" s="30"/>
      <c r="ET600" s="30"/>
      <c r="EU600" s="30"/>
      <c r="EV600" s="30"/>
      <c r="EW600" s="30"/>
      <c r="EX600" s="30"/>
      <c r="EY600" s="30"/>
      <c r="EZ600" s="30"/>
      <c r="FA600" s="30"/>
      <c r="FB600" s="30"/>
      <c r="FC600" s="30"/>
      <c r="FD600" s="30"/>
      <c r="FE600" s="30"/>
      <c r="FF600" s="30"/>
      <c r="FG600" s="30"/>
      <c r="FH600" s="30"/>
      <c r="FI600" s="30"/>
      <c r="FJ600" s="30"/>
      <c r="FK600" s="30"/>
      <c r="FL600" s="30"/>
      <c r="FM600" s="30"/>
      <c r="FN600" s="30"/>
      <c r="FO600" s="30"/>
      <c r="FP600" s="30"/>
      <c r="FQ600" s="30"/>
      <c r="FR600" s="30"/>
      <c r="FS600" s="30"/>
      <c r="FT600" s="30"/>
      <c r="FU600" s="30"/>
      <c r="FV600" s="30"/>
      <c r="FW600" s="30"/>
      <c r="FX600" s="30"/>
      <c r="FY600" s="30"/>
      <c r="FZ600" s="30"/>
      <c r="GA600" s="30"/>
      <c r="GB600" s="30"/>
      <c r="GC600" s="30"/>
      <c r="GD600" s="30"/>
      <c r="GE600" s="30"/>
      <c r="GF600" s="30"/>
      <c r="GG600" s="30"/>
      <c r="GH600" s="30"/>
      <c r="GI600" s="30"/>
      <c r="GJ600" s="30"/>
      <c r="GK600" s="30"/>
      <c r="GL600" s="30"/>
      <c r="GM600" s="30"/>
      <c r="GN600" s="30"/>
      <c r="GO600" s="30"/>
      <c r="GP600" s="30"/>
      <c r="GQ600" s="30"/>
      <c r="GR600" s="30"/>
      <c r="GS600" s="30"/>
      <c r="GT600" s="30"/>
      <c r="GU600" s="30"/>
      <c r="GV600" s="30"/>
      <c r="GW600" s="30"/>
      <c r="GX600" s="30"/>
      <c r="GY600" s="30"/>
      <c r="GZ600" s="30"/>
      <c r="HA600" s="30"/>
      <c r="HB600" s="30"/>
      <c r="HC600" s="30"/>
      <c r="HD600" s="30"/>
      <c r="HE600" s="30"/>
      <c r="HF600" s="30"/>
      <c r="HG600" s="30"/>
      <c r="HH600" s="30"/>
      <c r="HI600" s="30"/>
      <c r="HJ600" s="30"/>
      <c r="HK600" s="30"/>
      <c r="HL600" s="30"/>
      <c r="HM600" s="30"/>
      <c r="HN600" s="30"/>
      <c r="HO600" s="30"/>
      <c r="HP600" s="30"/>
      <c r="HQ600" s="30"/>
      <c r="HR600" s="30"/>
      <c r="HS600" s="30"/>
      <c r="HT600" s="30"/>
      <c r="HU600" s="30"/>
      <c r="HV600" s="30"/>
      <c r="HW600" s="30"/>
      <c r="HX600" s="30"/>
      <c r="HY600" s="30"/>
      <c r="HZ600" s="30"/>
      <c r="IA600" s="30"/>
      <c r="IB600" s="30"/>
      <c r="IC600" s="30"/>
      <c r="ID600" s="30"/>
      <c r="IE600" s="30"/>
      <c r="IF600" s="30"/>
      <c r="IG600" s="30"/>
      <c r="IH600" s="30"/>
      <c r="II600" s="30"/>
      <c r="IJ600" s="30"/>
      <c r="IK600" s="30"/>
      <c r="IL600" s="30"/>
      <c r="IM600" s="30"/>
      <c r="IN600" s="30"/>
      <c r="IO600" s="30"/>
      <c r="IP600" s="30"/>
      <c r="IQ600" s="30"/>
      <c r="IR600" s="30"/>
      <c r="IS600" s="30"/>
      <c r="IT600" s="30"/>
      <c r="IU600" s="30"/>
      <c r="IV600" s="30"/>
      <c r="IW600" s="30"/>
      <c r="IX600" s="30"/>
      <c r="IY600" s="30"/>
      <c r="IZ600" s="30"/>
      <c r="JA600" s="30"/>
      <c r="JB600" s="30"/>
      <c r="JC600" s="30"/>
      <c r="JD600" s="30"/>
      <c r="JE600" s="30"/>
      <c r="JF600" s="30"/>
      <c r="JG600" s="30"/>
      <c r="JH600" s="30"/>
      <c r="JI600" s="30"/>
      <c r="JJ600" s="30"/>
      <c r="JK600" s="30"/>
      <c r="JL600" s="30"/>
      <c r="JM600" s="30"/>
      <c r="JN600" s="30"/>
      <c r="JO600" s="30"/>
      <c r="JP600" s="30"/>
      <c r="JQ600" s="30"/>
      <c r="JR600" s="30"/>
      <c r="JS600" s="30"/>
      <c r="JT600" s="30"/>
      <c r="JU600" s="30"/>
      <c r="JV600" s="30"/>
      <c r="JW600" s="30"/>
      <c r="JX600" s="30"/>
      <c r="JY600" s="30"/>
      <c r="JZ600" s="30"/>
      <c r="KA600" s="30"/>
      <c r="KB600" s="30"/>
      <c r="KC600" s="30"/>
      <c r="KD600" s="30"/>
      <c r="KE600" s="30"/>
      <c r="KF600" s="30"/>
      <c r="KG600" s="30"/>
      <c r="KH600" s="30"/>
      <c r="KI600" s="30"/>
      <c r="KJ600" s="30"/>
      <c r="KK600" s="30"/>
      <c r="KL600" s="30"/>
      <c r="KM600" s="30"/>
      <c r="KN600" s="30"/>
      <c r="KO600" s="30"/>
      <c r="KP600" s="30"/>
      <c r="KQ600" s="30"/>
      <c r="KR600" s="30"/>
      <c r="KS600" s="30"/>
      <c r="KT600" s="30"/>
      <c r="KU600" s="30"/>
      <c r="KV600" s="30"/>
      <c r="KW600" s="30"/>
      <c r="KX600" s="30"/>
      <c r="KY600" s="30"/>
      <c r="KZ600" s="30"/>
      <c r="LA600" s="30"/>
      <c r="LB600" s="30"/>
      <c r="LC600" s="30"/>
      <c r="LD600" s="30"/>
      <c r="LE600" s="30"/>
      <c r="LF600" s="30"/>
      <c r="LG600" s="30"/>
      <c r="LH600" s="30"/>
      <c r="LI600" s="30"/>
      <c r="LJ600" s="30"/>
      <c r="LK600" s="30"/>
      <c r="LL600" s="30"/>
      <c r="LM600" s="30"/>
      <c r="LN600" s="30"/>
      <c r="LO600" s="30"/>
      <c r="LP600" s="30"/>
      <c r="LQ600" s="30"/>
      <c r="LR600" s="30"/>
      <c r="LS600" s="30"/>
      <c r="LT600" s="30"/>
      <c r="LU600" s="30"/>
      <c r="LV600" s="30"/>
      <c r="LW600" s="30"/>
      <c r="LX600" s="30"/>
      <c r="LY600" s="30"/>
      <c r="LZ600" s="30"/>
      <c r="MA600" s="30"/>
    </row>
    <row r="601" spans="1:339" s="31" customFormat="1" ht="94.5" x14ac:dyDescent="0.25">
      <c r="A601" s="662" t="str">
        <f>CONCATENATE(MUEBLES2[[#This Row],[No..]],"-",MUEBLES2[[#This Row],[No. Area ]],"-",MUEBLES2[[#This Row],[No. Del Bien ]],"-",MUEBLES2[[#This Row],[No. Consecutivo del Bien ]],"-",MUEBLES2[[#This Row],[No. de inventario]])</f>
        <v>01-14-144-003-0596</v>
      </c>
      <c r="B601" s="522"/>
      <c r="C601" s="522" t="s">
        <v>7319</v>
      </c>
      <c r="D601" s="494" t="s">
        <v>4060</v>
      </c>
      <c r="E601" s="522" t="str">
        <f>VLOOKUP(MUEBLES2[[#This Row],[No..]],EDIFICIOS[],2,FALSE)</f>
        <v>PALACIO MUNICIPAL</v>
      </c>
      <c r="F601" s="522" t="str">
        <f>VLOOKUP(MUEBLES2[[#This Row],[No..]],EDIFICIOS[],3,FALSE)</f>
        <v>PALACIO MUNICIPAL, S/N, COLONIA CENTRO</v>
      </c>
      <c r="G601" s="506" t="s">
        <v>4259</v>
      </c>
      <c r="H601" s="494" t="str">
        <f>VLOOKUP(MUEBLES2[[#This Row],[No. Area ]],AREAS[],2,FALSE)</f>
        <v>ADMINISTRACIÓN MUNICIPAL</v>
      </c>
      <c r="I601" s="496" t="str">
        <f>VLOOKUP(MUEBLES2[[#This Row],[No. Area ]],AREAS[],5,FALSE)</f>
        <v>C. DAVID PÉREZ ALONSO</v>
      </c>
      <c r="J601" s="496">
        <v>151</v>
      </c>
      <c r="K601" s="496" t="str">
        <f>VLOOKUP(MUEBLES2[[#This Row],[Núm. De nomina]],PERSONAL[],2,FALSE)</f>
        <v>C. DAVID PÉREZ ALONSO</v>
      </c>
      <c r="L601" s="494" t="str">
        <f>VLOOKUP(MUEBLES2[[#This Row],[Núm. De nomina]],PERSONAL[],3,FALSE)</f>
        <v xml:space="preserve">TITULAR </v>
      </c>
      <c r="M601" s="494" t="s">
        <v>4398</v>
      </c>
      <c r="N601" s="530" t="s">
        <v>4694</v>
      </c>
      <c r="O601" s="497" t="str">
        <f>VLOOKUP(MUEBLES2[[#This Row],[No. Del Bien ]],BIENES[],2,FALSE)</f>
        <v>GUADAÑA</v>
      </c>
      <c r="P601" s="544" t="s">
        <v>1923</v>
      </c>
      <c r="Q601" s="529" t="s">
        <v>5563</v>
      </c>
      <c r="R601" s="494" t="s">
        <v>557</v>
      </c>
      <c r="S601" s="494" t="s">
        <v>557</v>
      </c>
      <c r="T601" s="494" t="s">
        <v>557</v>
      </c>
      <c r="U601" s="494"/>
      <c r="V601" s="552">
        <v>44511</v>
      </c>
      <c r="W601" s="536"/>
      <c r="X601" s="537"/>
      <c r="Y601" s="537"/>
      <c r="Z601" s="510" t="s">
        <v>1405</v>
      </c>
      <c r="AA601" s="546"/>
      <c r="AB601" s="702">
        <v>1914</v>
      </c>
      <c r="AC601" s="603">
        <v>447</v>
      </c>
      <c r="AD601" s="6"/>
      <c r="AE601" s="22"/>
      <c r="AF601" s="30"/>
      <c r="AG601" s="30"/>
      <c r="AH601" s="30"/>
      <c r="AI601" s="30"/>
      <c r="AJ601" s="30"/>
      <c r="AK601" s="30"/>
      <c r="AL601" s="30"/>
      <c r="AM601" s="30"/>
      <c r="AN601" s="30"/>
      <c r="AO601" s="30"/>
      <c r="AP601" s="30"/>
      <c r="AQ601" s="30"/>
      <c r="AR601" s="30"/>
      <c r="AS601" s="30"/>
      <c r="AT601" s="30"/>
      <c r="AU601" s="30"/>
      <c r="AV601" s="30"/>
      <c r="AW601" s="30"/>
      <c r="AX601" s="30"/>
      <c r="AY601" s="30"/>
      <c r="AZ601" s="30"/>
      <c r="BA601" s="30"/>
      <c r="BB601" s="30"/>
      <c r="BC601" s="30"/>
      <c r="BD601" s="30"/>
      <c r="BE601" s="30"/>
      <c r="BF601" s="30"/>
      <c r="BG601" s="30"/>
      <c r="BH601" s="30"/>
      <c r="BI601" s="30"/>
      <c r="BJ601" s="30"/>
      <c r="BK601" s="30"/>
      <c r="BL601" s="30"/>
      <c r="BM601" s="30"/>
      <c r="BN601" s="30"/>
      <c r="BO601" s="30"/>
      <c r="BP601" s="30"/>
      <c r="BQ601" s="30"/>
      <c r="BR601" s="30"/>
      <c r="BS601" s="30"/>
      <c r="BT601" s="30"/>
      <c r="BU601" s="30"/>
      <c r="BV601" s="30"/>
      <c r="BW601" s="30"/>
      <c r="BX601" s="30"/>
      <c r="BY601" s="30"/>
      <c r="BZ601" s="30"/>
      <c r="CA601" s="30"/>
      <c r="CB601" s="30"/>
      <c r="CC601" s="30"/>
      <c r="CD601" s="30"/>
      <c r="CE601" s="30"/>
      <c r="CF601" s="30"/>
      <c r="CG601" s="30"/>
      <c r="CH601" s="30"/>
      <c r="CI601" s="30"/>
      <c r="CJ601" s="30"/>
      <c r="CK601" s="30"/>
      <c r="CL601" s="30"/>
      <c r="CM601" s="30"/>
      <c r="CN601" s="30"/>
      <c r="CO601" s="30"/>
      <c r="CP601" s="30"/>
      <c r="CQ601" s="30"/>
      <c r="CR601" s="30"/>
      <c r="CS601" s="30"/>
      <c r="CT601" s="30"/>
      <c r="CU601" s="30"/>
      <c r="CV601" s="30"/>
      <c r="CW601" s="30"/>
      <c r="CX601" s="30"/>
      <c r="CY601" s="30"/>
      <c r="CZ601" s="30"/>
      <c r="DA601" s="30"/>
      <c r="DB601" s="30"/>
      <c r="DC601" s="30"/>
      <c r="DD601" s="30"/>
      <c r="DE601" s="30"/>
      <c r="DF601" s="30"/>
      <c r="DG601" s="30"/>
      <c r="DH601" s="30"/>
      <c r="DI601" s="30"/>
      <c r="DJ601" s="30"/>
      <c r="DK601" s="30"/>
      <c r="DL601" s="30"/>
      <c r="DM601" s="30"/>
      <c r="DN601" s="30"/>
      <c r="DO601" s="30"/>
      <c r="DP601" s="30"/>
      <c r="DQ601" s="30"/>
      <c r="DR601" s="30"/>
      <c r="DS601" s="30"/>
      <c r="DT601" s="30"/>
      <c r="DU601" s="30"/>
      <c r="DV601" s="30"/>
      <c r="DW601" s="30"/>
      <c r="DX601" s="30"/>
      <c r="DY601" s="30"/>
      <c r="DZ601" s="30"/>
      <c r="EA601" s="30"/>
      <c r="EB601" s="30"/>
      <c r="EC601" s="30"/>
      <c r="ED601" s="30"/>
      <c r="EE601" s="30"/>
      <c r="EF601" s="30"/>
      <c r="EG601" s="30"/>
      <c r="EH601" s="30"/>
      <c r="EI601" s="30"/>
      <c r="EJ601" s="30"/>
      <c r="EK601" s="30"/>
      <c r="EL601" s="30"/>
      <c r="EM601" s="30"/>
      <c r="EN601" s="30"/>
      <c r="EO601" s="30"/>
      <c r="EP601" s="30"/>
      <c r="EQ601" s="30"/>
      <c r="ER601" s="30"/>
      <c r="ES601" s="30"/>
      <c r="ET601" s="30"/>
      <c r="EU601" s="30"/>
      <c r="EV601" s="30"/>
      <c r="EW601" s="30"/>
      <c r="EX601" s="30"/>
      <c r="EY601" s="30"/>
      <c r="EZ601" s="30"/>
      <c r="FA601" s="30"/>
      <c r="FB601" s="30"/>
      <c r="FC601" s="30"/>
      <c r="FD601" s="30"/>
      <c r="FE601" s="30"/>
      <c r="FF601" s="30"/>
      <c r="FG601" s="30"/>
      <c r="FH601" s="30"/>
      <c r="FI601" s="30"/>
      <c r="FJ601" s="30"/>
      <c r="FK601" s="30"/>
      <c r="FL601" s="30"/>
      <c r="FM601" s="30"/>
      <c r="FN601" s="30"/>
      <c r="FO601" s="30"/>
      <c r="FP601" s="30"/>
      <c r="FQ601" s="30"/>
      <c r="FR601" s="30"/>
      <c r="FS601" s="30"/>
      <c r="FT601" s="30"/>
      <c r="FU601" s="30"/>
      <c r="FV601" s="30"/>
      <c r="FW601" s="30"/>
      <c r="FX601" s="30"/>
      <c r="FY601" s="30"/>
      <c r="FZ601" s="30"/>
      <c r="GA601" s="30"/>
      <c r="GB601" s="30"/>
      <c r="GC601" s="30"/>
      <c r="GD601" s="30"/>
      <c r="GE601" s="30"/>
      <c r="GF601" s="30"/>
      <c r="GG601" s="30"/>
      <c r="GH601" s="30"/>
      <c r="GI601" s="30"/>
      <c r="GJ601" s="30"/>
      <c r="GK601" s="30"/>
      <c r="GL601" s="30"/>
      <c r="GM601" s="30"/>
      <c r="GN601" s="30"/>
      <c r="GO601" s="30"/>
      <c r="GP601" s="30"/>
      <c r="GQ601" s="30"/>
      <c r="GR601" s="30"/>
      <c r="GS601" s="30"/>
      <c r="GT601" s="30"/>
      <c r="GU601" s="30"/>
      <c r="GV601" s="30"/>
      <c r="GW601" s="30"/>
      <c r="GX601" s="30"/>
      <c r="GY601" s="30"/>
      <c r="GZ601" s="30"/>
      <c r="HA601" s="30"/>
      <c r="HB601" s="30"/>
      <c r="HC601" s="30"/>
      <c r="HD601" s="30"/>
      <c r="HE601" s="30"/>
      <c r="HF601" s="30"/>
      <c r="HG601" s="30"/>
      <c r="HH601" s="30"/>
      <c r="HI601" s="30"/>
      <c r="HJ601" s="30"/>
      <c r="HK601" s="30"/>
      <c r="HL601" s="30"/>
      <c r="HM601" s="30"/>
      <c r="HN601" s="30"/>
      <c r="HO601" s="30"/>
      <c r="HP601" s="30"/>
      <c r="HQ601" s="30"/>
      <c r="HR601" s="30"/>
      <c r="HS601" s="30"/>
      <c r="HT601" s="30"/>
      <c r="HU601" s="30"/>
      <c r="HV601" s="30"/>
      <c r="HW601" s="30"/>
      <c r="HX601" s="30"/>
      <c r="HY601" s="30"/>
      <c r="HZ601" s="30"/>
      <c r="IA601" s="30"/>
      <c r="IB601" s="30"/>
      <c r="IC601" s="30"/>
      <c r="ID601" s="30"/>
      <c r="IE601" s="30"/>
      <c r="IF601" s="30"/>
      <c r="IG601" s="30"/>
      <c r="IH601" s="30"/>
      <c r="II601" s="30"/>
      <c r="IJ601" s="30"/>
      <c r="IK601" s="30"/>
      <c r="IL601" s="30"/>
      <c r="IM601" s="30"/>
      <c r="IN601" s="30"/>
      <c r="IO601" s="30"/>
      <c r="IP601" s="30"/>
      <c r="IQ601" s="30"/>
      <c r="IR601" s="30"/>
      <c r="IS601" s="30"/>
      <c r="IT601" s="30"/>
      <c r="IU601" s="30"/>
      <c r="IV601" s="30"/>
      <c r="IW601" s="30"/>
      <c r="IX601" s="30"/>
      <c r="IY601" s="30"/>
      <c r="IZ601" s="30"/>
      <c r="JA601" s="30"/>
      <c r="JB601" s="30"/>
      <c r="JC601" s="30"/>
      <c r="JD601" s="30"/>
      <c r="JE601" s="30"/>
      <c r="JF601" s="30"/>
      <c r="JG601" s="30"/>
      <c r="JH601" s="30"/>
      <c r="JI601" s="30"/>
      <c r="JJ601" s="30"/>
      <c r="JK601" s="30"/>
      <c r="JL601" s="30"/>
      <c r="JM601" s="30"/>
      <c r="JN601" s="30"/>
      <c r="JO601" s="30"/>
      <c r="JP601" s="30"/>
      <c r="JQ601" s="30"/>
      <c r="JR601" s="30"/>
      <c r="JS601" s="30"/>
      <c r="JT601" s="30"/>
      <c r="JU601" s="30"/>
      <c r="JV601" s="30"/>
      <c r="JW601" s="30"/>
      <c r="JX601" s="30"/>
      <c r="JY601" s="30"/>
      <c r="JZ601" s="30"/>
      <c r="KA601" s="30"/>
      <c r="KB601" s="30"/>
      <c r="KC601" s="30"/>
      <c r="KD601" s="30"/>
      <c r="KE601" s="30"/>
      <c r="KF601" s="30"/>
      <c r="KG601" s="30"/>
      <c r="KH601" s="30"/>
      <c r="KI601" s="30"/>
      <c r="KJ601" s="30"/>
      <c r="KK601" s="30"/>
      <c r="KL601" s="30"/>
      <c r="KM601" s="30"/>
      <c r="KN601" s="30"/>
      <c r="KO601" s="30"/>
      <c r="KP601" s="30"/>
      <c r="KQ601" s="30"/>
      <c r="KR601" s="30"/>
      <c r="KS601" s="30"/>
      <c r="KT601" s="30"/>
      <c r="KU601" s="30"/>
      <c r="KV601" s="30"/>
      <c r="KW601" s="30"/>
      <c r="KX601" s="30"/>
      <c r="KY601" s="30"/>
      <c r="KZ601" s="30"/>
      <c r="LA601" s="30"/>
      <c r="LB601" s="30"/>
      <c r="LC601" s="30"/>
      <c r="LD601" s="30"/>
      <c r="LE601" s="30"/>
      <c r="LF601" s="30"/>
      <c r="LG601" s="30"/>
      <c r="LH601" s="30"/>
      <c r="LI601" s="30"/>
      <c r="LJ601" s="30"/>
      <c r="LK601" s="30"/>
      <c r="LL601" s="30"/>
      <c r="LM601" s="30"/>
      <c r="LN601" s="30"/>
      <c r="LO601" s="30"/>
      <c r="LP601" s="30"/>
      <c r="LQ601" s="30"/>
      <c r="LR601" s="30"/>
      <c r="LS601" s="30"/>
      <c r="LT601" s="30"/>
      <c r="LU601" s="30"/>
      <c r="LV601" s="30"/>
      <c r="LW601" s="30"/>
      <c r="LX601" s="30"/>
      <c r="LY601" s="30"/>
      <c r="LZ601" s="30"/>
      <c r="MA601" s="30"/>
    </row>
    <row r="602" spans="1:339" s="31" customFormat="1" ht="94.5" x14ac:dyDescent="0.25">
      <c r="A602" s="664" t="str">
        <f>CONCATENATE(MUEBLES2[[#This Row],[No..]],"-",MUEBLES2[[#This Row],[No. Area ]],"-",MUEBLES2[[#This Row],[No. Del Bien ]],"-",MUEBLES2[[#This Row],[No. Consecutivo del Bien ]],"-",MUEBLES2[[#This Row],[No. de inventario]])</f>
        <v>01-14-144-004-0597</v>
      </c>
      <c r="B602" s="522"/>
      <c r="C602" s="522" t="s">
        <v>7320</v>
      </c>
      <c r="D602" s="494" t="s">
        <v>4060</v>
      </c>
      <c r="E602" s="522" t="str">
        <f>VLOOKUP(MUEBLES2[[#This Row],[No..]],EDIFICIOS[],2,FALSE)</f>
        <v>PALACIO MUNICIPAL</v>
      </c>
      <c r="F602" s="522" t="str">
        <f>VLOOKUP(MUEBLES2[[#This Row],[No..]],EDIFICIOS[],3,FALSE)</f>
        <v>PALACIO MUNICIPAL, S/N, COLONIA CENTRO</v>
      </c>
      <c r="G602" s="506" t="s">
        <v>4259</v>
      </c>
      <c r="H602" s="494" t="str">
        <f>VLOOKUP(MUEBLES2[[#This Row],[No. Area ]],AREAS[],2,FALSE)</f>
        <v>ADMINISTRACIÓN MUNICIPAL</v>
      </c>
      <c r="I602" s="496" t="str">
        <f>VLOOKUP(MUEBLES2[[#This Row],[No. Area ]],AREAS[],5,FALSE)</f>
        <v>C. DAVID PÉREZ ALONSO</v>
      </c>
      <c r="J602" s="496">
        <v>151</v>
      </c>
      <c r="K602" s="496" t="str">
        <f>VLOOKUP(MUEBLES2[[#This Row],[Núm. De nomina]],PERSONAL[],2,FALSE)</f>
        <v>C. DAVID PÉREZ ALONSO</v>
      </c>
      <c r="L602" s="494" t="str">
        <f>VLOOKUP(MUEBLES2[[#This Row],[Núm. De nomina]],PERSONAL[],3,FALSE)</f>
        <v xml:space="preserve">TITULAR </v>
      </c>
      <c r="M602" s="494" t="s">
        <v>4398</v>
      </c>
      <c r="N602" s="530" t="s">
        <v>4695</v>
      </c>
      <c r="O602" s="497" t="str">
        <f>VLOOKUP(MUEBLES2[[#This Row],[No. Del Bien ]],BIENES[],2,FALSE)</f>
        <v>GUADAÑA</v>
      </c>
      <c r="P602" s="544" t="s">
        <v>1923</v>
      </c>
      <c r="Q602" s="529" t="s">
        <v>5564</v>
      </c>
      <c r="R602" s="494" t="s">
        <v>557</v>
      </c>
      <c r="S602" s="494" t="s">
        <v>557</v>
      </c>
      <c r="T602" s="494" t="s">
        <v>557</v>
      </c>
      <c r="U602" s="546">
        <v>447</v>
      </c>
      <c r="V602" s="552">
        <v>44511</v>
      </c>
      <c r="W602" s="536"/>
      <c r="X602" s="537"/>
      <c r="Y602" s="537"/>
      <c r="Z602" s="510" t="s">
        <v>1405</v>
      </c>
      <c r="AA602" s="546" t="s">
        <v>7857</v>
      </c>
      <c r="AB602" s="702">
        <v>1914</v>
      </c>
      <c r="AC602" s="603" t="s">
        <v>7857</v>
      </c>
      <c r="AD602" s="6"/>
      <c r="AE602" s="22"/>
      <c r="AF602" s="30"/>
      <c r="AG602" s="30"/>
      <c r="AH602" s="30"/>
      <c r="AI602" s="30"/>
      <c r="AJ602" s="30"/>
      <c r="AK602" s="30"/>
      <c r="AL602" s="30"/>
      <c r="AM602" s="30"/>
      <c r="AN602" s="30"/>
      <c r="AO602" s="30"/>
      <c r="AP602" s="30"/>
      <c r="AQ602" s="30"/>
      <c r="AR602" s="30"/>
      <c r="AS602" s="30"/>
      <c r="AT602" s="30"/>
      <c r="AU602" s="30"/>
      <c r="AV602" s="30"/>
      <c r="AW602" s="30"/>
      <c r="AX602" s="30"/>
      <c r="AY602" s="30"/>
      <c r="AZ602" s="30"/>
      <c r="BA602" s="30"/>
      <c r="BB602" s="30"/>
      <c r="BC602" s="30"/>
      <c r="BD602" s="30"/>
      <c r="BE602" s="30"/>
      <c r="BF602" s="30"/>
      <c r="BG602" s="30"/>
      <c r="BH602" s="30"/>
      <c r="BI602" s="30"/>
      <c r="BJ602" s="30"/>
      <c r="BK602" s="30"/>
      <c r="BL602" s="30"/>
      <c r="BM602" s="30"/>
      <c r="BN602" s="30"/>
      <c r="BO602" s="30"/>
      <c r="BP602" s="30"/>
      <c r="BQ602" s="30"/>
      <c r="BR602" s="30"/>
      <c r="BS602" s="30"/>
      <c r="BT602" s="30"/>
      <c r="BU602" s="30"/>
      <c r="BV602" s="30"/>
      <c r="BW602" s="30"/>
      <c r="BX602" s="30"/>
      <c r="BY602" s="30"/>
      <c r="BZ602" s="30"/>
      <c r="CA602" s="30"/>
      <c r="CB602" s="30"/>
      <c r="CC602" s="30"/>
      <c r="CD602" s="30"/>
      <c r="CE602" s="30"/>
      <c r="CF602" s="30"/>
      <c r="CG602" s="30"/>
      <c r="CH602" s="30"/>
      <c r="CI602" s="30"/>
      <c r="CJ602" s="30"/>
      <c r="CK602" s="30"/>
      <c r="CL602" s="30"/>
      <c r="CM602" s="30"/>
      <c r="CN602" s="30"/>
      <c r="CO602" s="30"/>
      <c r="CP602" s="30"/>
      <c r="CQ602" s="30"/>
      <c r="CR602" s="30"/>
      <c r="CS602" s="30"/>
      <c r="CT602" s="30"/>
      <c r="CU602" s="30"/>
      <c r="CV602" s="30"/>
      <c r="CW602" s="30"/>
      <c r="CX602" s="30"/>
      <c r="CY602" s="30"/>
      <c r="CZ602" s="30"/>
      <c r="DA602" s="30"/>
      <c r="DB602" s="30"/>
      <c r="DC602" s="30"/>
      <c r="DD602" s="30"/>
      <c r="DE602" s="30"/>
      <c r="DF602" s="30"/>
      <c r="DG602" s="30"/>
      <c r="DH602" s="30"/>
      <c r="DI602" s="30"/>
      <c r="DJ602" s="30"/>
      <c r="DK602" s="30"/>
      <c r="DL602" s="30"/>
      <c r="DM602" s="30"/>
      <c r="DN602" s="30"/>
      <c r="DO602" s="30"/>
      <c r="DP602" s="30"/>
      <c r="DQ602" s="30"/>
      <c r="DR602" s="30"/>
      <c r="DS602" s="30"/>
      <c r="DT602" s="30"/>
      <c r="DU602" s="30"/>
      <c r="DV602" s="30"/>
      <c r="DW602" s="30"/>
      <c r="DX602" s="30"/>
      <c r="DY602" s="30"/>
      <c r="DZ602" s="30"/>
      <c r="EA602" s="30"/>
      <c r="EB602" s="30"/>
      <c r="EC602" s="30"/>
      <c r="ED602" s="30"/>
      <c r="EE602" s="30"/>
      <c r="EF602" s="30"/>
      <c r="EG602" s="30"/>
      <c r="EH602" s="30"/>
      <c r="EI602" s="30"/>
      <c r="EJ602" s="30"/>
      <c r="EK602" s="30"/>
      <c r="EL602" s="30"/>
      <c r="EM602" s="30"/>
      <c r="EN602" s="30"/>
      <c r="EO602" s="30"/>
      <c r="EP602" s="30"/>
      <c r="EQ602" s="30"/>
      <c r="ER602" s="30"/>
      <c r="ES602" s="30"/>
      <c r="ET602" s="30"/>
      <c r="EU602" s="30"/>
      <c r="EV602" s="30"/>
      <c r="EW602" s="30"/>
      <c r="EX602" s="30"/>
      <c r="EY602" s="30"/>
      <c r="EZ602" s="30"/>
      <c r="FA602" s="30"/>
      <c r="FB602" s="30"/>
      <c r="FC602" s="30"/>
      <c r="FD602" s="30"/>
      <c r="FE602" s="30"/>
      <c r="FF602" s="30"/>
      <c r="FG602" s="30"/>
      <c r="FH602" s="30"/>
      <c r="FI602" s="30"/>
      <c r="FJ602" s="30"/>
      <c r="FK602" s="30"/>
      <c r="FL602" s="30"/>
      <c r="FM602" s="30"/>
      <c r="FN602" s="30"/>
      <c r="FO602" s="30"/>
      <c r="FP602" s="30"/>
      <c r="FQ602" s="30"/>
      <c r="FR602" s="30"/>
      <c r="FS602" s="30"/>
      <c r="FT602" s="30"/>
      <c r="FU602" s="30"/>
      <c r="FV602" s="30"/>
      <c r="FW602" s="30"/>
      <c r="FX602" s="30"/>
      <c r="FY602" s="30"/>
      <c r="FZ602" s="30"/>
      <c r="GA602" s="30"/>
      <c r="GB602" s="30"/>
      <c r="GC602" s="30"/>
      <c r="GD602" s="30"/>
      <c r="GE602" s="30"/>
      <c r="GF602" s="30"/>
      <c r="GG602" s="30"/>
      <c r="GH602" s="30"/>
      <c r="GI602" s="30"/>
      <c r="GJ602" s="30"/>
      <c r="GK602" s="30"/>
      <c r="GL602" s="30"/>
      <c r="GM602" s="30"/>
      <c r="GN602" s="30"/>
      <c r="GO602" s="30"/>
      <c r="GP602" s="30"/>
      <c r="GQ602" s="30"/>
      <c r="GR602" s="30"/>
      <c r="GS602" s="30"/>
      <c r="GT602" s="30"/>
      <c r="GU602" s="30"/>
      <c r="GV602" s="30"/>
      <c r="GW602" s="30"/>
      <c r="GX602" s="30"/>
      <c r="GY602" s="30"/>
      <c r="GZ602" s="30"/>
      <c r="HA602" s="30"/>
      <c r="HB602" s="30"/>
      <c r="HC602" s="30"/>
      <c r="HD602" s="30"/>
      <c r="HE602" s="30"/>
      <c r="HF602" s="30"/>
      <c r="HG602" s="30"/>
      <c r="HH602" s="30"/>
      <c r="HI602" s="30"/>
      <c r="HJ602" s="30"/>
      <c r="HK602" s="30"/>
      <c r="HL602" s="30"/>
      <c r="HM602" s="30"/>
      <c r="HN602" s="30"/>
      <c r="HO602" s="30"/>
      <c r="HP602" s="30"/>
      <c r="HQ602" s="30"/>
      <c r="HR602" s="30"/>
      <c r="HS602" s="30"/>
      <c r="HT602" s="30"/>
      <c r="HU602" s="30"/>
      <c r="HV602" s="30"/>
      <c r="HW602" s="30"/>
      <c r="HX602" s="30"/>
      <c r="HY602" s="30"/>
      <c r="HZ602" s="30"/>
      <c r="IA602" s="30"/>
      <c r="IB602" s="30"/>
      <c r="IC602" s="30"/>
      <c r="ID602" s="30"/>
      <c r="IE602" s="30"/>
      <c r="IF602" s="30"/>
      <c r="IG602" s="30"/>
      <c r="IH602" s="30"/>
      <c r="II602" s="30"/>
      <c r="IJ602" s="30"/>
      <c r="IK602" s="30"/>
      <c r="IL602" s="30"/>
      <c r="IM602" s="30"/>
      <c r="IN602" s="30"/>
      <c r="IO602" s="30"/>
      <c r="IP602" s="30"/>
      <c r="IQ602" s="30"/>
      <c r="IR602" s="30"/>
      <c r="IS602" s="30"/>
      <c r="IT602" s="30"/>
      <c r="IU602" s="30"/>
      <c r="IV602" s="30"/>
      <c r="IW602" s="30"/>
      <c r="IX602" s="30"/>
      <c r="IY602" s="30"/>
      <c r="IZ602" s="30"/>
      <c r="JA602" s="30"/>
      <c r="JB602" s="30"/>
      <c r="JC602" s="30"/>
      <c r="JD602" s="30"/>
      <c r="JE602" s="30"/>
      <c r="JF602" s="30"/>
      <c r="JG602" s="30"/>
      <c r="JH602" s="30"/>
      <c r="JI602" s="30"/>
      <c r="JJ602" s="30"/>
      <c r="JK602" s="30"/>
      <c r="JL602" s="30"/>
      <c r="JM602" s="30"/>
      <c r="JN602" s="30"/>
      <c r="JO602" s="30"/>
      <c r="JP602" s="30"/>
      <c r="JQ602" s="30"/>
      <c r="JR602" s="30"/>
      <c r="JS602" s="30"/>
      <c r="JT602" s="30"/>
      <c r="JU602" s="30"/>
      <c r="JV602" s="30"/>
      <c r="JW602" s="30"/>
      <c r="JX602" s="30"/>
      <c r="JY602" s="30"/>
      <c r="JZ602" s="30"/>
      <c r="KA602" s="30"/>
      <c r="KB602" s="30"/>
      <c r="KC602" s="30"/>
      <c r="KD602" s="30"/>
      <c r="KE602" s="30"/>
      <c r="KF602" s="30"/>
      <c r="KG602" s="30"/>
      <c r="KH602" s="30"/>
      <c r="KI602" s="30"/>
      <c r="KJ602" s="30"/>
      <c r="KK602" s="30"/>
      <c r="KL602" s="30"/>
      <c r="KM602" s="30"/>
      <c r="KN602" s="30"/>
      <c r="KO602" s="30"/>
      <c r="KP602" s="30"/>
      <c r="KQ602" s="30"/>
      <c r="KR602" s="30"/>
      <c r="KS602" s="30"/>
      <c r="KT602" s="30"/>
      <c r="KU602" s="30"/>
      <c r="KV602" s="30"/>
      <c r="KW602" s="30"/>
      <c r="KX602" s="30"/>
      <c r="KY602" s="30"/>
      <c r="KZ602" s="30"/>
      <c r="LA602" s="30"/>
      <c r="LB602" s="30"/>
      <c r="LC602" s="30"/>
      <c r="LD602" s="30"/>
      <c r="LE602" s="30"/>
      <c r="LF602" s="30"/>
      <c r="LG602" s="30"/>
      <c r="LH602" s="30"/>
      <c r="LI602" s="30"/>
      <c r="LJ602" s="30"/>
      <c r="LK602" s="30"/>
      <c r="LL602" s="30"/>
      <c r="LM602" s="30"/>
      <c r="LN602" s="30"/>
      <c r="LO602" s="30"/>
      <c r="LP602" s="30"/>
      <c r="LQ602" s="30"/>
      <c r="LR602" s="30"/>
      <c r="LS602" s="30"/>
      <c r="LT602" s="30"/>
      <c r="LU602" s="30"/>
      <c r="LV602" s="30"/>
      <c r="LW602" s="30"/>
      <c r="LX602" s="30"/>
      <c r="LY602" s="30"/>
      <c r="LZ602" s="30"/>
      <c r="MA602" s="30"/>
    </row>
    <row r="603" spans="1:339" s="31" customFormat="1" ht="126" x14ac:dyDescent="0.25">
      <c r="A603" s="662" t="str">
        <f>CONCATENATE(MUEBLES2[[#This Row],[No..]],"-",MUEBLES2[[#This Row],[No. Area ]],"-",MUEBLES2[[#This Row],[No. Del Bien ]],"-",MUEBLES2[[#This Row],[No. Consecutivo del Bien ]],"-",MUEBLES2[[#This Row],[No. de inventario]])</f>
        <v>01-14-013-026-0598</v>
      </c>
      <c r="B603" s="522"/>
      <c r="C603" s="522" t="s">
        <v>7321</v>
      </c>
      <c r="D603" s="494" t="s">
        <v>4060</v>
      </c>
      <c r="E603" s="522" t="str">
        <f>VLOOKUP(MUEBLES2[[#This Row],[No..]],EDIFICIOS[],2,FALSE)</f>
        <v>PALACIO MUNICIPAL</v>
      </c>
      <c r="F603" s="522" t="str">
        <f>VLOOKUP(MUEBLES2[[#This Row],[No..]],EDIFICIOS[],3,FALSE)</f>
        <v>PALACIO MUNICIPAL, S/N, COLONIA CENTRO</v>
      </c>
      <c r="G603" s="506" t="s">
        <v>4259</v>
      </c>
      <c r="H603" s="494" t="str">
        <f>VLOOKUP(MUEBLES2[[#This Row],[No. Area ]],AREAS[],2,FALSE)</f>
        <v>ADMINISTRACIÓN MUNICIPAL</v>
      </c>
      <c r="I603" s="496" t="str">
        <f>VLOOKUP(MUEBLES2[[#This Row],[No. Area ]],AREAS[],5,FALSE)</f>
        <v>C. DAVID PÉREZ ALONSO</v>
      </c>
      <c r="J603" s="496">
        <v>151</v>
      </c>
      <c r="K603" s="496" t="str">
        <f>VLOOKUP(MUEBLES2[[#This Row],[Núm. De nomina]],PERSONAL[],2,FALSE)</f>
        <v>C. DAVID PÉREZ ALONSO</v>
      </c>
      <c r="L603" s="494" t="str">
        <f>VLOOKUP(MUEBLES2[[#This Row],[Núm. De nomina]],PERSONAL[],3,FALSE)</f>
        <v xml:space="preserve">TITULAR </v>
      </c>
      <c r="M603" s="494" t="s">
        <v>4704</v>
      </c>
      <c r="N603" s="530" t="s">
        <v>4717</v>
      </c>
      <c r="O603" s="497" t="str">
        <f>VLOOKUP(MUEBLES2[[#This Row],[No. Del Bien ]],BIENES[],2,FALSE)</f>
        <v xml:space="preserve">ARCHIVERO </v>
      </c>
      <c r="P603" s="544" t="s">
        <v>2066</v>
      </c>
      <c r="Q603" s="529" t="s">
        <v>5565</v>
      </c>
      <c r="R603" s="494" t="s">
        <v>2067</v>
      </c>
      <c r="S603" s="494" t="s">
        <v>557</v>
      </c>
      <c r="T603" s="494" t="s">
        <v>557</v>
      </c>
      <c r="U603" s="494"/>
      <c r="V603" s="552">
        <v>44512</v>
      </c>
      <c r="W603" s="536"/>
      <c r="X603" s="537"/>
      <c r="Y603" s="537"/>
      <c r="Z603" s="510" t="s">
        <v>1405</v>
      </c>
      <c r="AA603" s="546"/>
      <c r="AB603" s="702">
        <v>5120.4399999999996</v>
      </c>
      <c r="AC603" s="603">
        <v>26493</v>
      </c>
      <c r="AD603" s="6"/>
      <c r="AE603" s="22"/>
      <c r="AF603" s="30"/>
      <c r="AG603" s="30"/>
      <c r="AH603" s="30"/>
      <c r="AI603" s="30"/>
      <c r="AJ603" s="30"/>
      <c r="AK603" s="30"/>
      <c r="AL603" s="30"/>
      <c r="AM603" s="30"/>
      <c r="AN603" s="30"/>
      <c r="AO603" s="30"/>
      <c r="AP603" s="30"/>
      <c r="AQ603" s="30"/>
      <c r="AR603" s="30"/>
      <c r="AS603" s="30"/>
      <c r="AT603" s="30"/>
      <c r="AU603" s="30"/>
      <c r="AV603" s="30"/>
      <c r="AW603" s="30"/>
      <c r="AX603" s="30"/>
      <c r="AY603" s="30"/>
      <c r="AZ603" s="30"/>
      <c r="BA603" s="30"/>
      <c r="BB603" s="30"/>
      <c r="BC603" s="30"/>
      <c r="BD603" s="30"/>
      <c r="BE603" s="30"/>
      <c r="BF603" s="30"/>
      <c r="BG603" s="30"/>
      <c r="BH603" s="30"/>
      <c r="BI603" s="30"/>
      <c r="BJ603" s="30"/>
      <c r="BK603" s="30"/>
      <c r="BL603" s="30"/>
      <c r="BM603" s="30"/>
      <c r="BN603" s="30"/>
      <c r="BO603" s="30"/>
      <c r="BP603" s="30"/>
      <c r="BQ603" s="30"/>
      <c r="BR603" s="30"/>
      <c r="BS603" s="30"/>
      <c r="BT603" s="30"/>
      <c r="BU603" s="30"/>
      <c r="BV603" s="30"/>
      <c r="BW603" s="30"/>
      <c r="BX603" s="30"/>
      <c r="BY603" s="30"/>
      <c r="BZ603" s="30"/>
      <c r="CA603" s="30"/>
      <c r="CB603" s="30"/>
      <c r="CC603" s="30"/>
      <c r="CD603" s="30"/>
      <c r="CE603" s="30"/>
      <c r="CF603" s="30"/>
      <c r="CG603" s="30"/>
      <c r="CH603" s="30"/>
      <c r="CI603" s="30"/>
      <c r="CJ603" s="30"/>
      <c r="CK603" s="30"/>
      <c r="CL603" s="30"/>
      <c r="CM603" s="30"/>
      <c r="CN603" s="30"/>
      <c r="CO603" s="30"/>
      <c r="CP603" s="30"/>
      <c r="CQ603" s="30"/>
      <c r="CR603" s="30"/>
      <c r="CS603" s="30"/>
      <c r="CT603" s="30"/>
      <c r="CU603" s="30"/>
      <c r="CV603" s="30"/>
      <c r="CW603" s="30"/>
      <c r="CX603" s="30"/>
      <c r="CY603" s="30"/>
      <c r="CZ603" s="30"/>
      <c r="DA603" s="30"/>
      <c r="DB603" s="30"/>
      <c r="DC603" s="30"/>
      <c r="DD603" s="30"/>
      <c r="DE603" s="30"/>
      <c r="DF603" s="30"/>
      <c r="DG603" s="30"/>
      <c r="DH603" s="30"/>
      <c r="DI603" s="30"/>
      <c r="DJ603" s="30"/>
      <c r="DK603" s="30"/>
      <c r="DL603" s="30"/>
      <c r="DM603" s="30"/>
      <c r="DN603" s="30"/>
      <c r="DO603" s="30"/>
      <c r="DP603" s="30"/>
      <c r="DQ603" s="30"/>
      <c r="DR603" s="30"/>
      <c r="DS603" s="30"/>
      <c r="DT603" s="30"/>
      <c r="DU603" s="30"/>
      <c r="DV603" s="30"/>
      <c r="DW603" s="30"/>
      <c r="DX603" s="30"/>
      <c r="DY603" s="30"/>
      <c r="DZ603" s="30"/>
      <c r="EA603" s="30"/>
      <c r="EB603" s="30"/>
      <c r="EC603" s="30"/>
      <c r="ED603" s="30"/>
      <c r="EE603" s="30"/>
      <c r="EF603" s="30"/>
      <c r="EG603" s="30"/>
      <c r="EH603" s="30"/>
      <c r="EI603" s="30"/>
      <c r="EJ603" s="30"/>
      <c r="EK603" s="30"/>
      <c r="EL603" s="30"/>
      <c r="EM603" s="30"/>
      <c r="EN603" s="30"/>
      <c r="EO603" s="30"/>
      <c r="EP603" s="30"/>
      <c r="EQ603" s="30"/>
      <c r="ER603" s="30"/>
      <c r="ES603" s="30"/>
      <c r="ET603" s="30"/>
      <c r="EU603" s="30"/>
      <c r="EV603" s="30"/>
      <c r="EW603" s="30"/>
      <c r="EX603" s="30"/>
      <c r="EY603" s="30"/>
      <c r="EZ603" s="30"/>
      <c r="FA603" s="30"/>
      <c r="FB603" s="30"/>
      <c r="FC603" s="30"/>
      <c r="FD603" s="30"/>
      <c r="FE603" s="30"/>
      <c r="FF603" s="30"/>
      <c r="FG603" s="30"/>
      <c r="FH603" s="30"/>
      <c r="FI603" s="30"/>
      <c r="FJ603" s="30"/>
      <c r="FK603" s="30"/>
      <c r="FL603" s="30"/>
      <c r="FM603" s="30"/>
      <c r="FN603" s="30"/>
      <c r="FO603" s="30"/>
      <c r="FP603" s="30"/>
      <c r="FQ603" s="30"/>
      <c r="FR603" s="30"/>
      <c r="FS603" s="30"/>
      <c r="FT603" s="30"/>
      <c r="FU603" s="30"/>
      <c r="FV603" s="30"/>
      <c r="FW603" s="30"/>
      <c r="FX603" s="30"/>
      <c r="FY603" s="30"/>
      <c r="FZ603" s="30"/>
      <c r="GA603" s="30"/>
      <c r="GB603" s="30"/>
      <c r="GC603" s="30"/>
      <c r="GD603" s="30"/>
      <c r="GE603" s="30"/>
      <c r="GF603" s="30"/>
      <c r="GG603" s="30"/>
      <c r="GH603" s="30"/>
      <c r="GI603" s="30"/>
      <c r="GJ603" s="30"/>
      <c r="GK603" s="30"/>
      <c r="GL603" s="30"/>
      <c r="GM603" s="30"/>
      <c r="GN603" s="30"/>
      <c r="GO603" s="30"/>
      <c r="GP603" s="30"/>
      <c r="GQ603" s="30"/>
      <c r="GR603" s="30"/>
      <c r="GS603" s="30"/>
      <c r="GT603" s="30"/>
      <c r="GU603" s="30"/>
      <c r="GV603" s="30"/>
      <c r="GW603" s="30"/>
      <c r="GX603" s="30"/>
      <c r="GY603" s="30"/>
      <c r="GZ603" s="30"/>
      <c r="HA603" s="30"/>
      <c r="HB603" s="30"/>
      <c r="HC603" s="30"/>
      <c r="HD603" s="30"/>
      <c r="HE603" s="30"/>
      <c r="HF603" s="30"/>
      <c r="HG603" s="30"/>
      <c r="HH603" s="30"/>
      <c r="HI603" s="30"/>
      <c r="HJ603" s="30"/>
      <c r="HK603" s="30"/>
      <c r="HL603" s="30"/>
      <c r="HM603" s="30"/>
      <c r="HN603" s="30"/>
      <c r="HO603" s="30"/>
      <c r="HP603" s="30"/>
      <c r="HQ603" s="30"/>
      <c r="HR603" s="30"/>
      <c r="HS603" s="30"/>
      <c r="HT603" s="30"/>
      <c r="HU603" s="30"/>
      <c r="HV603" s="30"/>
      <c r="HW603" s="30"/>
      <c r="HX603" s="30"/>
      <c r="HY603" s="30"/>
      <c r="HZ603" s="30"/>
      <c r="IA603" s="30"/>
      <c r="IB603" s="30"/>
      <c r="IC603" s="30"/>
      <c r="ID603" s="30"/>
      <c r="IE603" s="30"/>
      <c r="IF603" s="30"/>
      <c r="IG603" s="30"/>
      <c r="IH603" s="30"/>
      <c r="II603" s="30"/>
      <c r="IJ603" s="30"/>
      <c r="IK603" s="30"/>
      <c r="IL603" s="30"/>
      <c r="IM603" s="30"/>
      <c r="IN603" s="30"/>
      <c r="IO603" s="30"/>
      <c r="IP603" s="30"/>
      <c r="IQ603" s="30"/>
      <c r="IR603" s="30"/>
      <c r="IS603" s="30"/>
      <c r="IT603" s="30"/>
      <c r="IU603" s="30"/>
      <c r="IV603" s="30"/>
      <c r="IW603" s="30"/>
      <c r="IX603" s="30"/>
      <c r="IY603" s="30"/>
      <c r="IZ603" s="30"/>
      <c r="JA603" s="30"/>
      <c r="JB603" s="30"/>
      <c r="JC603" s="30"/>
      <c r="JD603" s="30"/>
      <c r="JE603" s="30"/>
      <c r="JF603" s="30"/>
      <c r="JG603" s="30"/>
      <c r="JH603" s="30"/>
      <c r="JI603" s="30"/>
      <c r="JJ603" s="30"/>
      <c r="JK603" s="30"/>
      <c r="JL603" s="30"/>
      <c r="JM603" s="30"/>
      <c r="JN603" s="30"/>
      <c r="JO603" s="30"/>
      <c r="JP603" s="30"/>
      <c r="JQ603" s="30"/>
      <c r="JR603" s="30"/>
      <c r="JS603" s="30"/>
      <c r="JT603" s="30"/>
      <c r="JU603" s="30"/>
      <c r="JV603" s="30"/>
      <c r="JW603" s="30"/>
      <c r="JX603" s="30"/>
      <c r="JY603" s="30"/>
      <c r="JZ603" s="30"/>
      <c r="KA603" s="30"/>
      <c r="KB603" s="30"/>
      <c r="KC603" s="30"/>
      <c r="KD603" s="30"/>
      <c r="KE603" s="30"/>
      <c r="KF603" s="30"/>
      <c r="KG603" s="30"/>
      <c r="KH603" s="30"/>
      <c r="KI603" s="30"/>
      <c r="KJ603" s="30"/>
      <c r="KK603" s="30"/>
      <c r="KL603" s="30"/>
      <c r="KM603" s="30"/>
      <c r="KN603" s="30"/>
      <c r="KO603" s="30"/>
      <c r="KP603" s="30"/>
      <c r="KQ603" s="30"/>
      <c r="KR603" s="30"/>
      <c r="KS603" s="30"/>
      <c r="KT603" s="30"/>
      <c r="KU603" s="30"/>
      <c r="KV603" s="30"/>
      <c r="KW603" s="30"/>
      <c r="KX603" s="30"/>
      <c r="KY603" s="30"/>
      <c r="KZ603" s="30"/>
      <c r="LA603" s="30"/>
      <c r="LB603" s="30"/>
      <c r="LC603" s="30"/>
      <c r="LD603" s="30"/>
      <c r="LE603" s="30"/>
      <c r="LF603" s="30"/>
      <c r="LG603" s="30"/>
      <c r="LH603" s="30"/>
      <c r="LI603" s="30"/>
      <c r="LJ603" s="30"/>
      <c r="LK603" s="30"/>
      <c r="LL603" s="30"/>
      <c r="LM603" s="30"/>
      <c r="LN603" s="30"/>
      <c r="LO603" s="30"/>
      <c r="LP603" s="30"/>
      <c r="LQ603" s="30"/>
      <c r="LR603" s="30"/>
      <c r="LS603" s="30"/>
      <c r="LT603" s="30"/>
      <c r="LU603" s="30"/>
      <c r="LV603" s="30"/>
      <c r="LW603" s="30"/>
      <c r="LX603" s="30"/>
      <c r="LY603" s="30"/>
      <c r="LZ603" s="30"/>
      <c r="MA603" s="30"/>
    </row>
    <row r="604" spans="1:339" s="31" customFormat="1" ht="126" x14ac:dyDescent="0.25">
      <c r="A604" s="662" t="str">
        <f>CONCATENATE(MUEBLES2[[#This Row],[No..]],"-",MUEBLES2[[#This Row],[No. Area ]],"-",MUEBLES2[[#This Row],[No. Del Bien ]],"-",MUEBLES2[[#This Row],[No. Consecutivo del Bien ]],"-",MUEBLES2[[#This Row],[No. de inventario]])</f>
        <v>01-12-013-027-0599</v>
      </c>
      <c r="B604" s="522"/>
      <c r="C604" s="522" t="s">
        <v>7322</v>
      </c>
      <c r="D604" s="494" t="s">
        <v>4060</v>
      </c>
      <c r="E604" s="522" t="str">
        <f>VLOOKUP(MUEBLES2[[#This Row],[No..]],EDIFICIOS[],2,FALSE)</f>
        <v>PALACIO MUNICIPAL</v>
      </c>
      <c r="F604" s="522" t="str">
        <f>VLOOKUP(MUEBLES2[[#This Row],[No..]],EDIFICIOS[],3,FALSE)</f>
        <v>PALACIO MUNICIPAL, S/N, COLONIA CENTRO</v>
      </c>
      <c r="G604" s="506" t="s">
        <v>4257</v>
      </c>
      <c r="H604" s="523" t="str">
        <f>VLOOKUP(MUEBLES2[[#This Row],[No. Area ]],AREAS[],2,FALSE)</f>
        <v>ARCHIVO</v>
      </c>
      <c r="I604" s="506" t="str">
        <f>VLOOKUP(MUEBLES2[[#This Row],[No. Area ]],AREAS[],5,FALSE)</f>
        <v>LIC. BLANCA MALDONADO GÓMEZ</v>
      </c>
      <c r="J604" s="506">
        <v>101</v>
      </c>
      <c r="K604" s="506" t="str">
        <f>VLOOKUP(MUEBLES2[[#This Row],[Núm. De nomina]],PERSONAL[],2,FALSE)</f>
        <v>LIC. BLANCA MALDONADO GÓMEZ</v>
      </c>
      <c r="L604" s="523" t="str">
        <f>VLOOKUP(MUEBLES2[[#This Row],[Núm. De nomina]],PERSONAL[],3,FALSE)</f>
        <v>SECRETARIA</v>
      </c>
      <c r="M604" s="494" t="s">
        <v>4704</v>
      </c>
      <c r="N604" s="530" t="s">
        <v>4718</v>
      </c>
      <c r="O604" s="497" t="str">
        <f>VLOOKUP(MUEBLES2[[#This Row],[No. Del Bien ]],BIENES[],2,FALSE)</f>
        <v xml:space="preserve">ARCHIVERO </v>
      </c>
      <c r="P604" s="544" t="s">
        <v>2066</v>
      </c>
      <c r="Q604" s="529" t="s">
        <v>5566</v>
      </c>
      <c r="R604" s="494" t="s">
        <v>2067</v>
      </c>
      <c r="S604" s="494" t="s">
        <v>557</v>
      </c>
      <c r="T604" s="494" t="s">
        <v>557</v>
      </c>
      <c r="U604" s="494"/>
      <c r="V604" s="552">
        <v>44512</v>
      </c>
      <c r="W604" s="536"/>
      <c r="X604" s="537"/>
      <c r="Y604" s="537"/>
      <c r="Z604" s="510" t="s">
        <v>1405</v>
      </c>
      <c r="AA604" s="546"/>
      <c r="AB604" s="702">
        <v>5120.4399999999996</v>
      </c>
      <c r="AC604" s="603">
        <v>26493</v>
      </c>
      <c r="AD604" s="6"/>
      <c r="AE604" s="22"/>
      <c r="AF604" s="30"/>
      <c r="AG604" s="30"/>
      <c r="AH604" s="30"/>
      <c r="AI604" s="30"/>
      <c r="AJ604" s="30"/>
      <c r="AK604" s="30"/>
      <c r="AL604" s="30"/>
      <c r="AM604" s="30"/>
      <c r="AN604" s="30"/>
      <c r="AO604" s="30"/>
      <c r="AP604" s="30"/>
      <c r="AQ604" s="30"/>
      <c r="AR604" s="30"/>
      <c r="AS604" s="30"/>
      <c r="AT604" s="30"/>
      <c r="AU604" s="30"/>
      <c r="AV604" s="30"/>
      <c r="AW604" s="30"/>
      <c r="AX604" s="30"/>
      <c r="AY604" s="30"/>
      <c r="AZ604" s="30"/>
      <c r="BA604" s="30"/>
      <c r="BB604" s="30"/>
      <c r="BC604" s="30"/>
      <c r="BD604" s="30"/>
      <c r="BE604" s="30"/>
      <c r="BF604" s="30"/>
      <c r="BG604" s="30"/>
      <c r="BH604" s="30"/>
      <c r="BI604" s="30"/>
      <c r="BJ604" s="30"/>
      <c r="BK604" s="30"/>
      <c r="BL604" s="30"/>
      <c r="BM604" s="30"/>
      <c r="BN604" s="30"/>
      <c r="BO604" s="30"/>
      <c r="BP604" s="30"/>
      <c r="BQ604" s="30"/>
      <c r="BR604" s="30"/>
      <c r="BS604" s="30"/>
      <c r="BT604" s="30"/>
      <c r="BU604" s="30"/>
      <c r="BV604" s="30"/>
      <c r="BW604" s="30"/>
      <c r="BX604" s="30"/>
      <c r="BY604" s="30"/>
      <c r="BZ604" s="30"/>
      <c r="CA604" s="30"/>
      <c r="CB604" s="30"/>
      <c r="CC604" s="30"/>
      <c r="CD604" s="30"/>
      <c r="CE604" s="30"/>
      <c r="CF604" s="30"/>
      <c r="CG604" s="30"/>
      <c r="CH604" s="30"/>
      <c r="CI604" s="30"/>
      <c r="CJ604" s="30"/>
      <c r="CK604" s="30"/>
      <c r="CL604" s="30"/>
      <c r="CM604" s="30"/>
      <c r="CN604" s="30"/>
      <c r="CO604" s="30"/>
      <c r="CP604" s="30"/>
      <c r="CQ604" s="30"/>
      <c r="CR604" s="30"/>
      <c r="CS604" s="30"/>
      <c r="CT604" s="30"/>
      <c r="CU604" s="30"/>
      <c r="CV604" s="30"/>
      <c r="CW604" s="30"/>
      <c r="CX604" s="30"/>
      <c r="CY604" s="30"/>
      <c r="CZ604" s="30"/>
      <c r="DA604" s="30"/>
      <c r="DB604" s="30"/>
      <c r="DC604" s="30"/>
      <c r="DD604" s="30"/>
      <c r="DE604" s="30"/>
      <c r="DF604" s="30"/>
      <c r="DG604" s="30"/>
      <c r="DH604" s="30"/>
      <c r="DI604" s="30"/>
      <c r="DJ604" s="30"/>
      <c r="DK604" s="30"/>
      <c r="DL604" s="30"/>
      <c r="DM604" s="30"/>
      <c r="DN604" s="30"/>
      <c r="DO604" s="30"/>
      <c r="DP604" s="30"/>
      <c r="DQ604" s="30"/>
      <c r="DR604" s="30"/>
      <c r="DS604" s="30"/>
      <c r="DT604" s="30"/>
      <c r="DU604" s="30"/>
      <c r="DV604" s="30"/>
      <c r="DW604" s="30"/>
      <c r="DX604" s="30"/>
      <c r="DY604" s="30"/>
      <c r="DZ604" s="30"/>
      <c r="EA604" s="30"/>
      <c r="EB604" s="30"/>
      <c r="EC604" s="30"/>
      <c r="ED604" s="30"/>
      <c r="EE604" s="30"/>
      <c r="EF604" s="30"/>
      <c r="EG604" s="30"/>
      <c r="EH604" s="30"/>
      <c r="EI604" s="30"/>
      <c r="EJ604" s="30"/>
      <c r="EK604" s="30"/>
      <c r="EL604" s="30"/>
      <c r="EM604" s="30"/>
      <c r="EN604" s="30"/>
      <c r="EO604" s="30"/>
      <c r="EP604" s="30"/>
      <c r="EQ604" s="30"/>
      <c r="ER604" s="30"/>
      <c r="ES604" s="30"/>
      <c r="ET604" s="30"/>
      <c r="EU604" s="30"/>
      <c r="EV604" s="30"/>
      <c r="EW604" s="30"/>
      <c r="EX604" s="30"/>
      <c r="EY604" s="30"/>
      <c r="EZ604" s="30"/>
      <c r="FA604" s="30"/>
      <c r="FB604" s="30"/>
      <c r="FC604" s="30"/>
      <c r="FD604" s="30"/>
      <c r="FE604" s="30"/>
      <c r="FF604" s="30"/>
      <c r="FG604" s="30"/>
      <c r="FH604" s="30"/>
      <c r="FI604" s="30"/>
      <c r="FJ604" s="30"/>
      <c r="FK604" s="30"/>
      <c r="FL604" s="30"/>
      <c r="FM604" s="30"/>
      <c r="FN604" s="30"/>
      <c r="FO604" s="30"/>
      <c r="FP604" s="30"/>
      <c r="FQ604" s="30"/>
      <c r="FR604" s="30"/>
      <c r="FS604" s="30"/>
      <c r="FT604" s="30"/>
      <c r="FU604" s="30"/>
      <c r="FV604" s="30"/>
      <c r="FW604" s="30"/>
      <c r="FX604" s="30"/>
      <c r="FY604" s="30"/>
      <c r="FZ604" s="30"/>
      <c r="GA604" s="30"/>
      <c r="GB604" s="30"/>
      <c r="GC604" s="30"/>
      <c r="GD604" s="30"/>
      <c r="GE604" s="30"/>
      <c r="GF604" s="30"/>
      <c r="GG604" s="30"/>
      <c r="GH604" s="30"/>
      <c r="GI604" s="30"/>
      <c r="GJ604" s="30"/>
      <c r="GK604" s="30"/>
      <c r="GL604" s="30"/>
      <c r="GM604" s="30"/>
      <c r="GN604" s="30"/>
      <c r="GO604" s="30"/>
      <c r="GP604" s="30"/>
      <c r="GQ604" s="30"/>
      <c r="GR604" s="30"/>
      <c r="GS604" s="30"/>
      <c r="GT604" s="30"/>
      <c r="GU604" s="30"/>
      <c r="GV604" s="30"/>
      <c r="GW604" s="30"/>
      <c r="GX604" s="30"/>
      <c r="GY604" s="30"/>
      <c r="GZ604" s="30"/>
      <c r="HA604" s="30"/>
      <c r="HB604" s="30"/>
      <c r="HC604" s="30"/>
      <c r="HD604" s="30"/>
      <c r="HE604" s="30"/>
      <c r="HF604" s="30"/>
      <c r="HG604" s="30"/>
      <c r="HH604" s="30"/>
      <c r="HI604" s="30"/>
      <c r="HJ604" s="30"/>
      <c r="HK604" s="30"/>
      <c r="HL604" s="30"/>
      <c r="HM604" s="30"/>
      <c r="HN604" s="30"/>
      <c r="HO604" s="30"/>
      <c r="HP604" s="30"/>
      <c r="HQ604" s="30"/>
      <c r="HR604" s="30"/>
      <c r="HS604" s="30"/>
      <c r="HT604" s="30"/>
      <c r="HU604" s="30"/>
      <c r="HV604" s="30"/>
      <c r="HW604" s="30"/>
      <c r="HX604" s="30"/>
      <c r="HY604" s="30"/>
      <c r="HZ604" s="30"/>
      <c r="IA604" s="30"/>
      <c r="IB604" s="30"/>
      <c r="IC604" s="30"/>
      <c r="ID604" s="30"/>
      <c r="IE604" s="30"/>
      <c r="IF604" s="30"/>
      <c r="IG604" s="30"/>
      <c r="IH604" s="30"/>
      <c r="II604" s="30"/>
      <c r="IJ604" s="30"/>
      <c r="IK604" s="30"/>
      <c r="IL604" s="30"/>
      <c r="IM604" s="30"/>
      <c r="IN604" s="30"/>
      <c r="IO604" s="30"/>
      <c r="IP604" s="30"/>
      <c r="IQ604" s="30"/>
      <c r="IR604" s="30"/>
      <c r="IS604" s="30"/>
      <c r="IT604" s="30"/>
      <c r="IU604" s="30"/>
      <c r="IV604" s="30"/>
      <c r="IW604" s="30"/>
      <c r="IX604" s="30"/>
      <c r="IY604" s="30"/>
      <c r="IZ604" s="30"/>
      <c r="JA604" s="30"/>
      <c r="JB604" s="30"/>
      <c r="JC604" s="30"/>
      <c r="JD604" s="30"/>
      <c r="JE604" s="30"/>
      <c r="JF604" s="30"/>
      <c r="JG604" s="30"/>
      <c r="JH604" s="30"/>
      <c r="JI604" s="30"/>
      <c r="JJ604" s="30"/>
      <c r="JK604" s="30"/>
      <c r="JL604" s="30"/>
      <c r="JM604" s="30"/>
      <c r="JN604" s="30"/>
      <c r="JO604" s="30"/>
      <c r="JP604" s="30"/>
      <c r="JQ604" s="30"/>
      <c r="JR604" s="30"/>
      <c r="JS604" s="30"/>
      <c r="JT604" s="30"/>
      <c r="JU604" s="30"/>
      <c r="JV604" s="30"/>
      <c r="JW604" s="30"/>
      <c r="JX604" s="30"/>
      <c r="JY604" s="30"/>
      <c r="JZ604" s="30"/>
      <c r="KA604" s="30"/>
      <c r="KB604" s="30"/>
      <c r="KC604" s="30"/>
      <c r="KD604" s="30"/>
      <c r="KE604" s="30"/>
      <c r="KF604" s="30"/>
      <c r="KG604" s="30"/>
      <c r="KH604" s="30"/>
      <c r="KI604" s="30"/>
      <c r="KJ604" s="30"/>
      <c r="KK604" s="30"/>
      <c r="KL604" s="30"/>
      <c r="KM604" s="30"/>
      <c r="KN604" s="30"/>
      <c r="KO604" s="30"/>
      <c r="KP604" s="30"/>
      <c r="KQ604" s="30"/>
      <c r="KR604" s="30"/>
      <c r="KS604" s="30"/>
      <c r="KT604" s="30"/>
      <c r="KU604" s="30"/>
      <c r="KV604" s="30"/>
      <c r="KW604" s="30"/>
      <c r="KX604" s="30"/>
      <c r="KY604" s="30"/>
      <c r="KZ604" s="30"/>
      <c r="LA604" s="30"/>
      <c r="LB604" s="30"/>
      <c r="LC604" s="30"/>
      <c r="LD604" s="30"/>
      <c r="LE604" s="30"/>
      <c r="LF604" s="30"/>
      <c r="LG604" s="30"/>
      <c r="LH604" s="30"/>
      <c r="LI604" s="30"/>
      <c r="LJ604" s="30"/>
      <c r="LK604" s="30"/>
      <c r="LL604" s="30"/>
      <c r="LM604" s="30"/>
      <c r="LN604" s="30"/>
      <c r="LO604" s="30"/>
      <c r="LP604" s="30"/>
      <c r="LQ604" s="30"/>
      <c r="LR604" s="30"/>
      <c r="LS604" s="30"/>
      <c r="LT604" s="30"/>
      <c r="LU604" s="30"/>
      <c r="LV604" s="30"/>
      <c r="LW604" s="30"/>
      <c r="LX604" s="30"/>
      <c r="LY604" s="30"/>
      <c r="LZ604" s="30"/>
      <c r="MA604" s="30"/>
    </row>
    <row r="605" spans="1:339" ht="141.75" x14ac:dyDescent="0.2">
      <c r="A605" s="662" t="str">
        <f>CONCATENATE(MUEBLES2[[#This Row],[No..]],"-",MUEBLES2[[#This Row],[No. Area ]],"-",MUEBLES2[[#This Row],[No. Del Bien ]],"-",MUEBLES2[[#This Row],[No. Consecutivo del Bien ]],"-",MUEBLES2[[#This Row],[No. de inventario]])</f>
        <v>01-36-013-028-0600</v>
      </c>
      <c r="B605" s="495"/>
      <c r="C605" s="522" t="s">
        <v>7323</v>
      </c>
      <c r="D605" s="494" t="s">
        <v>4060</v>
      </c>
      <c r="E605" s="522" t="str">
        <f>VLOOKUP(MUEBLES2[[#This Row],[No..]],EDIFICIOS[],2,FALSE)</f>
        <v>PALACIO MUNICIPAL</v>
      </c>
      <c r="F605" s="522" t="str">
        <f>VLOOKUP(MUEBLES2[[#This Row],[No..]],EDIFICIOS[],3,FALSE)</f>
        <v>PALACIO MUNICIPAL, S/N, COLONIA CENTRO</v>
      </c>
      <c r="G605" s="506" t="s">
        <v>4281</v>
      </c>
      <c r="H605" s="494" t="str">
        <f>VLOOKUP(MUEBLES2[[#This Row],[No. Area ]],AREAS[],2,FALSE)</f>
        <v>DESARROLLO AGROPECUARIO Y ECOLOGÍA</v>
      </c>
      <c r="I605" s="506" t="str">
        <f>VLOOKUP(MUEBLES2[[#This Row],[No. Area ]],AREAS[],5,FALSE)</f>
        <v>MVZ. FRANCISCO JAVIER GÓMEZ REYES</v>
      </c>
      <c r="J605" s="496">
        <v>58</v>
      </c>
      <c r="K605" s="496" t="str">
        <f>VLOOKUP(MUEBLES2[[#This Row],[Núm. De nomina]],PERSONAL[],2,FALSE)</f>
        <v>MVZ. FRANCISCO JAVIER GÓMEZ REYES</v>
      </c>
      <c r="L605" s="494" t="str">
        <f>VLOOKUP(MUEBLES2[[#This Row],[Núm. De nomina]],PERSONAL[],3,FALSE)</f>
        <v>AUXILIAR</v>
      </c>
      <c r="M605" s="494" t="s">
        <v>4704</v>
      </c>
      <c r="N605" s="529" t="s">
        <v>4719</v>
      </c>
      <c r="O605" s="497" t="str">
        <f>VLOOKUP(MUEBLES2[[#This Row],[No. Del Bien ]],BIENES[],2,FALSE)</f>
        <v xml:space="preserve">ARCHIVERO </v>
      </c>
      <c r="P605" s="544" t="s">
        <v>3764</v>
      </c>
      <c r="Q605" s="529" t="s">
        <v>5567</v>
      </c>
      <c r="R605" s="494" t="s">
        <v>2067</v>
      </c>
      <c r="S605" s="494" t="s">
        <v>557</v>
      </c>
      <c r="T605" s="494" t="s">
        <v>557</v>
      </c>
      <c r="U605" s="494"/>
      <c r="V605" s="552">
        <v>44512</v>
      </c>
      <c r="W605" s="536"/>
      <c r="X605" s="537"/>
      <c r="Y605" s="537"/>
      <c r="Z605" s="510" t="s">
        <v>1405</v>
      </c>
      <c r="AA605" s="546"/>
      <c r="AB605" s="702">
        <v>5120.4399999999996</v>
      </c>
      <c r="AC605" s="603">
        <v>26493</v>
      </c>
      <c r="AD605" s="6"/>
    </row>
    <row r="606" spans="1:339" s="15" customFormat="1" ht="141.75" x14ac:dyDescent="0.25">
      <c r="A606" s="662" t="str">
        <f>CONCATENATE(MUEBLES2[[#This Row],[No..]],"-",MUEBLES2[[#This Row],[No. Area ]],"-",MUEBLES2[[#This Row],[No. Del Bien ]],"-",MUEBLES2[[#This Row],[No. Consecutivo del Bien ]],"-",MUEBLES2[[#This Row],[No. de inventario]])</f>
        <v>01-11-013-029-0601</v>
      </c>
      <c r="B606" s="522"/>
      <c r="C606" s="522" t="s">
        <v>7324</v>
      </c>
      <c r="D606" s="494" t="s">
        <v>4060</v>
      </c>
      <c r="E606" s="522" t="str">
        <f>VLOOKUP(MUEBLES2[[#This Row],[No..]],EDIFICIOS[],2,FALSE)</f>
        <v>PALACIO MUNICIPAL</v>
      </c>
      <c r="F606" s="522" t="str">
        <f>VLOOKUP(MUEBLES2[[#This Row],[No..]],EDIFICIOS[],3,FALSE)</f>
        <v>PALACIO MUNICIPAL, S/N, COLONIA CENTRO</v>
      </c>
      <c r="G606" s="506" t="s">
        <v>4256</v>
      </c>
      <c r="H606" s="523" t="str">
        <f>VLOOKUP(MUEBLES2[[#This Row],[No. Area ]],AREAS[],2,FALSE)</f>
        <v>COMUNICACIÓN SOCIAL</v>
      </c>
      <c r="I606" s="506" t="str">
        <f>VLOOKUP(MUEBLES2[[#This Row],[No. Area ]],AREAS[],5,FALSE)</f>
        <v>LIC. ADRIANA ISLAS GARCÍA</v>
      </c>
      <c r="J606" s="506">
        <v>170</v>
      </c>
      <c r="K606" s="506" t="str">
        <f>VLOOKUP(MUEBLES2[[#This Row],[Núm. De nomina]],PERSONAL[],2,FALSE)</f>
        <v>LIC. ADRIANA ISLAS GARCÍA</v>
      </c>
      <c r="L606" s="523" t="str">
        <f>VLOOKUP(MUEBLES2[[#This Row],[Núm. De nomina]],PERSONAL[],3,FALSE)</f>
        <v xml:space="preserve">TITULAR </v>
      </c>
      <c r="M606" s="494" t="s">
        <v>4704</v>
      </c>
      <c r="N606" s="530" t="s">
        <v>4720</v>
      </c>
      <c r="O606" s="497" t="str">
        <f>VLOOKUP(MUEBLES2[[#This Row],[No. Del Bien ]],BIENES[],2,FALSE)</f>
        <v xml:space="preserve">ARCHIVERO </v>
      </c>
      <c r="P606" s="544" t="s">
        <v>3764</v>
      </c>
      <c r="Q606" s="529" t="s">
        <v>5568</v>
      </c>
      <c r="R606" s="494" t="s">
        <v>2067</v>
      </c>
      <c r="S606" s="494" t="s">
        <v>557</v>
      </c>
      <c r="T606" s="494" t="s">
        <v>557</v>
      </c>
      <c r="U606" s="494"/>
      <c r="V606" s="552">
        <v>44512</v>
      </c>
      <c r="W606" s="536"/>
      <c r="X606" s="537"/>
      <c r="Y606" s="537"/>
      <c r="Z606" s="510" t="s">
        <v>1405</v>
      </c>
      <c r="AA606" s="546"/>
      <c r="AB606" s="702">
        <v>5120.4399999999996</v>
      </c>
      <c r="AC606" s="603">
        <v>26493</v>
      </c>
      <c r="AD606" s="6"/>
      <c r="AE606" s="22"/>
    </row>
    <row r="607" spans="1:339" ht="126" x14ac:dyDescent="0.2">
      <c r="A607" s="662" t="str">
        <f>CONCATENATE(MUEBLES2[[#This Row],[No..]],"-",MUEBLES2[[#This Row],[No. Area ]],"-",MUEBLES2[[#This Row],[No. Del Bien ]],"-",MUEBLES2[[#This Row],[No. Consecutivo del Bien ]],"-",MUEBLES2[[#This Row],[No. de inventario]])</f>
        <v>01-15-013-030-0602</v>
      </c>
      <c r="B607" s="495"/>
      <c r="C607" s="522" t="s">
        <v>7325</v>
      </c>
      <c r="D607" s="494" t="s">
        <v>4060</v>
      </c>
      <c r="E607" s="522" t="str">
        <f>VLOOKUP(MUEBLES2[[#This Row],[No..]],EDIFICIOS[],2,FALSE)</f>
        <v>PALACIO MUNICIPAL</v>
      </c>
      <c r="F607" s="522" t="str">
        <f>VLOOKUP(MUEBLES2[[#This Row],[No..]],EDIFICIOS[],3,FALSE)</f>
        <v>PALACIO MUNICIPAL, S/N, COLONIA CENTRO</v>
      </c>
      <c r="G607" s="506" t="s">
        <v>4260</v>
      </c>
      <c r="H607" s="494" t="str">
        <f>VLOOKUP(MUEBLES2[[#This Row],[No. Area ]],AREAS[],2,FALSE)</f>
        <v>RECURSOS HUMANOS</v>
      </c>
      <c r="I607" s="506" t="str">
        <f>VLOOKUP(MUEBLES2[[#This Row],[No. Area ]],AREAS[],5,FALSE)</f>
        <v>LIC. CHRISTEL MORENO MARTÍNEZ</v>
      </c>
      <c r="J607" s="496">
        <v>158</v>
      </c>
      <c r="K607" s="496" t="str">
        <f>VLOOKUP(MUEBLES2[[#This Row],[Núm. De nomina]],PERSONAL[],2,FALSE)</f>
        <v>LIC. CHRISTEL MORENO MARTÍNEZ</v>
      </c>
      <c r="L607" s="494" t="str">
        <f>VLOOKUP(MUEBLES2[[#This Row],[Núm. De nomina]],PERSONAL[],3,FALSE)</f>
        <v>TITULAR</v>
      </c>
      <c r="M607" s="494" t="s">
        <v>4704</v>
      </c>
      <c r="N607" s="529" t="s">
        <v>4721</v>
      </c>
      <c r="O607" s="497" t="str">
        <f>VLOOKUP(MUEBLES2[[#This Row],[No. Del Bien ]],BIENES[],2,FALSE)</f>
        <v xml:space="preserve">ARCHIVERO </v>
      </c>
      <c r="P607" s="544" t="s">
        <v>2066</v>
      </c>
      <c r="Q607" s="529" t="s">
        <v>5569</v>
      </c>
      <c r="R607" s="494" t="s">
        <v>2067</v>
      </c>
      <c r="S607" s="494" t="s">
        <v>557</v>
      </c>
      <c r="T607" s="494" t="s">
        <v>557</v>
      </c>
      <c r="U607" s="494"/>
      <c r="V607" s="552">
        <v>44512</v>
      </c>
      <c r="W607" s="536"/>
      <c r="X607" s="537"/>
      <c r="Y607" s="537"/>
      <c r="Z607" s="510" t="s">
        <v>1405</v>
      </c>
      <c r="AA607" s="546"/>
      <c r="AB607" s="702">
        <v>5120.43</v>
      </c>
      <c r="AC607" s="603">
        <v>26493</v>
      </c>
      <c r="AD607" s="6"/>
    </row>
    <row r="608" spans="1:339" ht="126" x14ac:dyDescent="0.2">
      <c r="A608" s="662" t="str">
        <f>CONCATENATE(MUEBLES2[[#This Row],[No..]],"-",MUEBLES2[[#This Row],[No. Area ]],"-",MUEBLES2[[#This Row],[No. Del Bien ]],"-",MUEBLES2[[#This Row],[No. Consecutivo del Bien ]],"-",MUEBLES2[[#This Row],[No. de inventario]])</f>
        <v>01-15-013-031-0603</v>
      </c>
      <c r="B608" s="495"/>
      <c r="C608" s="522" t="s">
        <v>7326</v>
      </c>
      <c r="D608" s="494" t="s">
        <v>4060</v>
      </c>
      <c r="E608" s="522" t="str">
        <f>VLOOKUP(MUEBLES2[[#This Row],[No..]],EDIFICIOS[],2,FALSE)</f>
        <v>PALACIO MUNICIPAL</v>
      </c>
      <c r="F608" s="522" t="str">
        <f>VLOOKUP(MUEBLES2[[#This Row],[No..]],EDIFICIOS[],3,FALSE)</f>
        <v>PALACIO MUNICIPAL, S/N, COLONIA CENTRO</v>
      </c>
      <c r="G608" s="506" t="s">
        <v>4260</v>
      </c>
      <c r="H608" s="494" t="str">
        <f>VLOOKUP(MUEBLES2[[#This Row],[No. Area ]],AREAS[],2,FALSE)</f>
        <v>RECURSOS HUMANOS</v>
      </c>
      <c r="I608" s="506" t="str">
        <f>VLOOKUP(MUEBLES2[[#This Row],[No. Area ]],AREAS[],5,FALSE)</f>
        <v>LIC. CHRISTEL MORENO MARTÍNEZ</v>
      </c>
      <c r="J608" s="496">
        <v>388</v>
      </c>
      <c r="K608" s="496" t="str">
        <f>VLOOKUP(MUEBLES2[[#This Row],[Núm. De nomina]],PERSONAL[],2,FALSE)</f>
        <v>TEC. CELIA SANTIAGO PÉREZ</v>
      </c>
      <c r="L608" s="494" t="str">
        <f>VLOOKUP(MUEBLES2[[#This Row],[Núm. De nomina]],PERSONAL[],3,FALSE)</f>
        <v>SECRETARIA</v>
      </c>
      <c r="M608" s="494" t="s">
        <v>4704</v>
      </c>
      <c r="N608" s="529" t="s">
        <v>4722</v>
      </c>
      <c r="O608" s="497" t="str">
        <f>VLOOKUP(MUEBLES2[[#This Row],[No. Del Bien ]],BIENES[],2,FALSE)</f>
        <v xml:space="preserve">ARCHIVERO </v>
      </c>
      <c r="P608" s="544" t="s">
        <v>2066</v>
      </c>
      <c r="Q608" s="529" t="s">
        <v>5570</v>
      </c>
      <c r="R608" s="494" t="s">
        <v>2067</v>
      </c>
      <c r="S608" s="494" t="s">
        <v>557</v>
      </c>
      <c r="T608" s="494" t="s">
        <v>557</v>
      </c>
      <c r="U608" s="494"/>
      <c r="V608" s="552">
        <v>44512</v>
      </c>
      <c r="W608" s="536"/>
      <c r="X608" s="537"/>
      <c r="Y608" s="537"/>
      <c r="Z608" s="510" t="s">
        <v>1405</v>
      </c>
      <c r="AA608" s="546"/>
      <c r="AB608" s="702">
        <v>5120.43</v>
      </c>
      <c r="AC608" s="603">
        <v>26493</v>
      </c>
      <c r="AD608" s="6"/>
    </row>
    <row r="609" spans="1:30" ht="189" x14ac:dyDescent="0.2">
      <c r="A609" s="662" t="str">
        <f>CONCATENATE(MUEBLES2[[#This Row],[No..]],"-",MUEBLES2[[#This Row],[No. Area ]],"-",MUEBLES2[[#This Row],[No. Del Bien ]],"-",MUEBLES2[[#This Row],[No. Consecutivo del Bien ]],"-",MUEBLES2[[#This Row],[No. de inventario]])</f>
        <v>01-18-099-002-0604</v>
      </c>
      <c r="B609" s="495"/>
      <c r="C609" s="522" t="s">
        <v>7327</v>
      </c>
      <c r="D609" s="494" t="s">
        <v>4060</v>
      </c>
      <c r="E609" s="522" t="str">
        <f>VLOOKUP(MUEBLES2[[#This Row],[No..]],EDIFICIOS[],2,FALSE)</f>
        <v>PALACIO MUNICIPAL</v>
      </c>
      <c r="F609" s="522" t="str">
        <f>VLOOKUP(MUEBLES2[[#This Row],[No..]],EDIFICIOS[],3,FALSE)</f>
        <v>PALACIO MUNICIPAL, S/N, COLONIA CENTRO</v>
      </c>
      <c r="G609" s="506" t="s">
        <v>4263</v>
      </c>
      <c r="H609" s="494" t="str">
        <f>VLOOKUP(MUEBLES2[[#This Row],[No. Area ]],AREAS[],2,FALSE)</f>
        <v>OBRAS PÚBLICAS Y ORDENAMIENTO URBANO</v>
      </c>
      <c r="I609" s="506" t="str">
        <f>VLOOKUP(MUEBLES2[[#This Row],[No. Area ]],AREAS[],5,FALSE)</f>
        <v>ING. ZOILA PÉREZ MEJÍA</v>
      </c>
      <c r="J609" s="496">
        <v>164</v>
      </c>
      <c r="K609" s="496" t="str">
        <f>VLOOKUP(MUEBLES2[[#This Row],[Núm. De nomina]],PERSONAL[],2,FALSE)</f>
        <v>ING. ZOILA PÉREZ MEJÍA</v>
      </c>
      <c r="L609" s="494" t="str">
        <f>VLOOKUP(MUEBLES2[[#This Row],[Núm. De nomina]],PERSONAL[],3,FALSE)</f>
        <v>TITULAR</v>
      </c>
      <c r="M609" s="494" t="s">
        <v>4790</v>
      </c>
      <c r="N609" s="529" t="s">
        <v>4693</v>
      </c>
      <c r="O609" s="497" t="str">
        <f>VLOOKUP(MUEBLES2[[#This Row],[No. Del Bien ]],BIENES[],2,FALSE)</f>
        <v>DISCO DURO</v>
      </c>
      <c r="P609" s="544" t="s">
        <v>2054</v>
      </c>
      <c r="Q609" s="529" t="s">
        <v>5571</v>
      </c>
      <c r="R609" s="494" t="s">
        <v>1536</v>
      </c>
      <c r="S609" s="494" t="s">
        <v>2053</v>
      </c>
      <c r="T609" s="494">
        <v>110820265173</v>
      </c>
      <c r="U609" s="494"/>
      <c r="V609" s="552">
        <v>44539</v>
      </c>
      <c r="W609" s="536"/>
      <c r="X609" s="537"/>
      <c r="Y609" s="537"/>
      <c r="Z609" s="510" t="s">
        <v>1405</v>
      </c>
      <c r="AA609" s="546"/>
      <c r="AB609" s="702">
        <v>2146</v>
      </c>
      <c r="AC609" s="603">
        <v>182</v>
      </c>
      <c r="AD609" s="6"/>
    </row>
    <row r="610" spans="1:30" ht="126" x14ac:dyDescent="0.2">
      <c r="A610" s="662" t="str">
        <f>CONCATENATE(MUEBLES2[[#This Row],[No..]],"-",MUEBLES2[[#This Row],[No. Area ]],"-",MUEBLES2[[#This Row],[No. Del Bien ]],"-",MUEBLES2[[#This Row],[No. Consecutivo del Bien ]],"-",MUEBLES2[[#This Row],[No. de inventario]])</f>
        <v>01-44-292-005-0605</v>
      </c>
      <c r="B610" s="495"/>
      <c r="C610" s="522" t="s">
        <v>7328</v>
      </c>
      <c r="D610" s="494" t="s">
        <v>4060</v>
      </c>
      <c r="E610" s="522" t="str">
        <f>VLOOKUP(MUEBLES2[[#This Row],[No..]],EDIFICIOS[],2,FALSE)</f>
        <v>PALACIO MUNICIPAL</v>
      </c>
      <c r="F610" s="522" t="str">
        <f>VLOOKUP(MUEBLES2[[#This Row],[No..]],EDIFICIOS[],3,FALSE)</f>
        <v>PALACIO MUNICIPAL, S/N, COLONIA CENTRO</v>
      </c>
      <c r="G610" s="506" t="s">
        <v>4289</v>
      </c>
      <c r="H610" s="494" t="str">
        <f>VLOOKUP(MUEBLES2[[#This Row],[No. Area ]],AREAS[],2,FALSE)</f>
        <v>SEGURIDAD PÚBLICA Y TRÁNSITO MUNICIPAL</v>
      </c>
      <c r="I610" s="506" t="str">
        <f>VLOOKUP(MUEBLES2[[#This Row],[No. Area ]],AREAS[],5,FALSE)</f>
        <v>LIC. MIGUEL ÁNGEL ALDANA  CANO</v>
      </c>
      <c r="J610" s="496" t="s">
        <v>4060</v>
      </c>
      <c r="K610" s="496" t="str">
        <f>VLOOKUP(MUEBLES2[[#This Row],[Núm. De nomina]],PERSONAL[],2,FALSE)</f>
        <v>LIC. MIGUEL ÁNGEL ALDANA  CANO</v>
      </c>
      <c r="L610" s="494" t="str">
        <f>VLOOKUP(MUEBLES2[[#This Row],[Núm. De nomina]],PERSONAL[],3,FALSE)</f>
        <v xml:space="preserve">TITULAR </v>
      </c>
      <c r="M610" s="494" t="s">
        <v>4925</v>
      </c>
      <c r="N610" s="529" t="s">
        <v>4696</v>
      </c>
      <c r="O610" s="497" t="str">
        <f>VLOOKUP(MUEBLES2[[#This Row],[No. Del Bien ]],BIENES[],2,FALSE)</f>
        <v>TELEFONO</v>
      </c>
      <c r="P610" s="544" t="s">
        <v>2037</v>
      </c>
      <c r="Q610" s="529" t="s">
        <v>5572</v>
      </c>
      <c r="R610" s="494" t="s">
        <v>2040</v>
      </c>
      <c r="S610" s="494" t="s">
        <v>2041</v>
      </c>
      <c r="T610" s="494" t="s">
        <v>2042</v>
      </c>
      <c r="U610" s="538" t="s">
        <v>557</v>
      </c>
      <c r="V610" s="705"/>
      <c r="W610" s="536"/>
      <c r="X610" s="537"/>
      <c r="Y610" s="537"/>
      <c r="Z610" s="495" t="s">
        <v>1405</v>
      </c>
      <c r="AA610" s="538"/>
      <c r="AB610" s="702">
        <v>995.69</v>
      </c>
      <c r="AC610" s="603"/>
      <c r="AD610" s="6"/>
    </row>
    <row r="611" spans="1:30" ht="126" x14ac:dyDescent="0.2">
      <c r="A611" s="662" t="str">
        <f>CONCATENATE(MUEBLES2[[#This Row],[No..]],"-",MUEBLES2[[#This Row],[No. Area ]],"-",MUEBLES2[[#This Row],[No. Del Bien ]],"-",MUEBLES2[[#This Row],[No. Consecutivo del Bien ]],"-",MUEBLES2[[#This Row],[No. de inventario]])</f>
        <v>01-04-292-006-0606</v>
      </c>
      <c r="B611" s="495"/>
      <c r="C611" s="522" t="s">
        <v>7329</v>
      </c>
      <c r="D611" s="494" t="s">
        <v>4060</v>
      </c>
      <c r="E611" s="522" t="str">
        <f>VLOOKUP(MUEBLES2[[#This Row],[No..]],EDIFICIOS[],2,FALSE)</f>
        <v>PALACIO MUNICIPAL</v>
      </c>
      <c r="F611" s="522" t="str">
        <f>VLOOKUP(MUEBLES2[[#This Row],[No..]],EDIFICIOS[],3,FALSE)</f>
        <v>PALACIO MUNICIPAL, S/N, COLONIA CENTRO</v>
      </c>
      <c r="G611" s="506" t="s">
        <v>2074</v>
      </c>
      <c r="H611" s="494" t="str">
        <f>VLOOKUP(MUEBLES2[[#This Row],[No. Area ]],AREAS[],2,FALSE)</f>
        <v xml:space="preserve">UNIDAD DE TRANSPARENCIA </v>
      </c>
      <c r="I611" s="506" t="str">
        <f>VLOOKUP(MUEBLES2[[#This Row],[No. Area ]],AREAS[],5,FALSE)</f>
        <v>C. DIANA MEJÍA GÓMEZ</v>
      </c>
      <c r="J611" s="496">
        <v>171</v>
      </c>
      <c r="K611" s="496" t="str">
        <f>VLOOKUP(MUEBLES2[[#This Row],[Núm. De nomina]],PERSONAL[],2,FALSE)</f>
        <v>C. DIANA MEJÍA GÓMEZ</v>
      </c>
      <c r="L611" s="494" t="str">
        <f>VLOOKUP(MUEBLES2[[#This Row],[Núm. De nomina]],PERSONAL[],3,FALSE)</f>
        <v xml:space="preserve">TITULAR </v>
      </c>
      <c r="M611" s="494" t="s">
        <v>4925</v>
      </c>
      <c r="N611" s="529" t="s">
        <v>4697</v>
      </c>
      <c r="O611" s="497" t="str">
        <f>VLOOKUP(MUEBLES2[[#This Row],[No. Del Bien ]],BIENES[],2,FALSE)</f>
        <v>TELEFONO</v>
      </c>
      <c r="P611" s="544" t="s">
        <v>2038</v>
      </c>
      <c r="Q611" s="529" t="s">
        <v>5573</v>
      </c>
      <c r="R611" s="494" t="s">
        <v>2040</v>
      </c>
      <c r="S611" s="494" t="s">
        <v>2041</v>
      </c>
      <c r="T611" s="494" t="s">
        <v>2043</v>
      </c>
      <c r="U611" s="494"/>
      <c r="V611" s="552">
        <v>44256</v>
      </c>
      <c r="W611" s="536"/>
      <c r="X611" s="537"/>
      <c r="Y611" s="537"/>
      <c r="Z611" s="510" t="s">
        <v>1405</v>
      </c>
      <c r="AA611" s="546"/>
      <c r="AB611" s="702">
        <v>995.69</v>
      </c>
      <c r="AC611" s="603" t="s">
        <v>557</v>
      </c>
      <c r="AD611" s="6"/>
    </row>
    <row r="612" spans="1:30" ht="126" x14ac:dyDescent="0.2">
      <c r="A612" s="662" t="str">
        <f>CONCATENATE(MUEBLES2[[#This Row],[No..]],"-",MUEBLES2[[#This Row],[No. Area ]],"-",MUEBLES2[[#This Row],[No. Del Bien ]],"-",MUEBLES2[[#This Row],[No. Consecutivo del Bien ]],"-",MUEBLES2[[#This Row],[No. de inventario]])</f>
        <v>01-15-292-007-0607</v>
      </c>
      <c r="B612" s="495"/>
      <c r="C612" s="522" t="s">
        <v>7330</v>
      </c>
      <c r="D612" s="494" t="s">
        <v>4060</v>
      </c>
      <c r="E612" s="522" t="str">
        <f>VLOOKUP(MUEBLES2[[#This Row],[No..]],EDIFICIOS[],2,FALSE)</f>
        <v>PALACIO MUNICIPAL</v>
      </c>
      <c r="F612" s="522" t="str">
        <f>VLOOKUP(MUEBLES2[[#This Row],[No..]],EDIFICIOS[],3,FALSE)</f>
        <v>PALACIO MUNICIPAL, S/N, COLONIA CENTRO</v>
      </c>
      <c r="G612" s="506" t="s">
        <v>4260</v>
      </c>
      <c r="H612" s="523" t="str">
        <f>VLOOKUP(MUEBLES2[[#This Row],[No. Area ]],AREAS[],2,FALSE)</f>
        <v>RECURSOS HUMANOS</v>
      </c>
      <c r="I612" s="506" t="str">
        <f>VLOOKUP(MUEBLES2[[#This Row],[No. Area ]],AREAS[],5,FALSE)</f>
        <v>LIC. CHRISTEL MORENO MARTÍNEZ</v>
      </c>
      <c r="J612" s="506">
        <v>158</v>
      </c>
      <c r="K612" s="506" t="str">
        <f>VLOOKUP(MUEBLES2[[#This Row],[Núm. De nomina]],PERSONAL[],2,FALSE)</f>
        <v>LIC. CHRISTEL MORENO MARTÍNEZ</v>
      </c>
      <c r="L612" s="523" t="str">
        <f>VLOOKUP(MUEBLES2[[#This Row],[Núm. De nomina]],PERSONAL[],3,FALSE)</f>
        <v>TITULAR</v>
      </c>
      <c r="M612" s="494" t="s">
        <v>4925</v>
      </c>
      <c r="N612" s="529" t="s">
        <v>4698</v>
      </c>
      <c r="O612" s="497" t="str">
        <f>VLOOKUP(MUEBLES2[[#This Row],[No. Del Bien ]],BIENES[],2,FALSE)</f>
        <v>TELEFONO</v>
      </c>
      <c r="P612" s="544" t="s">
        <v>2036</v>
      </c>
      <c r="Q612" s="529" t="s">
        <v>5574</v>
      </c>
      <c r="R612" s="494" t="s">
        <v>2040</v>
      </c>
      <c r="S612" s="494" t="s">
        <v>2041</v>
      </c>
      <c r="T612" s="494" t="s">
        <v>2044</v>
      </c>
      <c r="U612" s="494"/>
      <c r="V612" s="552">
        <v>44256</v>
      </c>
      <c r="W612" s="536"/>
      <c r="X612" s="537"/>
      <c r="Y612" s="537"/>
      <c r="Z612" s="510" t="s">
        <v>1405</v>
      </c>
      <c r="AA612" s="546"/>
      <c r="AB612" s="702">
        <v>995.69</v>
      </c>
      <c r="AC612" s="603" t="s">
        <v>557</v>
      </c>
      <c r="AD612" s="6"/>
    </row>
    <row r="613" spans="1:30" ht="126" x14ac:dyDescent="0.2">
      <c r="A613" s="662" t="str">
        <f>CONCATENATE(MUEBLES2[[#This Row],[No..]],"-",MUEBLES2[[#This Row],[No. Area ]],"-",MUEBLES2[[#This Row],[No. Del Bien ]],"-",MUEBLES2[[#This Row],[No. Consecutivo del Bien ]],"-",MUEBLES2[[#This Row],[No. de inventario]])</f>
        <v>01-01-292-008-0608</v>
      </c>
      <c r="B613" s="495"/>
      <c r="C613" s="522" t="s">
        <v>7331</v>
      </c>
      <c r="D613" s="494" t="s">
        <v>4060</v>
      </c>
      <c r="E613" s="522" t="str">
        <f>VLOOKUP(MUEBLES2[[#This Row],[No..]],EDIFICIOS[],2,FALSE)</f>
        <v>PALACIO MUNICIPAL</v>
      </c>
      <c r="F613" s="522" t="str">
        <f>VLOOKUP(MUEBLES2[[#This Row],[No..]],EDIFICIOS[],3,FALSE)</f>
        <v>PALACIO MUNICIPAL, S/N, COLONIA CENTRO</v>
      </c>
      <c r="G613" s="506" t="s">
        <v>4060</v>
      </c>
      <c r="H613" s="494" t="str">
        <f>VLOOKUP(MUEBLES2[[#This Row],[No. Area ]],AREAS[],2,FALSE)</f>
        <v xml:space="preserve">DESPACHO DE LA PRESIDENCIA </v>
      </c>
      <c r="I613" s="506" t="str">
        <f>VLOOKUP(MUEBLES2[[#This Row],[No. Area ]],AREAS[],5,FALSE)</f>
        <v>C. EDIGAR MONTER ÁNGELES</v>
      </c>
      <c r="J613" s="496">
        <v>3</v>
      </c>
      <c r="K613" s="496" t="str">
        <f>VLOOKUP(MUEBLES2[[#This Row],[Núm. De nomina]],PERSONAL[],2,FALSE)</f>
        <v>C. EDIGAR MONTER ÁNGELES</v>
      </c>
      <c r="L613" s="494" t="str">
        <f>VLOOKUP(MUEBLES2[[#This Row],[Núm. De nomina]],PERSONAL[],3,FALSE)</f>
        <v>PRESIDENTE MUNICIPAL CONSTITUCIONAL</v>
      </c>
      <c r="M613" s="494" t="s">
        <v>4925</v>
      </c>
      <c r="N613" s="529" t="s">
        <v>4699</v>
      </c>
      <c r="O613" s="497" t="str">
        <f>VLOOKUP(MUEBLES2[[#This Row],[No. Del Bien ]],BIENES[],2,FALSE)</f>
        <v>TELEFONO</v>
      </c>
      <c r="P613" s="544" t="s">
        <v>2036</v>
      </c>
      <c r="Q613" s="529" t="s">
        <v>5575</v>
      </c>
      <c r="R613" s="494" t="s">
        <v>2040</v>
      </c>
      <c r="S613" s="494" t="s">
        <v>2041</v>
      </c>
      <c r="T613" s="494" t="s">
        <v>2045</v>
      </c>
      <c r="U613" s="494"/>
      <c r="V613" s="552">
        <v>44256</v>
      </c>
      <c r="W613" s="536"/>
      <c r="X613" s="537"/>
      <c r="Y613" s="537"/>
      <c r="Z613" s="510" t="s">
        <v>1405</v>
      </c>
      <c r="AA613" s="546"/>
      <c r="AB613" s="702">
        <v>995.69</v>
      </c>
      <c r="AC613" s="603" t="s">
        <v>557</v>
      </c>
      <c r="AD613" s="6"/>
    </row>
    <row r="614" spans="1:30" ht="126" x14ac:dyDescent="0.2">
      <c r="A614" s="662" t="str">
        <f>CONCATENATE(MUEBLES2[[#This Row],[No..]],"-",MUEBLES2[[#This Row],[No. Area ]],"-",MUEBLES2[[#This Row],[No. Del Bien ]],"-",MUEBLES2[[#This Row],[No. Consecutivo del Bien ]],"-",MUEBLES2[[#This Row],[No. de inventario]])</f>
        <v>01-31-292-009-0609</v>
      </c>
      <c r="B614" s="495"/>
      <c r="C614" s="522" t="s">
        <v>7332</v>
      </c>
      <c r="D614" s="494" t="s">
        <v>4060</v>
      </c>
      <c r="E614" s="522" t="str">
        <f>VLOOKUP(MUEBLES2[[#This Row],[No..]],EDIFICIOS[],2,FALSE)</f>
        <v>PALACIO MUNICIPAL</v>
      </c>
      <c r="F614" s="522" t="str">
        <f>VLOOKUP(MUEBLES2[[#This Row],[No..]],EDIFICIOS[],3,FALSE)</f>
        <v>PALACIO MUNICIPAL, S/N, COLONIA CENTRO</v>
      </c>
      <c r="G614" s="506" t="s">
        <v>4276</v>
      </c>
      <c r="H614" s="494" t="str">
        <f>VLOOKUP(MUEBLES2[[#This Row],[No. Area ]],AREAS[],2,FALSE)</f>
        <v>DESARROLLO SOCIAL Y ECONÓMICO</v>
      </c>
      <c r="I614" s="506" t="str">
        <f>VLOOKUP(MUEBLES2[[#This Row],[No. Area ]],AREAS[],5,FALSE)</f>
        <v>C. GILBERTO ÁNGELES CORTÉS</v>
      </c>
      <c r="J614" s="496">
        <v>71</v>
      </c>
      <c r="K614" s="496" t="str">
        <f>VLOOKUP(MUEBLES2[[#This Row],[Núm. De nomina]],PERSONAL[],2,FALSE)</f>
        <v>C. GILBERTO ÁNGELES CORTÉS</v>
      </c>
      <c r="L614" s="494" t="str">
        <f>VLOOKUP(MUEBLES2[[#This Row],[Núm. De nomina]],PERSONAL[],3,FALSE)</f>
        <v xml:space="preserve">TITULAR </v>
      </c>
      <c r="M614" s="494" t="s">
        <v>4925</v>
      </c>
      <c r="N614" s="529" t="s">
        <v>4700</v>
      </c>
      <c r="O614" s="497" t="str">
        <f>VLOOKUP(MUEBLES2[[#This Row],[No. Del Bien ]],BIENES[],2,FALSE)</f>
        <v>TELEFONO</v>
      </c>
      <c r="P614" s="544" t="s">
        <v>2039</v>
      </c>
      <c r="Q614" s="529" t="s">
        <v>5576</v>
      </c>
      <c r="R614" s="494" t="s">
        <v>2040</v>
      </c>
      <c r="S614" s="494" t="s">
        <v>2041</v>
      </c>
      <c r="T614" s="494" t="s">
        <v>2046</v>
      </c>
      <c r="U614" s="494"/>
      <c r="V614" s="552">
        <v>44256</v>
      </c>
      <c r="W614" s="536"/>
      <c r="X614" s="537"/>
      <c r="Y614" s="537"/>
      <c r="Z614" s="510" t="s">
        <v>1405</v>
      </c>
      <c r="AA614" s="546"/>
      <c r="AB614" s="702">
        <v>995.69</v>
      </c>
      <c r="AC614" s="603" t="s">
        <v>557</v>
      </c>
      <c r="AD614" s="6"/>
    </row>
    <row r="615" spans="1:30" ht="94.5" x14ac:dyDescent="0.2">
      <c r="A615" s="664" t="str">
        <f>CONCATENATE(MUEBLES2[[#This Row],[No..]],"-",MUEBLES2[[#This Row],[No. Area ]],"-",MUEBLES2[[#This Row],[No. Del Bien ]],"-",MUEBLES2[[#This Row],[No. Consecutivo del Bien ]],"-",MUEBLES2[[#This Row],[No. de inventario]])</f>
        <v>01-14-300-001-0610</v>
      </c>
      <c r="B615" s="495"/>
      <c r="C615" s="522" t="s">
        <v>7333</v>
      </c>
      <c r="D615" s="494" t="s">
        <v>4060</v>
      </c>
      <c r="E615" s="522" t="str">
        <f>VLOOKUP(MUEBLES2[[#This Row],[No..]],EDIFICIOS[],2,FALSE)</f>
        <v>PALACIO MUNICIPAL</v>
      </c>
      <c r="F615" s="522" t="str">
        <f>VLOOKUP(MUEBLES2[[#This Row],[No..]],EDIFICIOS[],3,FALSE)</f>
        <v>PALACIO MUNICIPAL, S/N, COLONIA CENTRO</v>
      </c>
      <c r="G615" s="506" t="s">
        <v>4259</v>
      </c>
      <c r="H615" s="494" t="str">
        <f>VLOOKUP(MUEBLES2[[#This Row],[No. Area ]],AREAS[],2,FALSE)</f>
        <v>ADMINISTRACIÓN MUNICIPAL</v>
      </c>
      <c r="I615" s="506" t="str">
        <f>VLOOKUP(MUEBLES2[[#This Row],[No. Area ]],AREAS[],5,FALSE)</f>
        <v>C. DAVID PÉREZ ALONSO</v>
      </c>
      <c r="J615" s="496">
        <v>151</v>
      </c>
      <c r="K615" s="496" t="str">
        <f>VLOOKUP(MUEBLES2[[#This Row],[Núm. De nomina]],PERSONAL[],2,FALSE)</f>
        <v>C. DAVID PÉREZ ALONSO</v>
      </c>
      <c r="L615" s="494" t="str">
        <f>VLOOKUP(MUEBLES2[[#This Row],[Núm. De nomina]],PERSONAL[],3,FALSE)</f>
        <v xml:space="preserve">TITULAR </v>
      </c>
      <c r="M615" s="494" t="s">
        <v>4933</v>
      </c>
      <c r="N615" s="529" t="s">
        <v>4692</v>
      </c>
      <c r="O615" s="497" t="str">
        <f>VLOOKUP(MUEBLES2[[#This Row],[No. Del Bien ]],BIENES[],2,FALSE)</f>
        <v>TORNILLO DE BANCO</v>
      </c>
      <c r="P615" s="544" t="s">
        <v>2056</v>
      </c>
      <c r="Q615" s="529" t="s">
        <v>5577</v>
      </c>
      <c r="R615" s="535" t="s">
        <v>2057</v>
      </c>
      <c r="S615" s="535" t="s">
        <v>557</v>
      </c>
      <c r="T615" s="523" t="s">
        <v>557</v>
      </c>
      <c r="U615" s="546">
        <v>876</v>
      </c>
      <c r="V615" s="552">
        <v>44553</v>
      </c>
      <c r="W615" s="536"/>
      <c r="X615" s="537"/>
      <c r="Y615" s="537"/>
      <c r="Z615" s="546" t="s">
        <v>1405</v>
      </c>
      <c r="AA615" s="546" t="s">
        <v>7857</v>
      </c>
      <c r="AB615" s="702">
        <v>5568</v>
      </c>
      <c r="AC615" s="603" t="s">
        <v>7857</v>
      </c>
      <c r="AD615" s="6"/>
    </row>
    <row r="616" spans="1:30" ht="141.75" x14ac:dyDescent="0.2">
      <c r="A616" s="662" t="str">
        <f>CONCATENATE(MUEBLES2[[#This Row],[No..]],"-",MUEBLES2[[#This Row],[No. Area ]],"-",MUEBLES2[[#This Row],[No. Del Bien ]],"-",MUEBLES2[[#This Row],[No. Consecutivo del Bien ]],"-",MUEBLES2[[#This Row],[No. de inventario]])</f>
        <v>01-14-093-003-0611</v>
      </c>
      <c r="B616" s="495"/>
      <c r="C616" s="522" t="s">
        <v>7334</v>
      </c>
      <c r="D616" s="494" t="s">
        <v>4060</v>
      </c>
      <c r="E616" s="522" t="str">
        <f>VLOOKUP(MUEBLES2[[#This Row],[No..]],EDIFICIOS[],2,FALSE)</f>
        <v>PALACIO MUNICIPAL</v>
      </c>
      <c r="F616" s="522" t="str">
        <f>VLOOKUP(MUEBLES2[[#This Row],[No..]],EDIFICIOS[],3,FALSE)</f>
        <v>PALACIO MUNICIPAL, S/N, COLONIA CENTRO</v>
      </c>
      <c r="G616" s="506" t="s">
        <v>4259</v>
      </c>
      <c r="H616" s="494" t="str">
        <f>VLOOKUP(MUEBLES2[[#This Row],[No. Area ]],AREAS[],2,FALSE)</f>
        <v>ADMINISTRACIÓN MUNICIPAL</v>
      </c>
      <c r="I616" s="506" t="str">
        <f>VLOOKUP(MUEBLES2[[#This Row],[No. Area ]],AREAS[],5,FALSE)</f>
        <v>C. DAVID PÉREZ ALONSO</v>
      </c>
      <c r="J616" s="496" t="s">
        <v>4382</v>
      </c>
      <c r="K616" s="496" t="str">
        <f>VLOOKUP(MUEBLES2[[#This Row],[Núm. De nomina]],PERSONAL[],2,FALSE)</f>
        <v>P. ING. VÍCTOR MANUEL MECALCO MORENO</v>
      </c>
      <c r="L616" s="494" t="str">
        <f>VLOOKUP(MUEBLES2[[#This Row],[Núm. De nomina]],PERSONAL[],3,FALSE)</f>
        <v>AUXILIAR ADMINISTRATIVO</v>
      </c>
      <c r="M616" s="494" t="s">
        <v>4784</v>
      </c>
      <c r="N616" s="529" t="s">
        <v>4694</v>
      </c>
      <c r="O616" s="497" t="str">
        <f>VLOOKUP(MUEBLES2[[#This Row],[No. Del Bien ]],BIENES[],2,FALSE)</f>
        <v>DESARMADORES (JUEGO)</v>
      </c>
      <c r="P616" s="544" t="s">
        <v>2059</v>
      </c>
      <c r="Q616" s="529" t="s">
        <v>5578</v>
      </c>
      <c r="R616" s="535" t="s">
        <v>2058</v>
      </c>
      <c r="S616" s="535">
        <v>8711</v>
      </c>
      <c r="T616" s="523" t="s">
        <v>557</v>
      </c>
      <c r="U616" s="535"/>
      <c r="V616" s="552">
        <v>44553</v>
      </c>
      <c r="W616" s="536"/>
      <c r="X616" s="537"/>
      <c r="Y616" s="537"/>
      <c r="Z616" s="546" t="s">
        <v>1405</v>
      </c>
      <c r="AA616" s="546"/>
      <c r="AB616" s="702">
        <v>278.39999999999998</v>
      </c>
      <c r="AC616" s="603">
        <v>876</v>
      </c>
      <c r="AD616" s="6"/>
    </row>
    <row r="617" spans="1:30" ht="173.25" x14ac:dyDescent="0.2">
      <c r="A617" s="662" t="str">
        <f>CONCATENATE(MUEBLES2[[#This Row],[No..]],"-",MUEBLES2[[#This Row],[No. Area ]],"-",MUEBLES2[[#This Row],[No. Del Bien ]],"-",MUEBLES2[[#This Row],[No. Consecutivo del Bien ]],"-",MUEBLES2[[#This Row],[No. de inventario]])</f>
        <v>01-14-288-002-0612</v>
      </c>
      <c r="B617" s="495"/>
      <c r="C617" s="522" t="s">
        <v>7335</v>
      </c>
      <c r="D617" s="494" t="s">
        <v>4060</v>
      </c>
      <c r="E617" s="522" t="str">
        <f>VLOOKUP(MUEBLES2[[#This Row],[No..]],EDIFICIOS[],2,FALSE)</f>
        <v>PALACIO MUNICIPAL</v>
      </c>
      <c r="F617" s="522" t="str">
        <f>VLOOKUP(MUEBLES2[[#This Row],[No..]],EDIFICIOS[],3,FALSE)</f>
        <v>PALACIO MUNICIPAL, S/N, COLONIA CENTRO</v>
      </c>
      <c r="G617" s="506" t="s">
        <v>4259</v>
      </c>
      <c r="H617" s="494" t="str">
        <f>VLOOKUP(MUEBLES2[[#This Row],[No. Area ]],AREAS[],2,FALSE)</f>
        <v>ADMINISTRACIÓN MUNICIPAL</v>
      </c>
      <c r="I617" s="506" t="str">
        <f>VLOOKUP(MUEBLES2[[#This Row],[No. Area ]],AREAS[],5,FALSE)</f>
        <v>C. DAVID PÉREZ ALONSO</v>
      </c>
      <c r="J617" s="496" t="s">
        <v>4382</v>
      </c>
      <c r="K617" s="496" t="str">
        <f>VLOOKUP(MUEBLES2[[#This Row],[Núm. De nomina]],PERSONAL[],2,FALSE)</f>
        <v>P. ING. VÍCTOR MANUEL MECALCO MORENO</v>
      </c>
      <c r="L617" s="494" t="str">
        <f>VLOOKUP(MUEBLES2[[#This Row],[Núm. De nomina]],PERSONAL[],3,FALSE)</f>
        <v>AUXILIAR ADMINISTRATIVO</v>
      </c>
      <c r="M617" s="494" t="s">
        <v>4921</v>
      </c>
      <c r="N617" s="529" t="s">
        <v>4693</v>
      </c>
      <c r="O617" s="497" t="str">
        <f>VLOOKUP(MUEBLES2[[#This Row],[No. Del Bien ]],BIENES[],2,FALSE)</f>
        <v>TALADRO</v>
      </c>
      <c r="P617" s="544" t="s">
        <v>2065</v>
      </c>
      <c r="Q617" s="529" t="s">
        <v>5579</v>
      </c>
      <c r="R617" s="535" t="s">
        <v>2060</v>
      </c>
      <c r="S617" s="535">
        <v>6555</v>
      </c>
      <c r="T617" s="523" t="s">
        <v>2061</v>
      </c>
      <c r="U617" s="535"/>
      <c r="V617" s="552">
        <v>44553</v>
      </c>
      <c r="W617" s="536"/>
      <c r="X617" s="537"/>
      <c r="Y617" s="537"/>
      <c r="Z617" s="546" t="s">
        <v>1405</v>
      </c>
      <c r="AA617" s="546"/>
      <c r="AB617" s="702">
        <v>1624</v>
      </c>
      <c r="AC617" s="603">
        <v>876</v>
      </c>
      <c r="AD617" s="6"/>
    </row>
    <row r="618" spans="1:30" ht="110.25" x14ac:dyDescent="0.2">
      <c r="A618" s="664" t="str">
        <f>CONCATENATE(MUEBLES2[[#This Row],[No..]],"-",MUEBLES2[[#This Row],[No. Area ]],"-",MUEBLES2[[#This Row],[No. Del Bien ]],"-",MUEBLES2[[#This Row],[No. Consecutivo del Bien ]],"-",MUEBLES2[[#This Row],[No. de inventario]])</f>
        <v>01-14-233-002-0613</v>
      </c>
      <c r="B618" s="495"/>
      <c r="C618" s="522" t="s">
        <v>7336</v>
      </c>
      <c r="D618" s="494" t="s">
        <v>4060</v>
      </c>
      <c r="E618" s="522" t="str">
        <f>VLOOKUP(MUEBLES2[[#This Row],[No..]],EDIFICIOS[],2,FALSE)</f>
        <v>PALACIO MUNICIPAL</v>
      </c>
      <c r="F618" s="522" t="str">
        <f>VLOOKUP(MUEBLES2[[#This Row],[No..]],EDIFICIOS[],3,FALSE)</f>
        <v>PALACIO MUNICIPAL, S/N, COLONIA CENTRO</v>
      </c>
      <c r="G618" s="506" t="s">
        <v>4259</v>
      </c>
      <c r="H618" s="494" t="str">
        <f>VLOOKUP(MUEBLES2[[#This Row],[No. Area ]],AREAS[],2,FALSE)</f>
        <v>ADMINISTRACIÓN MUNICIPAL</v>
      </c>
      <c r="I618" s="506" t="str">
        <f>VLOOKUP(MUEBLES2[[#This Row],[No. Area ]],AREAS[],5,FALSE)</f>
        <v>C. DAVID PÉREZ ALONSO</v>
      </c>
      <c r="J618" s="496" t="s">
        <v>4382</v>
      </c>
      <c r="K618" s="496" t="str">
        <f>VLOOKUP(MUEBLES2[[#This Row],[Núm. De nomina]],PERSONAL[],2,FALSE)</f>
        <v>P. ING. VÍCTOR MANUEL MECALCO MORENO</v>
      </c>
      <c r="L618" s="494" t="str">
        <f>VLOOKUP(MUEBLES2[[#This Row],[Núm. De nomina]],PERSONAL[],3,FALSE)</f>
        <v>AUXILIAR ADMINISTRATIVO</v>
      </c>
      <c r="M618" s="494" t="s">
        <v>4866</v>
      </c>
      <c r="N618" s="529" t="s">
        <v>4693</v>
      </c>
      <c r="O618" s="497" t="str">
        <f>VLOOKUP(MUEBLES2[[#This Row],[No. Del Bien ]],BIENES[],2,FALSE)</f>
        <v>PINZAS DE CORTE</v>
      </c>
      <c r="P618" s="544" t="s">
        <v>2062</v>
      </c>
      <c r="Q618" s="529" t="s">
        <v>5580</v>
      </c>
      <c r="R618" s="535" t="s">
        <v>2058</v>
      </c>
      <c r="S618" s="535">
        <v>7145</v>
      </c>
      <c r="T618" s="523" t="s">
        <v>557</v>
      </c>
      <c r="U618" s="546">
        <v>876</v>
      </c>
      <c r="V618" s="552">
        <v>44553</v>
      </c>
      <c r="W618" s="536"/>
      <c r="X618" s="537"/>
      <c r="Y618" s="537"/>
      <c r="Z618" s="546" t="s">
        <v>1405</v>
      </c>
      <c r="AA618" s="546" t="s">
        <v>7857</v>
      </c>
      <c r="AB618" s="702">
        <v>406</v>
      </c>
      <c r="AC618" s="603" t="s">
        <v>7857</v>
      </c>
      <c r="AD618" s="6"/>
    </row>
    <row r="619" spans="1:30" ht="110.25" x14ac:dyDescent="0.2">
      <c r="A619" s="664" t="str">
        <f>CONCATENATE(MUEBLES2[[#This Row],[No..]],"-",MUEBLES2[[#This Row],[No. Area ]],"-",MUEBLES2[[#This Row],[No. Del Bien ]],"-",MUEBLES2[[#This Row],[No. Consecutivo del Bien ]],"-",MUEBLES2[[#This Row],[No. de inventario]])</f>
        <v>01-14-179-001-0614</v>
      </c>
      <c r="B619" s="495"/>
      <c r="C619" s="522" t="s">
        <v>7337</v>
      </c>
      <c r="D619" s="494" t="s">
        <v>4060</v>
      </c>
      <c r="E619" s="522" t="str">
        <f>VLOOKUP(MUEBLES2[[#This Row],[No..]],EDIFICIOS[],2,FALSE)</f>
        <v>PALACIO MUNICIPAL</v>
      </c>
      <c r="F619" s="522" t="str">
        <f>VLOOKUP(MUEBLES2[[#This Row],[No..]],EDIFICIOS[],3,FALSE)</f>
        <v>PALACIO MUNICIPAL, S/N, COLONIA CENTRO</v>
      </c>
      <c r="G619" s="506" t="s">
        <v>4259</v>
      </c>
      <c r="H619" s="494" t="str">
        <f>VLOOKUP(MUEBLES2[[#This Row],[No. Area ]],AREAS[],2,FALSE)</f>
        <v>ADMINISTRACIÓN MUNICIPAL</v>
      </c>
      <c r="I619" s="506" t="str">
        <f>VLOOKUP(MUEBLES2[[#This Row],[No. Area ]],AREAS[],5,FALSE)</f>
        <v>C. DAVID PÉREZ ALONSO</v>
      </c>
      <c r="J619" s="496" t="s">
        <v>4382</v>
      </c>
      <c r="K619" s="496" t="str">
        <f>VLOOKUP(MUEBLES2[[#This Row],[Núm. De nomina]],PERSONAL[],2,FALSE)</f>
        <v>P. ING. VÍCTOR MANUEL MECALCO MORENO</v>
      </c>
      <c r="L619" s="494" t="str">
        <f>VLOOKUP(MUEBLES2[[#This Row],[Núm. De nomina]],PERSONAL[],3,FALSE)</f>
        <v>AUXILIAR ADMINISTRATIVO</v>
      </c>
      <c r="M619" s="494" t="s">
        <v>4806</v>
      </c>
      <c r="N619" s="529" t="s">
        <v>4692</v>
      </c>
      <c r="O619" s="497" t="str">
        <f>VLOOKUP(MUEBLES2[[#This Row],[No. Del Bien ]],BIENES[],2,FALSE)</f>
        <v>LLAVE STILSON</v>
      </c>
      <c r="P619" s="544" t="s">
        <v>4549</v>
      </c>
      <c r="Q619" s="529" t="s">
        <v>5581</v>
      </c>
      <c r="R619" s="535" t="s">
        <v>2063</v>
      </c>
      <c r="S619" s="535" t="s">
        <v>2064</v>
      </c>
      <c r="T619" s="523" t="s">
        <v>557</v>
      </c>
      <c r="U619" s="546">
        <v>876</v>
      </c>
      <c r="V619" s="552">
        <v>44553</v>
      </c>
      <c r="W619" s="536"/>
      <c r="X619" s="537"/>
      <c r="Y619" s="537"/>
      <c r="Z619" s="546" t="s">
        <v>1405</v>
      </c>
      <c r="AA619" s="546" t="s">
        <v>7857</v>
      </c>
      <c r="AB619" s="702">
        <v>259.83999999999997</v>
      </c>
      <c r="AC619" s="603" t="s">
        <v>7857</v>
      </c>
      <c r="AD619" s="6"/>
    </row>
    <row r="620" spans="1:30" ht="189" x14ac:dyDescent="0.2">
      <c r="A620" s="662" t="str">
        <f>CONCATENATE(MUEBLES2[[#This Row],[No..]],"-",MUEBLES2[[#This Row],[No. Area ]],"-",MUEBLES2[[#This Row],[No. Del Bien ]],"-",MUEBLES2[[#This Row],[No. Consecutivo del Bien ]],"-",MUEBLES2[[#This Row],[No. de inventario]])</f>
        <v>01-09-229-001-0615</v>
      </c>
      <c r="B620" s="495"/>
      <c r="C620" s="522" t="s">
        <v>7338</v>
      </c>
      <c r="D620" s="494" t="s">
        <v>4060</v>
      </c>
      <c r="E620" s="522" t="str">
        <f>VLOOKUP(MUEBLES2[[#This Row],[No..]],EDIFICIOS[],2,FALSE)</f>
        <v>PALACIO MUNICIPAL</v>
      </c>
      <c r="F620" s="522" t="str">
        <f>VLOOKUP(MUEBLES2[[#This Row],[No..]],EDIFICIOS[],3,FALSE)</f>
        <v>PALACIO MUNICIPAL, S/N, COLONIA CENTRO</v>
      </c>
      <c r="G620" s="506" t="s">
        <v>4072</v>
      </c>
      <c r="H620" s="494" t="str">
        <f>VLOOKUP(MUEBLES2[[#This Row],[No. Area ]],AREAS[],2,FALSE)</f>
        <v xml:space="preserve">INSTANCIA MUNICIPAL PARA EL DESARROLLO DE LAS MUJERES </v>
      </c>
      <c r="I620" s="506" t="str">
        <f>VLOOKUP(MUEBLES2[[#This Row],[No. Area ]],AREAS[],5,FALSE)</f>
        <v>C. ELVIA GÓMEZ TINO</v>
      </c>
      <c r="J620" s="496">
        <v>117</v>
      </c>
      <c r="K620" s="496" t="str">
        <f>VLOOKUP(MUEBLES2[[#This Row],[Núm. De nomina]],PERSONAL[],2,FALSE)</f>
        <v>C. ELVIA GÓMEZ TINO</v>
      </c>
      <c r="L620" s="494" t="str">
        <f>VLOOKUP(MUEBLES2[[#This Row],[Núm. De nomina]],PERSONAL[],3,FALSE)</f>
        <v>TITULAR</v>
      </c>
      <c r="M620" s="494" t="s">
        <v>4862</v>
      </c>
      <c r="N620" s="529" t="s">
        <v>4692</v>
      </c>
      <c r="O620" s="497" t="str">
        <f>VLOOKUP(MUEBLES2[[#This Row],[No. Del Bien ]],BIENES[],2,FALSE)</f>
        <v>PERICA</v>
      </c>
      <c r="P620" s="544" t="s">
        <v>2162</v>
      </c>
      <c r="Q620" s="529" t="s">
        <v>5582</v>
      </c>
      <c r="R620" s="535" t="s">
        <v>1454</v>
      </c>
      <c r="S620" s="494" t="s">
        <v>557</v>
      </c>
      <c r="T620" s="523" t="s">
        <v>2156</v>
      </c>
      <c r="U620" s="535"/>
      <c r="V620" s="552">
        <v>44530</v>
      </c>
      <c r="W620" s="536"/>
      <c r="X620" s="537"/>
      <c r="Y620" s="537"/>
      <c r="Z620" s="546" t="s">
        <v>1405</v>
      </c>
      <c r="AA620" s="546"/>
      <c r="AB620" s="702">
        <v>404.84</v>
      </c>
      <c r="AC620" s="603">
        <v>461</v>
      </c>
      <c r="AD620" s="6"/>
    </row>
    <row r="621" spans="1:30" ht="189" x14ac:dyDescent="0.2">
      <c r="A621" s="662" t="str">
        <f>CONCATENATE(MUEBLES2[[#This Row],[No..]],"-",MUEBLES2[[#This Row],[No. Area ]],"-",MUEBLES2[[#This Row],[No. Del Bien ]],"-",MUEBLES2[[#This Row],[No. Consecutivo del Bien ]],"-",MUEBLES2[[#This Row],[No. de inventario]])</f>
        <v>01-09-229-002-0616</v>
      </c>
      <c r="B621" s="495"/>
      <c r="C621" s="522" t="s">
        <v>7339</v>
      </c>
      <c r="D621" s="494" t="s">
        <v>4060</v>
      </c>
      <c r="E621" s="522" t="str">
        <f>VLOOKUP(MUEBLES2[[#This Row],[No..]],EDIFICIOS[],2,FALSE)</f>
        <v>PALACIO MUNICIPAL</v>
      </c>
      <c r="F621" s="522" t="str">
        <f>VLOOKUP(MUEBLES2[[#This Row],[No..]],EDIFICIOS[],3,FALSE)</f>
        <v>PALACIO MUNICIPAL, S/N, COLONIA CENTRO</v>
      </c>
      <c r="G621" s="506" t="s">
        <v>4072</v>
      </c>
      <c r="H621" s="494" t="str">
        <f>VLOOKUP(MUEBLES2[[#This Row],[No. Area ]],AREAS[],2,FALSE)</f>
        <v xml:space="preserve">INSTANCIA MUNICIPAL PARA EL DESARROLLO DE LAS MUJERES </v>
      </c>
      <c r="I621" s="506" t="str">
        <f>VLOOKUP(MUEBLES2[[#This Row],[No. Area ]],AREAS[],5,FALSE)</f>
        <v>C. ELVIA GÓMEZ TINO</v>
      </c>
      <c r="J621" s="496">
        <v>117</v>
      </c>
      <c r="K621" s="496" t="str">
        <f>VLOOKUP(MUEBLES2[[#This Row],[Núm. De nomina]],PERSONAL[],2,FALSE)</f>
        <v>C. ELVIA GÓMEZ TINO</v>
      </c>
      <c r="L621" s="494" t="str">
        <f>VLOOKUP(MUEBLES2[[#This Row],[Núm. De nomina]],PERSONAL[],3,FALSE)</f>
        <v>TITULAR</v>
      </c>
      <c r="M621" s="494" t="s">
        <v>4862</v>
      </c>
      <c r="N621" s="529" t="s">
        <v>4693</v>
      </c>
      <c r="O621" s="497" t="str">
        <f>VLOOKUP(MUEBLES2[[#This Row],[No. Del Bien ]],BIENES[],2,FALSE)</f>
        <v>PERICA</v>
      </c>
      <c r="P621" s="544" t="s">
        <v>2163</v>
      </c>
      <c r="Q621" s="529" t="s">
        <v>5583</v>
      </c>
      <c r="R621" s="535" t="s">
        <v>1454</v>
      </c>
      <c r="S621" s="494" t="s">
        <v>557</v>
      </c>
      <c r="T621" s="523" t="s">
        <v>2157</v>
      </c>
      <c r="U621" s="535"/>
      <c r="V621" s="552">
        <v>44530</v>
      </c>
      <c r="W621" s="536"/>
      <c r="X621" s="537"/>
      <c r="Y621" s="537"/>
      <c r="Z621" s="546" t="s">
        <v>1405</v>
      </c>
      <c r="AA621" s="546"/>
      <c r="AB621" s="702">
        <v>404.84</v>
      </c>
      <c r="AC621" s="603">
        <v>461</v>
      </c>
      <c r="AD621" s="6"/>
    </row>
    <row r="622" spans="1:30" ht="189" x14ac:dyDescent="0.2">
      <c r="A622" s="662" t="str">
        <f>CONCATENATE(MUEBLES2[[#This Row],[No..]],"-",MUEBLES2[[#This Row],[No. Area ]],"-",MUEBLES2[[#This Row],[No. Del Bien ]],"-",MUEBLES2[[#This Row],[No. Consecutivo del Bien ]],"-",MUEBLES2[[#This Row],[No. de inventario]])</f>
        <v>01-09-179-002-0617</v>
      </c>
      <c r="B622" s="495"/>
      <c r="C622" s="522" t="s">
        <v>7340</v>
      </c>
      <c r="D622" s="494" t="s">
        <v>4060</v>
      </c>
      <c r="E622" s="522" t="str">
        <f>VLOOKUP(MUEBLES2[[#This Row],[No..]],EDIFICIOS[],2,FALSE)</f>
        <v>PALACIO MUNICIPAL</v>
      </c>
      <c r="F622" s="522" t="str">
        <f>VLOOKUP(MUEBLES2[[#This Row],[No..]],EDIFICIOS[],3,FALSE)</f>
        <v>PALACIO MUNICIPAL, S/N, COLONIA CENTRO</v>
      </c>
      <c r="G622" s="506" t="s">
        <v>4072</v>
      </c>
      <c r="H622" s="523" t="str">
        <f>VLOOKUP(MUEBLES2[[#This Row],[No. Area ]],AREAS[],2,FALSE)</f>
        <v xml:space="preserve">INSTANCIA MUNICIPAL PARA EL DESARROLLO DE LAS MUJERES </v>
      </c>
      <c r="I622" s="506" t="str">
        <f>VLOOKUP(MUEBLES2[[#This Row],[No. Area ]],AREAS[],5,FALSE)</f>
        <v>C. ELVIA GÓMEZ TINO</v>
      </c>
      <c r="J622" s="496">
        <v>117</v>
      </c>
      <c r="K622" s="506" t="str">
        <f>VLOOKUP(MUEBLES2[[#This Row],[Núm. De nomina]],PERSONAL[],2,FALSE)</f>
        <v>C. ELVIA GÓMEZ TINO</v>
      </c>
      <c r="L622" s="523" t="str">
        <f>VLOOKUP(MUEBLES2[[#This Row],[Núm. De nomina]],PERSONAL[],3,FALSE)</f>
        <v>TITULAR</v>
      </c>
      <c r="M622" s="494" t="s">
        <v>4806</v>
      </c>
      <c r="N622" s="529" t="s">
        <v>4693</v>
      </c>
      <c r="O622" s="497" t="str">
        <f>VLOOKUP(MUEBLES2[[#This Row],[No. Del Bien ]],BIENES[],2,FALSE)</f>
        <v>LLAVE STILSON</v>
      </c>
      <c r="P622" s="544" t="s">
        <v>2164</v>
      </c>
      <c r="Q622" s="529" t="s">
        <v>5584</v>
      </c>
      <c r="R622" s="535" t="s">
        <v>1454</v>
      </c>
      <c r="S622" s="535" t="s">
        <v>557</v>
      </c>
      <c r="T622" s="523" t="s">
        <v>2158</v>
      </c>
      <c r="U622" s="535"/>
      <c r="V622" s="552">
        <v>44530</v>
      </c>
      <c r="W622" s="536"/>
      <c r="X622" s="537"/>
      <c r="Y622" s="537"/>
      <c r="Z622" s="546" t="s">
        <v>1405</v>
      </c>
      <c r="AA622" s="546"/>
      <c r="AB622" s="702">
        <v>973.24</v>
      </c>
      <c r="AC622" s="603">
        <v>461</v>
      </c>
      <c r="AD622" s="6"/>
    </row>
    <row r="623" spans="1:30" ht="189" x14ac:dyDescent="0.2">
      <c r="A623" s="662" t="str">
        <f>CONCATENATE(MUEBLES2[[#This Row],[No..]],"-",MUEBLES2[[#This Row],[No. Area ]],"-",MUEBLES2[[#This Row],[No. Del Bien ]],"-",MUEBLES2[[#This Row],[No. Consecutivo del Bien ]],"-",MUEBLES2[[#This Row],[No. de inventario]])</f>
        <v>01-09-179-003-0618</v>
      </c>
      <c r="B623" s="495"/>
      <c r="C623" s="522" t="s">
        <v>7341</v>
      </c>
      <c r="D623" s="494" t="s">
        <v>4060</v>
      </c>
      <c r="E623" s="522" t="str">
        <f>VLOOKUP(MUEBLES2[[#This Row],[No..]],EDIFICIOS[],2,FALSE)</f>
        <v>PALACIO MUNICIPAL</v>
      </c>
      <c r="F623" s="522" t="str">
        <f>VLOOKUP(MUEBLES2[[#This Row],[No..]],EDIFICIOS[],3,FALSE)</f>
        <v>PALACIO MUNICIPAL, S/N, COLONIA CENTRO</v>
      </c>
      <c r="G623" s="506" t="s">
        <v>4072</v>
      </c>
      <c r="H623" s="494" t="str">
        <f>VLOOKUP(MUEBLES2[[#This Row],[No. Area ]],AREAS[],2,FALSE)</f>
        <v xml:space="preserve">INSTANCIA MUNICIPAL PARA EL DESARROLLO DE LAS MUJERES </v>
      </c>
      <c r="I623" s="506" t="str">
        <f>VLOOKUP(MUEBLES2[[#This Row],[No. Area ]],AREAS[],5,FALSE)</f>
        <v>C. ELVIA GÓMEZ TINO</v>
      </c>
      <c r="J623" s="496">
        <v>117</v>
      </c>
      <c r="K623" s="496" t="str">
        <f>VLOOKUP(MUEBLES2[[#This Row],[Núm. De nomina]],PERSONAL[],2,FALSE)</f>
        <v>C. ELVIA GÓMEZ TINO</v>
      </c>
      <c r="L623" s="494" t="str">
        <f>VLOOKUP(MUEBLES2[[#This Row],[Núm. De nomina]],PERSONAL[],3,FALSE)</f>
        <v>TITULAR</v>
      </c>
      <c r="M623" s="494" t="s">
        <v>4806</v>
      </c>
      <c r="N623" s="529" t="s">
        <v>4694</v>
      </c>
      <c r="O623" s="497" t="str">
        <f>VLOOKUP(MUEBLES2[[#This Row],[No. Del Bien ]],BIENES[],2,FALSE)</f>
        <v>LLAVE STILSON</v>
      </c>
      <c r="P623" s="544" t="s">
        <v>2165</v>
      </c>
      <c r="Q623" s="529" t="s">
        <v>5585</v>
      </c>
      <c r="R623" s="535" t="s">
        <v>1454</v>
      </c>
      <c r="S623" s="535" t="s">
        <v>557</v>
      </c>
      <c r="T623" s="523" t="s">
        <v>2159</v>
      </c>
      <c r="U623" s="535"/>
      <c r="V623" s="552">
        <v>44530</v>
      </c>
      <c r="W623" s="536"/>
      <c r="X623" s="537"/>
      <c r="Y623" s="537"/>
      <c r="Z623" s="546" t="s">
        <v>1405</v>
      </c>
      <c r="AA623" s="546"/>
      <c r="AB623" s="702">
        <v>973.24</v>
      </c>
      <c r="AC623" s="603">
        <v>461</v>
      </c>
      <c r="AD623" s="6"/>
    </row>
    <row r="624" spans="1:30" ht="189" x14ac:dyDescent="0.2">
      <c r="A624" s="662" t="str">
        <f>CONCATENATE(MUEBLES2[[#This Row],[No..]],"-",MUEBLES2[[#This Row],[No. Area ]],"-",MUEBLES2[[#This Row],[No. Del Bien ]],"-",MUEBLES2[[#This Row],[No. Consecutivo del Bien ]],"-",MUEBLES2[[#This Row],[No. de inventario]])</f>
        <v>01-09-191-001-0619</v>
      </c>
      <c r="B624" s="495"/>
      <c r="C624" s="522" t="s">
        <v>7342</v>
      </c>
      <c r="D624" s="494" t="s">
        <v>4060</v>
      </c>
      <c r="E624" s="522" t="str">
        <f>VLOOKUP(MUEBLES2[[#This Row],[No..]],EDIFICIOS[],2,FALSE)</f>
        <v>PALACIO MUNICIPAL</v>
      </c>
      <c r="F624" s="522" t="str">
        <f>VLOOKUP(MUEBLES2[[#This Row],[No..]],EDIFICIOS[],3,FALSE)</f>
        <v>PALACIO MUNICIPAL, S/N, COLONIA CENTRO</v>
      </c>
      <c r="G624" s="506" t="s">
        <v>4072</v>
      </c>
      <c r="H624" s="494" t="str">
        <f>VLOOKUP(MUEBLES2[[#This Row],[No. Area ]],AREAS[],2,FALSE)</f>
        <v xml:space="preserve">INSTANCIA MUNICIPAL PARA EL DESARROLLO DE LAS MUJERES </v>
      </c>
      <c r="I624" s="506" t="str">
        <f>VLOOKUP(MUEBLES2[[#This Row],[No. Area ]],AREAS[],5,FALSE)</f>
        <v>C. ELVIA GÓMEZ TINO</v>
      </c>
      <c r="J624" s="496">
        <v>117</v>
      </c>
      <c r="K624" s="496" t="str">
        <f>VLOOKUP(MUEBLES2[[#This Row],[Núm. De nomina]],PERSONAL[],2,FALSE)</f>
        <v>C. ELVIA GÓMEZ TINO</v>
      </c>
      <c r="L624" s="494" t="str">
        <f>VLOOKUP(MUEBLES2[[#This Row],[Núm. De nomina]],PERSONAL[],3,FALSE)</f>
        <v>TITULAR</v>
      </c>
      <c r="M624" s="494" t="s">
        <v>4818</v>
      </c>
      <c r="N624" s="529" t="s">
        <v>4692</v>
      </c>
      <c r="O624" s="497" t="str">
        <f>VLOOKUP(MUEBLES2[[#This Row],[No. Del Bien ]],BIENES[],2,FALSE)</f>
        <v>MAZO</v>
      </c>
      <c r="P624" s="544" t="s">
        <v>5557</v>
      </c>
      <c r="Q624" s="529" t="s">
        <v>5586</v>
      </c>
      <c r="R624" s="535" t="s">
        <v>1454</v>
      </c>
      <c r="S624" s="535" t="s">
        <v>557</v>
      </c>
      <c r="T624" s="523" t="s">
        <v>2160</v>
      </c>
      <c r="U624" s="535"/>
      <c r="V624" s="552">
        <v>44530</v>
      </c>
      <c r="W624" s="536"/>
      <c r="X624" s="537"/>
      <c r="Y624" s="537"/>
      <c r="Z624" s="546" t="s">
        <v>1405</v>
      </c>
      <c r="AA624" s="546"/>
      <c r="AB624" s="702">
        <v>278.39999999999998</v>
      </c>
      <c r="AC624" s="603">
        <v>461</v>
      </c>
      <c r="AD624" s="6"/>
    </row>
    <row r="625" spans="1:30" ht="189" x14ac:dyDescent="0.2">
      <c r="A625" s="662" t="str">
        <f>CONCATENATE(MUEBLES2[[#This Row],[No..]],"-",MUEBLES2[[#This Row],[No. Area ]],"-",MUEBLES2[[#This Row],[No. Del Bien ]],"-",MUEBLES2[[#This Row],[No. Consecutivo del Bien ]],"-",MUEBLES2[[#This Row],[No. de inventario]])</f>
        <v>01-09-191-002-0620</v>
      </c>
      <c r="B625" s="495"/>
      <c r="C625" s="522" t="s">
        <v>7343</v>
      </c>
      <c r="D625" s="494" t="s">
        <v>4060</v>
      </c>
      <c r="E625" s="522" t="str">
        <f>VLOOKUP(MUEBLES2[[#This Row],[No..]],EDIFICIOS[],2,FALSE)</f>
        <v>PALACIO MUNICIPAL</v>
      </c>
      <c r="F625" s="522" t="str">
        <f>VLOOKUP(MUEBLES2[[#This Row],[No..]],EDIFICIOS[],3,FALSE)</f>
        <v>PALACIO MUNICIPAL, S/N, COLONIA CENTRO</v>
      </c>
      <c r="G625" s="506" t="s">
        <v>4072</v>
      </c>
      <c r="H625" s="494" t="str">
        <f>VLOOKUP(MUEBLES2[[#This Row],[No. Area ]],AREAS[],2,FALSE)</f>
        <v xml:space="preserve">INSTANCIA MUNICIPAL PARA EL DESARROLLO DE LAS MUJERES </v>
      </c>
      <c r="I625" s="506" t="str">
        <f>VLOOKUP(MUEBLES2[[#This Row],[No. Area ]],AREAS[],5,FALSE)</f>
        <v>C. ELVIA GÓMEZ TINO</v>
      </c>
      <c r="J625" s="496">
        <v>117</v>
      </c>
      <c r="K625" s="496" t="str">
        <f>VLOOKUP(MUEBLES2[[#This Row],[Núm. De nomina]],PERSONAL[],2,FALSE)</f>
        <v>C. ELVIA GÓMEZ TINO</v>
      </c>
      <c r="L625" s="494" t="str">
        <f>VLOOKUP(MUEBLES2[[#This Row],[Núm. De nomina]],PERSONAL[],3,FALSE)</f>
        <v>TITULAR</v>
      </c>
      <c r="M625" s="494" t="s">
        <v>4818</v>
      </c>
      <c r="N625" s="529" t="s">
        <v>4693</v>
      </c>
      <c r="O625" s="497" t="str">
        <f>VLOOKUP(MUEBLES2[[#This Row],[No. Del Bien ]],BIENES[],2,FALSE)</f>
        <v>MAZO</v>
      </c>
      <c r="P625" s="544" t="s">
        <v>2167</v>
      </c>
      <c r="Q625" s="529" t="s">
        <v>5587</v>
      </c>
      <c r="R625" s="535" t="s">
        <v>1454</v>
      </c>
      <c r="S625" s="535" t="s">
        <v>557</v>
      </c>
      <c r="T625" s="523" t="s">
        <v>2161</v>
      </c>
      <c r="U625" s="535"/>
      <c r="V625" s="552">
        <v>44530</v>
      </c>
      <c r="W625" s="536"/>
      <c r="X625" s="537"/>
      <c r="Y625" s="537"/>
      <c r="Z625" s="546" t="s">
        <v>1405</v>
      </c>
      <c r="AA625" s="546"/>
      <c r="AB625" s="702">
        <v>278.39999999999998</v>
      </c>
      <c r="AC625" s="603">
        <v>461</v>
      </c>
      <c r="AD625" s="6"/>
    </row>
    <row r="626" spans="1:30" ht="189" x14ac:dyDescent="0.2">
      <c r="A626" s="662" t="str">
        <f>CONCATENATE(MUEBLES2[[#This Row],[No..]],"-",MUEBLES2[[#This Row],[No. Area ]],"-",MUEBLES2[[#This Row],[No. Del Bien ]],"-",MUEBLES2[[#This Row],[No. Consecutivo del Bien ]],"-",MUEBLES2[[#This Row],[No. de inventario]])</f>
        <v>01-09-070-002-0621</v>
      </c>
      <c r="B626" s="495"/>
      <c r="C626" s="522" t="s">
        <v>7344</v>
      </c>
      <c r="D626" s="494" t="s">
        <v>4060</v>
      </c>
      <c r="E626" s="522" t="str">
        <f>VLOOKUP(MUEBLES2[[#This Row],[No..]],EDIFICIOS[],2,FALSE)</f>
        <v>PALACIO MUNICIPAL</v>
      </c>
      <c r="F626" s="522" t="str">
        <f>VLOOKUP(MUEBLES2[[#This Row],[No..]],EDIFICIOS[],3,FALSE)</f>
        <v>PALACIO MUNICIPAL, S/N, COLONIA CENTRO</v>
      </c>
      <c r="G626" s="506" t="s">
        <v>4072</v>
      </c>
      <c r="H626" s="494" t="str">
        <f>VLOOKUP(MUEBLES2[[#This Row],[No. Area ]],AREAS[],2,FALSE)</f>
        <v xml:space="preserve">INSTANCIA MUNICIPAL PARA EL DESARROLLO DE LAS MUJERES </v>
      </c>
      <c r="I626" s="506" t="str">
        <f>VLOOKUP(MUEBLES2[[#This Row],[No. Area ]],AREAS[],5,FALSE)</f>
        <v>C. ELVIA GÓMEZ TINO</v>
      </c>
      <c r="J626" s="496">
        <v>117</v>
      </c>
      <c r="K626" s="496" t="str">
        <f>VLOOKUP(MUEBLES2[[#This Row],[Núm. De nomina]],PERSONAL[],2,FALSE)</f>
        <v>C. ELVIA GÓMEZ TINO</v>
      </c>
      <c r="L626" s="494" t="str">
        <f>VLOOKUP(MUEBLES2[[#This Row],[Núm. De nomina]],PERSONAL[],3,FALSE)</f>
        <v>TITULAR</v>
      </c>
      <c r="M626" s="494" t="s">
        <v>4761</v>
      </c>
      <c r="N626" s="529" t="s">
        <v>4693</v>
      </c>
      <c r="O626" s="497" t="str">
        <f>VLOOKUP(MUEBLES2[[#This Row],[No. Del Bien ]],BIENES[],2,FALSE)</f>
        <v>CINCEL</v>
      </c>
      <c r="P626" s="544" t="s">
        <v>2154</v>
      </c>
      <c r="Q626" s="529" t="s">
        <v>5588</v>
      </c>
      <c r="R626" s="535" t="s">
        <v>204</v>
      </c>
      <c r="S626" s="535" t="s">
        <v>557</v>
      </c>
      <c r="T626" s="523" t="s">
        <v>2155</v>
      </c>
      <c r="U626" s="535"/>
      <c r="V626" s="552">
        <v>44530</v>
      </c>
      <c r="W626" s="536"/>
      <c r="X626" s="537"/>
      <c r="Y626" s="537"/>
      <c r="Z626" s="546" t="s">
        <v>1405</v>
      </c>
      <c r="AA626" s="546"/>
      <c r="AB626" s="702">
        <v>213.44</v>
      </c>
      <c r="AC626" s="603">
        <v>461</v>
      </c>
      <c r="AD626" s="6"/>
    </row>
    <row r="627" spans="1:30" ht="189" x14ac:dyDescent="0.2">
      <c r="A627" s="662" t="str">
        <f>CONCATENATE(MUEBLES2[[#This Row],[No..]],"-",MUEBLES2[[#This Row],[No. Area ]],"-",MUEBLES2[[#This Row],[No. Del Bien ]],"-",MUEBLES2[[#This Row],[No. Consecutivo del Bien ]],"-",MUEBLES2[[#This Row],[No. de inventario]])</f>
        <v>01-09-070-003-0622</v>
      </c>
      <c r="B627" s="495"/>
      <c r="C627" s="522" t="s">
        <v>7345</v>
      </c>
      <c r="D627" s="494" t="s">
        <v>4060</v>
      </c>
      <c r="E627" s="522" t="str">
        <f>VLOOKUP(MUEBLES2[[#This Row],[No..]],EDIFICIOS[],2,FALSE)</f>
        <v>PALACIO MUNICIPAL</v>
      </c>
      <c r="F627" s="522" t="str">
        <f>VLOOKUP(MUEBLES2[[#This Row],[No..]],EDIFICIOS[],3,FALSE)</f>
        <v>PALACIO MUNICIPAL, S/N, COLONIA CENTRO</v>
      </c>
      <c r="G627" s="506" t="s">
        <v>4072</v>
      </c>
      <c r="H627" s="494" t="str">
        <f>VLOOKUP(MUEBLES2[[#This Row],[No. Area ]],AREAS[],2,FALSE)</f>
        <v xml:space="preserve">INSTANCIA MUNICIPAL PARA EL DESARROLLO DE LAS MUJERES </v>
      </c>
      <c r="I627" s="506" t="str">
        <f>VLOOKUP(MUEBLES2[[#This Row],[No. Area ]],AREAS[],5,FALSE)</f>
        <v>C. ELVIA GÓMEZ TINO</v>
      </c>
      <c r="J627" s="496">
        <v>117</v>
      </c>
      <c r="K627" s="496" t="str">
        <f>VLOOKUP(MUEBLES2[[#This Row],[Núm. De nomina]],PERSONAL[],2,FALSE)</f>
        <v>C. ELVIA GÓMEZ TINO</v>
      </c>
      <c r="L627" s="494" t="str">
        <f>VLOOKUP(MUEBLES2[[#This Row],[Núm. De nomina]],PERSONAL[],3,FALSE)</f>
        <v>TITULAR</v>
      </c>
      <c r="M627" s="494" t="s">
        <v>4761</v>
      </c>
      <c r="N627" s="529" t="s">
        <v>4694</v>
      </c>
      <c r="O627" s="497" t="str">
        <f>VLOOKUP(MUEBLES2[[#This Row],[No. Del Bien ]],BIENES[],2,FALSE)</f>
        <v>CINCEL</v>
      </c>
      <c r="P627" s="544" t="s">
        <v>2168</v>
      </c>
      <c r="Q627" s="529" t="s">
        <v>5589</v>
      </c>
      <c r="R627" s="535" t="s">
        <v>204</v>
      </c>
      <c r="S627" s="535" t="s">
        <v>557</v>
      </c>
      <c r="T627" s="523" t="s">
        <v>2169</v>
      </c>
      <c r="U627" s="535"/>
      <c r="V627" s="552">
        <v>44530</v>
      </c>
      <c r="W627" s="536"/>
      <c r="X627" s="537"/>
      <c r="Y627" s="537"/>
      <c r="Z627" s="546" t="s">
        <v>1405</v>
      </c>
      <c r="AA627" s="546"/>
      <c r="AB627" s="702">
        <v>213.44</v>
      </c>
      <c r="AC627" s="603">
        <v>461</v>
      </c>
      <c r="AD627" s="6"/>
    </row>
    <row r="628" spans="1:30" ht="189" x14ac:dyDescent="0.2">
      <c r="A628" s="662" t="str">
        <f>CONCATENATE(MUEBLES2[[#This Row],[No..]],"-",MUEBLES2[[#This Row],[No. Area ]],"-",MUEBLES2[[#This Row],[No. Del Bien ]],"-",MUEBLES2[[#This Row],[No. Consecutivo del Bien ]],"-",MUEBLES2[[#This Row],[No. de inventario]])</f>
        <v>01-09-181-001-0623</v>
      </c>
      <c r="B628" s="495"/>
      <c r="C628" s="522" t="s">
        <v>7346</v>
      </c>
      <c r="D628" s="494" t="s">
        <v>4060</v>
      </c>
      <c r="E628" s="522" t="str">
        <f>VLOOKUP(MUEBLES2[[#This Row],[No..]],EDIFICIOS[],2,FALSE)</f>
        <v>PALACIO MUNICIPAL</v>
      </c>
      <c r="F628" s="522" t="str">
        <f>VLOOKUP(MUEBLES2[[#This Row],[No..]],EDIFICIOS[],3,FALSE)</f>
        <v>PALACIO MUNICIPAL, S/N, COLONIA CENTRO</v>
      </c>
      <c r="G628" s="506" t="s">
        <v>4072</v>
      </c>
      <c r="H628" s="523" t="str">
        <f>VLOOKUP(MUEBLES2[[#This Row],[No. Area ]],AREAS[],2,FALSE)</f>
        <v xml:space="preserve">INSTANCIA MUNICIPAL PARA EL DESARROLLO DE LAS MUJERES </v>
      </c>
      <c r="I628" s="506" t="str">
        <f>VLOOKUP(MUEBLES2[[#This Row],[No. Area ]],AREAS[],5,FALSE)</f>
        <v>C. ELVIA GÓMEZ TINO</v>
      </c>
      <c r="J628" s="496">
        <v>117</v>
      </c>
      <c r="K628" s="506" t="str">
        <f>VLOOKUP(MUEBLES2[[#This Row],[Núm. De nomina]],PERSONAL[],2,FALSE)</f>
        <v>C. ELVIA GÓMEZ TINO</v>
      </c>
      <c r="L628" s="523" t="str">
        <f>VLOOKUP(MUEBLES2[[#This Row],[Núm. De nomina]],PERSONAL[],3,FALSE)</f>
        <v>TITULAR</v>
      </c>
      <c r="M628" s="494" t="s">
        <v>4808</v>
      </c>
      <c r="N628" s="529" t="s">
        <v>4692</v>
      </c>
      <c r="O628" s="497" t="str">
        <f>VLOOKUP(MUEBLES2[[#This Row],[No. Del Bien ]],BIENES[],2,FALSE)</f>
        <v>LLAVES DE PLOMERO</v>
      </c>
      <c r="P628" s="544" t="s">
        <v>2170</v>
      </c>
      <c r="Q628" s="529" t="s">
        <v>5590</v>
      </c>
      <c r="R628" s="535" t="s">
        <v>204</v>
      </c>
      <c r="S628" s="535" t="s">
        <v>557</v>
      </c>
      <c r="T628" s="523" t="s">
        <v>2172</v>
      </c>
      <c r="U628" s="535"/>
      <c r="V628" s="552">
        <v>44530</v>
      </c>
      <c r="W628" s="536"/>
      <c r="X628" s="537"/>
      <c r="Y628" s="537"/>
      <c r="Z628" s="546" t="s">
        <v>1405</v>
      </c>
      <c r="AA628" s="546"/>
      <c r="AB628" s="702">
        <v>562.20000000000005</v>
      </c>
      <c r="AC628" s="603">
        <v>461</v>
      </c>
      <c r="AD628" s="6"/>
    </row>
    <row r="629" spans="1:30" ht="189" x14ac:dyDescent="0.2">
      <c r="A629" s="662" t="str">
        <f>CONCATENATE(MUEBLES2[[#This Row],[No..]],"-",MUEBLES2[[#This Row],[No. Area ]],"-",MUEBLES2[[#This Row],[No. Del Bien ]],"-",MUEBLES2[[#This Row],[No. Consecutivo del Bien ]],"-",MUEBLES2[[#This Row],[No. de inventario]])</f>
        <v>01-09-181-002-0624</v>
      </c>
      <c r="B629" s="495"/>
      <c r="C629" s="522" t="s">
        <v>7347</v>
      </c>
      <c r="D629" s="494" t="s">
        <v>4060</v>
      </c>
      <c r="E629" s="522" t="str">
        <f>VLOOKUP(MUEBLES2[[#This Row],[No..]],EDIFICIOS[],2,FALSE)</f>
        <v>PALACIO MUNICIPAL</v>
      </c>
      <c r="F629" s="522" t="str">
        <f>VLOOKUP(MUEBLES2[[#This Row],[No..]],EDIFICIOS[],3,FALSE)</f>
        <v>PALACIO MUNICIPAL, S/N, COLONIA CENTRO</v>
      </c>
      <c r="G629" s="506" t="s">
        <v>4072</v>
      </c>
      <c r="H629" s="494" t="str">
        <f>VLOOKUP(MUEBLES2[[#This Row],[No. Area ]],AREAS[],2,FALSE)</f>
        <v xml:space="preserve">INSTANCIA MUNICIPAL PARA EL DESARROLLO DE LAS MUJERES </v>
      </c>
      <c r="I629" s="506" t="str">
        <f>VLOOKUP(MUEBLES2[[#This Row],[No. Area ]],AREAS[],5,FALSE)</f>
        <v>C. ELVIA GÓMEZ TINO</v>
      </c>
      <c r="J629" s="496">
        <v>117</v>
      </c>
      <c r="K629" s="496" t="str">
        <f>VLOOKUP(MUEBLES2[[#This Row],[Núm. De nomina]],PERSONAL[],2,FALSE)</f>
        <v>C. ELVIA GÓMEZ TINO</v>
      </c>
      <c r="L629" s="494" t="str">
        <f>VLOOKUP(MUEBLES2[[#This Row],[Núm. De nomina]],PERSONAL[],3,FALSE)</f>
        <v>TITULAR</v>
      </c>
      <c r="M629" s="494" t="s">
        <v>4808</v>
      </c>
      <c r="N629" s="529" t="s">
        <v>4693</v>
      </c>
      <c r="O629" s="497" t="str">
        <f>VLOOKUP(MUEBLES2[[#This Row],[No. Del Bien ]],BIENES[],2,FALSE)</f>
        <v>LLAVES DE PLOMERO</v>
      </c>
      <c r="P629" s="544" t="s">
        <v>2171</v>
      </c>
      <c r="Q629" s="529" t="s">
        <v>5591</v>
      </c>
      <c r="R629" s="535" t="s">
        <v>204</v>
      </c>
      <c r="S629" s="535" t="s">
        <v>557</v>
      </c>
      <c r="T629" s="523" t="s">
        <v>2173</v>
      </c>
      <c r="U629" s="535"/>
      <c r="V629" s="552">
        <v>44530</v>
      </c>
      <c r="W629" s="536"/>
      <c r="X629" s="537"/>
      <c r="Y629" s="537"/>
      <c r="Z629" s="546" t="s">
        <v>1405</v>
      </c>
      <c r="AA629" s="546"/>
      <c r="AB629" s="702">
        <v>562.20000000000005</v>
      </c>
      <c r="AC629" s="603">
        <v>461</v>
      </c>
      <c r="AD629" s="6"/>
    </row>
    <row r="630" spans="1:30" ht="189" x14ac:dyDescent="0.2">
      <c r="A630" s="662" t="str">
        <f>CONCATENATE(MUEBLES2[[#This Row],[No..]],"-",MUEBLES2[[#This Row],[No. Area ]],"-",MUEBLES2[[#This Row],[No. Del Bien ]],"-",MUEBLES2[[#This Row],[No. Consecutivo del Bien ]],"-",MUEBLES2[[#This Row],[No. de inventario]])</f>
        <v>01-09-088-001-0625</v>
      </c>
      <c r="B630" s="495"/>
      <c r="C630" s="522" t="s">
        <v>7348</v>
      </c>
      <c r="D630" s="494" t="s">
        <v>4060</v>
      </c>
      <c r="E630" s="522" t="str">
        <f>VLOOKUP(MUEBLES2[[#This Row],[No..]],EDIFICIOS[],2,FALSE)</f>
        <v>PALACIO MUNICIPAL</v>
      </c>
      <c r="F630" s="522" t="str">
        <f>VLOOKUP(MUEBLES2[[#This Row],[No..]],EDIFICIOS[],3,FALSE)</f>
        <v>PALACIO MUNICIPAL, S/N, COLONIA CENTRO</v>
      </c>
      <c r="G630" s="506" t="s">
        <v>4072</v>
      </c>
      <c r="H630" s="494" t="str">
        <f>VLOOKUP(MUEBLES2[[#This Row],[No. Area ]],AREAS[],2,FALSE)</f>
        <v xml:space="preserve">INSTANCIA MUNICIPAL PARA EL DESARROLLO DE LAS MUJERES </v>
      </c>
      <c r="I630" s="506" t="str">
        <f>VLOOKUP(MUEBLES2[[#This Row],[No. Area ]],AREAS[],5,FALSE)</f>
        <v>C. ELVIA GÓMEZ TINO</v>
      </c>
      <c r="J630" s="496">
        <v>117</v>
      </c>
      <c r="K630" s="496" t="str">
        <f>VLOOKUP(MUEBLES2[[#This Row],[Núm. De nomina]],PERSONAL[],2,FALSE)</f>
        <v>C. ELVIA GÓMEZ TINO</v>
      </c>
      <c r="L630" s="494" t="str">
        <f>VLOOKUP(MUEBLES2[[#This Row],[Núm. De nomina]],PERSONAL[],3,FALSE)</f>
        <v>TITULAR</v>
      </c>
      <c r="M630" s="494" t="s">
        <v>4779</v>
      </c>
      <c r="N630" s="529" t="s">
        <v>4692</v>
      </c>
      <c r="O630" s="497" t="str">
        <f>VLOOKUP(MUEBLES2[[#This Row],[No. Del Bien ]],BIENES[],2,FALSE)</f>
        <v>CORTADOR DE TUBO</v>
      </c>
      <c r="P630" s="544" t="s">
        <v>2174</v>
      </c>
      <c r="Q630" s="529" t="s">
        <v>5592</v>
      </c>
      <c r="R630" s="535" t="s">
        <v>204</v>
      </c>
      <c r="S630" s="535" t="s">
        <v>557</v>
      </c>
      <c r="T630" s="523" t="s">
        <v>2175</v>
      </c>
      <c r="U630" s="535"/>
      <c r="V630" s="552">
        <v>44530</v>
      </c>
      <c r="W630" s="536"/>
      <c r="X630" s="537"/>
      <c r="Y630" s="537"/>
      <c r="Z630" s="546" t="s">
        <v>1405</v>
      </c>
      <c r="AA630" s="546"/>
      <c r="AB630" s="702">
        <v>266.8</v>
      </c>
      <c r="AC630" s="603">
        <v>461</v>
      </c>
      <c r="AD630" s="6"/>
    </row>
    <row r="631" spans="1:30" ht="189" x14ac:dyDescent="0.2">
      <c r="A631" s="662" t="str">
        <f>CONCATENATE(MUEBLES2[[#This Row],[No..]],"-",MUEBLES2[[#This Row],[No. Area ]],"-",MUEBLES2[[#This Row],[No. Del Bien ]],"-",MUEBLES2[[#This Row],[No. Consecutivo del Bien ]],"-",MUEBLES2[[#This Row],[No. de inventario]])</f>
        <v>01-09-088-002-0626</v>
      </c>
      <c r="B631" s="495"/>
      <c r="C631" s="522" t="s">
        <v>7349</v>
      </c>
      <c r="D631" s="494" t="s">
        <v>4060</v>
      </c>
      <c r="E631" s="522" t="str">
        <f>VLOOKUP(MUEBLES2[[#This Row],[No..]],EDIFICIOS[],2,FALSE)</f>
        <v>PALACIO MUNICIPAL</v>
      </c>
      <c r="F631" s="522" t="str">
        <f>VLOOKUP(MUEBLES2[[#This Row],[No..]],EDIFICIOS[],3,FALSE)</f>
        <v>PALACIO MUNICIPAL, S/N, COLONIA CENTRO</v>
      </c>
      <c r="G631" s="506" t="s">
        <v>4072</v>
      </c>
      <c r="H631" s="494" t="str">
        <f>VLOOKUP(MUEBLES2[[#This Row],[No. Area ]],AREAS[],2,FALSE)</f>
        <v xml:space="preserve">INSTANCIA MUNICIPAL PARA EL DESARROLLO DE LAS MUJERES </v>
      </c>
      <c r="I631" s="506" t="str">
        <f>VLOOKUP(MUEBLES2[[#This Row],[No. Area ]],AREAS[],5,FALSE)</f>
        <v>C. ELVIA GÓMEZ TINO</v>
      </c>
      <c r="J631" s="496">
        <v>117</v>
      </c>
      <c r="K631" s="496" t="str">
        <f>VLOOKUP(MUEBLES2[[#This Row],[Núm. De nomina]],PERSONAL[],2,FALSE)</f>
        <v>C. ELVIA GÓMEZ TINO</v>
      </c>
      <c r="L631" s="494" t="str">
        <f>VLOOKUP(MUEBLES2[[#This Row],[Núm. De nomina]],PERSONAL[],3,FALSE)</f>
        <v>TITULAR</v>
      </c>
      <c r="M631" s="494" t="s">
        <v>4779</v>
      </c>
      <c r="N631" s="529" t="s">
        <v>4693</v>
      </c>
      <c r="O631" s="497" t="str">
        <f>VLOOKUP(MUEBLES2[[#This Row],[No. Del Bien ]],BIENES[],2,FALSE)</f>
        <v>CORTADOR DE TUBO</v>
      </c>
      <c r="P631" s="544" t="s">
        <v>2186</v>
      </c>
      <c r="Q631" s="529" t="s">
        <v>5593</v>
      </c>
      <c r="R631" s="535" t="s">
        <v>204</v>
      </c>
      <c r="S631" s="535" t="s">
        <v>557</v>
      </c>
      <c r="T631" s="523" t="s">
        <v>2187</v>
      </c>
      <c r="U631" s="535"/>
      <c r="V631" s="552">
        <v>44530</v>
      </c>
      <c r="W631" s="536"/>
      <c r="X631" s="537"/>
      <c r="Y631" s="537"/>
      <c r="Z631" s="546" t="s">
        <v>1405</v>
      </c>
      <c r="AA631" s="546"/>
      <c r="AB631" s="702">
        <v>266.8</v>
      </c>
      <c r="AC631" s="603">
        <v>461</v>
      </c>
      <c r="AD631" s="6"/>
    </row>
    <row r="632" spans="1:30" ht="189" x14ac:dyDescent="0.2">
      <c r="A632" s="662" t="str">
        <f>CONCATENATE(MUEBLES2[[#This Row],[No..]],"-",MUEBLES2[[#This Row],[No. Area ]],"-",MUEBLES2[[#This Row],[No. Del Bien ]],"-",MUEBLES2[[#This Row],[No. Consecutivo del Bien ]],"-",MUEBLES2[[#This Row],[No. de inventario]])</f>
        <v>01-09-093-004-0627</v>
      </c>
      <c r="B632" s="495"/>
      <c r="C632" s="522" t="s">
        <v>7350</v>
      </c>
      <c r="D632" s="494" t="s">
        <v>4060</v>
      </c>
      <c r="E632" s="522" t="str">
        <f>VLOOKUP(MUEBLES2[[#This Row],[No..]],EDIFICIOS[],2,FALSE)</f>
        <v>PALACIO MUNICIPAL</v>
      </c>
      <c r="F632" s="522" t="str">
        <f>VLOOKUP(MUEBLES2[[#This Row],[No..]],EDIFICIOS[],3,FALSE)</f>
        <v>PALACIO MUNICIPAL, S/N, COLONIA CENTRO</v>
      </c>
      <c r="G632" s="506" t="s">
        <v>4072</v>
      </c>
      <c r="H632" s="494" t="str">
        <f>VLOOKUP(MUEBLES2[[#This Row],[No. Area ]],AREAS[],2,FALSE)</f>
        <v xml:space="preserve">INSTANCIA MUNICIPAL PARA EL DESARROLLO DE LAS MUJERES </v>
      </c>
      <c r="I632" s="506" t="str">
        <f>VLOOKUP(MUEBLES2[[#This Row],[No. Area ]],AREAS[],5,FALSE)</f>
        <v>C. ELVIA GÓMEZ TINO</v>
      </c>
      <c r="J632" s="496">
        <v>117</v>
      </c>
      <c r="K632" s="496" t="str">
        <f>VLOOKUP(MUEBLES2[[#This Row],[Núm. De nomina]],PERSONAL[],2,FALSE)</f>
        <v>C. ELVIA GÓMEZ TINO</v>
      </c>
      <c r="L632" s="494" t="str">
        <f>VLOOKUP(MUEBLES2[[#This Row],[Núm. De nomina]],PERSONAL[],3,FALSE)</f>
        <v>TITULAR</v>
      </c>
      <c r="M632" s="494" t="s">
        <v>4784</v>
      </c>
      <c r="N632" s="529" t="s">
        <v>4695</v>
      </c>
      <c r="O632" s="497" t="str">
        <f>VLOOKUP(MUEBLES2[[#This Row],[No. Del Bien ]],BIENES[],2,FALSE)</f>
        <v>DESARMADORES (JUEGO)</v>
      </c>
      <c r="P632" s="544" t="s">
        <v>3571</v>
      </c>
      <c r="Q632" s="529" t="s">
        <v>5594</v>
      </c>
      <c r="R632" s="535" t="s">
        <v>1454</v>
      </c>
      <c r="S632" s="535" t="s">
        <v>557</v>
      </c>
      <c r="T632" s="523" t="s">
        <v>2188</v>
      </c>
      <c r="U632" s="535"/>
      <c r="V632" s="552">
        <v>44530</v>
      </c>
      <c r="W632" s="536"/>
      <c r="X632" s="537"/>
      <c r="Y632" s="537"/>
      <c r="Z632" s="546" t="s">
        <v>1405</v>
      </c>
      <c r="AA632" s="546"/>
      <c r="AB632" s="702">
        <v>1020.8</v>
      </c>
      <c r="AC632" s="603">
        <v>461</v>
      </c>
      <c r="AD632" s="6"/>
    </row>
    <row r="633" spans="1:30" ht="189" x14ac:dyDescent="0.2">
      <c r="A633" s="662" t="str">
        <f>CONCATENATE(MUEBLES2[[#This Row],[No..]],"-",MUEBLES2[[#This Row],[No. Area ]],"-",MUEBLES2[[#This Row],[No. Del Bien ]],"-",MUEBLES2[[#This Row],[No. Consecutivo del Bien ]],"-",MUEBLES2[[#This Row],[No. de inventario]])</f>
        <v>01-09-093-005-0628</v>
      </c>
      <c r="B633" s="495"/>
      <c r="C633" s="522" t="s">
        <v>7351</v>
      </c>
      <c r="D633" s="494" t="s">
        <v>4060</v>
      </c>
      <c r="E633" s="522" t="str">
        <f>VLOOKUP(MUEBLES2[[#This Row],[No..]],EDIFICIOS[],2,FALSE)</f>
        <v>PALACIO MUNICIPAL</v>
      </c>
      <c r="F633" s="522" t="str">
        <f>VLOOKUP(MUEBLES2[[#This Row],[No..]],EDIFICIOS[],3,FALSE)</f>
        <v>PALACIO MUNICIPAL, S/N, COLONIA CENTRO</v>
      </c>
      <c r="G633" s="506" t="s">
        <v>4072</v>
      </c>
      <c r="H633" s="494" t="str">
        <f>VLOOKUP(MUEBLES2[[#This Row],[No. Area ]],AREAS[],2,FALSE)</f>
        <v xml:space="preserve">INSTANCIA MUNICIPAL PARA EL DESARROLLO DE LAS MUJERES </v>
      </c>
      <c r="I633" s="506" t="str">
        <f>VLOOKUP(MUEBLES2[[#This Row],[No. Area ]],AREAS[],5,FALSE)</f>
        <v>C. ELVIA GÓMEZ TINO</v>
      </c>
      <c r="J633" s="496">
        <v>117</v>
      </c>
      <c r="K633" s="496" t="str">
        <f>VLOOKUP(MUEBLES2[[#This Row],[Núm. De nomina]],PERSONAL[],2,FALSE)</f>
        <v>C. ELVIA GÓMEZ TINO</v>
      </c>
      <c r="L633" s="494" t="str">
        <f>VLOOKUP(MUEBLES2[[#This Row],[Núm. De nomina]],PERSONAL[],3,FALSE)</f>
        <v>TITULAR</v>
      </c>
      <c r="M633" s="494" t="s">
        <v>4784</v>
      </c>
      <c r="N633" s="529" t="s">
        <v>4696</v>
      </c>
      <c r="O633" s="497" t="str">
        <f>VLOOKUP(MUEBLES2[[#This Row],[No. Del Bien ]],BIENES[],2,FALSE)</f>
        <v>DESARMADORES (JUEGO)</v>
      </c>
      <c r="P633" s="544" t="s">
        <v>3572</v>
      </c>
      <c r="Q633" s="529" t="s">
        <v>5595</v>
      </c>
      <c r="R633" s="535" t="s">
        <v>1454</v>
      </c>
      <c r="S633" s="535" t="s">
        <v>557</v>
      </c>
      <c r="T633" s="523" t="s">
        <v>2189</v>
      </c>
      <c r="U633" s="535"/>
      <c r="V633" s="552">
        <v>44530</v>
      </c>
      <c r="W633" s="536"/>
      <c r="X633" s="537"/>
      <c r="Y633" s="537"/>
      <c r="Z633" s="546" t="s">
        <v>1405</v>
      </c>
      <c r="AA633" s="546"/>
      <c r="AB633" s="702">
        <v>1020.8</v>
      </c>
      <c r="AC633" s="603">
        <v>461</v>
      </c>
      <c r="AD633" s="6"/>
    </row>
    <row r="634" spans="1:30" ht="189" x14ac:dyDescent="0.2">
      <c r="A634" s="662" t="str">
        <f>CONCATENATE(MUEBLES2[[#This Row],[No..]],"-",MUEBLES2[[#This Row],[No. Area ]],"-",MUEBLES2[[#This Row],[No. Del Bien ]],"-",MUEBLES2[[#This Row],[No. Consecutivo del Bien ]],"-",MUEBLES2[[#This Row],[No. de inventario]])</f>
        <v>01-09-064-001-0629</v>
      </c>
      <c r="B634" s="495"/>
      <c r="C634" s="522" t="s">
        <v>7352</v>
      </c>
      <c r="D634" s="494" t="s">
        <v>4060</v>
      </c>
      <c r="E634" s="522" t="str">
        <f>VLOOKUP(MUEBLES2[[#This Row],[No..]],EDIFICIOS[],2,FALSE)</f>
        <v>PALACIO MUNICIPAL</v>
      </c>
      <c r="F634" s="522" t="str">
        <f>VLOOKUP(MUEBLES2[[#This Row],[No..]],EDIFICIOS[],3,FALSE)</f>
        <v>PALACIO MUNICIPAL, S/N, COLONIA CENTRO</v>
      </c>
      <c r="G634" s="506" t="s">
        <v>4072</v>
      </c>
      <c r="H634" s="494" t="str">
        <f>VLOOKUP(MUEBLES2[[#This Row],[No. Area ]],AREAS[],2,FALSE)</f>
        <v xml:space="preserve">INSTANCIA MUNICIPAL PARA EL DESARROLLO DE LAS MUJERES </v>
      </c>
      <c r="I634" s="506" t="str">
        <f>VLOOKUP(MUEBLES2[[#This Row],[No. Area ]],AREAS[],5,FALSE)</f>
        <v>C. ELVIA GÓMEZ TINO</v>
      </c>
      <c r="J634" s="496">
        <v>117</v>
      </c>
      <c r="K634" s="496" t="str">
        <f>VLOOKUP(MUEBLES2[[#This Row],[Núm. De nomina]],PERSONAL[],2,FALSE)</f>
        <v>C. ELVIA GÓMEZ TINO</v>
      </c>
      <c r="L634" s="494" t="str">
        <f>VLOOKUP(MUEBLES2[[#This Row],[Núm. De nomina]],PERSONAL[],3,FALSE)</f>
        <v>TITULAR</v>
      </c>
      <c r="M634" s="494" t="s">
        <v>4755</v>
      </c>
      <c r="N634" s="529" t="s">
        <v>4692</v>
      </c>
      <c r="O634" s="497" t="str">
        <f>VLOOKUP(MUEBLES2[[#This Row],[No. Del Bien ]],BIENES[],2,FALSE)</f>
        <v>CAUTÍN</v>
      </c>
      <c r="P634" s="544" t="s">
        <v>3573</v>
      </c>
      <c r="Q634" s="529" t="s">
        <v>5596</v>
      </c>
      <c r="R634" s="535" t="s">
        <v>204</v>
      </c>
      <c r="S634" s="535" t="s">
        <v>557</v>
      </c>
      <c r="T634" s="523" t="s">
        <v>2190</v>
      </c>
      <c r="U634" s="535"/>
      <c r="V634" s="552">
        <v>44530</v>
      </c>
      <c r="W634" s="536"/>
      <c r="X634" s="537"/>
      <c r="Y634" s="537"/>
      <c r="Z634" s="546" t="s">
        <v>1405</v>
      </c>
      <c r="AA634" s="546"/>
      <c r="AB634" s="702">
        <v>962.8</v>
      </c>
      <c r="AC634" s="603">
        <v>461</v>
      </c>
      <c r="AD634" s="6"/>
    </row>
    <row r="635" spans="1:30" ht="189" x14ac:dyDescent="0.2">
      <c r="A635" s="662" t="str">
        <f>CONCATENATE(MUEBLES2[[#This Row],[No..]],"-",MUEBLES2[[#This Row],[No. Area ]],"-",MUEBLES2[[#This Row],[No. Del Bien ]],"-",MUEBLES2[[#This Row],[No. Consecutivo del Bien ]],"-",MUEBLES2[[#This Row],[No. de inventario]])</f>
        <v>01-09-064-002-0630</v>
      </c>
      <c r="B635" s="495"/>
      <c r="C635" s="522" t="s">
        <v>7353</v>
      </c>
      <c r="D635" s="494" t="s">
        <v>4060</v>
      </c>
      <c r="E635" s="522" t="str">
        <f>VLOOKUP(MUEBLES2[[#This Row],[No..]],EDIFICIOS[],2,FALSE)</f>
        <v>PALACIO MUNICIPAL</v>
      </c>
      <c r="F635" s="522" t="str">
        <f>VLOOKUP(MUEBLES2[[#This Row],[No..]],EDIFICIOS[],3,FALSE)</f>
        <v>PALACIO MUNICIPAL, S/N, COLONIA CENTRO</v>
      </c>
      <c r="G635" s="506" t="s">
        <v>4072</v>
      </c>
      <c r="H635" s="494" t="str">
        <f>VLOOKUP(MUEBLES2[[#This Row],[No. Area ]],AREAS[],2,FALSE)</f>
        <v xml:space="preserve">INSTANCIA MUNICIPAL PARA EL DESARROLLO DE LAS MUJERES </v>
      </c>
      <c r="I635" s="506" t="str">
        <f>VLOOKUP(MUEBLES2[[#This Row],[No. Area ]],AREAS[],5,FALSE)</f>
        <v>C. ELVIA GÓMEZ TINO</v>
      </c>
      <c r="J635" s="496">
        <v>117</v>
      </c>
      <c r="K635" s="496" t="str">
        <f>VLOOKUP(MUEBLES2[[#This Row],[Núm. De nomina]],PERSONAL[],2,FALSE)</f>
        <v>C. ELVIA GÓMEZ TINO</v>
      </c>
      <c r="L635" s="494" t="str">
        <f>VLOOKUP(MUEBLES2[[#This Row],[Núm. De nomina]],PERSONAL[],3,FALSE)</f>
        <v>TITULAR</v>
      </c>
      <c r="M635" s="494" t="s">
        <v>4755</v>
      </c>
      <c r="N635" s="529" t="s">
        <v>4693</v>
      </c>
      <c r="O635" s="497" t="str">
        <f>VLOOKUP(MUEBLES2[[#This Row],[No. Del Bien ]],BIENES[],2,FALSE)</f>
        <v>CAUTÍN</v>
      </c>
      <c r="P635" s="544" t="s">
        <v>3574</v>
      </c>
      <c r="Q635" s="529" t="s">
        <v>5597</v>
      </c>
      <c r="R635" s="535" t="s">
        <v>204</v>
      </c>
      <c r="S635" s="535" t="s">
        <v>557</v>
      </c>
      <c r="T635" s="523" t="s">
        <v>2191</v>
      </c>
      <c r="U635" s="535"/>
      <c r="V635" s="552">
        <v>44530</v>
      </c>
      <c r="W635" s="536"/>
      <c r="X635" s="537"/>
      <c r="Y635" s="537"/>
      <c r="Z635" s="546" t="s">
        <v>1405</v>
      </c>
      <c r="AA635" s="546"/>
      <c r="AB635" s="702">
        <v>962.8</v>
      </c>
      <c r="AC635" s="603">
        <v>461</v>
      </c>
      <c r="AD635" s="6"/>
    </row>
    <row r="636" spans="1:30" ht="189" x14ac:dyDescent="0.2">
      <c r="A636" s="662" t="str">
        <f>CONCATENATE(MUEBLES2[[#This Row],[No..]],"-",MUEBLES2[[#This Row],[No. Area ]],"-",MUEBLES2[[#This Row],[No. Del Bien ]],"-",MUEBLES2[[#This Row],[No. Consecutivo del Bien ]],"-",MUEBLES2[[#This Row],[No. de inventario]])</f>
        <v>01-09-182-001-0631</v>
      </c>
      <c r="B636" s="495"/>
      <c r="C636" s="522" t="s">
        <v>7354</v>
      </c>
      <c r="D636" s="494" t="s">
        <v>4060</v>
      </c>
      <c r="E636" s="522" t="str">
        <f>VLOOKUP(MUEBLES2[[#This Row],[No..]],EDIFICIOS[],2,FALSE)</f>
        <v>PALACIO MUNICIPAL</v>
      </c>
      <c r="F636" s="522" t="str">
        <f>VLOOKUP(MUEBLES2[[#This Row],[No..]],EDIFICIOS[],3,FALSE)</f>
        <v>PALACIO MUNICIPAL, S/N, COLONIA CENTRO</v>
      </c>
      <c r="G636" s="506" t="s">
        <v>4072</v>
      </c>
      <c r="H636" s="494" t="str">
        <f>VLOOKUP(MUEBLES2[[#This Row],[No. Area ]],AREAS[],2,FALSE)</f>
        <v xml:space="preserve">INSTANCIA MUNICIPAL PARA EL DESARROLLO DE LAS MUJERES </v>
      </c>
      <c r="I636" s="506" t="str">
        <f>VLOOKUP(MUEBLES2[[#This Row],[No. Area ]],AREAS[],5,FALSE)</f>
        <v>C. ELVIA GÓMEZ TINO</v>
      </c>
      <c r="J636" s="496">
        <v>117</v>
      </c>
      <c r="K636" s="496" t="str">
        <f>VLOOKUP(MUEBLES2[[#This Row],[Núm. De nomina]],PERSONAL[],2,FALSE)</f>
        <v>C. ELVIA GÓMEZ TINO</v>
      </c>
      <c r="L636" s="494" t="str">
        <f>VLOOKUP(MUEBLES2[[#This Row],[Núm. De nomina]],PERSONAL[],3,FALSE)</f>
        <v>TITULAR</v>
      </c>
      <c r="M636" s="494" t="s">
        <v>4809</v>
      </c>
      <c r="N636" s="529" t="s">
        <v>4692</v>
      </c>
      <c r="O636" s="497" t="str">
        <f>VLOOKUP(MUEBLES2[[#This Row],[No. Del Bien ]],BIENES[],2,FALSE)</f>
        <v>LLAVES INGLESAS</v>
      </c>
      <c r="P636" s="544" t="s">
        <v>2192</v>
      </c>
      <c r="Q636" s="529" t="s">
        <v>5598</v>
      </c>
      <c r="R636" s="535" t="s">
        <v>1454</v>
      </c>
      <c r="S636" s="535" t="s">
        <v>557</v>
      </c>
      <c r="T636" s="523" t="s">
        <v>2194</v>
      </c>
      <c r="U636" s="535"/>
      <c r="V636" s="552">
        <v>44530</v>
      </c>
      <c r="W636" s="536"/>
      <c r="X636" s="537"/>
      <c r="Y636" s="537"/>
      <c r="Z636" s="546" t="s">
        <v>1405</v>
      </c>
      <c r="AA636" s="546"/>
      <c r="AB636" s="702">
        <v>663.52</v>
      </c>
      <c r="AC636" s="603">
        <v>461</v>
      </c>
      <c r="AD636" s="6"/>
    </row>
    <row r="637" spans="1:30" ht="189" x14ac:dyDescent="0.2">
      <c r="A637" s="662" t="str">
        <f>CONCATENATE(MUEBLES2[[#This Row],[No..]],"-",MUEBLES2[[#This Row],[No. Area ]],"-",MUEBLES2[[#This Row],[No. Del Bien ]],"-",MUEBLES2[[#This Row],[No. Consecutivo del Bien ]],"-",MUEBLES2[[#This Row],[No. de inventario]])</f>
        <v>01-09-182-002-0632</v>
      </c>
      <c r="B637" s="495"/>
      <c r="C637" s="522" t="s">
        <v>7355</v>
      </c>
      <c r="D637" s="494" t="s">
        <v>4060</v>
      </c>
      <c r="E637" s="522" t="str">
        <f>VLOOKUP(MUEBLES2[[#This Row],[No..]],EDIFICIOS[],2,FALSE)</f>
        <v>PALACIO MUNICIPAL</v>
      </c>
      <c r="F637" s="522" t="str">
        <f>VLOOKUP(MUEBLES2[[#This Row],[No..]],EDIFICIOS[],3,FALSE)</f>
        <v>PALACIO MUNICIPAL, S/N, COLONIA CENTRO</v>
      </c>
      <c r="G637" s="506" t="s">
        <v>4072</v>
      </c>
      <c r="H637" s="494" t="str">
        <f>VLOOKUP(MUEBLES2[[#This Row],[No. Area ]],AREAS[],2,FALSE)</f>
        <v xml:space="preserve">INSTANCIA MUNICIPAL PARA EL DESARROLLO DE LAS MUJERES </v>
      </c>
      <c r="I637" s="506" t="str">
        <f>VLOOKUP(MUEBLES2[[#This Row],[No. Area ]],AREAS[],5,FALSE)</f>
        <v>C. ELVIA GÓMEZ TINO</v>
      </c>
      <c r="J637" s="496">
        <v>117</v>
      </c>
      <c r="K637" s="496" t="str">
        <f>VLOOKUP(MUEBLES2[[#This Row],[Núm. De nomina]],PERSONAL[],2,FALSE)</f>
        <v>C. ELVIA GÓMEZ TINO</v>
      </c>
      <c r="L637" s="494" t="str">
        <f>VLOOKUP(MUEBLES2[[#This Row],[Núm. De nomina]],PERSONAL[],3,FALSE)</f>
        <v>TITULAR</v>
      </c>
      <c r="M637" s="494" t="s">
        <v>4809</v>
      </c>
      <c r="N637" s="529" t="s">
        <v>4693</v>
      </c>
      <c r="O637" s="497" t="str">
        <f>VLOOKUP(MUEBLES2[[#This Row],[No. Del Bien ]],BIENES[],2,FALSE)</f>
        <v>LLAVES INGLESAS</v>
      </c>
      <c r="P637" s="544" t="s">
        <v>2193</v>
      </c>
      <c r="Q637" s="529" t="s">
        <v>5599</v>
      </c>
      <c r="R637" s="535" t="s">
        <v>1454</v>
      </c>
      <c r="S637" s="535" t="s">
        <v>557</v>
      </c>
      <c r="T637" s="523" t="s">
        <v>2195</v>
      </c>
      <c r="U637" s="535"/>
      <c r="V637" s="552">
        <v>44530</v>
      </c>
      <c r="W637" s="536"/>
      <c r="X637" s="537"/>
      <c r="Y637" s="537"/>
      <c r="Z637" s="546" t="s">
        <v>1405</v>
      </c>
      <c r="AA637" s="546"/>
      <c r="AB637" s="702">
        <v>663.52</v>
      </c>
      <c r="AC637" s="603">
        <v>461</v>
      </c>
      <c r="AD637" s="6"/>
    </row>
    <row r="638" spans="1:30" ht="220.5" x14ac:dyDescent="0.2">
      <c r="A638" s="662" t="str">
        <f>CONCATENATE(MUEBLES2[[#This Row],[No..]],"-",MUEBLES2[[#This Row],[No. Area ]],"-",MUEBLES2[[#This Row],[No. Del Bien ]],"-",MUEBLES2[[#This Row],[No. Consecutivo del Bien ]],"-",MUEBLES2[[#This Row],[No. de inventario]])</f>
        <v>01-09-079-001-0633</v>
      </c>
      <c r="B638" s="495"/>
      <c r="C638" s="522" t="s">
        <v>7356</v>
      </c>
      <c r="D638" s="494" t="s">
        <v>4060</v>
      </c>
      <c r="E638" s="522" t="str">
        <f>VLOOKUP(MUEBLES2[[#This Row],[No..]],EDIFICIOS[],2,FALSE)</f>
        <v>PALACIO MUNICIPAL</v>
      </c>
      <c r="F638" s="522" t="str">
        <f>VLOOKUP(MUEBLES2[[#This Row],[No..]],EDIFICIOS[],3,FALSE)</f>
        <v>PALACIO MUNICIPAL, S/N, COLONIA CENTRO</v>
      </c>
      <c r="G638" s="506" t="s">
        <v>4072</v>
      </c>
      <c r="H638" s="494" t="str">
        <f>VLOOKUP(MUEBLES2[[#This Row],[No. Area ]],AREAS[],2,FALSE)</f>
        <v xml:space="preserve">INSTANCIA MUNICIPAL PARA EL DESARROLLO DE LAS MUJERES </v>
      </c>
      <c r="I638" s="506" t="str">
        <f>VLOOKUP(MUEBLES2[[#This Row],[No. Area ]],AREAS[],5,FALSE)</f>
        <v>C. ELVIA GÓMEZ TINO</v>
      </c>
      <c r="J638" s="496">
        <v>117</v>
      </c>
      <c r="K638" s="496" t="str">
        <f>VLOOKUP(MUEBLES2[[#This Row],[Núm. De nomina]],PERSONAL[],2,FALSE)</f>
        <v>C. ELVIA GÓMEZ TINO</v>
      </c>
      <c r="L638" s="494" t="str">
        <f>VLOOKUP(MUEBLES2[[#This Row],[Núm. De nomina]],PERSONAL[],3,FALSE)</f>
        <v>TITULAR</v>
      </c>
      <c r="M638" s="494" t="s">
        <v>4770</v>
      </c>
      <c r="N638" s="529" t="s">
        <v>4692</v>
      </c>
      <c r="O638" s="497" t="str">
        <f>VLOOKUP(MUEBLES2[[#This Row],[No. Del Bien ]],BIENES[],2,FALSE)</f>
        <v>COMBO PARA BARBERÍA</v>
      </c>
      <c r="P638" s="544" t="s">
        <v>2196</v>
      </c>
      <c r="Q638" s="529" t="s">
        <v>5600</v>
      </c>
      <c r="R638" s="535" t="s">
        <v>2197</v>
      </c>
      <c r="S638" s="535" t="s">
        <v>557</v>
      </c>
      <c r="T638" s="523" t="s">
        <v>557</v>
      </c>
      <c r="U638" s="535"/>
      <c r="V638" s="552">
        <v>44530</v>
      </c>
      <c r="W638" s="536"/>
      <c r="X638" s="537"/>
      <c r="Y638" s="537"/>
      <c r="Z638" s="546" t="s">
        <v>1405</v>
      </c>
      <c r="AA638" s="546"/>
      <c r="AB638" s="702">
        <v>3248</v>
      </c>
      <c r="AC638" s="603">
        <v>463</v>
      </c>
      <c r="AD638" s="6"/>
    </row>
    <row r="639" spans="1:30" ht="220.5" x14ac:dyDescent="0.2">
      <c r="A639" s="662" t="str">
        <f>CONCATENATE(MUEBLES2[[#This Row],[No..]],"-",MUEBLES2[[#This Row],[No. Area ]],"-",MUEBLES2[[#This Row],[No. Del Bien ]],"-",MUEBLES2[[#This Row],[No. Consecutivo del Bien ]],"-",MUEBLES2[[#This Row],[No. de inventario]])</f>
        <v>01-09-079-002-0634</v>
      </c>
      <c r="B639" s="495"/>
      <c r="C639" s="522" t="s">
        <v>7357</v>
      </c>
      <c r="D639" s="494" t="s">
        <v>4060</v>
      </c>
      <c r="E639" s="522" t="str">
        <f>VLOOKUP(MUEBLES2[[#This Row],[No..]],EDIFICIOS[],2,FALSE)</f>
        <v>PALACIO MUNICIPAL</v>
      </c>
      <c r="F639" s="522" t="str">
        <f>VLOOKUP(MUEBLES2[[#This Row],[No..]],EDIFICIOS[],3,FALSE)</f>
        <v>PALACIO MUNICIPAL, S/N, COLONIA CENTRO</v>
      </c>
      <c r="G639" s="506" t="s">
        <v>4072</v>
      </c>
      <c r="H639" s="523" t="str">
        <f>VLOOKUP(MUEBLES2[[#This Row],[No. Area ]],AREAS[],2,FALSE)</f>
        <v xml:space="preserve">INSTANCIA MUNICIPAL PARA EL DESARROLLO DE LAS MUJERES </v>
      </c>
      <c r="I639" s="506" t="str">
        <f>VLOOKUP(MUEBLES2[[#This Row],[No. Area ]],AREAS[],5,FALSE)</f>
        <v>C. ELVIA GÓMEZ TINO</v>
      </c>
      <c r="J639" s="496">
        <v>117</v>
      </c>
      <c r="K639" s="506" t="str">
        <f>VLOOKUP(MUEBLES2[[#This Row],[Núm. De nomina]],PERSONAL[],2,FALSE)</f>
        <v>C. ELVIA GÓMEZ TINO</v>
      </c>
      <c r="L639" s="523" t="str">
        <f>VLOOKUP(MUEBLES2[[#This Row],[Núm. De nomina]],PERSONAL[],3,FALSE)</f>
        <v>TITULAR</v>
      </c>
      <c r="M639" s="494" t="s">
        <v>4770</v>
      </c>
      <c r="N639" s="529" t="s">
        <v>4693</v>
      </c>
      <c r="O639" s="497" t="str">
        <f>VLOOKUP(MUEBLES2[[#This Row],[No. Del Bien ]],BIENES[],2,FALSE)</f>
        <v>COMBO PARA BARBERÍA</v>
      </c>
      <c r="P639" s="544" t="s">
        <v>2196</v>
      </c>
      <c r="Q639" s="529" t="s">
        <v>5601</v>
      </c>
      <c r="R639" s="535" t="s">
        <v>2197</v>
      </c>
      <c r="S639" s="535" t="s">
        <v>557</v>
      </c>
      <c r="T639" s="523" t="s">
        <v>557</v>
      </c>
      <c r="U639" s="535"/>
      <c r="V639" s="552">
        <v>44530</v>
      </c>
      <c r="W639" s="536"/>
      <c r="X639" s="537"/>
      <c r="Y639" s="537"/>
      <c r="Z639" s="546" t="s">
        <v>1405</v>
      </c>
      <c r="AA639" s="546"/>
      <c r="AB639" s="702">
        <v>3248</v>
      </c>
      <c r="AC639" s="603">
        <v>463</v>
      </c>
      <c r="AD639" s="6"/>
    </row>
    <row r="640" spans="1:30" ht="189" x14ac:dyDescent="0.2">
      <c r="A640" s="662" t="str">
        <f>CONCATENATE(MUEBLES2[[#This Row],[No..]],"-",MUEBLES2[[#This Row],[No. Area ]],"-",MUEBLES2[[#This Row],[No. Del Bien ]],"-",MUEBLES2[[#This Row],[No. Consecutivo del Bien ]],"-",MUEBLES2[[#This Row],[No. de inventario]])</f>
        <v>01-09-269-001-0635</v>
      </c>
      <c r="B640" s="495"/>
      <c r="C640" s="522" t="s">
        <v>7358</v>
      </c>
      <c r="D640" s="494" t="s">
        <v>4060</v>
      </c>
      <c r="E640" s="522" t="str">
        <f>VLOOKUP(MUEBLES2[[#This Row],[No..]],EDIFICIOS[],2,FALSE)</f>
        <v>PALACIO MUNICIPAL</v>
      </c>
      <c r="F640" s="522" t="str">
        <f>VLOOKUP(MUEBLES2[[#This Row],[No..]],EDIFICIOS[],3,FALSE)</f>
        <v>PALACIO MUNICIPAL, S/N, COLONIA CENTRO</v>
      </c>
      <c r="G640" s="506" t="s">
        <v>4072</v>
      </c>
      <c r="H640" s="494" t="str">
        <f>VLOOKUP(MUEBLES2[[#This Row],[No. Area ]],AREAS[],2,FALSE)</f>
        <v xml:space="preserve">INSTANCIA MUNICIPAL PARA EL DESARROLLO DE LAS MUJERES </v>
      </c>
      <c r="I640" s="506" t="str">
        <f>VLOOKUP(MUEBLES2[[#This Row],[No. Area ]],AREAS[],5,FALSE)</f>
        <v>C. ELVIA GÓMEZ TINO</v>
      </c>
      <c r="J640" s="496">
        <v>117</v>
      </c>
      <c r="K640" s="496" t="str">
        <f>VLOOKUP(MUEBLES2[[#This Row],[Núm. De nomina]],PERSONAL[],2,FALSE)</f>
        <v>C. ELVIA GÓMEZ TINO</v>
      </c>
      <c r="L640" s="494" t="str">
        <f>VLOOKUP(MUEBLES2[[#This Row],[Núm. De nomina]],PERSONAL[],3,FALSE)</f>
        <v>TITULAR</v>
      </c>
      <c r="M640" s="494" t="s">
        <v>4902</v>
      </c>
      <c r="N640" s="529" t="s">
        <v>4692</v>
      </c>
      <c r="O640" s="497" t="str">
        <f>VLOOKUP(MUEBLES2[[#This Row],[No. Del Bien ]],BIENES[],2,FALSE)</f>
        <v>SECADORA DE CABELLO</v>
      </c>
      <c r="P640" s="544" t="s">
        <v>2198</v>
      </c>
      <c r="Q640" s="529" t="s">
        <v>5602</v>
      </c>
      <c r="R640" s="535" t="s">
        <v>2213</v>
      </c>
      <c r="S640" s="535" t="s">
        <v>557</v>
      </c>
      <c r="T640" s="523">
        <v>761318127734</v>
      </c>
      <c r="U640" s="535"/>
      <c r="V640" s="552">
        <v>44530</v>
      </c>
      <c r="W640" s="536"/>
      <c r="X640" s="537"/>
      <c r="Y640" s="537"/>
      <c r="Z640" s="546" t="s">
        <v>1405</v>
      </c>
      <c r="AA640" s="546"/>
      <c r="AB640" s="702">
        <v>777.2</v>
      </c>
      <c r="AC640" s="603">
        <v>463</v>
      </c>
      <c r="AD640" s="6"/>
    </row>
    <row r="641" spans="1:30" ht="189.75" thickBot="1" x14ac:dyDescent="0.25">
      <c r="A641" s="662" t="str">
        <f>CONCATENATE(MUEBLES2[[#This Row],[No..]],"-",MUEBLES2[[#This Row],[No. Area ]],"-",MUEBLES2[[#This Row],[No. Del Bien ]],"-",MUEBLES2[[#This Row],[No. Consecutivo del Bien ]],"-",MUEBLES2[[#This Row],[No. de inventario]])</f>
        <v>01-09-269-002-0636</v>
      </c>
      <c r="B641" s="495"/>
      <c r="C641" s="522" t="s">
        <v>7359</v>
      </c>
      <c r="D641" s="494" t="s">
        <v>4060</v>
      </c>
      <c r="E641" s="522" t="str">
        <f>VLOOKUP(MUEBLES2[[#This Row],[No..]],EDIFICIOS[],2,FALSE)</f>
        <v>PALACIO MUNICIPAL</v>
      </c>
      <c r="F641" s="522" t="str">
        <f>VLOOKUP(MUEBLES2[[#This Row],[No..]],EDIFICIOS[],3,FALSE)</f>
        <v>PALACIO MUNICIPAL, S/N, COLONIA CENTRO</v>
      </c>
      <c r="G641" s="506" t="s">
        <v>4072</v>
      </c>
      <c r="H641" s="523" t="str">
        <f>VLOOKUP(MUEBLES2[[#This Row],[No. Area ]],AREAS[],2,FALSE)</f>
        <v xml:space="preserve">INSTANCIA MUNICIPAL PARA EL DESARROLLO DE LAS MUJERES </v>
      </c>
      <c r="I641" s="506" t="str">
        <f>VLOOKUP(MUEBLES2[[#This Row],[No. Area ]],AREAS[],5,FALSE)</f>
        <v>C. ELVIA GÓMEZ TINO</v>
      </c>
      <c r="J641" s="496">
        <v>117</v>
      </c>
      <c r="K641" s="506" t="str">
        <f>VLOOKUP(MUEBLES2[[#This Row],[Núm. De nomina]],PERSONAL[],2,FALSE)</f>
        <v>C. ELVIA GÓMEZ TINO</v>
      </c>
      <c r="L641" s="523" t="str">
        <f>VLOOKUP(MUEBLES2[[#This Row],[Núm. De nomina]],PERSONAL[],3,FALSE)</f>
        <v>TITULAR</v>
      </c>
      <c r="M641" s="494" t="s">
        <v>4902</v>
      </c>
      <c r="N641" s="529" t="s">
        <v>4693</v>
      </c>
      <c r="O641" s="497" t="str">
        <f>VLOOKUP(MUEBLES2[[#This Row],[No. Del Bien ]],BIENES[],2,FALSE)</f>
        <v>SECADORA DE CABELLO</v>
      </c>
      <c r="P641" s="544" t="s">
        <v>2199</v>
      </c>
      <c r="Q641" s="529" t="s">
        <v>5603</v>
      </c>
      <c r="R641" s="535" t="s">
        <v>2213</v>
      </c>
      <c r="S641" s="535" t="s">
        <v>557</v>
      </c>
      <c r="T641" s="523">
        <v>6131800474</v>
      </c>
      <c r="U641" s="535"/>
      <c r="V641" s="552">
        <v>44530</v>
      </c>
      <c r="W641" s="536"/>
      <c r="X641" s="537"/>
      <c r="Y641" s="537"/>
      <c r="Z641" s="546" t="s">
        <v>1405</v>
      </c>
      <c r="AA641" s="546"/>
      <c r="AB641" s="702">
        <v>777.2</v>
      </c>
      <c r="AC641" s="604">
        <v>463</v>
      </c>
    </row>
    <row r="642" spans="1:30" ht="63" customHeight="1" thickTop="1" x14ac:dyDescent="0.2">
      <c r="A642" s="662" t="str">
        <f>CONCATENATE(MUEBLES2[[#This Row],[No..]],"-",MUEBLES2[[#This Row],[No. Area ]],"-",MUEBLES2[[#This Row],[No. Del Bien ]],"-",MUEBLES2[[#This Row],[No. Consecutivo del Bien ]],"-",MUEBLES2[[#This Row],[No. de inventario]])</f>
        <v>01-09-018-001-0637</v>
      </c>
      <c r="B642" s="495"/>
      <c r="C642" s="522" t="s">
        <v>7360</v>
      </c>
      <c r="D642" s="494" t="s">
        <v>4060</v>
      </c>
      <c r="E642" s="522" t="str">
        <f>VLOOKUP(MUEBLES2[[#This Row],[No..]],EDIFICIOS[],2,FALSE)</f>
        <v>PALACIO MUNICIPAL</v>
      </c>
      <c r="F642" s="522" t="str">
        <f>VLOOKUP(MUEBLES2[[#This Row],[No..]],EDIFICIOS[],3,FALSE)</f>
        <v>PALACIO MUNICIPAL, S/N, COLONIA CENTRO</v>
      </c>
      <c r="G642" s="506" t="s">
        <v>4072</v>
      </c>
      <c r="H642" s="523" t="str">
        <f>VLOOKUP(MUEBLES2[[#This Row],[No. Area ]],AREAS[],2,FALSE)</f>
        <v xml:space="preserve">INSTANCIA MUNICIPAL PARA EL DESARROLLO DE LAS MUJERES </v>
      </c>
      <c r="I642" s="506" t="str">
        <f>VLOOKUP(MUEBLES2[[#This Row],[No. Area ]],AREAS[],5,FALSE)</f>
        <v>C. ELVIA GÓMEZ TINO</v>
      </c>
      <c r="J642" s="496">
        <v>117</v>
      </c>
      <c r="K642" s="506" t="str">
        <f>VLOOKUP(MUEBLES2[[#This Row],[Núm. De nomina]],PERSONAL[],2,FALSE)</f>
        <v>C. ELVIA GÓMEZ TINO</v>
      </c>
      <c r="L642" s="523" t="str">
        <f>VLOOKUP(MUEBLES2[[#This Row],[Núm. De nomina]],PERSONAL[],3,FALSE)</f>
        <v>TITULAR</v>
      </c>
      <c r="M642" s="494" t="s">
        <v>4709</v>
      </c>
      <c r="N642" s="529" t="s">
        <v>4692</v>
      </c>
      <c r="O642" s="497" t="str">
        <f>VLOOKUP(MUEBLES2[[#This Row],[No. Del Bien ]],BIENES[],2,FALSE)</f>
        <v>ATOMIZADOR</v>
      </c>
      <c r="P642" s="544" t="s">
        <v>2214</v>
      </c>
      <c r="Q642" s="529" t="s">
        <v>5604</v>
      </c>
      <c r="R642" s="535" t="s">
        <v>557</v>
      </c>
      <c r="S642" s="535" t="s">
        <v>557</v>
      </c>
      <c r="T642" s="523" t="s">
        <v>2217</v>
      </c>
      <c r="U642" s="535"/>
      <c r="V642" s="552">
        <v>44530</v>
      </c>
      <c r="W642" s="536"/>
      <c r="X642" s="537"/>
      <c r="Y642" s="537"/>
      <c r="Z642" s="546" t="s">
        <v>1405</v>
      </c>
      <c r="AA642" s="546"/>
      <c r="AB642" s="702">
        <v>57.75</v>
      </c>
      <c r="AC642" s="600">
        <v>463</v>
      </c>
      <c r="AD642" s="9"/>
    </row>
    <row r="643" spans="1:30" ht="189" x14ac:dyDescent="0.2">
      <c r="A643" s="662" t="str">
        <f>CONCATENATE(MUEBLES2[[#This Row],[No..]],"-",MUEBLES2[[#This Row],[No. Area ]],"-",MUEBLES2[[#This Row],[No. Del Bien ]],"-",MUEBLES2[[#This Row],[No. Consecutivo del Bien ]],"-",MUEBLES2[[#This Row],[No. de inventario]])</f>
        <v>01-09-018-002-0638</v>
      </c>
      <c r="B643" s="495"/>
      <c r="C643" s="522" t="s">
        <v>7361</v>
      </c>
      <c r="D643" s="494" t="s">
        <v>4060</v>
      </c>
      <c r="E643" s="522" t="str">
        <f>VLOOKUP(MUEBLES2[[#This Row],[No..]],EDIFICIOS[],2,FALSE)</f>
        <v>PALACIO MUNICIPAL</v>
      </c>
      <c r="F643" s="522" t="str">
        <f>VLOOKUP(MUEBLES2[[#This Row],[No..]],EDIFICIOS[],3,FALSE)</f>
        <v>PALACIO MUNICIPAL, S/N, COLONIA CENTRO</v>
      </c>
      <c r="G643" s="506" t="s">
        <v>4072</v>
      </c>
      <c r="H643" s="523" t="str">
        <f>VLOOKUP(MUEBLES2[[#This Row],[No. Area ]],AREAS[],2,FALSE)</f>
        <v xml:space="preserve">INSTANCIA MUNICIPAL PARA EL DESARROLLO DE LAS MUJERES </v>
      </c>
      <c r="I643" s="506" t="str">
        <f>VLOOKUP(MUEBLES2[[#This Row],[No. Area ]],AREAS[],5,FALSE)</f>
        <v>C. ELVIA GÓMEZ TINO</v>
      </c>
      <c r="J643" s="496">
        <v>117</v>
      </c>
      <c r="K643" s="506" t="str">
        <f>VLOOKUP(MUEBLES2[[#This Row],[Núm. De nomina]],PERSONAL[],2,FALSE)</f>
        <v>C. ELVIA GÓMEZ TINO</v>
      </c>
      <c r="L643" s="523" t="str">
        <f>VLOOKUP(MUEBLES2[[#This Row],[Núm. De nomina]],PERSONAL[],3,FALSE)</f>
        <v>TITULAR</v>
      </c>
      <c r="M643" s="494" t="s">
        <v>4709</v>
      </c>
      <c r="N643" s="529" t="s">
        <v>4693</v>
      </c>
      <c r="O643" s="497" t="str">
        <f>VLOOKUP(MUEBLES2[[#This Row],[No. Del Bien ]],BIENES[],2,FALSE)</f>
        <v>ATOMIZADOR</v>
      </c>
      <c r="P643" s="544" t="s">
        <v>2215</v>
      </c>
      <c r="Q643" s="529" t="s">
        <v>5605</v>
      </c>
      <c r="R643" s="535" t="s">
        <v>557</v>
      </c>
      <c r="S643" s="535" t="s">
        <v>557</v>
      </c>
      <c r="T643" s="523" t="s">
        <v>2218</v>
      </c>
      <c r="U643" s="535"/>
      <c r="V643" s="552">
        <v>44530</v>
      </c>
      <c r="W643" s="536"/>
      <c r="X643" s="537"/>
      <c r="Y643" s="537"/>
      <c r="Z643" s="546" t="s">
        <v>1405</v>
      </c>
      <c r="AA643" s="546"/>
      <c r="AB643" s="702">
        <v>57.75</v>
      </c>
      <c r="AC643" s="600">
        <v>463</v>
      </c>
    </row>
    <row r="644" spans="1:30" ht="189" x14ac:dyDescent="0.2">
      <c r="A644" s="662" t="str">
        <f>CONCATENATE(MUEBLES2[[#This Row],[No..]],"-",MUEBLES2[[#This Row],[No. Area ]],"-",MUEBLES2[[#This Row],[No. Del Bien ]],"-",MUEBLES2[[#This Row],[No. Consecutivo del Bien ]],"-",MUEBLES2[[#This Row],[No. de inventario]])</f>
        <v>01-09-018-003-0639</v>
      </c>
      <c r="B644" s="495"/>
      <c r="C644" s="522" t="s">
        <v>7362</v>
      </c>
      <c r="D644" s="494" t="s">
        <v>4060</v>
      </c>
      <c r="E644" s="522" t="str">
        <f>VLOOKUP(MUEBLES2[[#This Row],[No..]],EDIFICIOS[],2,FALSE)</f>
        <v>PALACIO MUNICIPAL</v>
      </c>
      <c r="F644" s="522" t="str">
        <f>VLOOKUP(MUEBLES2[[#This Row],[No..]],EDIFICIOS[],3,FALSE)</f>
        <v>PALACIO MUNICIPAL, S/N, COLONIA CENTRO</v>
      </c>
      <c r="G644" s="506" t="s">
        <v>4072</v>
      </c>
      <c r="H644" s="523" t="str">
        <f>VLOOKUP(MUEBLES2[[#This Row],[No. Area ]],AREAS[],2,FALSE)</f>
        <v xml:space="preserve">INSTANCIA MUNICIPAL PARA EL DESARROLLO DE LAS MUJERES </v>
      </c>
      <c r="I644" s="506" t="str">
        <f>VLOOKUP(MUEBLES2[[#This Row],[No. Area ]],AREAS[],5,FALSE)</f>
        <v>C. ELVIA GÓMEZ TINO</v>
      </c>
      <c r="J644" s="496">
        <v>117</v>
      </c>
      <c r="K644" s="506" t="str">
        <f>VLOOKUP(MUEBLES2[[#This Row],[Núm. De nomina]],PERSONAL[],2,FALSE)</f>
        <v>C. ELVIA GÓMEZ TINO</v>
      </c>
      <c r="L644" s="523" t="str">
        <f>VLOOKUP(MUEBLES2[[#This Row],[Núm. De nomina]],PERSONAL[],3,FALSE)</f>
        <v>TITULAR</v>
      </c>
      <c r="M644" s="494" t="s">
        <v>4709</v>
      </c>
      <c r="N644" s="529" t="s">
        <v>4694</v>
      </c>
      <c r="O644" s="497" t="str">
        <f>VLOOKUP(MUEBLES2[[#This Row],[No. Del Bien ]],BIENES[],2,FALSE)</f>
        <v>ATOMIZADOR</v>
      </c>
      <c r="P644" s="544" t="s">
        <v>2216</v>
      </c>
      <c r="Q644" s="529" t="s">
        <v>5606</v>
      </c>
      <c r="R644" s="535" t="s">
        <v>557</v>
      </c>
      <c r="S644" s="535" t="s">
        <v>557</v>
      </c>
      <c r="T644" s="523" t="s">
        <v>2219</v>
      </c>
      <c r="U644" s="535"/>
      <c r="V644" s="552">
        <v>44530</v>
      </c>
      <c r="W644" s="536"/>
      <c r="X644" s="537"/>
      <c r="Y644" s="537"/>
      <c r="Z644" s="546" t="s">
        <v>1405</v>
      </c>
      <c r="AA644" s="546"/>
      <c r="AB644" s="702">
        <v>57.75</v>
      </c>
      <c r="AC644" s="600">
        <v>463</v>
      </c>
    </row>
    <row r="645" spans="1:30" ht="189" x14ac:dyDescent="0.2">
      <c r="A645" s="662" t="str">
        <f>CONCATENATE(MUEBLES2[[#This Row],[No..]],"-",MUEBLES2[[#This Row],[No. Area ]],"-",MUEBLES2[[#This Row],[No. Del Bien ]],"-",MUEBLES2[[#This Row],[No. Consecutivo del Bien ]],"-",MUEBLES2[[#This Row],[No. de inventario]])</f>
        <v>01-09-018-004-0640</v>
      </c>
      <c r="B645" s="495"/>
      <c r="C645" s="522" t="s">
        <v>7363</v>
      </c>
      <c r="D645" s="494" t="s">
        <v>4060</v>
      </c>
      <c r="E645" s="522" t="str">
        <f>VLOOKUP(MUEBLES2[[#This Row],[No..]],EDIFICIOS[],2,FALSE)</f>
        <v>PALACIO MUNICIPAL</v>
      </c>
      <c r="F645" s="522" t="str">
        <f>VLOOKUP(MUEBLES2[[#This Row],[No..]],EDIFICIOS[],3,FALSE)</f>
        <v>PALACIO MUNICIPAL, S/N, COLONIA CENTRO</v>
      </c>
      <c r="G645" s="506" t="s">
        <v>4072</v>
      </c>
      <c r="H645" s="523" t="str">
        <f>VLOOKUP(MUEBLES2[[#This Row],[No. Area ]],AREAS[],2,FALSE)</f>
        <v xml:space="preserve">INSTANCIA MUNICIPAL PARA EL DESARROLLO DE LAS MUJERES </v>
      </c>
      <c r="I645" s="506" t="str">
        <f>VLOOKUP(MUEBLES2[[#This Row],[No. Area ]],AREAS[],5,FALSE)</f>
        <v>C. ELVIA GÓMEZ TINO</v>
      </c>
      <c r="J645" s="496">
        <v>117</v>
      </c>
      <c r="K645" s="506" t="str">
        <f>VLOOKUP(MUEBLES2[[#This Row],[Núm. De nomina]],PERSONAL[],2,FALSE)</f>
        <v>C. ELVIA GÓMEZ TINO</v>
      </c>
      <c r="L645" s="523" t="str">
        <f>VLOOKUP(MUEBLES2[[#This Row],[Núm. De nomina]],PERSONAL[],3,FALSE)</f>
        <v>TITULAR</v>
      </c>
      <c r="M645" s="494" t="s">
        <v>4709</v>
      </c>
      <c r="N645" s="529" t="s">
        <v>4695</v>
      </c>
      <c r="O645" s="497" t="str">
        <f>VLOOKUP(MUEBLES2[[#This Row],[No. Del Bien ]],BIENES[],2,FALSE)</f>
        <v>ATOMIZADOR</v>
      </c>
      <c r="P645" s="544" t="s">
        <v>3575</v>
      </c>
      <c r="Q645" s="529" t="s">
        <v>5607</v>
      </c>
      <c r="R645" s="535" t="s">
        <v>557</v>
      </c>
      <c r="S645" s="535" t="s">
        <v>557</v>
      </c>
      <c r="T645" s="523" t="s">
        <v>2220</v>
      </c>
      <c r="U645" s="535"/>
      <c r="V645" s="552">
        <v>44530</v>
      </c>
      <c r="W645" s="536"/>
      <c r="X645" s="537"/>
      <c r="Y645" s="537"/>
      <c r="Z645" s="546" t="s">
        <v>1405</v>
      </c>
      <c r="AA645" s="546"/>
      <c r="AB645" s="702">
        <v>57.75</v>
      </c>
      <c r="AC645" s="600">
        <v>463</v>
      </c>
    </row>
    <row r="646" spans="1:30" ht="189" x14ac:dyDescent="0.2">
      <c r="A646" s="662" t="str">
        <f>CONCATENATE(MUEBLES2[[#This Row],[No..]],"-",MUEBLES2[[#This Row],[No. Area ]],"-",MUEBLES2[[#This Row],[No. Del Bien ]],"-",MUEBLES2[[#This Row],[No. Consecutivo del Bien ]],"-",MUEBLES2[[#This Row],[No. de inventario]])</f>
        <v>01-09-018-005-0641</v>
      </c>
      <c r="B646" s="495"/>
      <c r="C646" s="522" t="s">
        <v>7364</v>
      </c>
      <c r="D646" s="494" t="s">
        <v>4060</v>
      </c>
      <c r="E646" s="522" t="str">
        <f>VLOOKUP(MUEBLES2[[#This Row],[No..]],EDIFICIOS[],2,FALSE)</f>
        <v>PALACIO MUNICIPAL</v>
      </c>
      <c r="F646" s="522" t="str">
        <f>VLOOKUP(MUEBLES2[[#This Row],[No..]],EDIFICIOS[],3,FALSE)</f>
        <v>PALACIO MUNICIPAL, S/N, COLONIA CENTRO</v>
      </c>
      <c r="G646" s="506" t="s">
        <v>4072</v>
      </c>
      <c r="H646" s="523" t="str">
        <f>VLOOKUP(MUEBLES2[[#This Row],[No. Area ]],AREAS[],2,FALSE)</f>
        <v xml:space="preserve">INSTANCIA MUNICIPAL PARA EL DESARROLLO DE LAS MUJERES </v>
      </c>
      <c r="I646" s="506" t="str">
        <f>VLOOKUP(MUEBLES2[[#This Row],[No. Area ]],AREAS[],5,FALSE)</f>
        <v>C. ELVIA GÓMEZ TINO</v>
      </c>
      <c r="J646" s="496">
        <v>117</v>
      </c>
      <c r="K646" s="506" t="str">
        <f>VLOOKUP(MUEBLES2[[#This Row],[Núm. De nomina]],PERSONAL[],2,FALSE)</f>
        <v>C. ELVIA GÓMEZ TINO</v>
      </c>
      <c r="L646" s="523" t="str">
        <f>VLOOKUP(MUEBLES2[[#This Row],[Núm. De nomina]],PERSONAL[],3,FALSE)</f>
        <v>TITULAR</v>
      </c>
      <c r="M646" s="494" t="s">
        <v>4709</v>
      </c>
      <c r="N646" s="529" t="s">
        <v>4696</v>
      </c>
      <c r="O646" s="497" t="str">
        <f>VLOOKUP(MUEBLES2[[#This Row],[No. Del Bien ]],BIENES[],2,FALSE)</f>
        <v>ATOMIZADOR</v>
      </c>
      <c r="P646" s="544" t="s">
        <v>2221</v>
      </c>
      <c r="Q646" s="529" t="s">
        <v>5608</v>
      </c>
      <c r="R646" s="535" t="s">
        <v>557</v>
      </c>
      <c r="S646" s="535" t="s">
        <v>557</v>
      </c>
      <c r="T646" s="523" t="s">
        <v>2223</v>
      </c>
      <c r="U646" s="535"/>
      <c r="V646" s="552">
        <v>44530</v>
      </c>
      <c r="W646" s="536"/>
      <c r="X646" s="537"/>
      <c r="Y646" s="537"/>
      <c r="Z646" s="546" t="s">
        <v>1405</v>
      </c>
      <c r="AA646" s="546"/>
      <c r="AB646" s="702">
        <v>334.08</v>
      </c>
      <c r="AC646" s="600">
        <v>463</v>
      </c>
    </row>
    <row r="647" spans="1:30" ht="189" x14ac:dyDescent="0.2">
      <c r="A647" s="662" t="str">
        <f>CONCATENATE(MUEBLES2[[#This Row],[No..]],"-",MUEBLES2[[#This Row],[No. Area ]],"-",MUEBLES2[[#This Row],[No. Del Bien ]],"-",MUEBLES2[[#This Row],[No. Consecutivo del Bien ]],"-",MUEBLES2[[#This Row],[No. de inventario]])</f>
        <v>01-09-118-001-0642</v>
      </c>
      <c r="B647" s="495"/>
      <c r="C647" s="522" t="s">
        <v>7365</v>
      </c>
      <c r="D647" s="494" t="s">
        <v>4060</v>
      </c>
      <c r="E647" s="522" t="str">
        <f>VLOOKUP(MUEBLES2[[#This Row],[No..]],EDIFICIOS[],2,FALSE)</f>
        <v>PALACIO MUNICIPAL</v>
      </c>
      <c r="F647" s="522" t="str">
        <f>VLOOKUP(MUEBLES2[[#This Row],[No..]],EDIFICIOS[],3,FALSE)</f>
        <v>PALACIO MUNICIPAL, S/N, COLONIA CENTRO</v>
      </c>
      <c r="G647" s="506" t="s">
        <v>4072</v>
      </c>
      <c r="H647" s="523" t="str">
        <f>VLOOKUP(MUEBLES2[[#This Row],[No. Area ]],AREAS[],2,FALSE)</f>
        <v xml:space="preserve">INSTANCIA MUNICIPAL PARA EL DESARROLLO DE LAS MUJERES </v>
      </c>
      <c r="I647" s="506" t="str">
        <f>VLOOKUP(MUEBLES2[[#This Row],[No. Area ]],AREAS[],5,FALSE)</f>
        <v>C. ELVIA GÓMEZ TINO</v>
      </c>
      <c r="J647" s="496">
        <v>117</v>
      </c>
      <c r="K647" s="506" t="str">
        <f>VLOOKUP(MUEBLES2[[#This Row],[Núm. De nomina]],PERSONAL[],2,FALSE)</f>
        <v>C. ELVIA GÓMEZ TINO</v>
      </c>
      <c r="L647" s="523" t="str">
        <f>VLOOKUP(MUEBLES2[[#This Row],[Núm. De nomina]],PERSONAL[],3,FALSE)</f>
        <v>TITULAR</v>
      </c>
      <c r="M647" s="494" t="s">
        <v>4380</v>
      </c>
      <c r="N647" s="529" t="s">
        <v>4692</v>
      </c>
      <c r="O647" s="497" t="str">
        <f>VLOOKUP(MUEBLES2[[#This Row],[No. Del Bien ]],BIENES[],2,FALSE)</f>
        <v>ESPEJO PARA TOCADOR</v>
      </c>
      <c r="P647" s="544" t="s">
        <v>2222</v>
      </c>
      <c r="Q647" s="529" t="s">
        <v>5609</v>
      </c>
      <c r="R647" s="535" t="s">
        <v>557</v>
      </c>
      <c r="S647" s="535" t="s">
        <v>557</v>
      </c>
      <c r="T647" s="523" t="s">
        <v>2224</v>
      </c>
      <c r="U647" s="535"/>
      <c r="V647" s="552">
        <v>44530</v>
      </c>
      <c r="W647" s="536"/>
      <c r="X647" s="537"/>
      <c r="Y647" s="537"/>
      <c r="Z647" s="546" t="s">
        <v>1405</v>
      </c>
      <c r="AA647" s="546"/>
      <c r="AB647" s="702">
        <v>334.08</v>
      </c>
      <c r="AC647" s="600">
        <v>463</v>
      </c>
    </row>
    <row r="648" spans="1:30" ht="189" x14ac:dyDescent="0.2">
      <c r="A648" s="662" t="str">
        <f>CONCATENATE(MUEBLES2[[#This Row],[No..]],"-",MUEBLES2[[#This Row],[No. Area ]],"-",MUEBLES2[[#This Row],[No. Del Bien ]],"-",MUEBLES2[[#This Row],[No. Consecutivo del Bien ]],"-",MUEBLES2[[#This Row],[No. de inventario]])</f>
        <v>01-09-241-001-0643</v>
      </c>
      <c r="B648" s="495"/>
      <c r="C648" s="522" t="s">
        <v>7366</v>
      </c>
      <c r="D648" s="494" t="s">
        <v>4060</v>
      </c>
      <c r="E648" s="522" t="str">
        <f>VLOOKUP(MUEBLES2[[#This Row],[No..]],EDIFICIOS[],2,FALSE)</f>
        <v>PALACIO MUNICIPAL</v>
      </c>
      <c r="F648" s="522" t="str">
        <f>VLOOKUP(MUEBLES2[[#This Row],[No..]],EDIFICIOS[],3,FALSE)</f>
        <v>PALACIO MUNICIPAL, S/N, COLONIA CENTRO</v>
      </c>
      <c r="G648" s="506" t="s">
        <v>4072</v>
      </c>
      <c r="H648" s="523" t="str">
        <f>VLOOKUP(MUEBLES2[[#This Row],[No. Area ]],AREAS[],2,FALSE)</f>
        <v xml:space="preserve">INSTANCIA MUNICIPAL PARA EL DESARROLLO DE LAS MUJERES </v>
      </c>
      <c r="I648" s="506" t="str">
        <f>VLOOKUP(MUEBLES2[[#This Row],[No. Area ]],AREAS[],5,FALSE)</f>
        <v>C. ELVIA GÓMEZ TINO</v>
      </c>
      <c r="J648" s="496">
        <v>117</v>
      </c>
      <c r="K648" s="506" t="str">
        <f>VLOOKUP(MUEBLES2[[#This Row],[Núm. De nomina]],PERSONAL[],2,FALSE)</f>
        <v>C. ELVIA GÓMEZ TINO</v>
      </c>
      <c r="L648" s="523" t="str">
        <f>VLOOKUP(MUEBLES2[[#This Row],[Núm. De nomina]],PERSONAL[],3,FALSE)</f>
        <v>TITULAR</v>
      </c>
      <c r="M648" s="494" t="s">
        <v>4874</v>
      </c>
      <c r="N648" s="529" t="s">
        <v>4692</v>
      </c>
      <c r="O648" s="497" t="str">
        <f>VLOOKUP(MUEBLES2[[#This Row],[No. Del Bien ]],BIENES[],2,FALSE)</f>
        <v>PLANCHA PARA CABELLO</v>
      </c>
      <c r="P648" s="544" t="s">
        <v>2225</v>
      </c>
      <c r="Q648" s="529" t="s">
        <v>5610</v>
      </c>
      <c r="R648" s="535" t="s">
        <v>557</v>
      </c>
      <c r="S648" s="535" t="s">
        <v>557</v>
      </c>
      <c r="T648" s="523" t="s">
        <v>2227</v>
      </c>
      <c r="U648" s="535"/>
      <c r="V648" s="552">
        <v>44530</v>
      </c>
      <c r="W648" s="536"/>
      <c r="X648" s="537"/>
      <c r="Y648" s="537"/>
      <c r="Z648" s="546" t="s">
        <v>1405</v>
      </c>
      <c r="AA648" s="546"/>
      <c r="AB648" s="702">
        <v>777.2</v>
      </c>
      <c r="AC648" s="600">
        <v>463</v>
      </c>
    </row>
    <row r="649" spans="1:30" ht="189" x14ac:dyDescent="0.2">
      <c r="A649" s="662" t="str">
        <f>CONCATENATE(MUEBLES2[[#This Row],[No..]],"-",MUEBLES2[[#This Row],[No. Area ]],"-",MUEBLES2[[#This Row],[No. Del Bien ]],"-",MUEBLES2[[#This Row],[No. Consecutivo del Bien ]],"-",MUEBLES2[[#This Row],[No. de inventario]])</f>
        <v>01-09-241-002-0644</v>
      </c>
      <c r="B649" s="495"/>
      <c r="C649" s="522" t="s">
        <v>7367</v>
      </c>
      <c r="D649" s="494" t="s">
        <v>4060</v>
      </c>
      <c r="E649" s="522" t="str">
        <f>VLOOKUP(MUEBLES2[[#This Row],[No..]],EDIFICIOS[],2,FALSE)</f>
        <v>PALACIO MUNICIPAL</v>
      </c>
      <c r="F649" s="522" t="str">
        <f>VLOOKUP(MUEBLES2[[#This Row],[No..]],EDIFICIOS[],3,FALSE)</f>
        <v>PALACIO MUNICIPAL, S/N, COLONIA CENTRO</v>
      </c>
      <c r="G649" s="506" t="s">
        <v>4072</v>
      </c>
      <c r="H649" s="523" t="str">
        <f>VLOOKUP(MUEBLES2[[#This Row],[No. Area ]],AREAS[],2,FALSE)</f>
        <v xml:space="preserve">INSTANCIA MUNICIPAL PARA EL DESARROLLO DE LAS MUJERES </v>
      </c>
      <c r="I649" s="506" t="str">
        <f>VLOOKUP(MUEBLES2[[#This Row],[No. Area ]],AREAS[],5,FALSE)</f>
        <v>C. ELVIA GÓMEZ TINO</v>
      </c>
      <c r="J649" s="496">
        <v>117</v>
      </c>
      <c r="K649" s="506" t="str">
        <f>VLOOKUP(MUEBLES2[[#This Row],[Núm. De nomina]],PERSONAL[],2,FALSE)</f>
        <v>C. ELVIA GÓMEZ TINO</v>
      </c>
      <c r="L649" s="523" t="str">
        <f>VLOOKUP(MUEBLES2[[#This Row],[Núm. De nomina]],PERSONAL[],3,FALSE)</f>
        <v>TITULAR</v>
      </c>
      <c r="M649" s="494" t="s">
        <v>4874</v>
      </c>
      <c r="N649" s="529" t="s">
        <v>4693</v>
      </c>
      <c r="O649" s="497" t="str">
        <f>VLOOKUP(MUEBLES2[[#This Row],[No. Del Bien ]],BIENES[],2,FALSE)</f>
        <v>PLANCHA PARA CABELLO</v>
      </c>
      <c r="P649" s="544" t="s">
        <v>2226</v>
      </c>
      <c r="Q649" s="529" t="s">
        <v>5611</v>
      </c>
      <c r="R649" s="535" t="s">
        <v>557</v>
      </c>
      <c r="S649" s="535" t="s">
        <v>557</v>
      </c>
      <c r="T649" s="523" t="s">
        <v>2228</v>
      </c>
      <c r="U649" s="535"/>
      <c r="V649" s="552">
        <v>44530</v>
      </c>
      <c r="W649" s="536"/>
      <c r="X649" s="537"/>
      <c r="Y649" s="537"/>
      <c r="Z649" s="546" t="s">
        <v>1405</v>
      </c>
      <c r="AA649" s="546"/>
      <c r="AB649" s="702">
        <v>777.2</v>
      </c>
      <c r="AC649" s="600">
        <v>463</v>
      </c>
    </row>
    <row r="650" spans="1:30" ht="189" x14ac:dyDescent="0.2">
      <c r="A650" s="662" t="str">
        <f>CONCATENATE(MUEBLES2[[#This Row],[No..]],"-",MUEBLES2[[#This Row],[No. Area ]],"-",MUEBLES2[[#This Row],[No. Del Bien ]],"-",MUEBLES2[[#This Row],[No. Consecutivo del Bien ]],"-",MUEBLES2[[#This Row],[No. de inventario]])</f>
        <v>01-09-246-001-0645</v>
      </c>
      <c r="B650" s="495"/>
      <c r="C650" s="522" t="s">
        <v>7368</v>
      </c>
      <c r="D650" s="494" t="s">
        <v>4060</v>
      </c>
      <c r="E650" s="522" t="str">
        <f>VLOOKUP(MUEBLES2[[#This Row],[No..]],EDIFICIOS[],2,FALSE)</f>
        <v>PALACIO MUNICIPAL</v>
      </c>
      <c r="F650" s="522" t="str">
        <f>VLOOKUP(MUEBLES2[[#This Row],[No..]],EDIFICIOS[],3,FALSE)</f>
        <v>PALACIO MUNICIPAL, S/N, COLONIA CENTRO</v>
      </c>
      <c r="G650" s="506" t="s">
        <v>4072</v>
      </c>
      <c r="H650" s="523" t="str">
        <f>VLOOKUP(MUEBLES2[[#This Row],[No. Area ]],AREAS[],2,FALSE)</f>
        <v xml:space="preserve">INSTANCIA MUNICIPAL PARA EL DESARROLLO DE LAS MUJERES </v>
      </c>
      <c r="I650" s="506" t="str">
        <f>VLOOKUP(MUEBLES2[[#This Row],[No. Area ]],AREAS[],5,FALSE)</f>
        <v>C. ELVIA GÓMEZ TINO</v>
      </c>
      <c r="J650" s="496">
        <v>117</v>
      </c>
      <c r="K650" s="506" t="str">
        <f>VLOOKUP(MUEBLES2[[#This Row],[Núm. De nomina]],PERSONAL[],2,FALSE)</f>
        <v>C. ELVIA GÓMEZ TINO</v>
      </c>
      <c r="L650" s="523" t="str">
        <f>VLOOKUP(MUEBLES2[[#This Row],[Núm. De nomina]],PERSONAL[],3,FALSE)</f>
        <v>TITULAR</v>
      </c>
      <c r="M650" s="494" t="s">
        <v>4879</v>
      </c>
      <c r="N650" s="529" t="s">
        <v>4692</v>
      </c>
      <c r="O650" s="497" t="str">
        <f>VLOOKUP(MUEBLES2[[#This Row],[No. Del Bien ]],BIENES[],2,FALSE)</f>
        <v>PONCHADORA PELA CABLES</v>
      </c>
      <c r="P650" s="544" t="s">
        <v>2231</v>
      </c>
      <c r="Q650" s="529" t="s">
        <v>5612</v>
      </c>
      <c r="R650" s="535" t="s">
        <v>1454</v>
      </c>
      <c r="S650" s="535" t="s">
        <v>557</v>
      </c>
      <c r="T650" s="523" t="s">
        <v>2229</v>
      </c>
      <c r="U650" s="535"/>
      <c r="V650" s="552">
        <v>44530</v>
      </c>
      <c r="W650" s="536"/>
      <c r="X650" s="537"/>
      <c r="Y650" s="537"/>
      <c r="Z650" s="546" t="s">
        <v>1405</v>
      </c>
      <c r="AA650" s="546"/>
      <c r="AB650" s="702">
        <v>1277.1600000000001</v>
      </c>
      <c r="AC650" s="600">
        <v>466</v>
      </c>
    </row>
    <row r="651" spans="1:30" ht="189" x14ac:dyDescent="0.2">
      <c r="A651" s="662" t="str">
        <f>CONCATENATE(MUEBLES2[[#This Row],[No..]],"-",MUEBLES2[[#This Row],[No. Area ]],"-",MUEBLES2[[#This Row],[No. Del Bien ]],"-",MUEBLES2[[#This Row],[No. Consecutivo del Bien ]],"-",MUEBLES2[[#This Row],[No. de inventario]])</f>
        <v>01-09-246-002-0646</v>
      </c>
      <c r="B651" s="495"/>
      <c r="C651" s="522" t="s">
        <v>7369</v>
      </c>
      <c r="D651" s="494" t="s">
        <v>4060</v>
      </c>
      <c r="E651" s="522" t="str">
        <f>VLOOKUP(MUEBLES2[[#This Row],[No..]],EDIFICIOS[],2,FALSE)</f>
        <v>PALACIO MUNICIPAL</v>
      </c>
      <c r="F651" s="522" t="str">
        <f>VLOOKUP(MUEBLES2[[#This Row],[No..]],EDIFICIOS[],3,FALSE)</f>
        <v>PALACIO MUNICIPAL, S/N, COLONIA CENTRO</v>
      </c>
      <c r="G651" s="506" t="s">
        <v>4072</v>
      </c>
      <c r="H651" s="523" t="str">
        <f>VLOOKUP(MUEBLES2[[#This Row],[No. Area ]],AREAS[],2,FALSE)</f>
        <v xml:space="preserve">INSTANCIA MUNICIPAL PARA EL DESARROLLO DE LAS MUJERES </v>
      </c>
      <c r="I651" s="506" t="str">
        <f>VLOOKUP(MUEBLES2[[#This Row],[No. Area ]],AREAS[],5,FALSE)</f>
        <v>C. ELVIA GÓMEZ TINO</v>
      </c>
      <c r="J651" s="496">
        <v>117</v>
      </c>
      <c r="K651" s="506" t="str">
        <f>VLOOKUP(MUEBLES2[[#This Row],[Núm. De nomina]],PERSONAL[],2,FALSE)</f>
        <v>C. ELVIA GÓMEZ TINO</v>
      </c>
      <c r="L651" s="523" t="str">
        <f>VLOOKUP(MUEBLES2[[#This Row],[Núm. De nomina]],PERSONAL[],3,FALSE)</f>
        <v>TITULAR</v>
      </c>
      <c r="M651" s="494" t="s">
        <v>4879</v>
      </c>
      <c r="N651" s="529" t="s">
        <v>4693</v>
      </c>
      <c r="O651" s="497" t="str">
        <f>VLOOKUP(MUEBLES2[[#This Row],[No. Del Bien ]],BIENES[],2,FALSE)</f>
        <v>PONCHADORA PELA CABLES</v>
      </c>
      <c r="P651" s="544" t="s">
        <v>2232</v>
      </c>
      <c r="Q651" s="529" t="s">
        <v>5613</v>
      </c>
      <c r="R651" s="535" t="s">
        <v>1454</v>
      </c>
      <c r="S651" s="535" t="s">
        <v>557</v>
      </c>
      <c r="T651" s="523" t="s">
        <v>2230</v>
      </c>
      <c r="U651" s="535"/>
      <c r="V651" s="552">
        <v>44530</v>
      </c>
      <c r="W651" s="536"/>
      <c r="X651" s="537"/>
      <c r="Y651" s="537"/>
      <c r="Z651" s="546" t="s">
        <v>1405</v>
      </c>
      <c r="AA651" s="546"/>
      <c r="AB651" s="702">
        <v>1277.1600000000001</v>
      </c>
      <c r="AC651" s="600">
        <v>466</v>
      </c>
    </row>
    <row r="652" spans="1:30" ht="189" x14ac:dyDescent="0.2">
      <c r="A652" s="662" t="str">
        <f>CONCATENATE(MUEBLES2[[#This Row],[No..]],"-",MUEBLES2[[#This Row],[No. Area ]],"-",MUEBLES2[[#This Row],[No. Del Bien ]],"-",MUEBLES2[[#This Row],[No. Consecutivo del Bien ]],"-",MUEBLES2[[#This Row],[No. de inventario]])</f>
        <v>01-09-146-001-0647</v>
      </c>
      <c r="B652" s="495"/>
      <c r="C652" s="522" t="s">
        <v>7370</v>
      </c>
      <c r="D652" s="494" t="s">
        <v>4060</v>
      </c>
      <c r="E652" s="522" t="str">
        <f>VLOOKUP(MUEBLES2[[#This Row],[No..]],EDIFICIOS[],2,FALSE)</f>
        <v>PALACIO MUNICIPAL</v>
      </c>
      <c r="F652" s="522" t="str">
        <f>VLOOKUP(MUEBLES2[[#This Row],[No..]],EDIFICIOS[],3,FALSE)</f>
        <v>PALACIO MUNICIPAL, S/N, COLONIA CENTRO</v>
      </c>
      <c r="G652" s="506" t="s">
        <v>4072</v>
      </c>
      <c r="H652" s="523" t="str">
        <f>VLOOKUP(MUEBLES2[[#This Row],[No. Area ]],AREAS[],2,FALSE)</f>
        <v xml:space="preserve">INSTANCIA MUNICIPAL PARA EL DESARROLLO DE LAS MUJERES </v>
      </c>
      <c r="I652" s="506" t="str">
        <f>VLOOKUP(MUEBLES2[[#This Row],[No. Area ]],AREAS[],5,FALSE)</f>
        <v>C. ELVIA GÓMEZ TINO</v>
      </c>
      <c r="J652" s="496">
        <v>117</v>
      </c>
      <c r="K652" s="506" t="str">
        <f>VLOOKUP(MUEBLES2[[#This Row],[Núm. De nomina]],PERSONAL[],2,FALSE)</f>
        <v>C. ELVIA GÓMEZ TINO</v>
      </c>
      <c r="L652" s="523" t="str">
        <f>VLOOKUP(MUEBLES2[[#This Row],[Núm. De nomina]],PERSONAL[],3,FALSE)</f>
        <v>TITULAR</v>
      </c>
      <c r="M652" s="494" t="s">
        <v>4399</v>
      </c>
      <c r="N652" s="529" t="s">
        <v>4692</v>
      </c>
      <c r="O652" s="497" t="str">
        <f>VLOOKUP(MUEBLES2[[#This Row],[No. Del Bien ]],BIENES[],2,FALSE)</f>
        <v>GUÍA JALA CABLE</v>
      </c>
      <c r="P652" s="544" t="s">
        <v>2233</v>
      </c>
      <c r="Q652" s="529" t="s">
        <v>5614</v>
      </c>
      <c r="R652" s="535" t="s">
        <v>204</v>
      </c>
      <c r="S652" s="535" t="s">
        <v>557</v>
      </c>
      <c r="T652" s="523" t="s">
        <v>2235</v>
      </c>
      <c r="U652" s="535"/>
      <c r="V652" s="552">
        <v>44530</v>
      </c>
      <c r="W652" s="536"/>
      <c r="X652" s="537"/>
      <c r="Y652" s="537"/>
      <c r="Z652" s="546" t="s">
        <v>1405</v>
      </c>
      <c r="AA652" s="546"/>
      <c r="AB652" s="702">
        <v>475.6</v>
      </c>
      <c r="AC652" s="600">
        <v>466</v>
      </c>
    </row>
    <row r="653" spans="1:30" ht="189" x14ac:dyDescent="0.2">
      <c r="A653" s="662" t="str">
        <f>CONCATENATE(MUEBLES2[[#This Row],[No..]],"-",MUEBLES2[[#This Row],[No. Area ]],"-",MUEBLES2[[#This Row],[No. Del Bien ]],"-",MUEBLES2[[#This Row],[No. Consecutivo del Bien ]],"-",MUEBLES2[[#This Row],[No. de inventario]])</f>
        <v>01-09-146-002-0648</v>
      </c>
      <c r="B653" s="495"/>
      <c r="C653" s="522" t="s">
        <v>7371</v>
      </c>
      <c r="D653" s="494" t="s">
        <v>4060</v>
      </c>
      <c r="E653" s="522" t="str">
        <f>VLOOKUP(MUEBLES2[[#This Row],[No..]],EDIFICIOS[],2,FALSE)</f>
        <v>PALACIO MUNICIPAL</v>
      </c>
      <c r="F653" s="522" t="str">
        <f>VLOOKUP(MUEBLES2[[#This Row],[No..]],EDIFICIOS[],3,FALSE)</f>
        <v>PALACIO MUNICIPAL, S/N, COLONIA CENTRO</v>
      </c>
      <c r="G653" s="506" t="s">
        <v>4072</v>
      </c>
      <c r="H653" s="523" t="str">
        <f>VLOOKUP(MUEBLES2[[#This Row],[No. Area ]],AREAS[],2,FALSE)</f>
        <v xml:space="preserve">INSTANCIA MUNICIPAL PARA EL DESARROLLO DE LAS MUJERES </v>
      </c>
      <c r="I653" s="506" t="str">
        <f>VLOOKUP(MUEBLES2[[#This Row],[No. Area ]],AREAS[],5,FALSE)</f>
        <v>C. ELVIA GÓMEZ TINO</v>
      </c>
      <c r="J653" s="496">
        <v>117</v>
      </c>
      <c r="K653" s="506" t="str">
        <f>VLOOKUP(MUEBLES2[[#This Row],[Núm. De nomina]],PERSONAL[],2,FALSE)</f>
        <v>C. ELVIA GÓMEZ TINO</v>
      </c>
      <c r="L653" s="523" t="str">
        <f>VLOOKUP(MUEBLES2[[#This Row],[Núm. De nomina]],PERSONAL[],3,FALSE)</f>
        <v>TITULAR</v>
      </c>
      <c r="M653" s="494" t="s">
        <v>4399</v>
      </c>
      <c r="N653" s="529" t="s">
        <v>4693</v>
      </c>
      <c r="O653" s="497" t="str">
        <f>VLOOKUP(MUEBLES2[[#This Row],[No. Del Bien ]],BIENES[],2,FALSE)</f>
        <v>GUÍA JALA CABLE</v>
      </c>
      <c r="P653" s="544" t="s">
        <v>2234</v>
      </c>
      <c r="Q653" s="529" t="s">
        <v>5615</v>
      </c>
      <c r="R653" s="535" t="s">
        <v>204</v>
      </c>
      <c r="S653" s="535" t="s">
        <v>557</v>
      </c>
      <c r="T653" s="523" t="s">
        <v>2236</v>
      </c>
      <c r="U653" s="535"/>
      <c r="V653" s="552">
        <v>44530</v>
      </c>
      <c r="W653" s="536"/>
      <c r="X653" s="537"/>
      <c r="Y653" s="537"/>
      <c r="Z653" s="546" t="s">
        <v>1405</v>
      </c>
      <c r="AA653" s="546"/>
      <c r="AB653" s="702">
        <v>475.6</v>
      </c>
      <c r="AC653" s="600">
        <v>466</v>
      </c>
    </row>
    <row r="654" spans="1:30" ht="189" x14ac:dyDescent="0.2">
      <c r="A654" s="662" t="str">
        <f>CONCATENATE(MUEBLES2[[#This Row],[No..]],"-",MUEBLES2[[#This Row],[No. Area ]],"-",MUEBLES2[[#This Row],[No. Del Bien ]],"-",MUEBLES2[[#This Row],[No. Consecutivo del Bien ]],"-",MUEBLES2[[#This Row],[No. de inventario]])</f>
        <v>01-09-213-002-0649</v>
      </c>
      <c r="B654" s="495"/>
      <c r="C654" s="522" t="s">
        <v>7372</v>
      </c>
      <c r="D654" s="494" t="s">
        <v>4060</v>
      </c>
      <c r="E654" s="522" t="str">
        <f>VLOOKUP(MUEBLES2[[#This Row],[No..]],EDIFICIOS[],2,FALSE)</f>
        <v>PALACIO MUNICIPAL</v>
      </c>
      <c r="F654" s="522" t="str">
        <f>VLOOKUP(MUEBLES2[[#This Row],[No..]],EDIFICIOS[],3,FALSE)</f>
        <v>PALACIO MUNICIPAL, S/N, COLONIA CENTRO</v>
      </c>
      <c r="G654" s="506" t="s">
        <v>4072</v>
      </c>
      <c r="H654" s="523" t="str">
        <f>VLOOKUP(MUEBLES2[[#This Row],[No. Area ]],AREAS[],2,FALSE)</f>
        <v xml:space="preserve">INSTANCIA MUNICIPAL PARA EL DESARROLLO DE LAS MUJERES </v>
      </c>
      <c r="I654" s="506" t="str">
        <f>VLOOKUP(MUEBLES2[[#This Row],[No. Area ]],AREAS[],5,FALSE)</f>
        <v>C. ELVIA GÓMEZ TINO</v>
      </c>
      <c r="J654" s="496">
        <v>117</v>
      </c>
      <c r="K654" s="506" t="str">
        <f>VLOOKUP(MUEBLES2[[#This Row],[Núm. De nomina]],PERSONAL[],2,FALSE)</f>
        <v>C. ELVIA GÓMEZ TINO</v>
      </c>
      <c r="L654" s="523" t="str">
        <f>VLOOKUP(MUEBLES2[[#This Row],[Núm. De nomina]],PERSONAL[],3,FALSE)</f>
        <v>TITULAR</v>
      </c>
      <c r="M654" s="494" t="s">
        <v>4846</v>
      </c>
      <c r="N654" s="529" t="s">
        <v>4693</v>
      </c>
      <c r="O654" s="497" t="str">
        <f>VLOOKUP(MUEBLES2[[#This Row],[No. Del Bien ]],BIENES[],2,FALSE)</f>
        <v>MULTÍMETRO</v>
      </c>
      <c r="P654" s="544" t="s">
        <v>2249</v>
      </c>
      <c r="Q654" s="529" t="s">
        <v>5616</v>
      </c>
      <c r="R654" s="535" t="s">
        <v>204</v>
      </c>
      <c r="S654" s="535" t="s">
        <v>557</v>
      </c>
      <c r="T654" s="523" t="s">
        <v>2251</v>
      </c>
      <c r="U654" s="535"/>
      <c r="V654" s="552">
        <v>44530</v>
      </c>
      <c r="W654" s="536"/>
      <c r="X654" s="537"/>
      <c r="Y654" s="537"/>
      <c r="Z654" s="546" t="s">
        <v>1405</v>
      </c>
      <c r="AA654" s="546"/>
      <c r="AB654" s="702">
        <v>556.79999999999995</v>
      </c>
      <c r="AC654" s="600">
        <v>466</v>
      </c>
    </row>
    <row r="655" spans="1:30" ht="189" x14ac:dyDescent="0.2">
      <c r="A655" s="662" t="str">
        <f>CONCATENATE(MUEBLES2[[#This Row],[No..]],"-",MUEBLES2[[#This Row],[No. Area ]],"-",MUEBLES2[[#This Row],[No. Del Bien ]],"-",MUEBLES2[[#This Row],[No. Consecutivo del Bien ]],"-",MUEBLES2[[#This Row],[No. de inventario]])</f>
        <v>01-09-213-003-0650</v>
      </c>
      <c r="B655" s="495"/>
      <c r="C655" s="522" t="s">
        <v>7373</v>
      </c>
      <c r="D655" s="494" t="s">
        <v>4060</v>
      </c>
      <c r="E655" s="522" t="str">
        <f>VLOOKUP(MUEBLES2[[#This Row],[No..]],EDIFICIOS[],2,FALSE)</f>
        <v>PALACIO MUNICIPAL</v>
      </c>
      <c r="F655" s="522" t="str">
        <f>VLOOKUP(MUEBLES2[[#This Row],[No..]],EDIFICIOS[],3,FALSE)</f>
        <v>PALACIO MUNICIPAL, S/N, COLONIA CENTRO</v>
      </c>
      <c r="G655" s="506" t="s">
        <v>4072</v>
      </c>
      <c r="H655" s="523" t="str">
        <f>VLOOKUP(MUEBLES2[[#This Row],[No. Area ]],AREAS[],2,FALSE)</f>
        <v xml:space="preserve">INSTANCIA MUNICIPAL PARA EL DESARROLLO DE LAS MUJERES </v>
      </c>
      <c r="I655" s="506" t="str">
        <f>VLOOKUP(MUEBLES2[[#This Row],[No. Area ]],AREAS[],5,FALSE)</f>
        <v>C. ELVIA GÓMEZ TINO</v>
      </c>
      <c r="J655" s="496">
        <v>117</v>
      </c>
      <c r="K655" s="506" t="str">
        <f>VLOOKUP(MUEBLES2[[#This Row],[Núm. De nomina]],PERSONAL[],2,FALSE)</f>
        <v>C. ELVIA GÓMEZ TINO</v>
      </c>
      <c r="L655" s="523" t="str">
        <f>VLOOKUP(MUEBLES2[[#This Row],[Núm. De nomina]],PERSONAL[],3,FALSE)</f>
        <v>TITULAR</v>
      </c>
      <c r="M655" s="494" t="s">
        <v>4846</v>
      </c>
      <c r="N655" s="529" t="s">
        <v>4694</v>
      </c>
      <c r="O655" s="497" t="str">
        <f>VLOOKUP(MUEBLES2[[#This Row],[No. Del Bien ]],BIENES[],2,FALSE)</f>
        <v>MULTÍMETRO</v>
      </c>
      <c r="P655" s="544" t="s">
        <v>2250</v>
      </c>
      <c r="Q655" s="529" t="s">
        <v>5617</v>
      </c>
      <c r="R655" s="535" t="s">
        <v>204</v>
      </c>
      <c r="S655" s="535" t="s">
        <v>557</v>
      </c>
      <c r="T655" s="523" t="s">
        <v>2252</v>
      </c>
      <c r="U655" s="535"/>
      <c r="V655" s="552">
        <v>44530</v>
      </c>
      <c r="W655" s="536"/>
      <c r="X655" s="537"/>
      <c r="Y655" s="537"/>
      <c r="Z655" s="546" t="s">
        <v>1405</v>
      </c>
      <c r="AA655" s="546"/>
      <c r="AB655" s="702">
        <v>556.79999999999995</v>
      </c>
      <c r="AC655" s="600">
        <v>466</v>
      </c>
    </row>
    <row r="656" spans="1:30" ht="189" x14ac:dyDescent="0.2">
      <c r="A656" s="662" t="str">
        <f>CONCATENATE(MUEBLES2[[#This Row],[No..]],"-",MUEBLES2[[#This Row],[No. Area ]],"-",MUEBLES2[[#This Row],[No. Del Bien ]],"-",MUEBLES2[[#This Row],[No. Consecutivo del Bien ]],"-",MUEBLES2[[#This Row],[No. de inventario]])</f>
        <v>01-09-093-006-0651</v>
      </c>
      <c r="B656" s="495"/>
      <c r="C656" s="522" t="s">
        <v>7374</v>
      </c>
      <c r="D656" s="494" t="s">
        <v>4060</v>
      </c>
      <c r="E656" s="522" t="str">
        <f>VLOOKUP(MUEBLES2[[#This Row],[No..]],EDIFICIOS[],2,FALSE)</f>
        <v>PALACIO MUNICIPAL</v>
      </c>
      <c r="F656" s="522" t="str">
        <f>VLOOKUP(MUEBLES2[[#This Row],[No..]],EDIFICIOS[],3,FALSE)</f>
        <v>PALACIO MUNICIPAL, S/N, COLONIA CENTRO</v>
      </c>
      <c r="G656" s="506" t="s">
        <v>4072</v>
      </c>
      <c r="H656" s="523" t="str">
        <f>VLOOKUP(MUEBLES2[[#This Row],[No. Area ]],AREAS[],2,FALSE)</f>
        <v xml:space="preserve">INSTANCIA MUNICIPAL PARA EL DESARROLLO DE LAS MUJERES </v>
      </c>
      <c r="I656" s="506" t="str">
        <f>VLOOKUP(MUEBLES2[[#This Row],[No. Area ]],AREAS[],5,FALSE)</f>
        <v>C. ELVIA GÓMEZ TINO</v>
      </c>
      <c r="J656" s="496">
        <v>117</v>
      </c>
      <c r="K656" s="506" t="str">
        <f>VLOOKUP(MUEBLES2[[#This Row],[Núm. De nomina]],PERSONAL[],2,FALSE)</f>
        <v>C. ELVIA GÓMEZ TINO</v>
      </c>
      <c r="L656" s="523" t="str">
        <f>VLOOKUP(MUEBLES2[[#This Row],[Núm. De nomina]],PERSONAL[],3,FALSE)</f>
        <v>TITULAR</v>
      </c>
      <c r="M656" s="494" t="s">
        <v>4784</v>
      </c>
      <c r="N656" s="529" t="s">
        <v>4697</v>
      </c>
      <c r="O656" s="497" t="str">
        <f>VLOOKUP(MUEBLES2[[#This Row],[No. Del Bien ]],BIENES[],2,FALSE)</f>
        <v>DESARMADORES (JUEGO)</v>
      </c>
      <c r="P656" s="544" t="s">
        <v>3576</v>
      </c>
      <c r="Q656" s="529" t="s">
        <v>5618</v>
      </c>
      <c r="R656" s="535" t="s">
        <v>1454</v>
      </c>
      <c r="S656" s="535" t="s">
        <v>557</v>
      </c>
      <c r="T656" s="523" t="s">
        <v>2253</v>
      </c>
      <c r="U656" s="535"/>
      <c r="V656" s="552">
        <v>44530</v>
      </c>
      <c r="W656" s="536"/>
      <c r="X656" s="537"/>
      <c r="Y656" s="537"/>
      <c r="Z656" s="546" t="s">
        <v>1405</v>
      </c>
      <c r="AA656" s="546"/>
      <c r="AB656" s="702">
        <v>765.6</v>
      </c>
      <c r="AC656" s="600">
        <v>466</v>
      </c>
    </row>
    <row r="657" spans="1:29" ht="189" x14ac:dyDescent="0.2">
      <c r="A657" s="662" t="str">
        <f>CONCATENATE(MUEBLES2[[#This Row],[No..]],"-",MUEBLES2[[#This Row],[No. Area ]],"-",MUEBLES2[[#This Row],[No. Del Bien ]],"-",MUEBLES2[[#This Row],[No. Consecutivo del Bien ]],"-",MUEBLES2[[#This Row],[No. de inventario]])</f>
        <v>01-09-093-007-0652</v>
      </c>
      <c r="B657" s="495"/>
      <c r="C657" s="522" t="s">
        <v>7375</v>
      </c>
      <c r="D657" s="494" t="s">
        <v>4060</v>
      </c>
      <c r="E657" s="522" t="str">
        <f>VLOOKUP(MUEBLES2[[#This Row],[No..]],EDIFICIOS[],2,FALSE)</f>
        <v>PALACIO MUNICIPAL</v>
      </c>
      <c r="F657" s="522" t="str">
        <f>VLOOKUP(MUEBLES2[[#This Row],[No..]],EDIFICIOS[],3,FALSE)</f>
        <v>PALACIO MUNICIPAL, S/N, COLONIA CENTRO</v>
      </c>
      <c r="G657" s="506" t="s">
        <v>4072</v>
      </c>
      <c r="H657" s="523" t="str">
        <f>VLOOKUP(MUEBLES2[[#This Row],[No. Area ]],AREAS[],2,FALSE)</f>
        <v xml:space="preserve">INSTANCIA MUNICIPAL PARA EL DESARROLLO DE LAS MUJERES </v>
      </c>
      <c r="I657" s="506" t="str">
        <f>VLOOKUP(MUEBLES2[[#This Row],[No. Area ]],AREAS[],5,FALSE)</f>
        <v>C. ELVIA GÓMEZ TINO</v>
      </c>
      <c r="J657" s="496">
        <v>117</v>
      </c>
      <c r="K657" s="506" t="str">
        <f>VLOOKUP(MUEBLES2[[#This Row],[Núm. De nomina]],PERSONAL[],2,FALSE)</f>
        <v>C. ELVIA GÓMEZ TINO</v>
      </c>
      <c r="L657" s="523" t="str">
        <f>VLOOKUP(MUEBLES2[[#This Row],[Núm. De nomina]],PERSONAL[],3,FALSE)</f>
        <v>TITULAR</v>
      </c>
      <c r="M657" s="494" t="s">
        <v>4784</v>
      </c>
      <c r="N657" s="529" t="s">
        <v>4698</v>
      </c>
      <c r="O657" s="497" t="str">
        <f>VLOOKUP(MUEBLES2[[#This Row],[No. Del Bien ]],BIENES[],2,FALSE)</f>
        <v>DESARMADORES (JUEGO)</v>
      </c>
      <c r="P657" s="544" t="s">
        <v>3577</v>
      </c>
      <c r="Q657" s="529" t="s">
        <v>5619</v>
      </c>
      <c r="R657" s="535" t="s">
        <v>1454</v>
      </c>
      <c r="S657" s="535" t="s">
        <v>557</v>
      </c>
      <c r="T657" s="523" t="s">
        <v>2254</v>
      </c>
      <c r="U657" s="535"/>
      <c r="V657" s="552">
        <v>44530</v>
      </c>
      <c r="W657" s="536"/>
      <c r="X657" s="537"/>
      <c r="Y657" s="537"/>
      <c r="Z657" s="546" t="s">
        <v>1405</v>
      </c>
      <c r="AA657" s="546"/>
      <c r="AB657" s="702">
        <v>765.6</v>
      </c>
      <c r="AC657" s="600">
        <v>466</v>
      </c>
    </row>
    <row r="658" spans="1:29" ht="189" x14ac:dyDescent="0.2">
      <c r="A658" s="662" t="str">
        <f>CONCATENATE(MUEBLES2[[#This Row],[No..]],"-",MUEBLES2[[#This Row],[No. Area ]],"-",MUEBLES2[[#This Row],[No. Del Bien ]],"-",MUEBLES2[[#This Row],[No. Consecutivo del Bien ]],"-",MUEBLES2[[#This Row],[No. de inventario]])</f>
        <v>01-09-214-001-0653</v>
      </c>
      <c r="B658" s="495"/>
      <c r="C658" s="522" t="s">
        <v>7376</v>
      </c>
      <c r="D658" s="494" t="s">
        <v>4060</v>
      </c>
      <c r="E658" s="522" t="str">
        <f>VLOOKUP(MUEBLES2[[#This Row],[No..]],EDIFICIOS[],2,FALSE)</f>
        <v>PALACIO MUNICIPAL</v>
      </c>
      <c r="F658" s="522" t="str">
        <f>VLOOKUP(MUEBLES2[[#This Row],[No..]],EDIFICIOS[],3,FALSE)</f>
        <v>PALACIO MUNICIPAL, S/N, COLONIA CENTRO</v>
      </c>
      <c r="G658" s="506" t="s">
        <v>4072</v>
      </c>
      <c r="H658" s="523" t="str">
        <f>VLOOKUP(MUEBLES2[[#This Row],[No. Area ]],AREAS[],2,FALSE)</f>
        <v xml:space="preserve">INSTANCIA MUNICIPAL PARA EL DESARROLLO DE LAS MUJERES </v>
      </c>
      <c r="I658" s="506" t="str">
        <f>VLOOKUP(MUEBLES2[[#This Row],[No. Area ]],AREAS[],5,FALSE)</f>
        <v>C. ELVIA GÓMEZ TINO</v>
      </c>
      <c r="J658" s="496">
        <v>117</v>
      </c>
      <c r="K658" s="506" t="str">
        <f>VLOOKUP(MUEBLES2[[#This Row],[Núm. De nomina]],PERSONAL[],2,FALSE)</f>
        <v>C. ELVIA GÓMEZ TINO</v>
      </c>
      <c r="L658" s="523" t="str">
        <f>VLOOKUP(MUEBLES2[[#This Row],[Núm. De nomina]],PERSONAL[],3,FALSE)</f>
        <v>TITULAR</v>
      </c>
      <c r="M658" s="494" t="s">
        <v>4847</v>
      </c>
      <c r="N658" s="529" t="s">
        <v>4692</v>
      </c>
      <c r="O658" s="497" t="str">
        <f>VLOOKUP(MUEBLES2[[#This Row],[No. Del Bien ]],BIENES[],2,FALSE)</f>
        <v>NAVAJA</v>
      </c>
      <c r="P658" s="544" t="s">
        <v>2255</v>
      </c>
      <c r="Q658" s="529" t="s">
        <v>5620</v>
      </c>
      <c r="R658" s="535" t="s">
        <v>204</v>
      </c>
      <c r="S658" s="535" t="s">
        <v>557</v>
      </c>
      <c r="T658" s="523" t="s">
        <v>2257</v>
      </c>
      <c r="U658" s="535"/>
      <c r="V658" s="552">
        <v>44530</v>
      </c>
      <c r="W658" s="536"/>
      <c r="X658" s="537"/>
      <c r="Y658" s="537"/>
      <c r="Z658" s="546" t="s">
        <v>1405</v>
      </c>
      <c r="AA658" s="546"/>
      <c r="AB658" s="702">
        <v>371.2</v>
      </c>
      <c r="AC658" s="600">
        <v>466</v>
      </c>
    </row>
    <row r="659" spans="1:29" ht="189" x14ac:dyDescent="0.2">
      <c r="A659" s="662" t="str">
        <f>CONCATENATE(MUEBLES2[[#This Row],[No..]],"-",MUEBLES2[[#This Row],[No. Area ]],"-",MUEBLES2[[#This Row],[No. Del Bien ]],"-",MUEBLES2[[#This Row],[No. Consecutivo del Bien ]],"-",MUEBLES2[[#This Row],[No. de inventario]])</f>
        <v>01-09-214-002-0654</v>
      </c>
      <c r="B659" s="495"/>
      <c r="C659" s="522" t="s">
        <v>7377</v>
      </c>
      <c r="D659" s="494" t="s">
        <v>4060</v>
      </c>
      <c r="E659" s="522" t="str">
        <f>VLOOKUP(MUEBLES2[[#This Row],[No..]],EDIFICIOS[],2,FALSE)</f>
        <v>PALACIO MUNICIPAL</v>
      </c>
      <c r="F659" s="522" t="str">
        <f>VLOOKUP(MUEBLES2[[#This Row],[No..]],EDIFICIOS[],3,FALSE)</f>
        <v>PALACIO MUNICIPAL, S/N, COLONIA CENTRO</v>
      </c>
      <c r="G659" s="506" t="s">
        <v>4072</v>
      </c>
      <c r="H659" s="523" t="str">
        <f>VLOOKUP(MUEBLES2[[#This Row],[No. Area ]],AREAS[],2,FALSE)</f>
        <v xml:space="preserve">INSTANCIA MUNICIPAL PARA EL DESARROLLO DE LAS MUJERES </v>
      </c>
      <c r="I659" s="506" t="str">
        <f>VLOOKUP(MUEBLES2[[#This Row],[No. Area ]],AREAS[],5,FALSE)</f>
        <v>C. ELVIA GÓMEZ TINO</v>
      </c>
      <c r="J659" s="496">
        <v>117</v>
      </c>
      <c r="K659" s="506" t="str">
        <f>VLOOKUP(MUEBLES2[[#This Row],[Núm. De nomina]],PERSONAL[],2,FALSE)</f>
        <v>C. ELVIA GÓMEZ TINO</v>
      </c>
      <c r="L659" s="523" t="str">
        <f>VLOOKUP(MUEBLES2[[#This Row],[Núm. De nomina]],PERSONAL[],3,FALSE)</f>
        <v>TITULAR</v>
      </c>
      <c r="M659" s="494" t="s">
        <v>4847</v>
      </c>
      <c r="N659" s="529" t="s">
        <v>4693</v>
      </c>
      <c r="O659" s="497" t="str">
        <f>VLOOKUP(MUEBLES2[[#This Row],[No. Del Bien ]],BIENES[],2,FALSE)</f>
        <v>NAVAJA</v>
      </c>
      <c r="P659" s="544" t="s">
        <v>2256</v>
      </c>
      <c r="Q659" s="529" t="s">
        <v>5621</v>
      </c>
      <c r="R659" s="535" t="s">
        <v>204</v>
      </c>
      <c r="S659" s="535" t="s">
        <v>557</v>
      </c>
      <c r="T659" s="523" t="s">
        <v>2258</v>
      </c>
      <c r="U659" s="535"/>
      <c r="V659" s="552">
        <v>44530</v>
      </c>
      <c r="W659" s="536"/>
      <c r="X659" s="537"/>
      <c r="Y659" s="537"/>
      <c r="Z659" s="546" t="s">
        <v>1405</v>
      </c>
      <c r="AA659" s="546"/>
      <c r="AB659" s="702">
        <v>371.2</v>
      </c>
      <c r="AC659" s="600">
        <v>466</v>
      </c>
    </row>
    <row r="660" spans="1:29" ht="189" x14ac:dyDescent="0.2">
      <c r="A660" s="662" t="str">
        <f>CONCATENATE(MUEBLES2[[#This Row],[No..]],"-",MUEBLES2[[#This Row],[No. Area ]],"-",MUEBLES2[[#This Row],[No. Del Bien ]],"-",MUEBLES2[[#This Row],[No. Consecutivo del Bien ]],"-",MUEBLES2[[#This Row],[No. de inventario]])</f>
        <v>01-09-132-004-0655</v>
      </c>
      <c r="B660" s="495"/>
      <c r="C660" s="522" t="s">
        <v>7378</v>
      </c>
      <c r="D660" s="494" t="s">
        <v>4060</v>
      </c>
      <c r="E660" s="522" t="str">
        <f>VLOOKUP(MUEBLES2[[#This Row],[No..]],EDIFICIOS[],2,FALSE)</f>
        <v>PALACIO MUNICIPAL</v>
      </c>
      <c r="F660" s="522" t="str">
        <f>VLOOKUP(MUEBLES2[[#This Row],[No..]],EDIFICIOS[],3,FALSE)</f>
        <v>PALACIO MUNICIPAL, S/N, COLONIA CENTRO</v>
      </c>
      <c r="G660" s="506" t="s">
        <v>4072</v>
      </c>
      <c r="H660" s="523" t="str">
        <f>VLOOKUP(MUEBLES2[[#This Row],[No. Area ]],AREAS[],2,FALSE)</f>
        <v xml:space="preserve">INSTANCIA MUNICIPAL PARA EL DESARROLLO DE LAS MUJERES </v>
      </c>
      <c r="I660" s="506" t="str">
        <f>VLOOKUP(MUEBLES2[[#This Row],[No. Area ]],AREAS[],5,FALSE)</f>
        <v>C. ELVIA GÓMEZ TINO</v>
      </c>
      <c r="J660" s="496">
        <v>117</v>
      </c>
      <c r="K660" s="506" t="str">
        <f>VLOOKUP(MUEBLES2[[#This Row],[Núm. De nomina]],PERSONAL[],2,FALSE)</f>
        <v>C. ELVIA GÓMEZ TINO</v>
      </c>
      <c r="L660" s="523" t="str">
        <f>VLOOKUP(MUEBLES2[[#This Row],[Núm. De nomina]],PERSONAL[],3,FALSE)</f>
        <v>TITULAR</v>
      </c>
      <c r="M660" s="494" t="s">
        <v>4390</v>
      </c>
      <c r="N660" s="529" t="s">
        <v>4695</v>
      </c>
      <c r="O660" s="497" t="str">
        <f>VLOOKUP(MUEBLES2[[#This Row],[No. Del Bien ]],BIENES[],2,FALSE)</f>
        <v>FLEXÓMETRO</v>
      </c>
      <c r="P660" s="544" t="s">
        <v>2259</v>
      </c>
      <c r="Q660" s="529" t="s">
        <v>5622</v>
      </c>
      <c r="R660" s="535" t="s">
        <v>1454</v>
      </c>
      <c r="S660" s="535" t="s">
        <v>557</v>
      </c>
      <c r="T660" s="523" t="s">
        <v>2261</v>
      </c>
      <c r="U660" s="535"/>
      <c r="V660" s="552">
        <v>44530</v>
      </c>
      <c r="W660" s="536"/>
      <c r="X660" s="537"/>
      <c r="Y660" s="537"/>
      <c r="Z660" s="546" t="s">
        <v>1405</v>
      </c>
      <c r="AA660" s="546"/>
      <c r="AB660" s="702">
        <v>255.2</v>
      </c>
      <c r="AC660" s="600">
        <v>466</v>
      </c>
    </row>
    <row r="661" spans="1:29" ht="189" x14ac:dyDescent="0.2">
      <c r="A661" s="662" t="str">
        <f>CONCATENATE(MUEBLES2[[#This Row],[No..]],"-",MUEBLES2[[#This Row],[No. Area ]],"-",MUEBLES2[[#This Row],[No. Del Bien ]],"-",MUEBLES2[[#This Row],[No. Consecutivo del Bien ]],"-",MUEBLES2[[#This Row],[No. de inventario]])</f>
        <v>01-09-132-005-0656</v>
      </c>
      <c r="B661" s="495"/>
      <c r="C661" s="522" t="s">
        <v>7379</v>
      </c>
      <c r="D661" s="494" t="s">
        <v>4060</v>
      </c>
      <c r="E661" s="522" t="str">
        <f>VLOOKUP(MUEBLES2[[#This Row],[No..]],EDIFICIOS[],2,FALSE)</f>
        <v>PALACIO MUNICIPAL</v>
      </c>
      <c r="F661" s="522" t="str">
        <f>VLOOKUP(MUEBLES2[[#This Row],[No..]],EDIFICIOS[],3,FALSE)</f>
        <v>PALACIO MUNICIPAL, S/N, COLONIA CENTRO</v>
      </c>
      <c r="G661" s="506" t="s">
        <v>4072</v>
      </c>
      <c r="H661" s="523" t="str">
        <f>VLOOKUP(MUEBLES2[[#This Row],[No. Area ]],AREAS[],2,FALSE)</f>
        <v xml:space="preserve">INSTANCIA MUNICIPAL PARA EL DESARROLLO DE LAS MUJERES </v>
      </c>
      <c r="I661" s="506" t="str">
        <f>VLOOKUP(MUEBLES2[[#This Row],[No. Area ]],AREAS[],5,FALSE)</f>
        <v>C. ELVIA GÓMEZ TINO</v>
      </c>
      <c r="J661" s="496">
        <v>117</v>
      </c>
      <c r="K661" s="506" t="str">
        <f>VLOOKUP(MUEBLES2[[#This Row],[Núm. De nomina]],PERSONAL[],2,FALSE)</f>
        <v>C. ELVIA GÓMEZ TINO</v>
      </c>
      <c r="L661" s="523" t="str">
        <f>VLOOKUP(MUEBLES2[[#This Row],[Núm. De nomina]],PERSONAL[],3,FALSE)</f>
        <v>TITULAR</v>
      </c>
      <c r="M661" s="494" t="s">
        <v>4390</v>
      </c>
      <c r="N661" s="529" t="s">
        <v>4696</v>
      </c>
      <c r="O661" s="497" t="str">
        <f>VLOOKUP(MUEBLES2[[#This Row],[No. Del Bien ]],BIENES[],2,FALSE)</f>
        <v>FLEXÓMETRO</v>
      </c>
      <c r="P661" s="544" t="s">
        <v>2260</v>
      </c>
      <c r="Q661" s="529" t="s">
        <v>5623</v>
      </c>
      <c r="R661" s="535" t="s">
        <v>1454</v>
      </c>
      <c r="S661" s="535" t="s">
        <v>557</v>
      </c>
      <c r="T661" s="523" t="s">
        <v>2262</v>
      </c>
      <c r="U661" s="535"/>
      <c r="V661" s="552">
        <v>44530</v>
      </c>
      <c r="W661" s="536"/>
      <c r="X661" s="537"/>
      <c r="Y661" s="537"/>
      <c r="Z661" s="546" t="s">
        <v>1405</v>
      </c>
      <c r="AA661" s="546"/>
      <c r="AB661" s="702">
        <v>255.2</v>
      </c>
      <c r="AC661" s="600">
        <v>466</v>
      </c>
    </row>
    <row r="662" spans="1:29" ht="189" x14ac:dyDescent="0.2">
      <c r="A662" s="662" t="str">
        <f>CONCATENATE(MUEBLES2[[#This Row],[No..]],"-",MUEBLES2[[#This Row],[No. Area ]],"-",MUEBLES2[[#This Row],[No. Del Bien ]],"-",MUEBLES2[[#This Row],[No. Consecutivo del Bien ]],"-",MUEBLES2[[#This Row],[No. de inventario]])</f>
        <v>01-09-014-003-0657</v>
      </c>
      <c r="B662" s="495"/>
      <c r="C662" s="522" t="s">
        <v>7380</v>
      </c>
      <c r="D662" s="494" t="s">
        <v>4060</v>
      </c>
      <c r="E662" s="522" t="str">
        <f>VLOOKUP(MUEBLES2[[#This Row],[No..]],EDIFICIOS[],2,FALSE)</f>
        <v>PALACIO MUNICIPAL</v>
      </c>
      <c r="F662" s="522" t="str">
        <f>VLOOKUP(MUEBLES2[[#This Row],[No..]],EDIFICIOS[],3,FALSE)</f>
        <v>PALACIO MUNICIPAL, S/N, COLONIA CENTRO</v>
      </c>
      <c r="G662" s="506" t="s">
        <v>4072</v>
      </c>
      <c r="H662" s="523" t="str">
        <f>VLOOKUP(MUEBLES2[[#This Row],[No. Area ]],AREAS[],2,FALSE)</f>
        <v xml:space="preserve">INSTANCIA MUNICIPAL PARA EL DESARROLLO DE LAS MUJERES </v>
      </c>
      <c r="I662" s="506" t="str">
        <f>VLOOKUP(MUEBLES2[[#This Row],[No. Area ]],AREAS[],5,FALSE)</f>
        <v>C. ELVIA GÓMEZ TINO</v>
      </c>
      <c r="J662" s="496">
        <v>117</v>
      </c>
      <c r="K662" s="506" t="str">
        <f>VLOOKUP(MUEBLES2[[#This Row],[Núm. De nomina]],PERSONAL[],2,FALSE)</f>
        <v>C. ELVIA GÓMEZ TINO</v>
      </c>
      <c r="L662" s="523" t="str">
        <f>VLOOKUP(MUEBLES2[[#This Row],[Núm. De nomina]],PERSONAL[],3,FALSE)</f>
        <v>TITULAR</v>
      </c>
      <c r="M662" s="494" t="s">
        <v>4705</v>
      </c>
      <c r="N662" s="529" t="s">
        <v>4694</v>
      </c>
      <c r="O662" s="497" t="str">
        <f>VLOOKUP(MUEBLES2[[#This Row],[No. Del Bien ]],BIENES[],2,FALSE)</f>
        <v>ARCO DE SEGUETA</v>
      </c>
      <c r="P662" s="544" t="s">
        <v>2263</v>
      </c>
      <c r="Q662" s="529" t="s">
        <v>5624</v>
      </c>
      <c r="R662" s="535" t="s">
        <v>1454</v>
      </c>
      <c r="S662" s="535" t="s">
        <v>557</v>
      </c>
      <c r="T662" s="523" t="s">
        <v>2265</v>
      </c>
      <c r="U662" s="535"/>
      <c r="V662" s="552">
        <v>44530</v>
      </c>
      <c r="W662" s="536"/>
      <c r="X662" s="537"/>
      <c r="Y662" s="537"/>
      <c r="Z662" s="546" t="s">
        <v>1405</v>
      </c>
      <c r="AA662" s="546"/>
      <c r="AB662" s="702">
        <v>269.56</v>
      </c>
      <c r="AC662" s="600">
        <v>466</v>
      </c>
    </row>
    <row r="663" spans="1:29" ht="189" x14ac:dyDescent="0.2">
      <c r="A663" s="662" t="str">
        <f>CONCATENATE(MUEBLES2[[#This Row],[No..]],"-",MUEBLES2[[#This Row],[No. Area ]],"-",MUEBLES2[[#This Row],[No. Del Bien ]],"-",MUEBLES2[[#This Row],[No. Consecutivo del Bien ]],"-",MUEBLES2[[#This Row],[No. de inventario]])</f>
        <v>01-09-014-004-0658</v>
      </c>
      <c r="B663" s="495"/>
      <c r="C663" s="522" t="s">
        <v>7381</v>
      </c>
      <c r="D663" s="494" t="s">
        <v>4060</v>
      </c>
      <c r="E663" s="522" t="str">
        <f>VLOOKUP(MUEBLES2[[#This Row],[No..]],EDIFICIOS[],2,FALSE)</f>
        <v>PALACIO MUNICIPAL</v>
      </c>
      <c r="F663" s="522" t="str">
        <f>VLOOKUP(MUEBLES2[[#This Row],[No..]],EDIFICIOS[],3,FALSE)</f>
        <v>PALACIO MUNICIPAL, S/N, COLONIA CENTRO</v>
      </c>
      <c r="G663" s="506" t="s">
        <v>4072</v>
      </c>
      <c r="H663" s="523" t="str">
        <f>VLOOKUP(MUEBLES2[[#This Row],[No. Area ]],AREAS[],2,FALSE)</f>
        <v xml:space="preserve">INSTANCIA MUNICIPAL PARA EL DESARROLLO DE LAS MUJERES </v>
      </c>
      <c r="I663" s="506" t="str">
        <f>VLOOKUP(MUEBLES2[[#This Row],[No. Area ]],AREAS[],5,FALSE)</f>
        <v>C. ELVIA GÓMEZ TINO</v>
      </c>
      <c r="J663" s="496">
        <v>117</v>
      </c>
      <c r="K663" s="506" t="str">
        <f>VLOOKUP(MUEBLES2[[#This Row],[Núm. De nomina]],PERSONAL[],2,FALSE)</f>
        <v>C. ELVIA GÓMEZ TINO</v>
      </c>
      <c r="L663" s="523" t="str">
        <f>VLOOKUP(MUEBLES2[[#This Row],[Núm. De nomina]],PERSONAL[],3,FALSE)</f>
        <v>TITULAR</v>
      </c>
      <c r="M663" s="494" t="s">
        <v>4705</v>
      </c>
      <c r="N663" s="529" t="s">
        <v>4695</v>
      </c>
      <c r="O663" s="497" t="str">
        <f>VLOOKUP(MUEBLES2[[#This Row],[No. Del Bien ]],BIENES[],2,FALSE)</f>
        <v>ARCO DE SEGUETA</v>
      </c>
      <c r="P663" s="544" t="s">
        <v>2264</v>
      </c>
      <c r="Q663" s="529" t="s">
        <v>5625</v>
      </c>
      <c r="R663" s="535" t="s">
        <v>1454</v>
      </c>
      <c r="S663" s="535" t="s">
        <v>557</v>
      </c>
      <c r="T663" s="523" t="s">
        <v>2266</v>
      </c>
      <c r="U663" s="535"/>
      <c r="V663" s="552">
        <v>44530</v>
      </c>
      <c r="W663" s="536"/>
      <c r="X663" s="537"/>
      <c r="Y663" s="537"/>
      <c r="Z663" s="546" t="s">
        <v>1405</v>
      </c>
      <c r="AA663" s="546"/>
      <c r="AB663" s="702">
        <v>269.56</v>
      </c>
      <c r="AC663" s="600">
        <v>466</v>
      </c>
    </row>
    <row r="664" spans="1:29" ht="189" x14ac:dyDescent="0.2">
      <c r="A664" s="662" t="str">
        <f>CONCATENATE(MUEBLES2[[#This Row],[No..]],"-",MUEBLES2[[#This Row],[No. Area ]],"-",MUEBLES2[[#This Row],[No. Del Bien ]],"-",MUEBLES2[[#This Row],[No. Consecutivo del Bien ]],"-",MUEBLES2[[#This Row],[No. de inventario]])</f>
        <v>01-09-177-001-0659</v>
      </c>
      <c r="B664" s="495"/>
      <c r="C664" s="522" t="s">
        <v>7382</v>
      </c>
      <c r="D664" s="494" t="s">
        <v>4060</v>
      </c>
      <c r="E664" s="522" t="str">
        <f>VLOOKUP(MUEBLES2[[#This Row],[No..]],EDIFICIOS[],2,FALSE)</f>
        <v>PALACIO MUNICIPAL</v>
      </c>
      <c r="F664" s="522" t="str">
        <f>VLOOKUP(MUEBLES2[[#This Row],[No..]],EDIFICIOS[],3,FALSE)</f>
        <v>PALACIO MUNICIPAL, S/N, COLONIA CENTRO</v>
      </c>
      <c r="G664" s="506" t="s">
        <v>4072</v>
      </c>
      <c r="H664" s="523" t="str">
        <f>VLOOKUP(MUEBLES2[[#This Row],[No. Area ]],AREAS[],2,FALSE)</f>
        <v xml:space="preserve">INSTANCIA MUNICIPAL PARA EL DESARROLLO DE LAS MUJERES </v>
      </c>
      <c r="I664" s="506" t="str">
        <f>VLOOKUP(MUEBLES2[[#This Row],[No. Area ]],AREAS[],5,FALSE)</f>
        <v>C. ELVIA GÓMEZ TINO</v>
      </c>
      <c r="J664" s="496">
        <v>117</v>
      </c>
      <c r="K664" s="506" t="str">
        <f>VLOOKUP(MUEBLES2[[#This Row],[Núm. De nomina]],PERSONAL[],2,FALSE)</f>
        <v>C. ELVIA GÓMEZ TINO</v>
      </c>
      <c r="L664" s="523" t="str">
        <f>VLOOKUP(MUEBLES2[[#This Row],[Núm. De nomina]],PERSONAL[],3,FALSE)</f>
        <v>TITULAR</v>
      </c>
      <c r="M664" s="494" t="s">
        <v>4804</v>
      </c>
      <c r="N664" s="529" t="s">
        <v>4692</v>
      </c>
      <c r="O664" s="497" t="str">
        <f>VLOOKUP(MUEBLES2[[#This Row],[No. Del Bien ]],BIENES[],2,FALSE)</f>
        <v>LINTERNA</v>
      </c>
      <c r="P664" s="544" t="s">
        <v>2267</v>
      </c>
      <c r="Q664" s="529" t="s">
        <v>5626</v>
      </c>
      <c r="R664" s="535" t="s">
        <v>1454</v>
      </c>
      <c r="S664" s="535" t="s">
        <v>557</v>
      </c>
      <c r="T664" s="523" t="s">
        <v>2269</v>
      </c>
      <c r="U664" s="535"/>
      <c r="V664" s="552">
        <v>44530</v>
      </c>
      <c r="W664" s="536"/>
      <c r="X664" s="537"/>
      <c r="Y664" s="537"/>
      <c r="Z664" s="546" t="s">
        <v>1405</v>
      </c>
      <c r="AA664" s="546"/>
      <c r="AB664" s="702">
        <v>450.08</v>
      </c>
      <c r="AC664" s="600">
        <v>466</v>
      </c>
    </row>
    <row r="665" spans="1:29" ht="189" x14ac:dyDescent="0.2">
      <c r="A665" s="662" t="str">
        <f>CONCATENATE(MUEBLES2[[#This Row],[No..]],"-",MUEBLES2[[#This Row],[No. Area ]],"-",MUEBLES2[[#This Row],[No. Del Bien ]],"-",MUEBLES2[[#This Row],[No. Consecutivo del Bien ]],"-",MUEBLES2[[#This Row],[No. de inventario]])</f>
        <v>01-09-177-002-0660</v>
      </c>
      <c r="B665" s="495"/>
      <c r="C665" s="522" t="s">
        <v>7383</v>
      </c>
      <c r="D665" s="494" t="s">
        <v>4060</v>
      </c>
      <c r="E665" s="522" t="str">
        <f>VLOOKUP(MUEBLES2[[#This Row],[No..]],EDIFICIOS[],2,FALSE)</f>
        <v>PALACIO MUNICIPAL</v>
      </c>
      <c r="F665" s="522" t="str">
        <f>VLOOKUP(MUEBLES2[[#This Row],[No..]],EDIFICIOS[],3,FALSE)</f>
        <v>PALACIO MUNICIPAL, S/N, COLONIA CENTRO</v>
      </c>
      <c r="G665" s="506" t="s">
        <v>4072</v>
      </c>
      <c r="H665" s="523" t="str">
        <f>VLOOKUP(MUEBLES2[[#This Row],[No. Area ]],AREAS[],2,FALSE)</f>
        <v xml:space="preserve">INSTANCIA MUNICIPAL PARA EL DESARROLLO DE LAS MUJERES </v>
      </c>
      <c r="I665" s="506" t="str">
        <f>VLOOKUP(MUEBLES2[[#This Row],[No. Area ]],AREAS[],5,FALSE)</f>
        <v>C. ELVIA GÓMEZ TINO</v>
      </c>
      <c r="J665" s="496">
        <v>117</v>
      </c>
      <c r="K665" s="506" t="str">
        <f>VLOOKUP(MUEBLES2[[#This Row],[Núm. De nomina]],PERSONAL[],2,FALSE)</f>
        <v>C. ELVIA GÓMEZ TINO</v>
      </c>
      <c r="L665" s="523" t="str">
        <f>VLOOKUP(MUEBLES2[[#This Row],[Núm. De nomina]],PERSONAL[],3,FALSE)</f>
        <v>TITULAR</v>
      </c>
      <c r="M665" s="494" t="s">
        <v>4804</v>
      </c>
      <c r="N665" s="529" t="s">
        <v>4693</v>
      </c>
      <c r="O665" s="497" t="str">
        <f>VLOOKUP(MUEBLES2[[#This Row],[No. Del Bien ]],BIENES[],2,FALSE)</f>
        <v>LINTERNA</v>
      </c>
      <c r="P665" s="544" t="s">
        <v>2268</v>
      </c>
      <c r="Q665" s="529" t="s">
        <v>5627</v>
      </c>
      <c r="R665" s="535" t="s">
        <v>1454</v>
      </c>
      <c r="S665" s="535" t="s">
        <v>557</v>
      </c>
      <c r="T665" s="523" t="s">
        <v>2270</v>
      </c>
      <c r="U665" s="535"/>
      <c r="V665" s="552">
        <v>44530</v>
      </c>
      <c r="W665" s="536"/>
      <c r="X665" s="537"/>
      <c r="Y665" s="537"/>
      <c r="Z665" s="546" t="s">
        <v>1405</v>
      </c>
      <c r="AA665" s="546"/>
      <c r="AB665" s="702">
        <v>450.08</v>
      </c>
      <c r="AC665" s="600">
        <v>466</v>
      </c>
    </row>
    <row r="666" spans="1:29" ht="189" x14ac:dyDescent="0.2">
      <c r="A666" s="662" t="str">
        <f>CONCATENATE(MUEBLES2[[#This Row],[No..]],"-",MUEBLES2[[#This Row],[No. Area ]],"-",MUEBLES2[[#This Row],[No. Del Bien ]],"-",MUEBLES2[[#This Row],[No. Consecutivo del Bien ]],"-",MUEBLES2[[#This Row],[No. de inventario]])</f>
        <v>01-09-047-001-0661</v>
      </c>
      <c r="B666" s="495"/>
      <c r="C666" s="522" t="s">
        <v>7384</v>
      </c>
      <c r="D666" s="494" t="s">
        <v>4060</v>
      </c>
      <c r="E666" s="522" t="str">
        <f>VLOOKUP(MUEBLES2[[#This Row],[No..]],EDIFICIOS[],2,FALSE)</f>
        <v>PALACIO MUNICIPAL</v>
      </c>
      <c r="F666" s="522" t="str">
        <f>VLOOKUP(MUEBLES2[[#This Row],[No..]],EDIFICIOS[],3,FALSE)</f>
        <v>PALACIO MUNICIPAL, S/N, COLONIA CENTRO</v>
      </c>
      <c r="G666" s="506" t="s">
        <v>4072</v>
      </c>
      <c r="H666" s="523" t="str">
        <f>VLOOKUP(MUEBLES2[[#This Row],[No. Area ]],AREAS[],2,FALSE)</f>
        <v xml:space="preserve">INSTANCIA MUNICIPAL PARA EL DESARROLLO DE LAS MUJERES </v>
      </c>
      <c r="I666" s="506" t="str">
        <f>VLOOKUP(MUEBLES2[[#This Row],[No. Area ]],AREAS[],5,FALSE)</f>
        <v>C. ELVIA GÓMEZ TINO</v>
      </c>
      <c r="J666" s="496">
        <v>117</v>
      </c>
      <c r="K666" s="506" t="str">
        <f>VLOOKUP(MUEBLES2[[#This Row],[Núm. De nomina]],PERSONAL[],2,FALSE)</f>
        <v>C. ELVIA GÓMEZ TINO</v>
      </c>
      <c r="L666" s="523" t="str">
        <f>VLOOKUP(MUEBLES2[[#This Row],[Núm. De nomina]],PERSONAL[],3,FALSE)</f>
        <v>TITULAR</v>
      </c>
      <c r="M666" s="494" t="s">
        <v>4738</v>
      </c>
      <c r="N666" s="529" t="s">
        <v>4692</v>
      </c>
      <c r="O666" s="497" t="str">
        <f>VLOOKUP(MUEBLES2[[#This Row],[No. Del Bien ]],BIENES[],2,FALSE)</f>
        <v>CAJA PARA GUARDAR HERRAMIENTA</v>
      </c>
      <c r="P666" s="544" t="s">
        <v>2279</v>
      </c>
      <c r="Q666" s="529" t="s">
        <v>5628</v>
      </c>
      <c r="R666" s="535" t="s">
        <v>1454</v>
      </c>
      <c r="S666" s="535" t="s">
        <v>557</v>
      </c>
      <c r="T666" s="523" t="s">
        <v>2281</v>
      </c>
      <c r="U666" s="535"/>
      <c r="V666" s="552">
        <v>44530</v>
      </c>
      <c r="W666" s="536"/>
      <c r="X666" s="537"/>
      <c r="Y666" s="537"/>
      <c r="Z666" s="546" t="s">
        <v>1405</v>
      </c>
      <c r="AA666" s="546"/>
      <c r="AB666" s="702">
        <v>603.20000000000005</v>
      </c>
      <c r="AC666" s="600">
        <v>466</v>
      </c>
    </row>
    <row r="667" spans="1:29" ht="189" x14ac:dyDescent="0.2">
      <c r="A667" s="662" t="str">
        <f>CONCATENATE(MUEBLES2[[#This Row],[No..]],"-",MUEBLES2[[#This Row],[No. Area ]],"-",MUEBLES2[[#This Row],[No. Del Bien ]],"-",MUEBLES2[[#This Row],[No. Consecutivo del Bien ]],"-",MUEBLES2[[#This Row],[No. de inventario]])</f>
        <v>01-09-047-002-0662</v>
      </c>
      <c r="B667" s="495"/>
      <c r="C667" s="522" t="s">
        <v>7385</v>
      </c>
      <c r="D667" s="494" t="s">
        <v>4060</v>
      </c>
      <c r="E667" s="522" t="str">
        <f>VLOOKUP(MUEBLES2[[#This Row],[No..]],EDIFICIOS[],2,FALSE)</f>
        <v>PALACIO MUNICIPAL</v>
      </c>
      <c r="F667" s="522" t="str">
        <f>VLOOKUP(MUEBLES2[[#This Row],[No..]],EDIFICIOS[],3,FALSE)</f>
        <v>PALACIO MUNICIPAL, S/N, COLONIA CENTRO</v>
      </c>
      <c r="G667" s="506" t="s">
        <v>4072</v>
      </c>
      <c r="H667" s="523" t="str">
        <f>VLOOKUP(MUEBLES2[[#This Row],[No. Area ]],AREAS[],2,FALSE)</f>
        <v xml:space="preserve">INSTANCIA MUNICIPAL PARA EL DESARROLLO DE LAS MUJERES </v>
      </c>
      <c r="I667" s="506" t="str">
        <f>VLOOKUP(MUEBLES2[[#This Row],[No. Area ]],AREAS[],5,FALSE)</f>
        <v>C. ELVIA GÓMEZ TINO</v>
      </c>
      <c r="J667" s="496">
        <v>117</v>
      </c>
      <c r="K667" s="506" t="str">
        <f>VLOOKUP(MUEBLES2[[#This Row],[Núm. De nomina]],PERSONAL[],2,FALSE)</f>
        <v>C. ELVIA GÓMEZ TINO</v>
      </c>
      <c r="L667" s="523" t="str">
        <f>VLOOKUP(MUEBLES2[[#This Row],[Núm. De nomina]],PERSONAL[],3,FALSE)</f>
        <v>TITULAR</v>
      </c>
      <c r="M667" s="494" t="s">
        <v>4738</v>
      </c>
      <c r="N667" s="529" t="s">
        <v>4693</v>
      </c>
      <c r="O667" s="497" t="str">
        <f>VLOOKUP(MUEBLES2[[#This Row],[No. Del Bien ]],BIENES[],2,FALSE)</f>
        <v>CAJA PARA GUARDAR HERRAMIENTA</v>
      </c>
      <c r="P667" s="544" t="s">
        <v>2280</v>
      </c>
      <c r="Q667" s="529" t="s">
        <v>5629</v>
      </c>
      <c r="R667" s="535" t="s">
        <v>1454</v>
      </c>
      <c r="S667" s="535" t="s">
        <v>557</v>
      </c>
      <c r="T667" s="523" t="s">
        <v>2282</v>
      </c>
      <c r="U667" s="535"/>
      <c r="V667" s="552">
        <v>44530</v>
      </c>
      <c r="W667" s="536"/>
      <c r="X667" s="537"/>
      <c r="Y667" s="537"/>
      <c r="Z667" s="546" t="s">
        <v>1405</v>
      </c>
      <c r="AA667" s="546"/>
      <c r="AB667" s="702">
        <v>603.20000000000005</v>
      </c>
      <c r="AC667" s="600">
        <v>466</v>
      </c>
    </row>
    <row r="668" spans="1:29" ht="189" x14ac:dyDescent="0.2">
      <c r="A668" s="662" t="str">
        <f>CONCATENATE(MUEBLES2[[#This Row],[No..]],"-",MUEBLES2[[#This Row],[No. Area ]],"-",MUEBLES2[[#This Row],[No. Del Bien ]],"-",MUEBLES2[[#This Row],[No. Consecutivo del Bien ]],"-",MUEBLES2[[#This Row],[No. de inventario]])</f>
        <v>01-09-235-004-0663</v>
      </c>
      <c r="B668" s="495"/>
      <c r="C668" s="522" t="s">
        <v>7386</v>
      </c>
      <c r="D668" s="494" t="s">
        <v>4060</v>
      </c>
      <c r="E668" s="522" t="str">
        <f>VLOOKUP(MUEBLES2[[#This Row],[No..]],EDIFICIOS[],2,FALSE)</f>
        <v>PALACIO MUNICIPAL</v>
      </c>
      <c r="F668" s="522" t="str">
        <f>VLOOKUP(MUEBLES2[[#This Row],[No..]],EDIFICIOS[],3,FALSE)</f>
        <v>PALACIO MUNICIPAL, S/N, COLONIA CENTRO</v>
      </c>
      <c r="G668" s="506" t="s">
        <v>4072</v>
      </c>
      <c r="H668" s="523" t="str">
        <f>VLOOKUP(MUEBLES2[[#This Row],[No. Area ]],AREAS[],2,FALSE)</f>
        <v xml:space="preserve">INSTANCIA MUNICIPAL PARA EL DESARROLLO DE LAS MUJERES </v>
      </c>
      <c r="I668" s="506" t="str">
        <f>VLOOKUP(MUEBLES2[[#This Row],[No. Area ]],AREAS[],5,FALSE)</f>
        <v>C. ELVIA GÓMEZ TINO</v>
      </c>
      <c r="J668" s="496">
        <v>117</v>
      </c>
      <c r="K668" s="506" t="str">
        <f>VLOOKUP(MUEBLES2[[#This Row],[Núm. De nomina]],PERSONAL[],2,FALSE)</f>
        <v>C. ELVIA GÓMEZ TINO</v>
      </c>
      <c r="L668" s="523" t="str">
        <f>VLOOKUP(MUEBLES2[[#This Row],[Núm. De nomina]],PERSONAL[],3,FALSE)</f>
        <v>TITULAR</v>
      </c>
      <c r="M668" s="494" t="s">
        <v>4868</v>
      </c>
      <c r="N668" s="529" t="s">
        <v>4695</v>
      </c>
      <c r="O668" s="497" t="str">
        <f>VLOOKUP(MUEBLES2[[#This Row],[No. Del Bien ]],BIENES[],2,FALSE)</f>
        <v>PINZAS PARA ELECTRICISTA</v>
      </c>
      <c r="P668" s="544" t="s">
        <v>2283</v>
      </c>
      <c r="Q668" s="529" t="s">
        <v>5630</v>
      </c>
      <c r="R668" s="535" t="s">
        <v>1454</v>
      </c>
      <c r="S668" s="535" t="s">
        <v>557</v>
      </c>
      <c r="T668" s="523" t="s">
        <v>2285</v>
      </c>
      <c r="U668" s="535"/>
      <c r="V668" s="552">
        <v>44530</v>
      </c>
      <c r="W668" s="536"/>
      <c r="X668" s="537"/>
      <c r="Y668" s="537"/>
      <c r="Z668" s="546" t="s">
        <v>1405</v>
      </c>
      <c r="AA668" s="546"/>
      <c r="AB668" s="702">
        <v>146.16</v>
      </c>
      <c r="AC668" s="600">
        <v>466</v>
      </c>
    </row>
    <row r="669" spans="1:29" ht="189" x14ac:dyDescent="0.2">
      <c r="A669" s="662" t="str">
        <f>CONCATENATE(MUEBLES2[[#This Row],[No..]],"-",MUEBLES2[[#This Row],[No. Area ]],"-",MUEBLES2[[#This Row],[No. Del Bien ]],"-",MUEBLES2[[#This Row],[No. Consecutivo del Bien ]],"-",MUEBLES2[[#This Row],[No. de inventario]])</f>
        <v>01-09-235-005-0664</v>
      </c>
      <c r="B669" s="495"/>
      <c r="C669" s="522" t="s">
        <v>7387</v>
      </c>
      <c r="D669" s="494" t="s">
        <v>4060</v>
      </c>
      <c r="E669" s="522" t="str">
        <f>VLOOKUP(MUEBLES2[[#This Row],[No..]],EDIFICIOS[],2,FALSE)</f>
        <v>PALACIO MUNICIPAL</v>
      </c>
      <c r="F669" s="522" t="str">
        <f>VLOOKUP(MUEBLES2[[#This Row],[No..]],EDIFICIOS[],3,FALSE)</f>
        <v>PALACIO MUNICIPAL, S/N, COLONIA CENTRO</v>
      </c>
      <c r="G669" s="506" t="s">
        <v>4072</v>
      </c>
      <c r="H669" s="523" t="str">
        <f>VLOOKUP(MUEBLES2[[#This Row],[No. Area ]],AREAS[],2,FALSE)</f>
        <v xml:space="preserve">INSTANCIA MUNICIPAL PARA EL DESARROLLO DE LAS MUJERES </v>
      </c>
      <c r="I669" s="506" t="str">
        <f>VLOOKUP(MUEBLES2[[#This Row],[No. Area ]],AREAS[],5,FALSE)</f>
        <v>C. ELVIA GÓMEZ TINO</v>
      </c>
      <c r="J669" s="496">
        <v>117</v>
      </c>
      <c r="K669" s="506" t="str">
        <f>VLOOKUP(MUEBLES2[[#This Row],[Núm. De nomina]],PERSONAL[],2,FALSE)</f>
        <v>C. ELVIA GÓMEZ TINO</v>
      </c>
      <c r="L669" s="523" t="str">
        <f>VLOOKUP(MUEBLES2[[#This Row],[Núm. De nomina]],PERSONAL[],3,FALSE)</f>
        <v>TITULAR</v>
      </c>
      <c r="M669" s="494" t="s">
        <v>4868</v>
      </c>
      <c r="N669" s="529" t="s">
        <v>4696</v>
      </c>
      <c r="O669" s="497" t="str">
        <f>VLOOKUP(MUEBLES2[[#This Row],[No. Del Bien ]],BIENES[],2,FALSE)</f>
        <v>PINZAS PARA ELECTRICISTA</v>
      </c>
      <c r="P669" s="544" t="s">
        <v>2284</v>
      </c>
      <c r="Q669" s="529" t="s">
        <v>5631</v>
      </c>
      <c r="R669" s="535" t="s">
        <v>1454</v>
      </c>
      <c r="S669" s="535" t="s">
        <v>557</v>
      </c>
      <c r="T669" s="523" t="s">
        <v>2286</v>
      </c>
      <c r="U669" s="535"/>
      <c r="V669" s="552">
        <v>44530</v>
      </c>
      <c r="W669" s="536"/>
      <c r="X669" s="537"/>
      <c r="Y669" s="537"/>
      <c r="Z669" s="546" t="s">
        <v>1405</v>
      </c>
      <c r="AA669" s="546"/>
      <c r="AB669" s="702">
        <v>146.16</v>
      </c>
      <c r="AC669" s="600">
        <v>466</v>
      </c>
    </row>
    <row r="670" spans="1:29" ht="189" x14ac:dyDescent="0.2">
      <c r="A670" s="662" t="str">
        <f>CONCATENATE(MUEBLES2[[#This Row],[No..]],"-",MUEBLES2[[#This Row],[No. Area ]],"-",MUEBLES2[[#This Row],[No. Del Bien ]],"-",MUEBLES2[[#This Row],[No. Consecutivo del Bien ]],"-",MUEBLES2[[#This Row],[No. de inventario]])</f>
        <v>01-09-233-003-0665</v>
      </c>
      <c r="B670" s="495"/>
      <c r="C670" s="522" t="s">
        <v>7388</v>
      </c>
      <c r="D670" s="494" t="s">
        <v>4060</v>
      </c>
      <c r="E670" s="522" t="str">
        <f>VLOOKUP(MUEBLES2[[#This Row],[No..]],EDIFICIOS[],2,FALSE)</f>
        <v>PALACIO MUNICIPAL</v>
      </c>
      <c r="F670" s="522" t="str">
        <f>VLOOKUP(MUEBLES2[[#This Row],[No..]],EDIFICIOS[],3,FALSE)</f>
        <v>PALACIO MUNICIPAL, S/N, COLONIA CENTRO</v>
      </c>
      <c r="G670" s="506" t="s">
        <v>4072</v>
      </c>
      <c r="H670" s="523" t="str">
        <f>VLOOKUP(MUEBLES2[[#This Row],[No. Area ]],AREAS[],2,FALSE)</f>
        <v xml:space="preserve">INSTANCIA MUNICIPAL PARA EL DESARROLLO DE LAS MUJERES </v>
      </c>
      <c r="I670" s="506" t="str">
        <f>VLOOKUP(MUEBLES2[[#This Row],[No. Area ]],AREAS[],5,FALSE)</f>
        <v>C. ELVIA GÓMEZ TINO</v>
      </c>
      <c r="J670" s="496">
        <v>117</v>
      </c>
      <c r="K670" s="506" t="str">
        <f>VLOOKUP(MUEBLES2[[#This Row],[Núm. De nomina]],PERSONAL[],2,FALSE)</f>
        <v>C. ELVIA GÓMEZ TINO</v>
      </c>
      <c r="L670" s="523" t="str">
        <f>VLOOKUP(MUEBLES2[[#This Row],[Núm. De nomina]],PERSONAL[],3,FALSE)</f>
        <v>TITULAR</v>
      </c>
      <c r="M670" s="494" t="s">
        <v>4866</v>
      </c>
      <c r="N670" s="529" t="s">
        <v>4694</v>
      </c>
      <c r="O670" s="497" t="str">
        <f>VLOOKUP(MUEBLES2[[#This Row],[No. Del Bien ]],BIENES[],2,FALSE)</f>
        <v>PINZAS DE CORTE</v>
      </c>
      <c r="P670" s="544" t="s">
        <v>2287</v>
      </c>
      <c r="Q670" s="529" t="s">
        <v>5632</v>
      </c>
      <c r="R670" s="535" t="s">
        <v>1454</v>
      </c>
      <c r="S670" s="535" t="s">
        <v>557</v>
      </c>
      <c r="T670" s="523" t="s">
        <v>2288</v>
      </c>
      <c r="U670" s="535"/>
      <c r="V670" s="552">
        <v>44530</v>
      </c>
      <c r="W670" s="536"/>
      <c r="X670" s="537"/>
      <c r="Y670" s="537"/>
      <c r="Z670" s="546" t="s">
        <v>1405</v>
      </c>
      <c r="AA670" s="546"/>
      <c r="AB670" s="702">
        <v>128.76</v>
      </c>
      <c r="AC670" s="600">
        <v>466</v>
      </c>
    </row>
    <row r="671" spans="1:29" ht="189" x14ac:dyDescent="0.2">
      <c r="A671" s="662" t="str">
        <f>CONCATENATE(MUEBLES2[[#This Row],[No..]],"-",MUEBLES2[[#This Row],[No. Area ]],"-",MUEBLES2[[#This Row],[No. Del Bien ]],"-",MUEBLES2[[#This Row],[No. Consecutivo del Bien ]],"-",MUEBLES2[[#This Row],[No. de inventario]])</f>
        <v>01-09-233-004-0666</v>
      </c>
      <c r="B671" s="495"/>
      <c r="C671" s="522" t="s">
        <v>7389</v>
      </c>
      <c r="D671" s="494" t="s">
        <v>4060</v>
      </c>
      <c r="E671" s="522" t="str">
        <f>VLOOKUP(MUEBLES2[[#This Row],[No..]],EDIFICIOS[],2,FALSE)</f>
        <v>PALACIO MUNICIPAL</v>
      </c>
      <c r="F671" s="522" t="str">
        <f>VLOOKUP(MUEBLES2[[#This Row],[No..]],EDIFICIOS[],3,FALSE)</f>
        <v>PALACIO MUNICIPAL, S/N, COLONIA CENTRO</v>
      </c>
      <c r="G671" s="506" t="s">
        <v>4072</v>
      </c>
      <c r="H671" s="523" t="str">
        <f>VLOOKUP(MUEBLES2[[#This Row],[No. Area ]],AREAS[],2,FALSE)</f>
        <v xml:space="preserve">INSTANCIA MUNICIPAL PARA EL DESARROLLO DE LAS MUJERES </v>
      </c>
      <c r="I671" s="506" t="str">
        <f>VLOOKUP(MUEBLES2[[#This Row],[No. Area ]],AREAS[],5,FALSE)</f>
        <v>C. ELVIA GÓMEZ TINO</v>
      </c>
      <c r="J671" s="496">
        <v>117</v>
      </c>
      <c r="K671" s="506" t="str">
        <f>VLOOKUP(MUEBLES2[[#This Row],[Núm. De nomina]],PERSONAL[],2,FALSE)</f>
        <v>C. ELVIA GÓMEZ TINO</v>
      </c>
      <c r="L671" s="523" t="str">
        <f>VLOOKUP(MUEBLES2[[#This Row],[Núm. De nomina]],PERSONAL[],3,FALSE)</f>
        <v>TITULAR</v>
      </c>
      <c r="M671" s="494" t="s">
        <v>4866</v>
      </c>
      <c r="N671" s="529" t="s">
        <v>4695</v>
      </c>
      <c r="O671" s="497" t="str">
        <f>VLOOKUP(MUEBLES2[[#This Row],[No. Del Bien ]],BIENES[],2,FALSE)</f>
        <v>PINZAS DE CORTE</v>
      </c>
      <c r="P671" s="544" t="s">
        <v>2289</v>
      </c>
      <c r="Q671" s="529" t="s">
        <v>5633</v>
      </c>
      <c r="R671" s="535" t="s">
        <v>1454</v>
      </c>
      <c r="S671" s="535" t="s">
        <v>557</v>
      </c>
      <c r="T671" s="523" t="s">
        <v>2290</v>
      </c>
      <c r="U671" s="535"/>
      <c r="V671" s="552">
        <v>44530</v>
      </c>
      <c r="W671" s="536"/>
      <c r="X671" s="537"/>
      <c r="Y671" s="537"/>
      <c r="Z671" s="546" t="s">
        <v>1405</v>
      </c>
      <c r="AA671" s="546"/>
      <c r="AB671" s="702">
        <v>128.76</v>
      </c>
      <c r="AC671" s="600">
        <v>466</v>
      </c>
    </row>
    <row r="672" spans="1:29" ht="189" x14ac:dyDescent="0.2">
      <c r="A672" s="662" t="str">
        <f>CONCATENATE(MUEBLES2[[#This Row],[No..]],"-",MUEBLES2[[#This Row],[No. Area ]],"-",MUEBLES2[[#This Row],[No. Del Bien ]],"-",MUEBLES2[[#This Row],[No. Consecutivo del Bien ]],"-",MUEBLES2[[#This Row],[No. de inventario]])</f>
        <v>01-09-237-001-0667</v>
      </c>
      <c r="B672" s="495"/>
      <c r="C672" s="522" t="s">
        <v>7390</v>
      </c>
      <c r="D672" s="494" t="s">
        <v>4060</v>
      </c>
      <c r="E672" s="522" t="str">
        <f>VLOOKUP(MUEBLES2[[#This Row],[No..]],EDIFICIOS[],2,FALSE)</f>
        <v>PALACIO MUNICIPAL</v>
      </c>
      <c r="F672" s="522" t="str">
        <f>VLOOKUP(MUEBLES2[[#This Row],[No..]],EDIFICIOS[],3,FALSE)</f>
        <v>PALACIO MUNICIPAL, S/N, COLONIA CENTRO</v>
      </c>
      <c r="G672" s="506" t="s">
        <v>4072</v>
      </c>
      <c r="H672" s="523" t="str">
        <f>VLOOKUP(MUEBLES2[[#This Row],[No. Area ]],AREAS[],2,FALSE)</f>
        <v xml:space="preserve">INSTANCIA MUNICIPAL PARA EL DESARROLLO DE LAS MUJERES </v>
      </c>
      <c r="I672" s="506" t="str">
        <f>VLOOKUP(MUEBLES2[[#This Row],[No. Area ]],AREAS[],5,FALSE)</f>
        <v>C. ELVIA GÓMEZ TINO</v>
      </c>
      <c r="J672" s="496">
        <v>117</v>
      </c>
      <c r="K672" s="506" t="str">
        <f>VLOOKUP(MUEBLES2[[#This Row],[Núm. De nomina]],PERSONAL[],2,FALSE)</f>
        <v>C. ELVIA GÓMEZ TINO</v>
      </c>
      <c r="L672" s="523" t="str">
        <f>VLOOKUP(MUEBLES2[[#This Row],[Núm. De nomina]],PERSONAL[],3,FALSE)</f>
        <v>TITULAR</v>
      </c>
      <c r="M672" s="494" t="s">
        <v>4870</v>
      </c>
      <c r="N672" s="529" t="s">
        <v>4692</v>
      </c>
      <c r="O672" s="497" t="str">
        <f>VLOOKUP(MUEBLES2[[#This Row],[No. Del Bien ]],BIENES[],2,FALSE)</f>
        <v>PINZAS PUNTA LARGA</v>
      </c>
      <c r="P672" s="544" t="s">
        <v>2291</v>
      </c>
      <c r="Q672" s="529" t="s">
        <v>5634</v>
      </c>
      <c r="R672" s="535" t="s">
        <v>1454</v>
      </c>
      <c r="S672" s="535" t="s">
        <v>557</v>
      </c>
      <c r="T672" s="523" t="s">
        <v>2288</v>
      </c>
      <c r="U672" s="535"/>
      <c r="V672" s="552">
        <v>44530</v>
      </c>
      <c r="W672" s="536"/>
      <c r="X672" s="537"/>
      <c r="Y672" s="537"/>
      <c r="Z672" s="546" t="s">
        <v>1405</v>
      </c>
      <c r="AA672" s="546"/>
      <c r="AB672" s="702">
        <v>200.68</v>
      </c>
      <c r="AC672" s="600">
        <v>466</v>
      </c>
    </row>
    <row r="673" spans="1:29" ht="189" x14ac:dyDescent="0.2">
      <c r="A673" s="662" t="str">
        <f>CONCATENATE(MUEBLES2[[#This Row],[No..]],"-",MUEBLES2[[#This Row],[No. Area ]],"-",MUEBLES2[[#This Row],[No. Del Bien ]],"-",MUEBLES2[[#This Row],[No. Consecutivo del Bien ]],"-",MUEBLES2[[#This Row],[No. de inventario]])</f>
        <v>01-09-237-002-0668</v>
      </c>
      <c r="B673" s="495"/>
      <c r="C673" s="522" t="s">
        <v>7391</v>
      </c>
      <c r="D673" s="494" t="s">
        <v>4060</v>
      </c>
      <c r="E673" s="522" t="str">
        <f>VLOOKUP(MUEBLES2[[#This Row],[No..]],EDIFICIOS[],2,FALSE)</f>
        <v>PALACIO MUNICIPAL</v>
      </c>
      <c r="F673" s="522" t="str">
        <f>VLOOKUP(MUEBLES2[[#This Row],[No..]],EDIFICIOS[],3,FALSE)</f>
        <v>PALACIO MUNICIPAL, S/N, COLONIA CENTRO</v>
      </c>
      <c r="G673" s="506" t="s">
        <v>4072</v>
      </c>
      <c r="H673" s="523" t="str">
        <f>VLOOKUP(MUEBLES2[[#This Row],[No. Area ]],AREAS[],2,FALSE)</f>
        <v xml:space="preserve">INSTANCIA MUNICIPAL PARA EL DESARROLLO DE LAS MUJERES </v>
      </c>
      <c r="I673" s="506" t="str">
        <f>VLOOKUP(MUEBLES2[[#This Row],[No. Area ]],AREAS[],5,FALSE)</f>
        <v>C. ELVIA GÓMEZ TINO</v>
      </c>
      <c r="J673" s="496">
        <v>117</v>
      </c>
      <c r="K673" s="506" t="str">
        <f>VLOOKUP(MUEBLES2[[#This Row],[Núm. De nomina]],PERSONAL[],2,FALSE)</f>
        <v>C. ELVIA GÓMEZ TINO</v>
      </c>
      <c r="L673" s="523" t="str">
        <f>VLOOKUP(MUEBLES2[[#This Row],[Núm. De nomina]],PERSONAL[],3,FALSE)</f>
        <v>TITULAR</v>
      </c>
      <c r="M673" s="494" t="s">
        <v>4870</v>
      </c>
      <c r="N673" s="529" t="s">
        <v>4693</v>
      </c>
      <c r="O673" s="497" t="str">
        <f>VLOOKUP(MUEBLES2[[#This Row],[No. Del Bien ]],BIENES[],2,FALSE)</f>
        <v>PINZAS PUNTA LARGA</v>
      </c>
      <c r="P673" s="544" t="s">
        <v>2292</v>
      </c>
      <c r="Q673" s="529" t="s">
        <v>5635</v>
      </c>
      <c r="R673" s="535" t="s">
        <v>1454</v>
      </c>
      <c r="S673" s="535" t="s">
        <v>557</v>
      </c>
      <c r="T673" s="523" t="s">
        <v>2290</v>
      </c>
      <c r="U673" s="535"/>
      <c r="V673" s="552">
        <v>44530</v>
      </c>
      <c r="W673" s="536"/>
      <c r="X673" s="537"/>
      <c r="Y673" s="537"/>
      <c r="Z673" s="546" t="s">
        <v>1405</v>
      </c>
      <c r="AA673" s="546"/>
      <c r="AB673" s="702">
        <v>200.68</v>
      </c>
      <c r="AC673" s="600">
        <v>466</v>
      </c>
    </row>
    <row r="674" spans="1:29" ht="173.25" x14ac:dyDescent="0.2">
      <c r="A674" s="662" t="str">
        <f>CONCATENATE(MUEBLES2[[#This Row],[No..]],"-",MUEBLES2[[#This Row],[No. Area ]],"-",MUEBLES2[[#This Row],[No. Del Bien ]],"-",MUEBLES2[[#This Row],[No. Consecutivo del Bien ]],"-",MUEBLES2[[#This Row],[No. de inventario]])</f>
        <v>01-17-296-005-0669</v>
      </c>
      <c r="B674" s="495"/>
      <c r="C674" s="522" t="s">
        <v>7392</v>
      </c>
      <c r="D674" s="494" t="s">
        <v>4060</v>
      </c>
      <c r="E674" s="522" t="str">
        <f>VLOOKUP(MUEBLES2[[#This Row],[No..]],EDIFICIOS[],2,FALSE)</f>
        <v>PALACIO MUNICIPAL</v>
      </c>
      <c r="F674" s="522" t="str">
        <f>VLOOKUP(MUEBLES2[[#This Row],[No..]],EDIFICIOS[],3,FALSE)</f>
        <v>PALACIO MUNICIPAL, S/N, COLONIA CENTRO</v>
      </c>
      <c r="G674" s="506" t="s">
        <v>4262</v>
      </c>
      <c r="H674" s="523" t="str">
        <f>VLOOKUP(MUEBLES2[[#This Row],[No. Area ]],AREAS[],2,FALSE)</f>
        <v xml:space="preserve">SALUD, SANIDAD Y PREVENCIÓN DE ADICCIONES </v>
      </c>
      <c r="I674" s="506" t="str">
        <f>VLOOKUP(MUEBLES2[[#This Row],[No. Area ]],AREAS[],5,FALSE)</f>
        <v>ENF. ZAIDEE HERRERA CAMARGO</v>
      </c>
      <c r="J674" s="506">
        <v>60</v>
      </c>
      <c r="K674" s="506" t="str">
        <f>VLOOKUP(MUEBLES2[[#This Row],[Núm. De nomina]],PERSONAL[],2,FALSE)</f>
        <v>ENF. ZAIDEE HERRERA CAMARGO</v>
      </c>
      <c r="L674" s="523" t="str">
        <f>VLOOKUP(MUEBLES2[[#This Row],[Núm. De nomina]],PERSONAL[],3,FALSE)</f>
        <v xml:space="preserve">TITULAR </v>
      </c>
      <c r="M674" s="494" t="s">
        <v>4929</v>
      </c>
      <c r="N674" s="529" t="s">
        <v>4696</v>
      </c>
      <c r="O674" s="497" t="str">
        <f>VLOOKUP(MUEBLES2[[#This Row],[No. Del Bien ]],BIENES[],2,FALSE)</f>
        <v>TERMÓMETRO</v>
      </c>
      <c r="P674" s="544" t="s">
        <v>3166</v>
      </c>
      <c r="Q674" s="529" t="s">
        <v>5636</v>
      </c>
      <c r="R674" s="535" t="s">
        <v>3164</v>
      </c>
      <c r="S674" s="535" t="s">
        <v>3165</v>
      </c>
      <c r="T674" s="523">
        <v>1</v>
      </c>
      <c r="U674" s="535"/>
      <c r="V674" s="552">
        <v>44655</v>
      </c>
      <c r="W674" s="536"/>
      <c r="X674" s="537"/>
      <c r="Y674" s="537"/>
      <c r="Z674" s="546" t="s">
        <v>1405</v>
      </c>
      <c r="AA674" s="546"/>
      <c r="AB674" s="702">
        <v>1339</v>
      </c>
      <c r="AC674" s="600">
        <v>401</v>
      </c>
    </row>
    <row r="675" spans="1:29" ht="173.25" x14ac:dyDescent="0.2">
      <c r="A675" s="662" t="str">
        <f>CONCATENATE(MUEBLES2[[#This Row],[No..]],"-",MUEBLES2[[#This Row],[No. Area ]],"-",MUEBLES2[[#This Row],[No. Del Bien ]],"-",MUEBLES2[[#This Row],[No. Consecutivo del Bien ]],"-",MUEBLES2[[#This Row],[No. de inventario]])</f>
        <v>01-17-296-006-0670</v>
      </c>
      <c r="B675" s="495"/>
      <c r="C675" s="522" t="s">
        <v>7393</v>
      </c>
      <c r="D675" s="494" t="s">
        <v>4060</v>
      </c>
      <c r="E675" s="522" t="str">
        <f>VLOOKUP(MUEBLES2[[#This Row],[No..]],EDIFICIOS[],2,FALSE)</f>
        <v>PALACIO MUNICIPAL</v>
      </c>
      <c r="F675" s="522" t="str">
        <f>VLOOKUP(MUEBLES2[[#This Row],[No..]],EDIFICIOS[],3,FALSE)</f>
        <v>PALACIO MUNICIPAL, S/N, COLONIA CENTRO</v>
      </c>
      <c r="G675" s="506" t="s">
        <v>4262</v>
      </c>
      <c r="H675" s="523" t="str">
        <f>VLOOKUP(MUEBLES2[[#This Row],[No. Area ]],AREAS[],2,FALSE)</f>
        <v xml:space="preserve">SALUD, SANIDAD Y PREVENCIÓN DE ADICCIONES </v>
      </c>
      <c r="I675" s="506" t="str">
        <f>VLOOKUP(MUEBLES2[[#This Row],[No. Area ]],AREAS[],5,FALSE)</f>
        <v>ENF. ZAIDEE HERRERA CAMARGO</v>
      </c>
      <c r="J675" s="506">
        <v>60</v>
      </c>
      <c r="K675" s="506" t="str">
        <f>VLOOKUP(MUEBLES2[[#This Row],[Núm. De nomina]],PERSONAL[],2,FALSE)</f>
        <v>ENF. ZAIDEE HERRERA CAMARGO</v>
      </c>
      <c r="L675" s="523" t="str">
        <f>VLOOKUP(MUEBLES2[[#This Row],[Núm. De nomina]],PERSONAL[],3,FALSE)</f>
        <v xml:space="preserve">TITULAR </v>
      </c>
      <c r="M675" s="494" t="s">
        <v>4929</v>
      </c>
      <c r="N675" s="529" t="s">
        <v>4697</v>
      </c>
      <c r="O675" s="497" t="str">
        <f>VLOOKUP(MUEBLES2[[#This Row],[No. Del Bien ]],BIENES[],2,FALSE)</f>
        <v>TERMÓMETRO</v>
      </c>
      <c r="P675" s="544" t="s">
        <v>3167</v>
      </c>
      <c r="Q675" s="529" t="s">
        <v>5637</v>
      </c>
      <c r="R675" s="535" t="s">
        <v>3164</v>
      </c>
      <c r="S675" s="535" t="s">
        <v>3165</v>
      </c>
      <c r="T675" s="523">
        <v>2</v>
      </c>
      <c r="U675" s="535"/>
      <c r="V675" s="552">
        <v>44655</v>
      </c>
      <c r="W675" s="536"/>
      <c r="X675" s="537"/>
      <c r="Y675" s="537"/>
      <c r="Z675" s="546" t="s">
        <v>1405</v>
      </c>
      <c r="AA675" s="546"/>
      <c r="AB675" s="702">
        <v>1339</v>
      </c>
      <c r="AC675" s="600">
        <v>401</v>
      </c>
    </row>
    <row r="676" spans="1:29" ht="173.25" x14ac:dyDescent="0.2">
      <c r="A676" s="664" t="str">
        <f>CONCATENATE(MUEBLES2[[#This Row],[No..]],"-",MUEBLES2[[#This Row],[No. Area ]],"-",MUEBLES2[[#This Row],[No. Del Bien ]],"-",MUEBLES2[[#This Row],[No. Consecutivo del Bien ]],"-",MUEBLES2[[#This Row],[No. de inventario]])</f>
        <v>01-17-296-007-0671</v>
      </c>
      <c r="B676" s="495"/>
      <c r="C676" s="522" t="s">
        <v>7394</v>
      </c>
      <c r="D676" s="494" t="s">
        <v>4060</v>
      </c>
      <c r="E676" s="522" t="str">
        <f>VLOOKUP(MUEBLES2[[#This Row],[No..]],EDIFICIOS[],2,FALSE)</f>
        <v>PALACIO MUNICIPAL</v>
      </c>
      <c r="F676" s="522" t="str">
        <f>VLOOKUP(MUEBLES2[[#This Row],[No..]],EDIFICIOS[],3,FALSE)</f>
        <v>PALACIO MUNICIPAL, S/N, COLONIA CENTRO</v>
      </c>
      <c r="G676" s="506" t="s">
        <v>4262</v>
      </c>
      <c r="H676" s="523" t="str">
        <f>VLOOKUP(MUEBLES2[[#This Row],[No. Area ]],AREAS[],2,FALSE)</f>
        <v xml:space="preserve">SALUD, SANIDAD Y PREVENCIÓN DE ADICCIONES </v>
      </c>
      <c r="I676" s="506" t="str">
        <f>VLOOKUP(MUEBLES2[[#This Row],[No. Area ]],AREAS[],5,FALSE)</f>
        <v>ENF. ZAIDEE HERRERA CAMARGO</v>
      </c>
      <c r="J676" s="506">
        <v>60</v>
      </c>
      <c r="K676" s="506" t="str">
        <f>VLOOKUP(MUEBLES2[[#This Row],[Núm. De nomina]],PERSONAL[],2,FALSE)</f>
        <v>ENF. ZAIDEE HERRERA CAMARGO</v>
      </c>
      <c r="L676" s="523" t="str">
        <f>VLOOKUP(MUEBLES2[[#This Row],[Núm. De nomina]],PERSONAL[],3,FALSE)</f>
        <v xml:space="preserve">TITULAR </v>
      </c>
      <c r="M676" s="494" t="s">
        <v>4929</v>
      </c>
      <c r="N676" s="529" t="s">
        <v>4698</v>
      </c>
      <c r="O676" s="497" t="str">
        <f>VLOOKUP(MUEBLES2[[#This Row],[No. Del Bien ]],BIENES[],2,FALSE)</f>
        <v>TERMÓMETRO</v>
      </c>
      <c r="P676" s="544" t="s">
        <v>3168</v>
      </c>
      <c r="Q676" s="529" t="s">
        <v>5638</v>
      </c>
      <c r="R676" s="535" t="s">
        <v>3164</v>
      </c>
      <c r="S676" s="535" t="s">
        <v>3165</v>
      </c>
      <c r="T676" s="523">
        <v>3</v>
      </c>
      <c r="U676" s="546">
        <v>401</v>
      </c>
      <c r="V676" s="552">
        <v>44655</v>
      </c>
      <c r="W676" s="536"/>
      <c r="X676" s="537"/>
      <c r="Y676" s="537"/>
      <c r="Z676" s="546" t="s">
        <v>1405</v>
      </c>
      <c r="AA676" s="546" t="s">
        <v>7857</v>
      </c>
      <c r="AB676" s="702">
        <v>1339</v>
      </c>
      <c r="AC676" s="600" t="s">
        <v>7857</v>
      </c>
    </row>
    <row r="677" spans="1:29" ht="173.25" x14ac:dyDescent="0.2">
      <c r="A677" s="664" t="str">
        <f>CONCATENATE(MUEBLES2[[#This Row],[No..]],"-",MUEBLES2[[#This Row],[No. Area ]],"-",MUEBLES2[[#This Row],[No. Del Bien ]],"-",MUEBLES2[[#This Row],[No. Consecutivo del Bien ]],"-",MUEBLES2[[#This Row],[No. de inventario]])</f>
        <v>01-17-296-008-0672</v>
      </c>
      <c r="B677" s="495"/>
      <c r="C677" s="522" t="s">
        <v>7395</v>
      </c>
      <c r="D677" s="494" t="s">
        <v>4060</v>
      </c>
      <c r="E677" s="522" t="str">
        <f>VLOOKUP(MUEBLES2[[#This Row],[No..]],EDIFICIOS[],2,FALSE)</f>
        <v>PALACIO MUNICIPAL</v>
      </c>
      <c r="F677" s="522" t="str">
        <f>VLOOKUP(MUEBLES2[[#This Row],[No..]],EDIFICIOS[],3,FALSE)</f>
        <v>PALACIO MUNICIPAL, S/N, COLONIA CENTRO</v>
      </c>
      <c r="G677" s="506" t="s">
        <v>4262</v>
      </c>
      <c r="H677" s="523" t="str">
        <f>VLOOKUP(MUEBLES2[[#This Row],[No. Area ]],AREAS[],2,FALSE)</f>
        <v xml:space="preserve">SALUD, SANIDAD Y PREVENCIÓN DE ADICCIONES </v>
      </c>
      <c r="I677" s="506" t="str">
        <f>VLOOKUP(MUEBLES2[[#This Row],[No. Area ]],AREAS[],5,FALSE)</f>
        <v>ENF. ZAIDEE HERRERA CAMARGO</v>
      </c>
      <c r="J677" s="506">
        <v>60</v>
      </c>
      <c r="K677" s="506" t="str">
        <f>VLOOKUP(MUEBLES2[[#This Row],[Núm. De nomina]],PERSONAL[],2,FALSE)</f>
        <v>ENF. ZAIDEE HERRERA CAMARGO</v>
      </c>
      <c r="L677" s="523" t="str">
        <f>VLOOKUP(MUEBLES2[[#This Row],[Núm. De nomina]],PERSONAL[],3,FALSE)</f>
        <v xml:space="preserve">TITULAR </v>
      </c>
      <c r="M677" s="494" t="s">
        <v>4929</v>
      </c>
      <c r="N677" s="529" t="s">
        <v>4699</v>
      </c>
      <c r="O677" s="497" t="str">
        <f>VLOOKUP(MUEBLES2[[#This Row],[No. Del Bien ]],BIENES[],2,FALSE)</f>
        <v>TERMÓMETRO</v>
      </c>
      <c r="P677" s="544" t="s">
        <v>3169</v>
      </c>
      <c r="Q677" s="529" t="s">
        <v>5639</v>
      </c>
      <c r="R677" s="535" t="s">
        <v>3164</v>
      </c>
      <c r="S677" s="535" t="s">
        <v>3165</v>
      </c>
      <c r="T677" s="523">
        <v>4</v>
      </c>
      <c r="U677" s="546">
        <v>401</v>
      </c>
      <c r="V677" s="552">
        <v>44655</v>
      </c>
      <c r="W677" s="536"/>
      <c r="X677" s="537"/>
      <c r="Y677" s="537"/>
      <c r="Z677" s="546" t="s">
        <v>1405</v>
      </c>
      <c r="AA677" s="546" t="s">
        <v>7857</v>
      </c>
      <c r="AB677" s="702">
        <v>1339</v>
      </c>
      <c r="AC677" s="600" t="s">
        <v>7857</v>
      </c>
    </row>
    <row r="678" spans="1:29" ht="173.25" x14ac:dyDescent="0.2">
      <c r="A678" s="662" t="str">
        <f>CONCATENATE(MUEBLES2[[#This Row],[No..]],"-",MUEBLES2[[#This Row],[No. Area ]],"-",MUEBLES2[[#This Row],[No. Del Bien ]],"-",MUEBLES2[[#This Row],[No. Consecutivo del Bien ]],"-",MUEBLES2[[#This Row],[No. de inventario]])</f>
        <v>01-17-296-009-0673</v>
      </c>
      <c r="B678" s="495"/>
      <c r="C678" s="522" t="s">
        <v>7396</v>
      </c>
      <c r="D678" s="494" t="s">
        <v>4060</v>
      </c>
      <c r="E678" s="522" t="str">
        <f>VLOOKUP(MUEBLES2[[#This Row],[No..]],EDIFICIOS[],2,FALSE)</f>
        <v>PALACIO MUNICIPAL</v>
      </c>
      <c r="F678" s="522" t="str">
        <f>VLOOKUP(MUEBLES2[[#This Row],[No..]],EDIFICIOS[],3,FALSE)</f>
        <v>PALACIO MUNICIPAL, S/N, COLONIA CENTRO</v>
      </c>
      <c r="G678" s="506" t="s">
        <v>4262</v>
      </c>
      <c r="H678" s="523" t="str">
        <f>VLOOKUP(MUEBLES2[[#This Row],[No. Area ]],AREAS[],2,FALSE)</f>
        <v xml:space="preserve">SALUD, SANIDAD Y PREVENCIÓN DE ADICCIONES </v>
      </c>
      <c r="I678" s="506" t="str">
        <f>VLOOKUP(MUEBLES2[[#This Row],[No. Area ]],AREAS[],5,FALSE)</f>
        <v>ENF. ZAIDEE HERRERA CAMARGO</v>
      </c>
      <c r="J678" s="506">
        <v>60</v>
      </c>
      <c r="K678" s="506" t="str">
        <f>VLOOKUP(MUEBLES2[[#This Row],[Núm. De nomina]],PERSONAL[],2,FALSE)</f>
        <v>ENF. ZAIDEE HERRERA CAMARGO</v>
      </c>
      <c r="L678" s="523" t="str">
        <f>VLOOKUP(MUEBLES2[[#This Row],[Núm. De nomina]],PERSONAL[],3,FALSE)</f>
        <v xml:space="preserve">TITULAR </v>
      </c>
      <c r="M678" s="494" t="s">
        <v>4929</v>
      </c>
      <c r="N678" s="529" t="s">
        <v>4700</v>
      </c>
      <c r="O678" s="497" t="str">
        <f>VLOOKUP(MUEBLES2[[#This Row],[No. Del Bien ]],BIENES[],2,FALSE)</f>
        <v>TERMÓMETRO</v>
      </c>
      <c r="P678" s="544" t="s">
        <v>3178</v>
      </c>
      <c r="Q678" s="529" t="s">
        <v>5640</v>
      </c>
      <c r="R678" s="535" t="s">
        <v>3186</v>
      </c>
      <c r="S678" s="535" t="s">
        <v>3187</v>
      </c>
      <c r="T678" s="523">
        <v>1</v>
      </c>
      <c r="U678" s="535"/>
      <c r="V678" s="552">
        <v>44655</v>
      </c>
      <c r="W678" s="536"/>
      <c r="X678" s="537"/>
      <c r="Y678" s="537"/>
      <c r="Z678" s="546" t="s">
        <v>1405</v>
      </c>
      <c r="AA678" s="546"/>
      <c r="AB678" s="702">
        <v>399</v>
      </c>
      <c r="AC678" s="600">
        <v>401</v>
      </c>
    </row>
    <row r="679" spans="1:29" ht="173.25" x14ac:dyDescent="0.2">
      <c r="A679" s="662" t="str">
        <f>CONCATENATE(MUEBLES2[[#This Row],[No..]],"-",MUEBLES2[[#This Row],[No. Area ]],"-",MUEBLES2[[#This Row],[No. Del Bien ]],"-",MUEBLES2[[#This Row],[No. Consecutivo del Bien ]],"-",MUEBLES2[[#This Row],[No. de inventario]])</f>
        <v>01-17-296-010-0674</v>
      </c>
      <c r="B679" s="495"/>
      <c r="C679" s="522" t="s">
        <v>7397</v>
      </c>
      <c r="D679" s="494" t="s">
        <v>4060</v>
      </c>
      <c r="E679" s="522" t="str">
        <f>VLOOKUP(MUEBLES2[[#This Row],[No..]],EDIFICIOS[],2,FALSE)</f>
        <v>PALACIO MUNICIPAL</v>
      </c>
      <c r="F679" s="522" t="str">
        <f>VLOOKUP(MUEBLES2[[#This Row],[No..]],EDIFICIOS[],3,FALSE)</f>
        <v>PALACIO MUNICIPAL, S/N, COLONIA CENTRO</v>
      </c>
      <c r="G679" s="506" t="s">
        <v>4262</v>
      </c>
      <c r="H679" s="523" t="str">
        <f>VLOOKUP(MUEBLES2[[#This Row],[No. Area ]],AREAS[],2,FALSE)</f>
        <v xml:space="preserve">SALUD, SANIDAD Y PREVENCIÓN DE ADICCIONES </v>
      </c>
      <c r="I679" s="506" t="str">
        <f>VLOOKUP(MUEBLES2[[#This Row],[No. Area ]],AREAS[],5,FALSE)</f>
        <v>ENF. ZAIDEE HERRERA CAMARGO</v>
      </c>
      <c r="J679" s="506">
        <v>60</v>
      </c>
      <c r="K679" s="506" t="str">
        <f>VLOOKUP(MUEBLES2[[#This Row],[Núm. De nomina]],PERSONAL[],2,FALSE)</f>
        <v>ENF. ZAIDEE HERRERA CAMARGO</v>
      </c>
      <c r="L679" s="523" t="str">
        <f>VLOOKUP(MUEBLES2[[#This Row],[Núm. De nomina]],PERSONAL[],3,FALSE)</f>
        <v xml:space="preserve">TITULAR </v>
      </c>
      <c r="M679" s="494" t="s">
        <v>4929</v>
      </c>
      <c r="N679" s="529" t="s">
        <v>4701</v>
      </c>
      <c r="O679" s="497" t="str">
        <f>VLOOKUP(MUEBLES2[[#This Row],[No. Del Bien ]],BIENES[],2,FALSE)</f>
        <v>TERMÓMETRO</v>
      </c>
      <c r="P679" s="544" t="s">
        <v>3179</v>
      </c>
      <c r="Q679" s="529" t="s">
        <v>5641</v>
      </c>
      <c r="R679" s="535" t="s">
        <v>3186</v>
      </c>
      <c r="S679" s="535" t="s">
        <v>3187</v>
      </c>
      <c r="T679" s="523">
        <v>2</v>
      </c>
      <c r="U679" s="535"/>
      <c r="V679" s="552">
        <v>44655</v>
      </c>
      <c r="W679" s="536"/>
      <c r="X679" s="537"/>
      <c r="Y679" s="537"/>
      <c r="Z679" s="546" t="s">
        <v>1405</v>
      </c>
      <c r="AA679" s="546"/>
      <c r="AB679" s="702">
        <v>399</v>
      </c>
      <c r="AC679" s="600">
        <v>401</v>
      </c>
    </row>
    <row r="680" spans="1:29" ht="173.25" x14ac:dyDescent="0.2">
      <c r="A680" s="662" t="str">
        <f>CONCATENATE(MUEBLES2[[#This Row],[No..]],"-",MUEBLES2[[#This Row],[No. Area ]],"-",MUEBLES2[[#This Row],[No. Del Bien ]],"-",MUEBLES2[[#This Row],[No. Consecutivo del Bien ]],"-",MUEBLES2[[#This Row],[No. de inventario]])</f>
        <v>01-17-296-011-0675</v>
      </c>
      <c r="B680" s="495"/>
      <c r="C680" s="522" t="s">
        <v>7398</v>
      </c>
      <c r="D680" s="494" t="s">
        <v>4060</v>
      </c>
      <c r="E680" s="522" t="str">
        <f>VLOOKUP(MUEBLES2[[#This Row],[No..]],EDIFICIOS[],2,FALSE)</f>
        <v>PALACIO MUNICIPAL</v>
      </c>
      <c r="F680" s="522" t="str">
        <f>VLOOKUP(MUEBLES2[[#This Row],[No..]],EDIFICIOS[],3,FALSE)</f>
        <v>PALACIO MUNICIPAL, S/N, COLONIA CENTRO</v>
      </c>
      <c r="G680" s="506" t="s">
        <v>4262</v>
      </c>
      <c r="H680" s="523" t="str">
        <f>VLOOKUP(MUEBLES2[[#This Row],[No. Area ]],AREAS[],2,FALSE)</f>
        <v xml:space="preserve">SALUD, SANIDAD Y PREVENCIÓN DE ADICCIONES </v>
      </c>
      <c r="I680" s="506" t="str">
        <f>VLOOKUP(MUEBLES2[[#This Row],[No. Area ]],AREAS[],5,FALSE)</f>
        <v>ENF. ZAIDEE HERRERA CAMARGO</v>
      </c>
      <c r="J680" s="506">
        <v>60</v>
      </c>
      <c r="K680" s="506" t="str">
        <f>VLOOKUP(MUEBLES2[[#This Row],[Núm. De nomina]],PERSONAL[],2,FALSE)</f>
        <v>ENF. ZAIDEE HERRERA CAMARGO</v>
      </c>
      <c r="L680" s="523" t="str">
        <f>VLOOKUP(MUEBLES2[[#This Row],[Núm. De nomina]],PERSONAL[],3,FALSE)</f>
        <v xml:space="preserve">TITULAR </v>
      </c>
      <c r="M680" s="494" t="s">
        <v>4929</v>
      </c>
      <c r="N680" s="529" t="s">
        <v>4702</v>
      </c>
      <c r="O680" s="497" t="str">
        <f>VLOOKUP(MUEBLES2[[#This Row],[No. Del Bien ]],BIENES[],2,FALSE)</f>
        <v>TERMÓMETRO</v>
      </c>
      <c r="P680" s="544" t="s">
        <v>3180</v>
      </c>
      <c r="Q680" s="529" t="s">
        <v>5642</v>
      </c>
      <c r="R680" s="535" t="s">
        <v>3186</v>
      </c>
      <c r="S680" s="535" t="s">
        <v>3187</v>
      </c>
      <c r="T680" s="523">
        <v>3</v>
      </c>
      <c r="U680" s="535"/>
      <c r="V680" s="552">
        <v>44655</v>
      </c>
      <c r="W680" s="536"/>
      <c r="X680" s="537"/>
      <c r="Y680" s="537"/>
      <c r="Z680" s="546" t="s">
        <v>1405</v>
      </c>
      <c r="AA680" s="546"/>
      <c r="AB680" s="702">
        <v>399</v>
      </c>
      <c r="AC680" s="600">
        <v>401</v>
      </c>
    </row>
    <row r="681" spans="1:29" ht="173.25" x14ac:dyDescent="0.2">
      <c r="A681" s="662" t="str">
        <f>CONCATENATE(MUEBLES2[[#This Row],[No..]],"-",MUEBLES2[[#This Row],[No. Area ]],"-",MUEBLES2[[#This Row],[No. Del Bien ]],"-",MUEBLES2[[#This Row],[No. Consecutivo del Bien ]],"-",MUEBLES2[[#This Row],[No. de inventario]])</f>
        <v>01-17-296-012-0676</v>
      </c>
      <c r="B681" s="495"/>
      <c r="C681" s="522" t="s">
        <v>7399</v>
      </c>
      <c r="D681" s="494" t="s">
        <v>4060</v>
      </c>
      <c r="E681" s="522" t="str">
        <f>VLOOKUP(MUEBLES2[[#This Row],[No..]],EDIFICIOS[],2,FALSE)</f>
        <v>PALACIO MUNICIPAL</v>
      </c>
      <c r="F681" s="522" t="str">
        <f>VLOOKUP(MUEBLES2[[#This Row],[No..]],EDIFICIOS[],3,FALSE)</f>
        <v>PALACIO MUNICIPAL, S/N, COLONIA CENTRO</v>
      </c>
      <c r="G681" s="506" t="s">
        <v>4262</v>
      </c>
      <c r="H681" s="523" t="str">
        <f>VLOOKUP(MUEBLES2[[#This Row],[No. Area ]],AREAS[],2,FALSE)</f>
        <v xml:space="preserve">SALUD, SANIDAD Y PREVENCIÓN DE ADICCIONES </v>
      </c>
      <c r="I681" s="506" t="str">
        <f>VLOOKUP(MUEBLES2[[#This Row],[No. Area ]],AREAS[],5,FALSE)</f>
        <v>ENF. ZAIDEE HERRERA CAMARGO</v>
      </c>
      <c r="J681" s="506">
        <v>60</v>
      </c>
      <c r="K681" s="506" t="str">
        <f>VLOOKUP(MUEBLES2[[#This Row],[Núm. De nomina]],PERSONAL[],2,FALSE)</f>
        <v>ENF. ZAIDEE HERRERA CAMARGO</v>
      </c>
      <c r="L681" s="523" t="str">
        <f>VLOOKUP(MUEBLES2[[#This Row],[Núm. De nomina]],PERSONAL[],3,FALSE)</f>
        <v xml:space="preserve">TITULAR </v>
      </c>
      <c r="M681" s="494" t="s">
        <v>4929</v>
      </c>
      <c r="N681" s="529" t="s">
        <v>4703</v>
      </c>
      <c r="O681" s="497" t="str">
        <f>VLOOKUP(MUEBLES2[[#This Row],[No. Del Bien ]],BIENES[],2,FALSE)</f>
        <v>TERMÓMETRO</v>
      </c>
      <c r="P681" s="544" t="s">
        <v>3181</v>
      </c>
      <c r="Q681" s="529" t="s">
        <v>5643</v>
      </c>
      <c r="R681" s="535" t="s">
        <v>3186</v>
      </c>
      <c r="S681" s="535" t="s">
        <v>3187</v>
      </c>
      <c r="T681" s="523">
        <v>4</v>
      </c>
      <c r="U681" s="535"/>
      <c r="V681" s="552">
        <v>44655</v>
      </c>
      <c r="W681" s="536"/>
      <c r="X681" s="537"/>
      <c r="Y681" s="537"/>
      <c r="Z681" s="546" t="s">
        <v>1405</v>
      </c>
      <c r="AA681" s="546"/>
      <c r="AB681" s="702">
        <v>399</v>
      </c>
      <c r="AC681" s="600">
        <v>401</v>
      </c>
    </row>
    <row r="682" spans="1:29" ht="173.25" x14ac:dyDescent="0.2">
      <c r="A682" s="662" t="str">
        <f>CONCATENATE(MUEBLES2[[#This Row],[No..]],"-",MUEBLES2[[#This Row],[No. Area ]],"-",MUEBLES2[[#This Row],[No. Del Bien ]],"-",MUEBLES2[[#This Row],[No. Consecutivo del Bien ]],"-",MUEBLES2[[#This Row],[No. de inventario]])</f>
        <v>01-17-296-013-0677</v>
      </c>
      <c r="B682" s="495"/>
      <c r="C682" s="522" t="s">
        <v>7400</v>
      </c>
      <c r="D682" s="494" t="s">
        <v>4060</v>
      </c>
      <c r="E682" s="522" t="str">
        <f>VLOOKUP(MUEBLES2[[#This Row],[No..]],EDIFICIOS[],2,FALSE)</f>
        <v>PALACIO MUNICIPAL</v>
      </c>
      <c r="F682" s="522" t="str">
        <f>VLOOKUP(MUEBLES2[[#This Row],[No..]],EDIFICIOS[],3,FALSE)</f>
        <v>PALACIO MUNICIPAL, S/N, COLONIA CENTRO</v>
      </c>
      <c r="G682" s="506" t="s">
        <v>4262</v>
      </c>
      <c r="H682" s="523" t="str">
        <f>VLOOKUP(MUEBLES2[[#This Row],[No. Area ]],AREAS[],2,FALSE)</f>
        <v xml:space="preserve">SALUD, SANIDAD Y PREVENCIÓN DE ADICCIONES </v>
      </c>
      <c r="I682" s="506" t="str">
        <f>VLOOKUP(MUEBLES2[[#This Row],[No. Area ]],AREAS[],5,FALSE)</f>
        <v>ENF. ZAIDEE HERRERA CAMARGO</v>
      </c>
      <c r="J682" s="506">
        <v>60</v>
      </c>
      <c r="K682" s="506" t="str">
        <f>VLOOKUP(MUEBLES2[[#This Row],[Núm. De nomina]],PERSONAL[],2,FALSE)</f>
        <v>ENF. ZAIDEE HERRERA CAMARGO</v>
      </c>
      <c r="L682" s="523" t="str">
        <f>VLOOKUP(MUEBLES2[[#This Row],[Núm. De nomina]],PERSONAL[],3,FALSE)</f>
        <v xml:space="preserve">TITULAR </v>
      </c>
      <c r="M682" s="494" t="s">
        <v>4929</v>
      </c>
      <c r="N682" s="529" t="s">
        <v>4704</v>
      </c>
      <c r="O682" s="497" t="str">
        <f>VLOOKUP(MUEBLES2[[#This Row],[No. Del Bien ]],BIENES[],2,FALSE)</f>
        <v>TERMÓMETRO</v>
      </c>
      <c r="P682" s="544" t="s">
        <v>3182</v>
      </c>
      <c r="Q682" s="529" t="s">
        <v>5644</v>
      </c>
      <c r="R682" s="535" t="s">
        <v>3186</v>
      </c>
      <c r="S682" s="535" t="s">
        <v>3187</v>
      </c>
      <c r="T682" s="523">
        <v>5</v>
      </c>
      <c r="U682" s="535"/>
      <c r="V682" s="552">
        <v>44655</v>
      </c>
      <c r="W682" s="536"/>
      <c r="X682" s="537"/>
      <c r="Y682" s="537"/>
      <c r="Z682" s="546" t="s">
        <v>1405</v>
      </c>
      <c r="AA682" s="546"/>
      <c r="AB682" s="702">
        <v>388.99</v>
      </c>
      <c r="AC682" s="600">
        <v>401</v>
      </c>
    </row>
    <row r="683" spans="1:29" ht="173.25" x14ac:dyDescent="0.2">
      <c r="A683" s="664" t="str">
        <f>CONCATENATE(MUEBLES2[[#This Row],[No..]],"-",MUEBLES2[[#This Row],[No. Area ]],"-",MUEBLES2[[#This Row],[No. Del Bien ]],"-",MUEBLES2[[#This Row],[No. Consecutivo del Bien ]],"-",MUEBLES2[[#This Row],[No. de inventario]])</f>
        <v>01-17-296-014-0678</v>
      </c>
      <c r="B683" s="495"/>
      <c r="C683" s="522" t="s">
        <v>7401</v>
      </c>
      <c r="D683" s="494" t="s">
        <v>4060</v>
      </c>
      <c r="E683" s="522" t="str">
        <f>VLOOKUP(MUEBLES2[[#This Row],[No..]],EDIFICIOS[],2,FALSE)</f>
        <v>PALACIO MUNICIPAL</v>
      </c>
      <c r="F683" s="522" t="str">
        <f>VLOOKUP(MUEBLES2[[#This Row],[No..]],EDIFICIOS[],3,FALSE)</f>
        <v>PALACIO MUNICIPAL, S/N, COLONIA CENTRO</v>
      </c>
      <c r="G683" s="506" t="s">
        <v>4262</v>
      </c>
      <c r="H683" s="523" t="str">
        <f>VLOOKUP(MUEBLES2[[#This Row],[No. Area ]],AREAS[],2,FALSE)</f>
        <v xml:space="preserve">SALUD, SANIDAD Y PREVENCIÓN DE ADICCIONES </v>
      </c>
      <c r="I683" s="506" t="str">
        <f>VLOOKUP(MUEBLES2[[#This Row],[No. Area ]],AREAS[],5,FALSE)</f>
        <v>ENF. ZAIDEE HERRERA CAMARGO</v>
      </c>
      <c r="J683" s="506">
        <v>60</v>
      </c>
      <c r="K683" s="506" t="str">
        <f>VLOOKUP(MUEBLES2[[#This Row],[Núm. De nomina]],PERSONAL[],2,FALSE)</f>
        <v>ENF. ZAIDEE HERRERA CAMARGO</v>
      </c>
      <c r="L683" s="523" t="str">
        <f>VLOOKUP(MUEBLES2[[#This Row],[Núm. De nomina]],PERSONAL[],3,FALSE)</f>
        <v xml:space="preserve">TITULAR </v>
      </c>
      <c r="M683" s="494" t="s">
        <v>4929</v>
      </c>
      <c r="N683" s="529" t="s">
        <v>4705</v>
      </c>
      <c r="O683" s="497" t="str">
        <f>VLOOKUP(MUEBLES2[[#This Row],[No. Del Bien ]],BIENES[],2,FALSE)</f>
        <v>TERMÓMETRO</v>
      </c>
      <c r="P683" s="544" t="s">
        <v>3183</v>
      </c>
      <c r="Q683" s="529" t="s">
        <v>5645</v>
      </c>
      <c r="R683" s="535" t="s">
        <v>3186</v>
      </c>
      <c r="S683" s="535" t="s">
        <v>3187</v>
      </c>
      <c r="T683" s="523">
        <v>6</v>
      </c>
      <c r="U683" s="546">
        <v>401</v>
      </c>
      <c r="V683" s="552">
        <v>44655</v>
      </c>
      <c r="W683" s="536"/>
      <c r="X683" s="537"/>
      <c r="Y683" s="537"/>
      <c r="Z683" s="546" t="s">
        <v>1405</v>
      </c>
      <c r="AA683" s="546" t="s">
        <v>7857</v>
      </c>
      <c r="AB683" s="702">
        <v>388.99</v>
      </c>
      <c r="AC683" s="600" t="s">
        <v>7857</v>
      </c>
    </row>
    <row r="684" spans="1:29" ht="173.25" x14ac:dyDescent="0.2">
      <c r="A684" s="664" t="str">
        <f>CONCATENATE(MUEBLES2[[#This Row],[No..]],"-",MUEBLES2[[#This Row],[No. Area ]],"-",MUEBLES2[[#This Row],[No. Del Bien ]],"-",MUEBLES2[[#This Row],[No. Consecutivo del Bien ]],"-",MUEBLES2[[#This Row],[No. de inventario]])</f>
        <v>01-17-296-015-0679</v>
      </c>
      <c r="B684" s="495"/>
      <c r="C684" s="522" t="s">
        <v>7402</v>
      </c>
      <c r="D684" s="494" t="s">
        <v>4060</v>
      </c>
      <c r="E684" s="522" t="str">
        <f>VLOOKUP(MUEBLES2[[#This Row],[No..]],EDIFICIOS[],2,FALSE)</f>
        <v>PALACIO MUNICIPAL</v>
      </c>
      <c r="F684" s="522" t="str">
        <f>VLOOKUP(MUEBLES2[[#This Row],[No..]],EDIFICIOS[],3,FALSE)</f>
        <v>PALACIO MUNICIPAL, S/N, COLONIA CENTRO</v>
      </c>
      <c r="G684" s="506" t="s">
        <v>4262</v>
      </c>
      <c r="H684" s="523" t="str">
        <f>VLOOKUP(MUEBLES2[[#This Row],[No. Area ]],AREAS[],2,FALSE)</f>
        <v xml:space="preserve">SALUD, SANIDAD Y PREVENCIÓN DE ADICCIONES </v>
      </c>
      <c r="I684" s="506" t="str">
        <f>VLOOKUP(MUEBLES2[[#This Row],[No. Area ]],AREAS[],5,FALSE)</f>
        <v>ENF. ZAIDEE HERRERA CAMARGO</v>
      </c>
      <c r="J684" s="506">
        <v>60</v>
      </c>
      <c r="K684" s="506" t="str">
        <f>VLOOKUP(MUEBLES2[[#This Row],[Núm. De nomina]],PERSONAL[],2,FALSE)</f>
        <v>ENF. ZAIDEE HERRERA CAMARGO</v>
      </c>
      <c r="L684" s="523" t="str">
        <f>VLOOKUP(MUEBLES2[[#This Row],[Núm. De nomina]],PERSONAL[],3,FALSE)</f>
        <v xml:space="preserve">TITULAR </v>
      </c>
      <c r="M684" s="494" t="s">
        <v>4929</v>
      </c>
      <c r="N684" s="529" t="s">
        <v>4706</v>
      </c>
      <c r="O684" s="497" t="str">
        <f>VLOOKUP(MUEBLES2[[#This Row],[No. Del Bien ]],BIENES[],2,FALSE)</f>
        <v>TERMÓMETRO</v>
      </c>
      <c r="P684" s="544" t="s">
        <v>3184</v>
      </c>
      <c r="Q684" s="529" t="s">
        <v>5646</v>
      </c>
      <c r="R684" s="535" t="s">
        <v>3186</v>
      </c>
      <c r="S684" s="535" t="s">
        <v>3187</v>
      </c>
      <c r="T684" s="523">
        <v>7</v>
      </c>
      <c r="U684" s="546">
        <v>401</v>
      </c>
      <c r="V684" s="552">
        <v>44655</v>
      </c>
      <c r="W684" s="536"/>
      <c r="X684" s="537"/>
      <c r="Y684" s="537"/>
      <c r="Z684" s="546" t="s">
        <v>1405</v>
      </c>
      <c r="AA684" s="546" t="s">
        <v>7857</v>
      </c>
      <c r="AB684" s="702">
        <v>388.99</v>
      </c>
      <c r="AC684" s="600" t="s">
        <v>7857</v>
      </c>
    </row>
    <row r="685" spans="1:29" ht="173.25" x14ac:dyDescent="0.2">
      <c r="A685" s="664" t="str">
        <f>CONCATENATE(MUEBLES2[[#This Row],[No..]],"-",MUEBLES2[[#This Row],[No. Area ]],"-",MUEBLES2[[#This Row],[No. Del Bien ]],"-",MUEBLES2[[#This Row],[No. Consecutivo del Bien ]],"-",MUEBLES2[[#This Row],[No. de inventario]])</f>
        <v>01-17-296-016-0680</v>
      </c>
      <c r="B685" s="495"/>
      <c r="C685" s="522" t="s">
        <v>7403</v>
      </c>
      <c r="D685" s="494" t="s">
        <v>4060</v>
      </c>
      <c r="E685" s="522" t="str">
        <f>VLOOKUP(MUEBLES2[[#This Row],[No..]],EDIFICIOS[],2,FALSE)</f>
        <v>PALACIO MUNICIPAL</v>
      </c>
      <c r="F685" s="522" t="str">
        <f>VLOOKUP(MUEBLES2[[#This Row],[No..]],EDIFICIOS[],3,FALSE)</f>
        <v>PALACIO MUNICIPAL, S/N, COLONIA CENTRO</v>
      </c>
      <c r="G685" s="506" t="s">
        <v>4262</v>
      </c>
      <c r="H685" s="523" t="str">
        <f>VLOOKUP(MUEBLES2[[#This Row],[No. Area ]],AREAS[],2,FALSE)</f>
        <v xml:space="preserve">SALUD, SANIDAD Y PREVENCIÓN DE ADICCIONES </v>
      </c>
      <c r="I685" s="506" t="str">
        <f>VLOOKUP(MUEBLES2[[#This Row],[No. Area ]],AREAS[],5,FALSE)</f>
        <v>ENF. ZAIDEE HERRERA CAMARGO</v>
      </c>
      <c r="J685" s="506">
        <v>60</v>
      </c>
      <c r="K685" s="506" t="str">
        <f>VLOOKUP(MUEBLES2[[#This Row],[Núm. De nomina]],PERSONAL[],2,FALSE)</f>
        <v>ENF. ZAIDEE HERRERA CAMARGO</v>
      </c>
      <c r="L685" s="523" t="str">
        <f>VLOOKUP(MUEBLES2[[#This Row],[Núm. De nomina]],PERSONAL[],3,FALSE)</f>
        <v xml:space="preserve">TITULAR </v>
      </c>
      <c r="M685" s="494" t="s">
        <v>4929</v>
      </c>
      <c r="N685" s="529" t="s">
        <v>4707</v>
      </c>
      <c r="O685" s="497" t="str">
        <f>VLOOKUP(MUEBLES2[[#This Row],[No. Del Bien ]],BIENES[],2,FALSE)</f>
        <v>TERMÓMETRO</v>
      </c>
      <c r="P685" s="544" t="s">
        <v>3185</v>
      </c>
      <c r="Q685" s="529" t="s">
        <v>5647</v>
      </c>
      <c r="R685" s="535" t="s">
        <v>3186</v>
      </c>
      <c r="S685" s="535" t="s">
        <v>3187</v>
      </c>
      <c r="T685" s="523">
        <v>8</v>
      </c>
      <c r="U685" s="546">
        <v>401</v>
      </c>
      <c r="V685" s="552">
        <v>44655</v>
      </c>
      <c r="W685" s="536"/>
      <c r="X685" s="537"/>
      <c r="Y685" s="537"/>
      <c r="Z685" s="546" t="s">
        <v>1405</v>
      </c>
      <c r="AA685" s="546" t="s">
        <v>7857</v>
      </c>
      <c r="AB685" s="702">
        <v>388.99</v>
      </c>
      <c r="AC685" s="600" t="s">
        <v>7857</v>
      </c>
    </row>
    <row r="686" spans="1:29" ht="141.75" x14ac:dyDescent="0.2">
      <c r="A686" s="662" t="str">
        <f>CONCATENATE(MUEBLES2[[#This Row],[No..]],"-",MUEBLES2[[#This Row],[No. Area ]],"-",MUEBLES2[[#This Row],[No. Del Bien ]],"-",MUEBLES2[[#This Row],[No. Consecutivo del Bien ]],"-",MUEBLES2[[#This Row],[No. de inventario]])</f>
        <v>01-14-114-001-0681</v>
      </c>
      <c r="B686" s="495"/>
      <c r="C686" s="522" t="s">
        <v>7404</v>
      </c>
      <c r="D686" s="494" t="s">
        <v>4060</v>
      </c>
      <c r="E686" s="522" t="str">
        <f>VLOOKUP(MUEBLES2[[#This Row],[No..]],EDIFICIOS[],2,FALSE)</f>
        <v>PALACIO MUNICIPAL</v>
      </c>
      <c r="F686" s="522" t="str">
        <f>VLOOKUP(MUEBLES2[[#This Row],[No..]],EDIFICIOS[],3,FALSE)</f>
        <v>PALACIO MUNICIPAL, S/N, COLONIA CENTRO</v>
      </c>
      <c r="G686" s="506" t="s">
        <v>4259</v>
      </c>
      <c r="H686" s="523" t="str">
        <f>VLOOKUP(MUEBLES2[[#This Row],[No. Area ]],AREAS[],2,FALSE)</f>
        <v>ADMINISTRACIÓN MUNICIPAL</v>
      </c>
      <c r="I686" s="506" t="str">
        <f>VLOOKUP(MUEBLES2[[#This Row],[No. Area ]],AREAS[],5,FALSE)</f>
        <v>C. DAVID PÉREZ ALONSO</v>
      </c>
      <c r="J686" s="506">
        <v>122</v>
      </c>
      <c r="K686" s="506" t="str">
        <f>VLOOKUP(MUEBLES2[[#This Row],[Núm. De nomina]],PERSONAL[],2,FALSE)</f>
        <v>ING. CARLOS MEJÍA LEÓN</v>
      </c>
      <c r="L686" s="523" t="str">
        <f>VLOOKUP(MUEBLES2[[#This Row],[Núm. De nomina]],PERSONAL[],3,FALSE)</f>
        <v>AUXILIAR TÉCNICO</v>
      </c>
      <c r="M686" s="494" t="s">
        <v>4378</v>
      </c>
      <c r="N686" s="529" t="s">
        <v>4692</v>
      </c>
      <c r="O686" s="497" t="str">
        <f>VLOOKUP(MUEBLES2[[#This Row],[No. Del Bien ]],BIENES[],2,FALSE)</f>
        <v xml:space="preserve">ESCANER </v>
      </c>
      <c r="P686" s="499" t="s">
        <v>3210</v>
      </c>
      <c r="Q686" s="529" t="s">
        <v>5648</v>
      </c>
      <c r="R686" s="535" t="s">
        <v>35</v>
      </c>
      <c r="S686" s="535" t="s">
        <v>3209</v>
      </c>
      <c r="T686" s="523" t="s">
        <v>3268</v>
      </c>
      <c r="U686" s="535"/>
      <c r="V686" s="552">
        <v>44819</v>
      </c>
      <c r="W686" s="536"/>
      <c r="X686" s="537"/>
      <c r="Y686" s="537"/>
      <c r="Z686" s="546" t="s">
        <v>1405</v>
      </c>
      <c r="AA686" s="546"/>
      <c r="AB686" s="702">
        <v>17000</v>
      </c>
      <c r="AC686" s="600">
        <v>227</v>
      </c>
    </row>
    <row r="687" spans="1:29" ht="220.5" x14ac:dyDescent="0.2">
      <c r="A687" s="662" t="str">
        <f>CONCATENATE(MUEBLES2[[#This Row],[No..]],"-",MUEBLES2[[#This Row],[No. Area ]],"-",MUEBLES2[[#This Row],[No. Del Bien ]],"-",MUEBLES2[[#This Row],[No. Consecutivo del Bien ]],"-",MUEBLES2[[#This Row],[No. de inventario]])</f>
        <v>05-48-218-014-0682</v>
      </c>
      <c r="B687" s="495"/>
      <c r="C687" s="522" t="s">
        <v>7405</v>
      </c>
      <c r="D687" s="494" t="s">
        <v>4063</v>
      </c>
      <c r="E687" s="522" t="str">
        <f>VLOOKUP(MUEBLES2[[#This Row],[No..]],EDIFICIOS[],2,FALSE)</f>
        <v>SISTEMA MUNICIPAL DIF</v>
      </c>
      <c r="F687" s="522" t="str">
        <f>VLOOKUP(MUEBLES2[[#This Row],[No..]],EDIFICIOS[],3,FALSE)</f>
        <v>AV. REFORMA S/N, SECCIÓN NORTE, MANZANA 2, SANTIAGO DE ANAYA, HIDALGO</v>
      </c>
      <c r="G687" s="506" t="s">
        <v>4293</v>
      </c>
      <c r="H687" s="523" t="str">
        <f>VLOOKUP(MUEBLES2[[#This Row],[No. Area ]],AREAS[],2,FALSE)</f>
        <v>SISTEMA MUNICIPAL PARA EL DESARROLLO INTEGRAL DE LA FAMILIA</v>
      </c>
      <c r="I687" s="506" t="str">
        <f>VLOOKUP(MUEBLES2[[#This Row],[No. Area ]],AREAS[],5,FALSE)</f>
        <v>C. BELEN GONZÁLEZ BARRERA</v>
      </c>
      <c r="J687" s="506">
        <v>119</v>
      </c>
      <c r="K687" s="506" t="str">
        <f>VLOOKUP(MUEBLES2[[#This Row],[Núm. De nomina]],PERSONAL[],2,FALSE)</f>
        <v>C. BELEN GONZÁLEZ BARRERA</v>
      </c>
      <c r="L687" s="523" t="str">
        <f>VLOOKUP(MUEBLES2[[#This Row],[Núm. De nomina]],PERSONAL[],3,FALSE)</f>
        <v xml:space="preserve">TITULAR </v>
      </c>
      <c r="M687" s="494" t="s">
        <v>4851</v>
      </c>
      <c r="N687" s="529" t="s">
        <v>4705</v>
      </c>
      <c r="O687" s="497" t="str">
        <f>VLOOKUP(MUEBLES2[[#This Row],[No. Del Bien ]],BIENES[],2,FALSE)</f>
        <v xml:space="preserve">NO BREAK </v>
      </c>
      <c r="P687" s="499" t="s">
        <v>3202</v>
      </c>
      <c r="Q687" s="529" t="s">
        <v>5649</v>
      </c>
      <c r="R687" s="535" t="s">
        <v>67</v>
      </c>
      <c r="S687" s="535" t="s">
        <v>3191</v>
      </c>
      <c r="T687" s="494" t="s">
        <v>3197</v>
      </c>
      <c r="U687" s="535"/>
      <c r="V687" s="552">
        <v>44819</v>
      </c>
      <c r="W687" s="536"/>
      <c r="X687" s="537"/>
      <c r="Y687" s="537"/>
      <c r="Z687" s="546" t="s">
        <v>1405</v>
      </c>
      <c r="AA687" s="546"/>
      <c r="AB687" s="554">
        <v>1650</v>
      </c>
      <c r="AC687" s="600">
        <v>227</v>
      </c>
    </row>
    <row r="688" spans="1:29" ht="157.5" x14ac:dyDescent="0.2">
      <c r="A688" s="662" t="str">
        <f>CONCATENATE(MUEBLES2[[#This Row],[No..]],"-",MUEBLES2[[#This Row],[No. Area ]],"-",MUEBLES2[[#This Row],[No. Del Bien ]],"-",MUEBLES2[[#This Row],[No. Consecutivo del Bien ]],"-",MUEBLES2[[#This Row],[No. de inventario]])</f>
        <v>01-24-218-015-0683</v>
      </c>
      <c r="B688" s="495"/>
      <c r="C688" s="522" t="s">
        <v>7406</v>
      </c>
      <c r="D688" s="494" t="s">
        <v>4060</v>
      </c>
      <c r="E688" s="522" t="str">
        <f>VLOOKUP(MUEBLES2[[#This Row],[No..]],EDIFICIOS[],2,FALSE)</f>
        <v>PALACIO MUNICIPAL</v>
      </c>
      <c r="F688" s="522" t="str">
        <f>VLOOKUP(MUEBLES2[[#This Row],[No..]],EDIFICIOS[],3,FALSE)</f>
        <v>PALACIO MUNICIPAL, S/N, COLONIA CENTRO</v>
      </c>
      <c r="G688" s="506" t="s">
        <v>4269</v>
      </c>
      <c r="H688" s="523" t="str">
        <f>VLOOKUP(MUEBLES2[[#This Row],[No. Area ]],AREAS[],2,FALSE)</f>
        <v>TESORERÍA MUNICIPAL</v>
      </c>
      <c r="I688" s="506" t="str">
        <f>VLOOKUP(MUEBLES2[[#This Row],[No. Area ]],AREAS[],5,FALSE)</f>
        <v>C. P. NOHEMI VIRIDIANA CORTEZ MONTER</v>
      </c>
      <c r="J688" s="506">
        <v>138</v>
      </c>
      <c r="K688" s="506" t="str">
        <f>VLOOKUP(MUEBLES2[[#This Row],[Núm. De nomina]],PERSONAL[],2,FALSE)</f>
        <v>C. P. NOHEMI VIRIDIANA CORTEZ MONTER</v>
      </c>
      <c r="L688" s="523" t="str">
        <f>VLOOKUP(MUEBLES2[[#This Row],[Núm. De nomina]],PERSONAL[],3,FALSE)</f>
        <v>TITULAR</v>
      </c>
      <c r="M688" s="494" t="s">
        <v>4851</v>
      </c>
      <c r="N688" s="529" t="s">
        <v>4706</v>
      </c>
      <c r="O688" s="497" t="str">
        <f>VLOOKUP(MUEBLES2[[#This Row],[No. Del Bien ]],BIENES[],2,FALSE)</f>
        <v xml:space="preserve">NO BREAK </v>
      </c>
      <c r="P688" s="499" t="s">
        <v>3203</v>
      </c>
      <c r="Q688" s="529" t="s">
        <v>5650</v>
      </c>
      <c r="R688" s="535" t="s">
        <v>67</v>
      </c>
      <c r="S688" s="535" t="s">
        <v>3191</v>
      </c>
      <c r="T688" s="494" t="s">
        <v>3198</v>
      </c>
      <c r="U688" s="535"/>
      <c r="V688" s="552">
        <v>44819</v>
      </c>
      <c r="W688" s="536"/>
      <c r="X688" s="537"/>
      <c r="Y688" s="537"/>
      <c r="Z688" s="546" t="s">
        <v>1405</v>
      </c>
      <c r="AA688" s="546"/>
      <c r="AB688" s="554">
        <v>1650</v>
      </c>
      <c r="AC688" s="600">
        <v>227</v>
      </c>
    </row>
    <row r="689" spans="1:31" ht="157.5" x14ac:dyDescent="0.2">
      <c r="A689" s="662" t="str">
        <f>CONCATENATE(MUEBLES2[[#This Row],[No..]],"-",MUEBLES2[[#This Row],[No. Area ]],"-",MUEBLES2[[#This Row],[No. Del Bien ]],"-",MUEBLES2[[#This Row],[No. Consecutivo del Bien ]],"-",MUEBLES2[[#This Row],[No. de inventario]])</f>
        <v>01-24-218-016-0684</v>
      </c>
      <c r="B689" s="495"/>
      <c r="C689" s="522" t="s">
        <v>7407</v>
      </c>
      <c r="D689" s="494" t="s">
        <v>4060</v>
      </c>
      <c r="E689" s="522" t="str">
        <f>VLOOKUP(MUEBLES2[[#This Row],[No..]],EDIFICIOS[],2,FALSE)</f>
        <v>PALACIO MUNICIPAL</v>
      </c>
      <c r="F689" s="522" t="str">
        <f>VLOOKUP(MUEBLES2[[#This Row],[No..]],EDIFICIOS[],3,FALSE)</f>
        <v>PALACIO MUNICIPAL, S/N, COLONIA CENTRO</v>
      </c>
      <c r="G689" s="506" t="s">
        <v>4269</v>
      </c>
      <c r="H689" s="523" t="str">
        <f>VLOOKUP(MUEBLES2[[#This Row],[No. Area ]],AREAS[],2,FALSE)</f>
        <v>TESORERÍA MUNICIPAL</v>
      </c>
      <c r="I689" s="506" t="str">
        <f>VLOOKUP(MUEBLES2[[#This Row],[No. Area ]],AREAS[],5,FALSE)</f>
        <v>C. P. NOHEMI VIRIDIANA CORTEZ MONTER</v>
      </c>
      <c r="J689" s="506">
        <v>406</v>
      </c>
      <c r="K689" s="506" t="str">
        <f>VLOOKUP(MUEBLES2[[#This Row],[Núm. De nomina]],PERSONAL[],2,FALSE)</f>
        <v>C. GLORIA PÉREZ GARCÍA</v>
      </c>
      <c r="L689" s="523" t="str">
        <f>VLOOKUP(MUEBLES2[[#This Row],[Núm. De nomina]],PERSONAL[],3,FALSE)</f>
        <v>AUXILIAR ADMINISTRATIVO</v>
      </c>
      <c r="M689" s="494" t="s">
        <v>4851</v>
      </c>
      <c r="N689" s="529" t="s">
        <v>4707</v>
      </c>
      <c r="O689" s="497" t="str">
        <f>VLOOKUP(MUEBLES2[[#This Row],[No. Del Bien ]],BIENES[],2,FALSE)</f>
        <v xml:space="preserve">NO BREAK </v>
      </c>
      <c r="P689" s="499" t="s">
        <v>3204</v>
      </c>
      <c r="Q689" s="529" t="s">
        <v>5651</v>
      </c>
      <c r="R689" s="535" t="s">
        <v>67</v>
      </c>
      <c r="S689" s="535" t="s">
        <v>3191</v>
      </c>
      <c r="T689" s="494" t="s">
        <v>3196</v>
      </c>
      <c r="U689" s="535"/>
      <c r="V689" s="552">
        <v>44819</v>
      </c>
      <c r="W689" s="536"/>
      <c r="X689" s="537"/>
      <c r="Y689" s="537"/>
      <c r="Z689" s="546" t="s">
        <v>1405</v>
      </c>
      <c r="AA689" s="546"/>
      <c r="AB689" s="555">
        <v>1650</v>
      </c>
      <c r="AC689" s="600">
        <v>227</v>
      </c>
    </row>
    <row r="690" spans="1:31" ht="157.5" x14ac:dyDescent="0.2">
      <c r="A690" s="662" t="str">
        <f>CONCATENATE(MUEBLES2[[#This Row],[No..]],"-",MUEBLES2[[#This Row],[No. Area ]],"-",MUEBLES2[[#This Row],[No. Del Bien ]],"-",MUEBLES2[[#This Row],[No. Consecutivo del Bien ]],"-",MUEBLES2[[#This Row],[No. de inventario]])</f>
        <v>01-24-218-017-0685</v>
      </c>
      <c r="B690" s="495"/>
      <c r="C690" s="522" t="s">
        <v>7408</v>
      </c>
      <c r="D690" s="494" t="s">
        <v>4060</v>
      </c>
      <c r="E690" s="522" t="str">
        <f>VLOOKUP(MUEBLES2[[#This Row],[No..]],EDIFICIOS[],2,FALSE)</f>
        <v>PALACIO MUNICIPAL</v>
      </c>
      <c r="F690" s="522" t="str">
        <f>VLOOKUP(MUEBLES2[[#This Row],[No..]],EDIFICIOS[],3,FALSE)</f>
        <v>PALACIO MUNICIPAL, S/N, COLONIA CENTRO</v>
      </c>
      <c r="G690" s="506" t="s">
        <v>4269</v>
      </c>
      <c r="H690" s="523" t="str">
        <f>VLOOKUP(MUEBLES2[[#This Row],[No. Area ]],AREAS[],2,FALSE)</f>
        <v>TESORERÍA MUNICIPAL</v>
      </c>
      <c r="I690" s="506" t="str">
        <f>VLOOKUP(MUEBLES2[[#This Row],[No. Area ]],AREAS[],5,FALSE)</f>
        <v>C. P. NOHEMI VIRIDIANA CORTEZ MONTER</v>
      </c>
      <c r="J690" s="506">
        <v>186</v>
      </c>
      <c r="K690" s="506" t="str">
        <f>VLOOKUP(MUEBLES2[[#This Row],[Núm. De nomina]],PERSONAL[],2,FALSE)</f>
        <v>C. LEYDI JOANA PEÑA MARTÍNEZ</v>
      </c>
      <c r="L690" s="523" t="str">
        <f>VLOOKUP(MUEBLES2[[#This Row],[Núm. De nomina]],PERSONAL[],3,FALSE)</f>
        <v>AUXILIAR CONTABLE</v>
      </c>
      <c r="M690" s="494" t="s">
        <v>4851</v>
      </c>
      <c r="N690" s="529" t="s">
        <v>4708</v>
      </c>
      <c r="O690" s="497" t="str">
        <f>VLOOKUP(MUEBLES2[[#This Row],[No. Del Bien ]],BIENES[],2,FALSE)</f>
        <v xml:space="preserve">NO BREAK </v>
      </c>
      <c r="P690" s="499" t="s">
        <v>3195</v>
      </c>
      <c r="Q690" s="529" t="s">
        <v>5652</v>
      </c>
      <c r="R690" s="535" t="s">
        <v>67</v>
      </c>
      <c r="S690" s="535" t="s">
        <v>3191</v>
      </c>
      <c r="T690" s="494" t="s">
        <v>3194</v>
      </c>
      <c r="U690" s="535"/>
      <c r="V690" s="552">
        <v>44819</v>
      </c>
      <c r="W690" s="536"/>
      <c r="X690" s="537"/>
      <c r="Y690" s="537"/>
      <c r="Z690" s="546" t="s">
        <v>1405</v>
      </c>
      <c r="AA690" s="546"/>
      <c r="AB690" s="555">
        <v>1650</v>
      </c>
      <c r="AC690" s="600">
        <v>227</v>
      </c>
    </row>
    <row r="691" spans="1:31" ht="157.5" x14ac:dyDescent="0.2">
      <c r="A691" s="662" t="str">
        <f>CONCATENATE(MUEBLES2[[#This Row],[No..]],"-",MUEBLES2[[#This Row],[No. Area ]],"-",MUEBLES2[[#This Row],[No. Del Bien ]],"-",MUEBLES2[[#This Row],[No. Consecutivo del Bien ]],"-",MUEBLES2[[#This Row],[No. de inventario]])</f>
        <v>01-14-218-018-0686</v>
      </c>
      <c r="B691" s="495"/>
      <c r="C691" s="522" t="s">
        <v>7409</v>
      </c>
      <c r="D691" s="494" t="s">
        <v>4060</v>
      </c>
      <c r="E691" s="522" t="str">
        <f>VLOOKUP(MUEBLES2[[#This Row],[No..]],EDIFICIOS[],2,FALSE)</f>
        <v>PALACIO MUNICIPAL</v>
      </c>
      <c r="F691" s="522" t="str">
        <f>VLOOKUP(MUEBLES2[[#This Row],[No..]],EDIFICIOS[],3,FALSE)</f>
        <v>PALACIO MUNICIPAL, S/N, COLONIA CENTRO</v>
      </c>
      <c r="G691" s="506" t="s">
        <v>4259</v>
      </c>
      <c r="H691" s="523" t="str">
        <f>VLOOKUP(MUEBLES2[[#This Row],[No. Area ]],AREAS[],2,FALSE)</f>
        <v>ADMINISTRACIÓN MUNICIPAL</v>
      </c>
      <c r="I691" s="506" t="str">
        <f>VLOOKUP(MUEBLES2[[#This Row],[No. Area ]],AREAS[],5,FALSE)</f>
        <v>C. DAVID PÉREZ ALONSO</v>
      </c>
      <c r="J691" s="506">
        <v>122</v>
      </c>
      <c r="K691" s="506" t="str">
        <f>VLOOKUP(MUEBLES2[[#This Row],[Núm. De nomina]],PERSONAL[],2,FALSE)</f>
        <v>ING. CARLOS MEJÍA LEÓN</v>
      </c>
      <c r="L691" s="523" t="str">
        <f>VLOOKUP(MUEBLES2[[#This Row],[Núm. De nomina]],PERSONAL[],3,FALSE)</f>
        <v>AUXILIAR TÉCNICO</v>
      </c>
      <c r="M691" s="494" t="s">
        <v>4851</v>
      </c>
      <c r="N691" s="529" t="s">
        <v>4709</v>
      </c>
      <c r="O691" s="497" t="str">
        <f>VLOOKUP(MUEBLES2[[#This Row],[No. Del Bien ]],BIENES[],2,FALSE)</f>
        <v xml:space="preserve">NO BREAK </v>
      </c>
      <c r="P691" s="499" t="s">
        <v>3205</v>
      </c>
      <c r="Q691" s="529" t="s">
        <v>5653</v>
      </c>
      <c r="R691" s="535" t="s">
        <v>67</v>
      </c>
      <c r="S691" s="535" t="s">
        <v>3191</v>
      </c>
      <c r="T691" s="494" t="s">
        <v>3199</v>
      </c>
      <c r="U691" s="535"/>
      <c r="V691" s="552">
        <v>44819</v>
      </c>
      <c r="W691" s="536"/>
      <c r="X691" s="537"/>
      <c r="Y691" s="537"/>
      <c r="Z691" s="546" t="s">
        <v>1405</v>
      </c>
      <c r="AA691" s="546"/>
      <c r="AB691" s="554">
        <v>1650</v>
      </c>
      <c r="AC691" s="600">
        <v>227</v>
      </c>
    </row>
    <row r="692" spans="1:31" ht="157.5" x14ac:dyDescent="0.2">
      <c r="A692" s="662" t="str">
        <f>CONCATENATE(MUEBLES2[[#This Row],[No..]],"-",MUEBLES2[[#This Row],[No. Area ]],"-",MUEBLES2[[#This Row],[No. Del Bien ]],"-",MUEBLES2[[#This Row],[No. Consecutivo del Bien ]],"-",MUEBLES2[[#This Row],[No. de inventario]])</f>
        <v>01-14-218-019-0687</v>
      </c>
      <c r="B692" s="495"/>
      <c r="C692" s="522" t="s">
        <v>7410</v>
      </c>
      <c r="D692" s="494" t="s">
        <v>4060</v>
      </c>
      <c r="E692" s="522" t="str">
        <f>VLOOKUP(MUEBLES2[[#This Row],[No..]],EDIFICIOS[],2,FALSE)</f>
        <v>PALACIO MUNICIPAL</v>
      </c>
      <c r="F692" s="522" t="str">
        <f>VLOOKUP(MUEBLES2[[#This Row],[No..]],EDIFICIOS[],3,FALSE)</f>
        <v>PALACIO MUNICIPAL, S/N, COLONIA CENTRO</v>
      </c>
      <c r="G692" s="506" t="s">
        <v>4259</v>
      </c>
      <c r="H692" s="523" t="str">
        <f>VLOOKUP(MUEBLES2[[#This Row],[No. Area ]],AREAS[],2,FALSE)</f>
        <v>ADMINISTRACIÓN MUNICIPAL</v>
      </c>
      <c r="I692" s="506" t="str">
        <f>VLOOKUP(MUEBLES2[[#This Row],[No. Area ]],AREAS[],5,FALSE)</f>
        <v>C. DAVID PÉREZ ALONSO</v>
      </c>
      <c r="J692" s="506">
        <v>122</v>
      </c>
      <c r="K692" s="506" t="str">
        <f>VLOOKUP(MUEBLES2[[#This Row],[Núm. De nomina]],PERSONAL[],2,FALSE)</f>
        <v>ING. CARLOS MEJÍA LEÓN</v>
      </c>
      <c r="L692" s="523" t="str">
        <f>VLOOKUP(MUEBLES2[[#This Row],[Núm. De nomina]],PERSONAL[],3,FALSE)</f>
        <v>AUXILIAR TÉCNICO</v>
      </c>
      <c r="M692" s="494" t="s">
        <v>4851</v>
      </c>
      <c r="N692" s="529" t="s">
        <v>4710</v>
      </c>
      <c r="O692" s="497" t="str">
        <f>VLOOKUP(MUEBLES2[[#This Row],[No. Del Bien ]],BIENES[],2,FALSE)</f>
        <v xml:space="preserve">NO BREAK </v>
      </c>
      <c r="P692" s="499" t="s">
        <v>3206</v>
      </c>
      <c r="Q692" s="529" t="s">
        <v>5654</v>
      </c>
      <c r="R692" s="535" t="s">
        <v>67</v>
      </c>
      <c r="S692" s="535" t="s">
        <v>3191</v>
      </c>
      <c r="T692" s="494" t="s">
        <v>3200</v>
      </c>
      <c r="U692" s="535"/>
      <c r="V692" s="552">
        <v>44819</v>
      </c>
      <c r="W692" s="536"/>
      <c r="X692" s="537"/>
      <c r="Y692" s="537"/>
      <c r="Z692" s="546" t="s">
        <v>1405</v>
      </c>
      <c r="AA692" s="546"/>
      <c r="AB692" s="554">
        <v>1650</v>
      </c>
      <c r="AC692" s="600">
        <v>227</v>
      </c>
    </row>
    <row r="693" spans="1:31" ht="157.5" x14ac:dyDescent="0.2">
      <c r="A693" s="662" t="str">
        <f>CONCATENATE(MUEBLES2[[#This Row],[No..]],"-",MUEBLES2[[#This Row],[No. Area ]],"-",MUEBLES2[[#This Row],[No. Del Bien ]],"-",MUEBLES2[[#This Row],[No. Consecutivo del Bien ]],"-",MUEBLES2[[#This Row],[No. de inventario]])</f>
        <v>01-15-218-020-0688</v>
      </c>
      <c r="B693" s="495"/>
      <c r="C693" s="522" t="s">
        <v>7411</v>
      </c>
      <c r="D693" s="494" t="s">
        <v>4060</v>
      </c>
      <c r="E693" s="522" t="str">
        <f>VLOOKUP(MUEBLES2[[#This Row],[No..]],EDIFICIOS[],2,FALSE)</f>
        <v>PALACIO MUNICIPAL</v>
      </c>
      <c r="F693" s="522" t="str">
        <f>VLOOKUP(MUEBLES2[[#This Row],[No..]],EDIFICIOS[],3,FALSE)</f>
        <v>PALACIO MUNICIPAL, S/N, COLONIA CENTRO</v>
      </c>
      <c r="G693" s="506" t="s">
        <v>4260</v>
      </c>
      <c r="H693" s="523" t="str">
        <f>VLOOKUP(MUEBLES2[[#This Row],[No. Area ]],AREAS[],2,FALSE)</f>
        <v>RECURSOS HUMANOS</v>
      </c>
      <c r="I693" s="506" t="str">
        <f>VLOOKUP(MUEBLES2[[#This Row],[No. Area ]],AREAS[],5,FALSE)</f>
        <v>LIC. CHRISTEL MORENO MARTÍNEZ</v>
      </c>
      <c r="J693" s="506">
        <v>158</v>
      </c>
      <c r="K693" s="506" t="str">
        <f>VLOOKUP(MUEBLES2[[#This Row],[Núm. De nomina]],PERSONAL[],2,FALSE)</f>
        <v>LIC. CHRISTEL MORENO MARTÍNEZ</v>
      </c>
      <c r="L693" s="523" t="str">
        <f>VLOOKUP(MUEBLES2[[#This Row],[Núm. De nomina]],PERSONAL[],3,FALSE)</f>
        <v>TITULAR</v>
      </c>
      <c r="M693" s="494" t="s">
        <v>4851</v>
      </c>
      <c r="N693" s="529" t="s">
        <v>4711</v>
      </c>
      <c r="O693" s="497" t="str">
        <f>VLOOKUP(MUEBLES2[[#This Row],[No. Del Bien ]],BIENES[],2,FALSE)</f>
        <v xml:space="preserve">NO BREAK </v>
      </c>
      <c r="P693" s="499" t="s">
        <v>3193</v>
      </c>
      <c r="Q693" s="529" t="s">
        <v>5655</v>
      </c>
      <c r="R693" s="535" t="s">
        <v>67</v>
      </c>
      <c r="S693" s="535" t="s">
        <v>3191</v>
      </c>
      <c r="T693" s="494" t="s">
        <v>3192</v>
      </c>
      <c r="U693" s="535"/>
      <c r="V693" s="552">
        <v>44819</v>
      </c>
      <c r="W693" s="536"/>
      <c r="X693" s="537"/>
      <c r="Y693" s="537"/>
      <c r="Z693" s="546" t="s">
        <v>1405</v>
      </c>
      <c r="AA693" s="546"/>
      <c r="AB693" s="555">
        <v>1650</v>
      </c>
      <c r="AC693" s="600">
        <v>227</v>
      </c>
    </row>
    <row r="694" spans="1:31" ht="157.5" x14ac:dyDescent="0.2">
      <c r="A694" s="662" t="str">
        <f>CONCATENATE(MUEBLES2[[#This Row],[No..]],"-",MUEBLES2[[#This Row],[No. Area ]],"-",MUEBLES2[[#This Row],[No. Del Bien ]],"-",MUEBLES2[[#This Row],[No. Consecutivo del Bien ]],"-",MUEBLES2[[#This Row],[No. de inventario]])</f>
        <v>01-14-218-021-0689</v>
      </c>
      <c r="B694" s="495"/>
      <c r="C694" s="522" t="s">
        <v>7412</v>
      </c>
      <c r="D694" s="494" t="s">
        <v>4060</v>
      </c>
      <c r="E694" s="522" t="str">
        <f>VLOOKUP(MUEBLES2[[#This Row],[No..]],EDIFICIOS[],2,FALSE)</f>
        <v>PALACIO MUNICIPAL</v>
      </c>
      <c r="F694" s="522" t="str">
        <f>VLOOKUP(MUEBLES2[[#This Row],[No..]],EDIFICIOS[],3,FALSE)</f>
        <v>PALACIO MUNICIPAL, S/N, COLONIA CENTRO</v>
      </c>
      <c r="G694" s="506" t="s">
        <v>4259</v>
      </c>
      <c r="H694" s="523" t="str">
        <f>VLOOKUP(MUEBLES2[[#This Row],[No. Area ]],AREAS[],2,FALSE)</f>
        <v>ADMINISTRACIÓN MUNICIPAL</v>
      </c>
      <c r="I694" s="506" t="str">
        <f>VLOOKUP(MUEBLES2[[#This Row],[No. Area ]],AREAS[],5,FALSE)</f>
        <v>C. DAVID PÉREZ ALONSO</v>
      </c>
      <c r="J694" s="506" t="s">
        <v>4382</v>
      </c>
      <c r="K694" s="506" t="str">
        <f>VLOOKUP(MUEBLES2[[#This Row],[Núm. De nomina]],PERSONAL[],2,FALSE)</f>
        <v>P. ING. VÍCTOR MANUEL MECALCO MORENO</v>
      </c>
      <c r="L694" s="523" t="str">
        <f>VLOOKUP(MUEBLES2[[#This Row],[Núm. De nomina]],PERSONAL[],3,FALSE)</f>
        <v>AUXILIAR ADMINISTRATIVO</v>
      </c>
      <c r="M694" s="494" t="s">
        <v>4851</v>
      </c>
      <c r="N694" s="529" t="s">
        <v>4712</v>
      </c>
      <c r="O694" s="497" t="str">
        <f>VLOOKUP(MUEBLES2[[#This Row],[No. Del Bien ]],BIENES[],2,FALSE)</f>
        <v xml:space="preserve">NO BREAK </v>
      </c>
      <c r="P694" s="499" t="s">
        <v>3207</v>
      </c>
      <c r="Q694" s="529" t="s">
        <v>5656</v>
      </c>
      <c r="R694" s="535" t="s">
        <v>67</v>
      </c>
      <c r="S694" s="535" t="s">
        <v>3191</v>
      </c>
      <c r="T694" s="494" t="s">
        <v>3201</v>
      </c>
      <c r="U694" s="535"/>
      <c r="V694" s="552">
        <v>44819</v>
      </c>
      <c r="W694" s="536"/>
      <c r="X694" s="537"/>
      <c r="Y694" s="537"/>
      <c r="Z694" s="546" t="s">
        <v>1405</v>
      </c>
      <c r="AA694" s="546"/>
      <c r="AB694" s="554">
        <v>1650</v>
      </c>
      <c r="AC694" s="600">
        <v>227</v>
      </c>
    </row>
    <row r="695" spans="1:31" ht="157.5" x14ac:dyDescent="0.2">
      <c r="A695" s="662" t="str">
        <f>CONCATENATE(MUEBLES2[[#This Row],[No..]],"-",MUEBLES2[[#This Row],[No. Area ]],"-",MUEBLES2[[#This Row],[No. Del Bien ]],"-",MUEBLES2[[#This Row],[No. Consecutivo del Bien ]],"-",MUEBLES2[[#This Row],[No. de inventario]])</f>
        <v>01-07-218-022-0690</v>
      </c>
      <c r="B695" s="495"/>
      <c r="C695" s="522" t="s">
        <v>7413</v>
      </c>
      <c r="D695" s="494" t="s">
        <v>4060</v>
      </c>
      <c r="E695" s="522" t="str">
        <f>VLOOKUP(MUEBLES2[[#This Row],[No..]],EDIFICIOS[],2,FALSE)</f>
        <v>PALACIO MUNICIPAL</v>
      </c>
      <c r="F695" s="522" t="str">
        <f>VLOOKUP(MUEBLES2[[#This Row],[No..]],EDIFICIOS[],3,FALSE)</f>
        <v>PALACIO MUNICIPAL, S/N, COLONIA CENTRO</v>
      </c>
      <c r="G695" s="506" t="s">
        <v>4065</v>
      </c>
      <c r="H695" s="523" t="str">
        <f>VLOOKUP(MUEBLES2[[#This Row],[No. Area ]],AREAS[],2,FALSE)</f>
        <v xml:space="preserve">OFICIALÍA DEL REGISTRO DEL ESTADO FAMILIAR </v>
      </c>
      <c r="I695" s="506" t="str">
        <f>VLOOKUP(MUEBLES2[[#This Row],[No. Area ]],AREAS[],5,FALSE)</f>
        <v>LIC. LUIS FERNANDO MONTIEL PANTOJA</v>
      </c>
      <c r="J695" s="506">
        <v>46</v>
      </c>
      <c r="K695" s="506" t="str">
        <f>VLOOKUP(MUEBLES2[[#This Row],[Núm. De nomina]],PERSONAL[],2,FALSE)</f>
        <v>LIC. LUIS FERNANDO MONTIEL PANTOJA</v>
      </c>
      <c r="L695" s="523" t="str">
        <f>VLOOKUP(MUEBLES2[[#This Row],[Núm. De nomina]],PERSONAL[],3,FALSE)</f>
        <v xml:space="preserve">TITULAR </v>
      </c>
      <c r="M695" s="494" t="s">
        <v>4851</v>
      </c>
      <c r="N695" s="529" t="s">
        <v>4713</v>
      </c>
      <c r="O695" s="497" t="str">
        <f>VLOOKUP(MUEBLES2[[#This Row],[No. Del Bien ]],BIENES[],2,FALSE)</f>
        <v xml:space="preserve">NO BREAK </v>
      </c>
      <c r="P695" s="499" t="s">
        <v>3281</v>
      </c>
      <c r="Q695" s="529" t="s">
        <v>5657</v>
      </c>
      <c r="R695" s="535" t="s">
        <v>67</v>
      </c>
      <c r="S695" s="535" t="s">
        <v>3191</v>
      </c>
      <c r="T695" s="523" t="s">
        <v>3280</v>
      </c>
      <c r="U695" s="535"/>
      <c r="V695" s="552">
        <v>44819</v>
      </c>
      <c r="W695" s="536"/>
      <c r="X695" s="537"/>
      <c r="Y695" s="537"/>
      <c r="Z695" s="546" t="s">
        <v>1405</v>
      </c>
      <c r="AA695" s="546"/>
      <c r="AB695" s="555">
        <v>1650</v>
      </c>
      <c r="AC695" s="600">
        <v>227</v>
      </c>
    </row>
    <row r="696" spans="1:31" ht="189" x14ac:dyDescent="0.2">
      <c r="A696" s="662" t="str">
        <f>CONCATENATE(MUEBLES2[[#This Row],[No..]],"-",MUEBLES2[[#This Row],[No. Area ]],"-",MUEBLES2[[#This Row],[No. Del Bien ]],"-",MUEBLES2[[#This Row],[No. Consecutivo del Bien ]],"-",MUEBLES2[[#This Row],[No. de inventario]])</f>
        <v>04-46-029-004-0691</v>
      </c>
      <c r="B696" s="495"/>
      <c r="C696" s="522" t="s">
        <v>7414</v>
      </c>
      <c r="D696" s="494" t="s">
        <v>2074</v>
      </c>
      <c r="E696" s="522" t="str">
        <f>VLOOKUP(MUEBLES2[[#This Row],[No..]],EDIFICIOS[],2,FALSE)</f>
        <v xml:space="preserve">PROTECCION CIVIL </v>
      </c>
      <c r="F696" s="522" t="str">
        <f>VLOOKUP(MUEBLES2[[#This Row],[No..]],EDIFICIOS[],3,FALSE)</f>
        <v>AV. REFORMA S/N, SECCIÓN NORTE, MANZANA 2, SANTIAGO DE ANAYA, HIDALGO</v>
      </c>
      <c r="G696" s="506" t="s">
        <v>4291</v>
      </c>
      <c r="H696" s="523" t="str">
        <f>VLOOKUP(MUEBLES2[[#This Row],[No. Area ]],AREAS[],2,FALSE)</f>
        <v>PROTECCIÓN CÍVIL, BOMBEROS Y GESTIÓN DE RIESGOS</v>
      </c>
      <c r="I696" s="506" t="str">
        <f>VLOOKUP(MUEBLES2[[#This Row],[No. Area ]],AREAS[],5,FALSE)</f>
        <v>CMDTE. JOSÉ JUAN GARCÍA CORTES</v>
      </c>
      <c r="J696" s="506" t="s">
        <v>4062</v>
      </c>
      <c r="K696" s="506" t="str">
        <f>VLOOKUP(MUEBLES2[[#This Row],[Núm. De nomina]],PERSONAL[],2,FALSE)</f>
        <v>CMDTE. JOSÉ JUAN GARCÍA CORTES</v>
      </c>
      <c r="L696" s="523" t="str">
        <f>VLOOKUP(MUEBLES2[[#This Row],[Núm. De nomina]],PERSONAL[],3,FALSE)</f>
        <v>TITULAR</v>
      </c>
      <c r="M696" s="494" t="s">
        <v>4720</v>
      </c>
      <c r="N696" s="529" t="s">
        <v>4695</v>
      </c>
      <c r="O696" s="497" t="str">
        <f>VLOOKUP(MUEBLES2[[#This Row],[No. Del Bien ]],BIENES[],2,FALSE)</f>
        <v>BAUMANOMETRO</v>
      </c>
      <c r="P696" s="544" t="s">
        <v>3296</v>
      </c>
      <c r="Q696" s="529" t="s">
        <v>5658</v>
      </c>
      <c r="R696" s="535" t="s">
        <v>3306</v>
      </c>
      <c r="S696" s="535" t="s">
        <v>557</v>
      </c>
      <c r="T696" s="535" t="s">
        <v>557</v>
      </c>
      <c r="U696" s="535"/>
      <c r="V696" s="552">
        <v>45002</v>
      </c>
      <c r="W696" s="536"/>
      <c r="X696" s="537"/>
      <c r="Y696" s="537"/>
      <c r="Z696" s="546" t="s">
        <v>1405</v>
      </c>
      <c r="AA696" s="546"/>
      <c r="AB696" s="493"/>
      <c r="AC696" s="600" t="s">
        <v>3470</v>
      </c>
    </row>
    <row r="697" spans="1:31" ht="189" x14ac:dyDescent="0.2">
      <c r="A697" s="662" t="str">
        <f>CONCATENATE(MUEBLES2[[#This Row],[No..]],"-",MUEBLES2[[#This Row],[No. Area ]],"-",MUEBLES2[[#This Row],[No. Del Bien ]],"-",MUEBLES2[[#This Row],[No. Consecutivo del Bien ]],"-",MUEBLES2[[#This Row],[No. de inventario]])</f>
        <v>04-46-126-001-0692</v>
      </c>
      <c r="B697" s="495"/>
      <c r="C697" s="522" t="s">
        <v>7415</v>
      </c>
      <c r="D697" s="494" t="s">
        <v>2074</v>
      </c>
      <c r="E697" s="522" t="str">
        <f>VLOOKUP(MUEBLES2[[#This Row],[No..]],EDIFICIOS[],2,FALSE)</f>
        <v xml:space="preserve">PROTECCION CIVIL </v>
      </c>
      <c r="F697" s="522" t="str">
        <f>VLOOKUP(MUEBLES2[[#This Row],[No..]],EDIFICIOS[],3,FALSE)</f>
        <v>AV. REFORMA S/N, SECCIÓN NORTE, MANZANA 2, SANTIAGO DE ANAYA, HIDALGO</v>
      </c>
      <c r="G697" s="506" t="s">
        <v>4291</v>
      </c>
      <c r="H697" s="523" t="str">
        <f>VLOOKUP(MUEBLES2[[#This Row],[No. Area ]],AREAS[],2,FALSE)</f>
        <v>PROTECCIÓN CÍVIL, BOMBEROS Y GESTIÓN DE RIESGOS</v>
      </c>
      <c r="I697" s="506" t="str">
        <f>VLOOKUP(MUEBLES2[[#This Row],[No. Area ]],AREAS[],5,FALSE)</f>
        <v>CMDTE. JOSÉ JUAN GARCÍA CORTES</v>
      </c>
      <c r="J697" s="506" t="s">
        <v>4062</v>
      </c>
      <c r="K697" s="506" t="str">
        <f>VLOOKUP(MUEBLES2[[#This Row],[Núm. De nomina]],PERSONAL[],2,FALSE)</f>
        <v>CMDTE. JOSÉ JUAN GARCÍA CORTES</v>
      </c>
      <c r="L697" s="523" t="str">
        <f>VLOOKUP(MUEBLES2[[#This Row],[Núm. De nomina]],PERSONAL[],3,FALSE)</f>
        <v>TITULAR</v>
      </c>
      <c r="M697" s="494" t="s">
        <v>4387</v>
      </c>
      <c r="N697" s="529" t="s">
        <v>4692</v>
      </c>
      <c r="O697" s="497" t="str">
        <f>VLOOKUP(MUEBLES2[[#This Row],[No. Del Bien ]],BIENES[],2,FALSE)</f>
        <v>ESTETOSCOPIO</v>
      </c>
      <c r="P697" s="544" t="s">
        <v>3297</v>
      </c>
      <c r="Q697" s="529" t="s">
        <v>5659</v>
      </c>
      <c r="R697" s="535" t="s">
        <v>3307</v>
      </c>
      <c r="S697" s="535" t="s">
        <v>557</v>
      </c>
      <c r="T697" s="535" t="s">
        <v>557</v>
      </c>
      <c r="U697" s="535"/>
      <c r="V697" s="552">
        <v>45002</v>
      </c>
      <c r="W697" s="536"/>
      <c r="X697" s="537"/>
      <c r="Y697" s="537"/>
      <c r="Z697" s="546" t="s">
        <v>1405</v>
      </c>
      <c r="AA697" s="546"/>
      <c r="AB697" s="493"/>
      <c r="AC697" s="600" t="s">
        <v>3470</v>
      </c>
    </row>
    <row r="698" spans="1:31" ht="189" x14ac:dyDescent="0.2">
      <c r="A698" s="662" t="str">
        <f>CONCATENATE(MUEBLES2[[#This Row],[No..]],"-",MUEBLES2[[#This Row],[No. Area ]],"-",MUEBLES2[[#This Row],[No. Del Bien ]],"-",MUEBLES2[[#This Row],[No. Consecutivo del Bien ]],"-",MUEBLES2[[#This Row],[No. de inventario]])</f>
        <v>04-46-220-004-0693</v>
      </c>
      <c r="B698" s="495"/>
      <c r="C698" s="522" t="s">
        <v>7416</v>
      </c>
      <c r="D698" s="494" t="s">
        <v>2074</v>
      </c>
      <c r="E698" s="522" t="str">
        <f>VLOOKUP(MUEBLES2[[#This Row],[No..]],EDIFICIOS[],2,FALSE)</f>
        <v xml:space="preserve">PROTECCION CIVIL </v>
      </c>
      <c r="F698" s="522" t="str">
        <f>VLOOKUP(MUEBLES2[[#This Row],[No..]],EDIFICIOS[],3,FALSE)</f>
        <v>AV. REFORMA S/N, SECCIÓN NORTE, MANZANA 2, SANTIAGO DE ANAYA, HIDALGO</v>
      </c>
      <c r="G698" s="506" t="s">
        <v>4291</v>
      </c>
      <c r="H698" s="523" t="str">
        <f>VLOOKUP(MUEBLES2[[#This Row],[No. Area ]],AREAS[],2,FALSE)</f>
        <v>PROTECCIÓN CÍVIL, BOMBEROS Y GESTIÓN DE RIESGOS</v>
      </c>
      <c r="I698" s="506" t="str">
        <f>VLOOKUP(MUEBLES2[[#This Row],[No. Area ]],AREAS[],5,FALSE)</f>
        <v>CMDTE. JOSÉ JUAN GARCÍA CORTES</v>
      </c>
      <c r="J698" s="506" t="s">
        <v>4062</v>
      </c>
      <c r="K698" s="506" t="str">
        <f>VLOOKUP(MUEBLES2[[#This Row],[Núm. De nomina]],PERSONAL[],2,FALSE)</f>
        <v>CMDTE. JOSÉ JUAN GARCÍA CORTES</v>
      </c>
      <c r="L698" s="523" t="str">
        <f>VLOOKUP(MUEBLES2[[#This Row],[Núm. De nomina]],PERSONAL[],3,FALSE)</f>
        <v>TITULAR</v>
      </c>
      <c r="M698" s="494" t="s">
        <v>4853</v>
      </c>
      <c r="N698" s="529" t="s">
        <v>4695</v>
      </c>
      <c r="O698" s="497" t="str">
        <f>VLOOKUP(MUEBLES2[[#This Row],[No. Del Bien ]],BIENES[],2,FALSE)</f>
        <v>OXIMETRO</v>
      </c>
      <c r="P698" s="544" t="s">
        <v>954</v>
      </c>
      <c r="Q698" s="529" t="s">
        <v>5660</v>
      </c>
      <c r="R698" s="535" t="s">
        <v>557</v>
      </c>
      <c r="S698" s="535" t="s">
        <v>557</v>
      </c>
      <c r="T698" s="535" t="s">
        <v>557</v>
      </c>
      <c r="U698" s="535"/>
      <c r="V698" s="552">
        <v>45002</v>
      </c>
      <c r="W698" s="536"/>
      <c r="X698" s="537"/>
      <c r="Y698" s="537"/>
      <c r="Z698" s="546" t="s">
        <v>1405</v>
      </c>
      <c r="AA698" s="546"/>
      <c r="AB698" s="493"/>
      <c r="AC698" s="600" t="s">
        <v>3470</v>
      </c>
    </row>
    <row r="699" spans="1:31" ht="189" x14ac:dyDescent="0.2">
      <c r="A699" s="662" t="str">
        <f>CONCATENATE(MUEBLES2[[#This Row],[No..]],"-",MUEBLES2[[#This Row],[No. Area ]],"-",MUEBLES2[[#This Row],[No. Del Bien ]],"-",MUEBLES2[[#This Row],[No. Consecutivo del Bien ]],"-",MUEBLES2[[#This Row],[No. de inventario]])</f>
        <v>04-46-169-001-0694</v>
      </c>
      <c r="B699" s="495"/>
      <c r="C699" s="522" t="s">
        <v>7417</v>
      </c>
      <c r="D699" s="494" t="s">
        <v>2074</v>
      </c>
      <c r="E699" s="522" t="str">
        <f>VLOOKUP(MUEBLES2[[#This Row],[No..]],EDIFICIOS[],2,FALSE)</f>
        <v xml:space="preserve">PROTECCION CIVIL </v>
      </c>
      <c r="F699" s="522" t="str">
        <f>VLOOKUP(MUEBLES2[[#This Row],[No..]],EDIFICIOS[],3,FALSE)</f>
        <v>AV. REFORMA S/N, SECCIÓN NORTE, MANZANA 2, SANTIAGO DE ANAYA, HIDALGO</v>
      </c>
      <c r="G699" s="506" t="s">
        <v>4291</v>
      </c>
      <c r="H699" s="523" t="str">
        <f>VLOOKUP(MUEBLES2[[#This Row],[No. Area ]],AREAS[],2,FALSE)</f>
        <v>PROTECCIÓN CÍVIL, BOMBEROS Y GESTIÓN DE RIESGOS</v>
      </c>
      <c r="I699" s="506" t="str">
        <f>VLOOKUP(MUEBLES2[[#This Row],[No. Area ]],AREAS[],5,FALSE)</f>
        <v>CMDTE. JOSÉ JUAN GARCÍA CORTES</v>
      </c>
      <c r="J699" s="506" t="s">
        <v>4062</v>
      </c>
      <c r="K699" s="506" t="str">
        <f>VLOOKUP(MUEBLES2[[#This Row],[Núm. De nomina]],PERSONAL[],2,FALSE)</f>
        <v>CMDTE. JOSÉ JUAN GARCÍA CORTES</v>
      </c>
      <c r="L699" s="523" t="str">
        <f>VLOOKUP(MUEBLES2[[#This Row],[Núm. De nomina]],PERSONAL[],3,FALSE)</f>
        <v>TITULAR</v>
      </c>
      <c r="M699" s="494" t="s">
        <v>4798</v>
      </c>
      <c r="N699" s="529" t="s">
        <v>4692</v>
      </c>
      <c r="O699" s="497" t="str">
        <f>VLOOKUP(MUEBLES2[[#This Row],[No. Del Bien ]],BIENES[],2,FALSE)</f>
        <v>LÁMPARA PUPLERA</v>
      </c>
      <c r="P699" s="544" t="s">
        <v>3299</v>
      </c>
      <c r="Q699" s="529" t="s">
        <v>5661</v>
      </c>
      <c r="R699" s="535" t="s">
        <v>557</v>
      </c>
      <c r="S699" s="535" t="s">
        <v>557</v>
      </c>
      <c r="T699" s="535" t="s">
        <v>557</v>
      </c>
      <c r="U699" s="535"/>
      <c r="V699" s="552">
        <v>45002</v>
      </c>
      <c r="W699" s="536"/>
      <c r="X699" s="537"/>
      <c r="Y699" s="537"/>
      <c r="Z699" s="546" t="s">
        <v>1405</v>
      </c>
      <c r="AA699" s="546"/>
      <c r="AB699" s="493"/>
      <c r="AC699" s="600" t="s">
        <v>3470</v>
      </c>
    </row>
    <row r="700" spans="1:31" ht="189" x14ac:dyDescent="0.2">
      <c r="A700" s="664" t="str">
        <f>CONCATENATE(MUEBLES2[[#This Row],[No..]],"-",MUEBLES2[[#This Row],[No. Area ]],"-",MUEBLES2[[#This Row],[No. Del Bien ]],"-",MUEBLES2[[#This Row],[No. Consecutivo del Bien ]],"-",MUEBLES2[[#This Row],[No. de inventario]])</f>
        <v>04-46-142-005-0695</v>
      </c>
      <c r="B700" s="495"/>
      <c r="C700" s="522" t="s">
        <v>7418</v>
      </c>
      <c r="D700" s="494" t="s">
        <v>2074</v>
      </c>
      <c r="E700" s="522" t="str">
        <f>VLOOKUP(MUEBLES2[[#This Row],[No..]],EDIFICIOS[],2,FALSE)</f>
        <v xml:space="preserve">PROTECCION CIVIL </v>
      </c>
      <c r="F700" s="522" t="str">
        <f>VLOOKUP(MUEBLES2[[#This Row],[No..]],EDIFICIOS[],3,FALSE)</f>
        <v>AV. REFORMA S/N, SECCIÓN NORTE, MANZANA 2, SANTIAGO DE ANAYA, HIDALGO</v>
      </c>
      <c r="G700" s="506" t="s">
        <v>4291</v>
      </c>
      <c r="H700" s="523" t="str">
        <f>VLOOKUP(MUEBLES2[[#This Row],[No. Area ]],AREAS[],2,FALSE)</f>
        <v>PROTECCIÓN CÍVIL, BOMBEROS Y GESTIÓN DE RIESGOS</v>
      </c>
      <c r="I700" s="506" t="str">
        <f>VLOOKUP(MUEBLES2[[#This Row],[No. Area ]],AREAS[],5,FALSE)</f>
        <v>CMDTE. JOSÉ JUAN GARCÍA CORTES</v>
      </c>
      <c r="J700" s="506" t="s">
        <v>4062</v>
      </c>
      <c r="K700" s="506" t="str">
        <f>VLOOKUP(MUEBLES2[[#This Row],[Núm. De nomina]],PERSONAL[],2,FALSE)</f>
        <v>CMDTE. JOSÉ JUAN GARCÍA CORTES</v>
      </c>
      <c r="L700" s="523" t="str">
        <f>VLOOKUP(MUEBLES2[[#This Row],[Núm. De nomina]],PERSONAL[],3,FALSE)</f>
        <v>TITULAR</v>
      </c>
      <c r="M700" s="494" t="s">
        <v>4397</v>
      </c>
      <c r="N700" s="529" t="s">
        <v>4696</v>
      </c>
      <c r="O700" s="497" t="str">
        <f>VLOOKUP(MUEBLES2[[#This Row],[No. Del Bien ]],BIENES[],2,FALSE)</f>
        <v>GLUCÓMETRO</v>
      </c>
      <c r="P700" s="544" t="s">
        <v>3298</v>
      </c>
      <c r="Q700" s="529" t="s">
        <v>5662</v>
      </c>
      <c r="R700" s="535" t="s">
        <v>1411</v>
      </c>
      <c r="S700" s="535" t="s">
        <v>557</v>
      </c>
      <c r="T700" s="535" t="s">
        <v>557</v>
      </c>
      <c r="U700" s="546" t="s">
        <v>3470</v>
      </c>
      <c r="V700" s="552">
        <v>45002</v>
      </c>
      <c r="W700" s="536"/>
      <c r="X700" s="537"/>
      <c r="Y700" s="537"/>
      <c r="Z700" s="546" t="s">
        <v>1405</v>
      </c>
      <c r="AA700" s="546" t="s">
        <v>7857</v>
      </c>
      <c r="AB700" s="493"/>
      <c r="AC700" s="600" t="s">
        <v>7857</v>
      </c>
    </row>
    <row r="701" spans="1:31" s="413" customFormat="1" ht="189" x14ac:dyDescent="0.2">
      <c r="A701" s="662" t="str">
        <f>CONCATENATE(MUEBLES2[[#This Row],[No..]],"-",MUEBLES2[[#This Row],[No. Area ]],"-",MUEBLES2[[#This Row],[No. Del Bien ]],"-",MUEBLES2[[#This Row],[No. Consecutivo del Bien ]],"-",MUEBLES2[[#This Row],[No. de inventario]])</f>
        <v>04-46-289-005-0696</v>
      </c>
      <c r="B701" s="495"/>
      <c r="C701" s="522" t="s">
        <v>7419</v>
      </c>
      <c r="D701" s="494" t="s">
        <v>2074</v>
      </c>
      <c r="E701" s="522" t="str">
        <f>VLOOKUP(MUEBLES2[[#This Row],[No..]],EDIFICIOS[],2,FALSE)</f>
        <v xml:space="preserve">PROTECCION CIVIL </v>
      </c>
      <c r="F701" s="522" t="str">
        <f>VLOOKUP(MUEBLES2[[#This Row],[No..]],EDIFICIOS[],3,FALSE)</f>
        <v>AV. REFORMA S/N, SECCIÓN NORTE, MANZANA 2, SANTIAGO DE ANAYA, HIDALGO</v>
      </c>
      <c r="G701" s="506" t="s">
        <v>4291</v>
      </c>
      <c r="H701" s="523" t="str">
        <f>VLOOKUP(MUEBLES2[[#This Row],[No. Area ]],AREAS[],2,FALSE)</f>
        <v>PROTECCIÓN CÍVIL, BOMBEROS Y GESTIÓN DE RIESGOS</v>
      </c>
      <c r="I701" s="506" t="str">
        <f>VLOOKUP(MUEBLES2[[#This Row],[No. Area ]],AREAS[],5,FALSE)</f>
        <v>CMDTE. JOSÉ JUAN GARCÍA CORTES</v>
      </c>
      <c r="J701" s="506" t="s">
        <v>4062</v>
      </c>
      <c r="K701" s="506" t="str">
        <f>VLOOKUP(MUEBLES2[[#This Row],[Núm. De nomina]],PERSONAL[],2,FALSE)</f>
        <v>CMDTE. JOSÉ JUAN GARCÍA CORTES</v>
      </c>
      <c r="L701" s="523" t="str">
        <f>VLOOKUP(MUEBLES2[[#This Row],[Núm. De nomina]],PERSONAL[],3,FALSE)</f>
        <v>TITULAR</v>
      </c>
      <c r="M701" s="494" t="s">
        <v>4922</v>
      </c>
      <c r="N701" s="529" t="s">
        <v>4696</v>
      </c>
      <c r="O701" s="497" t="str">
        <f>VLOOKUP(MUEBLES2[[#This Row],[No. Del Bien ]],BIENES[],2,FALSE)</f>
        <v>TANQUE DE OXÍGENO</v>
      </c>
      <c r="P701" s="544" t="s">
        <v>3300</v>
      </c>
      <c r="Q701" s="529" t="s">
        <v>5663</v>
      </c>
      <c r="R701" s="535" t="s">
        <v>3309</v>
      </c>
      <c r="S701" s="535" t="s">
        <v>3310</v>
      </c>
      <c r="T701" s="523" t="s">
        <v>3311</v>
      </c>
      <c r="U701" s="535"/>
      <c r="V701" s="552">
        <v>44655</v>
      </c>
      <c r="W701" s="536"/>
      <c r="X701" s="537"/>
      <c r="Y701" s="537"/>
      <c r="Z701" s="546" t="s">
        <v>1405</v>
      </c>
      <c r="AA701" s="546"/>
      <c r="AB701" s="556">
        <v>4800</v>
      </c>
      <c r="AC701" s="600" t="s">
        <v>3469</v>
      </c>
      <c r="AD701" s="411"/>
      <c r="AE701" s="412"/>
    </row>
    <row r="702" spans="1:31" ht="189" x14ac:dyDescent="0.2">
      <c r="A702" s="662" t="str">
        <f>CONCATENATE(MUEBLES2[[#This Row],[No..]],"-",MUEBLES2[[#This Row],[No. Area ]],"-",MUEBLES2[[#This Row],[No. Del Bien ]],"-",MUEBLES2[[#This Row],[No. Consecutivo del Bien ]],"-",MUEBLES2[[#This Row],[No. de inventario]])</f>
        <v>04-46-289-006-0697</v>
      </c>
      <c r="B702" s="495"/>
      <c r="C702" s="522" t="s">
        <v>7420</v>
      </c>
      <c r="D702" s="494" t="s">
        <v>2074</v>
      </c>
      <c r="E702" s="522" t="str">
        <f>VLOOKUP(MUEBLES2[[#This Row],[No..]],EDIFICIOS[],2,FALSE)</f>
        <v xml:space="preserve">PROTECCION CIVIL </v>
      </c>
      <c r="F702" s="522" t="str">
        <f>VLOOKUP(MUEBLES2[[#This Row],[No..]],EDIFICIOS[],3,FALSE)</f>
        <v>AV. REFORMA S/N, SECCIÓN NORTE, MANZANA 2, SANTIAGO DE ANAYA, HIDALGO</v>
      </c>
      <c r="G702" s="506" t="s">
        <v>4291</v>
      </c>
      <c r="H702" s="523" t="str">
        <f>VLOOKUP(MUEBLES2[[#This Row],[No. Area ]],AREAS[],2,FALSE)</f>
        <v>PROTECCIÓN CÍVIL, BOMBEROS Y GESTIÓN DE RIESGOS</v>
      </c>
      <c r="I702" s="506" t="str">
        <f>VLOOKUP(MUEBLES2[[#This Row],[No. Area ]],AREAS[],5,FALSE)</f>
        <v>CMDTE. JOSÉ JUAN GARCÍA CORTES</v>
      </c>
      <c r="J702" s="506" t="s">
        <v>4062</v>
      </c>
      <c r="K702" s="506" t="str">
        <f>VLOOKUP(MUEBLES2[[#This Row],[Núm. De nomina]],PERSONAL[],2,FALSE)</f>
        <v>CMDTE. JOSÉ JUAN GARCÍA CORTES</v>
      </c>
      <c r="L702" s="523" t="str">
        <f>VLOOKUP(MUEBLES2[[#This Row],[Núm. De nomina]],PERSONAL[],3,FALSE)</f>
        <v>TITULAR</v>
      </c>
      <c r="M702" s="494" t="s">
        <v>4922</v>
      </c>
      <c r="N702" s="529" t="s">
        <v>4697</v>
      </c>
      <c r="O702" s="497" t="str">
        <f>VLOOKUP(MUEBLES2[[#This Row],[No. Del Bien ]],BIENES[],2,FALSE)</f>
        <v>TANQUE DE OXÍGENO</v>
      </c>
      <c r="P702" s="544" t="s">
        <v>3301</v>
      </c>
      <c r="Q702" s="529" t="s">
        <v>5664</v>
      </c>
      <c r="R702" s="535" t="s">
        <v>3309</v>
      </c>
      <c r="S702" s="535" t="s">
        <v>3310</v>
      </c>
      <c r="T702" s="523" t="s">
        <v>3308</v>
      </c>
      <c r="U702" s="535"/>
      <c r="V702" s="552">
        <v>45020</v>
      </c>
      <c r="W702" s="536"/>
      <c r="X702" s="537"/>
      <c r="Y702" s="537"/>
      <c r="Z702" s="546" t="s">
        <v>1405</v>
      </c>
      <c r="AA702" s="546"/>
      <c r="AB702" s="493">
        <v>4800</v>
      </c>
      <c r="AC702" s="600" t="s">
        <v>3469</v>
      </c>
    </row>
    <row r="703" spans="1:31" ht="283.5" x14ac:dyDescent="0.2">
      <c r="A703" s="662" t="str">
        <f>CONCATENATE(MUEBLES2[[#This Row],[No..]],"-",MUEBLES2[[#This Row],[No. Area ]],"-",MUEBLES2[[#This Row],[No. Del Bien ]],"-",MUEBLES2[[#This Row],[No. Consecutivo del Bien ]],"-",MUEBLES2[[#This Row],[No. de inventario]])</f>
        <v>04-46-051-003-0698</v>
      </c>
      <c r="B703" s="495"/>
      <c r="C703" s="522" t="s">
        <v>7421</v>
      </c>
      <c r="D703" s="494" t="s">
        <v>2074</v>
      </c>
      <c r="E703" s="522" t="str">
        <f>VLOOKUP(MUEBLES2[[#This Row],[No..]],EDIFICIOS[],2,FALSE)</f>
        <v xml:space="preserve">PROTECCION CIVIL </v>
      </c>
      <c r="F703" s="522" t="str">
        <f>VLOOKUP(MUEBLES2[[#This Row],[No..]],EDIFICIOS[],3,FALSE)</f>
        <v>AV. REFORMA S/N, SECCIÓN NORTE, MANZANA 2, SANTIAGO DE ANAYA, HIDALGO</v>
      </c>
      <c r="G703" s="506" t="s">
        <v>4291</v>
      </c>
      <c r="H703" s="523" t="str">
        <f>VLOOKUP(MUEBLES2[[#This Row],[No. Area ]],AREAS[],2,FALSE)</f>
        <v>PROTECCIÓN CÍVIL, BOMBEROS Y GESTIÓN DE RIESGOS</v>
      </c>
      <c r="I703" s="506" t="str">
        <f>VLOOKUP(MUEBLES2[[#This Row],[No. Area ]],AREAS[],5,FALSE)</f>
        <v>CMDTE. JOSÉ JUAN GARCÍA CORTES</v>
      </c>
      <c r="J703" s="506" t="s">
        <v>4062</v>
      </c>
      <c r="K703" s="506" t="str">
        <f>VLOOKUP(MUEBLES2[[#This Row],[Núm. De nomina]],PERSONAL[],2,FALSE)</f>
        <v>CMDTE. JOSÉ JUAN GARCÍA CORTES</v>
      </c>
      <c r="L703" s="523" t="str">
        <f>VLOOKUP(MUEBLES2[[#This Row],[Núm. De nomina]],PERSONAL[],3,FALSE)</f>
        <v>TITULAR</v>
      </c>
      <c r="M703" s="494" t="s">
        <v>4742</v>
      </c>
      <c r="N703" s="529" t="s">
        <v>4694</v>
      </c>
      <c r="O703" s="497" t="str">
        <f>VLOOKUP(MUEBLES2[[#This Row],[No. Del Bien ]],BIENES[],2,FALSE)</f>
        <v>CÁMARA DE HUMO</v>
      </c>
      <c r="P703" s="544" t="s">
        <v>3302</v>
      </c>
      <c r="Q703" s="529" t="s">
        <v>5665</v>
      </c>
      <c r="R703" s="535" t="s">
        <v>557</v>
      </c>
      <c r="S703" s="535" t="s">
        <v>557</v>
      </c>
      <c r="T703" s="535" t="s">
        <v>557</v>
      </c>
      <c r="U703" s="535"/>
      <c r="V703" s="546" t="s">
        <v>3468</v>
      </c>
      <c r="W703" s="536"/>
      <c r="X703" s="537"/>
      <c r="Y703" s="537"/>
      <c r="Z703" s="546" t="s">
        <v>1405</v>
      </c>
      <c r="AA703" s="546"/>
      <c r="AB703" s="493">
        <v>3398</v>
      </c>
      <c r="AC703" s="600" t="s">
        <v>3467</v>
      </c>
    </row>
    <row r="704" spans="1:31" ht="283.5" x14ac:dyDescent="0.2">
      <c r="A704" s="662" t="str">
        <f>CONCATENATE(MUEBLES2[[#This Row],[No..]],"-",MUEBLES2[[#This Row],[No. Area ]],"-",MUEBLES2[[#This Row],[No. Del Bien ]],"-",MUEBLES2[[#This Row],[No. Consecutivo del Bien ]],"-",MUEBLES2[[#This Row],[No. de inventario]])</f>
        <v>04-46-051-004-0699</v>
      </c>
      <c r="B704" s="495"/>
      <c r="C704" s="522" t="s">
        <v>7422</v>
      </c>
      <c r="D704" s="494" t="s">
        <v>2074</v>
      </c>
      <c r="E704" s="522" t="str">
        <f>VLOOKUP(MUEBLES2[[#This Row],[No..]],EDIFICIOS[],2,FALSE)</f>
        <v xml:space="preserve">PROTECCION CIVIL </v>
      </c>
      <c r="F704" s="522" t="str">
        <f>VLOOKUP(MUEBLES2[[#This Row],[No..]],EDIFICIOS[],3,FALSE)</f>
        <v>AV. REFORMA S/N, SECCIÓN NORTE, MANZANA 2, SANTIAGO DE ANAYA, HIDALGO</v>
      </c>
      <c r="G704" s="506" t="s">
        <v>4291</v>
      </c>
      <c r="H704" s="523" t="str">
        <f>VLOOKUP(MUEBLES2[[#This Row],[No. Area ]],AREAS[],2,FALSE)</f>
        <v>PROTECCIÓN CÍVIL, BOMBEROS Y GESTIÓN DE RIESGOS</v>
      </c>
      <c r="I704" s="506" t="str">
        <f>VLOOKUP(MUEBLES2[[#This Row],[No. Area ]],AREAS[],5,FALSE)</f>
        <v>CMDTE. JOSÉ JUAN GARCÍA CORTES</v>
      </c>
      <c r="J704" s="506" t="s">
        <v>4062</v>
      </c>
      <c r="K704" s="506" t="str">
        <f>VLOOKUP(MUEBLES2[[#This Row],[Núm. De nomina]],PERSONAL[],2,FALSE)</f>
        <v>CMDTE. JOSÉ JUAN GARCÍA CORTES</v>
      </c>
      <c r="L704" s="523" t="str">
        <f>VLOOKUP(MUEBLES2[[#This Row],[Núm. De nomina]],PERSONAL[],3,FALSE)</f>
        <v>TITULAR</v>
      </c>
      <c r="M704" s="494" t="s">
        <v>4742</v>
      </c>
      <c r="N704" s="529" t="s">
        <v>4695</v>
      </c>
      <c r="O704" s="497" t="str">
        <f>VLOOKUP(MUEBLES2[[#This Row],[No. Del Bien ]],BIENES[],2,FALSE)</f>
        <v>CÁMARA DE HUMO</v>
      </c>
      <c r="P704" s="544" t="s">
        <v>3302</v>
      </c>
      <c r="Q704" s="529" t="s">
        <v>5666</v>
      </c>
      <c r="R704" s="535" t="s">
        <v>557</v>
      </c>
      <c r="S704" s="535" t="s">
        <v>557</v>
      </c>
      <c r="T704" s="535" t="s">
        <v>557</v>
      </c>
      <c r="U704" s="535"/>
      <c r="V704" s="546"/>
      <c r="W704" s="536"/>
      <c r="X704" s="537"/>
      <c r="Y704" s="537"/>
      <c r="Z704" s="546" t="s">
        <v>1405</v>
      </c>
      <c r="AA704" s="546"/>
      <c r="AB704" s="493"/>
      <c r="AC704" s="600"/>
    </row>
    <row r="705" spans="1:29" ht="189" x14ac:dyDescent="0.2">
      <c r="A705" s="664" t="str">
        <f>CONCATENATE(MUEBLES2[[#This Row],[No..]],"-",MUEBLES2[[#This Row],[No. Area ]],"-",MUEBLES2[[#This Row],[No. Del Bien ]],"-",MUEBLES2[[#This Row],[No. Consecutivo del Bien ]],"-",MUEBLES2[[#This Row],[No. de inventario]])</f>
        <v>04-46-179-004-0700</v>
      </c>
      <c r="B705" s="495"/>
      <c r="C705" s="522" t="s">
        <v>7423</v>
      </c>
      <c r="D705" s="494" t="s">
        <v>2074</v>
      </c>
      <c r="E705" s="522" t="str">
        <f>VLOOKUP(MUEBLES2[[#This Row],[No..]],EDIFICIOS[],2,FALSE)</f>
        <v xml:space="preserve">PROTECCION CIVIL </v>
      </c>
      <c r="F705" s="522" t="str">
        <f>VLOOKUP(MUEBLES2[[#This Row],[No..]],EDIFICIOS[],3,FALSE)</f>
        <v>AV. REFORMA S/N, SECCIÓN NORTE, MANZANA 2, SANTIAGO DE ANAYA, HIDALGO</v>
      </c>
      <c r="G705" s="506" t="s">
        <v>4291</v>
      </c>
      <c r="H705" s="523" t="str">
        <f>VLOOKUP(MUEBLES2[[#This Row],[No. Area ]],AREAS[],2,FALSE)</f>
        <v>PROTECCIÓN CÍVIL, BOMBEROS Y GESTIÓN DE RIESGOS</v>
      </c>
      <c r="I705" s="506" t="str">
        <f>VLOOKUP(MUEBLES2[[#This Row],[No. Area ]],AREAS[],5,FALSE)</f>
        <v>CMDTE. JOSÉ JUAN GARCÍA CORTES</v>
      </c>
      <c r="J705" s="506" t="s">
        <v>4062</v>
      </c>
      <c r="K705" s="506" t="str">
        <f>VLOOKUP(MUEBLES2[[#This Row],[Núm. De nomina]],PERSONAL[],2,FALSE)</f>
        <v>CMDTE. JOSÉ JUAN GARCÍA CORTES</v>
      </c>
      <c r="L705" s="523" t="str">
        <f>VLOOKUP(MUEBLES2[[#This Row],[Núm. De nomina]],PERSONAL[],3,FALSE)</f>
        <v>TITULAR</v>
      </c>
      <c r="M705" s="494" t="s">
        <v>4806</v>
      </c>
      <c r="N705" s="529" t="s">
        <v>4695</v>
      </c>
      <c r="O705" s="497" t="str">
        <f>VLOOKUP(MUEBLES2[[#This Row],[No. Del Bien ]],BIENES[],2,FALSE)</f>
        <v>LLAVE STILSON</v>
      </c>
      <c r="P705" s="544" t="s">
        <v>3303</v>
      </c>
      <c r="Q705" s="529" t="s">
        <v>5667</v>
      </c>
      <c r="R705" s="535" t="s">
        <v>557</v>
      </c>
      <c r="S705" s="535" t="s">
        <v>557</v>
      </c>
      <c r="T705" s="535" t="s">
        <v>557</v>
      </c>
      <c r="U705" s="546" t="s">
        <v>3466</v>
      </c>
      <c r="V705" s="552">
        <v>44896</v>
      </c>
      <c r="W705" s="536"/>
      <c r="X705" s="537"/>
      <c r="Y705" s="537"/>
      <c r="Z705" s="546" t="s">
        <v>1405</v>
      </c>
      <c r="AA705" s="546" t="s">
        <v>7857</v>
      </c>
      <c r="AB705" s="493">
        <v>331.9</v>
      </c>
      <c r="AC705" s="600" t="s">
        <v>7857</v>
      </c>
    </row>
    <row r="706" spans="1:29" ht="189" x14ac:dyDescent="0.2">
      <c r="A706" s="662" t="str">
        <f>CONCATENATE(MUEBLES2[[#This Row],[No..]],"-",MUEBLES2[[#This Row],[No. Area ]],"-",MUEBLES2[[#This Row],[No. Del Bien ]],"-",MUEBLES2[[#This Row],[No. Consecutivo del Bien ]],"-",MUEBLES2[[#This Row],[No. de inventario]])</f>
        <v>04-46-229-003-0701</v>
      </c>
      <c r="B706" s="495"/>
      <c r="C706" s="522" t="s">
        <v>7424</v>
      </c>
      <c r="D706" s="494" t="s">
        <v>2074</v>
      </c>
      <c r="E706" s="522" t="str">
        <f>VLOOKUP(MUEBLES2[[#This Row],[No..]],EDIFICIOS[],2,FALSE)</f>
        <v xml:space="preserve">PROTECCION CIVIL </v>
      </c>
      <c r="F706" s="522" t="str">
        <f>VLOOKUP(MUEBLES2[[#This Row],[No..]],EDIFICIOS[],3,FALSE)</f>
        <v>AV. REFORMA S/N, SECCIÓN NORTE, MANZANA 2, SANTIAGO DE ANAYA, HIDALGO</v>
      </c>
      <c r="G706" s="506" t="s">
        <v>4291</v>
      </c>
      <c r="H706" s="523" t="str">
        <f>VLOOKUP(MUEBLES2[[#This Row],[No. Area ]],AREAS[],2,FALSE)</f>
        <v>PROTECCIÓN CÍVIL, BOMBEROS Y GESTIÓN DE RIESGOS</v>
      </c>
      <c r="I706" s="506" t="str">
        <f>VLOOKUP(MUEBLES2[[#This Row],[No. Area ]],AREAS[],5,FALSE)</f>
        <v>CMDTE. JOSÉ JUAN GARCÍA CORTES</v>
      </c>
      <c r="J706" s="506" t="s">
        <v>4062</v>
      </c>
      <c r="K706" s="506" t="str">
        <f>VLOOKUP(MUEBLES2[[#This Row],[Núm. De nomina]],PERSONAL[],2,FALSE)</f>
        <v>CMDTE. JOSÉ JUAN GARCÍA CORTES</v>
      </c>
      <c r="L706" s="523" t="str">
        <f>VLOOKUP(MUEBLES2[[#This Row],[Núm. De nomina]],PERSONAL[],3,FALSE)</f>
        <v>TITULAR</v>
      </c>
      <c r="M706" s="494" t="s">
        <v>4862</v>
      </c>
      <c r="N706" s="529" t="s">
        <v>4694</v>
      </c>
      <c r="O706" s="497" t="str">
        <f>VLOOKUP(MUEBLES2[[#This Row],[No. Del Bien ]],BIENES[],2,FALSE)</f>
        <v>PERICA</v>
      </c>
      <c r="P706" s="544" t="s">
        <v>3304</v>
      </c>
      <c r="Q706" s="529" t="s">
        <v>5668</v>
      </c>
      <c r="R706" s="535" t="s">
        <v>204</v>
      </c>
      <c r="S706" s="535"/>
      <c r="T706" s="535" t="s">
        <v>557</v>
      </c>
      <c r="U706" s="535"/>
      <c r="V706" s="552">
        <v>44896</v>
      </c>
      <c r="W706" s="536"/>
      <c r="X706" s="537"/>
      <c r="Y706" s="537"/>
      <c r="Z706" s="546" t="s">
        <v>1405</v>
      </c>
      <c r="AA706" s="546"/>
      <c r="AB706" s="493">
        <v>234.48</v>
      </c>
      <c r="AC706" s="600" t="s">
        <v>3466</v>
      </c>
    </row>
    <row r="707" spans="1:29" ht="189" x14ac:dyDescent="0.2">
      <c r="A707" s="662" t="str">
        <f>CONCATENATE(MUEBLES2[[#This Row],[No..]],"-",MUEBLES2[[#This Row],[No. Area ]],"-",MUEBLES2[[#This Row],[No. Del Bien ]],"-",MUEBLES2[[#This Row],[No. Consecutivo del Bien ]],"-",MUEBLES2[[#This Row],[No. de inventario]])</f>
        <v>04-46-191-003-0702</v>
      </c>
      <c r="B707" s="495"/>
      <c r="C707" s="522" t="s">
        <v>7425</v>
      </c>
      <c r="D707" s="494" t="s">
        <v>2074</v>
      </c>
      <c r="E707" s="522" t="str">
        <f>VLOOKUP(MUEBLES2[[#This Row],[No..]],EDIFICIOS[],2,FALSE)</f>
        <v xml:space="preserve">PROTECCION CIVIL </v>
      </c>
      <c r="F707" s="522" t="str">
        <f>VLOOKUP(MUEBLES2[[#This Row],[No..]],EDIFICIOS[],3,FALSE)</f>
        <v>AV. REFORMA S/N, SECCIÓN NORTE, MANZANA 2, SANTIAGO DE ANAYA, HIDALGO</v>
      </c>
      <c r="G707" s="506" t="s">
        <v>4291</v>
      </c>
      <c r="H707" s="523" t="str">
        <f>VLOOKUP(MUEBLES2[[#This Row],[No. Area ]],AREAS[],2,FALSE)</f>
        <v>PROTECCIÓN CÍVIL, BOMBEROS Y GESTIÓN DE RIESGOS</v>
      </c>
      <c r="I707" s="506" t="str">
        <f>VLOOKUP(MUEBLES2[[#This Row],[No. Area ]],AREAS[],5,FALSE)</f>
        <v>CMDTE. JOSÉ JUAN GARCÍA CORTES</v>
      </c>
      <c r="J707" s="506" t="s">
        <v>4062</v>
      </c>
      <c r="K707" s="506" t="str">
        <f>VLOOKUP(MUEBLES2[[#This Row],[Núm. De nomina]],PERSONAL[],2,FALSE)</f>
        <v>CMDTE. JOSÉ JUAN GARCÍA CORTES</v>
      </c>
      <c r="L707" s="523" t="str">
        <f>VLOOKUP(MUEBLES2[[#This Row],[Núm. De nomina]],PERSONAL[],3,FALSE)</f>
        <v>TITULAR</v>
      </c>
      <c r="M707" s="494" t="s">
        <v>4818</v>
      </c>
      <c r="N707" s="529" t="s">
        <v>4694</v>
      </c>
      <c r="O707" s="497" t="str">
        <f>VLOOKUP(MUEBLES2[[#This Row],[No. Del Bien ]],BIENES[],2,FALSE)</f>
        <v>MAZO</v>
      </c>
      <c r="P707" s="544" t="s">
        <v>3305</v>
      </c>
      <c r="Q707" s="529" t="s">
        <v>5669</v>
      </c>
      <c r="R707" s="535" t="s">
        <v>557</v>
      </c>
      <c r="S707" s="535" t="s">
        <v>557</v>
      </c>
      <c r="T707" s="535" t="s">
        <v>557</v>
      </c>
      <c r="U707" s="535"/>
      <c r="V707" s="552">
        <v>44896</v>
      </c>
      <c r="W707" s="536"/>
      <c r="X707" s="537"/>
      <c r="Y707" s="537"/>
      <c r="Z707" s="546" t="s">
        <v>1405</v>
      </c>
      <c r="AA707" s="546"/>
      <c r="AB707" s="493">
        <v>132.76</v>
      </c>
      <c r="AC707" s="600" t="s">
        <v>3466</v>
      </c>
    </row>
    <row r="708" spans="1:29" ht="189" x14ac:dyDescent="0.2">
      <c r="A708" s="662" t="str">
        <f>CONCATENATE(MUEBLES2[[#This Row],[No..]],"-",MUEBLES2[[#This Row],[No. Area ]],"-",MUEBLES2[[#This Row],[No. Del Bien ]],"-",MUEBLES2[[#This Row],[No. Consecutivo del Bien ]],"-",MUEBLES2[[#This Row],[No. de inventario]])</f>
        <v>01-16-164-001-0703</v>
      </c>
      <c r="B708" s="495"/>
      <c r="C708" s="522" t="s">
        <v>7426</v>
      </c>
      <c r="D708" s="494" t="s">
        <v>4060</v>
      </c>
      <c r="E708" s="522" t="str">
        <f>VLOOKUP(MUEBLES2[[#This Row],[No..]],EDIFICIOS[],2,FALSE)</f>
        <v>PALACIO MUNICIPAL</v>
      </c>
      <c r="F708" s="522" t="str">
        <f>VLOOKUP(MUEBLES2[[#This Row],[No..]],EDIFICIOS[],3,FALSE)</f>
        <v>PALACIO MUNICIPAL, S/N, COLONIA CENTRO</v>
      </c>
      <c r="G708" s="506" t="s">
        <v>4261</v>
      </c>
      <c r="H708" s="523" t="str">
        <f>VLOOKUP(MUEBLES2[[#This Row],[No. Area ]],AREAS[],2,FALSE)</f>
        <v xml:space="preserve">REGLAMENTOS Y ESPECTÁCULOS </v>
      </c>
      <c r="I708" s="506" t="str">
        <f>VLOOKUP(MUEBLES2[[#This Row],[No. Area ]],AREAS[],5,FALSE)</f>
        <v>LIC. ETZAEL MORENO SALVADOR</v>
      </c>
      <c r="J708" s="506">
        <v>41</v>
      </c>
      <c r="K708" s="506" t="str">
        <f>VLOOKUP(MUEBLES2[[#This Row],[Núm. De nomina]],PERSONAL[],2,FALSE)</f>
        <v>LIC. ETZAEL MORENO SALVADOR</v>
      </c>
      <c r="L708" s="523" t="str">
        <f>VLOOKUP(MUEBLES2[[#This Row],[Núm. De nomina]],PERSONAL[],3,FALSE)</f>
        <v xml:space="preserve">TITULAR </v>
      </c>
      <c r="M708" s="494" t="s">
        <v>4317</v>
      </c>
      <c r="N708" s="529" t="s">
        <v>4692</v>
      </c>
      <c r="O708" s="497" t="str">
        <f>VLOOKUP(MUEBLES2[[#This Row],[No. Del Bien ]],BIENES[],2,FALSE)</f>
        <v>KIT DE HERRAMIENTAS</v>
      </c>
      <c r="P708" s="544" t="s">
        <v>3471</v>
      </c>
      <c r="Q708" s="529" t="s">
        <v>5670</v>
      </c>
      <c r="R708" s="535" t="s">
        <v>557</v>
      </c>
      <c r="S708" s="535" t="s">
        <v>557</v>
      </c>
      <c r="T708" s="535" t="s">
        <v>557</v>
      </c>
      <c r="U708" s="535"/>
      <c r="V708" s="552">
        <v>44974</v>
      </c>
      <c r="W708" s="536"/>
      <c r="X708" s="537"/>
      <c r="Y708" s="537"/>
      <c r="Z708" s="546" t="s">
        <v>1405</v>
      </c>
      <c r="AA708" s="546"/>
      <c r="AB708" s="493">
        <v>3210</v>
      </c>
      <c r="AC708" s="600" t="s">
        <v>3473</v>
      </c>
    </row>
    <row r="709" spans="1:29" ht="110.25" x14ac:dyDescent="0.2">
      <c r="A709" s="662" t="str">
        <f>CONCATENATE(MUEBLES2[[#This Row],[No..]],"-",MUEBLES2[[#This Row],[No. Area ]],"-",MUEBLES2[[#This Row],[No. Del Bien ]],"-",MUEBLES2[[#This Row],[No. Consecutivo del Bien ]],"-",MUEBLES2[[#This Row],[No. de inventario]])</f>
        <v>01-14-113-005-0704</v>
      </c>
      <c r="B709" s="495"/>
      <c r="C709" s="522" t="s">
        <v>7427</v>
      </c>
      <c r="D709" s="494" t="s">
        <v>4060</v>
      </c>
      <c r="E709" s="522" t="str">
        <f>VLOOKUP(MUEBLES2[[#This Row],[No..]],EDIFICIOS[],2,FALSE)</f>
        <v>PALACIO MUNICIPAL</v>
      </c>
      <c r="F709" s="522" t="str">
        <f>VLOOKUP(MUEBLES2[[#This Row],[No..]],EDIFICIOS[],3,FALSE)</f>
        <v>PALACIO MUNICIPAL, S/N, COLONIA CENTRO</v>
      </c>
      <c r="G709" s="506" t="s">
        <v>4259</v>
      </c>
      <c r="H709" s="523" t="str">
        <f>VLOOKUP(MUEBLES2[[#This Row],[No. Area ]],AREAS[],2,FALSE)</f>
        <v>ADMINISTRACIÓN MUNICIPAL</v>
      </c>
      <c r="I709" s="506" t="str">
        <f>VLOOKUP(MUEBLES2[[#This Row],[No. Area ]],AREAS[],5,FALSE)</f>
        <v>C. DAVID PÉREZ ALONSO</v>
      </c>
      <c r="J709" s="506">
        <v>151</v>
      </c>
      <c r="K709" s="506" t="str">
        <f>VLOOKUP(MUEBLES2[[#This Row],[Núm. De nomina]],PERSONAL[],2,FALSE)</f>
        <v>C. DAVID PÉREZ ALONSO</v>
      </c>
      <c r="L709" s="523" t="str">
        <f>VLOOKUP(MUEBLES2[[#This Row],[Núm. De nomina]],PERSONAL[],3,FALSE)</f>
        <v xml:space="preserve">TITULAR </v>
      </c>
      <c r="M709" s="494" t="s">
        <v>4310</v>
      </c>
      <c r="N709" s="529" t="s">
        <v>4696</v>
      </c>
      <c r="O709" s="497" t="str">
        <f>VLOOKUP(MUEBLES2[[#This Row],[No. Del Bien ]],BIENES[],2,FALSE)</f>
        <v xml:space="preserve">ESCALERA </v>
      </c>
      <c r="P709" s="544" t="s">
        <v>3331</v>
      </c>
      <c r="Q709" s="529" t="s">
        <v>5671</v>
      </c>
      <c r="R709" s="535" t="s">
        <v>204</v>
      </c>
      <c r="S709" s="535"/>
      <c r="T709" s="523"/>
      <c r="U709" s="535"/>
      <c r="V709" s="546"/>
      <c r="W709" s="536"/>
      <c r="X709" s="537"/>
      <c r="Y709" s="537"/>
      <c r="Z709" s="546" t="s">
        <v>1405</v>
      </c>
      <c r="AA709" s="546"/>
      <c r="AB709" s="493"/>
      <c r="AC709" s="600"/>
    </row>
    <row r="710" spans="1:29" ht="110.25" x14ac:dyDescent="0.2">
      <c r="A710" s="662" t="str">
        <f>CONCATENATE(MUEBLES2[[#This Row],[No..]],"-",MUEBLES2[[#This Row],[No. Area ]],"-",MUEBLES2[[#This Row],[No. Del Bien ]],"-",MUEBLES2[[#This Row],[No. Consecutivo del Bien ]],"-",MUEBLES2[[#This Row],[No. de inventario]])</f>
        <v>01-14-044-001-0705</v>
      </c>
      <c r="B710" s="495"/>
      <c r="C710" s="522" t="s">
        <v>7428</v>
      </c>
      <c r="D710" s="494" t="s">
        <v>4060</v>
      </c>
      <c r="E710" s="522" t="str">
        <f>VLOOKUP(MUEBLES2[[#This Row],[No..]],EDIFICIOS[],2,FALSE)</f>
        <v>PALACIO MUNICIPAL</v>
      </c>
      <c r="F710" s="522" t="str">
        <f>VLOOKUP(MUEBLES2[[#This Row],[No..]],EDIFICIOS[],3,FALSE)</f>
        <v>PALACIO MUNICIPAL, S/N, COLONIA CENTRO</v>
      </c>
      <c r="G710" s="506" t="s">
        <v>4259</v>
      </c>
      <c r="H710" s="523" t="str">
        <f>VLOOKUP(MUEBLES2[[#This Row],[No. Area ]],AREAS[],2,FALSE)</f>
        <v>ADMINISTRACIÓN MUNICIPAL</v>
      </c>
      <c r="I710" s="506" t="str">
        <f>VLOOKUP(MUEBLES2[[#This Row],[No. Area ]],AREAS[],5,FALSE)</f>
        <v>C. DAVID PÉREZ ALONSO</v>
      </c>
      <c r="J710" s="506">
        <v>151</v>
      </c>
      <c r="K710" s="506" t="str">
        <f>VLOOKUP(MUEBLES2[[#This Row],[Núm. De nomina]],PERSONAL[],2,FALSE)</f>
        <v>C. DAVID PÉREZ ALONSO</v>
      </c>
      <c r="L710" s="523" t="str">
        <f>VLOOKUP(MUEBLES2[[#This Row],[Núm. De nomina]],PERSONAL[],3,FALSE)</f>
        <v xml:space="preserve">TITULAR </v>
      </c>
      <c r="M710" s="494" t="s">
        <v>4735</v>
      </c>
      <c r="N710" s="529" t="s">
        <v>4692</v>
      </c>
      <c r="O710" s="497" t="str">
        <f>VLOOKUP(MUEBLES2[[#This Row],[No. Del Bien ]],BIENES[],2,FALSE)</f>
        <v>CADENA RESISTENTE</v>
      </c>
      <c r="P710" s="544" t="s">
        <v>3474</v>
      </c>
      <c r="Q710" s="529" t="s">
        <v>5672</v>
      </c>
      <c r="R710" s="535" t="s">
        <v>557</v>
      </c>
      <c r="S710" s="535" t="s">
        <v>557</v>
      </c>
      <c r="T710" s="535" t="s">
        <v>557</v>
      </c>
      <c r="U710" s="535"/>
      <c r="V710" s="552">
        <v>45016</v>
      </c>
      <c r="W710" s="536"/>
      <c r="X710" s="537"/>
      <c r="Y710" s="537"/>
      <c r="Z710" s="546" t="s">
        <v>1405</v>
      </c>
      <c r="AA710" s="546"/>
      <c r="AB710" s="493">
        <v>12709.93</v>
      </c>
      <c r="AC710" s="600" t="s">
        <v>3475</v>
      </c>
    </row>
    <row r="711" spans="1:29" ht="94.5" x14ac:dyDescent="0.2">
      <c r="A711" s="662" t="str">
        <f>CONCATENATE(MUEBLES2[[#This Row],[No..]],"-",MUEBLES2[[#This Row],[No. Area ]],"-",MUEBLES2[[#This Row],[No. Del Bien ]],"-",MUEBLES2[[#This Row],[No. Consecutivo del Bien ]],"-",MUEBLES2[[#This Row],[No. de inventario]])</f>
        <v>01-14-057-001-0706</v>
      </c>
      <c r="B711" s="495"/>
      <c r="C711" s="522" t="s">
        <v>7429</v>
      </c>
      <c r="D711" s="494" t="s">
        <v>4060</v>
      </c>
      <c r="E711" s="522" t="str">
        <f>VLOOKUP(MUEBLES2[[#This Row],[No..]],EDIFICIOS[],2,FALSE)</f>
        <v>PALACIO MUNICIPAL</v>
      </c>
      <c r="F711" s="522" t="str">
        <f>VLOOKUP(MUEBLES2[[#This Row],[No..]],EDIFICIOS[],3,FALSE)</f>
        <v>PALACIO MUNICIPAL, S/N, COLONIA CENTRO</v>
      </c>
      <c r="G711" s="506" t="s">
        <v>4259</v>
      </c>
      <c r="H711" s="523" t="str">
        <f>VLOOKUP(MUEBLES2[[#This Row],[No. Area ]],AREAS[],2,FALSE)</f>
        <v>ADMINISTRACIÓN MUNICIPAL</v>
      </c>
      <c r="I711" s="506" t="str">
        <f>VLOOKUP(MUEBLES2[[#This Row],[No. Area ]],AREAS[],5,FALSE)</f>
        <v>C. DAVID PÉREZ ALONSO</v>
      </c>
      <c r="J711" s="506">
        <v>151</v>
      </c>
      <c r="K711" s="506" t="str">
        <f>VLOOKUP(MUEBLES2[[#This Row],[Núm. De nomina]],PERSONAL[],2,FALSE)</f>
        <v>C. DAVID PÉREZ ALONSO</v>
      </c>
      <c r="L711" s="523" t="str">
        <f>VLOOKUP(MUEBLES2[[#This Row],[Núm. De nomina]],PERSONAL[],3,FALSE)</f>
        <v xml:space="preserve">TITULAR </v>
      </c>
      <c r="M711" s="494" t="s">
        <v>4748</v>
      </c>
      <c r="N711" s="529" t="s">
        <v>4692</v>
      </c>
      <c r="O711" s="497" t="str">
        <f>VLOOKUP(MUEBLES2[[#This Row],[No. Del Bien ]],BIENES[],2,FALSE)</f>
        <v>CANDADOS</v>
      </c>
      <c r="P711" s="544" t="s">
        <v>3477</v>
      </c>
      <c r="Q711" s="529" t="s">
        <v>5673</v>
      </c>
      <c r="R711" s="535" t="s">
        <v>557</v>
      </c>
      <c r="S711" s="535" t="s">
        <v>557</v>
      </c>
      <c r="T711" s="535" t="s">
        <v>557</v>
      </c>
      <c r="U711" s="535"/>
      <c r="V711" s="552">
        <v>45016</v>
      </c>
      <c r="W711" s="536"/>
      <c r="X711" s="537"/>
      <c r="Y711" s="537"/>
      <c r="Z711" s="546" t="s">
        <v>1405</v>
      </c>
      <c r="AA711" s="546"/>
      <c r="AB711" s="493">
        <v>1746.14</v>
      </c>
      <c r="AC711" s="600" t="s">
        <v>3475</v>
      </c>
    </row>
    <row r="712" spans="1:29" ht="94.5" x14ac:dyDescent="0.2">
      <c r="A712" s="662" t="str">
        <f>CONCATENATE(MUEBLES2[[#This Row],[No..]],"-",MUEBLES2[[#This Row],[No. Area ]],"-",MUEBLES2[[#This Row],[No. Del Bien ]],"-",MUEBLES2[[#This Row],[No. Consecutivo del Bien ]],"-",MUEBLES2[[#This Row],[No. de inventario]])</f>
        <v>01-14-065-001-0707</v>
      </c>
      <c r="B712" s="495"/>
      <c r="C712" s="522" t="s">
        <v>7430</v>
      </c>
      <c r="D712" s="494" t="s">
        <v>4060</v>
      </c>
      <c r="E712" s="522" t="str">
        <f>VLOOKUP(MUEBLES2[[#This Row],[No..]],EDIFICIOS[],2,FALSE)</f>
        <v>PALACIO MUNICIPAL</v>
      </c>
      <c r="F712" s="522" t="str">
        <f>VLOOKUP(MUEBLES2[[#This Row],[No..]],EDIFICIOS[],3,FALSE)</f>
        <v>PALACIO MUNICIPAL, S/N, COLONIA CENTRO</v>
      </c>
      <c r="G712" s="506" t="s">
        <v>4259</v>
      </c>
      <c r="H712" s="523" t="str">
        <f>VLOOKUP(MUEBLES2[[#This Row],[No. Area ]],AREAS[],2,FALSE)</f>
        <v>ADMINISTRACIÓN MUNICIPAL</v>
      </c>
      <c r="I712" s="506" t="str">
        <f>VLOOKUP(MUEBLES2[[#This Row],[No. Area ]],AREAS[],5,FALSE)</f>
        <v>C. DAVID PÉREZ ALONSO</v>
      </c>
      <c r="J712" s="506">
        <v>151</v>
      </c>
      <c r="K712" s="506" t="str">
        <f>VLOOKUP(MUEBLES2[[#This Row],[Núm. De nomina]],PERSONAL[],2,FALSE)</f>
        <v>C. DAVID PÉREZ ALONSO</v>
      </c>
      <c r="L712" s="523" t="str">
        <f>VLOOKUP(MUEBLES2[[#This Row],[Núm. De nomina]],PERSONAL[],3,FALSE)</f>
        <v xml:space="preserve">TITULAR </v>
      </c>
      <c r="M712" s="494" t="s">
        <v>4756</v>
      </c>
      <c r="N712" s="529" t="s">
        <v>4692</v>
      </c>
      <c r="O712" s="497" t="str">
        <f>VLOOKUP(MUEBLES2[[#This Row],[No. Del Bien ]],BIENES[],2,FALSE)</f>
        <v>CAVAHOYOS</v>
      </c>
      <c r="P712" s="544" t="s">
        <v>3479</v>
      </c>
      <c r="Q712" s="529" t="s">
        <v>5674</v>
      </c>
      <c r="R712" s="535" t="s">
        <v>557</v>
      </c>
      <c r="S712" s="535" t="s">
        <v>557</v>
      </c>
      <c r="T712" s="535" t="s">
        <v>557</v>
      </c>
      <c r="U712" s="535"/>
      <c r="V712" s="552">
        <v>45016</v>
      </c>
      <c r="W712" s="536"/>
      <c r="X712" s="537"/>
      <c r="Y712" s="537"/>
      <c r="Z712" s="546" t="s">
        <v>1405</v>
      </c>
      <c r="AA712" s="546"/>
      <c r="AB712" s="493">
        <v>1246</v>
      </c>
      <c r="AC712" s="600" t="s">
        <v>3480</v>
      </c>
    </row>
    <row r="713" spans="1:29" ht="94.5" x14ac:dyDescent="0.2">
      <c r="A713" s="662" t="str">
        <f>CONCATENATE(MUEBLES2[[#This Row],[No..]],"-",MUEBLES2[[#This Row],[No. Area ]],"-",MUEBLES2[[#This Row],[No. Del Bien ]],"-",MUEBLES2[[#This Row],[No. Consecutivo del Bien ]],"-",MUEBLES2[[#This Row],[No. de inventario]])</f>
        <v>01-14-097-001-0708</v>
      </c>
      <c r="B713" s="495"/>
      <c r="C713" s="522" t="s">
        <v>7431</v>
      </c>
      <c r="D713" s="494" t="s">
        <v>4060</v>
      </c>
      <c r="E713" s="522" t="str">
        <f>VLOOKUP(MUEBLES2[[#This Row],[No..]],EDIFICIOS[],2,FALSE)</f>
        <v>PALACIO MUNICIPAL</v>
      </c>
      <c r="F713" s="522" t="str">
        <f>VLOOKUP(MUEBLES2[[#This Row],[No..]],EDIFICIOS[],3,FALSE)</f>
        <v>PALACIO MUNICIPAL, S/N, COLONIA CENTRO</v>
      </c>
      <c r="G713" s="506" t="s">
        <v>4259</v>
      </c>
      <c r="H713" s="523" t="str">
        <f>VLOOKUP(MUEBLES2[[#This Row],[No. Area ]],AREAS[],2,FALSE)</f>
        <v>ADMINISTRACIÓN MUNICIPAL</v>
      </c>
      <c r="I713" s="506" t="str">
        <f>VLOOKUP(MUEBLES2[[#This Row],[No. Area ]],AREAS[],5,FALSE)</f>
        <v>C. DAVID PÉREZ ALONSO</v>
      </c>
      <c r="J713" s="506">
        <v>151</v>
      </c>
      <c r="K713" s="506" t="str">
        <f>VLOOKUP(MUEBLES2[[#This Row],[Núm. De nomina]],PERSONAL[],2,FALSE)</f>
        <v>C. DAVID PÉREZ ALONSO</v>
      </c>
      <c r="L713" s="523" t="str">
        <f>VLOOKUP(MUEBLES2[[#This Row],[Núm. De nomina]],PERSONAL[],3,FALSE)</f>
        <v xml:space="preserve">TITULAR </v>
      </c>
      <c r="M713" s="494" t="s">
        <v>4788</v>
      </c>
      <c r="N713" s="529" t="s">
        <v>4692</v>
      </c>
      <c r="O713" s="497" t="str">
        <f>VLOOKUP(MUEBLES2[[#This Row],[No. Del Bien ]],BIENES[],2,FALSE)</f>
        <v>DIABLO</v>
      </c>
      <c r="P713" s="544" t="s">
        <v>3481</v>
      </c>
      <c r="Q713" s="529" t="s">
        <v>5675</v>
      </c>
      <c r="R713" s="535" t="s">
        <v>557</v>
      </c>
      <c r="S713" s="535" t="s">
        <v>557</v>
      </c>
      <c r="T713" s="535" t="s">
        <v>557</v>
      </c>
      <c r="U713" s="535"/>
      <c r="V713" s="552">
        <v>45008</v>
      </c>
      <c r="W713" s="536"/>
      <c r="X713" s="537"/>
      <c r="Y713" s="537"/>
      <c r="Z713" s="546" t="s">
        <v>1405</v>
      </c>
      <c r="AA713" s="546"/>
      <c r="AB713" s="493">
        <v>1350.01</v>
      </c>
      <c r="AC713" s="600">
        <v>3488</v>
      </c>
    </row>
    <row r="714" spans="1:29" ht="126" x14ac:dyDescent="0.2">
      <c r="A714" s="664" t="str">
        <f>CONCATENATE(MUEBLES2[[#This Row],[No..]],"-",MUEBLES2[[#This Row],[No. Area ]],"-",MUEBLES2[[#This Row],[No. Del Bien ]],"-",MUEBLES2[[#This Row],[No. Consecutivo del Bien ]],"-",MUEBLES2[[#This Row],[No. de inventario]])</f>
        <v>01-44-270-001-0709</v>
      </c>
      <c r="B714" s="495"/>
      <c r="C714" s="522" t="s">
        <v>7432</v>
      </c>
      <c r="D714" s="494" t="s">
        <v>4060</v>
      </c>
      <c r="E714" s="522" t="str">
        <f>VLOOKUP(MUEBLES2[[#This Row],[No..]],EDIFICIOS[],2,FALSE)</f>
        <v>PALACIO MUNICIPAL</v>
      </c>
      <c r="F714" s="522" t="str">
        <f>VLOOKUP(MUEBLES2[[#This Row],[No..]],EDIFICIOS[],3,FALSE)</f>
        <v>PALACIO MUNICIPAL, S/N, COLONIA CENTRO</v>
      </c>
      <c r="G714" s="506" t="s">
        <v>4289</v>
      </c>
      <c r="H714" s="523" t="str">
        <f>VLOOKUP(MUEBLES2[[#This Row],[No. Area ]],AREAS[],2,FALSE)</f>
        <v>SEGURIDAD PÚBLICA Y TRÁNSITO MUNICIPAL</v>
      </c>
      <c r="I714" s="506" t="str">
        <f>VLOOKUP(MUEBLES2[[#This Row],[No. Area ]],AREAS[],5,FALSE)</f>
        <v>LIC. MIGUEL ÁNGEL ALDANA  CANO</v>
      </c>
      <c r="J714" s="506" t="s">
        <v>4060</v>
      </c>
      <c r="K714" s="506" t="str">
        <f>VLOOKUP(MUEBLES2[[#This Row],[Núm. De nomina]],PERSONAL[],2,FALSE)</f>
        <v>LIC. MIGUEL ÁNGEL ALDANA  CANO</v>
      </c>
      <c r="L714" s="523" t="str">
        <f>VLOOKUP(MUEBLES2[[#This Row],[Núm. De nomina]],PERSONAL[],3,FALSE)</f>
        <v xml:space="preserve">TITULAR </v>
      </c>
      <c r="M714" s="494" t="s">
        <v>4903</v>
      </c>
      <c r="N714" s="529" t="s">
        <v>4692</v>
      </c>
      <c r="O714" s="497" t="str">
        <f>VLOOKUP(MUEBLES2[[#This Row],[No. Del Bien ]],BIENES[],2,FALSE)</f>
        <v>SILBATOS</v>
      </c>
      <c r="P714" s="544" t="s">
        <v>3484</v>
      </c>
      <c r="Q714" s="529" t="s">
        <v>5676</v>
      </c>
      <c r="R714" s="535" t="s">
        <v>3485</v>
      </c>
      <c r="S714" s="535" t="s">
        <v>557</v>
      </c>
      <c r="T714" s="535" t="s">
        <v>557</v>
      </c>
      <c r="U714" s="538">
        <v>106</v>
      </c>
      <c r="V714" s="705"/>
      <c r="W714" s="536"/>
      <c r="X714" s="537"/>
      <c r="Y714" s="537"/>
      <c r="Z714" s="538" t="s">
        <v>1405</v>
      </c>
      <c r="AA714" s="538" t="s">
        <v>7862</v>
      </c>
      <c r="AB714" s="493">
        <v>749.94</v>
      </c>
      <c r="AC714" s="600" t="s">
        <v>7862</v>
      </c>
    </row>
    <row r="715" spans="1:29" ht="189" x14ac:dyDescent="0.2">
      <c r="A715" s="664" t="str">
        <f>CONCATENATE(MUEBLES2[[#This Row],[No..]],"-",MUEBLES2[[#This Row],[No. Area ]],"-",MUEBLES2[[#This Row],[No. Del Bien ]],"-",MUEBLES2[[#This Row],[No. Consecutivo del Bien ]],"-",MUEBLES2[[#This Row],[No. de inventario]])</f>
        <v>01-44-086-002-0710</v>
      </c>
      <c r="B715" s="495"/>
      <c r="C715" s="522" t="s">
        <v>7433</v>
      </c>
      <c r="D715" s="494" t="s">
        <v>4060</v>
      </c>
      <c r="E715" s="522" t="str">
        <f>VLOOKUP(MUEBLES2[[#This Row],[No..]],EDIFICIOS[],2,FALSE)</f>
        <v>PALACIO MUNICIPAL</v>
      </c>
      <c r="F715" s="522" t="str">
        <f>VLOOKUP(MUEBLES2[[#This Row],[No..]],EDIFICIOS[],3,FALSE)</f>
        <v>PALACIO MUNICIPAL, S/N, COLONIA CENTRO</v>
      </c>
      <c r="G715" s="506" t="s">
        <v>4289</v>
      </c>
      <c r="H715" s="523" t="str">
        <f>VLOOKUP(MUEBLES2[[#This Row],[No. Area ]],AREAS[],2,FALSE)</f>
        <v>SEGURIDAD PÚBLICA Y TRÁNSITO MUNICIPAL</v>
      </c>
      <c r="I715" s="506" t="str">
        <f>VLOOKUP(MUEBLES2[[#This Row],[No. Area ]],AREAS[],5,FALSE)</f>
        <v>LIC. MIGUEL ÁNGEL ALDANA  CANO</v>
      </c>
      <c r="J715" s="506" t="s">
        <v>4060</v>
      </c>
      <c r="K715" s="506" t="str">
        <f>VLOOKUP(MUEBLES2[[#This Row],[Núm. De nomina]],PERSONAL[],2,FALSE)</f>
        <v>LIC. MIGUEL ÁNGEL ALDANA  CANO</v>
      </c>
      <c r="L715" s="523" t="str">
        <f>VLOOKUP(MUEBLES2[[#This Row],[Núm. De nomina]],PERSONAL[],3,FALSE)</f>
        <v xml:space="preserve">TITULAR </v>
      </c>
      <c r="M715" s="494" t="s">
        <v>4777</v>
      </c>
      <c r="N715" s="529" t="s">
        <v>4693</v>
      </c>
      <c r="O715" s="497" t="str">
        <f>VLOOKUP(MUEBLES2[[#This Row],[No. Del Bien ]],BIENES[],2,FALSE)</f>
        <v xml:space="preserve">CONOS </v>
      </c>
      <c r="P715" s="544" t="s">
        <v>3487</v>
      </c>
      <c r="Q715" s="529" t="s">
        <v>5677</v>
      </c>
      <c r="R715" s="535" t="s">
        <v>557</v>
      </c>
      <c r="S715" s="535" t="s">
        <v>557</v>
      </c>
      <c r="T715" s="535" t="s">
        <v>557</v>
      </c>
      <c r="U715" s="538">
        <v>106</v>
      </c>
      <c r="V715" s="705"/>
      <c r="W715" s="536"/>
      <c r="X715" s="537"/>
      <c r="Y715" s="537"/>
      <c r="Z715" s="538" t="s">
        <v>1405</v>
      </c>
      <c r="AA715" s="538" t="s">
        <v>7863</v>
      </c>
      <c r="AB715" s="493">
        <v>4884.8100000000004</v>
      </c>
      <c r="AC715" s="600" t="s">
        <v>7863</v>
      </c>
    </row>
    <row r="716" spans="1:29" ht="126" x14ac:dyDescent="0.2">
      <c r="A716" s="664" t="str">
        <f>CONCATENATE(MUEBLES2[[#This Row],[No..]],"-",MUEBLES2[[#This Row],[No. Area ]],"-",MUEBLES2[[#This Row],[No. Del Bien ]],"-",MUEBLES2[[#This Row],[No. Consecutivo del Bien ]],"-",MUEBLES2[[#This Row],[No. de inventario]])</f>
        <v>01-44-170-001-0711</v>
      </c>
      <c r="B716" s="495"/>
      <c r="C716" s="522" t="s">
        <v>7434</v>
      </c>
      <c r="D716" s="494" t="s">
        <v>4060</v>
      </c>
      <c r="E716" s="522" t="str">
        <f>VLOOKUP(MUEBLES2[[#This Row],[No..]],EDIFICIOS[],2,FALSE)</f>
        <v>PALACIO MUNICIPAL</v>
      </c>
      <c r="F716" s="522" t="str">
        <f>VLOOKUP(MUEBLES2[[#This Row],[No..]],EDIFICIOS[],3,FALSE)</f>
        <v>PALACIO MUNICIPAL, S/N, COLONIA CENTRO</v>
      </c>
      <c r="G716" s="506" t="s">
        <v>4289</v>
      </c>
      <c r="H716" s="523" t="str">
        <f>VLOOKUP(MUEBLES2[[#This Row],[No. Area ]],AREAS[],2,FALSE)</f>
        <v>SEGURIDAD PÚBLICA Y TRÁNSITO MUNICIPAL</v>
      </c>
      <c r="I716" s="506" t="str">
        <f>VLOOKUP(MUEBLES2[[#This Row],[No. Area ]],AREAS[],5,FALSE)</f>
        <v>LIC. MIGUEL ÁNGEL ALDANA  CANO</v>
      </c>
      <c r="J716" s="506" t="s">
        <v>4060</v>
      </c>
      <c r="K716" s="506" t="str">
        <f>VLOOKUP(MUEBLES2[[#This Row],[Núm. De nomina]],PERSONAL[],2,FALSE)</f>
        <v>LIC. MIGUEL ÁNGEL ALDANA  CANO</v>
      </c>
      <c r="L716" s="523" t="str">
        <f>VLOOKUP(MUEBLES2[[#This Row],[Núm. De nomina]],PERSONAL[],3,FALSE)</f>
        <v xml:space="preserve">TITULAR </v>
      </c>
      <c r="M716" s="494" t="s">
        <v>4314</v>
      </c>
      <c r="N716" s="529" t="s">
        <v>4692</v>
      </c>
      <c r="O716" s="497" t="str">
        <f>VLOOKUP(MUEBLES2[[#This Row],[No. Del Bien ]],BIENES[],2,FALSE)</f>
        <v>LÁMPARA TÁCTICA LED</v>
      </c>
      <c r="P716" s="544" t="s">
        <v>3489</v>
      </c>
      <c r="Q716" s="529" t="s">
        <v>5678</v>
      </c>
      <c r="R716" s="535" t="s">
        <v>557</v>
      </c>
      <c r="S716" s="535" t="s">
        <v>557</v>
      </c>
      <c r="T716" s="535" t="s">
        <v>557</v>
      </c>
      <c r="U716" s="538">
        <v>106</v>
      </c>
      <c r="V716" s="705"/>
      <c r="W716" s="536"/>
      <c r="X716" s="537"/>
      <c r="Y716" s="537"/>
      <c r="Z716" s="538" t="s">
        <v>1405</v>
      </c>
      <c r="AA716" s="538" t="s">
        <v>7864</v>
      </c>
      <c r="AB716" s="493">
        <v>5780.4</v>
      </c>
      <c r="AC716" s="600" t="s">
        <v>7864</v>
      </c>
    </row>
    <row r="717" spans="1:29" ht="94.5" x14ac:dyDescent="0.2">
      <c r="A717" s="662" t="str">
        <f>CONCATENATE(MUEBLES2[[#This Row],[No..]],"-",MUEBLES2[[#This Row],[No. Area ]],"-",MUEBLES2[[#This Row],[No. Del Bien ]],"-",MUEBLES2[[#This Row],[No. Consecutivo del Bien ]],"-",MUEBLES2[[#This Row],[No. de inventario]])</f>
        <v>01-14-071-002-0712</v>
      </c>
      <c r="B717" s="495"/>
      <c r="C717" s="522" t="s">
        <v>7435</v>
      </c>
      <c r="D717" s="494" t="s">
        <v>4060</v>
      </c>
      <c r="E717" s="522" t="str">
        <f>VLOOKUP(MUEBLES2[[#This Row],[No..]],EDIFICIOS[],2,FALSE)</f>
        <v>PALACIO MUNICIPAL</v>
      </c>
      <c r="F717" s="522" t="str">
        <f>VLOOKUP(MUEBLES2[[#This Row],[No..]],EDIFICIOS[],3,FALSE)</f>
        <v>PALACIO MUNICIPAL, S/N, COLONIA CENTRO</v>
      </c>
      <c r="G717" s="506" t="s">
        <v>4259</v>
      </c>
      <c r="H717" s="523" t="str">
        <f>VLOOKUP(MUEBLES2[[#This Row],[No. Area ]],AREAS[],2,FALSE)</f>
        <v>ADMINISTRACIÓN MUNICIPAL</v>
      </c>
      <c r="I717" s="506" t="str">
        <f>VLOOKUP(MUEBLES2[[#This Row],[No. Area ]],AREAS[],5,FALSE)</f>
        <v>C. DAVID PÉREZ ALONSO</v>
      </c>
      <c r="J717" s="506">
        <v>151</v>
      </c>
      <c r="K717" s="506" t="str">
        <f>VLOOKUP(MUEBLES2[[#This Row],[Núm. De nomina]],PERSONAL[],2,FALSE)</f>
        <v>C. DAVID PÉREZ ALONSO</v>
      </c>
      <c r="L717" s="523" t="str">
        <f>VLOOKUP(MUEBLES2[[#This Row],[Núm. De nomina]],PERSONAL[],3,FALSE)</f>
        <v xml:space="preserve">TITULAR </v>
      </c>
      <c r="M717" s="494" t="s">
        <v>4762</v>
      </c>
      <c r="N717" s="529" t="s">
        <v>4693</v>
      </c>
      <c r="O717" s="497" t="str">
        <f>VLOOKUP(MUEBLES2[[#This Row],[No. Del Bien ]],BIENES[],2,FALSE)</f>
        <v xml:space="preserve">CABLE PASA CORRIENTE </v>
      </c>
      <c r="P717" s="544" t="s">
        <v>3491</v>
      </c>
      <c r="Q717" s="529" t="s">
        <v>5679</v>
      </c>
      <c r="R717" s="535" t="s">
        <v>557</v>
      </c>
      <c r="S717" s="535" t="s">
        <v>557</v>
      </c>
      <c r="T717" s="535" t="s">
        <v>557</v>
      </c>
      <c r="U717" s="535"/>
      <c r="V717" s="552">
        <v>45040</v>
      </c>
      <c r="W717" s="536"/>
      <c r="X717" s="537"/>
      <c r="Y717" s="537"/>
      <c r="Z717" s="546" t="s">
        <v>1405</v>
      </c>
      <c r="AA717" s="546"/>
      <c r="AB717" s="493">
        <v>919</v>
      </c>
      <c r="AC717" s="600">
        <v>296178</v>
      </c>
    </row>
    <row r="718" spans="1:29" ht="189" x14ac:dyDescent="0.2">
      <c r="A718" s="662" t="str">
        <f>CONCATENATE(MUEBLES2[[#This Row],[No..]],"-",MUEBLES2[[#This Row],[No. Area ]],"-",MUEBLES2[[#This Row],[No. Del Bien ]],"-",MUEBLES2[[#This Row],[No. Consecutivo del Bien ]],"-",MUEBLES2[[#This Row],[No. de inventario]])</f>
        <v>04-46-037-001-0713</v>
      </c>
      <c r="B718" s="495"/>
      <c r="C718" s="522" t="s">
        <v>7436</v>
      </c>
      <c r="D718" s="494" t="s">
        <v>2074</v>
      </c>
      <c r="E718" s="522" t="str">
        <f>VLOOKUP(MUEBLES2[[#This Row],[No..]],EDIFICIOS[],2,FALSE)</f>
        <v xml:space="preserve">PROTECCION CIVIL </v>
      </c>
      <c r="F718" s="522" t="str">
        <f>VLOOKUP(MUEBLES2[[#This Row],[No..]],EDIFICIOS[],3,FALSE)</f>
        <v>AV. REFORMA S/N, SECCIÓN NORTE, MANZANA 2, SANTIAGO DE ANAYA, HIDALGO</v>
      </c>
      <c r="G718" s="506" t="s">
        <v>4291</v>
      </c>
      <c r="H718" s="523" t="str">
        <f>VLOOKUP(MUEBLES2[[#This Row],[No. Area ]],AREAS[],2,FALSE)</f>
        <v>PROTECCIÓN CÍVIL, BOMBEROS Y GESTIÓN DE RIESGOS</v>
      </c>
      <c r="I718" s="506" t="str">
        <f>VLOOKUP(MUEBLES2[[#This Row],[No. Area ]],AREAS[],5,FALSE)</f>
        <v>CMDTE. JOSÉ JUAN GARCÍA CORTES</v>
      </c>
      <c r="J718" s="506" t="s">
        <v>4062</v>
      </c>
      <c r="K718" s="506" t="str">
        <f>VLOOKUP(MUEBLES2[[#This Row],[Núm. De nomina]],PERSONAL[],2,FALSE)</f>
        <v>CMDTE. JOSÉ JUAN GARCÍA CORTES</v>
      </c>
      <c r="L718" s="523" t="str">
        <f>VLOOKUP(MUEBLES2[[#This Row],[Núm. De nomina]],PERSONAL[],3,FALSE)</f>
        <v>TITULAR</v>
      </c>
      <c r="M718" s="494" t="s">
        <v>4728</v>
      </c>
      <c r="N718" s="529" t="s">
        <v>4692</v>
      </c>
      <c r="O718" s="497" t="str">
        <f>VLOOKUP(MUEBLES2[[#This Row],[No. Del Bien ]],BIENES[],2,FALSE)</f>
        <v>BOTIQUÍN TRAUMA EQUIPADO</v>
      </c>
      <c r="P718" s="544" t="s">
        <v>3495</v>
      </c>
      <c r="Q718" s="529" t="s">
        <v>5680</v>
      </c>
      <c r="R718" s="535" t="s">
        <v>557</v>
      </c>
      <c r="S718" s="535" t="s">
        <v>557</v>
      </c>
      <c r="T718" s="535" t="s">
        <v>557</v>
      </c>
      <c r="U718" s="535"/>
      <c r="V718" s="552">
        <v>45027</v>
      </c>
      <c r="W718" s="536"/>
      <c r="X718" s="537"/>
      <c r="Y718" s="537"/>
      <c r="Z718" s="546" t="s">
        <v>1405</v>
      </c>
      <c r="AA718" s="546"/>
      <c r="AB718" s="493">
        <v>7401.37</v>
      </c>
      <c r="AC718" s="600" t="s">
        <v>3494</v>
      </c>
    </row>
    <row r="719" spans="1:29" ht="189" x14ac:dyDescent="0.2">
      <c r="A719" s="662" t="str">
        <f>CONCATENATE(MUEBLES2[[#This Row],[No..]],"-",MUEBLES2[[#This Row],[No. Area ]],"-",MUEBLES2[[#This Row],[No. Del Bien ]],"-",MUEBLES2[[#This Row],[No. Consecutivo del Bien ]],"-",MUEBLES2[[#This Row],[No. de inventario]])</f>
        <v>04-46-037-001-0714</v>
      </c>
      <c r="B719" s="495"/>
      <c r="C719" s="522" t="s">
        <v>7437</v>
      </c>
      <c r="D719" s="494" t="s">
        <v>2074</v>
      </c>
      <c r="E719" s="522" t="str">
        <f>VLOOKUP(MUEBLES2[[#This Row],[No..]],EDIFICIOS[],2,FALSE)</f>
        <v xml:space="preserve">PROTECCION CIVIL </v>
      </c>
      <c r="F719" s="522" t="str">
        <f>VLOOKUP(MUEBLES2[[#This Row],[No..]],EDIFICIOS[],3,FALSE)</f>
        <v>AV. REFORMA S/N, SECCIÓN NORTE, MANZANA 2, SANTIAGO DE ANAYA, HIDALGO</v>
      </c>
      <c r="G719" s="506" t="s">
        <v>4291</v>
      </c>
      <c r="H719" s="523" t="str">
        <f>VLOOKUP(MUEBLES2[[#This Row],[No. Area ]],AREAS[],2,FALSE)</f>
        <v>PROTECCIÓN CÍVIL, BOMBEROS Y GESTIÓN DE RIESGOS</v>
      </c>
      <c r="I719" s="506" t="str">
        <f>VLOOKUP(MUEBLES2[[#This Row],[No. Area ]],AREAS[],5,FALSE)</f>
        <v>CMDTE. JOSÉ JUAN GARCÍA CORTES</v>
      </c>
      <c r="J719" s="506" t="s">
        <v>4062</v>
      </c>
      <c r="K719" s="506" t="str">
        <f>VLOOKUP(MUEBLES2[[#This Row],[Núm. De nomina]],PERSONAL[],2,FALSE)</f>
        <v>CMDTE. JOSÉ JUAN GARCÍA CORTES</v>
      </c>
      <c r="L719" s="523" t="str">
        <f>VLOOKUP(MUEBLES2[[#This Row],[Núm. De nomina]],PERSONAL[],3,FALSE)</f>
        <v>TITULAR</v>
      </c>
      <c r="M719" s="494" t="s">
        <v>4728</v>
      </c>
      <c r="N719" s="529" t="s">
        <v>4692</v>
      </c>
      <c r="O719" s="497" t="str">
        <f>VLOOKUP(MUEBLES2[[#This Row],[No. Del Bien ]],BIENES[],2,FALSE)</f>
        <v>BOTIQUÍN TRAUMA EQUIPADO</v>
      </c>
      <c r="P719" s="544" t="s">
        <v>3495</v>
      </c>
      <c r="Q719" s="529" t="s">
        <v>5681</v>
      </c>
      <c r="R719" s="535" t="s">
        <v>557</v>
      </c>
      <c r="S719" s="535" t="s">
        <v>557</v>
      </c>
      <c r="T719" s="535" t="s">
        <v>557</v>
      </c>
      <c r="U719" s="535"/>
      <c r="V719" s="552">
        <v>45027</v>
      </c>
      <c r="W719" s="536"/>
      <c r="X719" s="537"/>
      <c r="Y719" s="537"/>
      <c r="Z719" s="546" t="s">
        <v>1405</v>
      </c>
      <c r="AA719" s="546"/>
      <c r="AB719" s="493">
        <v>7401.37</v>
      </c>
      <c r="AC719" s="600" t="s">
        <v>3494</v>
      </c>
    </row>
    <row r="720" spans="1:29" ht="189" x14ac:dyDescent="0.2">
      <c r="A720" s="662" t="str">
        <f>CONCATENATE(MUEBLES2[[#This Row],[No..]],"-",MUEBLES2[[#This Row],[No. Area ]],"-",MUEBLES2[[#This Row],[No. Del Bien ]],"-",MUEBLES2[[#This Row],[No. Consecutivo del Bien ]],"-",MUEBLES2[[#This Row],[No. de inventario]])</f>
        <v>04-46-076-001-0715</v>
      </c>
      <c r="B720" s="495"/>
      <c r="C720" s="522" t="s">
        <v>7438</v>
      </c>
      <c r="D720" s="494" t="s">
        <v>2074</v>
      </c>
      <c r="E720" s="522" t="str">
        <f>VLOOKUP(MUEBLES2[[#This Row],[No..]],EDIFICIOS[],2,FALSE)</f>
        <v xml:space="preserve">PROTECCION CIVIL </v>
      </c>
      <c r="F720" s="522" t="str">
        <f>VLOOKUP(MUEBLES2[[#This Row],[No..]],EDIFICIOS[],3,FALSE)</f>
        <v>AV. REFORMA S/N, SECCIÓN NORTE, MANZANA 2, SANTIAGO DE ANAYA, HIDALGO</v>
      </c>
      <c r="G720" s="506" t="s">
        <v>4291</v>
      </c>
      <c r="H720" s="523" t="str">
        <f>VLOOKUP(MUEBLES2[[#This Row],[No. Area ]],AREAS[],2,FALSE)</f>
        <v>PROTECCIÓN CÍVIL, BOMBEROS Y GESTIÓN DE RIESGOS</v>
      </c>
      <c r="I720" s="506" t="str">
        <f>VLOOKUP(MUEBLES2[[#This Row],[No. Area ]],AREAS[],5,FALSE)</f>
        <v>CMDTE. JOSÉ JUAN GARCÍA CORTES</v>
      </c>
      <c r="J720" s="506" t="s">
        <v>4062</v>
      </c>
      <c r="K720" s="506" t="str">
        <f>VLOOKUP(MUEBLES2[[#This Row],[Núm. De nomina]],PERSONAL[],2,FALSE)</f>
        <v>CMDTE. JOSÉ JUAN GARCÍA CORTES</v>
      </c>
      <c r="L720" s="523" t="str">
        <f>VLOOKUP(MUEBLES2[[#This Row],[Núm. De nomina]],PERSONAL[],3,FALSE)</f>
        <v>TITULAR</v>
      </c>
      <c r="M720" s="494" t="s">
        <v>4767</v>
      </c>
      <c r="N720" s="529" t="s">
        <v>4692</v>
      </c>
      <c r="O720" s="497" t="str">
        <f>VLOOKUP(MUEBLES2[[#This Row],[No. Del Bien ]],BIENES[],2,FALSE)</f>
        <v>COLCHÓN</v>
      </c>
      <c r="P720" s="544" t="s">
        <v>3497</v>
      </c>
      <c r="Q720" s="529" t="s">
        <v>5682</v>
      </c>
      <c r="R720" s="535" t="s">
        <v>3498</v>
      </c>
      <c r="S720" s="535" t="s">
        <v>557</v>
      </c>
      <c r="T720" s="535" t="s">
        <v>557</v>
      </c>
      <c r="U720" s="535"/>
      <c r="V720" s="552">
        <v>45161</v>
      </c>
      <c r="W720" s="536"/>
      <c r="X720" s="537"/>
      <c r="Y720" s="537"/>
      <c r="Z720" s="546" t="s">
        <v>1405</v>
      </c>
      <c r="AA720" s="546"/>
      <c r="AB720" s="493">
        <v>4637.1000000000004</v>
      </c>
      <c r="AC720" s="600" t="s">
        <v>3499</v>
      </c>
    </row>
    <row r="721" spans="1:29" ht="189" x14ac:dyDescent="0.2">
      <c r="A721" s="662" t="str">
        <f>CONCATENATE(MUEBLES2[[#This Row],[No..]],"-",MUEBLES2[[#This Row],[No. Area ]],"-",MUEBLES2[[#This Row],[No. Del Bien ]],"-",MUEBLES2[[#This Row],[No. Consecutivo del Bien ]],"-",MUEBLES2[[#This Row],[No. de inventario]])</f>
        <v>04-46-076-002-0716</v>
      </c>
      <c r="B721" s="495"/>
      <c r="C721" s="522" t="s">
        <v>7439</v>
      </c>
      <c r="D721" s="494" t="s">
        <v>2074</v>
      </c>
      <c r="E721" s="522" t="str">
        <f>VLOOKUP(MUEBLES2[[#This Row],[No..]],EDIFICIOS[],2,FALSE)</f>
        <v xml:space="preserve">PROTECCION CIVIL </v>
      </c>
      <c r="F721" s="522" t="str">
        <f>VLOOKUP(MUEBLES2[[#This Row],[No..]],EDIFICIOS[],3,FALSE)</f>
        <v>AV. REFORMA S/N, SECCIÓN NORTE, MANZANA 2, SANTIAGO DE ANAYA, HIDALGO</v>
      </c>
      <c r="G721" s="506" t="s">
        <v>4291</v>
      </c>
      <c r="H721" s="523" t="str">
        <f>VLOOKUP(MUEBLES2[[#This Row],[No. Area ]],AREAS[],2,FALSE)</f>
        <v>PROTECCIÓN CÍVIL, BOMBEROS Y GESTIÓN DE RIESGOS</v>
      </c>
      <c r="I721" s="506" t="str">
        <f>VLOOKUP(MUEBLES2[[#This Row],[No. Area ]],AREAS[],5,FALSE)</f>
        <v>CMDTE. JOSÉ JUAN GARCÍA CORTES</v>
      </c>
      <c r="J721" s="506" t="s">
        <v>4062</v>
      </c>
      <c r="K721" s="506" t="str">
        <f>VLOOKUP(MUEBLES2[[#This Row],[Núm. De nomina]],PERSONAL[],2,FALSE)</f>
        <v>CMDTE. JOSÉ JUAN GARCÍA CORTES</v>
      </c>
      <c r="L721" s="523" t="str">
        <f>VLOOKUP(MUEBLES2[[#This Row],[Núm. De nomina]],PERSONAL[],3,FALSE)</f>
        <v>TITULAR</v>
      </c>
      <c r="M721" s="494" t="s">
        <v>4767</v>
      </c>
      <c r="N721" s="529" t="s">
        <v>4693</v>
      </c>
      <c r="O721" s="497" t="str">
        <f>VLOOKUP(MUEBLES2[[#This Row],[No. Del Bien ]],BIENES[],2,FALSE)</f>
        <v>COLCHÓN</v>
      </c>
      <c r="P721" s="544" t="s">
        <v>3497</v>
      </c>
      <c r="Q721" s="529" t="s">
        <v>5683</v>
      </c>
      <c r="R721" s="535" t="s">
        <v>3498</v>
      </c>
      <c r="S721" s="535" t="s">
        <v>557</v>
      </c>
      <c r="T721" s="535" t="s">
        <v>557</v>
      </c>
      <c r="U721" s="535"/>
      <c r="V721" s="552">
        <v>45161</v>
      </c>
      <c r="W721" s="536"/>
      <c r="X721" s="537"/>
      <c r="Y721" s="537"/>
      <c r="Z721" s="546" t="s">
        <v>1405</v>
      </c>
      <c r="AA721" s="546"/>
      <c r="AB721" s="493">
        <v>4637.1000000000004</v>
      </c>
      <c r="AC721" s="600" t="s">
        <v>3499</v>
      </c>
    </row>
    <row r="722" spans="1:29" ht="189" x14ac:dyDescent="0.2">
      <c r="A722" s="662" t="str">
        <f>CONCATENATE(MUEBLES2[[#This Row],[No..]],"-",MUEBLES2[[#This Row],[No. Area ]],"-",MUEBLES2[[#This Row],[No. Del Bien ]],"-",MUEBLES2[[#This Row],[No. Consecutivo del Bien ]],"-",MUEBLES2[[#This Row],[No. de inventario]])</f>
        <v>04-46-076-003-0717</v>
      </c>
      <c r="B722" s="495"/>
      <c r="C722" s="522" t="s">
        <v>7440</v>
      </c>
      <c r="D722" s="494" t="s">
        <v>2074</v>
      </c>
      <c r="E722" s="522" t="str">
        <f>VLOOKUP(MUEBLES2[[#This Row],[No..]],EDIFICIOS[],2,FALSE)</f>
        <v xml:space="preserve">PROTECCION CIVIL </v>
      </c>
      <c r="F722" s="522" t="str">
        <f>VLOOKUP(MUEBLES2[[#This Row],[No..]],EDIFICIOS[],3,FALSE)</f>
        <v>AV. REFORMA S/N, SECCIÓN NORTE, MANZANA 2, SANTIAGO DE ANAYA, HIDALGO</v>
      </c>
      <c r="G722" s="506" t="s">
        <v>4291</v>
      </c>
      <c r="H722" s="523" t="str">
        <f>VLOOKUP(MUEBLES2[[#This Row],[No. Area ]],AREAS[],2,FALSE)</f>
        <v>PROTECCIÓN CÍVIL, BOMBEROS Y GESTIÓN DE RIESGOS</v>
      </c>
      <c r="I722" s="506" t="str">
        <f>VLOOKUP(MUEBLES2[[#This Row],[No. Area ]],AREAS[],5,FALSE)</f>
        <v>CMDTE. JOSÉ JUAN GARCÍA CORTES</v>
      </c>
      <c r="J722" s="506" t="s">
        <v>4062</v>
      </c>
      <c r="K722" s="506" t="str">
        <f>VLOOKUP(MUEBLES2[[#This Row],[Núm. De nomina]],PERSONAL[],2,FALSE)</f>
        <v>CMDTE. JOSÉ JUAN GARCÍA CORTES</v>
      </c>
      <c r="L722" s="523" t="str">
        <f>VLOOKUP(MUEBLES2[[#This Row],[Núm. De nomina]],PERSONAL[],3,FALSE)</f>
        <v>TITULAR</v>
      </c>
      <c r="M722" s="494" t="s">
        <v>4767</v>
      </c>
      <c r="N722" s="529" t="s">
        <v>4694</v>
      </c>
      <c r="O722" s="497" t="str">
        <f>VLOOKUP(MUEBLES2[[#This Row],[No. Del Bien ]],BIENES[],2,FALSE)</f>
        <v>COLCHÓN</v>
      </c>
      <c r="P722" s="544" t="s">
        <v>3497</v>
      </c>
      <c r="Q722" s="529" t="s">
        <v>5684</v>
      </c>
      <c r="R722" s="535" t="s">
        <v>3498</v>
      </c>
      <c r="S722" s="535" t="s">
        <v>557</v>
      </c>
      <c r="T722" s="535" t="s">
        <v>557</v>
      </c>
      <c r="U722" s="535"/>
      <c r="V722" s="552">
        <v>45161</v>
      </c>
      <c r="W722" s="536"/>
      <c r="X722" s="537"/>
      <c r="Y722" s="537"/>
      <c r="Z722" s="546" t="s">
        <v>1405</v>
      </c>
      <c r="AA722" s="546"/>
      <c r="AB722" s="493">
        <v>4637.1000000000004</v>
      </c>
      <c r="AC722" s="600" t="s">
        <v>3499</v>
      </c>
    </row>
    <row r="723" spans="1:29" ht="189" x14ac:dyDescent="0.2">
      <c r="A723" s="662" t="str">
        <f>CONCATENATE(MUEBLES2[[#This Row],[No..]],"-",MUEBLES2[[#This Row],[No. Area ]],"-",MUEBLES2[[#This Row],[No. Del Bien ]],"-",MUEBLES2[[#This Row],[No. Consecutivo del Bien ]],"-",MUEBLES2[[#This Row],[No. de inventario]])</f>
        <v>04-46-076-004-0718</v>
      </c>
      <c r="B723" s="495"/>
      <c r="C723" s="522" t="s">
        <v>7441</v>
      </c>
      <c r="D723" s="494" t="s">
        <v>2074</v>
      </c>
      <c r="E723" s="522" t="str">
        <f>VLOOKUP(MUEBLES2[[#This Row],[No..]],EDIFICIOS[],2,FALSE)</f>
        <v xml:space="preserve">PROTECCION CIVIL </v>
      </c>
      <c r="F723" s="522" t="str">
        <f>VLOOKUP(MUEBLES2[[#This Row],[No..]],EDIFICIOS[],3,FALSE)</f>
        <v>AV. REFORMA S/N, SECCIÓN NORTE, MANZANA 2, SANTIAGO DE ANAYA, HIDALGO</v>
      </c>
      <c r="G723" s="506" t="s">
        <v>4291</v>
      </c>
      <c r="H723" s="523" t="str">
        <f>VLOOKUP(MUEBLES2[[#This Row],[No. Area ]],AREAS[],2,FALSE)</f>
        <v>PROTECCIÓN CÍVIL, BOMBEROS Y GESTIÓN DE RIESGOS</v>
      </c>
      <c r="I723" s="506" t="str">
        <f>VLOOKUP(MUEBLES2[[#This Row],[No. Area ]],AREAS[],5,FALSE)</f>
        <v>CMDTE. JOSÉ JUAN GARCÍA CORTES</v>
      </c>
      <c r="J723" s="506" t="s">
        <v>4062</v>
      </c>
      <c r="K723" s="506" t="str">
        <f>VLOOKUP(MUEBLES2[[#This Row],[Núm. De nomina]],PERSONAL[],2,FALSE)</f>
        <v>CMDTE. JOSÉ JUAN GARCÍA CORTES</v>
      </c>
      <c r="L723" s="523" t="str">
        <f>VLOOKUP(MUEBLES2[[#This Row],[Núm. De nomina]],PERSONAL[],3,FALSE)</f>
        <v>TITULAR</v>
      </c>
      <c r="M723" s="494" t="s">
        <v>4767</v>
      </c>
      <c r="N723" s="529" t="s">
        <v>4695</v>
      </c>
      <c r="O723" s="497" t="str">
        <f>VLOOKUP(MUEBLES2[[#This Row],[No. Del Bien ]],BIENES[],2,FALSE)</f>
        <v>COLCHÓN</v>
      </c>
      <c r="P723" s="544" t="s">
        <v>3497</v>
      </c>
      <c r="Q723" s="529" t="s">
        <v>5685</v>
      </c>
      <c r="R723" s="535" t="s">
        <v>3498</v>
      </c>
      <c r="S723" s="535" t="s">
        <v>557</v>
      </c>
      <c r="T723" s="535" t="s">
        <v>557</v>
      </c>
      <c r="U723" s="535"/>
      <c r="V723" s="552">
        <v>45161</v>
      </c>
      <c r="W723" s="536"/>
      <c r="X723" s="537"/>
      <c r="Y723" s="537"/>
      <c r="Z723" s="546" t="s">
        <v>1405</v>
      </c>
      <c r="AA723" s="546"/>
      <c r="AB723" s="493">
        <v>4637.1000000000004</v>
      </c>
      <c r="AC723" s="600" t="s">
        <v>3499</v>
      </c>
    </row>
    <row r="724" spans="1:29" ht="220.5" x14ac:dyDescent="0.2">
      <c r="A724" s="664" t="str">
        <f>CONCATENATE(MUEBLES2[[#This Row],[No..]],"-",MUEBLES2[[#This Row],[No. Area ]],"-",MUEBLES2[[#This Row],[No. Del Bien ]],"-",MUEBLES2[[#This Row],[No. Consecutivo del Bien ]],"-",MUEBLES2[[#This Row],[No. de inventario]])</f>
        <v>05-48-218-023-0719</v>
      </c>
      <c r="B724" s="495"/>
      <c r="C724" s="522" t="s">
        <v>7442</v>
      </c>
      <c r="D724" s="494" t="s">
        <v>4063</v>
      </c>
      <c r="E724" s="522" t="str">
        <f>VLOOKUP(MUEBLES2[[#This Row],[No..]],EDIFICIOS[],2,FALSE)</f>
        <v>SISTEMA MUNICIPAL DIF</v>
      </c>
      <c r="F724" s="522" t="str">
        <f>VLOOKUP(MUEBLES2[[#This Row],[No..]],EDIFICIOS[],3,FALSE)</f>
        <v>AV. REFORMA S/N, SECCIÓN NORTE, MANZANA 2, SANTIAGO DE ANAYA, HIDALGO</v>
      </c>
      <c r="G724" s="506" t="s">
        <v>4293</v>
      </c>
      <c r="H724" s="523" t="str">
        <f>VLOOKUP(MUEBLES2[[#This Row],[No. Area ]],AREAS[],2,FALSE)</f>
        <v>SISTEMA MUNICIPAL PARA EL DESARROLLO INTEGRAL DE LA FAMILIA</v>
      </c>
      <c r="I724" s="506" t="str">
        <f>VLOOKUP(MUEBLES2[[#This Row],[No. Area ]],AREAS[],5,FALSE)</f>
        <v>C. BELEN GONZÁLEZ BARRERA</v>
      </c>
      <c r="J724" s="506">
        <v>119</v>
      </c>
      <c r="K724" s="506" t="str">
        <f>VLOOKUP(MUEBLES2[[#This Row],[Núm. De nomina]],PERSONAL[],2,FALSE)</f>
        <v>C. BELEN GONZÁLEZ BARRERA</v>
      </c>
      <c r="L724" s="523" t="str">
        <f>VLOOKUP(MUEBLES2[[#This Row],[Núm. De nomina]],PERSONAL[],3,FALSE)</f>
        <v xml:space="preserve">TITULAR </v>
      </c>
      <c r="M724" s="494" t="s">
        <v>4851</v>
      </c>
      <c r="N724" s="529" t="s">
        <v>4714</v>
      </c>
      <c r="O724" s="497" t="str">
        <f>VLOOKUP(MUEBLES2[[#This Row],[No. Del Bien ]],BIENES[],2,FALSE)</f>
        <v xml:space="preserve">NO BREAK </v>
      </c>
      <c r="P724" s="544" t="s">
        <v>3505</v>
      </c>
      <c r="Q724" s="529" t="s">
        <v>5686</v>
      </c>
      <c r="R724" s="535" t="s">
        <v>3506</v>
      </c>
      <c r="S724" s="535" t="s">
        <v>3507</v>
      </c>
      <c r="T724" s="546" t="s">
        <v>3508</v>
      </c>
      <c r="U724" s="535"/>
      <c r="V724" s="552">
        <v>45194</v>
      </c>
      <c r="W724" s="536"/>
      <c r="X724" s="537"/>
      <c r="Y724" s="537"/>
      <c r="Z724" s="546" t="s">
        <v>1405</v>
      </c>
      <c r="AA724" s="546" t="s">
        <v>7857</v>
      </c>
      <c r="AB724" s="493">
        <v>4860.3999999999996</v>
      </c>
      <c r="AC724" s="600" t="s">
        <v>7857</v>
      </c>
    </row>
    <row r="725" spans="1:29" ht="78.75" x14ac:dyDescent="0.2">
      <c r="A725" s="662" t="str">
        <f>CONCATENATE(MUEBLES2[[#This Row],[No..]],"-",MUEBLES2[[#This Row],[No. Area ]],"-",MUEBLES2[[#This Row],[No. Del Bien ]],"-",MUEBLES2[[#This Row],[No. Consecutivo del Bien ]],"-",MUEBLES2[[#This Row],[No. de inventario]])</f>
        <v>01-24-314-004-0720</v>
      </c>
      <c r="B725" s="495"/>
      <c r="C725" s="522" t="s">
        <v>7443</v>
      </c>
      <c r="D725" s="494" t="s">
        <v>4060</v>
      </c>
      <c r="E725" s="522" t="str">
        <f>VLOOKUP(MUEBLES2[[#This Row],[No..]],EDIFICIOS[],2,FALSE)</f>
        <v>PALACIO MUNICIPAL</v>
      </c>
      <c r="F725" s="522" t="str">
        <f>VLOOKUP(MUEBLES2[[#This Row],[No..]],EDIFICIOS[],3,FALSE)</f>
        <v>PALACIO MUNICIPAL, S/N, COLONIA CENTRO</v>
      </c>
      <c r="G725" s="506" t="s">
        <v>4269</v>
      </c>
      <c r="H725" s="523" t="str">
        <f>VLOOKUP(MUEBLES2[[#This Row],[No. Area ]],AREAS[],2,FALSE)</f>
        <v>TESORERÍA MUNICIPAL</v>
      </c>
      <c r="I725" s="506" t="str">
        <f>VLOOKUP(MUEBLES2[[#This Row],[No. Area ]],AREAS[],5,FALSE)</f>
        <v>C. P. NOHEMI VIRIDIANA CORTEZ MONTER</v>
      </c>
      <c r="J725" s="506">
        <v>138</v>
      </c>
      <c r="K725" s="506" t="str">
        <f>VLOOKUP(MUEBLES2[[#This Row],[Núm. De nomina]],PERSONAL[],2,FALSE)</f>
        <v>C. P. NOHEMI VIRIDIANA CORTEZ MONTER</v>
      </c>
      <c r="L725" s="523" t="str">
        <f>VLOOKUP(MUEBLES2[[#This Row],[Núm. De nomina]],PERSONAL[],3,FALSE)</f>
        <v>TITULAR</v>
      </c>
      <c r="M725" s="494" t="s">
        <v>4947</v>
      </c>
      <c r="N725" s="529" t="s">
        <v>4695</v>
      </c>
      <c r="O725" s="497" t="str">
        <f>VLOOKUP(MUEBLES2[[#This Row],[No. Del Bien ]],BIENES[],2,FALSE)</f>
        <v>VENTILADOR</v>
      </c>
      <c r="P725" s="544" t="s">
        <v>3509</v>
      </c>
      <c r="Q725" s="529" t="s">
        <v>5687</v>
      </c>
      <c r="R725" s="535" t="s">
        <v>3510</v>
      </c>
      <c r="S725" s="535" t="s">
        <v>557</v>
      </c>
      <c r="T725" s="535" t="s">
        <v>557</v>
      </c>
      <c r="U725" s="535"/>
      <c r="V725" s="552">
        <v>45184</v>
      </c>
      <c r="W725" s="536"/>
      <c r="X725" s="537"/>
      <c r="Y725" s="537"/>
      <c r="Z725" s="546" t="s">
        <v>1405</v>
      </c>
      <c r="AA725" s="546"/>
      <c r="AB725" s="493">
        <v>2046.24</v>
      </c>
      <c r="AC725" s="600" t="s">
        <v>3511</v>
      </c>
    </row>
    <row r="726" spans="1:29" ht="126" x14ac:dyDescent="0.2">
      <c r="A726" s="662" t="str">
        <f>CONCATENATE(MUEBLES2[[#This Row],[No..]],"-",MUEBLES2[[#This Row],[No. Area ]],"-",MUEBLES2[[#This Row],[No. Del Bien ]],"-",MUEBLES2[[#This Row],[No. Consecutivo del Bien ]],"-",MUEBLES2[[#This Row],[No. de inventario]])</f>
        <v>01-33-196-008-0721</v>
      </c>
      <c r="B726" s="495"/>
      <c r="C726" s="522" t="s">
        <v>7444</v>
      </c>
      <c r="D726" s="494" t="s">
        <v>4060</v>
      </c>
      <c r="E726" s="522" t="str">
        <f>VLOOKUP(MUEBLES2[[#This Row],[No..]],EDIFICIOS[],2,FALSE)</f>
        <v>PALACIO MUNICIPAL</v>
      </c>
      <c r="F726" s="522" t="str">
        <f>VLOOKUP(MUEBLES2[[#This Row],[No..]],EDIFICIOS[],3,FALSE)</f>
        <v>PALACIO MUNICIPAL, S/N, COLONIA CENTRO</v>
      </c>
      <c r="G726" s="506" t="s">
        <v>4278</v>
      </c>
      <c r="H726" s="523" t="str">
        <f>VLOOKUP(MUEBLES2[[#This Row],[No. Area ]],AREAS[],2,FALSE)</f>
        <v xml:space="preserve">ATENCION A PERSONAS MIGRANTES </v>
      </c>
      <c r="I726" s="506" t="str">
        <f>VLOOKUP(MUEBLES2[[#This Row],[No. Area ]],AREAS[],5,FALSE)</f>
        <v>C. EMMA AGUILAR MARTÍNEZ</v>
      </c>
      <c r="J726" s="506">
        <v>94</v>
      </c>
      <c r="K726" s="506" t="str">
        <f>VLOOKUP(MUEBLES2[[#This Row],[Núm. De nomina]],PERSONAL[],2,FALSE)</f>
        <v>C. EMMA AGUILAR MARTÍNEZ</v>
      </c>
      <c r="L726" s="523" t="str">
        <f>VLOOKUP(MUEBLES2[[#This Row],[Núm. De nomina]],PERSONAL[],3,FALSE)</f>
        <v>TITULAR</v>
      </c>
      <c r="M726" s="499" t="s">
        <v>4829</v>
      </c>
      <c r="N726" s="529" t="s">
        <v>4699</v>
      </c>
      <c r="O726" s="497" t="str">
        <f>VLOOKUP(MUEBLES2[[#This Row],[No. Del Bien ]],BIENES[],2,FALSE)</f>
        <v xml:space="preserve">MESA PLEGABLE </v>
      </c>
      <c r="P726" s="544" t="s">
        <v>3523</v>
      </c>
      <c r="Q726" s="529" t="s">
        <v>5688</v>
      </c>
      <c r="R726" s="535" t="s">
        <v>3524</v>
      </c>
      <c r="S726" s="535" t="s">
        <v>557</v>
      </c>
      <c r="T726" s="535" t="s">
        <v>557</v>
      </c>
      <c r="U726" s="535"/>
      <c r="V726" s="552">
        <v>45139</v>
      </c>
      <c r="W726" s="536"/>
      <c r="X726" s="537"/>
      <c r="Y726" s="537"/>
      <c r="Z726" s="546" t="s">
        <v>1405</v>
      </c>
      <c r="AA726" s="707"/>
      <c r="AB726" s="493">
        <v>2081.59</v>
      </c>
      <c r="AC726" s="600" t="s">
        <v>3525</v>
      </c>
    </row>
    <row r="727" spans="1:29" ht="78.75" x14ac:dyDescent="0.2">
      <c r="A727" s="662" t="str">
        <f>CONCATENATE(MUEBLES2[[#This Row],[No..]],"-",MUEBLES2[[#This Row],[No. Area ]],"-",MUEBLES2[[#This Row],[No. Del Bien ]],"-",MUEBLES2[[#This Row],[No. Consecutivo del Bien ]],"-",MUEBLES2[[#This Row],[No. de inventario]])</f>
        <v>01-10-230-001-0722</v>
      </c>
      <c r="B727" s="495"/>
      <c r="C727" s="522" t="s">
        <v>7445</v>
      </c>
      <c r="D727" s="494" t="s">
        <v>4060</v>
      </c>
      <c r="E727" s="522" t="str">
        <f>VLOOKUP(MUEBLES2[[#This Row],[No..]],EDIFICIOS[],2,FALSE)</f>
        <v>PALACIO MUNICIPAL</v>
      </c>
      <c r="F727" s="522" t="str">
        <f>VLOOKUP(MUEBLES2[[#This Row],[No..]],EDIFICIOS[],3,FALSE)</f>
        <v>PALACIO MUNICIPAL, S/N, COLONIA CENTRO</v>
      </c>
      <c r="G727" s="506" t="s">
        <v>4255</v>
      </c>
      <c r="H727" s="523" t="str">
        <f>VLOOKUP(MUEBLES2[[#This Row],[No. Area ]],AREAS[],2,FALSE)</f>
        <v>CONCILIACIÓN MUNICIPAL</v>
      </c>
      <c r="I727" s="506" t="str">
        <f>VLOOKUP(MUEBLES2[[#This Row],[No. Area ]],AREAS[],5,FALSE)</f>
        <v>LIC. MARTHA GARAY PÉREZ</v>
      </c>
      <c r="J727" s="506">
        <v>139</v>
      </c>
      <c r="K727" s="506" t="str">
        <f>VLOOKUP(MUEBLES2[[#This Row],[Núm. De nomina]],PERSONAL[],2,FALSE)</f>
        <v>LIC. MARTHA GARAY PÉREZ</v>
      </c>
      <c r="L727" s="523" t="str">
        <f>VLOOKUP(MUEBLES2[[#This Row],[Núm. De nomina]],PERSONAL[],3,FALSE)</f>
        <v xml:space="preserve">TITULAR </v>
      </c>
      <c r="M727" s="494" t="s">
        <v>4863</v>
      </c>
      <c r="N727" s="529" t="s">
        <v>4692</v>
      </c>
      <c r="O727" s="497" t="str">
        <f>VLOOKUP(MUEBLES2[[#This Row],[No. Del Bien ]],BIENES[],2,FALSE)</f>
        <v>PERSIANAS</v>
      </c>
      <c r="P727" s="544" t="s">
        <v>3537</v>
      </c>
      <c r="Q727" s="529" t="s">
        <v>5689</v>
      </c>
      <c r="R727" s="535" t="s">
        <v>557</v>
      </c>
      <c r="S727" s="535" t="s">
        <v>557</v>
      </c>
      <c r="T727" s="535" t="s">
        <v>557</v>
      </c>
      <c r="U727" s="535"/>
      <c r="V727" s="552">
        <v>45158</v>
      </c>
      <c r="W727" s="536"/>
      <c r="X727" s="537"/>
      <c r="Y727" s="537"/>
      <c r="Z727" s="546" t="s">
        <v>1405</v>
      </c>
      <c r="AA727" s="546"/>
      <c r="AB727" s="493">
        <v>3665.6</v>
      </c>
      <c r="AC727" s="600" t="s">
        <v>3536</v>
      </c>
    </row>
    <row r="728" spans="1:29" ht="189" x14ac:dyDescent="0.2">
      <c r="A728" s="662" t="str">
        <f>CONCATENATE(MUEBLES2[[#This Row],[No..]],"-",MUEBLES2[[#This Row],[No. Area ]],"-",MUEBLES2[[#This Row],[No. Del Bien ]],"-",MUEBLES2[[#This Row],[No. Consecutivo del Bien ]],"-",MUEBLES2[[#This Row],[No. de inventario]])</f>
        <v>04-46-051-005-0723</v>
      </c>
      <c r="B728" s="495"/>
      <c r="C728" s="522" t="s">
        <v>7446</v>
      </c>
      <c r="D728" s="494" t="s">
        <v>2074</v>
      </c>
      <c r="E728" s="522" t="str">
        <f>VLOOKUP(MUEBLES2[[#This Row],[No..]],EDIFICIOS[],2,FALSE)</f>
        <v xml:space="preserve">PROTECCION CIVIL </v>
      </c>
      <c r="F728" s="522" t="str">
        <f>VLOOKUP(MUEBLES2[[#This Row],[No..]],EDIFICIOS[],3,FALSE)</f>
        <v>AV. REFORMA S/N, SECCIÓN NORTE, MANZANA 2, SANTIAGO DE ANAYA, HIDALGO</v>
      </c>
      <c r="G728" s="506" t="s">
        <v>4291</v>
      </c>
      <c r="H728" s="523" t="str">
        <f>VLOOKUP(MUEBLES2[[#This Row],[No. Area ]],AREAS[],2,FALSE)</f>
        <v>PROTECCIÓN CÍVIL, BOMBEROS Y GESTIÓN DE RIESGOS</v>
      </c>
      <c r="I728" s="506" t="str">
        <f>VLOOKUP(MUEBLES2[[#This Row],[No. Area ]],AREAS[],5,FALSE)</f>
        <v>CMDTE. JOSÉ JUAN GARCÍA CORTES</v>
      </c>
      <c r="J728" s="506" t="s">
        <v>4062</v>
      </c>
      <c r="K728" s="506" t="str">
        <f>VLOOKUP(MUEBLES2[[#This Row],[Núm. De nomina]],PERSONAL[],2,FALSE)</f>
        <v>CMDTE. JOSÉ JUAN GARCÍA CORTES</v>
      </c>
      <c r="L728" s="523" t="str">
        <f>VLOOKUP(MUEBLES2[[#This Row],[Núm. De nomina]],PERSONAL[],3,FALSE)</f>
        <v>TITULAR</v>
      </c>
      <c r="M728" s="494" t="s">
        <v>4742</v>
      </c>
      <c r="N728" s="529" t="s">
        <v>4696</v>
      </c>
      <c r="O728" s="497" t="str">
        <f>VLOOKUP(MUEBLES2[[#This Row],[No. Del Bien ]],BIENES[],2,FALSE)</f>
        <v>CÁMARA DE HUMO</v>
      </c>
      <c r="P728" s="544" t="s">
        <v>3538</v>
      </c>
      <c r="Q728" s="529" t="s">
        <v>5690</v>
      </c>
      <c r="R728" s="535" t="s">
        <v>3539</v>
      </c>
      <c r="S728" s="535" t="s">
        <v>3540</v>
      </c>
      <c r="T728" s="535" t="s">
        <v>557</v>
      </c>
      <c r="U728" s="535"/>
      <c r="V728" s="552">
        <v>45141</v>
      </c>
      <c r="W728" s="536"/>
      <c r="X728" s="537"/>
      <c r="Y728" s="537"/>
      <c r="Z728" s="546" t="s">
        <v>1405</v>
      </c>
      <c r="AA728" s="546"/>
      <c r="AB728" s="493">
        <v>4106.3999999999996</v>
      </c>
      <c r="AC728" s="600" t="s">
        <v>3541</v>
      </c>
    </row>
    <row r="729" spans="1:29" ht="110.25" x14ac:dyDescent="0.2">
      <c r="A729" s="662" t="str">
        <f>CONCATENATE(MUEBLES2[[#This Row],[No..]],"-",MUEBLES2[[#This Row],[No. Area ]],"-",MUEBLES2[[#This Row],[No. Del Bien ]],"-",MUEBLES2[[#This Row],[No. Consecutivo del Bien ]],"-",MUEBLES2[[#This Row],[No. de inventario]])</f>
        <v>01-57-045-002-0724</v>
      </c>
      <c r="B729" s="495"/>
      <c r="C729" s="522" t="s">
        <v>7447</v>
      </c>
      <c r="D729" s="494" t="s">
        <v>4060</v>
      </c>
      <c r="E729" s="522" t="str">
        <f>VLOOKUP(MUEBLES2[[#This Row],[No..]],EDIFICIOS[],2,FALSE)</f>
        <v>PALACIO MUNICIPAL</v>
      </c>
      <c r="F729" s="522" t="str">
        <f>VLOOKUP(MUEBLES2[[#This Row],[No..]],EDIFICIOS[],3,FALSE)</f>
        <v>PALACIO MUNICIPAL, S/N, COLONIA CENTRO</v>
      </c>
      <c r="G729" s="506" t="s">
        <v>4302</v>
      </c>
      <c r="H729" s="523" t="str">
        <f>VLOOKUP(MUEBLES2[[#This Row],[No. Area ]],AREAS[],2,FALSE)</f>
        <v xml:space="preserve">ÓRGANO INTERNO DE CONTROL </v>
      </c>
      <c r="I729" s="506" t="str">
        <f>VLOOKUP(MUEBLES2[[#This Row],[No. Area ]],AREAS[],5,FALSE)</f>
        <v>LIC. ELSY ODETTE GONZÁLEZ MOLINA</v>
      </c>
      <c r="J729" s="506">
        <v>109</v>
      </c>
      <c r="K729" s="506" t="str">
        <f>VLOOKUP(MUEBLES2[[#This Row],[Núm. De nomina]],PERSONAL[],2,FALSE)</f>
        <v>LIC. ELSY ODETTE GONZÁLEZ MOLINA</v>
      </c>
      <c r="L729" s="523" t="str">
        <f>VLOOKUP(MUEBLES2[[#This Row],[Núm. De nomina]],PERSONAL[],3,FALSE)</f>
        <v>TITULAR</v>
      </c>
      <c r="M729" s="494" t="s">
        <v>4736</v>
      </c>
      <c r="N729" s="529" t="s">
        <v>4693</v>
      </c>
      <c r="O729" s="497" t="str">
        <f>VLOOKUP(MUEBLES2[[#This Row],[No. Del Bien ]],BIENES[],2,FALSE)</f>
        <v>CAFETERA</v>
      </c>
      <c r="P729" s="544" t="s">
        <v>3545</v>
      </c>
      <c r="Q729" s="529" t="s">
        <v>5691</v>
      </c>
      <c r="R729" s="494" t="s">
        <v>2305</v>
      </c>
      <c r="S729" s="535" t="s">
        <v>557</v>
      </c>
      <c r="T729" s="535" t="s">
        <v>557</v>
      </c>
      <c r="U729" s="535"/>
      <c r="V729" s="532">
        <v>45141</v>
      </c>
      <c r="W729" s="536"/>
      <c r="X729" s="537"/>
      <c r="Y729" s="537"/>
      <c r="Z729" s="546" t="s">
        <v>1405</v>
      </c>
      <c r="AA729" s="510"/>
      <c r="AB729" s="557" t="s">
        <v>3548</v>
      </c>
      <c r="AC729" s="600" t="s">
        <v>3546</v>
      </c>
    </row>
    <row r="730" spans="1:29" ht="157.5" x14ac:dyDescent="0.2">
      <c r="A730" s="662" t="str">
        <f>CONCATENATE(MUEBLES2[[#This Row],[No..]],"-",MUEBLES2[[#This Row],[No. Area ]],"-",MUEBLES2[[#This Row],[No. Del Bien ]],"-",MUEBLES2[[#This Row],[No. Consecutivo del Bien ]],"-",MUEBLES2[[#This Row],[No. de inventario]])</f>
        <v>01-11-304-001-0725</v>
      </c>
      <c r="B730" s="495"/>
      <c r="C730" s="522" t="s">
        <v>7448</v>
      </c>
      <c r="D730" s="494" t="s">
        <v>4060</v>
      </c>
      <c r="E730" s="522" t="str">
        <f>VLOOKUP(MUEBLES2[[#This Row],[No..]],EDIFICIOS[],2,FALSE)</f>
        <v>PALACIO MUNICIPAL</v>
      </c>
      <c r="F730" s="522" t="str">
        <f>VLOOKUP(MUEBLES2[[#This Row],[No..]],EDIFICIOS[],3,FALSE)</f>
        <v>PALACIO MUNICIPAL, S/N, COLONIA CENTRO</v>
      </c>
      <c r="G730" s="506" t="s">
        <v>4256</v>
      </c>
      <c r="H730" s="523" t="str">
        <f>VLOOKUP(MUEBLES2[[#This Row],[No. Area ]],AREAS[],2,FALSE)</f>
        <v>COMUNICACIÓN SOCIAL</v>
      </c>
      <c r="I730" s="506" t="str">
        <f>VLOOKUP(MUEBLES2[[#This Row],[No. Area ]],AREAS[],5,FALSE)</f>
        <v>LIC. ADRIANA ISLAS GARCÍA</v>
      </c>
      <c r="J730" s="506">
        <v>170</v>
      </c>
      <c r="K730" s="506" t="str">
        <f>VLOOKUP(MUEBLES2[[#This Row],[Núm. De nomina]],PERSONAL[],2,FALSE)</f>
        <v>LIC. ADRIANA ISLAS GARCÍA</v>
      </c>
      <c r="L730" s="523" t="str">
        <f>VLOOKUP(MUEBLES2[[#This Row],[Núm. De nomina]],PERSONAL[],3,FALSE)</f>
        <v xml:space="preserve">TITULAR </v>
      </c>
      <c r="M730" s="494" t="s">
        <v>4937</v>
      </c>
      <c r="N730" s="529" t="s">
        <v>4692</v>
      </c>
      <c r="O730" s="497" t="str">
        <f>VLOOKUP(MUEBLES2[[#This Row],[No. Del Bien ]],BIENES[],2,FALSE)</f>
        <v>TRIPOIDE PARA CÁMARA</v>
      </c>
      <c r="P730" s="544" t="s">
        <v>3700</v>
      </c>
      <c r="Q730" s="529" t="s">
        <v>5692</v>
      </c>
      <c r="R730" s="535" t="s">
        <v>3701</v>
      </c>
      <c r="S730" s="535" t="s">
        <v>3702</v>
      </c>
      <c r="T730" s="523" t="s">
        <v>557</v>
      </c>
      <c r="U730" s="535"/>
      <c r="V730" s="546"/>
      <c r="W730" s="536"/>
      <c r="X730" s="537"/>
      <c r="Y730" s="537"/>
      <c r="Z730" s="546" t="s">
        <v>1405</v>
      </c>
      <c r="AA730" s="546"/>
      <c r="AB730" s="493"/>
      <c r="AC730" s="600"/>
    </row>
    <row r="731" spans="1:29" ht="94.5" x14ac:dyDescent="0.2">
      <c r="A731" s="662" t="str">
        <f>CONCATENATE(MUEBLES2[[#This Row],[No..]],"-",MUEBLES2[[#This Row],[No. Area ]],"-",MUEBLES2[[#This Row],[No. Del Bien ]],"-",MUEBLES2[[#This Row],[No. Consecutivo del Bien ]],"-",MUEBLES2[[#This Row],[No. de inventario]])</f>
        <v>01-01-049-001-0726</v>
      </c>
      <c r="B731" s="495"/>
      <c r="C731" s="522" t="s">
        <v>7449</v>
      </c>
      <c r="D731" s="494" t="s">
        <v>4060</v>
      </c>
      <c r="E731" s="522" t="str">
        <f>VLOOKUP(MUEBLES2[[#This Row],[No..]],EDIFICIOS[],2,FALSE)</f>
        <v>PALACIO MUNICIPAL</v>
      </c>
      <c r="F731" s="522" t="str">
        <f>VLOOKUP(MUEBLES2[[#This Row],[No..]],EDIFICIOS[],3,FALSE)</f>
        <v>PALACIO MUNICIPAL, S/N, COLONIA CENTRO</v>
      </c>
      <c r="G731" s="506" t="s">
        <v>4060</v>
      </c>
      <c r="H731" s="523" t="str">
        <f>VLOOKUP(MUEBLES2[[#This Row],[No. Area ]],AREAS[],2,FALSE)</f>
        <v xml:space="preserve">DESPACHO DE LA PRESIDENCIA </v>
      </c>
      <c r="I731" s="506" t="str">
        <f>VLOOKUP(MUEBLES2[[#This Row],[No. Area ]],AREAS[],5,FALSE)</f>
        <v>C. EDIGAR MONTER ÁNGELES</v>
      </c>
      <c r="J731" s="506">
        <v>3</v>
      </c>
      <c r="K731" s="506" t="str">
        <f>VLOOKUP(MUEBLES2[[#This Row],[Núm. De nomina]],PERSONAL[],2,FALSE)</f>
        <v>C. EDIGAR MONTER ÁNGELES</v>
      </c>
      <c r="L731" s="523" t="str">
        <f>VLOOKUP(MUEBLES2[[#This Row],[Núm. De nomina]],PERSONAL[],3,FALSE)</f>
        <v>PRESIDENTE MUNICIPAL CONSTITUCIONAL</v>
      </c>
      <c r="M731" s="494" t="s">
        <v>4740</v>
      </c>
      <c r="N731" s="529" t="s">
        <v>4692</v>
      </c>
      <c r="O731" s="497" t="str">
        <f>VLOOKUP(MUEBLES2[[#This Row],[No. Del Bien ]],BIENES[],2,FALSE)</f>
        <v>CALEFACTOR</v>
      </c>
      <c r="P731" s="544" t="s">
        <v>3713</v>
      </c>
      <c r="Q731" s="529" t="s">
        <v>5693</v>
      </c>
      <c r="R731" s="535" t="s">
        <v>557</v>
      </c>
      <c r="S731" s="535" t="s">
        <v>557</v>
      </c>
      <c r="T731" s="523" t="s">
        <v>557</v>
      </c>
      <c r="U731" s="535"/>
      <c r="V731" s="552">
        <v>45257</v>
      </c>
      <c r="W731" s="536"/>
      <c r="X731" s="537"/>
      <c r="Y731" s="537"/>
      <c r="Z731" s="546" t="s">
        <v>1405</v>
      </c>
      <c r="AA731" s="546"/>
      <c r="AB731" s="493">
        <v>1898.99</v>
      </c>
      <c r="AC731" s="600">
        <v>625924</v>
      </c>
    </row>
    <row r="732" spans="1:29" ht="78.75" x14ac:dyDescent="0.2">
      <c r="A732" s="662" t="str">
        <f>CONCATENATE(MUEBLES2[[#This Row],[No..]],"-",MUEBLES2[[#This Row],[No. Area ]],"-",MUEBLES2[[#This Row],[No. Del Bien ]],"-",MUEBLES2[[#This Row],[No. Consecutivo del Bien ]],"-",MUEBLES2[[#This Row],[No. de inventario]])</f>
        <v>01-24-049-002-0727</v>
      </c>
      <c r="B732" s="495"/>
      <c r="C732" s="522" t="s">
        <v>7450</v>
      </c>
      <c r="D732" s="494" t="s">
        <v>4060</v>
      </c>
      <c r="E732" s="522" t="str">
        <f>VLOOKUP(MUEBLES2[[#This Row],[No..]],EDIFICIOS[],2,FALSE)</f>
        <v>PALACIO MUNICIPAL</v>
      </c>
      <c r="F732" s="522" t="str">
        <f>VLOOKUP(MUEBLES2[[#This Row],[No..]],EDIFICIOS[],3,FALSE)</f>
        <v>PALACIO MUNICIPAL, S/N, COLONIA CENTRO</v>
      </c>
      <c r="G732" s="506" t="s">
        <v>4269</v>
      </c>
      <c r="H732" s="523" t="str">
        <f>VLOOKUP(MUEBLES2[[#This Row],[No. Area ]],AREAS[],2,FALSE)</f>
        <v>TESORERÍA MUNICIPAL</v>
      </c>
      <c r="I732" s="506" t="str">
        <f>VLOOKUP(MUEBLES2[[#This Row],[No. Area ]],AREAS[],5,FALSE)</f>
        <v>C. P. NOHEMI VIRIDIANA CORTEZ MONTER</v>
      </c>
      <c r="J732" s="506">
        <v>138</v>
      </c>
      <c r="K732" s="506" t="str">
        <f>VLOOKUP(MUEBLES2[[#This Row],[Núm. De nomina]],PERSONAL[],2,FALSE)</f>
        <v>C. P. NOHEMI VIRIDIANA CORTEZ MONTER</v>
      </c>
      <c r="L732" s="523" t="str">
        <f>VLOOKUP(MUEBLES2[[#This Row],[Núm. De nomina]],PERSONAL[],3,FALSE)</f>
        <v>TITULAR</v>
      </c>
      <c r="M732" s="494" t="s">
        <v>4740</v>
      </c>
      <c r="N732" s="529" t="s">
        <v>4693</v>
      </c>
      <c r="O732" s="497" t="str">
        <f>VLOOKUP(MUEBLES2[[#This Row],[No. Del Bien ]],BIENES[],2,FALSE)</f>
        <v>CALEFACTOR</v>
      </c>
      <c r="P732" s="544" t="s">
        <v>3713</v>
      </c>
      <c r="Q732" s="529" t="s">
        <v>5694</v>
      </c>
      <c r="R732" s="535" t="s">
        <v>557</v>
      </c>
      <c r="S732" s="535" t="s">
        <v>557</v>
      </c>
      <c r="T732" s="523" t="s">
        <v>557</v>
      </c>
      <c r="U732" s="535"/>
      <c r="V732" s="552">
        <v>45257</v>
      </c>
      <c r="W732" s="536"/>
      <c r="X732" s="537"/>
      <c r="Y732" s="537"/>
      <c r="Z732" s="546" t="s">
        <v>1405</v>
      </c>
      <c r="AA732" s="546"/>
      <c r="AB732" s="493">
        <v>1898.99</v>
      </c>
      <c r="AC732" s="600">
        <v>625924</v>
      </c>
    </row>
    <row r="733" spans="1:29" ht="94.5" x14ac:dyDescent="0.2">
      <c r="A733" s="662" t="str">
        <f>CONCATENATE(MUEBLES2[[#This Row],[No..]],"-",MUEBLES2[[#This Row],[No. Area ]],"-",MUEBLES2[[#This Row],[No. Del Bien ]],"-",MUEBLES2[[#This Row],[No. Consecutivo del Bien ]],"-",MUEBLES2[[#This Row],[No. de inventario]])</f>
        <v>01-14-179-005-0728</v>
      </c>
      <c r="B733" s="495"/>
      <c r="C733" s="522" t="s">
        <v>7451</v>
      </c>
      <c r="D733" s="494" t="s">
        <v>4060</v>
      </c>
      <c r="E733" s="522" t="str">
        <f>VLOOKUP(MUEBLES2[[#This Row],[No..]],EDIFICIOS[],2,FALSE)</f>
        <v>PALACIO MUNICIPAL</v>
      </c>
      <c r="F733" s="522" t="str">
        <f>VLOOKUP(MUEBLES2[[#This Row],[No..]],EDIFICIOS[],3,FALSE)</f>
        <v>PALACIO MUNICIPAL, S/N, COLONIA CENTRO</v>
      </c>
      <c r="G733" s="506" t="s">
        <v>4259</v>
      </c>
      <c r="H733" s="523" t="str">
        <f>VLOOKUP(MUEBLES2[[#This Row],[No. Area ]],AREAS[],2,FALSE)</f>
        <v>ADMINISTRACIÓN MUNICIPAL</v>
      </c>
      <c r="I733" s="506" t="str">
        <f>VLOOKUP(MUEBLES2[[#This Row],[No. Area ]],AREAS[],5,FALSE)</f>
        <v>C. DAVID PÉREZ ALONSO</v>
      </c>
      <c r="J733" s="506">
        <v>151</v>
      </c>
      <c r="K733" s="506" t="str">
        <f>VLOOKUP(MUEBLES2[[#This Row],[Núm. De nomina]],PERSONAL[],2,FALSE)</f>
        <v>C. DAVID PÉREZ ALONSO</v>
      </c>
      <c r="L733" s="523" t="str">
        <f>VLOOKUP(MUEBLES2[[#This Row],[Núm. De nomina]],PERSONAL[],3,FALSE)</f>
        <v xml:space="preserve">TITULAR </v>
      </c>
      <c r="M733" s="494" t="s">
        <v>4806</v>
      </c>
      <c r="N733" s="529" t="s">
        <v>4696</v>
      </c>
      <c r="O733" s="497" t="str">
        <f>VLOOKUP(MUEBLES2[[#This Row],[No. Del Bien ]],BIENES[],2,FALSE)</f>
        <v>LLAVE STILSON</v>
      </c>
      <c r="P733" s="544" t="s">
        <v>3715</v>
      </c>
      <c r="Q733" s="529" t="s">
        <v>5695</v>
      </c>
      <c r="R733" s="535" t="s">
        <v>557</v>
      </c>
      <c r="S733" s="535" t="s">
        <v>557</v>
      </c>
      <c r="T733" s="523" t="s">
        <v>557</v>
      </c>
      <c r="U733" s="535"/>
      <c r="V733" s="552">
        <v>45289</v>
      </c>
      <c r="W733" s="536"/>
      <c r="X733" s="537"/>
      <c r="Y733" s="537"/>
      <c r="Z733" s="546" t="s">
        <v>1405</v>
      </c>
      <c r="AA733" s="546"/>
      <c r="AB733" s="493">
        <v>3128.75</v>
      </c>
      <c r="AC733" s="600">
        <v>4712</v>
      </c>
    </row>
    <row r="734" spans="1:29" ht="94.5" x14ac:dyDescent="0.2">
      <c r="A734" s="664" t="str">
        <f>CONCATENATE(MUEBLES2[[#This Row],[No..]],"-",MUEBLES2[[#This Row],[No. Area ]],"-",MUEBLES2[[#This Row],[No. Del Bien ]],"-",MUEBLES2[[#This Row],[No. Consecutivo del Bien ]],"-",MUEBLES2[[#This Row],[No. de inventario]])</f>
        <v>01-14-235-006-0729</v>
      </c>
      <c r="B734" s="495"/>
      <c r="C734" s="522" t="s">
        <v>7452</v>
      </c>
      <c r="D734" s="494" t="s">
        <v>4060</v>
      </c>
      <c r="E734" s="522" t="str">
        <f>VLOOKUP(MUEBLES2[[#This Row],[No..]],EDIFICIOS[],2,FALSE)</f>
        <v>PALACIO MUNICIPAL</v>
      </c>
      <c r="F734" s="522" t="str">
        <f>VLOOKUP(MUEBLES2[[#This Row],[No..]],EDIFICIOS[],3,FALSE)</f>
        <v>PALACIO MUNICIPAL, S/N, COLONIA CENTRO</v>
      </c>
      <c r="G734" s="506" t="s">
        <v>4259</v>
      </c>
      <c r="H734" s="523" t="str">
        <f>VLOOKUP(MUEBLES2[[#This Row],[No. Area ]],AREAS[],2,FALSE)</f>
        <v>ADMINISTRACIÓN MUNICIPAL</v>
      </c>
      <c r="I734" s="506" t="str">
        <f>VLOOKUP(MUEBLES2[[#This Row],[No. Area ]],AREAS[],5,FALSE)</f>
        <v>C. DAVID PÉREZ ALONSO</v>
      </c>
      <c r="J734" s="506">
        <v>151</v>
      </c>
      <c r="K734" s="506" t="str">
        <f>VLOOKUP(MUEBLES2[[#This Row],[Núm. De nomina]],PERSONAL[],2,FALSE)</f>
        <v>C. DAVID PÉREZ ALONSO</v>
      </c>
      <c r="L734" s="523" t="str">
        <f>VLOOKUP(MUEBLES2[[#This Row],[Núm. De nomina]],PERSONAL[],3,FALSE)</f>
        <v xml:space="preserve">TITULAR </v>
      </c>
      <c r="M734" s="494" t="s">
        <v>4868</v>
      </c>
      <c r="N734" s="529" t="s">
        <v>4697</v>
      </c>
      <c r="O734" s="497" t="str">
        <f>VLOOKUP(MUEBLES2[[#This Row],[No. Del Bien ]],BIENES[],2,FALSE)</f>
        <v>PINZAS PARA ELECTRICISTA</v>
      </c>
      <c r="P734" s="544" t="s">
        <v>3723</v>
      </c>
      <c r="Q734" s="529" t="s">
        <v>5696</v>
      </c>
      <c r="R734" s="535" t="s">
        <v>557</v>
      </c>
      <c r="S734" s="535" t="s">
        <v>557</v>
      </c>
      <c r="T734" s="523" t="s">
        <v>557</v>
      </c>
      <c r="U734" s="546">
        <v>4712</v>
      </c>
      <c r="V734" s="552">
        <v>45289</v>
      </c>
      <c r="W734" s="536"/>
      <c r="X734" s="537"/>
      <c r="Y734" s="537"/>
      <c r="Z734" s="546" t="s">
        <v>1405</v>
      </c>
      <c r="AA734" s="546" t="s">
        <v>7857</v>
      </c>
      <c r="AB734" s="493">
        <v>408.94</v>
      </c>
      <c r="AC734" s="600" t="s">
        <v>7857</v>
      </c>
    </row>
    <row r="735" spans="1:29" ht="94.5" x14ac:dyDescent="0.2">
      <c r="A735" s="664" t="str">
        <f>CONCATENATE(MUEBLES2[[#This Row],[No..]],"-",MUEBLES2[[#This Row],[No. Area ]],"-",MUEBLES2[[#This Row],[No. Del Bien ]],"-",MUEBLES2[[#This Row],[No. Consecutivo del Bien ]],"-",MUEBLES2[[#This Row],[No. de inventario]])</f>
        <v>01-14-235-007-0730</v>
      </c>
      <c r="B735" s="495"/>
      <c r="C735" s="522" t="s">
        <v>7453</v>
      </c>
      <c r="D735" s="494" t="s">
        <v>4060</v>
      </c>
      <c r="E735" s="522" t="str">
        <f>VLOOKUP(MUEBLES2[[#This Row],[No..]],EDIFICIOS[],2,FALSE)</f>
        <v>PALACIO MUNICIPAL</v>
      </c>
      <c r="F735" s="522" t="str">
        <f>VLOOKUP(MUEBLES2[[#This Row],[No..]],EDIFICIOS[],3,FALSE)</f>
        <v>PALACIO MUNICIPAL, S/N, COLONIA CENTRO</v>
      </c>
      <c r="G735" s="506" t="s">
        <v>4259</v>
      </c>
      <c r="H735" s="523" t="str">
        <f>VLOOKUP(MUEBLES2[[#This Row],[No. Area ]],AREAS[],2,FALSE)</f>
        <v>ADMINISTRACIÓN MUNICIPAL</v>
      </c>
      <c r="I735" s="506" t="str">
        <f>VLOOKUP(MUEBLES2[[#This Row],[No. Area ]],AREAS[],5,FALSE)</f>
        <v>C. DAVID PÉREZ ALONSO</v>
      </c>
      <c r="J735" s="506">
        <v>151</v>
      </c>
      <c r="K735" s="506" t="str">
        <f>VLOOKUP(MUEBLES2[[#This Row],[Núm. De nomina]],PERSONAL[],2,FALSE)</f>
        <v>C. DAVID PÉREZ ALONSO</v>
      </c>
      <c r="L735" s="523" t="str">
        <f>VLOOKUP(MUEBLES2[[#This Row],[Núm. De nomina]],PERSONAL[],3,FALSE)</f>
        <v xml:space="preserve">TITULAR </v>
      </c>
      <c r="M735" s="494" t="s">
        <v>4868</v>
      </c>
      <c r="N735" s="529" t="s">
        <v>4698</v>
      </c>
      <c r="O735" s="497" t="str">
        <f>VLOOKUP(MUEBLES2[[#This Row],[No. Del Bien ]],BIENES[],2,FALSE)</f>
        <v>PINZAS PARA ELECTRICISTA</v>
      </c>
      <c r="P735" s="544" t="s">
        <v>3724</v>
      </c>
      <c r="Q735" s="529" t="s">
        <v>5697</v>
      </c>
      <c r="R735" s="535" t="s">
        <v>557</v>
      </c>
      <c r="S735" s="535" t="s">
        <v>557</v>
      </c>
      <c r="T735" s="523" t="s">
        <v>557</v>
      </c>
      <c r="U735" s="546">
        <v>4712</v>
      </c>
      <c r="V735" s="552">
        <v>45289</v>
      </c>
      <c r="W735" s="536"/>
      <c r="X735" s="537"/>
      <c r="Y735" s="537"/>
      <c r="Z735" s="546" t="s">
        <v>1405</v>
      </c>
      <c r="AA735" s="546" t="s">
        <v>7858</v>
      </c>
      <c r="AB735" s="493">
        <v>452.85</v>
      </c>
      <c r="AC735" s="600" t="s">
        <v>7858</v>
      </c>
    </row>
    <row r="736" spans="1:29" ht="94.5" x14ac:dyDescent="0.2">
      <c r="A736" s="664" t="str">
        <f>CONCATENATE(MUEBLES2[[#This Row],[No..]],"-",MUEBLES2[[#This Row],[No. Area ]],"-",MUEBLES2[[#This Row],[No. Del Bien ]],"-",MUEBLES2[[#This Row],[No. Consecutivo del Bien ]],"-",MUEBLES2[[#This Row],[No. de inventario]])</f>
        <v>01-14-229-004-0731</v>
      </c>
      <c r="B736" s="495"/>
      <c r="C736" s="522" t="s">
        <v>7454</v>
      </c>
      <c r="D736" s="494" t="s">
        <v>4060</v>
      </c>
      <c r="E736" s="522" t="str">
        <f>VLOOKUP(MUEBLES2[[#This Row],[No..]],EDIFICIOS[],2,FALSE)</f>
        <v>PALACIO MUNICIPAL</v>
      </c>
      <c r="F736" s="522" t="str">
        <f>VLOOKUP(MUEBLES2[[#This Row],[No..]],EDIFICIOS[],3,FALSE)</f>
        <v>PALACIO MUNICIPAL, S/N, COLONIA CENTRO</v>
      </c>
      <c r="G736" s="506" t="s">
        <v>4259</v>
      </c>
      <c r="H736" s="523" t="str">
        <f>VLOOKUP(MUEBLES2[[#This Row],[No. Area ]],AREAS[],2,FALSE)</f>
        <v>ADMINISTRACIÓN MUNICIPAL</v>
      </c>
      <c r="I736" s="506" t="str">
        <f>VLOOKUP(MUEBLES2[[#This Row],[No. Area ]],AREAS[],5,FALSE)</f>
        <v>C. DAVID PÉREZ ALONSO</v>
      </c>
      <c r="J736" s="506">
        <v>151</v>
      </c>
      <c r="K736" s="506" t="str">
        <f>VLOOKUP(MUEBLES2[[#This Row],[Núm. De nomina]],PERSONAL[],2,FALSE)</f>
        <v>C. DAVID PÉREZ ALONSO</v>
      </c>
      <c r="L736" s="523" t="str">
        <f>VLOOKUP(MUEBLES2[[#This Row],[Núm. De nomina]],PERSONAL[],3,FALSE)</f>
        <v xml:space="preserve">TITULAR </v>
      </c>
      <c r="M736" s="494" t="s">
        <v>4862</v>
      </c>
      <c r="N736" s="529" t="s">
        <v>4695</v>
      </c>
      <c r="O736" s="497" t="str">
        <f>VLOOKUP(MUEBLES2[[#This Row],[No. Del Bien ]],BIENES[],2,FALSE)</f>
        <v>PERICA</v>
      </c>
      <c r="P736" s="544" t="s">
        <v>3725</v>
      </c>
      <c r="Q736" s="529" t="s">
        <v>5698</v>
      </c>
      <c r="R736" s="535" t="s">
        <v>557</v>
      </c>
      <c r="S736" s="535" t="s">
        <v>557</v>
      </c>
      <c r="T736" s="523" t="s">
        <v>557</v>
      </c>
      <c r="U736" s="546">
        <v>4712</v>
      </c>
      <c r="V736" s="552">
        <v>45289</v>
      </c>
      <c r="W736" s="536"/>
      <c r="X736" s="537"/>
      <c r="Y736" s="537"/>
      <c r="Z736" s="546" t="s">
        <v>1405</v>
      </c>
      <c r="AA736" s="546" t="s">
        <v>7857</v>
      </c>
      <c r="AB736" s="493">
        <v>420.73</v>
      </c>
      <c r="AC736" s="600" t="s">
        <v>7857</v>
      </c>
    </row>
    <row r="737" spans="1:31" ht="94.5" x14ac:dyDescent="0.2">
      <c r="A737" s="664" t="str">
        <f>CONCATENATE(MUEBLES2[[#This Row],[No..]],"-",MUEBLES2[[#This Row],[No. Area ]],"-",MUEBLES2[[#This Row],[No. Del Bien ]],"-",MUEBLES2[[#This Row],[No. Consecutivo del Bien ]],"-",MUEBLES2[[#This Row],[No. de inventario]])</f>
        <v>01-14-180-001-0732</v>
      </c>
      <c r="B737" s="495"/>
      <c r="C737" s="522" t="s">
        <v>7455</v>
      </c>
      <c r="D737" s="494" t="s">
        <v>4060</v>
      </c>
      <c r="E737" s="522" t="str">
        <f>VLOOKUP(MUEBLES2[[#This Row],[No..]],EDIFICIOS[],2,FALSE)</f>
        <v>PALACIO MUNICIPAL</v>
      </c>
      <c r="F737" s="522" t="str">
        <f>VLOOKUP(MUEBLES2[[#This Row],[No..]],EDIFICIOS[],3,FALSE)</f>
        <v>PALACIO MUNICIPAL, S/N, COLONIA CENTRO</v>
      </c>
      <c r="G737" s="506" t="s">
        <v>4259</v>
      </c>
      <c r="H737" s="523" t="str">
        <f>VLOOKUP(MUEBLES2[[#This Row],[No. Area ]],AREAS[],2,FALSE)</f>
        <v>ADMINISTRACIÓN MUNICIPAL</v>
      </c>
      <c r="I737" s="506" t="str">
        <f>VLOOKUP(MUEBLES2[[#This Row],[No. Area ]],AREAS[],5,FALSE)</f>
        <v>C. DAVID PÉREZ ALONSO</v>
      </c>
      <c r="J737" s="506">
        <v>151</v>
      </c>
      <c r="K737" s="506" t="str">
        <f>VLOOKUP(MUEBLES2[[#This Row],[Núm. De nomina]],PERSONAL[],2,FALSE)</f>
        <v>C. DAVID PÉREZ ALONSO</v>
      </c>
      <c r="L737" s="523" t="str">
        <f>VLOOKUP(MUEBLES2[[#This Row],[Núm. De nomina]],PERSONAL[],3,FALSE)</f>
        <v xml:space="preserve">TITULAR </v>
      </c>
      <c r="M737" s="494" t="s">
        <v>4807</v>
      </c>
      <c r="N737" s="529" t="s">
        <v>4692</v>
      </c>
      <c r="O737" s="497" t="str">
        <f>VLOOKUP(MUEBLES2[[#This Row],[No. Del Bien ]],BIENES[],2,FALSE)</f>
        <v>LLAVES (JUEGO)</v>
      </c>
      <c r="P737" s="544" t="s">
        <v>3726</v>
      </c>
      <c r="Q737" s="529" t="s">
        <v>5699</v>
      </c>
      <c r="R737" s="535" t="s">
        <v>557</v>
      </c>
      <c r="S737" s="535" t="s">
        <v>557</v>
      </c>
      <c r="T737" s="523" t="s">
        <v>557</v>
      </c>
      <c r="U737" s="546">
        <v>4712</v>
      </c>
      <c r="V737" s="552">
        <v>45289</v>
      </c>
      <c r="W737" s="536"/>
      <c r="X737" s="537"/>
      <c r="Y737" s="537"/>
      <c r="Z737" s="546" t="s">
        <v>1405</v>
      </c>
      <c r="AA737" s="546" t="s">
        <v>7857</v>
      </c>
      <c r="AB737" s="493">
        <v>1048.1300000000001</v>
      </c>
      <c r="AC737" s="600" t="s">
        <v>7857</v>
      </c>
    </row>
    <row r="738" spans="1:31" ht="189" x14ac:dyDescent="0.2">
      <c r="A738" s="662" t="str">
        <f>CONCATENATE(MUEBLES2[[#This Row],[No..]],"-",MUEBLES2[[#This Row],[No. Area ]],"-",MUEBLES2[[#This Row],[No. Del Bien ]],"-",MUEBLES2[[#This Row],[No. Consecutivo del Bien ]],"-",MUEBLES2[[#This Row],[No. de inventario]])</f>
        <v>04-46-108-001-0733</v>
      </c>
      <c r="B738" s="495"/>
      <c r="C738" s="522" t="s">
        <v>7456</v>
      </c>
      <c r="D738" s="494" t="s">
        <v>2074</v>
      </c>
      <c r="E738" s="522" t="str">
        <f>VLOOKUP(MUEBLES2[[#This Row],[No..]],EDIFICIOS[],2,FALSE)</f>
        <v xml:space="preserve">PROTECCION CIVIL </v>
      </c>
      <c r="F738" s="522" t="str">
        <f>VLOOKUP(MUEBLES2[[#This Row],[No..]],EDIFICIOS[],3,FALSE)</f>
        <v>AV. REFORMA S/N, SECCIÓN NORTE, MANZANA 2, SANTIAGO DE ANAYA, HIDALGO</v>
      </c>
      <c r="G738" s="506" t="s">
        <v>4291</v>
      </c>
      <c r="H738" s="523" t="str">
        <f>VLOOKUP(MUEBLES2[[#This Row],[No. Area ]],AREAS[],2,FALSE)</f>
        <v>PROTECCIÓN CÍVIL, BOMBEROS Y GESTIÓN DE RIESGOS</v>
      </c>
      <c r="I738" s="506" t="str">
        <f>VLOOKUP(MUEBLES2[[#This Row],[No. Area ]],AREAS[],5,FALSE)</f>
        <v>CMDTE. JOSÉ JUAN GARCÍA CORTES</v>
      </c>
      <c r="J738" s="506" t="s">
        <v>4062</v>
      </c>
      <c r="K738" s="506" t="str">
        <f>VLOOKUP(MUEBLES2[[#This Row],[Núm. De nomina]],PERSONAL[],2,FALSE)</f>
        <v>CMDTE. JOSÉ JUAN GARCÍA CORTES</v>
      </c>
      <c r="L738" s="523" t="str">
        <f>VLOOKUP(MUEBLES2[[#This Row],[Núm. De nomina]],PERSONAL[],3,FALSE)</f>
        <v>TITULAR</v>
      </c>
      <c r="M738" s="494" t="s">
        <v>4341</v>
      </c>
      <c r="N738" s="529" t="s">
        <v>4692</v>
      </c>
      <c r="O738" s="497" t="str">
        <f>VLOOKUP(MUEBLES2[[#This Row],[No. Del Bien ]],BIENES[],2,FALSE)</f>
        <v>EQUIPO CONTRA INCENDIO</v>
      </c>
      <c r="P738" s="544" t="s">
        <v>3729</v>
      </c>
      <c r="Q738" s="529" t="s">
        <v>5700</v>
      </c>
      <c r="R738" s="535" t="s">
        <v>3730</v>
      </c>
      <c r="S738" s="535" t="s">
        <v>3731</v>
      </c>
      <c r="T738" s="523" t="s">
        <v>557</v>
      </c>
      <c r="U738" s="535"/>
      <c r="V738" s="552">
        <v>45259</v>
      </c>
      <c r="W738" s="536"/>
      <c r="X738" s="537"/>
      <c r="Y738" s="537"/>
      <c r="Z738" s="546" t="s">
        <v>1405</v>
      </c>
      <c r="AA738" s="546"/>
      <c r="AB738" s="493">
        <v>29835</v>
      </c>
      <c r="AC738" s="600">
        <v>616</v>
      </c>
    </row>
    <row r="739" spans="1:31" ht="94.5" x14ac:dyDescent="0.2">
      <c r="A739" s="662" t="str">
        <f>CONCATENATE(MUEBLES2[[#This Row],[No..]],"-",MUEBLES2[[#This Row],[No. Area ]],"-",MUEBLES2[[#This Row],[No. Del Bien ]],"-",MUEBLES2[[#This Row],[No. Consecutivo del Bien ]],"-",MUEBLES2[[#This Row],[No. de inventario]])</f>
        <v>01-10-192-019-0734</v>
      </c>
      <c r="B739" s="495"/>
      <c r="C739" s="522" t="s">
        <v>7457</v>
      </c>
      <c r="D739" s="494" t="s">
        <v>4060</v>
      </c>
      <c r="E739" s="522" t="str">
        <f>VLOOKUP(MUEBLES2[[#This Row],[No..]],EDIFICIOS[],2,FALSE)</f>
        <v>PALACIO MUNICIPAL</v>
      </c>
      <c r="F739" s="522" t="str">
        <f>VLOOKUP(MUEBLES2[[#This Row],[No..]],EDIFICIOS[],3,FALSE)</f>
        <v>PALACIO MUNICIPAL, S/N, COLONIA CENTRO</v>
      </c>
      <c r="G739" s="506" t="s">
        <v>4255</v>
      </c>
      <c r="H739" s="523" t="str">
        <f>VLOOKUP(MUEBLES2[[#This Row],[No. Area ]],AREAS[],2,FALSE)</f>
        <v>CONCILIACIÓN MUNICIPAL</v>
      </c>
      <c r="I739" s="506" t="str">
        <f>VLOOKUP(MUEBLES2[[#This Row],[No. Area ]],AREAS[],5,FALSE)</f>
        <v>LIC. MARTHA GARAY PÉREZ</v>
      </c>
      <c r="J739" s="506">
        <v>139</v>
      </c>
      <c r="K739" s="506" t="str">
        <f>VLOOKUP(MUEBLES2[[#This Row],[Núm. De nomina]],PERSONAL[],2,FALSE)</f>
        <v>LIC. MARTHA GARAY PÉREZ</v>
      </c>
      <c r="L739" s="523" t="str">
        <f>VLOOKUP(MUEBLES2[[#This Row],[Núm. De nomina]],PERSONAL[],3,FALSE)</f>
        <v xml:space="preserve">TITULAR </v>
      </c>
      <c r="M739" s="494" t="s">
        <v>4826</v>
      </c>
      <c r="N739" s="529" t="s">
        <v>4710</v>
      </c>
      <c r="O739" s="497" t="str">
        <f>VLOOKUP(MUEBLES2[[#This Row],[No. Del Bien ]],BIENES[],2,FALSE)</f>
        <v xml:space="preserve">MESA </v>
      </c>
      <c r="P739" s="544" t="s">
        <v>3779</v>
      </c>
      <c r="Q739" s="529" t="s">
        <v>5701</v>
      </c>
      <c r="R739" s="535" t="s">
        <v>557</v>
      </c>
      <c r="S739" s="535" t="s">
        <v>557</v>
      </c>
      <c r="T739" s="535" t="s">
        <v>557</v>
      </c>
      <c r="U739" s="535"/>
      <c r="V739" s="545"/>
      <c r="W739" s="536"/>
      <c r="X739" s="537"/>
      <c r="Y739" s="537"/>
      <c r="Z739" s="546" t="s">
        <v>1405</v>
      </c>
      <c r="AA739" s="546"/>
      <c r="AB739" s="493"/>
      <c r="AC739" s="600"/>
    </row>
    <row r="740" spans="1:31" ht="94.5" x14ac:dyDescent="0.2">
      <c r="A740" s="664" t="str">
        <f>CONCATENATE(MUEBLES2[[#This Row],[No..]],"-",MUEBLES2[[#This Row],[No. Area ]],"-",MUEBLES2[[#This Row],[No. Del Bien ]],"-",MUEBLES2[[#This Row],[No. Consecutivo del Bien ]],"-",MUEBLES2[[#This Row],[No. de inventario]])</f>
        <v>01-03-115-063-0735</v>
      </c>
      <c r="B740" s="495"/>
      <c r="C740" s="522" t="s">
        <v>7458</v>
      </c>
      <c r="D740" s="494" t="s">
        <v>4060</v>
      </c>
      <c r="E740" s="522" t="str">
        <f>VLOOKUP(MUEBLES2[[#This Row],[No..]],EDIFICIOS[],2,FALSE)</f>
        <v>PALACIO MUNICIPAL</v>
      </c>
      <c r="F740" s="522" t="str">
        <f>VLOOKUP(MUEBLES2[[#This Row],[No..]],EDIFICIOS[],3,FALSE)</f>
        <v>PALACIO MUNICIPAL, S/N, COLONIA CENTRO</v>
      </c>
      <c r="G740" s="506" t="s">
        <v>4062</v>
      </c>
      <c r="H740" s="523" t="str">
        <f>VLOOKUP(MUEBLES2[[#This Row],[No. Area ]],AREAS[],2,FALSE)</f>
        <v xml:space="preserve">UNIDAD DE ASUNTOS JURIDICOS </v>
      </c>
      <c r="I740" s="506" t="str">
        <f>VLOOKUP(MUEBLES2[[#This Row],[No. Area ]],AREAS[],5,FALSE)</f>
        <v>LIC. SERGIO DE LA CRUZ HERNÁNDEZ CRUZ</v>
      </c>
      <c r="J740" s="506">
        <v>68</v>
      </c>
      <c r="K740" s="506" t="str">
        <f>VLOOKUP(MUEBLES2[[#This Row],[Núm. De nomina]],PERSONAL[],2,FALSE)</f>
        <v>LIC. MAYRA DENISSE PEÑA PÉREZ</v>
      </c>
      <c r="L740" s="523" t="str">
        <f>VLOOKUP(MUEBLES2[[#This Row],[Núm. De nomina]],PERSONAL[],3,FALSE)</f>
        <v>AUXILIAR ADMINISTRATIVO</v>
      </c>
      <c r="M740" s="494" t="s">
        <v>4379</v>
      </c>
      <c r="N740" s="529" t="s">
        <v>4754</v>
      </c>
      <c r="O740" s="497" t="str">
        <f>VLOOKUP(MUEBLES2[[#This Row],[No. Del Bien ]],BIENES[],2,FALSE)</f>
        <v xml:space="preserve">ESCRITORIO </v>
      </c>
      <c r="P740" s="544" t="s">
        <v>3757</v>
      </c>
      <c r="Q740" s="529" t="s">
        <v>5702</v>
      </c>
      <c r="R740" s="535" t="s">
        <v>557</v>
      </c>
      <c r="S740" s="535" t="s">
        <v>557</v>
      </c>
      <c r="T740" s="535" t="s">
        <v>557</v>
      </c>
      <c r="U740" s="535"/>
      <c r="V740" s="545"/>
      <c r="W740" s="536"/>
      <c r="X740" s="537"/>
      <c r="Y740" s="537"/>
      <c r="Z740" s="546" t="s">
        <v>1405</v>
      </c>
      <c r="AA740" s="546" t="s">
        <v>7865</v>
      </c>
      <c r="AB740" s="511"/>
      <c r="AC740" s="600" t="s">
        <v>7865</v>
      </c>
    </row>
    <row r="741" spans="1:31" ht="94.5" x14ac:dyDescent="0.2">
      <c r="A741" s="662" t="str">
        <f>CONCATENATE(MUEBLES2[[#This Row],[No..]],"-",MUEBLES2[[#This Row],[No. Area ]],"-",MUEBLES2[[#This Row],[No. Del Bien ]],"-",MUEBLES2[[#This Row],[No. Consecutivo del Bien ]],"-",MUEBLES2[[#This Row],[No. de inventario]])</f>
        <v>01-03-115-064-0736</v>
      </c>
      <c r="B741" s="495"/>
      <c r="C741" s="522" t="s">
        <v>7459</v>
      </c>
      <c r="D741" s="494" t="s">
        <v>4060</v>
      </c>
      <c r="E741" s="522" t="str">
        <f>VLOOKUP(MUEBLES2[[#This Row],[No..]],EDIFICIOS[],2,FALSE)</f>
        <v>PALACIO MUNICIPAL</v>
      </c>
      <c r="F741" s="522" t="str">
        <f>VLOOKUP(MUEBLES2[[#This Row],[No..]],EDIFICIOS[],3,FALSE)</f>
        <v>PALACIO MUNICIPAL, S/N, COLONIA CENTRO</v>
      </c>
      <c r="G741" s="506" t="s">
        <v>4062</v>
      </c>
      <c r="H741" s="523" t="str">
        <f>VLOOKUP(MUEBLES2[[#This Row],[No. Area ]],AREAS[],2,FALSE)</f>
        <v xml:space="preserve">UNIDAD DE ASUNTOS JURIDICOS </v>
      </c>
      <c r="I741" s="506" t="str">
        <f>VLOOKUP(MUEBLES2[[#This Row],[No. Area ]],AREAS[],5,FALSE)</f>
        <v>LIC. SERGIO DE LA CRUZ HERNÁNDEZ CRUZ</v>
      </c>
      <c r="J741" s="506">
        <v>140</v>
      </c>
      <c r="K741" s="506" t="str">
        <f>VLOOKUP(MUEBLES2[[#This Row],[Núm. De nomina]],PERSONAL[],2,FALSE)</f>
        <v>LIC. ANA KAREN ALDANA PÉREZ</v>
      </c>
      <c r="L741" s="523" t="str">
        <f>VLOOKUP(MUEBLES2[[#This Row],[Núm. De nomina]],PERSONAL[],3,FALSE)</f>
        <v>AUXILIAR JURÍDICO</v>
      </c>
      <c r="M741" s="494" t="s">
        <v>4379</v>
      </c>
      <c r="N741" s="529" t="s">
        <v>4755</v>
      </c>
      <c r="O741" s="497" t="str">
        <f>VLOOKUP(MUEBLES2[[#This Row],[No. Del Bien ]],BIENES[],2,FALSE)</f>
        <v xml:space="preserve">ESCRITORIO </v>
      </c>
      <c r="P741" s="544" t="s">
        <v>3758</v>
      </c>
      <c r="Q741" s="529" t="s">
        <v>5703</v>
      </c>
      <c r="R741" s="535" t="s">
        <v>557</v>
      </c>
      <c r="S741" s="535" t="s">
        <v>557</v>
      </c>
      <c r="T741" s="535" t="s">
        <v>557</v>
      </c>
      <c r="U741" s="535"/>
      <c r="V741" s="545"/>
      <c r="W741" s="536"/>
      <c r="X741" s="537"/>
      <c r="Y741" s="537"/>
      <c r="Z741" s="546" t="s">
        <v>1405</v>
      </c>
      <c r="AA741" s="546"/>
      <c r="AB741" s="493"/>
      <c r="AC741" s="600"/>
    </row>
    <row r="742" spans="1:31" ht="141.75" x14ac:dyDescent="0.2">
      <c r="A742" s="662" t="str">
        <f>CONCATENATE(MUEBLES2[[#This Row],[No..]],"-",MUEBLES2[[#This Row],[No. Area ]],"-",MUEBLES2[[#This Row],[No. Del Bien ]],"-",MUEBLES2[[#This Row],[No. Consecutivo del Bien ]],"-",MUEBLES2[[#This Row],[No. de inventario]])</f>
        <v>01-36-272-062-0737</v>
      </c>
      <c r="B742" s="495"/>
      <c r="C742" s="522" t="s">
        <v>7460</v>
      </c>
      <c r="D742" s="494" t="s">
        <v>4060</v>
      </c>
      <c r="E742" s="522" t="str">
        <f>VLOOKUP(MUEBLES2[[#This Row],[No..]],EDIFICIOS[],2,FALSE)</f>
        <v>PALACIO MUNICIPAL</v>
      </c>
      <c r="F742" s="522" t="str">
        <f>VLOOKUP(MUEBLES2[[#This Row],[No..]],EDIFICIOS[],3,FALSE)</f>
        <v>PALACIO MUNICIPAL, S/N, COLONIA CENTRO</v>
      </c>
      <c r="G742" s="506" t="s">
        <v>4281</v>
      </c>
      <c r="H742" s="523" t="str">
        <f>VLOOKUP(MUEBLES2[[#This Row],[No. Area ]],AREAS[],2,FALSE)</f>
        <v>DESARROLLO AGROPECUARIO Y ECOLOGÍA</v>
      </c>
      <c r="I742" s="506" t="str">
        <f>VLOOKUP(MUEBLES2[[#This Row],[No. Area ]],AREAS[],5,FALSE)</f>
        <v>MVZ. FRANCISCO JAVIER GÓMEZ REYES</v>
      </c>
      <c r="J742" s="506">
        <v>58</v>
      </c>
      <c r="K742" s="506" t="str">
        <f>VLOOKUP(MUEBLES2[[#This Row],[Núm. De nomina]],PERSONAL[],2,FALSE)</f>
        <v>MVZ. FRANCISCO JAVIER GÓMEZ REYES</v>
      </c>
      <c r="L742" s="523" t="str">
        <f>VLOOKUP(MUEBLES2[[#This Row],[Núm. De nomina]],PERSONAL[],3,FALSE)</f>
        <v>AUXILIAR</v>
      </c>
      <c r="M742" s="494" t="s">
        <v>4905</v>
      </c>
      <c r="N742" s="529" t="s">
        <v>4753</v>
      </c>
      <c r="O742" s="497" t="str">
        <f>VLOOKUP(MUEBLES2[[#This Row],[No. Del Bien ]],BIENES[],2,FALSE)</f>
        <v xml:space="preserve">SILLA DE ESPERA </v>
      </c>
      <c r="P742" s="544" t="s">
        <v>3773</v>
      </c>
      <c r="Q742" s="529" t="s">
        <v>5704</v>
      </c>
      <c r="R742" s="535" t="s">
        <v>557</v>
      </c>
      <c r="S742" s="535" t="s">
        <v>557</v>
      </c>
      <c r="T742" s="535" t="s">
        <v>557</v>
      </c>
      <c r="U742" s="535"/>
      <c r="V742" s="545"/>
      <c r="W742" s="536"/>
      <c r="X742" s="537"/>
      <c r="Y742" s="537"/>
      <c r="Z742" s="546" t="s">
        <v>1405</v>
      </c>
      <c r="AA742" s="546"/>
      <c r="AB742" s="493"/>
      <c r="AC742" s="600"/>
    </row>
    <row r="743" spans="1:31" ht="141.75" x14ac:dyDescent="0.2">
      <c r="A743" s="662" t="str">
        <f>CONCATENATE(MUEBLES2[[#This Row],[No..]],"-",MUEBLES2[[#This Row],[No. Area ]],"-",MUEBLES2[[#This Row],[No. Del Bien ]],"-",MUEBLES2[[#This Row],[No. Consecutivo del Bien ]],"-",MUEBLES2[[#This Row],[No. de inventario]])</f>
        <v>01-36-272-063-0738</v>
      </c>
      <c r="B743" s="495"/>
      <c r="C743" s="522" t="s">
        <v>7461</v>
      </c>
      <c r="D743" s="494" t="s">
        <v>4060</v>
      </c>
      <c r="E743" s="522" t="str">
        <f>VLOOKUP(MUEBLES2[[#This Row],[No..]],EDIFICIOS[],2,FALSE)</f>
        <v>PALACIO MUNICIPAL</v>
      </c>
      <c r="F743" s="522" t="str">
        <f>VLOOKUP(MUEBLES2[[#This Row],[No..]],EDIFICIOS[],3,FALSE)</f>
        <v>PALACIO MUNICIPAL, S/N, COLONIA CENTRO</v>
      </c>
      <c r="G743" s="506" t="s">
        <v>4281</v>
      </c>
      <c r="H743" s="523" t="str">
        <f>VLOOKUP(MUEBLES2[[#This Row],[No. Area ]],AREAS[],2,FALSE)</f>
        <v>DESARROLLO AGROPECUARIO Y ECOLOGÍA</v>
      </c>
      <c r="I743" s="506" t="str">
        <f>VLOOKUP(MUEBLES2[[#This Row],[No. Area ]],AREAS[],5,FALSE)</f>
        <v>MVZ. FRANCISCO JAVIER GÓMEZ REYES</v>
      </c>
      <c r="J743" s="506">
        <v>58</v>
      </c>
      <c r="K743" s="506" t="str">
        <f>VLOOKUP(MUEBLES2[[#This Row],[Núm. De nomina]],PERSONAL[],2,FALSE)</f>
        <v>MVZ. FRANCISCO JAVIER GÓMEZ REYES</v>
      </c>
      <c r="L743" s="523" t="str">
        <f>VLOOKUP(MUEBLES2[[#This Row],[Núm. De nomina]],PERSONAL[],3,FALSE)</f>
        <v>AUXILIAR</v>
      </c>
      <c r="M743" s="494" t="s">
        <v>4905</v>
      </c>
      <c r="N743" s="529" t="s">
        <v>4754</v>
      </c>
      <c r="O743" s="497" t="str">
        <f>VLOOKUP(MUEBLES2[[#This Row],[No. Del Bien ]],BIENES[],2,FALSE)</f>
        <v xml:space="preserve">SILLA DE ESPERA </v>
      </c>
      <c r="P743" s="544" t="s">
        <v>3773</v>
      </c>
      <c r="Q743" s="529" t="s">
        <v>5705</v>
      </c>
      <c r="R743" s="535" t="s">
        <v>557</v>
      </c>
      <c r="S743" s="535" t="s">
        <v>557</v>
      </c>
      <c r="T743" s="535" t="s">
        <v>557</v>
      </c>
      <c r="U743" s="535"/>
      <c r="V743" s="545"/>
      <c r="W743" s="536"/>
      <c r="X743" s="537"/>
      <c r="Y743" s="537"/>
      <c r="Z743" s="546" t="s">
        <v>1405</v>
      </c>
      <c r="AA743" s="546"/>
      <c r="AB743" s="493"/>
      <c r="AC743" s="600"/>
    </row>
    <row r="744" spans="1:31" s="441" customFormat="1" ht="110.25" x14ac:dyDescent="0.2">
      <c r="A744" s="662" t="str">
        <f>CONCATENATE(MUEBLES2[[#This Row],[No..]],"-",MUEBLES2[[#This Row],[No. Area ]],"-",MUEBLES2[[#This Row],[No. Del Bien ]],"-",MUEBLES2[[#This Row],[No. Consecutivo del Bien ]],"-",MUEBLES2[[#This Row],[No. de inventario]])</f>
        <v>01-06-272-064-0739</v>
      </c>
      <c r="B744" s="495"/>
      <c r="C744" s="522" t="s">
        <v>7462</v>
      </c>
      <c r="D744" s="494" t="s">
        <v>4060</v>
      </c>
      <c r="E744" s="522" t="str">
        <f>VLOOKUP(MUEBLES2[[#This Row],[No..]],EDIFICIOS[],2,FALSE)</f>
        <v>PALACIO MUNICIPAL</v>
      </c>
      <c r="F744" s="522" t="str">
        <f>VLOOKUP(MUEBLES2[[#This Row],[No..]],EDIFICIOS[],3,FALSE)</f>
        <v>PALACIO MUNICIPAL, S/N, COLONIA CENTRO</v>
      </c>
      <c r="G744" s="506" t="s">
        <v>4064</v>
      </c>
      <c r="H744" s="523" t="str">
        <f>VLOOKUP(MUEBLES2[[#This Row],[No. Area ]],AREAS[],2,FALSE)</f>
        <v xml:space="preserve">SECRETARÍA GENERAL MUNICIPAL </v>
      </c>
      <c r="I744" s="506" t="str">
        <f>VLOOKUP(MUEBLES2[[#This Row],[No. Area ]],AREAS[],5,FALSE)</f>
        <v>C. CLEMENTE HERNÁNDEZ ESPINOZA</v>
      </c>
      <c r="J744" s="506">
        <v>113</v>
      </c>
      <c r="K744" s="506" t="str">
        <f>VLOOKUP(MUEBLES2[[#This Row],[Núm. De nomina]],PERSONAL[],2,FALSE)</f>
        <v>C. CLEMENTE HERNÁNDEZ ESPINOZA</v>
      </c>
      <c r="L744" s="523" t="str">
        <f>VLOOKUP(MUEBLES2[[#This Row],[Núm. De nomina]],PERSONAL[],3,FALSE)</f>
        <v>SECRETARIO GENERAL MUNICIPAL</v>
      </c>
      <c r="M744" s="494" t="s">
        <v>4905</v>
      </c>
      <c r="N744" s="529" t="s">
        <v>4755</v>
      </c>
      <c r="O744" s="497" t="str">
        <f>VLOOKUP(MUEBLES2[[#This Row],[No. Del Bien ]],BIENES[],2,FALSE)</f>
        <v xml:space="preserve">SILLA DE ESPERA </v>
      </c>
      <c r="P744" s="544" t="s">
        <v>3787</v>
      </c>
      <c r="Q744" s="529" t="s">
        <v>5706</v>
      </c>
      <c r="R744" s="535" t="s">
        <v>557</v>
      </c>
      <c r="S744" s="535" t="s">
        <v>557</v>
      </c>
      <c r="T744" s="523" t="s">
        <v>557</v>
      </c>
      <c r="U744" s="535"/>
      <c r="V744" s="545"/>
      <c r="W744" s="536"/>
      <c r="X744" s="537"/>
      <c r="Y744" s="537"/>
      <c r="Z744" s="546" t="s">
        <v>1405</v>
      </c>
      <c r="AA744" s="546"/>
      <c r="AB744" s="493"/>
      <c r="AC744" s="600"/>
      <c r="AD744" s="440"/>
      <c r="AE744" s="439"/>
    </row>
    <row r="745" spans="1:31" s="441" customFormat="1" ht="110.25" x14ac:dyDescent="0.2">
      <c r="A745" s="662" t="str">
        <f>CONCATENATE(MUEBLES2[[#This Row],[No..]],"-",MUEBLES2[[#This Row],[No. Area ]],"-",MUEBLES2[[#This Row],[No. Del Bien ]],"-",MUEBLES2[[#This Row],[No. Consecutivo del Bien ]],"-",MUEBLES2[[#This Row],[No. de inventario]])</f>
        <v>01-06-272-065-0740</v>
      </c>
      <c r="B745" s="495"/>
      <c r="C745" s="522" t="s">
        <v>7463</v>
      </c>
      <c r="D745" s="494" t="s">
        <v>4060</v>
      </c>
      <c r="E745" s="522" t="str">
        <f>VLOOKUP(MUEBLES2[[#This Row],[No..]],EDIFICIOS[],2,FALSE)</f>
        <v>PALACIO MUNICIPAL</v>
      </c>
      <c r="F745" s="522" t="str">
        <f>VLOOKUP(MUEBLES2[[#This Row],[No..]],EDIFICIOS[],3,FALSE)</f>
        <v>PALACIO MUNICIPAL, S/N, COLONIA CENTRO</v>
      </c>
      <c r="G745" s="506" t="s">
        <v>4064</v>
      </c>
      <c r="H745" s="523" t="str">
        <f>VLOOKUP(MUEBLES2[[#This Row],[No. Area ]],AREAS[],2,FALSE)</f>
        <v xml:space="preserve">SECRETARÍA GENERAL MUNICIPAL </v>
      </c>
      <c r="I745" s="506" t="str">
        <f>VLOOKUP(MUEBLES2[[#This Row],[No. Area ]],AREAS[],5,FALSE)</f>
        <v>C. CLEMENTE HERNÁNDEZ ESPINOZA</v>
      </c>
      <c r="J745" s="506">
        <v>113</v>
      </c>
      <c r="K745" s="506" t="str">
        <f>VLOOKUP(MUEBLES2[[#This Row],[Núm. De nomina]],PERSONAL[],2,FALSE)</f>
        <v>C. CLEMENTE HERNÁNDEZ ESPINOZA</v>
      </c>
      <c r="L745" s="523" t="str">
        <f>VLOOKUP(MUEBLES2[[#This Row],[Núm. De nomina]],PERSONAL[],3,FALSE)</f>
        <v>SECRETARIO GENERAL MUNICIPAL</v>
      </c>
      <c r="M745" s="494" t="s">
        <v>4905</v>
      </c>
      <c r="N745" s="529" t="s">
        <v>4756</v>
      </c>
      <c r="O745" s="497" t="str">
        <f>VLOOKUP(MUEBLES2[[#This Row],[No. Del Bien ]],BIENES[],2,FALSE)</f>
        <v xml:space="preserve">SILLA DE ESPERA </v>
      </c>
      <c r="P745" s="544" t="s">
        <v>3787</v>
      </c>
      <c r="Q745" s="529" t="s">
        <v>5707</v>
      </c>
      <c r="R745" s="535" t="s">
        <v>557</v>
      </c>
      <c r="S745" s="535" t="s">
        <v>557</v>
      </c>
      <c r="T745" s="523" t="s">
        <v>557</v>
      </c>
      <c r="U745" s="535"/>
      <c r="V745" s="545"/>
      <c r="W745" s="536"/>
      <c r="X745" s="537"/>
      <c r="Y745" s="537"/>
      <c r="Z745" s="546" t="s">
        <v>1405</v>
      </c>
      <c r="AA745" s="546"/>
      <c r="AB745" s="493"/>
      <c r="AC745" s="600"/>
      <c r="AD745" s="440"/>
      <c r="AE745" s="439"/>
    </row>
    <row r="746" spans="1:31" s="441" customFormat="1" ht="110.25" x14ac:dyDescent="0.2">
      <c r="A746" s="662" t="str">
        <f>CONCATENATE(MUEBLES2[[#This Row],[No..]],"-",MUEBLES2[[#This Row],[No. Area ]],"-",MUEBLES2[[#This Row],[No. Del Bien ]],"-",MUEBLES2[[#This Row],[No. Consecutivo del Bien ]],"-",MUEBLES2[[#This Row],[No. de inventario]])</f>
        <v>01-06-272-066-0741</v>
      </c>
      <c r="B746" s="495"/>
      <c r="C746" s="522" t="s">
        <v>7464</v>
      </c>
      <c r="D746" s="494" t="s">
        <v>4060</v>
      </c>
      <c r="E746" s="522" t="str">
        <f>VLOOKUP(MUEBLES2[[#This Row],[No..]],EDIFICIOS[],2,FALSE)</f>
        <v>PALACIO MUNICIPAL</v>
      </c>
      <c r="F746" s="522" t="str">
        <f>VLOOKUP(MUEBLES2[[#This Row],[No..]],EDIFICIOS[],3,FALSE)</f>
        <v>PALACIO MUNICIPAL, S/N, COLONIA CENTRO</v>
      </c>
      <c r="G746" s="506" t="s">
        <v>4064</v>
      </c>
      <c r="H746" s="523" t="str">
        <f>VLOOKUP(MUEBLES2[[#This Row],[No. Area ]],AREAS[],2,FALSE)</f>
        <v xml:space="preserve">SECRETARÍA GENERAL MUNICIPAL </v>
      </c>
      <c r="I746" s="506" t="str">
        <f>VLOOKUP(MUEBLES2[[#This Row],[No. Area ]],AREAS[],5,FALSE)</f>
        <v>C. CLEMENTE HERNÁNDEZ ESPINOZA</v>
      </c>
      <c r="J746" s="506">
        <v>113</v>
      </c>
      <c r="K746" s="506" t="str">
        <f>VLOOKUP(MUEBLES2[[#This Row],[Núm. De nomina]],PERSONAL[],2,FALSE)</f>
        <v>C. CLEMENTE HERNÁNDEZ ESPINOZA</v>
      </c>
      <c r="L746" s="523" t="str">
        <f>VLOOKUP(MUEBLES2[[#This Row],[Núm. De nomina]],PERSONAL[],3,FALSE)</f>
        <v>SECRETARIO GENERAL MUNICIPAL</v>
      </c>
      <c r="M746" s="494" t="s">
        <v>4905</v>
      </c>
      <c r="N746" s="529" t="s">
        <v>4757</v>
      </c>
      <c r="O746" s="497" t="str">
        <f>VLOOKUP(MUEBLES2[[#This Row],[No. Del Bien ]],BIENES[],2,FALSE)</f>
        <v xml:space="preserve">SILLA DE ESPERA </v>
      </c>
      <c r="P746" s="544" t="s">
        <v>3787</v>
      </c>
      <c r="Q746" s="529" t="s">
        <v>5708</v>
      </c>
      <c r="R746" s="535" t="s">
        <v>557</v>
      </c>
      <c r="S746" s="535" t="s">
        <v>557</v>
      </c>
      <c r="T746" s="523" t="s">
        <v>557</v>
      </c>
      <c r="U746" s="535"/>
      <c r="V746" s="545"/>
      <c r="W746" s="536"/>
      <c r="X746" s="537"/>
      <c r="Y746" s="537"/>
      <c r="Z746" s="546" t="s">
        <v>1405</v>
      </c>
      <c r="AA746" s="546"/>
      <c r="AB746" s="493"/>
      <c r="AC746" s="600"/>
      <c r="AD746" s="440"/>
      <c r="AE746" s="439"/>
    </row>
    <row r="747" spans="1:31" s="441" customFormat="1" ht="110.25" x14ac:dyDescent="0.2">
      <c r="A747" s="662" t="str">
        <f>CONCATENATE(MUEBLES2[[#This Row],[No..]],"-",MUEBLES2[[#This Row],[No. Area ]],"-",MUEBLES2[[#This Row],[No. Del Bien ]],"-",MUEBLES2[[#This Row],[No. Consecutivo del Bien ]],"-",MUEBLES2[[#This Row],[No. de inventario]])</f>
        <v>01-06-272-067-0742</v>
      </c>
      <c r="B747" s="495"/>
      <c r="C747" s="522" t="s">
        <v>7465</v>
      </c>
      <c r="D747" s="494" t="s">
        <v>4060</v>
      </c>
      <c r="E747" s="522" t="str">
        <f>VLOOKUP(MUEBLES2[[#This Row],[No..]],EDIFICIOS[],2,FALSE)</f>
        <v>PALACIO MUNICIPAL</v>
      </c>
      <c r="F747" s="522" t="str">
        <f>VLOOKUP(MUEBLES2[[#This Row],[No..]],EDIFICIOS[],3,FALSE)</f>
        <v>PALACIO MUNICIPAL, S/N, COLONIA CENTRO</v>
      </c>
      <c r="G747" s="506" t="s">
        <v>4064</v>
      </c>
      <c r="H747" s="523" t="str">
        <f>VLOOKUP(MUEBLES2[[#This Row],[No. Area ]],AREAS[],2,FALSE)</f>
        <v xml:space="preserve">SECRETARÍA GENERAL MUNICIPAL </v>
      </c>
      <c r="I747" s="506" t="str">
        <f>VLOOKUP(MUEBLES2[[#This Row],[No. Area ]],AREAS[],5,FALSE)</f>
        <v>C. CLEMENTE HERNÁNDEZ ESPINOZA</v>
      </c>
      <c r="J747" s="506">
        <v>113</v>
      </c>
      <c r="K747" s="506" t="str">
        <f>VLOOKUP(MUEBLES2[[#This Row],[Núm. De nomina]],PERSONAL[],2,FALSE)</f>
        <v>C. CLEMENTE HERNÁNDEZ ESPINOZA</v>
      </c>
      <c r="L747" s="523" t="str">
        <f>VLOOKUP(MUEBLES2[[#This Row],[Núm. De nomina]],PERSONAL[],3,FALSE)</f>
        <v>SECRETARIO GENERAL MUNICIPAL</v>
      </c>
      <c r="M747" s="494" t="s">
        <v>4905</v>
      </c>
      <c r="N747" s="529" t="s">
        <v>4758</v>
      </c>
      <c r="O747" s="497" t="str">
        <f>VLOOKUP(MUEBLES2[[#This Row],[No. Del Bien ]],BIENES[],2,FALSE)</f>
        <v xml:space="preserve">SILLA DE ESPERA </v>
      </c>
      <c r="P747" s="544" t="s">
        <v>3787</v>
      </c>
      <c r="Q747" s="529" t="s">
        <v>5709</v>
      </c>
      <c r="R747" s="535" t="s">
        <v>557</v>
      </c>
      <c r="S747" s="535" t="s">
        <v>557</v>
      </c>
      <c r="T747" s="523" t="s">
        <v>557</v>
      </c>
      <c r="U747" s="535"/>
      <c r="V747" s="545"/>
      <c r="W747" s="536"/>
      <c r="X747" s="537"/>
      <c r="Y747" s="537"/>
      <c r="Z747" s="546" t="s">
        <v>1405</v>
      </c>
      <c r="AA747" s="546"/>
      <c r="AB747" s="493"/>
      <c r="AC747" s="600"/>
      <c r="AD747" s="440"/>
      <c r="AE747" s="439"/>
    </row>
    <row r="748" spans="1:31" ht="189" x14ac:dyDescent="0.2">
      <c r="A748" s="662" t="str">
        <f>CONCATENATE(MUEBLES2[[#This Row],[No..]],"-",MUEBLES2[[#This Row],[No. Area ]],"-",MUEBLES2[[#This Row],[No. Del Bien ]],"-",MUEBLES2[[#This Row],[No. Consecutivo del Bien ]],"-",MUEBLES2[[#This Row],[No. de inventario]])</f>
        <v>04-46-314-005-0742</v>
      </c>
      <c r="B748" s="495"/>
      <c r="C748" s="522" t="s">
        <v>7466</v>
      </c>
      <c r="D748" s="523" t="s">
        <v>2074</v>
      </c>
      <c r="E748" s="522" t="str">
        <f>VLOOKUP(MUEBLES2[[#This Row],[No..]],EDIFICIOS[],2,FALSE)</f>
        <v xml:space="preserve">PROTECCION CIVIL </v>
      </c>
      <c r="F748" s="522" t="str">
        <f>VLOOKUP(MUEBLES2[[#This Row],[No..]],EDIFICIOS[],3,FALSE)</f>
        <v>AV. REFORMA S/N, SECCIÓN NORTE, MANZANA 2, SANTIAGO DE ANAYA, HIDALGO</v>
      </c>
      <c r="G748" s="506" t="s">
        <v>4291</v>
      </c>
      <c r="H748" s="523" t="str">
        <f>VLOOKUP(MUEBLES2[[#This Row],[No. Area ]],AREAS[],2,FALSE)</f>
        <v>PROTECCIÓN CÍVIL, BOMBEROS Y GESTIÓN DE RIESGOS</v>
      </c>
      <c r="I748" s="506" t="str">
        <f>VLOOKUP(MUEBLES2[[#This Row],[No. Area ]],AREAS[],5,FALSE)</f>
        <v>CMDTE. JOSÉ JUAN GARCÍA CORTES</v>
      </c>
      <c r="J748" s="506" t="s">
        <v>4062</v>
      </c>
      <c r="K748" s="506" t="str">
        <f>VLOOKUP(MUEBLES2[[#This Row],[Núm. De nomina]],PERSONAL[],2,FALSE)</f>
        <v>CMDTE. JOSÉ JUAN GARCÍA CORTES</v>
      </c>
      <c r="L748" s="523" t="str">
        <f>VLOOKUP(MUEBLES2[[#This Row],[Núm. De nomina]],PERSONAL[],3,FALSE)</f>
        <v>TITULAR</v>
      </c>
      <c r="M748" s="494" t="s">
        <v>4947</v>
      </c>
      <c r="N748" s="529" t="s">
        <v>4696</v>
      </c>
      <c r="O748" s="497" t="str">
        <f>VLOOKUP(MUEBLES2[[#This Row],[No. Del Bien ]],BIENES[],2,FALSE)</f>
        <v>VENTILADOR</v>
      </c>
      <c r="P748" s="544" t="s">
        <v>5996</v>
      </c>
      <c r="Q748" s="506" t="s">
        <v>5709</v>
      </c>
      <c r="R748" s="523" t="s">
        <v>6005</v>
      </c>
      <c r="S748" s="523">
        <v>3372</v>
      </c>
      <c r="T748" s="523"/>
      <c r="U748" s="523" t="s">
        <v>5999</v>
      </c>
      <c r="V748" s="545">
        <v>45419</v>
      </c>
      <c r="W748" s="536">
        <v>968.6</v>
      </c>
      <c r="X748" s="537"/>
      <c r="Y748" s="536">
        <v>968.6</v>
      </c>
      <c r="Z748" s="546"/>
      <c r="AA748" s="546"/>
      <c r="AB748" s="493"/>
      <c r="AC748" s="600"/>
    </row>
    <row r="749" spans="1:31" ht="189" x14ac:dyDescent="0.2">
      <c r="A749" s="662" t="str">
        <f>CONCATENATE(MUEBLES2[[#This Row],[No..]],"-",MUEBLES2[[#This Row],[No. Area ]],"-",MUEBLES2[[#This Row],[No. Del Bien ]],"-",MUEBLES2[[#This Row],[No. Consecutivo del Bien ]],"-",MUEBLES2[[#This Row],[No. de inventario]])</f>
        <v>04-46-314-006-0743</v>
      </c>
      <c r="B749" s="495"/>
      <c r="C749" s="522" t="s">
        <v>7467</v>
      </c>
      <c r="D749" s="523" t="s">
        <v>2074</v>
      </c>
      <c r="E749" s="522" t="str">
        <f>VLOOKUP(MUEBLES2[[#This Row],[No..]],EDIFICIOS[],2,FALSE)</f>
        <v xml:space="preserve">PROTECCION CIVIL </v>
      </c>
      <c r="F749" s="522" t="str">
        <f>VLOOKUP(MUEBLES2[[#This Row],[No..]],EDIFICIOS[],3,FALSE)</f>
        <v>AV. REFORMA S/N, SECCIÓN NORTE, MANZANA 2, SANTIAGO DE ANAYA, HIDALGO</v>
      </c>
      <c r="G749" s="506" t="s">
        <v>4291</v>
      </c>
      <c r="H749" s="523" t="str">
        <f>VLOOKUP(MUEBLES2[[#This Row],[No. Area ]],AREAS[],2,FALSE)</f>
        <v>PROTECCIÓN CÍVIL, BOMBEROS Y GESTIÓN DE RIESGOS</v>
      </c>
      <c r="I749" s="506" t="str">
        <f>VLOOKUP(MUEBLES2[[#This Row],[No. Area ]],AREAS[],5,FALSE)</f>
        <v>CMDTE. JOSÉ JUAN GARCÍA CORTES</v>
      </c>
      <c r="J749" s="506">
        <v>8</v>
      </c>
      <c r="K749" s="506" t="str">
        <f>VLOOKUP(MUEBLES2[[#This Row],[Núm. De nomina]],PERSONAL[],2,FALSE)</f>
        <v>C. ANA MARÍA CORONA MIRANDA</v>
      </c>
      <c r="L749" s="523" t="str">
        <f>VLOOKUP(MUEBLES2[[#This Row],[Núm. De nomina]],PERSONAL[],3,FALSE)</f>
        <v>SECRETARIA</v>
      </c>
      <c r="M749" s="494" t="s">
        <v>4947</v>
      </c>
      <c r="N749" s="529" t="s">
        <v>4697</v>
      </c>
      <c r="O749" s="497" t="str">
        <f>VLOOKUP(MUEBLES2[[#This Row],[No. Del Bien ]],BIENES[],2,FALSE)</f>
        <v>VENTILADOR</v>
      </c>
      <c r="P749" s="544" t="s">
        <v>6000</v>
      </c>
      <c r="Q749" s="506" t="s">
        <v>6011</v>
      </c>
      <c r="R749" s="523" t="s">
        <v>6005</v>
      </c>
      <c r="S749" s="523">
        <v>3372</v>
      </c>
      <c r="T749" s="523"/>
      <c r="U749" s="523" t="s">
        <v>5999</v>
      </c>
      <c r="V749" s="545">
        <v>45419</v>
      </c>
      <c r="W749" s="536">
        <v>968.6</v>
      </c>
      <c r="X749" s="537"/>
      <c r="Y749" s="536">
        <v>968.6</v>
      </c>
      <c r="Z749" s="546"/>
      <c r="AA749" s="546"/>
      <c r="AB749" s="493"/>
      <c r="AC749" s="600"/>
    </row>
    <row r="750" spans="1:31" ht="94.5" x14ac:dyDescent="0.2">
      <c r="A750" s="662" t="str">
        <f>CONCATENATE(MUEBLES2[[#This Row],[No..]],"-",MUEBLES2[[#This Row],[No. Area ]],"-",MUEBLES2[[#This Row],[No. Del Bien ]],"-",MUEBLES2[[#This Row],[No. Consecutivo del Bien ]],"-",MUEBLES2[[#This Row],[No. de inventario]])</f>
        <v>01-24-314-007-0744</v>
      </c>
      <c r="B750" s="495"/>
      <c r="C750" s="522" t="s">
        <v>7468</v>
      </c>
      <c r="D750" s="523" t="s">
        <v>4060</v>
      </c>
      <c r="E750" s="522" t="str">
        <f>VLOOKUP(MUEBLES2[[#This Row],[No..]],EDIFICIOS[],2,FALSE)</f>
        <v>PALACIO MUNICIPAL</v>
      </c>
      <c r="F750" s="522" t="str">
        <f>VLOOKUP(MUEBLES2[[#This Row],[No..]],EDIFICIOS[],3,FALSE)</f>
        <v>PALACIO MUNICIPAL, S/N, COLONIA CENTRO</v>
      </c>
      <c r="G750" s="506" t="s">
        <v>4269</v>
      </c>
      <c r="H750" s="523" t="str">
        <f>VLOOKUP(MUEBLES2[[#This Row],[No. Area ]],AREAS[],2,FALSE)</f>
        <v>TESORERÍA MUNICIPAL</v>
      </c>
      <c r="I750" s="506" t="str">
        <f>VLOOKUP(MUEBLES2[[#This Row],[No. Area ]],AREAS[],5,FALSE)</f>
        <v>C. P. NOHEMI VIRIDIANA CORTEZ MONTER</v>
      </c>
      <c r="J750" s="506">
        <v>222</v>
      </c>
      <c r="K750" s="506" t="str">
        <f>VLOOKUP(MUEBLES2[[#This Row],[Núm. De nomina]],PERSONAL[],2,FALSE)</f>
        <v>C. FABIOLA HERNÁNDEZ HERNÁNDEZ</v>
      </c>
      <c r="L750" s="523" t="str">
        <f>VLOOKUP(MUEBLES2[[#This Row],[Núm. De nomina]],PERSONAL[],3,FALSE)</f>
        <v>SECRETARIA</v>
      </c>
      <c r="M750" s="494" t="s">
        <v>4947</v>
      </c>
      <c r="N750" s="529" t="s">
        <v>4698</v>
      </c>
      <c r="O750" s="497" t="str">
        <f>VLOOKUP(MUEBLES2[[#This Row],[No. Del Bien ]],BIENES[],2,FALSE)</f>
        <v>VENTILADOR</v>
      </c>
      <c r="P750" s="544" t="s">
        <v>6001</v>
      </c>
      <c r="Q750" s="506" t="s">
        <v>6012</v>
      </c>
      <c r="R750" s="523" t="s">
        <v>6005</v>
      </c>
      <c r="S750" s="523">
        <v>3372</v>
      </c>
      <c r="T750" s="523"/>
      <c r="U750" s="523" t="s">
        <v>5999</v>
      </c>
      <c r="V750" s="545">
        <v>45419</v>
      </c>
      <c r="W750" s="536">
        <v>968.6</v>
      </c>
      <c r="X750" s="537"/>
      <c r="Y750" s="536">
        <v>968.6</v>
      </c>
      <c r="Z750" s="546"/>
      <c r="AA750" s="546"/>
      <c r="AB750" s="493"/>
      <c r="AC750" s="600"/>
    </row>
    <row r="751" spans="1:31" ht="78.75" x14ac:dyDescent="0.2">
      <c r="A751" s="662" t="str">
        <f>CONCATENATE(MUEBLES2[[#This Row],[No..]],"-",MUEBLES2[[#This Row],[No. Area ]],"-",MUEBLES2[[#This Row],[No. Del Bien ]],"-",MUEBLES2[[#This Row],[No. Consecutivo del Bien ]],"-",MUEBLES2[[#This Row],[No. de inventario]])</f>
        <v>01-24-314-008-0745</v>
      </c>
      <c r="B751" s="495"/>
      <c r="C751" s="522" t="s">
        <v>7469</v>
      </c>
      <c r="D751" s="523" t="s">
        <v>4060</v>
      </c>
      <c r="E751" s="522" t="str">
        <f>VLOOKUP(MUEBLES2[[#This Row],[No..]],EDIFICIOS[],2,FALSE)</f>
        <v>PALACIO MUNICIPAL</v>
      </c>
      <c r="F751" s="522" t="str">
        <f>VLOOKUP(MUEBLES2[[#This Row],[No..]],EDIFICIOS[],3,FALSE)</f>
        <v>PALACIO MUNICIPAL, S/N, COLONIA CENTRO</v>
      </c>
      <c r="G751" s="506" t="s">
        <v>4269</v>
      </c>
      <c r="H751" s="523" t="str">
        <f>VLOOKUP(MUEBLES2[[#This Row],[No. Area ]],AREAS[],2,FALSE)</f>
        <v>TESORERÍA MUNICIPAL</v>
      </c>
      <c r="I751" s="506" t="str">
        <f>VLOOKUP(MUEBLES2[[#This Row],[No. Area ]],AREAS[],5,FALSE)</f>
        <v>C. P. NOHEMI VIRIDIANA CORTEZ MONTER</v>
      </c>
      <c r="J751" s="506">
        <v>406</v>
      </c>
      <c r="K751" s="506" t="str">
        <f>VLOOKUP(MUEBLES2[[#This Row],[Núm. De nomina]],PERSONAL[],2,FALSE)</f>
        <v>C. GLORIA PÉREZ GARCÍA</v>
      </c>
      <c r="L751" s="523" t="str">
        <f>VLOOKUP(MUEBLES2[[#This Row],[Núm. De nomina]],PERSONAL[],3,FALSE)</f>
        <v>AUXILIAR ADMINISTRATIVO</v>
      </c>
      <c r="M751" s="494" t="s">
        <v>4947</v>
      </c>
      <c r="N751" s="529" t="s">
        <v>4699</v>
      </c>
      <c r="O751" s="497" t="str">
        <f>VLOOKUP(MUEBLES2[[#This Row],[No. Del Bien ]],BIENES[],2,FALSE)</f>
        <v>VENTILADOR</v>
      </c>
      <c r="P751" s="544" t="s">
        <v>6002</v>
      </c>
      <c r="Q751" s="506" t="s">
        <v>6013</v>
      </c>
      <c r="R751" s="523" t="s">
        <v>6005</v>
      </c>
      <c r="S751" s="523">
        <v>3372</v>
      </c>
      <c r="T751" s="523"/>
      <c r="U751" s="523" t="s">
        <v>5999</v>
      </c>
      <c r="V751" s="545">
        <v>45419</v>
      </c>
      <c r="W751" s="536">
        <v>968.6</v>
      </c>
      <c r="X751" s="537"/>
      <c r="Y751" s="536">
        <v>968.6</v>
      </c>
      <c r="Z751" s="546"/>
      <c r="AA751" s="546"/>
      <c r="AB751" s="493"/>
      <c r="AC751" s="600"/>
    </row>
    <row r="752" spans="1:31" ht="94.5" x14ac:dyDescent="0.2">
      <c r="A752" s="662" t="str">
        <f>CONCATENATE(MUEBLES2[[#This Row],[No..]],"-",MUEBLES2[[#This Row],[No. Area ]],"-",MUEBLES2[[#This Row],[No. Del Bien ]],"-",MUEBLES2[[#This Row],[No. Consecutivo del Bien ]],"-",MUEBLES2[[#This Row],[No. de inventario]])</f>
        <v>01-03-314-009-0746</v>
      </c>
      <c r="B752" s="495"/>
      <c r="C752" s="522" t="s">
        <v>7470</v>
      </c>
      <c r="D752" s="523" t="s">
        <v>4060</v>
      </c>
      <c r="E752" s="522" t="str">
        <f>VLOOKUP(MUEBLES2[[#This Row],[No..]],EDIFICIOS[],2,FALSE)</f>
        <v>PALACIO MUNICIPAL</v>
      </c>
      <c r="F752" s="522" t="str">
        <f>VLOOKUP(MUEBLES2[[#This Row],[No..]],EDIFICIOS[],3,FALSE)</f>
        <v>PALACIO MUNICIPAL, S/N, COLONIA CENTRO</v>
      </c>
      <c r="G752" s="506" t="s">
        <v>4062</v>
      </c>
      <c r="H752" s="523" t="str">
        <f>VLOOKUP(MUEBLES2[[#This Row],[No. Area ]],AREAS[],2,FALSE)</f>
        <v xml:space="preserve">UNIDAD DE ASUNTOS JURIDICOS </v>
      </c>
      <c r="I752" s="506" t="str">
        <f>VLOOKUP(MUEBLES2[[#This Row],[No. Area ]],AREAS[],5,FALSE)</f>
        <v>LIC. SERGIO DE LA CRUZ HERNÁNDEZ CRUZ</v>
      </c>
      <c r="J752" s="506">
        <v>67</v>
      </c>
      <c r="K752" s="506" t="str">
        <f>VLOOKUP(MUEBLES2[[#This Row],[Núm. De nomina]],PERSONAL[],2,FALSE)</f>
        <v>LIC. SERGIO DE LA CRUZ HERNÁNDEZ CRUZ</v>
      </c>
      <c r="L752" s="523" t="str">
        <f>VLOOKUP(MUEBLES2[[#This Row],[Núm. De nomina]],PERSONAL[],3,FALSE)</f>
        <v xml:space="preserve">TITULAR </v>
      </c>
      <c r="M752" s="494" t="s">
        <v>4947</v>
      </c>
      <c r="N752" s="529" t="s">
        <v>4700</v>
      </c>
      <c r="O752" s="497" t="str">
        <f>VLOOKUP(MUEBLES2[[#This Row],[No. Del Bien ]],BIENES[],2,FALSE)</f>
        <v>VENTILADOR</v>
      </c>
      <c r="P752" s="544" t="s">
        <v>6003</v>
      </c>
      <c r="Q752" s="506" t="s">
        <v>6014</v>
      </c>
      <c r="R752" s="523" t="s">
        <v>6006</v>
      </c>
      <c r="S752" s="523" t="s">
        <v>6008</v>
      </c>
      <c r="T752" s="523"/>
      <c r="U752" s="523" t="s">
        <v>5999</v>
      </c>
      <c r="V752" s="545">
        <v>45419</v>
      </c>
      <c r="W752" s="536">
        <v>1900.08</v>
      </c>
      <c r="X752" s="537"/>
      <c r="Y752" s="536">
        <v>1900.08</v>
      </c>
      <c r="Z752" s="546"/>
      <c r="AA752" s="546"/>
      <c r="AB752" s="493"/>
      <c r="AC752" s="600"/>
    </row>
    <row r="753" spans="1:31" ht="78.75" x14ac:dyDescent="0.2">
      <c r="A753" s="662" t="str">
        <f>CONCATENATE(MUEBLES2[[#This Row],[No..]],"-",MUEBLES2[[#This Row],[No. Area ]],"-",MUEBLES2[[#This Row],[No. Del Bien ]],"-",MUEBLES2[[#This Row],[No. Consecutivo del Bien ]],"-",MUEBLES2[[#This Row],[No. de inventario]])</f>
        <v>01-37-314-010-0747</v>
      </c>
      <c r="B753" s="495"/>
      <c r="C753" s="522" t="s">
        <v>7471</v>
      </c>
      <c r="D753" s="523" t="s">
        <v>4060</v>
      </c>
      <c r="E753" s="522" t="str">
        <f>VLOOKUP(MUEBLES2[[#This Row],[No..]],EDIFICIOS[],2,FALSE)</f>
        <v>PALACIO MUNICIPAL</v>
      </c>
      <c r="F753" s="522" t="str">
        <f>VLOOKUP(MUEBLES2[[#This Row],[No..]],EDIFICIOS[],3,FALSE)</f>
        <v>PALACIO MUNICIPAL, S/N, COLONIA CENTRO</v>
      </c>
      <c r="G753" s="506" t="s">
        <v>4282</v>
      </c>
      <c r="H753" s="523" t="str">
        <f>VLOOKUP(MUEBLES2[[#This Row],[No. Area ]],AREAS[],2,FALSE)</f>
        <v>PLANEACIÓN</v>
      </c>
      <c r="I753" s="506" t="str">
        <f>VLOOKUP(MUEBLES2[[#This Row],[No. Area ]],AREAS[],5,FALSE)</f>
        <v xml:space="preserve">ING. ANTONIO GÓMEZ GÓMEZ </v>
      </c>
      <c r="J753" s="506">
        <v>26</v>
      </c>
      <c r="K753" s="506" t="str">
        <f>VLOOKUP(MUEBLES2[[#This Row],[Núm. De nomina]],PERSONAL[],2,FALSE)</f>
        <v xml:space="preserve">ING. ANTONIO GÓMEZ GÓMEZ </v>
      </c>
      <c r="L753" s="523" t="str">
        <f>VLOOKUP(MUEBLES2[[#This Row],[Núm. De nomina]],PERSONAL[],3,FALSE)</f>
        <v xml:space="preserve">TITULAR </v>
      </c>
      <c r="M753" s="494" t="s">
        <v>4947</v>
      </c>
      <c r="N753" s="529" t="s">
        <v>4701</v>
      </c>
      <c r="O753" s="497" t="str">
        <f>VLOOKUP(MUEBLES2[[#This Row],[No. Del Bien ]],BIENES[],2,FALSE)</f>
        <v>VENTILADOR</v>
      </c>
      <c r="P753" s="544" t="s">
        <v>6003</v>
      </c>
      <c r="Q753" s="506" t="s">
        <v>6015</v>
      </c>
      <c r="R753" s="523" t="s">
        <v>6006</v>
      </c>
      <c r="S753" s="523" t="s">
        <v>6008</v>
      </c>
      <c r="T753" s="523"/>
      <c r="U753" s="523" t="s">
        <v>5999</v>
      </c>
      <c r="V753" s="545">
        <v>45419</v>
      </c>
      <c r="W753" s="536">
        <v>1900.08</v>
      </c>
      <c r="X753" s="537"/>
      <c r="Y753" s="536">
        <v>1900.08</v>
      </c>
      <c r="Z753" s="546"/>
      <c r="AA753" s="546"/>
      <c r="AB753" s="493"/>
      <c r="AC753" s="600"/>
    </row>
    <row r="754" spans="1:31" ht="189" x14ac:dyDescent="0.2">
      <c r="A754" s="694" t="str">
        <f>CONCATENATE(MUEBLES2[[#This Row],[No..]],"-",MUEBLES2[[#This Row],[No. Area ]],"-",MUEBLES2[[#This Row],[No. Del Bien ]],"-",MUEBLES2[[#This Row],[No. Consecutivo del Bien ]],"-",MUEBLES2[[#This Row],[No. de inventario]])</f>
        <v>01-09-314-011-0748</v>
      </c>
      <c r="B754" s="495"/>
      <c r="C754" s="522" t="s">
        <v>7472</v>
      </c>
      <c r="D754" s="523" t="s">
        <v>4060</v>
      </c>
      <c r="E754" s="522" t="str">
        <f>VLOOKUP(MUEBLES2[[#This Row],[No..]],EDIFICIOS[],2,FALSE)</f>
        <v>PALACIO MUNICIPAL</v>
      </c>
      <c r="F754" s="522" t="str">
        <f>VLOOKUP(MUEBLES2[[#This Row],[No..]],EDIFICIOS[],3,FALSE)</f>
        <v>PALACIO MUNICIPAL, S/N, COLONIA CENTRO</v>
      </c>
      <c r="G754" s="506" t="s">
        <v>4072</v>
      </c>
      <c r="H754" s="523" t="str">
        <f>VLOOKUP(MUEBLES2[[#This Row],[No. Area ]],AREAS[],2,FALSE)</f>
        <v xml:space="preserve">INSTANCIA MUNICIPAL PARA EL DESARROLLO DE LAS MUJERES </v>
      </c>
      <c r="I754" s="506" t="str">
        <f>VLOOKUP(MUEBLES2[[#This Row],[No. Area ]],AREAS[],5,FALSE)</f>
        <v>C. ELVIA GÓMEZ TINO</v>
      </c>
      <c r="J754" s="506">
        <v>117</v>
      </c>
      <c r="K754" s="506" t="str">
        <f>VLOOKUP(MUEBLES2[[#This Row],[Núm. De nomina]],PERSONAL[],2,FALSE)</f>
        <v>C. ELVIA GÓMEZ TINO</v>
      </c>
      <c r="L754" s="523" t="str">
        <f>VLOOKUP(MUEBLES2[[#This Row],[Núm. De nomina]],PERSONAL[],3,FALSE)</f>
        <v>TITULAR</v>
      </c>
      <c r="M754" s="494" t="s">
        <v>4947</v>
      </c>
      <c r="N754" s="529" t="s">
        <v>4702</v>
      </c>
      <c r="O754" s="497" t="str">
        <f>VLOOKUP(MUEBLES2[[#This Row],[No. Del Bien ]],BIENES[],2,FALSE)</f>
        <v>VENTILADOR</v>
      </c>
      <c r="P754" s="544" t="s">
        <v>6003</v>
      </c>
      <c r="Q754" s="506" t="s">
        <v>6016</v>
      </c>
      <c r="R754" s="523" t="s">
        <v>6006</v>
      </c>
      <c r="S754" s="523" t="s">
        <v>6008</v>
      </c>
      <c r="T754" s="523"/>
      <c r="U754" s="523" t="s">
        <v>5999</v>
      </c>
      <c r="V754" s="545">
        <v>45419</v>
      </c>
      <c r="W754" s="536">
        <v>1900.08</v>
      </c>
      <c r="X754" s="537"/>
      <c r="Y754" s="536">
        <v>1900.08</v>
      </c>
      <c r="Z754" s="546"/>
      <c r="AA754" s="546"/>
      <c r="AB754" s="493"/>
      <c r="AC754" s="600"/>
    </row>
    <row r="755" spans="1:31" s="441" customFormat="1" ht="110.25" x14ac:dyDescent="0.2">
      <c r="A755" s="694" t="str">
        <f>CONCATENATE(MUEBLES2[[#This Row],[No..]],"-",MUEBLES2[[#This Row],[No. Area ]],"-",MUEBLES2[[#This Row],[No. Del Bien ]],"-",MUEBLES2[[#This Row],[No. Consecutivo del Bien ]],"-",MUEBLES2[[#This Row],[No. de inventario]])</f>
        <v>01-06-314-012-0749</v>
      </c>
      <c r="B755" s="495"/>
      <c r="C755" s="522" t="s">
        <v>7473</v>
      </c>
      <c r="D755" s="523" t="s">
        <v>4060</v>
      </c>
      <c r="E755" s="522" t="str">
        <f>VLOOKUP(MUEBLES2[[#This Row],[No..]],EDIFICIOS[],2,FALSE)</f>
        <v>PALACIO MUNICIPAL</v>
      </c>
      <c r="F755" s="522" t="str">
        <f>VLOOKUP(MUEBLES2[[#This Row],[No..]],EDIFICIOS[],3,FALSE)</f>
        <v>PALACIO MUNICIPAL, S/N, COLONIA CENTRO</v>
      </c>
      <c r="G755" s="506" t="s">
        <v>4064</v>
      </c>
      <c r="H755" s="523" t="str">
        <f>VLOOKUP(MUEBLES2[[#This Row],[No. Area ]],AREAS[],2,FALSE)</f>
        <v xml:space="preserve">SECRETARÍA GENERAL MUNICIPAL </v>
      </c>
      <c r="I755" s="506" t="str">
        <f>VLOOKUP(MUEBLES2[[#This Row],[No. Area ]],AREAS[],5,FALSE)</f>
        <v>C. CLEMENTE HERNÁNDEZ ESPINOZA</v>
      </c>
      <c r="J755" s="506">
        <v>16</v>
      </c>
      <c r="K755" s="506" t="str">
        <f>VLOOKUP(MUEBLES2[[#This Row],[Núm. De nomina]],PERSONAL[],2,FALSE)</f>
        <v>C. ANA PATRICIA VARGAS HERNÁNDEZ</v>
      </c>
      <c r="L755" s="523" t="str">
        <f>VLOOKUP(MUEBLES2[[#This Row],[Núm. De nomina]],PERSONAL[],3,FALSE)</f>
        <v>SECRETARIA</v>
      </c>
      <c r="M755" s="494" t="s">
        <v>4947</v>
      </c>
      <c r="N755" s="529" t="s">
        <v>4703</v>
      </c>
      <c r="O755" s="497" t="str">
        <f>VLOOKUP(MUEBLES2[[#This Row],[No. Del Bien ]],BIENES[],2,FALSE)</f>
        <v>VENTILADOR</v>
      </c>
      <c r="P755" s="544" t="s">
        <v>6003</v>
      </c>
      <c r="Q755" s="506" t="s">
        <v>6017</v>
      </c>
      <c r="R755" s="523" t="s">
        <v>6006</v>
      </c>
      <c r="S755" s="523" t="s">
        <v>6008</v>
      </c>
      <c r="T755" s="523"/>
      <c r="U755" s="523" t="s">
        <v>5999</v>
      </c>
      <c r="V755" s="545">
        <v>45419</v>
      </c>
      <c r="W755" s="536">
        <v>1900.08</v>
      </c>
      <c r="X755" s="537"/>
      <c r="Y755" s="536">
        <v>1900.08</v>
      </c>
      <c r="Z755" s="546"/>
      <c r="AA755" s="546"/>
      <c r="AB755" s="493"/>
      <c r="AC755" s="600"/>
      <c r="AD755" s="440"/>
      <c r="AE755" s="439"/>
    </row>
    <row r="756" spans="1:31" ht="110.25" x14ac:dyDescent="0.2">
      <c r="A756" s="694" t="str">
        <f>CONCATENATE(MUEBLES2[[#This Row],[No..]],"-",MUEBLES2[[#This Row],[No. Area ]],"-",MUEBLES2[[#This Row],[No. Del Bien ]],"-",MUEBLES2[[#This Row],[No. Consecutivo del Bien ]],"-",MUEBLES2[[#This Row],[No. de inventario]])</f>
        <v>01-57-314-013-0750</v>
      </c>
      <c r="B756" s="495"/>
      <c r="C756" s="522" t="s">
        <v>7474</v>
      </c>
      <c r="D756" s="523" t="s">
        <v>4060</v>
      </c>
      <c r="E756" s="522" t="str">
        <f>VLOOKUP(MUEBLES2[[#This Row],[No..]],EDIFICIOS[],2,FALSE)</f>
        <v>PALACIO MUNICIPAL</v>
      </c>
      <c r="F756" s="522" t="str">
        <f>VLOOKUP(MUEBLES2[[#This Row],[No..]],EDIFICIOS[],3,FALSE)</f>
        <v>PALACIO MUNICIPAL, S/N, COLONIA CENTRO</v>
      </c>
      <c r="G756" s="506" t="s">
        <v>4302</v>
      </c>
      <c r="H756" s="523" t="str">
        <f>VLOOKUP(MUEBLES2[[#This Row],[No. Area ]],AREAS[],2,FALSE)</f>
        <v xml:space="preserve">ÓRGANO INTERNO DE CONTROL </v>
      </c>
      <c r="I756" s="506" t="str">
        <f>VLOOKUP(MUEBLES2[[#This Row],[No. Area ]],AREAS[],5,FALSE)</f>
        <v>LIC. ELSY ODETTE GONZÁLEZ MOLINA</v>
      </c>
      <c r="J756" s="506">
        <v>109</v>
      </c>
      <c r="K756" s="506" t="str">
        <f>VLOOKUP(MUEBLES2[[#This Row],[Núm. De nomina]],PERSONAL[],2,FALSE)</f>
        <v>LIC. ELSY ODETTE GONZÁLEZ MOLINA</v>
      </c>
      <c r="L756" s="523" t="str">
        <f>VLOOKUP(MUEBLES2[[#This Row],[Núm. De nomina]],PERSONAL[],3,FALSE)</f>
        <v>TITULAR</v>
      </c>
      <c r="M756" s="494" t="s">
        <v>4947</v>
      </c>
      <c r="N756" s="529" t="s">
        <v>4704</v>
      </c>
      <c r="O756" s="497" t="str">
        <f>VLOOKUP(MUEBLES2[[#This Row],[No. Del Bien ]],BIENES[],2,FALSE)</f>
        <v>VENTILADOR</v>
      </c>
      <c r="P756" s="544" t="s">
        <v>6003</v>
      </c>
      <c r="Q756" s="506" t="s">
        <v>6018</v>
      </c>
      <c r="R756" s="523" t="s">
        <v>6006</v>
      </c>
      <c r="S756" s="523" t="s">
        <v>6008</v>
      </c>
      <c r="T756" s="523"/>
      <c r="U756" s="523" t="s">
        <v>5999</v>
      </c>
      <c r="V756" s="545">
        <v>45419</v>
      </c>
      <c r="W756" s="536">
        <v>1900.08</v>
      </c>
      <c r="X756" s="537"/>
      <c r="Y756" s="536">
        <v>1900.08</v>
      </c>
      <c r="Z756" s="546"/>
      <c r="AA756" s="546"/>
      <c r="AB756" s="493"/>
      <c r="AC756" s="600"/>
    </row>
    <row r="757" spans="1:31" ht="78.75" x14ac:dyDescent="0.2">
      <c r="A757" s="694" t="str">
        <f>CONCATENATE(MUEBLES2[[#This Row],[No..]],"-",MUEBLES2[[#This Row],[No. Area ]],"-",MUEBLES2[[#This Row],[No. Del Bien ]],"-",MUEBLES2[[#This Row],[No. Consecutivo del Bien ]],"-",MUEBLES2[[#This Row],[No. de inventario]])</f>
        <v>01-11-314-014-0751</v>
      </c>
      <c r="B757" s="495"/>
      <c r="C757" s="522" t="s">
        <v>7475</v>
      </c>
      <c r="D757" s="523" t="s">
        <v>4060</v>
      </c>
      <c r="E757" s="522" t="str">
        <f>VLOOKUP(MUEBLES2[[#This Row],[No..]],EDIFICIOS[],2,FALSE)</f>
        <v>PALACIO MUNICIPAL</v>
      </c>
      <c r="F757" s="522" t="str">
        <f>VLOOKUP(MUEBLES2[[#This Row],[No..]],EDIFICIOS[],3,FALSE)</f>
        <v>PALACIO MUNICIPAL, S/N, COLONIA CENTRO</v>
      </c>
      <c r="G757" s="506" t="s">
        <v>4256</v>
      </c>
      <c r="H757" s="523" t="str">
        <f>VLOOKUP(MUEBLES2[[#This Row],[No. Area ]],AREAS[],2,FALSE)</f>
        <v>COMUNICACIÓN SOCIAL</v>
      </c>
      <c r="I757" s="506" t="str">
        <f>VLOOKUP(MUEBLES2[[#This Row],[No. Area ]],AREAS[],5,FALSE)</f>
        <v>LIC. ADRIANA ISLAS GARCÍA</v>
      </c>
      <c r="J757" s="506">
        <v>170</v>
      </c>
      <c r="K757" s="506" t="str">
        <f>VLOOKUP(MUEBLES2[[#This Row],[Núm. De nomina]],PERSONAL[],2,FALSE)</f>
        <v>LIC. ADRIANA ISLAS GARCÍA</v>
      </c>
      <c r="L757" s="523" t="str">
        <f>VLOOKUP(MUEBLES2[[#This Row],[Núm. De nomina]],PERSONAL[],3,FALSE)</f>
        <v xml:space="preserve">TITULAR </v>
      </c>
      <c r="M757" s="494" t="s">
        <v>4947</v>
      </c>
      <c r="N757" s="529" t="s">
        <v>4705</v>
      </c>
      <c r="O757" s="497" t="str">
        <f>VLOOKUP(MUEBLES2[[#This Row],[No. Del Bien ]],BIENES[],2,FALSE)</f>
        <v>VENTILADOR</v>
      </c>
      <c r="P757" s="544" t="s">
        <v>6004</v>
      </c>
      <c r="Q757" s="506" t="s">
        <v>6019</v>
      </c>
      <c r="R757" s="523"/>
      <c r="S757" s="523" t="s">
        <v>6007</v>
      </c>
      <c r="T757" s="523"/>
      <c r="U757" s="523" t="s">
        <v>5999</v>
      </c>
      <c r="V757" s="545">
        <v>45419</v>
      </c>
      <c r="W757" s="536">
        <v>1773.64</v>
      </c>
      <c r="X757" s="537"/>
      <c r="Y757" s="536">
        <v>1773.64</v>
      </c>
      <c r="Z757" s="546"/>
      <c r="AA757" s="546"/>
      <c r="AB757" s="493"/>
      <c r="AC757" s="600"/>
    </row>
    <row r="758" spans="1:31" ht="94.5" x14ac:dyDescent="0.2">
      <c r="A758" s="694" t="str">
        <f>CONCATENATE(MUEBLES2[[#This Row],[No..]],"-",MUEBLES2[[#This Row],[No. Area ]],"-",MUEBLES2[[#This Row],[No. Del Bien ]],"-",MUEBLES2[[#This Row],[No. Consecutivo del Bien ]],"-",MUEBLES2[[#This Row],[No. de inventario]])</f>
        <v>01-01-314-015-0752</v>
      </c>
      <c r="B758" s="495"/>
      <c r="C758" s="522" t="s">
        <v>7476</v>
      </c>
      <c r="D758" s="523" t="s">
        <v>4060</v>
      </c>
      <c r="E758" s="522" t="str">
        <f>VLOOKUP(MUEBLES2[[#This Row],[No..]],EDIFICIOS[],2,FALSE)</f>
        <v>PALACIO MUNICIPAL</v>
      </c>
      <c r="F758" s="522" t="str">
        <f>VLOOKUP(MUEBLES2[[#This Row],[No..]],EDIFICIOS[],3,FALSE)</f>
        <v>PALACIO MUNICIPAL, S/N, COLONIA CENTRO</v>
      </c>
      <c r="G758" s="506" t="s">
        <v>4060</v>
      </c>
      <c r="H758" s="523" t="str">
        <f>VLOOKUP(MUEBLES2[[#This Row],[No. Area ]],AREAS[],2,FALSE)</f>
        <v xml:space="preserve">DESPACHO DE LA PRESIDENCIA </v>
      </c>
      <c r="I758" s="506" t="str">
        <f>VLOOKUP(MUEBLES2[[#This Row],[No. Area ]],AREAS[],5,FALSE)</f>
        <v>C. EDIGAR MONTER ÁNGELES</v>
      </c>
      <c r="J758" s="506">
        <v>99</v>
      </c>
      <c r="K758" s="506" t="str">
        <f>VLOOKUP(MUEBLES2[[#This Row],[Núm. De nomina]],PERSONAL[],2,FALSE)</f>
        <v>LIC. MARLENE MEJÍA LÓPEZ</v>
      </c>
      <c r="L758" s="523" t="str">
        <f>VLOOKUP(MUEBLES2[[#This Row],[Núm. De nomina]],PERSONAL[],3,FALSE)</f>
        <v>AUXILIAR ADMINISTRATIVO</v>
      </c>
      <c r="M758" s="494" t="s">
        <v>4947</v>
      </c>
      <c r="N758" s="529" t="s">
        <v>4706</v>
      </c>
      <c r="O758" s="497" t="str">
        <f>VLOOKUP(MUEBLES2[[#This Row],[No. Del Bien ]],BIENES[],2,FALSE)</f>
        <v>VENTILADOR</v>
      </c>
      <c r="P758" s="544" t="s">
        <v>6004</v>
      </c>
      <c r="Q758" s="506" t="s">
        <v>6020</v>
      </c>
      <c r="R758" s="523"/>
      <c r="S758" s="523" t="s">
        <v>6007</v>
      </c>
      <c r="T758" s="523"/>
      <c r="U758" s="523" t="s">
        <v>5999</v>
      </c>
      <c r="V758" s="545">
        <v>45419</v>
      </c>
      <c r="W758" s="536">
        <v>1773.64</v>
      </c>
      <c r="X758" s="537"/>
      <c r="Y758" s="536">
        <v>1773.64</v>
      </c>
      <c r="Z758" s="546"/>
      <c r="AA758" s="546"/>
      <c r="AB758" s="493"/>
      <c r="AC758" s="600"/>
    </row>
    <row r="759" spans="1:31" ht="126" x14ac:dyDescent="0.2">
      <c r="A759" s="694" t="str">
        <f>CONCATENATE(MUEBLES2[[#This Row],[No..]],"-",MUEBLES2[[#This Row],[No. Area ]],"-",MUEBLES2[[#This Row],[No. Del Bien ]],"-",MUEBLES2[[#This Row],[No. Consecutivo del Bien ]],"-",MUEBLES2[[#This Row],[No. de inventario]])</f>
        <v>01-44-314-016-0753</v>
      </c>
      <c r="B759" s="495"/>
      <c r="C759" s="522" t="s">
        <v>7477</v>
      </c>
      <c r="D759" s="523" t="s">
        <v>4060</v>
      </c>
      <c r="E759" s="522" t="str">
        <f>VLOOKUP(MUEBLES2[[#This Row],[No..]],EDIFICIOS[],2,FALSE)</f>
        <v>PALACIO MUNICIPAL</v>
      </c>
      <c r="F759" s="522" t="str">
        <f>VLOOKUP(MUEBLES2[[#This Row],[No..]],EDIFICIOS[],3,FALSE)</f>
        <v>PALACIO MUNICIPAL, S/N, COLONIA CENTRO</v>
      </c>
      <c r="G759" s="506" t="s">
        <v>4289</v>
      </c>
      <c r="H759" s="523" t="str">
        <f>VLOOKUP(MUEBLES2[[#This Row],[No. Area ]],AREAS[],2,FALSE)</f>
        <v>SEGURIDAD PÚBLICA Y TRÁNSITO MUNICIPAL</v>
      </c>
      <c r="I759" s="506" t="str">
        <f>VLOOKUP(MUEBLES2[[#This Row],[No. Area ]],AREAS[],5,FALSE)</f>
        <v>LIC. MIGUEL ÁNGEL ALDANA  CANO</v>
      </c>
      <c r="J759" s="506" t="s">
        <v>4720</v>
      </c>
      <c r="K759" s="506" t="str">
        <f>VLOOKUP(MUEBLES2[[#This Row],[Núm. De nomina]],PERSONAL[],2,FALSE)</f>
        <v>LIC. SANDRA AZUCENA PÉREZ RAMÍREZ</v>
      </c>
      <c r="L759" s="523" t="str">
        <f>VLOOKUP(MUEBLES2[[#This Row],[Núm. De nomina]],PERSONAL[],3,FALSE)</f>
        <v>AUXILIAR ADMINISTRATIVO</v>
      </c>
      <c r="M759" s="494" t="s">
        <v>4947</v>
      </c>
      <c r="N759" s="529" t="s">
        <v>4707</v>
      </c>
      <c r="O759" s="497" t="str">
        <f>VLOOKUP(MUEBLES2[[#This Row],[No. Del Bien ]],BIENES[],2,FALSE)</f>
        <v>VENTILADOR</v>
      </c>
      <c r="P759" s="544" t="s">
        <v>6004</v>
      </c>
      <c r="Q759" s="506" t="s">
        <v>6021</v>
      </c>
      <c r="R759" s="523"/>
      <c r="S759" s="523" t="s">
        <v>6007</v>
      </c>
      <c r="T759" s="523"/>
      <c r="U759" s="523" t="s">
        <v>5999</v>
      </c>
      <c r="V759" s="545">
        <v>45419</v>
      </c>
      <c r="W759" s="536">
        <v>1773.64</v>
      </c>
      <c r="X759" s="537"/>
      <c r="Y759" s="536">
        <v>1773.64</v>
      </c>
      <c r="Z759" s="538"/>
      <c r="AA759" s="538"/>
      <c r="AB759" s="493"/>
      <c r="AC759" s="600"/>
    </row>
    <row r="760" spans="1:31" ht="110.25" x14ac:dyDescent="0.2">
      <c r="A760" s="694" t="str">
        <f>CONCATENATE(MUEBLES2[[#This Row],[No..]],"-",MUEBLES2[[#This Row],[No. Area ]],"-",MUEBLES2[[#This Row],[No. Del Bien ]],"-",MUEBLES2[[#This Row],[No. Consecutivo del Bien ]],"-",MUEBLES2[[#This Row],[No. de inventario]])</f>
        <v>01-06-314-017-0754</v>
      </c>
      <c r="B760" s="495"/>
      <c r="C760" s="522" t="s">
        <v>7478</v>
      </c>
      <c r="D760" s="523" t="s">
        <v>4060</v>
      </c>
      <c r="E760" s="522" t="str">
        <f>VLOOKUP(MUEBLES2[[#This Row],[No..]],EDIFICIOS[],2,FALSE)</f>
        <v>PALACIO MUNICIPAL</v>
      </c>
      <c r="F760" s="522" t="str">
        <f>VLOOKUP(MUEBLES2[[#This Row],[No..]],EDIFICIOS[],3,FALSE)</f>
        <v>PALACIO MUNICIPAL, S/N, COLONIA CENTRO</v>
      </c>
      <c r="G760" s="506" t="s">
        <v>4064</v>
      </c>
      <c r="H760" s="523" t="str">
        <f>VLOOKUP(MUEBLES2[[#This Row],[No. Area ]],AREAS[],2,FALSE)</f>
        <v xml:space="preserve">SECRETARÍA GENERAL MUNICIPAL </v>
      </c>
      <c r="I760" s="506" t="str">
        <f>VLOOKUP(MUEBLES2[[#This Row],[No. Area ]],AREAS[],5,FALSE)</f>
        <v>C. CLEMENTE HERNÁNDEZ ESPINOZA</v>
      </c>
      <c r="J760" s="506">
        <v>113</v>
      </c>
      <c r="K760" s="506" t="str">
        <f>VLOOKUP(MUEBLES2[[#This Row],[Núm. De nomina]],PERSONAL[],2,FALSE)</f>
        <v>C. CLEMENTE HERNÁNDEZ ESPINOZA</v>
      </c>
      <c r="L760" s="523" t="str">
        <f>VLOOKUP(MUEBLES2[[#This Row],[Núm. De nomina]],PERSONAL[],3,FALSE)</f>
        <v>SECRETARIO GENERAL MUNICIPAL</v>
      </c>
      <c r="M760" s="494" t="s">
        <v>4947</v>
      </c>
      <c r="N760" s="529" t="s">
        <v>4708</v>
      </c>
      <c r="O760" s="497" t="str">
        <f>VLOOKUP(MUEBLES2[[#This Row],[No. Del Bien ]],BIENES[],2,FALSE)</f>
        <v>VENTILADOR</v>
      </c>
      <c r="P760" s="544" t="s">
        <v>6004</v>
      </c>
      <c r="Q760" s="506" t="s">
        <v>6022</v>
      </c>
      <c r="R760" s="523"/>
      <c r="S760" s="523" t="s">
        <v>6007</v>
      </c>
      <c r="T760" s="523"/>
      <c r="U760" s="523" t="s">
        <v>5999</v>
      </c>
      <c r="V760" s="545">
        <v>45419</v>
      </c>
      <c r="W760" s="536">
        <v>1773.64</v>
      </c>
      <c r="X760" s="537"/>
      <c r="Y760" s="536">
        <v>1773.64</v>
      </c>
      <c r="Z760" s="546"/>
      <c r="AA760" s="546"/>
      <c r="AB760" s="511"/>
      <c r="AC760" s="600"/>
    </row>
    <row r="761" spans="1:31" ht="157.5" x14ac:dyDescent="0.2">
      <c r="A761" s="694" t="str">
        <f>CONCATENATE(MUEBLES2[[#This Row],[No..]],"-",MUEBLES2[[#This Row],[No. Area ]],"-",MUEBLES2[[#This Row],[No. Del Bien ]],"-",MUEBLES2[[#This Row],[No. Consecutivo del Bien ]],"-",MUEBLES2[[#This Row],[No. de inventario]])</f>
        <v>01-18-314-018-0755</v>
      </c>
      <c r="B761" s="495"/>
      <c r="C761" s="522" t="s">
        <v>7479</v>
      </c>
      <c r="D761" s="523" t="s">
        <v>4060</v>
      </c>
      <c r="E761" s="522" t="str">
        <f>VLOOKUP(MUEBLES2[[#This Row],[No..]],EDIFICIOS[],2,FALSE)</f>
        <v>PALACIO MUNICIPAL</v>
      </c>
      <c r="F761" s="522" t="str">
        <f>VLOOKUP(MUEBLES2[[#This Row],[No..]],EDIFICIOS[],3,FALSE)</f>
        <v>PALACIO MUNICIPAL, S/N, COLONIA CENTRO</v>
      </c>
      <c r="G761" s="506" t="s">
        <v>4263</v>
      </c>
      <c r="H761" s="523" t="str">
        <f>VLOOKUP(MUEBLES2[[#This Row],[No. Area ]],AREAS[],2,FALSE)</f>
        <v>OBRAS PÚBLICAS Y ORDENAMIENTO URBANO</v>
      </c>
      <c r="I761" s="506" t="str">
        <f>VLOOKUP(MUEBLES2[[#This Row],[No. Area ]],AREAS[],5,FALSE)</f>
        <v>ING. ZOILA PÉREZ MEJÍA</v>
      </c>
      <c r="J761" s="506">
        <v>164</v>
      </c>
      <c r="K761" s="506" t="str">
        <f>VLOOKUP(MUEBLES2[[#This Row],[Núm. De nomina]],PERSONAL[],2,FALSE)</f>
        <v>ING. ZOILA PÉREZ MEJÍA</v>
      </c>
      <c r="L761" s="523" t="str">
        <f>VLOOKUP(MUEBLES2[[#This Row],[Núm. De nomina]],PERSONAL[],3,FALSE)</f>
        <v>TITULAR</v>
      </c>
      <c r="M761" s="494" t="s">
        <v>4947</v>
      </c>
      <c r="N761" s="529" t="s">
        <v>4709</v>
      </c>
      <c r="O761" s="497" t="str">
        <f>VLOOKUP(MUEBLES2[[#This Row],[No. Del Bien ]],BIENES[],2,FALSE)</f>
        <v>VENTILADOR</v>
      </c>
      <c r="P761" s="544" t="s">
        <v>6004</v>
      </c>
      <c r="Q761" s="506" t="s">
        <v>6023</v>
      </c>
      <c r="R761" s="523"/>
      <c r="S761" s="523" t="s">
        <v>6007</v>
      </c>
      <c r="T761" s="523"/>
      <c r="U761" s="523" t="s">
        <v>5999</v>
      </c>
      <c r="V761" s="545">
        <v>45419</v>
      </c>
      <c r="W761" s="536">
        <v>1773.64</v>
      </c>
      <c r="X761" s="537"/>
      <c r="Y761" s="536">
        <v>1773.64</v>
      </c>
      <c r="Z761" s="546"/>
      <c r="AA761" s="546"/>
      <c r="AB761" s="493"/>
      <c r="AC761" s="600"/>
    </row>
    <row r="762" spans="1:31" ht="78.75" x14ac:dyDescent="0.2">
      <c r="A762" s="694" t="str">
        <f>CONCATENATE(MUEBLES2[[#This Row],[No..]],"-",MUEBLES2[[#This Row],[No. Area ]],"-",MUEBLES2[[#This Row],[No. Del Bien ]],"-",MUEBLES2[[#This Row],[No. Consecutivo del Bien ]],"-",MUEBLES2[[#This Row],[No. de inventario]])</f>
        <v>01-10-314-019-0756</v>
      </c>
      <c r="B762" s="495"/>
      <c r="C762" s="522" t="s">
        <v>7480</v>
      </c>
      <c r="D762" s="523" t="s">
        <v>4060</v>
      </c>
      <c r="E762" s="522" t="str">
        <f>VLOOKUP(MUEBLES2[[#This Row],[No..]],EDIFICIOS[],2,FALSE)</f>
        <v>PALACIO MUNICIPAL</v>
      </c>
      <c r="F762" s="522" t="str">
        <f>VLOOKUP(MUEBLES2[[#This Row],[No..]],EDIFICIOS[],3,FALSE)</f>
        <v>PALACIO MUNICIPAL, S/N, COLONIA CENTRO</v>
      </c>
      <c r="G762" s="506" t="s">
        <v>4255</v>
      </c>
      <c r="H762" s="523" t="str">
        <f>VLOOKUP(MUEBLES2[[#This Row],[No. Area ]],AREAS[],2,FALSE)</f>
        <v>CONCILIACIÓN MUNICIPAL</v>
      </c>
      <c r="I762" s="506" t="str">
        <f>VLOOKUP(MUEBLES2[[#This Row],[No. Area ]],AREAS[],5,FALSE)</f>
        <v>LIC. MARTHA GARAY PÉREZ</v>
      </c>
      <c r="J762" s="506">
        <v>139</v>
      </c>
      <c r="K762" s="506" t="str">
        <f>VLOOKUP(MUEBLES2[[#This Row],[Núm. De nomina]],PERSONAL[],2,FALSE)</f>
        <v>LIC. MARTHA GARAY PÉREZ</v>
      </c>
      <c r="L762" s="523" t="str">
        <f>VLOOKUP(MUEBLES2[[#This Row],[Núm. De nomina]],PERSONAL[],3,FALSE)</f>
        <v xml:space="preserve">TITULAR </v>
      </c>
      <c r="M762" s="494" t="s">
        <v>4947</v>
      </c>
      <c r="N762" s="529" t="s">
        <v>4710</v>
      </c>
      <c r="O762" s="497" t="str">
        <f>VLOOKUP(MUEBLES2[[#This Row],[No. Del Bien ]],BIENES[],2,FALSE)</f>
        <v>VENTILADOR</v>
      </c>
      <c r="P762" s="544" t="s">
        <v>5996</v>
      </c>
      <c r="Q762" s="506" t="s">
        <v>6024</v>
      </c>
      <c r="R762" s="523" t="s">
        <v>6005</v>
      </c>
      <c r="S762" s="523">
        <v>3372</v>
      </c>
      <c r="T762" s="523"/>
      <c r="U762" s="523" t="s">
        <v>6009</v>
      </c>
      <c r="V762" s="545">
        <v>45450</v>
      </c>
      <c r="W762" s="536">
        <v>1142.5999999999999</v>
      </c>
      <c r="X762" s="537"/>
      <c r="Y762" s="536">
        <v>1142.5999999999999</v>
      </c>
      <c r="Z762" s="546"/>
      <c r="AA762" s="546"/>
      <c r="AB762" s="493"/>
      <c r="AC762" s="600"/>
    </row>
    <row r="763" spans="1:31" ht="94.5" x14ac:dyDescent="0.2">
      <c r="A763" s="694" t="str">
        <f>CONCATENATE(MUEBLES2[[#This Row],[No..]],"-",MUEBLES2[[#This Row],[No. Area ]],"-",MUEBLES2[[#This Row],[No. Del Bien ]],"-",MUEBLES2[[#This Row],[No. Consecutivo del Bien ]],"-",MUEBLES2[[#This Row],[No. de inventario]])</f>
        <v>01-16-314-020-0757</v>
      </c>
      <c r="B763" s="495"/>
      <c r="C763" s="522" t="s">
        <v>7481</v>
      </c>
      <c r="D763" s="523" t="s">
        <v>4060</v>
      </c>
      <c r="E763" s="522" t="str">
        <f>VLOOKUP(MUEBLES2[[#This Row],[No..]],EDIFICIOS[],2,FALSE)</f>
        <v>PALACIO MUNICIPAL</v>
      </c>
      <c r="F763" s="522" t="str">
        <f>VLOOKUP(MUEBLES2[[#This Row],[No..]],EDIFICIOS[],3,FALSE)</f>
        <v>PALACIO MUNICIPAL, S/N, COLONIA CENTRO</v>
      </c>
      <c r="G763" s="506" t="s">
        <v>4261</v>
      </c>
      <c r="H763" s="523" t="str">
        <f>VLOOKUP(MUEBLES2[[#This Row],[No. Area ]],AREAS[],2,FALSE)</f>
        <v xml:space="preserve">REGLAMENTOS Y ESPECTÁCULOS </v>
      </c>
      <c r="I763" s="506" t="str">
        <f>VLOOKUP(MUEBLES2[[#This Row],[No. Area ]],AREAS[],5,FALSE)</f>
        <v>LIC. ETZAEL MORENO SALVADOR</v>
      </c>
      <c r="J763" s="506">
        <v>41</v>
      </c>
      <c r="K763" s="506" t="str">
        <f>VLOOKUP(MUEBLES2[[#This Row],[Núm. De nomina]],PERSONAL[],2,FALSE)</f>
        <v>LIC. ETZAEL MORENO SALVADOR</v>
      </c>
      <c r="L763" s="523" t="str">
        <f>VLOOKUP(MUEBLES2[[#This Row],[Núm. De nomina]],PERSONAL[],3,FALSE)</f>
        <v xml:space="preserve">TITULAR </v>
      </c>
      <c r="M763" s="494" t="s">
        <v>4947</v>
      </c>
      <c r="N763" s="529" t="s">
        <v>4711</v>
      </c>
      <c r="O763" s="497" t="str">
        <f>VLOOKUP(MUEBLES2[[#This Row],[No. Del Bien ]],BIENES[],2,FALSE)</f>
        <v>VENTILADOR</v>
      </c>
      <c r="P763" s="544" t="s">
        <v>5996</v>
      </c>
      <c r="Q763" s="506" t="s">
        <v>6025</v>
      </c>
      <c r="R763" s="523" t="s">
        <v>6005</v>
      </c>
      <c r="S763" s="523">
        <v>3372</v>
      </c>
      <c r="T763" s="523"/>
      <c r="U763" s="523" t="s">
        <v>6009</v>
      </c>
      <c r="V763" s="545">
        <v>45450</v>
      </c>
      <c r="W763" s="536">
        <v>1142.5999999999999</v>
      </c>
      <c r="X763" s="537"/>
      <c r="Y763" s="536">
        <v>1142.5999999999999</v>
      </c>
      <c r="Z763" s="546"/>
      <c r="AA763" s="546"/>
      <c r="AB763" s="493"/>
      <c r="AC763" s="600"/>
    </row>
    <row r="764" spans="1:31" ht="94.5" x14ac:dyDescent="0.2">
      <c r="A764" s="694" t="str">
        <f>CONCATENATE(MUEBLES2[[#This Row],[No..]],"-",MUEBLES2[[#This Row],[No. Area ]],"-",MUEBLES2[[#This Row],[No. Del Bien ]],"-",MUEBLES2[[#This Row],[No. Consecutivo del Bien ]],"-",MUEBLES2[[#This Row],[No. de inventario]])</f>
        <v>01-16-314-021-0758</v>
      </c>
      <c r="B764" s="495"/>
      <c r="C764" s="522" t="s">
        <v>7482</v>
      </c>
      <c r="D764" s="523" t="s">
        <v>4060</v>
      </c>
      <c r="E764" s="522" t="str">
        <f>VLOOKUP(MUEBLES2[[#This Row],[No..]],EDIFICIOS[],2,FALSE)</f>
        <v>PALACIO MUNICIPAL</v>
      </c>
      <c r="F764" s="522" t="str">
        <f>VLOOKUP(MUEBLES2[[#This Row],[No..]],EDIFICIOS[],3,FALSE)</f>
        <v>PALACIO MUNICIPAL, S/N, COLONIA CENTRO</v>
      </c>
      <c r="G764" s="506" t="s">
        <v>4261</v>
      </c>
      <c r="H764" s="523" t="str">
        <f>VLOOKUP(MUEBLES2[[#This Row],[No. Area ]],AREAS[],2,FALSE)</f>
        <v xml:space="preserve">REGLAMENTOS Y ESPECTÁCULOS </v>
      </c>
      <c r="I764" s="506" t="str">
        <f>VLOOKUP(MUEBLES2[[#This Row],[No. Area ]],AREAS[],5,FALSE)</f>
        <v>LIC. ETZAEL MORENO SALVADOR</v>
      </c>
      <c r="J764" s="506">
        <v>41</v>
      </c>
      <c r="K764" s="506" t="str">
        <f>VLOOKUP(MUEBLES2[[#This Row],[Núm. De nomina]],PERSONAL[],2,FALSE)</f>
        <v>LIC. ETZAEL MORENO SALVADOR</v>
      </c>
      <c r="L764" s="523" t="str">
        <f>VLOOKUP(MUEBLES2[[#This Row],[Núm. De nomina]],PERSONAL[],3,FALSE)</f>
        <v xml:space="preserve">TITULAR </v>
      </c>
      <c r="M764" s="494" t="s">
        <v>4947</v>
      </c>
      <c r="N764" s="529" t="s">
        <v>4712</v>
      </c>
      <c r="O764" s="497" t="str">
        <f>VLOOKUP(MUEBLES2[[#This Row],[No. Del Bien ]],BIENES[],2,FALSE)</f>
        <v>VENTILADOR</v>
      </c>
      <c r="P764" s="544" t="s">
        <v>5996</v>
      </c>
      <c r="Q764" s="506" t="s">
        <v>6026</v>
      </c>
      <c r="R764" s="523" t="s">
        <v>6005</v>
      </c>
      <c r="S764" s="523">
        <v>3372</v>
      </c>
      <c r="T764" s="523"/>
      <c r="U764" s="523" t="s">
        <v>6009</v>
      </c>
      <c r="V764" s="545">
        <v>45450</v>
      </c>
      <c r="W764" s="536">
        <v>1142.5999999999999</v>
      </c>
      <c r="X764" s="537"/>
      <c r="Y764" s="536">
        <v>1142.5999999999999</v>
      </c>
      <c r="Z764" s="546"/>
      <c r="AA764" s="546"/>
      <c r="AB764" s="493"/>
      <c r="AC764" s="600"/>
    </row>
    <row r="765" spans="1:31" ht="141.75" x14ac:dyDescent="0.2">
      <c r="A765" s="694" t="str">
        <f>CONCATENATE(MUEBLES2[[#This Row],[No..]],"-",MUEBLES2[[#This Row],[No. Area ]],"-",MUEBLES2[[#This Row],[No. Del Bien ]],"-",MUEBLES2[[#This Row],[No. Consecutivo del Bien ]],"-",MUEBLES2[[#This Row],[No. de inventario]])</f>
        <v>02-38-314-022-0759</v>
      </c>
      <c r="B765" s="495"/>
      <c r="C765" s="522" t="s">
        <v>7483</v>
      </c>
      <c r="D765" s="523" t="s">
        <v>4061</v>
      </c>
      <c r="E765" s="522" t="str">
        <f>VLOOKUP(MUEBLES2[[#This Row],[No..]],EDIFICIOS[],2,FALSE)</f>
        <v>CENTRO CULTURAL</v>
      </c>
      <c r="F765" s="522" t="str">
        <f>VLOOKUP(MUEBLES2[[#This Row],[No..]],EDIFICIOS[],3,FALSE)</f>
        <v xml:space="preserve">AV. REFORMA S/N, SECCIÓN SUR, 1RA MANZANA, SANTIAGO DE ANAYA, HIDALGO </v>
      </c>
      <c r="G765" s="506" t="s">
        <v>4283</v>
      </c>
      <c r="H765" s="523" t="str">
        <f>VLOOKUP(MUEBLES2[[#This Row],[No. Area ]],AREAS[],2,FALSE)</f>
        <v xml:space="preserve">EDUCACIÓN, CULTURA, DEPORTE Y TURISMO </v>
      </c>
      <c r="I765" s="506" t="str">
        <f>VLOOKUP(MUEBLES2[[#This Row],[No. Area ]],AREAS[],5,FALSE)</f>
        <v>LIC. MARÍA DEL CARMEN AGUILAR CAMACHO</v>
      </c>
      <c r="J765" s="506">
        <v>51</v>
      </c>
      <c r="K765" s="506" t="str">
        <f>VLOOKUP(MUEBLES2[[#This Row],[Núm. De nomina]],PERSONAL[],2,FALSE)</f>
        <v>LIC. MARÍA DEL CARMEN AGUILAR CAMACHO</v>
      </c>
      <c r="L765" s="523" t="str">
        <f>VLOOKUP(MUEBLES2[[#This Row],[Núm. De nomina]],PERSONAL[],3,FALSE)</f>
        <v>TITULAR</v>
      </c>
      <c r="M765" s="494" t="s">
        <v>4947</v>
      </c>
      <c r="N765" s="529" t="s">
        <v>4713</v>
      </c>
      <c r="O765" s="497" t="str">
        <f>VLOOKUP(MUEBLES2[[#This Row],[No. Del Bien ]],BIENES[],2,FALSE)</f>
        <v>VENTILADOR</v>
      </c>
      <c r="P765" s="544" t="s">
        <v>5996</v>
      </c>
      <c r="Q765" s="506" t="s">
        <v>6027</v>
      </c>
      <c r="R765" s="523" t="s">
        <v>6005</v>
      </c>
      <c r="S765" s="523">
        <v>3372</v>
      </c>
      <c r="T765" s="523"/>
      <c r="U765" s="523" t="s">
        <v>6009</v>
      </c>
      <c r="V765" s="545">
        <v>45450</v>
      </c>
      <c r="W765" s="536">
        <v>1142.5999999999999</v>
      </c>
      <c r="X765" s="537"/>
      <c r="Y765" s="536">
        <v>1142.5999999999999</v>
      </c>
      <c r="Z765" s="546"/>
      <c r="AA765" s="546"/>
      <c r="AB765" s="493"/>
      <c r="AC765" s="600"/>
    </row>
    <row r="766" spans="1:31" ht="141.75" x14ac:dyDescent="0.2">
      <c r="A766" s="694" t="str">
        <f>CONCATENATE(MUEBLES2[[#This Row],[No..]],"-",MUEBLES2[[#This Row],[No. Area ]],"-",MUEBLES2[[#This Row],[No. Del Bien ]],"-",MUEBLES2[[#This Row],[No. Consecutivo del Bien ]],"-",MUEBLES2[[#This Row],[No. de inventario]])</f>
        <v>02-38-314-023-0760</v>
      </c>
      <c r="B766" s="495"/>
      <c r="C766" s="522" t="s">
        <v>7484</v>
      </c>
      <c r="D766" s="523" t="s">
        <v>4061</v>
      </c>
      <c r="E766" s="522" t="str">
        <f>VLOOKUP(MUEBLES2[[#This Row],[No..]],EDIFICIOS[],2,FALSE)</f>
        <v>CENTRO CULTURAL</v>
      </c>
      <c r="F766" s="522" t="str">
        <f>VLOOKUP(MUEBLES2[[#This Row],[No..]],EDIFICIOS[],3,FALSE)</f>
        <v xml:space="preserve">AV. REFORMA S/N, SECCIÓN SUR, 1RA MANZANA, SANTIAGO DE ANAYA, HIDALGO </v>
      </c>
      <c r="G766" s="506" t="s">
        <v>4283</v>
      </c>
      <c r="H766" s="523" t="str">
        <f>VLOOKUP(MUEBLES2[[#This Row],[No. Area ]],AREAS[],2,FALSE)</f>
        <v xml:space="preserve">EDUCACIÓN, CULTURA, DEPORTE Y TURISMO </v>
      </c>
      <c r="I766" s="506" t="str">
        <f>VLOOKUP(MUEBLES2[[#This Row],[No. Area ]],AREAS[],5,FALSE)</f>
        <v>LIC. MARÍA DEL CARMEN AGUILAR CAMACHO</v>
      </c>
      <c r="J766" s="506">
        <v>51</v>
      </c>
      <c r="K766" s="506" t="str">
        <f>VLOOKUP(MUEBLES2[[#This Row],[Núm. De nomina]],PERSONAL[],2,FALSE)</f>
        <v>LIC. MARÍA DEL CARMEN AGUILAR CAMACHO</v>
      </c>
      <c r="L766" s="523" t="str">
        <f>VLOOKUP(MUEBLES2[[#This Row],[Núm. De nomina]],PERSONAL[],3,FALSE)</f>
        <v>TITULAR</v>
      </c>
      <c r="M766" s="494" t="s">
        <v>4947</v>
      </c>
      <c r="N766" s="529" t="s">
        <v>4714</v>
      </c>
      <c r="O766" s="497" t="str">
        <f>VLOOKUP(MUEBLES2[[#This Row],[No. Del Bien ]],BIENES[],2,FALSE)</f>
        <v>VENTILADOR</v>
      </c>
      <c r="P766" s="544" t="s">
        <v>5996</v>
      </c>
      <c r="Q766" s="506" t="s">
        <v>6028</v>
      </c>
      <c r="R766" s="523" t="s">
        <v>6005</v>
      </c>
      <c r="S766" s="523">
        <v>3372</v>
      </c>
      <c r="T766" s="523"/>
      <c r="U766" s="523" t="s">
        <v>6009</v>
      </c>
      <c r="V766" s="545">
        <v>45450</v>
      </c>
      <c r="W766" s="536">
        <v>1142.5999999999999</v>
      </c>
      <c r="X766" s="537"/>
      <c r="Y766" s="536">
        <v>1142.5999999999999</v>
      </c>
      <c r="Z766" s="546"/>
      <c r="AA766" s="546"/>
      <c r="AB766" s="493"/>
      <c r="AC766" s="600"/>
    </row>
    <row r="767" spans="1:31" ht="110.25" x14ac:dyDescent="0.2">
      <c r="A767" s="694" t="str">
        <f>CONCATENATE(MUEBLES2[[#This Row],[No..]],"-",MUEBLES2[[#This Row],[No. Area ]],"-",MUEBLES2[[#This Row],[No. Del Bien ]],"-",MUEBLES2[[#This Row],[No. Consecutivo del Bien ]],"-",MUEBLES2[[#This Row],[No. de inventario]])</f>
        <v>01-57-314-024-0761</v>
      </c>
      <c r="B767" s="495"/>
      <c r="C767" s="522" t="s">
        <v>7485</v>
      </c>
      <c r="D767" s="523" t="s">
        <v>4060</v>
      </c>
      <c r="E767" s="522" t="str">
        <f>VLOOKUP(MUEBLES2[[#This Row],[No..]],EDIFICIOS[],2,FALSE)</f>
        <v>PALACIO MUNICIPAL</v>
      </c>
      <c r="F767" s="522" t="str">
        <f>VLOOKUP(MUEBLES2[[#This Row],[No..]],EDIFICIOS[],3,FALSE)</f>
        <v>PALACIO MUNICIPAL, S/N, COLONIA CENTRO</v>
      </c>
      <c r="G767" s="506" t="s">
        <v>4302</v>
      </c>
      <c r="H767" s="523" t="str">
        <f>VLOOKUP(MUEBLES2[[#This Row],[No. Area ]],AREAS[],2,FALSE)</f>
        <v xml:space="preserve">ÓRGANO INTERNO DE CONTROL </v>
      </c>
      <c r="I767" s="506" t="str">
        <f>VLOOKUP(MUEBLES2[[#This Row],[No. Area ]],AREAS[],5,FALSE)</f>
        <v>LIC. ELSY ODETTE GONZÁLEZ MOLINA</v>
      </c>
      <c r="J767" s="506">
        <v>109</v>
      </c>
      <c r="K767" s="506" t="str">
        <f>VLOOKUP(MUEBLES2[[#This Row],[Núm. De nomina]],PERSONAL[],2,FALSE)</f>
        <v>LIC. ELSY ODETTE GONZÁLEZ MOLINA</v>
      </c>
      <c r="L767" s="523" t="str">
        <f>VLOOKUP(MUEBLES2[[#This Row],[Núm. De nomina]],PERSONAL[],3,FALSE)</f>
        <v>TITULAR</v>
      </c>
      <c r="M767" s="494" t="s">
        <v>4947</v>
      </c>
      <c r="N767" s="529" t="s">
        <v>4715</v>
      </c>
      <c r="O767" s="497" t="str">
        <f>VLOOKUP(MUEBLES2[[#This Row],[No. Del Bien ]],BIENES[],2,FALSE)</f>
        <v>VENTILADOR</v>
      </c>
      <c r="P767" s="544" t="s">
        <v>5996</v>
      </c>
      <c r="Q767" s="506" t="s">
        <v>6029</v>
      </c>
      <c r="R767" s="523" t="s">
        <v>6005</v>
      </c>
      <c r="S767" s="523">
        <v>3372</v>
      </c>
      <c r="T767" s="523"/>
      <c r="U767" s="523" t="s">
        <v>6009</v>
      </c>
      <c r="V767" s="545">
        <v>45450</v>
      </c>
      <c r="W767" s="536">
        <v>1142.5999999999999</v>
      </c>
      <c r="X767" s="537"/>
      <c r="Y767" s="536">
        <v>1142.5999999999999</v>
      </c>
      <c r="Z767" s="546"/>
      <c r="AA767" s="546"/>
      <c r="AB767" s="493"/>
      <c r="AC767" s="600"/>
    </row>
    <row r="768" spans="1:31" ht="63" x14ac:dyDescent="0.2">
      <c r="A768" s="694" t="str">
        <f>CONCATENATE(MUEBLES2[[#This Row],[No..]],"-",MUEBLES2[[#This Row],[No. Area ]],"-",MUEBLES2[[#This Row],[No. Del Bien ]],"-",MUEBLES2[[#This Row],[No. Consecutivo del Bien ]],"-",MUEBLES2[[#This Row],[No. de inventario]])</f>
        <v>01-23-314-025-0762</v>
      </c>
      <c r="B768" s="495"/>
      <c r="C768" s="522" t="s">
        <v>7486</v>
      </c>
      <c r="D768" s="523" t="s">
        <v>4060</v>
      </c>
      <c r="E768" s="522" t="str">
        <f>VLOOKUP(MUEBLES2[[#This Row],[No..]],EDIFICIOS[],2,FALSE)</f>
        <v>PALACIO MUNICIPAL</v>
      </c>
      <c r="F768" s="522" t="str">
        <f>VLOOKUP(MUEBLES2[[#This Row],[No..]],EDIFICIOS[],3,FALSE)</f>
        <v>PALACIO MUNICIPAL, S/N, COLONIA CENTRO</v>
      </c>
      <c r="G768" s="506" t="s">
        <v>4268</v>
      </c>
      <c r="H768" s="523" t="str">
        <f>VLOOKUP(MUEBLES2[[#This Row],[No. Area ]],AREAS[],2,FALSE)</f>
        <v>CATASTRO</v>
      </c>
      <c r="I768" s="506" t="str">
        <f>VLOOKUP(MUEBLES2[[#This Row],[No. Area ]],AREAS[],5,FALSE)</f>
        <v>ING. LEONEL GARCÍA CADENA</v>
      </c>
      <c r="J768" s="506">
        <v>38</v>
      </c>
      <c r="K768" s="506" t="str">
        <f>VLOOKUP(MUEBLES2[[#This Row],[Núm. De nomina]],PERSONAL[],2,FALSE)</f>
        <v>ING. LEONEL GARCÍA CADENA</v>
      </c>
      <c r="L768" s="523" t="str">
        <f>VLOOKUP(MUEBLES2[[#This Row],[Núm. De nomina]],PERSONAL[],3,FALSE)</f>
        <v>TITULAR</v>
      </c>
      <c r="M768" s="494" t="s">
        <v>4947</v>
      </c>
      <c r="N768" s="529" t="s">
        <v>4716</v>
      </c>
      <c r="O768" s="497" t="str">
        <f>VLOOKUP(MUEBLES2[[#This Row],[No. Del Bien ]],BIENES[],2,FALSE)</f>
        <v>VENTILADOR</v>
      </c>
      <c r="P768" s="544" t="s">
        <v>5996</v>
      </c>
      <c r="Q768" s="506" t="s">
        <v>6030</v>
      </c>
      <c r="R768" s="523" t="s">
        <v>6005</v>
      </c>
      <c r="S768" s="523">
        <v>3372</v>
      </c>
      <c r="T768" s="523"/>
      <c r="U768" s="523" t="s">
        <v>6009</v>
      </c>
      <c r="V768" s="545">
        <v>45450</v>
      </c>
      <c r="W768" s="536">
        <v>1142.5999999999999</v>
      </c>
      <c r="X768" s="537"/>
      <c r="Y768" s="536">
        <v>1142.5999999999999</v>
      </c>
      <c r="Z768" s="546"/>
      <c r="AA768" s="546"/>
      <c r="AB768" s="493"/>
      <c r="AC768" s="600"/>
    </row>
    <row r="769" spans="1:29" ht="94.5" x14ac:dyDescent="0.2">
      <c r="A769" s="694" t="str">
        <f>CONCATENATE(MUEBLES2[[#This Row],[No..]],"-",MUEBLES2[[#This Row],[No. Area ]],"-",MUEBLES2[[#This Row],[No. Del Bien ]],"-",MUEBLES2[[#This Row],[No. Consecutivo del Bien ]],"-",MUEBLES2[[#This Row],[No. de inventario]])</f>
        <v>01-14-314-026-0763</v>
      </c>
      <c r="B769" s="495"/>
      <c r="C769" s="522" t="s">
        <v>7487</v>
      </c>
      <c r="D769" s="523" t="s">
        <v>4060</v>
      </c>
      <c r="E769" s="522" t="str">
        <f>VLOOKUP(MUEBLES2[[#This Row],[No..]],EDIFICIOS[],2,FALSE)</f>
        <v>PALACIO MUNICIPAL</v>
      </c>
      <c r="F769" s="522" t="str">
        <f>VLOOKUP(MUEBLES2[[#This Row],[No..]],EDIFICIOS[],3,FALSE)</f>
        <v>PALACIO MUNICIPAL, S/N, COLONIA CENTRO</v>
      </c>
      <c r="G769" s="506" t="s">
        <v>4259</v>
      </c>
      <c r="H769" s="523" t="str">
        <f>VLOOKUP(MUEBLES2[[#This Row],[No. Area ]],AREAS[],2,FALSE)</f>
        <v>ADMINISTRACIÓN MUNICIPAL</v>
      </c>
      <c r="I769" s="506" t="str">
        <f>VLOOKUP(MUEBLES2[[#This Row],[No. Area ]],AREAS[],5,FALSE)</f>
        <v>C. DAVID PÉREZ ALONSO</v>
      </c>
      <c r="J769" s="506">
        <v>151</v>
      </c>
      <c r="K769" s="506" t="str">
        <f>VLOOKUP(MUEBLES2[[#This Row],[Núm. De nomina]],PERSONAL[],2,FALSE)</f>
        <v>C. DAVID PÉREZ ALONSO</v>
      </c>
      <c r="L769" s="523" t="str">
        <f>VLOOKUP(MUEBLES2[[#This Row],[Núm. De nomina]],PERSONAL[],3,FALSE)</f>
        <v xml:space="preserve">TITULAR </v>
      </c>
      <c r="M769" s="494" t="s">
        <v>4947</v>
      </c>
      <c r="N769" s="529" t="s">
        <v>4717</v>
      </c>
      <c r="O769" s="497" t="str">
        <f>VLOOKUP(MUEBLES2[[#This Row],[No. Del Bien ]],BIENES[],2,FALSE)</f>
        <v>VENTILADOR</v>
      </c>
      <c r="P769" s="544" t="s">
        <v>5996</v>
      </c>
      <c r="Q769" s="506" t="s">
        <v>6031</v>
      </c>
      <c r="R769" s="523" t="s">
        <v>6005</v>
      </c>
      <c r="S769" s="523">
        <v>3372</v>
      </c>
      <c r="T769" s="523"/>
      <c r="U769" s="523" t="s">
        <v>6009</v>
      </c>
      <c r="V769" s="545">
        <v>45450</v>
      </c>
      <c r="W769" s="536">
        <v>1142.5999999999999</v>
      </c>
      <c r="X769" s="537"/>
      <c r="Y769" s="536">
        <v>1142.5999999999999</v>
      </c>
      <c r="Z769" s="546"/>
      <c r="AA769" s="546"/>
      <c r="AB769" s="493"/>
      <c r="AC769" s="600"/>
    </row>
    <row r="770" spans="1:29" ht="94.5" x14ac:dyDescent="0.2">
      <c r="A770" s="694" t="str">
        <f>CONCATENATE(MUEBLES2[[#This Row],[No..]],"-",MUEBLES2[[#This Row],[No. Area ]],"-",MUEBLES2[[#This Row],[No. Del Bien ]],"-",MUEBLES2[[#This Row],[No. Consecutivo del Bien ]],"-",MUEBLES2[[#This Row],[No. de inventario]])</f>
        <v>01-14-314-027-0764</v>
      </c>
      <c r="B770" s="495"/>
      <c r="C770" s="522" t="s">
        <v>7488</v>
      </c>
      <c r="D770" s="523" t="s">
        <v>4060</v>
      </c>
      <c r="E770" s="522" t="str">
        <f>VLOOKUP(MUEBLES2[[#This Row],[No..]],EDIFICIOS[],2,FALSE)</f>
        <v>PALACIO MUNICIPAL</v>
      </c>
      <c r="F770" s="522" t="str">
        <f>VLOOKUP(MUEBLES2[[#This Row],[No..]],EDIFICIOS[],3,FALSE)</f>
        <v>PALACIO MUNICIPAL, S/N, COLONIA CENTRO</v>
      </c>
      <c r="G770" s="506" t="s">
        <v>4259</v>
      </c>
      <c r="H770" s="523" t="str">
        <f>VLOOKUP(MUEBLES2[[#This Row],[No. Area ]],AREAS[],2,FALSE)</f>
        <v>ADMINISTRACIÓN MUNICIPAL</v>
      </c>
      <c r="I770" s="506" t="str">
        <f>VLOOKUP(MUEBLES2[[#This Row],[No. Area ]],AREAS[],5,FALSE)</f>
        <v>C. DAVID PÉREZ ALONSO</v>
      </c>
      <c r="J770" s="506">
        <v>151</v>
      </c>
      <c r="K770" s="506" t="str">
        <f>VLOOKUP(MUEBLES2[[#This Row],[Núm. De nomina]],PERSONAL[],2,FALSE)</f>
        <v>C. DAVID PÉREZ ALONSO</v>
      </c>
      <c r="L770" s="523" t="str">
        <f>VLOOKUP(MUEBLES2[[#This Row],[Núm. De nomina]],PERSONAL[],3,FALSE)</f>
        <v xml:space="preserve">TITULAR </v>
      </c>
      <c r="M770" s="494" t="s">
        <v>4947</v>
      </c>
      <c r="N770" s="529" t="s">
        <v>4718</v>
      </c>
      <c r="O770" s="497" t="str">
        <f>VLOOKUP(MUEBLES2[[#This Row],[No. Del Bien ]],BIENES[],2,FALSE)</f>
        <v>VENTILADOR</v>
      </c>
      <c r="P770" s="544" t="s">
        <v>5996</v>
      </c>
      <c r="Q770" s="506" t="s">
        <v>6032</v>
      </c>
      <c r="R770" s="523" t="s">
        <v>6005</v>
      </c>
      <c r="S770" s="523">
        <v>3372</v>
      </c>
      <c r="T770" s="523"/>
      <c r="U770" s="523" t="s">
        <v>6009</v>
      </c>
      <c r="V770" s="545">
        <v>45450</v>
      </c>
      <c r="W770" s="536">
        <v>1142.5999999999999</v>
      </c>
      <c r="X770" s="537"/>
      <c r="Y770" s="536">
        <v>1142.5999999999999</v>
      </c>
      <c r="Z770" s="546"/>
      <c r="AA770" s="546"/>
      <c r="AB770" s="493"/>
      <c r="AC770" s="600"/>
    </row>
    <row r="771" spans="1:29" ht="94.5" x14ac:dyDescent="0.2">
      <c r="A771" s="694" t="str">
        <f>CONCATENATE(MUEBLES2[[#This Row],[No..]],"-",MUEBLES2[[#This Row],[No. Area ]],"-",MUEBLES2[[#This Row],[No. Del Bien ]],"-",MUEBLES2[[#This Row],[No. Consecutivo del Bien ]],"-",MUEBLES2[[#This Row],[No. de inventario]])</f>
        <v>01-14-314-028-0765</v>
      </c>
      <c r="B771" s="495"/>
      <c r="C771" s="522" t="s">
        <v>7489</v>
      </c>
      <c r="D771" s="523" t="s">
        <v>4060</v>
      </c>
      <c r="E771" s="522" t="str">
        <f>VLOOKUP(MUEBLES2[[#This Row],[No..]],EDIFICIOS[],2,FALSE)</f>
        <v>PALACIO MUNICIPAL</v>
      </c>
      <c r="F771" s="522" t="str">
        <f>VLOOKUP(MUEBLES2[[#This Row],[No..]],EDIFICIOS[],3,FALSE)</f>
        <v>PALACIO MUNICIPAL, S/N, COLONIA CENTRO</v>
      </c>
      <c r="G771" s="506" t="s">
        <v>4259</v>
      </c>
      <c r="H771" s="523" t="str">
        <f>VLOOKUP(MUEBLES2[[#This Row],[No. Area ]],AREAS[],2,FALSE)</f>
        <v>ADMINISTRACIÓN MUNICIPAL</v>
      </c>
      <c r="I771" s="506" t="str">
        <f>VLOOKUP(MUEBLES2[[#This Row],[No. Area ]],AREAS[],5,FALSE)</f>
        <v>C. DAVID PÉREZ ALONSO</v>
      </c>
      <c r="J771" s="506">
        <v>151</v>
      </c>
      <c r="K771" s="506" t="str">
        <f>VLOOKUP(MUEBLES2[[#This Row],[Núm. De nomina]],PERSONAL[],2,FALSE)</f>
        <v>C. DAVID PÉREZ ALONSO</v>
      </c>
      <c r="L771" s="523" t="str">
        <f>VLOOKUP(MUEBLES2[[#This Row],[Núm. De nomina]],PERSONAL[],3,FALSE)</f>
        <v xml:space="preserve">TITULAR </v>
      </c>
      <c r="M771" s="494" t="s">
        <v>4947</v>
      </c>
      <c r="N771" s="529" t="s">
        <v>4719</v>
      </c>
      <c r="O771" s="497" t="str">
        <f>VLOOKUP(MUEBLES2[[#This Row],[No. Del Bien ]],BIENES[],2,FALSE)</f>
        <v>VENTILADOR</v>
      </c>
      <c r="P771" s="544" t="s">
        <v>5996</v>
      </c>
      <c r="Q771" s="506" t="s">
        <v>6033</v>
      </c>
      <c r="R771" s="523" t="s">
        <v>6005</v>
      </c>
      <c r="S771" s="523">
        <v>3372</v>
      </c>
      <c r="T771" s="523"/>
      <c r="U771" s="523" t="s">
        <v>6009</v>
      </c>
      <c r="V771" s="545">
        <v>45450</v>
      </c>
      <c r="W771" s="536">
        <v>1142.5999999999999</v>
      </c>
      <c r="X771" s="537"/>
      <c r="Y771" s="536">
        <v>1142.5999999999999</v>
      </c>
      <c r="Z771" s="546"/>
      <c r="AA771" s="546"/>
      <c r="AB771" s="493"/>
      <c r="AC771" s="600"/>
    </row>
    <row r="772" spans="1:29" ht="63" x14ac:dyDescent="0.2">
      <c r="A772" s="694" t="str">
        <f>CONCATENATE(MUEBLES2[[#This Row],[No..]],"-",MUEBLES2[[#This Row],[No. Area ]],"-",MUEBLES2[[#This Row],[No. Del Bien ]],"-",MUEBLES2[[#This Row],[No. Consecutivo del Bien ]],"-",MUEBLES2[[#This Row],[No. de inventario]])</f>
        <v>01-15-314-029-0766</v>
      </c>
      <c r="B772" s="495"/>
      <c r="C772" s="522" t="s">
        <v>7490</v>
      </c>
      <c r="D772" s="523" t="s">
        <v>4060</v>
      </c>
      <c r="E772" s="522" t="str">
        <f>VLOOKUP(MUEBLES2[[#This Row],[No..]],EDIFICIOS[],2,FALSE)</f>
        <v>PALACIO MUNICIPAL</v>
      </c>
      <c r="F772" s="522" t="str">
        <f>VLOOKUP(MUEBLES2[[#This Row],[No..]],EDIFICIOS[],3,FALSE)</f>
        <v>PALACIO MUNICIPAL, S/N, COLONIA CENTRO</v>
      </c>
      <c r="G772" s="506" t="s">
        <v>4260</v>
      </c>
      <c r="H772" s="523" t="str">
        <f>VLOOKUP(MUEBLES2[[#This Row],[No. Area ]],AREAS[],2,FALSE)</f>
        <v>RECURSOS HUMANOS</v>
      </c>
      <c r="I772" s="506" t="str">
        <f>VLOOKUP(MUEBLES2[[#This Row],[No. Area ]],AREAS[],5,FALSE)</f>
        <v>LIC. CHRISTEL MORENO MARTÍNEZ</v>
      </c>
      <c r="J772" s="506">
        <v>158</v>
      </c>
      <c r="K772" s="506" t="str">
        <f>VLOOKUP(MUEBLES2[[#This Row],[Núm. De nomina]],PERSONAL[],2,FALSE)</f>
        <v>LIC. CHRISTEL MORENO MARTÍNEZ</v>
      </c>
      <c r="L772" s="523" t="str">
        <f>VLOOKUP(MUEBLES2[[#This Row],[Núm. De nomina]],PERSONAL[],3,FALSE)</f>
        <v>TITULAR</v>
      </c>
      <c r="M772" s="494" t="s">
        <v>4947</v>
      </c>
      <c r="N772" s="529" t="s">
        <v>4720</v>
      </c>
      <c r="O772" s="497" t="str">
        <f>VLOOKUP(MUEBLES2[[#This Row],[No. Del Bien ]],BIENES[],2,FALSE)</f>
        <v>VENTILADOR</v>
      </c>
      <c r="P772" s="544" t="s">
        <v>5996</v>
      </c>
      <c r="Q772" s="506" t="s">
        <v>6034</v>
      </c>
      <c r="R772" s="523" t="s">
        <v>6005</v>
      </c>
      <c r="S772" s="523">
        <v>3372</v>
      </c>
      <c r="T772" s="523"/>
      <c r="U772" s="523" t="s">
        <v>6009</v>
      </c>
      <c r="V772" s="545">
        <v>45450</v>
      </c>
      <c r="W772" s="536">
        <v>1142.5999999999999</v>
      </c>
      <c r="X772" s="537"/>
      <c r="Y772" s="536">
        <v>1142.5999999999999</v>
      </c>
      <c r="Z772" s="546"/>
      <c r="AA772" s="546"/>
      <c r="AB772" s="493"/>
      <c r="AC772" s="600"/>
    </row>
    <row r="773" spans="1:29" ht="141.75" x14ac:dyDescent="0.2">
      <c r="A773" s="694" t="str">
        <f>CONCATENATE(MUEBLES2[[#This Row],[No..]],"-",MUEBLES2[[#This Row],[No. Area ]],"-",MUEBLES2[[#This Row],[No. Del Bien ]],"-",MUEBLES2[[#This Row],[No. Consecutivo del Bien ]],"-",MUEBLES2[[#This Row],[No. de inventario]])</f>
        <v>01-36-314-030-0767</v>
      </c>
      <c r="B773" s="495"/>
      <c r="C773" s="522" t="s">
        <v>7491</v>
      </c>
      <c r="D773" s="523" t="s">
        <v>4060</v>
      </c>
      <c r="E773" s="522" t="str">
        <f>VLOOKUP(MUEBLES2[[#This Row],[No..]],EDIFICIOS[],2,FALSE)</f>
        <v>PALACIO MUNICIPAL</v>
      </c>
      <c r="F773" s="522" t="str">
        <f>VLOOKUP(MUEBLES2[[#This Row],[No..]],EDIFICIOS[],3,FALSE)</f>
        <v>PALACIO MUNICIPAL, S/N, COLONIA CENTRO</v>
      </c>
      <c r="G773" s="506" t="s">
        <v>4281</v>
      </c>
      <c r="H773" s="523" t="str">
        <f>VLOOKUP(MUEBLES2[[#This Row],[No. Area ]],AREAS[],2,FALSE)</f>
        <v>DESARROLLO AGROPECUARIO Y ECOLOGÍA</v>
      </c>
      <c r="I773" s="506" t="str">
        <f>VLOOKUP(MUEBLES2[[#This Row],[No. Area ]],AREAS[],5,FALSE)</f>
        <v>MVZ. FRANCISCO JAVIER GÓMEZ REYES</v>
      </c>
      <c r="J773" s="506">
        <v>58</v>
      </c>
      <c r="K773" s="506" t="str">
        <f>VLOOKUP(MUEBLES2[[#This Row],[Núm. De nomina]],PERSONAL[],2,FALSE)</f>
        <v>MVZ. FRANCISCO JAVIER GÓMEZ REYES</v>
      </c>
      <c r="L773" s="523" t="str">
        <f>VLOOKUP(MUEBLES2[[#This Row],[Núm. De nomina]],PERSONAL[],3,FALSE)</f>
        <v>AUXILIAR</v>
      </c>
      <c r="M773" s="494" t="s">
        <v>4947</v>
      </c>
      <c r="N773" s="529" t="s">
        <v>4721</v>
      </c>
      <c r="O773" s="497" t="str">
        <f>VLOOKUP(MUEBLES2[[#This Row],[No. Del Bien ]],BIENES[],2,FALSE)</f>
        <v>VENTILADOR</v>
      </c>
      <c r="P773" s="544" t="s">
        <v>5996</v>
      </c>
      <c r="Q773" s="506" t="s">
        <v>6035</v>
      </c>
      <c r="R773" s="523" t="s">
        <v>6005</v>
      </c>
      <c r="S773" s="523">
        <v>3372</v>
      </c>
      <c r="T773" s="523"/>
      <c r="U773" s="523" t="s">
        <v>6009</v>
      </c>
      <c r="V773" s="545">
        <v>45450</v>
      </c>
      <c r="W773" s="536">
        <v>1142.5999999999999</v>
      </c>
      <c r="X773" s="537"/>
      <c r="Y773" s="536">
        <v>1142.5999999999999</v>
      </c>
      <c r="Z773" s="546"/>
      <c r="AA773" s="546"/>
      <c r="AB773" s="493"/>
      <c r="AC773" s="600"/>
    </row>
    <row r="774" spans="1:29" ht="141.75" x14ac:dyDescent="0.2">
      <c r="A774" s="694" t="str">
        <f>CONCATENATE(MUEBLES2[[#This Row],[No..]],"-",MUEBLES2[[#This Row],[No. Area ]],"-",MUEBLES2[[#This Row],[No. Del Bien ]],"-",MUEBLES2[[#This Row],[No. Consecutivo del Bien ]],"-",MUEBLES2[[#This Row],[No. de inventario]])</f>
        <v>01-36-314-031-0768</v>
      </c>
      <c r="B774" s="495"/>
      <c r="C774" s="522" t="s">
        <v>7492</v>
      </c>
      <c r="D774" s="523" t="s">
        <v>4060</v>
      </c>
      <c r="E774" s="522" t="str">
        <f>VLOOKUP(MUEBLES2[[#This Row],[No..]],EDIFICIOS[],2,FALSE)</f>
        <v>PALACIO MUNICIPAL</v>
      </c>
      <c r="F774" s="522" t="str">
        <f>VLOOKUP(MUEBLES2[[#This Row],[No..]],EDIFICIOS[],3,FALSE)</f>
        <v>PALACIO MUNICIPAL, S/N, COLONIA CENTRO</v>
      </c>
      <c r="G774" s="506" t="s">
        <v>4281</v>
      </c>
      <c r="H774" s="523" t="str">
        <f>VLOOKUP(MUEBLES2[[#This Row],[No. Area ]],AREAS[],2,FALSE)</f>
        <v>DESARROLLO AGROPECUARIO Y ECOLOGÍA</v>
      </c>
      <c r="I774" s="506" t="str">
        <f>VLOOKUP(MUEBLES2[[#This Row],[No. Area ]],AREAS[],5,FALSE)</f>
        <v>MVZ. FRANCISCO JAVIER GÓMEZ REYES</v>
      </c>
      <c r="J774" s="506">
        <v>58</v>
      </c>
      <c r="K774" s="506" t="str">
        <f>VLOOKUP(MUEBLES2[[#This Row],[Núm. De nomina]],PERSONAL[],2,FALSE)</f>
        <v>MVZ. FRANCISCO JAVIER GÓMEZ REYES</v>
      </c>
      <c r="L774" s="523" t="str">
        <f>VLOOKUP(MUEBLES2[[#This Row],[Núm. De nomina]],PERSONAL[],3,FALSE)</f>
        <v>AUXILIAR</v>
      </c>
      <c r="M774" s="494" t="s">
        <v>4947</v>
      </c>
      <c r="N774" s="529" t="s">
        <v>4722</v>
      </c>
      <c r="O774" s="497" t="str">
        <f>VLOOKUP(MUEBLES2[[#This Row],[No. Del Bien ]],BIENES[],2,FALSE)</f>
        <v>VENTILADOR</v>
      </c>
      <c r="P774" s="544" t="s">
        <v>5996</v>
      </c>
      <c r="Q774" s="506" t="s">
        <v>6036</v>
      </c>
      <c r="R774" s="523" t="s">
        <v>6005</v>
      </c>
      <c r="S774" s="523">
        <v>3372</v>
      </c>
      <c r="T774" s="523"/>
      <c r="U774" s="523" t="s">
        <v>6009</v>
      </c>
      <c r="V774" s="545">
        <v>45450</v>
      </c>
      <c r="W774" s="536">
        <v>1142.5999999999999</v>
      </c>
      <c r="X774" s="537"/>
      <c r="Y774" s="536">
        <v>1142.5999999999999</v>
      </c>
      <c r="Z774" s="546"/>
      <c r="AA774" s="546"/>
      <c r="AB774" s="493"/>
      <c r="AC774" s="600"/>
    </row>
    <row r="775" spans="1:29" ht="189" x14ac:dyDescent="0.2">
      <c r="A775" s="694" t="str">
        <f>CONCATENATE(MUEBLES2[[#This Row],[No..]],"-",MUEBLES2[[#This Row],[No. Area ]],"-",MUEBLES2[[#This Row],[No. Del Bien ]],"-",MUEBLES2[[#This Row],[No. Consecutivo del Bien ]],"-",MUEBLES2[[#This Row],[No. de inventario]])</f>
        <v>04-46-314-032-0769</v>
      </c>
      <c r="B775" s="495"/>
      <c r="C775" s="522" t="s">
        <v>7493</v>
      </c>
      <c r="D775" s="523" t="s">
        <v>2074</v>
      </c>
      <c r="E775" s="522" t="str">
        <f>VLOOKUP(MUEBLES2[[#This Row],[No..]],EDIFICIOS[],2,FALSE)</f>
        <v xml:space="preserve">PROTECCION CIVIL </v>
      </c>
      <c r="F775" s="522" t="str">
        <f>VLOOKUP(MUEBLES2[[#This Row],[No..]],EDIFICIOS[],3,FALSE)</f>
        <v>AV. REFORMA S/N, SECCIÓN NORTE, MANZANA 2, SANTIAGO DE ANAYA, HIDALGO</v>
      </c>
      <c r="G775" s="506" t="s">
        <v>4291</v>
      </c>
      <c r="H775" s="523" t="str">
        <f>VLOOKUP(MUEBLES2[[#This Row],[No. Area ]],AREAS[],2,FALSE)</f>
        <v>PROTECCIÓN CÍVIL, BOMBEROS Y GESTIÓN DE RIESGOS</v>
      </c>
      <c r="I775" s="506" t="str">
        <f>VLOOKUP(MUEBLES2[[#This Row],[No. Area ]],AREAS[],5,FALSE)</f>
        <v>CMDTE. JOSÉ JUAN GARCÍA CORTES</v>
      </c>
      <c r="J775" s="506" t="s">
        <v>4062</v>
      </c>
      <c r="K775" s="506" t="str">
        <f>VLOOKUP(MUEBLES2[[#This Row],[Núm. De nomina]],PERSONAL[],2,FALSE)</f>
        <v>CMDTE. JOSÉ JUAN GARCÍA CORTES</v>
      </c>
      <c r="L775" s="523" t="str">
        <f>VLOOKUP(MUEBLES2[[#This Row],[Núm. De nomina]],PERSONAL[],3,FALSE)</f>
        <v>TITULAR</v>
      </c>
      <c r="M775" s="494" t="s">
        <v>4947</v>
      </c>
      <c r="N775" s="529" t="s">
        <v>4723</v>
      </c>
      <c r="O775" s="497" t="str">
        <f>VLOOKUP(MUEBLES2[[#This Row],[No. Del Bien ]],BIENES[],2,FALSE)</f>
        <v>VENTILADOR</v>
      </c>
      <c r="P775" s="544" t="s">
        <v>5996</v>
      </c>
      <c r="Q775" s="506" t="s">
        <v>6037</v>
      </c>
      <c r="R775" s="523" t="s">
        <v>6005</v>
      </c>
      <c r="S775" s="523">
        <v>3372</v>
      </c>
      <c r="T775" s="523"/>
      <c r="U775" s="523" t="s">
        <v>6009</v>
      </c>
      <c r="V775" s="545">
        <v>45450</v>
      </c>
      <c r="W775" s="536">
        <v>1142.5999999999999</v>
      </c>
      <c r="X775" s="537"/>
      <c r="Y775" s="536">
        <v>1142.5999999999999</v>
      </c>
      <c r="Z775" s="546"/>
      <c r="AA775" s="546"/>
      <c r="AB775" s="493"/>
      <c r="AC775" s="600"/>
    </row>
    <row r="776" spans="1:29" ht="189" x14ac:dyDescent="0.2">
      <c r="A776" s="694" t="str">
        <f>CONCATENATE(MUEBLES2[[#This Row],[No..]],"-",MUEBLES2[[#This Row],[No. Area ]],"-",MUEBLES2[[#This Row],[No. Del Bien ]],"-",MUEBLES2[[#This Row],[No. Consecutivo del Bien ]],"-",MUEBLES2[[#This Row],[No. de inventario]])</f>
        <v>04-46-314-033-0770</v>
      </c>
      <c r="B776" s="495"/>
      <c r="C776" s="522" t="s">
        <v>7494</v>
      </c>
      <c r="D776" s="523" t="s">
        <v>2074</v>
      </c>
      <c r="E776" s="522" t="str">
        <f>VLOOKUP(MUEBLES2[[#This Row],[No..]],EDIFICIOS[],2,FALSE)</f>
        <v xml:space="preserve">PROTECCION CIVIL </v>
      </c>
      <c r="F776" s="522" t="str">
        <f>VLOOKUP(MUEBLES2[[#This Row],[No..]],EDIFICIOS[],3,FALSE)</f>
        <v>AV. REFORMA S/N, SECCIÓN NORTE, MANZANA 2, SANTIAGO DE ANAYA, HIDALGO</v>
      </c>
      <c r="G776" s="506" t="s">
        <v>4291</v>
      </c>
      <c r="H776" s="523" t="str">
        <f>VLOOKUP(MUEBLES2[[#This Row],[No. Area ]],AREAS[],2,FALSE)</f>
        <v>PROTECCIÓN CÍVIL, BOMBEROS Y GESTIÓN DE RIESGOS</v>
      </c>
      <c r="I776" s="506" t="str">
        <f>VLOOKUP(MUEBLES2[[#This Row],[No. Area ]],AREAS[],5,FALSE)</f>
        <v>CMDTE. JOSÉ JUAN GARCÍA CORTES</v>
      </c>
      <c r="J776" s="506" t="s">
        <v>4062</v>
      </c>
      <c r="K776" s="506" t="str">
        <f>VLOOKUP(MUEBLES2[[#This Row],[Núm. De nomina]],PERSONAL[],2,FALSE)</f>
        <v>CMDTE. JOSÉ JUAN GARCÍA CORTES</v>
      </c>
      <c r="L776" s="523" t="str">
        <f>VLOOKUP(MUEBLES2[[#This Row],[Núm. De nomina]],PERSONAL[],3,FALSE)</f>
        <v>TITULAR</v>
      </c>
      <c r="M776" s="494" t="s">
        <v>4947</v>
      </c>
      <c r="N776" s="529" t="s">
        <v>4724</v>
      </c>
      <c r="O776" s="497" t="str">
        <f>VLOOKUP(MUEBLES2[[#This Row],[No. Del Bien ]],BIENES[],2,FALSE)</f>
        <v>VENTILADOR</v>
      </c>
      <c r="P776" s="544" t="s">
        <v>5996</v>
      </c>
      <c r="Q776" s="506" t="s">
        <v>6038</v>
      </c>
      <c r="R776" s="523" t="s">
        <v>6005</v>
      </c>
      <c r="S776" s="523">
        <v>3372</v>
      </c>
      <c r="T776" s="523"/>
      <c r="U776" s="523" t="s">
        <v>6009</v>
      </c>
      <c r="V776" s="545">
        <v>45450</v>
      </c>
      <c r="W776" s="536">
        <v>1142.5999999999999</v>
      </c>
      <c r="X776" s="537"/>
      <c r="Y776" s="536">
        <v>1142.5999999999999</v>
      </c>
      <c r="Z776" s="546"/>
      <c r="AA776" s="546"/>
      <c r="AB776" s="493"/>
      <c r="AC776" s="600"/>
    </row>
    <row r="777" spans="1:29" ht="157.5" x14ac:dyDescent="0.2">
      <c r="A777" s="694" t="str">
        <f>CONCATENATE(MUEBLES2[[#This Row],[No..]],"-",MUEBLES2[[#This Row],[No. Area ]],"-",MUEBLES2[[#This Row],[No. Del Bien ]],"-",MUEBLES2[[#This Row],[No. Consecutivo del Bien ]],"-",MUEBLES2[[#This Row],[No. de inventario]])</f>
        <v>01-18-314-034-0771</v>
      </c>
      <c r="B777" s="495"/>
      <c r="C777" s="522" t="s">
        <v>7495</v>
      </c>
      <c r="D777" s="523" t="s">
        <v>4060</v>
      </c>
      <c r="E777" s="522" t="str">
        <f>VLOOKUP(MUEBLES2[[#This Row],[No..]],EDIFICIOS[],2,FALSE)</f>
        <v>PALACIO MUNICIPAL</v>
      </c>
      <c r="F777" s="522" t="str">
        <f>VLOOKUP(MUEBLES2[[#This Row],[No..]],EDIFICIOS[],3,FALSE)</f>
        <v>PALACIO MUNICIPAL, S/N, COLONIA CENTRO</v>
      </c>
      <c r="G777" s="506" t="s">
        <v>4263</v>
      </c>
      <c r="H777" s="523" t="str">
        <f>VLOOKUP(MUEBLES2[[#This Row],[No. Area ]],AREAS[],2,FALSE)</f>
        <v>OBRAS PÚBLICAS Y ORDENAMIENTO URBANO</v>
      </c>
      <c r="I777" s="506" t="str">
        <f>VLOOKUP(MUEBLES2[[#This Row],[No. Area ]],AREAS[],5,FALSE)</f>
        <v>ING. ZOILA PÉREZ MEJÍA</v>
      </c>
      <c r="J777" s="506">
        <v>164</v>
      </c>
      <c r="K777" s="506" t="str">
        <f>VLOOKUP(MUEBLES2[[#This Row],[Núm. De nomina]],PERSONAL[],2,FALSE)</f>
        <v>ING. ZOILA PÉREZ MEJÍA</v>
      </c>
      <c r="L777" s="523" t="str">
        <f>VLOOKUP(MUEBLES2[[#This Row],[Núm. De nomina]],PERSONAL[],3,FALSE)</f>
        <v>TITULAR</v>
      </c>
      <c r="M777" s="494" t="s">
        <v>4947</v>
      </c>
      <c r="N777" s="529" t="s">
        <v>4725</v>
      </c>
      <c r="O777" s="497" t="str">
        <f>VLOOKUP(MUEBLES2[[#This Row],[No. Del Bien ]],BIENES[],2,FALSE)</f>
        <v>VENTILADOR</v>
      </c>
      <c r="P777" s="544" t="s">
        <v>5996</v>
      </c>
      <c r="Q777" s="506" t="s">
        <v>6039</v>
      </c>
      <c r="R777" s="523" t="s">
        <v>6005</v>
      </c>
      <c r="S777" s="523">
        <v>3372</v>
      </c>
      <c r="T777" s="523"/>
      <c r="U777" s="523" t="s">
        <v>6009</v>
      </c>
      <c r="V777" s="545">
        <v>45450</v>
      </c>
      <c r="W777" s="536">
        <v>1142.5999999999999</v>
      </c>
      <c r="X777" s="537"/>
      <c r="Y777" s="536">
        <v>1142.5999999999999</v>
      </c>
      <c r="Z777" s="546"/>
      <c r="AA777" s="546"/>
      <c r="AB777" s="493"/>
      <c r="AC777" s="600"/>
    </row>
    <row r="778" spans="1:29" ht="157.5" x14ac:dyDescent="0.2">
      <c r="A778" s="694" t="str">
        <f>CONCATENATE(MUEBLES2[[#This Row],[No..]],"-",MUEBLES2[[#This Row],[No. Area ]],"-",MUEBLES2[[#This Row],[No. Del Bien ]],"-",MUEBLES2[[#This Row],[No. Consecutivo del Bien ]],"-",MUEBLES2[[#This Row],[No. de inventario]])</f>
        <v>01-18-314-035-0772</v>
      </c>
      <c r="B778" s="495"/>
      <c r="C778" s="522" t="s">
        <v>7496</v>
      </c>
      <c r="D778" s="523" t="s">
        <v>4060</v>
      </c>
      <c r="E778" s="522" t="str">
        <f>VLOOKUP(MUEBLES2[[#This Row],[No..]],EDIFICIOS[],2,FALSE)</f>
        <v>PALACIO MUNICIPAL</v>
      </c>
      <c r="F778" s="522" t="str">
        <f>VLOOKUP(MUEBLES2[[#This Row],[No..]],EDIFICIOS[],3,FALSE)</f>
        <v>PALACIO MUNICIPAL, S/N, COLONIA CENTRO</v>
      </c>
      <c r="G778" s="506" t="s">
        <v>4263</v>
      </c>
      <c r="H778" s="523" t="str">
        <f>VLOOKUP(MUEBLES2[[#This Row],[No. Area ]],AREAS[],2,FALSE)</f>
        <v>OBRAS PÚBLICAS Y ORDENAMIENTO URBANO</v>
      </c>
      <c r="I778" s="506" t="str">
        <f>VLOOKUP(MUEBLES2[[#This Row],[No. Area ]],AREAS[],5,FALSE)</f>
        <v>ING. ZOILA PÉREZ MEJÍA</v>
      </c>
      <c r="J778" s="506">
        <v>164</v>
      </c>
      <c r="K778" s="506" t="str">
        <f>VLOOKUP(MUEBLES2[[#This Row],[Núm. De nomina]],PERSONAL[],2,FALSE)</f>
        <v>ING. ZOILA PÉREZ MEJÍA</v>
      </c>
      <c r="L778" s="523" t="str">
        <f>VLOOKUP(MUEBLES2[[#This Row],[Núm. De nomina]],PERSONAL[],3,FALSE)</f>
        <v>TITULAR</v>
      </c>
      <c r="M778" s="494" t="s">
        <v>4947</v>
      </c>
      <c r="N778" s="529" t="s">
        <v>4726</v>
      </c>
      <c r="O778" s="497" t="str">
        <f>VLOOKUP(MUEBLES2[[#This Row],[No. Del Bien ]],BIENES[],2,FALSE)</f>
        <v>VENTILADOR</v>
      </c>
      <c r="P778" s="544" t="s">
        <v>5996</v>
      </c>
      <c r="Q778" s="506" t="s">
        <v>6040</v>
      </c>
      <c r="R778" s="523" t="s">
        <v>6005</v>
      </c>
      <c r="S778" s="523">
        <v>3372</v>
      </c>
      <c r="T778" s="523"/>
      <c r="U778" s="523" t="s">
        <v>6009</v>
      </c>
      <c r="V778" s="545">
        <v>45450</v>
      </c>
      <c r="W778" s="536">
        <v>1142.5999999999999</v>
      </c>
      <c r="X778" s="537"/>
      <c r="Y778" s="536">
        <v>1142.5999999999999</v>
      </c>
      <c r="Z778" s="546"/>
      <c r="AA778" s="546"/>
      <c r="AB778" s="493"/>
      <c r="AC778" s="600"/>
    </row>
    <row r="779" spans="1:29" ht="126" x14ac:dyDescent="0.2">
      <c r="A779" s="694" t="str">
        <f>CONCATENATE(MUEBLES2[[#This Row],[No..]],"-",MUEBLES2[[#This Row],[No. Area ]],"-",MUEBLES2[[#This Row],[No. Del Bien ]],"-",MUEBLES2[[#This Row],[No. Consecutivo del Bien ]],"-",MUEBLES2[[#This Row],[No. de inventario]])</f>
        <v>01-31-314-036-0773</v>
      </c>
      <c r="B779" s="495"/>
      <c r="C779" s="522" t="s">
        <v>7497</v>
      </c>
      <c r="D779" s="523" t="s">
        <v>4060</v>
      </c>
      <c r="E779" s="522" t="str">
        <f>VLOOKUP(MUEBLES2[[#This Row],[No..]],EDIFICIOS[],2,FALSE)</f>
        <v>PALACIO MUNICIPAL</v>
      </c>
      <c r="F779" s="522" t="str">
        <f>VLOOKUP(MUEBLES2[[#This Row],[No..]],EDIFICIOS[],3,FALSE)</f>
        <v>PALACIO MUNICIPAL, S/N, COLONIA CENTRO</v>
      </c>
      <c r="G779" s="506" t="s">
        <v>4276</v>
      </c>
      <c r="H779" s="523" t="str">
        <f>VLOOKUP(MUEBLES2[[#This Row],[No. Area ]],AREAS[],2,FALSE)</f>
        <v>DESARROLLO SOCIAL Y ECONÓMICO</v>
      </c>
      <c r="I779" s="506" t="str">
        <f>VLOOKUP(MUEBLES2[[#This Row],[No. Area ]],AREAS[],5,FALSE)</f>
        <v>C. GILBERTO ÁNGELES CORTÉS</v>
      </c>
      <c r="J779" s="506">
        <v>71</v>
      </c>
      <c r="K779" s="506" t="str">
        <f>VLOOKUP(MUEBLES2[[#This Row],[Núm. De nomina]],PERSONAL[],2,FALSE)</f>
        <v>C. GILBERTO ÁNGELES CORTÉS</v>
      </c>
      <c r="L779" s="523" t="str">
        <f>VLOOKUP(MUEBLES2[[#This Row],[Núm. De nomina]],PERSONAL[],3,FALSE)</f>
        <v xml:space="preserve">TITULAR </v>
      </c>
      <c r="M779" s="494" t="s">
        <v>4947</v>
      </c>
      <c r="N779" s="529" t="s">
        <v>4727</v>
      </c>
      <c r="O779" s="497" t="str">
        <f>VLOOKUP(MUEBLES2[[#This Row],[No. Del Bien ]],BIENES[],2,FALSE)</f>
        <v>VENTILADOR</v>
      </c>
      <c r="P779" s="544" t="s">
        <v>5996</v>
      </c>
      <c r="Q779" s="506" t="s">
        <v>6041</v>
      </c>
      <c r="R779" s="523" t="s">
        <v>6005</v>
      </c>
      <c r="S779" s="523">
        <v>3372</v>
      </c>
      <c r="T779" s="523"/>
      <c r="U779" s="523" t="s">
        <v>6009</v>
      </c>
      <c r="V779" s="545">
        <v>45450</v>
      </c>
      <c r="W779" s="536">
        <v>1142.5999999999999</v>
      </c>
      <c r="X779" s="537"/>
      <c r="Y779" s="536">
        <v>1142.5999999999999</v>
      </c>
      <c r="Z779" s="546"/>
      <c r="AA779" s="546"/>
      <c r="AB779" s="493"/>
      <c r="AC779" s="600"/>
    </row>
    <row r="780" spans="1:29" ht="126" x14ac:dyDescent="0.2">
      <c r="A780" s="694" t="str">
        <f>CONCATENATE(MUEBLES2[[#This Row],[No..]],"-",MUEBLES2[[#This Row],[No. Area ]],"-",MUEBLES2[[#This Row],[No. Del Bien ]],"-",MUEBLES2[[#This Row],[No. Consecutivo del Bien ]],"-",MUEBLES2[[#This Row],[No. de inventario]])</f>
        <v>01-31-314-037-0774</v>
      </c>
      <c r="B780" s="495"/>
      <c r="C780" s="522" t="s">
        <v>7498</v>
      </c>
      <c r="D780" s="523" t="s">
        <v>4060</v>
      </c>
      <c r="E780" s="522" t="str">
        <f>VLOOKUP(MUEBLES2[[#This Row],[No..]],EDIFICIOS[],2,FALSE)</f>
        <v>PALACIO MUNICIPAL</v>
      </c>
      <c r="F780" s="522" t="str">
        <f>VLOOKUP(MUEBLES2[[#This Row],[No..]],EDIFICIOS[],3,FALSE)</f>
        <v>PALACIO MUNICIPAL, S/N, COLONIA CENTRO</v>
      </c>
      <c r="G780" s="506" t="s">
        <v>4276</v>
      </c>
      <c r="H780" s="523" t="str">
        <f>VLOOKUP(MUEBLES2[[#This Row],[No. Area ]],AREAS[],2,FALSE)</f>
        <v>DESARROLLO SOCIAL Y ECONÓMICO</v>
      </c>
      <c r="I780" s="506" t="str">
        <f>VLOOKUP(MUEBLES2[[#This Row],[No. Area ]],AREAS[],5,FALSE)</f>
        <v>C. GILBERTO ÁNGELES CORTÉS</v>
      </c>
      <c r="J780" s="506">
        <v>71</v>
      </c>
      <c r="K780" s="506" t="str">
        <f>VLOOKUP(MUEBLES2[[#This Row],[Núm. De nomina]],PERSONAL[],2,FALSE)</f>
        <v>C. GILBERTO ÁNGELES CORTÉS</v>
      </c>
      <c r="L780" s="523" t="str">
        <f>VLOOKUP(MUEBLES2[[#This Row],[Núm. De nomina]],PERSONAL[],3,FALSE)</f>
        <v xml:space="preserve">TITULAR </v>
      </c>
      <c r="M780" s="494" t="s">
        <v>4947</v>
      </c>
      <c r="N780" s="529" t="s">
        <v>4728</v>
      </c>
      <c r="O780" s="497" t="str">
        <f>VLOOKUP(MUEBLES2[[#This Row],[No. Del Bien ]],BIENES[],2,FALSE)</f>
        <v>VENTILADOR</v>
      </c>
      <c r="P780" s="544" t="s">
        <v>5996</v>
      </c>
      <c r="Q780" s="506" t="s">
        <v>6042</v>
      </c>
      <c r="R780" s="523" t="s">
        <v>6005</v>
      </c>
      <c r="S780" s="523">
        <v>3372</v>
      </c>
      <c r="T780" s="523"/>
      <c r="U780" s="523" t="s">
        <v>6009</v>
      </c>
      <c r="V780" s="545">
        <v>45450</v>
      </c>
      <c r="W780" s="536">
        <v>1142.5999999999999</v>
      </c>
      <c r="X780" s="537"/>
      <c r="Y780" s="536">
        <v>1142.5999999999999</v>
      </c>
      <c r="Z780" s="546"/>
      <c r="AA780" s="546"/>
      <c r="AB780" s="493"/>
      <c r="AC780" s="600"/>
    </row>
    <row r="781" spans="1:29" ht="63" x14ac:dyDescent="0.2">
      <c r="A781" s="694" t="str">
        <f>CONCATENATE(MUEBLES2[[#This Row],[No..]],"-",MUEBLES2[[#This Row],[No. Area ]],"-",MUEBLES2[[#This Row],[No. Del Bien ]],"-",MUEBLES2[[#This Row],[No. Consecutivo del Bien ]],"-",MUEBLES2[[#This Row],[No. de inventario]])</f>
        <v>01-37-314-038-0775</v>
      </c>
      <c r="B781" s="495"/>
      <c r="C781" s="522" t="s">
        <v>7499</v>
      </c>
      <c r="D781" s="523" t="s">
        <v>4060</v>
      </c>
      <c r="E781" s="522" t="str">
        <f>VLOOKUP(MUEBLES2[[#This Row],[No..]],EDIFICIOS[],2,FALSE)</f>
        <v>PALACIO MUNICIPAL</v>
      </c>
      <c r="F781" s="522" t="str">
        <f>VLOOKUP(MUEBLES2[[#This Row],[No..]],EDIFICIOS[],3,FALSE)</f>
        <v>PALACIO MUNICIPAL, S/N, COLONIA CENTRO</v>
      </c>
      <c r="G781" s="506" t="s">
        <v>4282</v>
      </c>
      <c r="H781" s="523" t="str">
        <f>VLOOKUP(MUEBLES2[[#This Row],[No. Area ]],AREAS[],2,FALSE)</f>
        <v>PLANEACIÓN</v>
      </c>
      <c r="I781" s="506" t="str">
        <f>VLOOKUP(MUEBLES2[[#This Row],[No. Area ]],AREAS[],5,FALSE)</f>
        <v xml:space="preserve">ING. ANTONIO GÓMEZ GÓMEZ </v>
      </c>
      <c r="J781" s="506">
        <v>26</v>
      </c>
      <c r="K781" s="506" t="str">
        <f>VLOOKUP(MUEBLES2[[#This Row],[Núm. De nomina]],PERSONAL[],2,FALSE)</f>
        <v xml:space="preserve">ING. ANTONIO GÓMEZ GÓMEZ </v>
      </c>
      <c r="L781" s="523" t="str">
        <f>VLOOKUP(MUEBLES2[[#This Row],[Núm. De nomina]],PERSONAL[],3,FALSE)</f>
        <v xml:space="preserve">TITULAR </v>
      </c>
      <c r="M781" s="494" t="s">
        <v>4947</v>
      </c>
      <c r="N781" s="529" t="s">
        <v>4729</v>
      </c>
      <c r="O781" s="497" t="str">
        <f>VLOOKUP(MUEBLES2[[#This Row],[No. Del Bien ]],BIENES[],2,FALSE)</f>
        <v>VENTILADOR</v>
      </c>
      <c r="P781" s="544" t="s">
        <v>5996</v>
      </c>
      <c r="Q781" s="506" t="s">
        <v>6043</v>
      </c>
      <c r="R781" s="523" t="s">
        <v>6005</v>
      </c>
      <c r="S781" s="523">
        <v>3372</v>
      </c>
      <c r="T781" s="523"/>
      <c r="U781" s="523" t="s">
        <v>6009</v>
      </c>
      <c r="V781" s="545">
        <v>45450</v>
      </c>
      <c r="W781" s="536">
        <v>1142.5999999999999</v>
      </c>
      <c r="X781" s="537"/>
      <c r="Y781" s="536">
        <v>1142.5999999999999</v>
      </c>
      <c r="Z781" s="546"/>
      <c r="AA781" s="546"/>
      <c r="AB781" s="493"/>
      <c r="AC781" s="600"/>
    </row>
    <row r="782" spans="1:29" ht="94.5" x14ac:dyDescent="0.2">
      <c r="A782" s="694" t="str">
        <f>CONCATENATE(MUEBLES2[[#This Row],[No..]],"-",MUEBLES2[[#This Row],[No. Area ]],"-",MUEBLES2[[#This Row],[No. Del Bien ]],"-",MUEBLES2[[#This Row],[No. Consecutivo del Bien ]],"-",MUEBLES2[[#This Row],[No. de inventario]])</f>
        <v>01-14-314-039-0776</v>
      </c>
      <c r="B782" s="495"/>
      <c r="C782" s="522" t="s">
        <v>7500</v>
      </c>
      <c r="D782" s="523" t="s">
        <v>4060</v>
      </c>
      <c r="E782" s="522" t="str">
        <f>VLOOKUP(MUEBLES2[[#This Row],[No..]],EDIFICIOS[],2,FALSE)</f>
        <v>PALACIO MUNICIPAL</v>
      </c>
      <c r="F782" s="522" t="str">
        <f>VLOOKUP(MUEBLES2[[#This Row],[No..]],EDIFICIOS[],3,FALSE)</f>
        <v>PALACIO MUNICIPAL, S/N, COLONIA CENTRO</v>
      </c>
      <c r="G782" s="506" t="s">
        <v>4259</v>
      </c>
      <c r="H782" s="523" t="str">
        <f>VLOOKUP(MUEBLES2[[#This Row],[No. Area ]],AREAS[],2,FALSE)</f>
        <v>ADMINISTRACIÓN MUNICIPAL</v>
      </c>
      <c r="I782" s="506" t="str">
        <f>VLOOKUP(MUEBLES2[[#This Row],[No. Area ]],AREAS[],5,FALSE)</f>
        <v>C. DAVID PÉREZ ALONSO</v>
      </c>
      <c r="J782" s="506">
        <v>122</v>
      </c>
      <c r="K782" s="506" t="str">
        <f>VLOOKUP(MUEBLES2[[#This Row],[Núm. De nomina]],PERSONAL[],2,FALSE)</f>
        <v>ING. CARLOS MEJÍA LEÓN</v>
      </c>
      <c r="L782" s="523" t="str">
        <f>VLOOKUP(MUEBLES2[[#This Row],[Núm. De nomina]],PERSONAL[],3,FALSE)</f>
        <v>AUXILIAR TÉCNICO</v>
      </c>
      <c r="M782" s="494" t="s">
        <v>4947</v>
      </c>
      <c r="N782" s="529" t="s">
        <v>4730</v>
      </c>
      <c r="O782" s="497" t="str">
        <f>VLOOKUP(MUEBLES2[[#This Row],[No. Del Bien ]],BIENES[],2,FALSE)</f>
        <v>VENTILADOR</v>
      </c>
      <c r="P782" s="544" t="s">
        <v>5996</v>
      </c>
      <c r="Q782" s="506" t="s">
        <v>6044</v>
      </c>
      <c r="R782" s="523" t="s">
        <v>6005</v>
      </c>
      <c r="S782" s="523">
        <v>3372</v>
      </c>
      <c r="T782" s="523"/>
      <c r="U782" s="523" t="s">
        <v>6009</v>
      </c>
      <c r="V782" s="545">
        <v>45450</v>
      </c>
      <c r="W782" s="536">
        <v>1142.5999999999999</v>
      </c>
      <c r="X782" s="537"/>
      <c r="Y782" s="536">
        <v>1142.5999999999999</v>
      </c>
      <c r="Z782" s="546"/>
      <c r="AA782" s="546"/>
      <c r="AB782" s="493"/>
      <c r="AC782" s="600"/>
    </row>
    <row r="783" spans="1:29" ht="63" x14ac:dyDescent="0.2">
      <c r="A783" s="694" t="str">
        <f>CONCATENATE(MUEBLES2[[#This Row],[No..]],"-",MUEBLES2[[#This Row],[No. Area ]],"-",MUEBLES2[[#This Row],[No. Del Bien ]],"-",MUEBLES2[[#This Row],[No. Consecutivo del Bien ]],"-",MUEBLES2[[#This Row],[No. de inventario]])</f>
        <v>01-05-314-040-0777</v>
      </c>
      <c r="B783" s="495"/>
      <c r="C783" s="522" t="s">
        <v>7501</v>
      </c>
      <c r="D783" s="523" t="s">
        <v>4060</v>
      </c>
      <c r="E783" s="522" t="str">
        <f>VLOOKUP(MUEBLES2[[#This Row],[No..]],EDIFICIOS[],2,FALSE)</f>
        <v>PALACIO MUNICIPAL</v>
      </c>
      <c r="F783" s="522" t="str">
        <f>VLOOKUP(MUEBLES2[[#This Row],[No..]],EDIFICIOS[],3,FALSE)</f>
        <v>PALACIO MUNICIPAL, S/N, COLONIA CENTRO</v>
      </c>
      <c r="G783" s="506" t="s">
        <v>4063</v>
      </c>
      <c r="H783" s="523" t="str">
        <f>VLOOKUP(MUEBLES2[[#This Row],[No. Area ]],AREAS[],2,FALSE)</f>
        <v xml:space="preserve">H ASAMBLEA </v>
      </c>
      <c r="I783" s="506" t="str">
        <f>VLOOKUP(MUEBLES2[[#This Row],[No. Area ]],AREAS[],5,FALSE)</f>
        <v>LIC. BLANCA GARCÍA LÓPEZ</v>
      </c>
      <c r="J783" s="506">
        <v>397</v>
      </c>
      <c r="K783" s="506" t="str">
        <f>VLOOKUP(MUEBLES2[[#This Row],[Núm. De nomina]],PERSONAL[],2,FALSE)</f>
        <v>LIC. BLANCA GARCÍA LÓPEZ</v>
      </c>
      <c r="L783" s="523" t="str">
        <f>VLOOKUP(MUEBLES2[[#This Row],[Núm. De nomina]],PERSONAL[],3,FALSE)</f>
        <v>OFICIAL MAYOR</v>
      </c>
      <c r="M783" s="494" t="s">
        <v>4947</v>
      </c>
      <c r="N783" s="529" t="s">
        <v>4731</v>
      </c>
      <c r="O783" s="497" t="str">
        <f>VLOOKUP(MUEBLES2[[#This Row],[No. Del Bien ]],BIENES[],2,FALSE)</f>
        <v>VENTILADOR</v>
      </c>
      <c r="P783" s="544" t="s">
        <v>5996</v>
      </c>
      <c r="Q783" s="506" t="s">
        <v>6045</v>
      </c>
      <c r="R783" s="523" t="s">
        <v>6005</v>
      </c>
      <c r="S783" s="523">
        <v>3372</v>
      </c>
      <c r="T783" s="523"/>
      <c r="U783" s="523" t="s">
        <v>6009</v>
      </c>
      <c r="V783" s="545">
        <v>45450</v>
      </c>
      <c r="W783" s="536">
        <v>1142.5999999999999</v>
      </c>
      <c r="X783" s="537"/>
      <c r="Y783" s="536">
        <v>1142.5999999999999</v>
      </c>
      <c r="Z783" s="546"/>
      <c r="AA783" s="546"/>
      <c r="AB783" s="493"/>
      <c r="AC783" s="600"/>
    </row>
    <row r="784" spans="1:29" ht="126" x14ac:dyDescent="0.2">
      <c r="A784" s="694" t="str">
        <f>CONCATENATE(MUEBLES2[[#This Row],[No..]],"-",MUEBLES2[[#This Row],[No. Area ]],"-",MUEBLES2[[#This Row],[No. Del Bien ]],"-",MUEBLES2[[#This Row],[No. Consecutivo del Bien ]],"-",MUEBLES2[[#This Row],[No. de inventario]])</f>
        <v>01-31-314-041-0778</v>
      </c>
      <c r="B784" s="495"/>
      <c r="C784" s="522" t="s">
        <v>7502</v>
      </c>
      <c r="D784" s="523" t="s">
        <v>4060</v>
      </c>
      <c r="E784" s="522" t="str">
        <f>VLOOKUP(MUEBLES2[[#This Row],[No..]],EDIFICIOS[],2,FALSE)</f>
        <v>PALACIO MUNICIPAL</v>
      </c>
      <c r="F784" s="522" t="str">
        <f>VLOOKUP(MUEBLES2[[#This Row],[No..]],EDIFICIOS[],3,FALSE)</f>
        <v>PALACIO MUNICIPAL, S/N, COLONIA CENTRO</v>
      </c>
      <c r="G784" s="506" t="s">
        <v>4276</v>
      </c>
      <c r="H784" s="523" t="str">
        <f>VLOOKUP(MUEBLES2[[#This Row],[No. Area ]],AREAS[],2,FALSE)</f>
        <v>DESARROLLO SOCIAL Y ECONÓMICO</v>
      </c>
      <c r="I784" s="506" t="str">
        <f>VLOOKUP(MUEBLES2[[#This Row],[No. Area ]],AREAS[],5,FALSE)</f>
        <v>C. GILBERTO ÁNGELES CORTÉS</v>
      </c>
      <c r="J784" s="506">
        <v>71</v>
      </c>
      <c r="K784" s="506" t="str">
        <f>VLOOKUP(MUEBLES2[[#This Row],[Núm. De nomina]],PERSONAL[],2,FALSE)</f>
        <v>C. GILBERTO ÁNGELES CORTÉS</v>
      </c>
      <c r="L784" s="523" t="str">
        <f>VLOOKUP(MUEBLES2[[#This Row],[Núm. De nomina]],PERSONAL[],3,FALSE)</f>
        <v xml:space="preserve">TITULAR </v>
      </c>
      <c r="M784" s="494" t="s">
        <v>4947</v>
      </c>
      <c r="N784" s="529" t="s">
        <v>4732</v>
      </c>
      <c r="O784" s="497" t="str">
        <f>VLOOKUP(MUEBLES2[[#This Row],[No. Del Bien ]],BIENES[],2,FALSE)</f>
        <v>VENTILADOR</v>
      </c>
      <c r="P784" s="544" t="s">
        <v>5996</v>
      </c>
      <c r="Q784" s="506" t="s">
        <v>6046</v>
      </c>
      <c r="R784" s="523" t="s">
        <v>6005</v>
      </c>
      <c r="S784" s="523">
        <v>3372</v>
      </c>
      <c r="T784" s="523"/>
      <c r="U784" s="523" t="s">
        <v>6010</v>
      </c>
      <c r="V784" s="545">
        <v>45419</v>
      </c>
      <c r="W784" s="536">
        <v>968.6</v>
      </c>
      <c r="X784" s="537"/>
      <c r="Y784" s="536">
        <v>968.6</v>
      </c>
      <c r="Z784" s="546"/>
      <c r="AA784" s="546"/>
      <c r="AB784" s="493"/>
      <c r="AC784" s="600"/>
    </row>
    <row r="785" spans="1:29" ht="126" x14ac:dyDescent="0.2">
      <c r="A785" s="694" t="str">
        <f>CONCATENATE(MUEBLES2[[#This Row],[No..]],"-",MUEBLES2[[#This Row],[No. Area ]],"-",MUEBLES2[[#This Row],[No. Del Bien ]],"-",MUEBLES2[[#This Row],[No. Consecutivo del Bien ]],"-",MUEBLES2[[#This Row],[No. de inventario]])</f>
        <v>01-31-314-042-0779</v>
      </c>
      <c r="B785" s="495"/>
      <c r="C785" s="522" t="s">
        <v>7503</v>
      </c>
      <c r="D785" s="523" t="s">
        <v>4060</v>
      </c>
      <c r="E785" s="522" t="str">
        <f>VLOOKUP(MUEBLES2[[#This Row],[No..]],EDIFICIOS[],2,FALSE)</f>
        <v>PALACIO MUNICIPAL</v>
      </c>
      <c r="F785" s="522" t="str">
        <f>VLOOKUP(MUEBLES2[[#This Row],[No..]],EDIFICIOS[],3,FALSE)</f>
        <v>PALACIO MUNICIPAL, S/N, COLONIA CENTRO</v>
      </c>
      <c r="G785" s="506" t="s">
        <v>4276</v>
      </c>
      <c r="H785" s="523" t="str">
        <f>VLOOKUP(MUEBLES2[[#This Row],[No. Area ]],AREAS[],2,FALSE)</f>
        <v>DESARROLLO SOCIAL Y ECONÓMICO</v>
      </c>
      <c r="I785" s="506" t="str">
        <f>VLOOKUP(MUEBLES2[[#This Row],[No. Area ]],AREAS[],5,FALSE)</f>
        <v>C. GILBERTO ÁNGELES CORTÉS</v>
      </c>
      <c r="J785" s="506">
        <v>71</v>
      </c>
      <c r="K785" s="506" t="str">
        <f>VLOOKUP(MUEBLES2[[#This Row],[Núm. De nomina]],PERSONAL[],2,FALSE)</f>
        <v>C. GILBERTO ÁNGELES CORTÉS</v>
      </c>
      <c r="L785" s="523" t="str">
        <f>VLOOKUP(MUEBLES2[[#This Row],[Núm. De nomina]],PERSONAL[],3,FALSE)</f>
        <v xml:space="preserve">TITULAR </v>
      </c>
      <c r="M785" s="494" t="s">
        <v>4947</v>
      </c>
      <c r="N785" s="529" t="s">
        <v>4733</v>
      </c>
      <c r="O785" s="497" t="str">
        <f>VLOOKUP(MUEBLES2[[#This Row],[No. Del Bien ]],BIENES[],2,FALSE)</f>
        <v>VENTILADOR</v>
      </c>
      <c r="P785" s="544" t="s">
        <v>5996</v>
      </c>
      <c r="Q785" s="506" t="s">
        <v>6047</v>
      </c>
      <c r="R785" s="523" t="s">
        <v>6005</v>
      </c>
      <c r="S785" s="523">
        <v>3372</v>
      </c>
      <c r="T785" s="523"/>
      <c r="U785" s="523" t="s">
        <v>6010</v>
      </c>
      <c r="V785" s="545">
        <v>45419</v>
      </c>
      <c r="W785" s="536">
        <v>968.6</v>
      </c>
      <c r="X785" s="537"/>
      <c r="Y785" s="536">
        <v>968.6</v>
      </c>
      <c r="Z785" s="546"/>
      <c r="AA785" s="546"/>
      <c r="AB785" s="493"/>
      <c r="AC785" s="600"/>
    </row>
    <row r="786" spans="1:29" ht="141.75" x14ac:dyDescent="0.2">
      <c r="A786" s="694" t="str">
        <f>CONCATENATE(MUEBLES2[[#This Row],[No..]],"-",MUEBLES2[[#This Row],[No. Area ]],"-",MUEBLES2[[#This Row],[No. Del Bien ]],"-",MUEBLES2[[#This Row],[No. Consecutivo del Bien ]],"-",MUEBLES2[[#This Row],[No. de inventario]])</f>
        <v>02-38-314-043-0780</v>
      </c>
      <c r="B786" s="495"/>
      <c r="C786" s="522" t="s">
        <v>7504</v>
      </c>
      <c r="D786" s="523" t="s">
        <v>4061</v>
      </c>
      <c r="E786" s="522" t="str">
        <f>VLOOKUP(MUEBLES2[[#This Row],[No..]],EDIFICIOS[],2,FALSE)</f>
        <v>CENTRO CULTURAL</v>
      </c>
      <c r="F786" s="522" t="str">
        <f>VLOOKUP(MUEBLES2[[#This Row],[No..]],EDIFICIOS[],3,FALSE)</f>
        <v xml:space="preserve">AV. REFORMA S/N, SECCIÓN SUR, 1RA MANZANA, SANTIAGO DE ANAYA, HIDALGO </v>
      </c>
      <c r="G786" s="506" t="s">
        <v>4283</v>
      </c>
      <c r="H786" s="523" t="str">
        <f>VLOOKUP(MUEBLES2[[#This Row],[No. Area ]],AREAS[],2,FALSE)</f>
        <v xml:space="preserve">EDUCACIÓN, CULTURA, DEPORTE Y TURISMO </v>
      </c>
      <c r="I786" s="506" t="str">
        <f>VLOOKUP(MUEBLES2[[#This Row],[No. Area ]],AREAS[],5,FALSE)</f>
        <v>LIC. MARÍA DEL CARMEN AGUILAR CAMACHO</v>
      </c>
      <c r="J786" s="506">
        <v>51</v>
      </c>
      <c r="K786" s="506" t="str">
        <f>VLOOKUP(MUEBLES2[[#This Row],[Núm. De nomina]],PERSONAL[],2,FALSE)</f>
        <v>LIC. MARÍA DEL CARMEN AGUILAR CAMACHO</v>
      </c>
      <c r="L786" s="523" t="str">
        <f>VLOOKUP(MUEBLES2[[#This Row],[Núm. De nomina]],PERSONAL[],3,FALSE)</f>
        <v>TITULAR</v>
      </c>
      <c r="M786" s="494" t="s">
        <v>4947</v>
      </c>
      <c r="N786" s="529" t="s">
        <v>4734</v>
      </c>
      <c r="O786" s="497" t="str">
        <f>VLOOKUP(MUEBLES2[[#This Row],[No. Del Bien ]],BIENES[],2,FALSE)</f>
        <v>VENTILADOR</v>
      </c>
      <c r="P786" s="544" t="s">
        <v>5996</v>
      </c>
      <c r="Q786" s="506" t="s">
        <v>6048</v>
      </c>
      <c r="R786" s="523" t="s">
        <v>6005</v>
      </c>
      <c r="S786" s="523">
        <v>3372</v>
      </c>
      <c r="T786" s="523"/>
      <c r="U786" s="523" t="s">
        <v>6010</v>
      </c>
      <c r="V786" s="545">
        <v>45419</v>
      </c>
      <c r="W786" s="536">
        <v>968.6</v>
      </c>
      <c r="X786" s="537"/>
      <c r="Y786" s="536">
        <v>968.6</v>
      </c>
      <c r="Z786" s="546"/>
      <c r="AA786" s="546"/>
      <c r="AB786" s="493"/>
      <c r="AC786" s="600"/>
    </row>
    <row r="787" spans="1:29" ht="141.75" x14ac:dyDescent="0.2">
      <c r="A787" s="694" t="str">
        <f>CONCATENATE(MUEBLES2[[#This Row],[No..]],"-",MUEBLES2[[#This Row],[No. Area ]],"-",MUEBLES2[[#This Row],[No. Del Bien ]],"-",MUEBLES2[[#This Row],[No. Consecutivo del Bien ]],"-",MUEBLES2[[#This Row],[No. de inventario]])</f>
        <v>02-38-314-044-0781</v>
      </c>
      <c r="B787" s="495"/>
      <c r="C787" s="522" t="s">
        <v>7505</v>
      </c>
      <c r="D787" s="523" t="s">
        <v>4061</v>
      </c>
      <c r="E787" s="522" t="str">
        <f>VLOOKUP(MUEBLES2[[#This Row],[No..]],EDIFICIOS[],2,FALSE)</f>
        <v>CENTRO CULTURAL</v>
      </c>
      <c r="F787" s="522" t="str">
        <f>VLOOKUP(MUEBLES2[[#This Row],[No..]],EDIFICIOS[],3,FALSE)</f>
        <v xml:space="preserve">AV. REFORMA S/N, SECCIÓN SUR, 1RA MANZANA, SANTIAGO DE ANAYA, HIDALGO </v>
      </c>
      <c r="G787" s="506" t="s">
        <v>4283</v>
      </c>
      <c r="H787" s="523" t="str">
        <f>VLOOKUP(MUEBLES2[[#This Row],[No. Area ]],AREAS[],2,FALSE)</f>
        <v xml:space="preserve">EDUCACIÓN, CULTURA, DEPORTE Y TURISMO </v>
      </c>
      <c r="I787" s="506" t="str">
        <f>VLOOKUP(MUEBLES2[[#This Row],[No. Area ]],AREAS[],5,FALSE)</f>
        <v>LIC. MARÍA DEL CARMEN AGUILAR CAMACHO</v>
      </c>
      <c r="J787" s="506">
        <v>51</v>
      </c>
      <c r="K787" s="506" t="str">
        <f>VLOOKUP(MUEBLES2[[#This Row],[Núm. De nomina]],PERSONAL[],2,FALSE)</f>
        <v>LIC. MARÍA DEL CARMEN AGUILAR CAMACHO</v>
      </c>
      <c r="L787" s="523" t="str">
        <f>VLOOKUP(MUEBLES2[[#This Row],[Núm. De nomina]],PERSONAL[],3,FALSE)</f>
        <v>TITULAR</v>
      </c>
      <c r="M787" s="494" t="s">
        <v>4947</v>
      </c>
      <c r="N787" s="529" t="s">
        <v>4735</v>
      </c>
      <c r="O787" s="497" t="str">
        <f>VLOOKUP(MUEBLES2[[#This Row],[No. Del Bien ]],BIENES[],2,FALSE)</f>
        <v>VENTILADOR</v>
      </c>
      <c r="P787" s="544" t="s">
        <v>5996</v>
      </c>
      <c r="Q787" s="506" t="s">
        <v>6049</v>
      </c>
      <c r="R787" s="523" t="s">
        <v>6005</v>
      </c>
      <c r="S787" s="523">
        <v>3372</v>
      </c>
      <c r="T787" s="523"/>
      <c r="U787" s="523" t="s">
        <v>6010</v>
      </c>
      <c r="V787" s="545">
        <v>45419</v>
      </c>
      <c r="W787" s="536">
        <v>968.6</v>
      </c>
      <c r="X787" s="537"/>
      <c r="Y787" s="536">
        <v>968.6</v>
      </c>
      <c r="Z787" s="546"/>
      <c r="AA787" s="546"/>
      <c r="AB787" s="493"/>
      <c r="AC787" s="600"/>
    </row>
    <row r="788" spans="1:29" ht="141.75" x14ac:dyDescent="0.2">
      <c r="A788" s="694" t="str">
        <f>CONCATENATE(MUEBLES2[[#This Row],[No..]],"-",MUEBLES2[[#This Row],[No. Area ]],"-",MUEBLES2[[#This Row],[No. Del Bien ]],"-",MUEBLES2[[#This Row],[No. Consecutivo del Bien ]],"-",MUEBLES2[[#This Row],[No. de inventario]])</f>
        <v>02-38-314-045-0782</v>
      </c>
      <c r="B788" s="495"/>
      <c r="C788" s="522" t="s">
        <v>7506</v>
      </c>
      <c r="D788" s="523" t="s">
        <v>4061</v>
      </c>
      <c r="E788" s="522" t="str">
        <f>VLOOKUP(MUEBLES2[[#This Row],[No..]],EDIFICIOS[],2,FALSE)</f>
        <v>CENTRO CULTURAL</v>
      </c>
      <c r="F788" s="522" t="str">
        <f>VLOOKUP(MUEBLES2[[#This Row],[No..]],EDIFICIOS[],3,FALSE)</f>
        <v xml:space="preserve">AV. REFORMA S/N, SECCIÓN SUR, 1RA MANZANA, SANTIAGO DE ANAYA, HIDALGO </v>
      </c>
      <c r="G788" s="506" t="s">
        <v>4283</v>
      </c>
      <c r="H788" s="523" t="str">
        <f>VLOOKUP(MUEBLES2[[#This Row],[No. Area ]],AREAS[],2,FALSE)</f>
        <v xml:space="preserve">EDUCACIÓN, CULTURA, DEPORTE Y TURISMO </v>
      </c>
      <c r="I788" s="506" t="str">
        <f>VLOOKUP(MUEBLES2[[#This Row],[No. Area ]],AREAS[],5,FALSE)</f>
        <v>LIC. MARÍA DEL CARMEN AGUILAR CAMACHO</v>
      </c>
      <c r="J788" s="506">
        <v>51</v>
      </c>
      <c r="K788" s="506" t="str">
        <f>VLOOKUP(MUEBLES2[[#This Row],[Núm. De nomina]],PERSONAL[],2,FALSE)</f>
        <v>LIC. MARÍA DEL CARMEN AGUILAR CAMACHO</v>
      </c>
      <c r="L788" s="523" t="str">
        <f>VLOOKUP(MUEBLES2[[#This Row],[Núm. De nomina]],PERSONAL[],3,FALSE)</f>
        <v>TITULAR</v>
      </c>
      <c r="M788" s="494" t="s">
        <v>4947</v>
      </c>
      <c r="N788" s="529" t="s">
        <v>4736</v>
      </c>
      <c r="O788" s="497" t="str">
        <f>VLOOKUP(MUEBLES2[[#This Row],[No. Del Bien ]],BIENES[],2,FALSE)</f>
        <v>VENTILADOR</v>
      </c>
      <c r="P788" s="544" t="s">
        <v>5996</v>
      </c>
      <c r="Q788" s="506" t="s">
        <v>6050</v>
      </c>
      <c r="R788" s="523" t="s">
        <v>6005</v>
      </c>
      <c r="S788" s="523">
        <v>3372</v>
      </c>
      <c r="T788" s="523"/>
      <c r="U788" s="523" t="s">
        <v>6010</v>
      </c>
      <c r="V788" s="545">
        <v>45419</v>
      </c>
      <c r="W788" s="536">
        <v>968.6</v>
      </c>
      <c r="X788" s="537"/>
      <c r="Y788" s="536">
        <v>968.6</v>
      </c>
      <c r="Z788" s="546"/>
      <c r="AA788" s="546"/>
      <c r="AB788" s="493"/>
      <c r="AC788" s="600"/>
    </row>
    <row r="789" spans="1:29" ht="157.5" x14ac:dyDescent="0.2">
      <c r="A789" s="694" t="str">
        <f>CONCATENATE(MUEBLES2[[#This Row],[No..]],"-",MUEBLES2[[#This Row],[No. Area ]],"-",MUEBLES2[[#This Row],[No. Del Bien ]],"-",MUEBLES2[[#This Row],[No. Consecutivo del Bien ]],"-",MUEBLES2[[#This Row],[No. de inventario]])</f>
        <v>01-18-314-046-0783</v>
      </c>
      <c r="B789" s="495"/>
      <c r="C789" s="522" t="s">
        <v>7507</v>
      </c>
      <c r="D789" s="523" t="s">
        <v>4060</v>
      </c>
      <c r="E789" s="522" t="str">
        <f>VLOOKUP(MUEBLES2[[#This Row],[No..]],EDIFICIOS[],2,FALSE)</f>
        <v>PALACIO MUNICIPAL</v>
      </c>
      <c r="F789" s="522" t="str">
        <f>VLOOKUP(MUEBLES2[[#This Row],[No..]],EDIFICIOS[],3,FALSE)</f>
        <v>PALACIO MUNICIPAL, S/N, COLONIA CENTRO</v>
      </c>
      <c r="G789" s="506" t="s">
        <v>4263</v>
      </c>
      <c r="H789" s="523" t="str">
        <f>VLOOKUP(MUEBLES2[[#This Row],[No. Area ]],AREAS[],2,FALSE)</f>
        <v>OBRAS PÚBLICAS Y ORDENAMIENTO URBANO</v>
      </c>
      <c r="I789" s="506" t="str">
        <f>VLOOKUP(MUEBLES2[[#This Row],[No. Area ]],AREAS[],5,FALSE)</f>
        <v>ING. ZOILA PÉREZ MEJÍA</v>
      </c>
      <c r="J789" s="506"/>
      <c r="K789" s="506" t="e">
        <f>VLOOKUP(MUEBLES2[[#This Row],[Núm. De nomina]],PERSONAL[],2,FALSE)</f>
        <v>#N/A</v>
      </c>
      <c r="L789" s="523" t="e">
        <f>VLOOKUP(MUEBLES2[[#This Row],[Núm. De nomina]],PERSONAL[],3,FALSE)</f>
        <v>#N/A</v>
      </c>
      <c r="M789" s="494" t="s">
        <v>4947</v>
      </c>
      <c r="N789" s="529" t="s">
        <v>4737</v>
      </c>
      <c r="O789" s="497" t="str">
        <f>VLOOKUP(MUEBLES2[[#This Row],[No. Del Bien ]],BIENES[],2,FALSE)</f>
        <v>VENTILADOR</v>
      </c>
      <c r="P789" s="544" t="s">
        <v>5996</v>
      </c>
      <c r="Q789" s="506" t="s">
        <v>6051</v>
      </c>
      <c r="R789" s="523" t="s">
        <v>6005</v>
      </c>
      <c r="S789" s="523">
        <v>3372</v>
      </c>
      <c r="T789" s="523"/>
      <c r="U789" s="523" t="s">
        <v>6010</v>
      </c>
      <c r="V789" s="545">
        <v>45419</v>
      </c>
      <c r="W789" s="536">
        <v>968.6</v>
      </c>
      <c r="X789" s="537"/>
      <c r="Y789" s="536">
        <v>968.6</v>
      </c>
      <c r="Z789" s="546"/>
      <c r="AA789" s="546"/>
      <c r="AB789" s="493"/>
      <c r="AC789" s="600"/>
    </row>
    <row r="790" spans="1:29" ht="157.5" x14ac:dyDescent="0.2">
      <c r="A790" s="694" t="str">
        <f>CONCATENATE(MUEBLES2[[#This Row],[No..]],"-",MUEBLES2[[#This Row],[No. Area ]],"-",MUEBLES2[[#This Row],[No. Del Bien ]],"-",MUEBLES2[[#This Row],[No. Consecutivo del Bien ]],"-",MUEBLES2[[#This Row],[No. de inventario]])</f>
        <v>01-18-314-047-0784</v>
      </c>
      <c r="B790" s="495"/>
      <c r="C790" s="522" t="s">
        <v>7508</v>
      </c>
      <c r="D790" s="523" t="s">
        <v>4060</v>
      </c>
      <c r="E790" s="522" t="str">
        <f>VLOOKUP(MUEBLES2[[#This Row],[No..]],EDIFICIOS[],2,FALSE)</f>
        <v>PALACIO MUNICIPAL</v>
      </c>
      <c r="F790" s="522" t="str">
        <f>VLOOKUP(MUEBLES2[[#This Row],[No..]],EDIFICIOS[],3,FALSE)</f>
        <v>PALACIO MUNICIPAL, S/N, COLONIA CENTRO</v>
      </c>
      <c r="G790" s="506" t="s">
        <v>4263</v>
      </c>
      <c r="H790" s="523" t="str">
        <f>VLOOKUP(MUEBLES2[[#This Row],[No. Area ]],AREAS[],2,FALSE)</f>
        <v>OBRAS PÚBLICAS Y ORDENAMIENTO URBANO</v>
      </c>
      <c r="I790" s="506" t="str">
        <f>VLOOKUP(MUEBLES2[[#This Row],[No. Area ]],AREAS[],5,FALSE)</f>
        <v>ING. ZOILA PÉREZ MEJÍA</v>
      </c>
      <c r="J790" s="506"/>
      <c r="K790" s="506" t="e">
        <f>VLOOKUP(MUEBLES2[[#This Row],[Núm. De nomina]],PERSONAL[],2,FALSE)</f>
        <v>#N/A</v>
      </c>
      <c r="L790" s="523" t="e">
        <f>VLOOKUP(MUEBLES2[[#This Row],[Núm. De nomina]],PERSONAL[],3,FALSE)</f>
        <v>#N/A</v>
      </c>
      <c r="M790" s="494" t="s">
        <v>4947</v>
      </c>
      <c r="N790" s="529" t="s">
        <v>4738</v>
      </c>
      <c r="O790" s="497" t="str">
        <f>VLOOKUP(MUEBLES2[[#This Row],[No. Del Bien ]],BIENES[],2,FALSE)</f>
        <v>VENTILADOR</v>
      </c>
      <c r="P790" s="544" t="s">
        <v>5996</v>
      </c>
      <c r="Q790" s="506" t="s">
        <v>6052</v>
      </c>
      <c r="R790" s="523" t="s">
        <v>6005</v>
      </c>
      <c r="S790" s="523">
        <v>3372</v>
      </c>
      <c r="T790" s="523"/>
      <c r="U790" s="523" t="s">
        <v>6010</v>
      </c>
      <c r="V790" s="545">
        <v>45419</v>
      </c>
      <c r="W790" s="536">
        <v>968.6</v>
      </c>
      <c r="X790" s="537"/>
      <c r="Y790" s="536">
        <v>968.6</v>
      </c>
      <c r="Z790" s="546"/>
      <c r="AA790" s="546"/>
      <c r="AB790" s="493"/>
      <c r="AC790" s="600"/>
    </row>
    <row r="791" spans="1:29" ht="157.5" x14ac:dyDescent="0.2">
      <c r="A791" s="694" t="str">
        <f>CONCATENATE(MUEBLES2[[#This Row],[No..]],"-",MUEBLES2[[#This Row],[No. Area ]],"-",MUEBLES2[[#This Row],[No. Del Bien ]],"-",MUEBLES2[[#This Row],[No. Consecutivo del Bien ]],"-",MUEBLES2[[#This Row],[No. de inventario]])</f>
        <v>01-18-314-048-0785</v>
      </c>
      <c r="B791" s="495"/>
      <c r="C791" s="522" t="s">
        <v>7509</v>
      </c>
      <c r="D791" s="523" t="s">
        <v>4060</v>
      </c>
      <c r="E791" s="522" t="str">
        <f>VLOOKUP(MUEBLES2[[#This Row],[No..]],EDIFICIOS[],2,FALSE)</f>
        <v>PALACIO MUNICIPAL</v>
      </c>
      <c r="F791" s="522" t="str">
        <f>VLOOKUP(MUEBLES2[[#This Row],[No..]],EDIFICIOS[],3,FALSE)</f>
        <v>PALACIO MUNICIPAL, S/N, COLONIA CENTRO</v>
      </c>
      <c r="G791" s="506" t="s">
        <v>4263</v>
      </c>
      <c r="H791" s="523" t="str">
        <f>VLOOKUP(MUEBLES2[[#This Row],[No. Area ]],AREAS[],2,FALSE)</f>
        <v>OBRAS PÚBLICAS Y ORDENAMIENTO URBANO</v>
      </c>
      <c r="I791" s="506" t="str">
        <f>VLOOKUP(MUEBLES2[[#This Row],[No. Area ]],AREAS[],5,FALSE)</f>
        <v>ING. ZOILA PÉREZ MEJÍA</v>
      </c>
      <c r="J791" s="506"/>
      <c r="K791" s="506" t="e">
        <f>VLOOKUP(MUEBLES2[[#This Row],[Núm. De nomina]],PERSONAL[],2,FALSE)</f>
        <v>#N/A</v>
      </c>
      <c r="L791" s="523" t="e">
        <f>VLOOKUP(MUEBLES2[[#This Row],[Núm. De nomina]],PERSONAL[],3,FALSE)</f>
        <v>#N/A</v>
      </c>
      <c r="M791" s="494" t="s">
        <v>4947</v>
      </c>
      <c r="N791" s="529" t="s">
        <v>4739</v>
      </c>
      <c r="O791" s="497" t="str">
        <f>VLOOKUP(MUEBLES2[[#This Row],[No. Del Bien ]],BIENES[],2,FALSE)</f>
        <v>VENTILADOR</v>
      </c>
      <c r="P791" s="544" t="s">
        <v>5996</v>
      </c>
      <c r="Q791" s="506" t="s">
        <v>6053</v>
      </c>
      <c r="R791" s="523" t="s">
        <v>6005</v>
      </c>
      <c r="S791" s="523">
        <v>3372</v>
      </c>
      <c r="T791" s="523"/>
      <c r="U791" s="523" t="s">
        <v>6010</v>
      </c>
      <c r="V791" s="545">
        <v>45419</v>
      </c>
      <c r="W791" s="536">
        <v>968.6</v>
      </c>
      <c r="X791" s="537"/>
      <c r="Y791" s="536">
        <v>968.6</v>
      </c>
      <c r="Z791" s="546"/>
      <c r="AA791" s="546"/>
      <c r="AB791" s="493"/>
      <c r="AC791" s="600"/>
    </row>
    <row r="792" spans="1:29" ht="126" x14ac:dyDescent="0.2">
      <c r="A792" s="699" t="str">
        <f>CONCATENATE(MUEBLES2[[#This Row],[No..]],"-",MUEBLES2[[#This Row],[No. Area ]],"-",MUEBLES2[[#This Row],[No. Del Bien ]],"-",MUEBLES2[[#This Row],[No. Consecutivo del Bien ]],"-",MUEBLES2[[#This Row],[No. de inventario]])</f>
        <v>01-44-314-049-0786</v>
      </c>
      <c r="B792" s="495"/>
      <c r="C792" s="522" t="s">
        <v>7510</v>
      </c>
      <c r="D792" s="523" t="s">
        <v>4060</v>
      </c>
      <c r="E792" s="522" t="str">
        <f>VLOOKUP(MUEBLES2[[#This Row],[No..]],EDIFICIOS[],2,FALSE)</f>
        <v>PALACIO MUNICIPAL</v>
      </c>
      <c r="F792" s="522" t="str">
        <f>VLOOKUP(MUEBLES2[[#This Row],[No..]],EDIFICIOS[],3,FALSE)</f>
        <v>PALACIO MUNICIPAL, S/N, COLONIA CENTRO</v>
      </c>
      <c r="G792" s="506" t="s">
        <v>4289</v>
      </c>
      <c r="H792" s="523" t="str">
        <f>VLOOKUP(MUEBLES2[[#This Row],[No. Area ]],AREAS[],2,FALSE)</f>
        <v>SEGURIDAD PÚBLICA Y TRÁNSITO MUNICIPAL</v>
      </c>
      <c r="I792" s="506" t="str">
        <f>VLOOKUP(MUEBLES2[[#This Row],[No. Area ]],AREAS[],5,FALSE)</f>
        <v>LIC. MIGUEL ÁNGEL ALDANA  CANO</v>
      </c>
      <c r="J792" s="506" t="s">
        <v>4060</v>
      </c>
      <c r="K792" s="506" t="str">
        <f>VLOOKUP(MUEBLES2[[#This Row],[Núm. De nomina]],PERSONAL[],2,FALSE)</f>
        <v>LIC. MIGUEL ÁNGEL ALDANA  CANO</v>
      </c>
      <c r="L792" s="523" t="str">
        <f>VLOOKUP(MUEBLES2[[#This Row],[Núm. De nomina]],PERSONAL[],3,FALSE)</f>
        <v xml:space="preserve">TITULAR </v>
      </c>
      <c r="M792" s="494" t="s">
        <v>4947</v>
      </c>
      <c r="N792" s="529" t="s">
        <v>4740</v>
      </c>
      <c r="O792" s="497" t="str">
        <f>VLOOKUP(MUEBLES2[[#This Row],[No. Del Bien ]],BIENES[],2,FALSE)</f>
        <v>VENTILADOR</v>
      </c>
      <c r="P792" s="544" t="s">
        <v>5996</v>
      </c>
      <c r="Q792" s="506" t="s">
        <v>6054</v>
      </c>
      <c r="R792" s="523" t="s">
        <v>6005</v>
      </c>
      <c r="S792" s="523">
        <v>3372</v>
      </c>
      <c r="T792" s="523"/>
      <c r="U792" s="523" t="s">
        <v>6010</v>
      </c>
      <c r="V792" s="545">
        <v>45419</v>
      </c>
      <c r="W792" s="536">
        <v>968.6</v>
      </c>
      <c r="X792" s="537"/>
      <c r="Y792" s="536">
        <v>968.6</v>
      </c>
      <c r="Z792" s="538"/>
      <c r="AA792" s="538" t="s">
        <v>7867</v>
      </c>
      <c r="AB792" s="493"/>
      <c r="AC792" s="600" t="s">
        <v>7867</v>
      </c>
    </row>
    <row r="793" spans="1:29" ht="126" x14ac:dyDescent="0.2">
      <c r="A793" s="699" t="str">
        <f>CONCATENATE(MUEBLES2[[#This Row],[No..]],"-",MUEBLES2[[#This Row],[No. Area ]],"-",MUEBLES2[[#This Row],[No. Del Bien ]],"-",MUEBLES2[[#This Row],[No. Consecutivo del Bien ]],"-",MUEBLES2[[#This Row],[No. de inventario]])</f>
        <v>01-44-314-050-0787</v>
      </c>
      <c r="B793" s="495"/>
      <c r="C793" s="522" t="s">
        <v>7511</v>
      </c>
      <c r="D793" s="523" t="s">
        <v>4060</v>
      </c>
      <c r="E793" s="522" t="str">
        <f>VLOOKUP(MUEBLES2[[#This Row],[No..]],EDIFICIOS[],2,FALSE)</f>
        <v>PALACIO MUNICIPAL</v>
      </c>
      <c r="F793" s="522" t="str">
        <f>VLOOKUP(MUEBLES2[[#This Row],[No..]],EDIFICIOS[],3,FALSE)</f>
        <v>PALACIO MUNICIPAL, S/N, COLONIA CENTRO</v>
      </c>
      <c r="G793" s="506" t="s">
        <v>4289</v>
      </c>
      <c r="H793" s="523" t="str">
        <f>VLOOKUP(MUEBLES2[[#This Row],[No. Area ]],AREAS[],2,FALSE)</f>
        <v>SEGURIDAD PÚBLICA Y TRÁNSITO MUNICIPAL</v>
      </c>
      <c r="I793" s="506" t="str">
        <f>VLOOKUP(MUEBLES2[[#This Row],[No. Area ]],AREAS[],5,FALSE)</f>
        <v>LIC. MIGUEL ÁNGEL ALDANA  CANO</v>
      </c>
      <c r="J793" s="506" t="s">
        <v>4707</v>
      </c>
      <c r="K793" s="506" t="str">
        <f>VLOOKUP(MUEBLES2[[#This Row],[Núm. De nomina]],PERSONAL[],2,FALSE)</f>
        <v>C. CITLALY ARIADNA LÓPEZ HERNÁNDEZ</v>
      </c>
      <c r="L793" s="523" t="str">
        <f>VLOOKUP(MUEBLES2[[#This Row],[Núm. De nomina]],PERSONAL[],3,FALSE)</f>
        <v>OFICIAL DE SEGURIDAD PÚBLICA</v>
      </c>
      <c r="M793" s="494" t="s">
        <v>4947</v>
      </c>
      <c r="N793" s="529" t="s">
        <v>4741</v>
      </c>
      <c r="O793" s="497" t="str">
        <f>VLOOKUP(MUEBLES2[[#This Row],[No. Del Bien ]],BIENES[],2,FALSE)</f>
        <v>VENTILADOR</v>
      </c>
      <c r="P793" s="544" t="s">
        <v>5996</v>
      </c>
      <c r="Q793" s="506" t="s">
        <v>6055</v>
      </c>
      <c r="R793" s="523" t="s">
        <v>6005</v>
      </c>
      <c r="S793" s="523">
        <v>3372</v>
      </c>
      <c r="T793" s="523"/>
      <c r="U793" s="523" t="s">
        <v>6010</v>
      </c>
      <c r="V793" s="545">
        <v>45419</v>
      </c>
      <c r="W793" s="536">
        <v>968.6</v>
      </c>
      <c r="X793" s="537"/>
      <c r="Y793" s="536">
        <v>968.6</v>
      </c>
      <c r="Z793" s="538"/>
      <c r="AA793" s="538" t="s">
        <v>7867</v>
      </c>
      <c r="AB793" s="493"/>
      <c r="AC793" s="600" t="s">
        <v>7867</v>
      </c>
    </row>
    <row r="794" spans="1:29" ht="78.75" x14ac:dyDescent="0.2">
      <c r="A794" s="694" t="str">
        <f>CONCATENATE(MUEBLES2[[#This Row],[No..]],"-",MUEBLES2[[#This Row],[No. Area ]],"-",MUEBLES2[[#This Row],[No. Del Bien ]],"-",MUEBLES2[[#This Row],[No. Consecutivo del Bien ]],"-",MUEBLES2[[#This Row],[No. de inventario]])</f>
        <v>01-24-314-051-0788</v>
      </c>
      <c r="B794" s="495"/>
      <c r="C794" s="522" t="s">
        <v>7512</v>
      </c>
      <c r="D794" s="523" t="s">
        <v>4060</v>
      </c>
      <c r="E794" s="522" t="str">
        <f>VLOOKUP(MUEBLES2[[#This Row],[No..]],EDIFICIOS[],2,FALSE)</f>
        <v>PALACIO MUNICIPAL</v>
      </c>
      <c r="F794" s="522" t="str">
        <f>VLOOKUP(MUEBLES2[[#This Row],[No..]],EDIFICIOS[],3,FALSE)</f>
        <v>PALACIO MUNICIPAL, S/N, COLONIA CENTRO</v>
      </c>
      <c r="G794" s="506" t="s">
        <v>4269</v>
      </c>
      <c r="H794" s="523" t="str">
        <f>VLOOKUP(MUEBLES2[[#This Row],[No. Area ]],AREAS[],2,FALSE)</f>
        <v>TESORERÍA MUNICIPAL</v>
      </c>
      <c r="I794" s="506" t="str">
        <f>VLOOKUP(MUEBLES2[[#This Row],[No. Area ]],AREAS[],5,FALSE)</f>
        <v>C. P. NOHEMI VIRIDIANA CORTEZ MONTER</v>
      </c>
      <c r="J794" s="506">
        <v>35</v>
      </c>
      <c r="K794" s="506" t="str">
        <f>VLOOKUP(MUEBLES2[[#This Row],[Núm. De nomina]],PERSONAL[],2,FALSE)</f>
        <v>LIC. KEVIN MEJÍA CHAVARRÍA</v>
      </c>
      <c r="L794" s="523" t="str">
        <f>VLOOKUP(MUEBLES2[[#This Row],[Núm. De nomina]],PERSONAL[],3,FALSE)</f>
        <v>AUXILIAR CONTABLE</v>
      </c>
      <c r="M794" s="494" t="s">
        <v>4947</v>
      </c>
      <c r="N794" s="529" t="s">
        <v>4742</v>
      </c>
      <c r="O794" s="497" t="str">
        <f>VLOOKUP(MUEBLES2[[#This Row],[No. Del Bien ]],BIENES[],2,FALSE)</f>
        <v>VENTILADOR</v>
      </c>
      <c r="P794" s="544" t="s">
        <v>5996</v>
      </c>
      <c r="Q794" s="506" t="s">
        <v>6056</v>
      </c>
      <c r="R794" s="523" t="s">
        <v>6005</v>
      </c>
      <c r="S794" s="523">
        <v>3372</v>
      </c>
      <c r="T794" s="523"/>
      <c r="U794" s="523" t="s">
        <v>6010</v>
      </c>
      <c r="V794" s="545">
        <v>45419</v>
      </c>
      <c r="W794" s="536">
        <v>968.6</v>
      </c>
      <c r="X794" s="537"/>
      <c r="Y794" s="536">
        <v>968.6</v>
      </c>
      <c r="Z794" s="546"/>
      <c r="AA794" s="546"/>
      <c r="AB794" s="493"/>
      <c r="AC794" s="600"/>
    </row>
    <row r="795" spans="1:29" ht="189" x14ac:dyDescent="0.2">
      <c r="A795" s="694" t="str">
        <f>CONCATENATE(MUEBLES2[[#This Row],[No..]],"-",MUEBLES2[[#This Row],[No. Area ]],"-",MUEBLES2[[#This Row],[No. Del Bien ]],"-",MUEBLES2[[#This Row],[No. Consecutivo del Bien ]],"-",MUEBLES2[[#This Row],[No. de inventario]])</f>
        <v>04-46-351-001-0789</v>
      </c>
      <c r="B795" s="495"/>
      <c r="C795" s="522" t="s">
        <v>7513</v>
      </c>
      <c r="D795" s="523" t="s">
        <v>2074</v>
      </c>
      <c r="E795" s="522" t="str">
        <f>VLOOKUP(MUEBLES2[[#This Row],[No..]],EDIFICIOS[],2,FALSE)</f>
        <v xml:space="preserve">PROTECCION CIVIL </v>
      </c>
      <c r="F795" s="522" t="str">
        <f>VLOOKUP(MUEBLES2[[#This Row],[No..]],EDIFICIOS[],3,FALSE)</f>
        <v>AV. REFORMA S/N, SECCIÓN NORTE, MANZANA 2, SANTIAGO DE ANAYA, HIDALGO</v>
      </c>
      <c r="G795" s="506" t="s">
        <v>4291</v>
      </c>
      <c r="H795" s="523" t="str">
        <f>VLOOKUP(MUEBLES2[[#This Row],[No. Area ]],AREAS[],2,FALSE)</f>
        <v>PROTECCIÓN CÍVIL, BOMBEROS Y GESTIÓN DE RIESGOS</v>
      </c>
      <c r="I795" s="506" t="str">
        <f>VLOOKUP(MUEBLES2[[#This Row],[No. Area ]],AREAS[],5,FALSE)</f>
        <v>CMDTE. JOSÉ JUAN GARCÍA CORTES</v>
      </c>
      <c r="J795" s="506" t="s">
        <v>4062</v>
      </c>
      <c r="K795" s="506" t="str">
        <f>VLOOKUP(MUEBLES2[[#This Row],[Núm. De nomina]],PERSONAL[],2,FALSE)</f>
        <v>CMDTE. JOSÉ JUAN GARCÍA CORTES</v>
      </c>
      <c r="L795" s="523" t="str">
        <f>VLOOKUP(MUEBLES2[[#This Row],[Núm. De nomina]],PERSONAL[],3,FALSE)</f>
        <v>TITULAR</v>
      </c>
      <c r="M795" s="494" t="s">
        <v>6058</v>
      </c>
      <c r="N795" s="529" t="s">
        <v>4692</v>
      </c>
      <c r="O795" s="497" t="str">
        <f>VLOOKUP(MUEBLES2[[#This Row],[No. Del Bien ]],BIENES[],2,FALSE)</f>
        <v xml:space="preserve">BOQUILLA DESMONTABLE </v>
      </c>
      <c r="P795" s="544" t="s">
        <v>6060</v>
      </c>
      <c r="Q795" s="506" t="s">
        <v>6057</v>
      </c>
      <c r="R795" s="523"/>
      <c r="S795" s="523"/>
      <c r="T795" s="523"/>
      <c r="U795" s="523" t="s">
        <v>6061</v>
      </c>
      <c r="V795" s="545">
        <v>45433</v>
      </c>
      <c r="W795" s="536">
        <v>20655</v>
      </c>
      <c r="X795" s="537"/>
      <c r="Y795" s="537"/>
      <c r="Z795" s="546"/>
      <c r="AA795" s="546"/>
      <c r="AB795" s="493"/>
      <c r="AC795" s="600"/>
    </row>
    <row r="796" spans="1:29" ht="409.5" x14ac:dyDescent="0.2">
      <c r="A796" s="699" t="str">
        <f>CONCATENATE(MUEBLES2[[#This Row],[No..]],"-",MUEBLES2[[#This Row],[No. Area ]],"-",MUEBLES2[[#This Row],[No. Del Bien ]],"-",MUEBLES2[[#This Row],[No. Consecutivo del Bien ]],"-",MUEBLES2[[#This Row],[No. de inventario]])</f>
        <v>01-44-336-001-0790</v>
      </c>
      <c r="B796" s="495"/>
      <c r="C796" s="522" t="s">
        <v>7514</v>
      </c>
      <c r="D796" s="523" t="s">
        <v>4060</v>
      </c>
      <c r="E796" s="522" t="s">
        <v>3820</v>
      </c>
      <c r="F796" s="522" t="s">
        <v>21</v>
      </c>
      <c r="G796" s="506" t="s">
        <v>4289</v>
      </c>
      <c r="H796" s="523" t="s">
        <v>3352</v>
      </c>
      <c r="I796" s="506" t="s">
        <v>4164</v>
      </c>
      <c r="J796" s="506">
        <v>175</v>
      </c>
      <c r="K796" s="506" t="s">
        <v>4166</v>
      </c>
      <c r="L796" s="523" t="s">
        <v>4165</v>
      </c>
      <c r="M796" s="494" t="s">
        <v>5947</v>
      </c>
      <c r="N796" s="529" t="s">
        <v>4692</v>
      </c>
      <c r="O796" s="497" t="str">
        <f>VLOOKUP(MUEBLES2[[#This Row],[No. Del Bien ]],BIENES[],2,FALSE)</f>
        <v>CHALECO  BALISTICO (ANTIBALAS)</v>
      </c>
      <c r="P796" s="544" t="s">
        <v>5998</v>
      </c>
      <c r="Q796" s="506" t="s">
        <v>6734</v>
      </c>
      <c r="R796" s="523" t="s">
        <v>6062</v>
      </c>
      <c r="S796" s="523" t="s">
        <v>6063</v>
      </c>
      <c r="T796" s="523" t="s">
        <v>6064</v>
      </c>
      <c r="U796" s="523" t="s">
        <v>6065</v>
      </c>
      <c r="V796" s="545">
        <v>45407</v>
      </c>
      <c r="W796" s="536">
        <v>9960.0037499999999</v>
      </c>
      <c r="X796" s="537"/>
      <c r="Y796" s="537">
        <v>9960.0037499999999</v>
      </c>
      <c r="Z796" s="538"/>
      <c r="AA796" s="538" t="s">
        <v>6066</v>
      </c>
      <c r="AB796" s="493"/>
      <c r="AC796" s="600" t="s">
        <v>6066</v>
      </c>
    </row>
    <row r="797" spans="1:29" ht="409.5" x14ac:dyDescent="0.2">
      <c r="A797" s="699" t="str">
        <f>CONCATENATE(MUEBLES2[[#This Row],[No..]],"-",MUEBLES2[[#This Row],[No. Area ]],"-",MUEBLES2[[#This Row],[No. Del Bien ]],"-",MUEBLES2[[#This Row],[No. Consecutivo del Bien ]],"-",MUEBLES2[[#This Row],[No. de inventario]])</f>
        <v>01-44-336-002-0791</v>
      </c>
      <c r="B797" s="495"/>
      <c r="C797" s="522" t="s">
        <v>7515</v>
      </c>
      <c r="D797" s="523" t="s">
        <v>4060</v>
      </c>
      <c r="E797" s="522" t="s">
        <v>3820</v>
      </c>
      <c r="F797" s="522" t="s">
        <v>21</v>
      </c>
      <c r="G797" s="506" t="s">
        <v>4289</v>
      </c>
      <c r="H797" s="523" t="s">
        <v>3352</v>
      </c>
      <c r="I797" s="506" t="s">
        <v>4164</v>
      </c>
      <c r="J797" s="506">
        <v>9</v>
      </c>
      <c r="K797" s="506" t="s">
        <v>4169</v>
      </c>
      <c r="L797" s="523" t="s">
        <v>4165</v>
      </c>
      <c r="M797" s="494" t="s">
        <v>5947</v>
      </c>
      <c r="N797" s="529" t="s">
        <v>4693</v>
      </c>
      <c r="O797" s="497" t="str">
        <f>VLOOKUP(MUEBLES2[[#This Row],[No. Del Bien ]],BIENES[],2,FALSE)</f>
        <v>CHALECO  BALISTICO (ANTIBALAS)</v>
      </c>
      <c r="P797" s="544" t="s">
        <v>5998</v>
      </c>
      <c r="Q797" s="506" t="s">
        <v>6735</v>
      </c>
      <c r="R797" s="523" t="s">
        <v>6062</v>
      </c>
      <c r="S797" s="523" t="s">
        <v>6063</v>
      </c>
      <c r="T797" s="523" t="s">
        <v>6067</v>
      </c>
      <c r="U797" s="523" t="s">
        <v>6065</v>
      </c>
      <c r="V797" s="545">
        <v>45407</v>
      </c>
      <c r="W797" s="536">
        <v>9960.0037499999999</v>
      </c>
      <c r="X797" s="537"/>
      <c r="Y797" s="537">
        <v>9960.0037499999999</v>
      </c>
      <c r="Z797" s="538"/>
      <c r="AA797" s="538" t="s">
        <v>6074</v>
      </c>
      <c r="AB797" s="493"/>
      <c r="AC797" s="600" t="s">
        <v>6074</v>
      </c>
    </row>
    <row r="798" spans="1:29" ht="409.5" x14ac:dyDescent="0.2">
      <c r="A798" s="699" t="str">
        <f>CONCATENATE(MUEBLES2[[#This Row],[No..]],"-",MUEBLES2[[#This Row],[No. Area ]],"-",MUEBLES2[[#This Row],[No. Del Bien ]],"-",MUEBLES2[[#This Row],[No. Consecutivo del Bien ]],"-",MUEBLES2[[#This Row],[No. de inventario]])</f>
        <v>01-44-336-003-0792</v>
      </c>
      <c r="B798" s="495"/>
      <c r="C798" s="522" t="s">
        <v>7516</v>
      </c>
      <c r="D798" s="523" t="s">
        <v>4060</v>
      </c>
      <c r="E798" s="522" t="s">
        <v>3820</v>
      </c>
      <c r="F798" s="522" t="s">
        <v>21</v>
      </c>
      <c r="G798" s="506" t="s">
        <v>4289</v>
      </c>
      <c r="H798" s="523" t="s">
        <v>3352</v>
      </c>
      <c r="I798" s="506" t="s">
        <v>4164</v>
      </c>
      <c r="J798" s="506">
        <v>234</v>
      </c>
      <c r="K798" s="506" t="s">
        <v>4182</v>
      </c>
      <c r="L798" s="523" t="s">
        <v>4183</v>
      </c>
      <c r="M798" s="494" t="s">
        <v>5947</v>
      </c>
      <c r="N798" s="529" t="s">
        <v>4694</v>
      </c>
      <c r="O798" s="497" t="str">
        <f>VLOOKUP(MUEBLES2[[#This Row],[No. Del Bien ]],BIENES[],2,FALSE)</f>
        <v>CHALECO  BALISTICO (ANTIBALAS)</v>
      </c>
      <c r="P798" s="544" t="s">
        <v>5998</v>
      </c>
      <c r="Q798" s="506" t="s">
        <v>6736</v>
      </c>
      <c r="R798" s="523" t="s">
        <v>6062</v>
      </c>
      <c r="S798" s="523" t="s">
        <v>6063</v>
      </c>
      <c r="T798" s="523" t="s">
        <v>6068</v>
      </c>
      <c r="U798" s="523" t="s">
        <v>6065</v>
      </c>
      <c r="V798" s="545">
        <v>45407</v>
      </c>
      <c r="W798" s="536">
        <v>9960.0037499999999</v>
      </c>
      <c r="X798" s="537"/>
      <c r="Y798" s="537">
        <v>9960.0037499999999</v>
      </c>
      <c r="Z798" s="538"/>
      <c r="AA798" s="538" t="s">
        <v>6075</v>
      </c>
      <c r="AB798" s="493"/>
      <c r="AC798" s="600" t="s">
        <v>6075</v>
      </c>
    </row>
    <row r="799" spans="1:29" ht="409.5" x14ac:dyDescent="0.2">
      <c r="A799" s="699" t="str">
        <f>CONCATENATE(MUEBLES2[[#This Row],[No..]],"-",MUEBLES2[[#This Row],[No. Area ]],"-",MUEBLES2[[#This Row],[No. Del Bien ]],"-",MUEBLES2[[#This Row],[No. Consecutivo del Bien ]],"-",MUEBLES2[[#This Row],[No. de inventario]])</f>
        <v>01-44-346-004-0793</v>
      </c>
      <c r="B799" s="495"/>
      <c r="C799" s="522" t="s">
        <v>7517</v>
      </c>
      <c r="D799" s="523" t="s">
        <v>4060</v>
      </c>
      <c r="E799" s="522" t="s">
        <v>3820</v>
      </c>
      <c r="F799" s="522" t="s">
        <v>21</v>
      </c>
      <c r="G799" s="506" t="s">
        <v>4289</v>
      </c>
      <c r="H799" s="523" t="s">
        <v>3352</v>
      </c>
      <c r="I799" s="506" t="s">
        <v>4164</v>
      </c>
      <c r="J799" s="506">
        <v>253</v>
      </c>
      <c r="K799" s="506" t="s">
        <v>1844</v>
      </c>
      <c r="L799" s="523" t="s">
        <v>4165</v>
      </c>
      <c r="M799" s="494" t="s">
        <v>5957</v>
      </c>
      <c r="N799" s="529" t="s">
        <v>4695</v>
      </c>
      <c r="O799" s="497" t="str">
        <f>VLOOKUP(MUEBLES2[[#This Row],[No. Del Bien ]],BIENES[],2,FALSE)</f>
        <v xml:space="preserve"> ESCUDOS DE POLIETIRENO</v>
      </c>
      <c r="P799" s="544" t="s">
        <v>5998</v>
      </c>
      <c r="Q799" s="506" t="s">
        <v>6737</v>
      </c>
      <c r="R799" s="523" t="s">
        <v>6062</v>
      </c>
      <c r="S799" s="523" t="s">
        <v>6063</v>
      </c>
      <c r="T799" s="523" t="s">
        <v>6069</v>
      </c>
      <c r="U799" s="523" t="s">
        <v>6065</v>
      </c>
      <c r="V799" s="545">
        <v>45407</v>
      </c>
      <c r="W799" s="536">
        <v>9960.0037499999999</v>
      </c>
      <c r="X799" s="537"/>
      <c r="Y799" s="537">
        <v>9960.0037499999999</v>
      </c>
      <c r="Z799" s="538"/>
      <c r="AA799" s="538" t="s">
        <v>6076</v>
      </c>
      <c r="AB799" s="493"/>
      <c r="AC799" s="600" t="s">
        <v>6076</v>
      </c>
    </row>
    <row r="800" spans="1:29" ht="409.5" x14ac:dyDescent="0.2">
      <c r="A800" s="699" t="str">
        <f>CONCATENATE(MUEBLES2[[#This Row],[No..]],"-",MUEBLES2[[#This Row],[No. Area ]],"-",MUEBLES2[[#This Row],[No. Del Bien ]],"-",MUEBLES2[[#This Row],[No. Consecutivo del Bien ]],"-",MUEBLES2[[#This Row],[No. de inventario]])</f>
        <v>01-44-336-005-0794</v>
      </c>
      <c r="B800" s="495"/>
      <c r="C800" s="522" t="s">
        <v>7518</v>
      </c>
      <c r="D800" s="523" t="s">
        <v>4060</v>
      </c>
      <c r="E800" s="522" t="s">
        <v>3820</v>
      </c>
      <c r="F800" s="522" t="s">
        <v>21</v>
      </c>
      <c r="G800" s="506" t="s">
        <v>4289</v>
      </c>
      <c r="H800" s="523" t="s">
        <v>3352</v>
      </c>
      <c r="I800" s="506" t="s">
        <v>4164</v>
      </c>
      <c r="J800" s="506">
        <v>69</v>
      </c>
      <c r="K800" s="506" t="s">
        <v>4173</v>
      </c>
      <c r="L800" s="523" t="s">
        <v>4165</v>
      </c>
      <c r="M800" s="494" t="s">
        <v>5947</v>
      </c>
      <c r="N800" s="529" t="s">
        <v>4696</v>
      </c>
      <c r="O800" s="497" t="str">
        <f>VLOOKUP(MUEBLES2[[#This Row],[No. Del Bien ]],BIENES[],2,FALSE)</f>
        <v>CHALECO  BALISTICO (ANTIBALAS)</v>
      </c>
      <c r="P800" s="544" t="s">
        <v>5998</v>
      </c>
      <c r="Q800" s="506" t="s">
        <v>6738</v>
      </c>
      <c r="R800" s="523" t="s">
        <v>6062</v>
      </c>
      <c r="S800" s="523" t="s">
        <v>6063</v>
      </c>
      <c r="T800" s="523" t="s">
        <v>6070</v>
      </c>
      <c r="U800" s="523" t="s">
        <v>6065</v>
      </c>
      <c r="V800" s="545">
        <v>45407</v>
      </c>
      <c r="W800" s="536">
        <v>9960.0037499999999</v>
      </c>
      <c r="X800" s="537"/>
      <c r="Y800" s="537">
        <v>9960.0037499999999</v>
      </c>
      <c r="Z800" s="538"/>
      <c r="AA800" s="538" t="s">
        <v>6077</v>
      </c>
      <c r="AB800" s="493"/>
      <c r="AC800" s="600" t="s">
        <v>6077</v>
      </c>
    </row>
    <row r="801" spans="1:29" ht="409.5" x14ac:dyDescent="0.2">
      <c r="A801" s="699" t="str">
        <f>CONCATENATE(MUEBLES2[[#This Row],[No..]],"-",MUEBLES2[[#This Row],[No. Area ]],"-",MUEBLES2[[#This Row],[No. Del Bien ]],"-",MUEBLES2[[#This Row],[No. Consecutivo del Bien ]],"-",MUEBLES2[[#This Row],[No. de inventario]])</f>
        <v>01-44-346-006-0795</v>
      </c>
      <c r="B801" s="495"/>
      <c r="C801" s="522" t="s">
        <v>7519</v>
      </c>
      <c r="D801" s="523" t="s">
        <v>4060</v>
      </c>
      <c r="E801" s="522" t="s">
        <v>3820</v>
      </c>
      <c r="F801" s="522" t="s">
        <v>21</v>
      </c>
      <c r="G801" s="506" t="s">
        <v>4289</v>
      </c>
      <c r="H801" s="523" t="s">
        <v>3352</v>
      </c>
      <c r="I801" s="506" t="s">
        <v>4164</v>
      </c>
      <c r="J801" s="506" t="s">
        <v>4712</v>
      </c>
      <c r="K801" s="506" t="s">
        <v>4177</v>
      </c>
      <c r="L801" s="523" t="s">
        <v>4165</v>
      </c>
      <c r="M801" s="494" t="s">
        <v>5957</v>
      </c>
      <c r="N801" s="529" t="s">
        <v>4697</v>
      </c>
      <c r="O801" s="497" t="str">
        <f>VLOOKUP(MUEBLES2[[#This Row],[No. Del Bien ]],BIENES[],2,FALSE)</f>
        <v xml:space="preserve"> ESCUDOS DE POLIETIRENO</v>
      </c>
      <c r="P801" s="544" t="s">
        <v>5998</v>
      </c>
      <c r="Q801" s="506" t="s">
        <v>6739</v>
      </c>
      <c r="R801" s="523" t="s">
        <v>6062</v>
      </c>
      <c r="S801" s="523" t="s">
        <v>6063</v>
      </c>
      <c r="T801" s="523" t="s">
        <v>6071</v>
      </c>
      <c r="U801" s="523" t="s">
        <v>6065</v>
      </c>
      <c r="V801" s="545">
        <v>45407</v>
      </c>
      <c r="W801" s="536">
        <v>9960.0037499999999</v>
      </c>
      <c r="X801" s="537"/>
      <c r="Y801" s="537">
        <v>9960.0037499999999</v>
      </c>
      <c r="Z801" s="538"/>
      <c r="AA801" s="538" t="s">
        <v>6078</v>
      </c>
      <c r="AB801" s="493"/>
      <c r="AC801" s="600" t="s">
        <v>6078</v>
      </c>
    </row>
    <row r="802" spans="1:29" ht="409.5" x14ac:dyDescent="0.2">
      <c r="A802" s="699" t="str">
        <f>CONCATENATE(MUEBLES2[[#This Row],[No..]],"-",MUEBLES2[[#This Row],[No. Area ]],"-",MUEBLES2[[#This Row],[No. Del Bien ]],"-",MUEBLES2[[#This Row],[No. Consecutivo del Bien ]],"-",MUEBLES2[[#This Row],[No. de inventario]])</f>
        <v>01-45-346-007-0796</v>
      </c>
      <c r="B802" s="495"/>
      <c r="C802" s="522"/>
      <c r="D802" s="523" t="s">
        <v>4060</v>
      </c>
      <c r="E802" s="522" t="s">
        <v>3820</v>
      </c>
      <c r="F802" s="522" t="s">
        <v>21</v>
      </c>
      <c r="G802" s="506" t="s">
        <v>4290</v>
      </c>
      <c r="H802" s="523" t="s">
        <v>4329</v>
      </c>
      <c r="I802" s="506" t="s">
        <v>1731</v>
      </c>
      <c r="J802" s="506">
        <v>166</v>
      </c>
      <c r="K802" s="506" t="s">
        <v>1731</v>
      </c>
      <c r="L802" s="523" t="s">
        <v>4138</v>
      </c>
      <c r="M802" s="494" t="s">
        <v>5957</v>
      </c>
      <c r="N802" s="529" t="s">
        <v>4698</v>
      </c>
      <c r="O802" s="497" t="str">
        <f>VLOOKUP(MUEBLES2[[#This Row],[No. Del Bien ]],BIENES[],2,FALSE)</f>
        <v xml:space="preserve"> ESCUDOS DE POLIETIRENO</v>
      </c>
      <c r="P802" s="544" t="s">
        <v>5998</v>
      </c>
      <c r="Q802" s="506" t="s">
        <v>6740</v>
      </c>
      <c r="R802" s="523" t="s">
        <v>6062</v>
      </c>
      <c r="S802" s="523" t="s">
        <v>6063</v>
      </c>
      <c r="T802" s="523" t="s">
        <v>6072</v>
      </c>
      <c r="U802" s="523" t="s">
        <v>6065</v>
      </c>
      <c r="V802" s="545">
        <v>45407</v>
      </c>
      <c r="W802" s="536">
        <v>9960.0037499999999</v>
      </c>
      <c r="X802" s="537"/>
      <c r="Y802" s="537">
        <v>9960.0037499999999</v>
      </c>
      <c r="Z802" s="546"/>
      <c r="AA802" s="546"/>
      <c r="AB802" s="493"/>
      <c r="AC802" s="600"/>
    </row>
    <row r="803" spans="1:29" ht="409.5" x14ac:dyDescent="0.2">
      <c r="A803" s="699" t="str">
        <f>CONCATENATE(MUEBLES2[[#This Row],[No..]],"-",MUEBLES2[[#This Row],[No. Area ]],"-",MUEBLES2[[#This Row],[No. Del Bien ]],"-",MUEBLES2[[#This Row],[No. Consecutivo del Bien ]],"-",MUEBLES2[[#This Row],[No. de inventario]])</f>
        <v>01-44-346-008-0797</v>
      </c>
      <c r="B803" s="495"/>
      <c r="C803" s="522" t="s">
        <v>7520</v>
      </c>
      <c r="D803" s="523" t="s">
        <v>4060</v>
      </c>
      <c r="E803" s="522" t="s">
        <v>3820</v>
      </c>
      <c r="F803" s="522" t="s">
        <v>21</v>
      </c>
      <c r="G803" s="506" t="s">
        <v>4289</v>
      </c>
      <c r="H803" s="523" t="s">
        <v>3352</v>
      </c>
      <c r="I803" s="506" t="s">
        <v>4164</v>
      </c>
      <c r="J803" s="506" t="s">
        <v>4708</v>
      </c>
      <c r="K803" s="506" t="s">
        <v>4180</v>
      </c>
      <c r="L803" s="523" t="s">
        <v>4165</v>
      </c>
      <c r="M803" s="494" t="s">
        <v>5957</v>
      </c>
      <c r="N803" s="529" t="s">
        <v>4699</v>
      </c>
      <c r="O803" s="497" t="str">
        <f>VLOOKUP(MUEBLES2[[#This Row],[No. Del Bien ]],BIENES[],2,FALSE)</f>
        <v xml:space="preserve"> ESCUDOS DE POLIETIRENO</v>
      </c>
      <c r="P803" s="544" t="s">
        <v>5998</v>
      </c>
      <c r="Q803" s="506" t="s">
        <v>6741</v>
      </c>
      <c r="R803" s="523" t="s">
        <v>6062</v>
      </c>
      <c r="S803" s="523" t="s">
        <v>6063</v>
      </c>
      <c r="T803" s="523" t="s">
        <v>6073</v>
      </c>
      <c r="U803" s="523" t="s">
        <v>6065</v>
      </c>
      <c r="V803" s="545">
        <v>45407</v>
      </c>
      <c r="W803" s="536">
        <v>9960.0037499999999</v>
      </c>
      <c r="X803" s="537"/>
      <c r="Y803" s="537">
        <v>9960.0037499999999</v>
      </c>
      <c r="Z803" s="538"/>
      <c r="AA803" s="538" t="s">
        <v>6079</v>
      </c>
      <c r="AB803" s="493"/>
      <c r="AC803" s="600" t="s">
        <v>6079</v>
      </c>
    </row>
    <row r="804" spans="1:29" ht="157.5" x14ac:dyDescent="0.2">
      <c r="A804" s="699" t="str">
        <f>CONCATENATE(MUEBLES2[[#This Row],[No..]],"-",MUEBLES2[[#This Row],[No. Area ]],"-",MUEBLES2[[#This Row],[No. Del Bien ]],"-",MUEBLES2[[#This Row],[No. Consecutivo del Bien ]],"-",MUEBLES2[[#This Row],[No. de inventario]])</f>
        <v>01-18-314-052-0798</v>
      </c>
      <c r="B804" s="495"/>
      <c r="C804" s="522"/>
      <c r="D804" s="523" t="s">
        <v>4060</v>
      </c>
      <c r="E804" s="522" t="str">
        <f>VLOOKUP(MUEBLES2[[#This Row],[No..]],EDIFICIOS[],2,FALSE)</f>
        <v>PALACIO MUNICIPAL</v>
      </c>
      <c r="F804" s="522" t="str">
        <f>VLOOKUP(MUEBLES2[[#This Row],[No..]],EDIFICIOS[],3,FALSE)</f>
        <v>PALACIO MUNICIPAL, S/N, COLONIA CENTRO</v>
      </c>
      <c r="G804" s="506" t="s">
        <v>4263</v>
      </c>
      <c r="H804" s="523" t="str">
        <f>VLOOKUP(MUEBLES2[[#This Row],[No. Area ]],AREAS[],2,FALSE)</f>
        <v>OBRAS PÚBLICAS Y ORDENAMIENTO URBANO</v>
      </c>
      <c r="I804" s="506" t="str">
        <f>VLOOKUP(MUEBLES2[[#This Row],[No. Area ]],AREAS[],5,FALSE)</f>
        <v>ING. ZOILA PÉREZ MEJÍA</v>
      </c>
      <c r="J804" s="506">
        <v>164</v>
      </c>
      <c r="K804" s="506" t="str">
        <f>VLOOKUP(MUEBLES2[[#This Row],[Núm. De nomina]],PERSONAL[],2,FALSE)</f>
        <v>ING. ZOILA PÉREZ MEJÍA</v>
      </c>
      <c r="L804" s="523" t="str">
        <f>VLOOKUP(MUEBLES2[[#This Row],[Núm. De nomina]],PERSONAL[],3,FALSE)</f>
        <v>TITULAR</v>
      </c>
      <c r="M804" s="494" t="s">
        <v>4947</v>
      </c>
      <c r="N804" s="529" t="s">
        <v>4743</v>
      </c>
      <c r="O804" s="497" t="str">
        <f>VLOOKUP(MUEBLES2[[#This Row],[No. Del Bien ]],BIENES[],2,FALSE)</f>
        <v>VENTILADOR</v>
      </c>
      <c r="P804" s="544" t="s">
        <v>5996</v>
      </c>
      <c r="Q804" s="506" t="s">
        <v>7892</v>
      </c>
      <c r="R804" s="523" t="s">
        <v>2944</v>
      </c>
      <c r="S804" s="523">
        <v>3372</v>
      </c>
      <c r="T804" s="523"/>
      <c r="U804" s="523" t="s">
        <v>6742</v>
      </c>
      <c r="V804" s="545">
        <v>45479</v>
      </c>
      <c r="W804" s="536">
        <v>985</v>
      </c>
      <c r="X804" s="537"/>
      <c r="Y804" s="537"/>
      <c r="Z804" s="546"/>
      <c r="AA804" s="546"/>
      <c r="AB804" s="493"/>
      <c r="AC804" s="600"/>
    </row>
    <row r="805" spans="1:29" ht="78.75" x14ac:dyDescent="0.2">
      <c r="A805" s="699" t="str">
        <f>CONCATENATE(MUEBLES2[[#This Row],[No..]],"-",MUEBLES2[[#This Row],[No. Area ]],"-",MUEBLES2[[#This Row],[No. Del Bien ]],"-",MUEBLES2[[#This Row],[No. Consecutivo del Bien ]],"-",MUEBLES2[[#This Row],[No. de inventario]])</f>
        <v>01-24-314-053-0799</v>
      </c>
      <c r="B805" s="495"/>
      <c r="C805" s="522"/>
      <c r="D805" s="523" t="s">
        <v>4060</v>
      </c>
      <c r="E805" s="522" t="str">
        <f>VLOOKUP(MUEBLES2[[#This Row],[No..]],EDIFICIOS[],2,FALSE)</f>
        <v>PALACIO MUNICIPAL</v>
      </c>
      <c r="F805" s="522" t="str">
        <f>VLOOKUP(MUEBLES2[[#This Row],[No..]],EDIFICIOS[],3,FALSE)</f>
        <v>PALACIO MUNICIPAL, S/N, COLONIA CENTRO</v>
      </c>
      <c r="G805" s="506" t="s">
        <v>4269</v>
      </c>
      <c r="H805" s="523" t="str">
        <f>VLOOKUP(MUEBLES2[[#This Row],[No. Area ]],AREAS[],2,FALSE)</f>
        <v>TESORERÍA MUNICIPAL</v>
      </c>
      <c r="I805" s="506" t="str">
        <f>VLOOKUP(MUEBLES2[[#This Row],[No. Area ]],AREAS[],5,FALSE)</f>
        <v>C. P. NOHEMI VIRIDIANA CORTEZ MONTER</v>
      </c>
      <c r="J805" s="506">
        <v>138</v>
      </c>
      <c r="K805" s="506" t="str">
        <f>VLOOKUP(MUEBLES2[[#This Row],[Núm. De nomina]],PERSONAL[],2,FALSE)</f>
        <v>C. P. NOHEMI VIRIDIANA CORTEZ MONTER</v>
      </c>
      <c r="L805" s="523" t="str">
        <f>VLOOKUP(MUEBLES2[[#This Row],[Núm. De nomina]],PERSONAL[],3,FALSE)</f>
        <v>TITULAR</v>
      </c>
      <c r="M805" s="494" t="s">
        <v>4947</v>
      </c>
      <c r="N805" s="529" t="s">
        <v>4744</v>
      </c>
      <c r="O805" s="497" t="str">
        <f>VLOOKUP(MUEBLES2[[#This Row],[No. Del Bien ]],BIENES[],2,FALSE)</f>
        <v>VENTILADOR</v>
      </c>
      <c r="P805" s="544" t="s">
        <v>5996</v>
      </c>
      <c r="Q805" s="506" t="s">
        <v>7893</v>
      </c>
      <c r="R805" s="523" t="s">
        <v>2944</v>
      </c>
      <c r="S805" s="523">
        <v>3372</v>
      </c>
      <c r="T805" s="523"/>
      <c r="U805" s="523" t="s">
        <v>6742</v>
      </c>
      <c r="V805" s="545">
        <v>45480</v>
      </c>
      <c r="W805" s="536">
        <v>985</v>
      </c>
      <c r="X805" s="537"/>
      <c r="Y805" s="537"/>
      <c r="Z805" s="546"/>
      <c r="AA805" s="546"/>
      <c r="AB805" s="493"/>
      <c r="AC805" s="600"/>
    </row>
    <row r="806" spans="1:29" ht="220.5" x14ac:dyDescent="0.2">
      <c r="A806" s="699" t="str">
        <f>CONCATENATE(MUEBLES2[[#This Row],[No..]],"-",MUEBLES2[[#This Row],[No. Area ]],"-",MUEBLES2[[#This Row],[No. Del Bien ]],"-",MUEBLES2[[#This Row],[No. Consecutivo del Bien ]],"-",MUEBLES2[[#This Row],[No. de inventario]])</f>
        <v>05-48-314-054-0800</v>
      </c>
      <c r="B806" s="495"/>
      <c r="C806" s="522"/>
      <c r="D806" s="523" t="s">
        <v>4063</v>
      </c>
      <c r="E806" s="522" t="str">
        <f>VLOOKUP(MUEBLES2[[#This Row],[No..]],EDIFICIOS[],2,FALSE)</f>
        <v>SISTEMA MUNICIPAL DIF</v>
      </c>
      <c r="F806" s="522" t="str">
        <f>VLOOKUP(MUEBLES2[[#This Row],[No..]],EDIFICIOS[],3,FALSE)</f>
        <v>AV. REFORMA S/N, SECCIÓN NORTE, MANZANA 2, SANTIAGO DE ANAYA, HIDALGO</v>
      </c>
      <c r="G806" s="506" t="s">
        <v>4293</v>
      </c>
      <c r="H806" s="523" t="str">
        <f>VLOOKUP(MUEBLES2[[#This Row],[No. Area ]],AREAS[],2,FALSE)</f>
        <v>SISTEMA MUNICIPAL PARA EL DESARROLLO INTEGRAL DE LA FAMILIA</v>
      </c>
      <c r="I806" s="506" t="str">
        <f>VLOOKUP(MUEBLES2[[#This Row],[No. Area ]],AREAS[],5,FALSE)</f>
        <v>C. BELEN GONZÁLEZ BARRERA</v>
      </c>
      <c r="J806" s="506">
        <v>119</v>
      </c>
      <c r="K806" s="506" t="str">
        <f>VLOOKUP(MUEBLES2[[#This Row],[Núm. De nomina]],PERSONAL[],2,FALSE)</f>
        <v>C. BELEN GONZÁLEZ BARRERA</v>
      </c>
      <c r="L806" s="523" t="str">
        <f>VLOOKUP(MUEBLES2[[#This Row],[Núm. De nomina]],PERSONAL[],3,FALSE)</f>
        <v xml:space="preserve">TITULAR </v>
      </c>
      <c r="M806" s="494" t="s">
        <v>4947</v>
      </c>
      <c r="N806" s="529" t="s">
        <v>4745</v>
      </c>
      <c r="O806" s="497" t="str">
        <f>VLOOKUP(MUEBLES2[[#This Row],[No. Del Bien ]],BIENES[],2,FALSE)</f>
        <v>VENTILADOR</v>
      </c>
      <c r="P806" s="544" t="s">
        <v>5996</v>
      </c>
      <c r="Q806" s="506" t="s">
        <v>7894</v>
      </c>
      <c r="R806" s="523" t="s">
        <v>2944</v>
      </c>
      <c r="S806" s="523">
        <v>3372</v>
      </c>
      <c r="T806" s="523"/>
      <c r="U806" s="523" t="s">
        <v>6742</v>
      </c>
      <c r="V806" s="545">
        <v>45481</v>
      </c>
      <c r="W806" s="536">
        <v>985</v>
      </c>
      <c r="X806" s="537"/>
      <c r="Y806" s="537"/>
      <c r="Z806" s="546"/>
      <c r="AA806" s="546"/>
      <c r="AB806" s="493"/>
      <c r="AC806" s="600"/>
    </row>
    <row r="807" spans="1:29" ht="220.5" x14ac:dyDescent="0.2">
      <c r="A807" s="699" t="str">
        <f>CONCATENATE(MUEBLES2[[#This Row],[No..]],"-",MUEBLES2[[#This Row],[No. Area ]],"-",MUEBLES2[[#This Row],[No. Del Bien ]],"-",MUEBLES2[[#This Row],[No. Consecutivo del Bien ]],"-",MUEBLES2[[#This Row],[No. de inventario]])</f>
        <v>05-48-314-055-0801</v>
      </c>
      <c r="B807" s="495"/>
      <c r="C807" s="522"/>
      <c r="D807" s="523" t="s">
        <v>4063</v>
      </c>
      <c r="E807" s="522" t="str">
        <f>VLOOKUP(MUEBLES2[[#This Row],[No..]],EDIFICIOS[],2,FALSE)</f>
        <v>SISTEMA MUNICIPAL DIF</v>
      </c>
      <c r="F807" s="522" t="str">
        <f>VLOOKUP(MUEBLES2[[#This Row],[No..]],EDIFICIOS[],3,FALSE)</f>
        <v>AV. REFORMA S/N, SECCIÓN NORTE, MANZANA 2, SANTIAGO DE ANAYA, HIDALGO</v>
      </c>
      <c r="G807" s="506" t="s">
        <v>4293</v>
      </c>
      <c r="H807" s="523" t="str">
        <f>VLOOKUP(MUEBLES2[[#This Row],[No. Area ]],AREAS[],2,FALSE)</f>
        <v>SISTEMA MUNICIPAL PARA EL DESARROLLO INTEGRAL DE LA FAMILIA</v>
      </c>
      <c r="I807" s="506" t="str">
        <f>VLOOKUP(MUEBLES2[[#This Row],[No. Area ]],AREAS[],5,FALSE)</f>
        <v>C. BELEN GONZÁLEZ BARRERA</v>
      </c>
      <c r="J807" s="506">
        <v>119</v>
      </c>
      <c r="K807" s="506" t="str">
        <f>VLOOKUP(MUEBLES2[[#This Row],[Núm. De nomina]],PERSONAL[],2,FALSE)</f>
        <v>C. BELEN GONZÁLEZ BARRERA</v>
      </c>
      <c r="L807" s="523" t="str">
        <f>VLOOKUP(MUEBLES2[[#This Row],[Núm. De nomina]],PERSONAL[],3,FALSE)</f>
        <v xml:space="preserve">TITULAR </v>
      </c>
      <c r="M807" s="494" t="s">
        <v>4947</v>
      </c>
      <c r="N807" s="529" t="s">
        <v>4746</v>
      </c>
      <c r="O807" s="497" t="str">
        <f>VLOOKUP(MUEBLES2[[#This Row],[No. Del Bien ]],BIENES[],2,FALSE)</f>
        <v>VENTILADOR</v>
      </c>
      <c r="P807" s="544" t="s">
        <v>5996</v>
      </c>
      <c r="Q807" s="506" t="s">
        <v>7895</v>
      </c>
      <c r="R807" s="523" t="s">
        <v>2944</v>
      </c>
      <c r="S807" s="523">
        <v>3372</v>
      </c>
      <c r="T807" s="523"/>
      <c r="U807" s="523" t="s">
        <v>6742</v>
      </c>
      <c r="V807" s="545">
        <v>45482</v>
      </c>
      <c r="W807" s="536">
        <v>985</v>
      </c>
      <c r="X807" s="537"/>
      <c r="Y807" s="537"/>
      <c r="Z807" s="546"/>
      <c r="AA807" s="546"/>
      <c r="AB807" s="493"/>
      <c r="AC807" s="600"/>
    </row>
    <row r="808" spans="1:29" ht="220.5" x14ac:dyDescent="0.2">
      <c r="A808" s="699" t="str">
        <f>CONCATENATE(MUEBLES2[[#This Row],[No..]],"-",MUEBLES2[[#This Row],[No. Area ]],"-",MUEBLES2[[#This Row],[No. Del Bien ]],"-",MUEBLES2[[#This Row],[No. Consecutivo del Bien ]],"-",MUEBLES2[[#This Row],[No. de inventario]])</f>
        <v>05-48-314-056-0802</v>
      </c>
      <c r="B808" s="495"/>
      <c r="C808" s="522"/>
      <c r="D808" s="523" t="s">
        <v>4063</v>
      </c>
      <c r="E808" s="522" t="str">
        <f>VLOOKUP(MUEBLES2[[#This Row],[No..]],EDIFICIOS[],2,FALSE)</f>
        <v>SISTEMA MUNICIPAL DIF</v>
      </c>
      <c r="F808" s="522" t="str">
        <f>VLOOKUP(MUEBLES2[[#This Row],[No..]],EDIFICIOS[],3,FALSE)</f>
        <v>AV. REFORMA S/N, SECCIÓN NORTE, MANZANA 2, SANTIAGO DE ANAYA, HIDALGO</v>
      </c>
      <c r="G808" s="506" t="s">
        <v>4293</v>
      </c>
      <c r="H808" s="523" t="str">
        <f>VLOOKUP(MUEBLES2[[#This Row],[No. Area ]],AREAS[],2,FALSE)</f>
        <v>SISTEMA MUNICIPAL PARA EL DESARROLLO INTEGRAL DE LA FAMILIA</v>
      </c>
      <c r="I808" s="506" t="str">
        <f>VLOOKUP(MUEBLES2[[#This Row],[No. Area ]],AREAS[],5,FALSE)</f>
        <v>C. BELEN GONZÁLEZ BARRERA</v>
      </c>
      <c r="J808" s="506">
        <v>119</v>
      </c>
      <c r="K808" s="506" t="str">
        <f>VLOOKUP(MUEBLES2[[#This Row],[Núm. De nomina]],PERSONAL[],2,FALSE)</f>
        <v>C. BELEN GONZÁLEZ BARRERA</v>
      </c>
      <c r="L808" s="523" t="str">
        <f>VLOOKUP(MUEBLES2[[#This Row],[Núm. De nomina]],PERSONAL[],3,FALSE)</f>
        <v xml:space="preserve">TITULAR </v>
      </c>
      <c r="M808" s="494" t="s">
        <v>4947</v>
      </c>
      <c r="N808" s="529" t="s">
        <v>4747</v>
      </c>
      <c r="O808" s="497" t="str">
        <f>VLOOKUP(MUEBLES2[[#This Row],[No. Del Bien ]],BIENES[],2,FALSE)</f>
        <v>VENTILADOR</v>
      </c>
      <c r="P808" s="544" t="s">
        <v>5996</v>
      </c>
      <c r="Q808" s="506" t="s">
        <v>7896</v>
      </c>
      <c r="R808" s="523" t="s">
        <v>2944</v>
      </c>
      <c r="S808" s="523">
        <v>3372</v>
      </c>
      <c r="T808" s="523"/>
      <c r="U808" s="523" t="s">
        <v>6742</v>
      </c>
      <c r="V808" s="545">
        <v>45483</v>
      </c>
      <c r="W808" s="536">
        <v>985</v>
      </c>
      <c r="X808" s="537"/>
      <c r="Y808" s="537"/>
      <c r="Z808" s="546"/>
      <c r="AA808" s="546"/>
      <c r="AB808" s="493"/>
      <c r="AC808" s="600"/>
    </row>
    <row r="809" spans="1:29" ht="220.5" x14ac:dyDescent="0.2">
      <c r="A809" s="699" t="str">
        <f>CONCATENATE(MUEBLES2[[#This Row],[No..]],"-",MUEBLES2[[#This Row],[No. Area ]],"-",MUEBLES2[[#This Row],[No. Del Bien ]],"-",MUEBLES2[[#This Row],[No. Consecutivo del Bien ]],"-",MUEBLES2[[#This Row],[No. de inventario]])</f>
        <v>05-48-314-057-0803</v>
      </c>
      <c r="B809" s="495"/>
      <c r="C809" s="522"/>
      <c r="D809" s="523" t="s">
        <v>4063</v>
      </c>
      <c r="E809" s="522" t="str">
        <f>VLOOKUP(MUEBLES2[[#This Row],[No..]],EDIFICIOS[],2,FALSE)</f>
        <v>SISTEMA MUNICIPAL DIF</v>
      </c>
      <c r="F809" s="522" t="str">
        <f>VLOOKUP(MUEBLES2[[#This Row],[No..]],EDIFICIOS[],3,FALSE)</f>
        <v>AV. REFORMA S/N, SECCIÓN NORTE, MANZANA 2, SANTIAGO DE ANAYA, HIDALGO</v>
      </c>
      <c r="G809" s="506" t="s">
        <v>4293</v>
      </c>
      <c r="H809" s="523" t="str">
        <f>VLOOKUP(MUEBLES2[[#This Row],[No. Area ]],AREAS[],2,FALSE)</f>
        <v>SISTEMA MUNICIPAL PARA EL DESARROLLO INTEGRAL DE LA FAMILIA</v>
      </c>
      <c r="I809" s="506" t="str">
        <f>VLOOKUP(MUEBLES2[[#This Row],[No. Area ]],AREAS[],5,FALSE)</f>
        <v>C. BELEN GONZÁLEZ BARRERA</v>
      </c>
      <c r="J809" s="506">
        <v>119</v>
      </c>
      <c r="K809" s="506" t="str">
        <f>VLOOKUP(MUEBLES2[[#This Row],[Núm. De nomina]],PERSONAL[],2,FALSE)</f>
        <v>C. BELEN GONZÁLEZ BARRERA</v>
      </c>
      <c r="L809" s="523" t="str">
        <f>VLOOKUP(MUEBLES2[[#This Row],[Núm. De nomina]],PERSONAL[],3,FALSE)</f>
        <v xml:space="preserve">TITULAR </v>
      </c>
      <c r="M809" s="494" t="s">
        <v>4947</v>
      </c>
      <c r="N809" s="529" t="s">
        <v>4748</v>
      </c>
      <c r="O809" s="497" t="str">
        <f>VLOOKUP(MUEBLES2[[#This Row],[No. Del Bien ]],BIENES[],2,FALSE)</f>
        <v>VENTILADOR</v>
      </c>
      <c r="P809" s="544" t="s">
        <v>5996</v>
      </c>
      <c r="Q809" s="506" t="s">
        <v>7897</v>
      </c>
      <c r="R809" s="523" t="s">
        <v>2944</v>
      </c>
      <c r="S809" s="523">
        <v>3372</v>
      </c>
      <c r="T809" s="523"/>
      <c r="U809" s="523" t="s">
        <v>6742</v>
      </c>
      <c r="V809" s="545">
        <v>45484</v>
      </c>
      <c r="W809" s="536">
        <v>985</v>
      </c>
      <c r="X809" s="537"/>
      <c r="Y809" s="537"/>
      <c r="Z809" s="546"/>
      <c r="AA809" s="546"/>
      <c r="AB809" s="493"/>
      <c r="AC809" s="600"/>
    </row>
    <row r="810" spans="1:29" ht="220.5" x14ac:dyDescent="0.2">
      <c r="A810" s="699" t="str">
        <f>CONCATENATE(MUEBLES2[[#This Row],[No..]],"-",MUEBLES2[[#This Row],[No. Area ]],"-",MUEBLES2[[#This Row],[No. Del Bien ]],"-",MUEBLES2[[#This Row],[No. Consecutivo del Bien ]],"-",MUEBLES2[[#This Row],[No. de inventario]])</f>
        <v>05-48-314-058-0804</v>
      </c>
      <c r="B810" s="495"/>
      <c r="C810" s="522"/>
      <c r="D810" s="523" t="s">
        <v>4063</v>
      </c>
      <c r="E810" s="522" t="str">
        <f>VLOOKUP(MUEBLES2[[#This Row],[No..]],EDIFICIOS[],2,FALSE)</f>
        <v>SISTEMA MUNICIPAL DIF</v>
      </c>
      <c r="F810" s="522" t="str">
        <f>VLOOKUP(MUEBLES2[[#This Row],[No..]],EDIFICIOS[],3,FALSE)</f>
        <v>AV. REFORMA S/N, SECCIÓN NORTE, MANZANA 2, SANTIAGO DE ANAYA, HIDALGO</v>
      </c>
      <c r="G810" s="506" t="s">
        <v>4293</v>
      </c>
      <c r="H810" s="523" t="str">
        <f>VLOOKUP(MUEBLES2[[#This Row],[No. Area ]],AREAS[],2,FALSE)</f>
        <v>SISTEMA MUNICIPAL PARA EL DESARROLLO INTEGRAL DE LA FAMILIA</v>
      </c>
      <c r="I810" s="506" t="str">
        <f>VLOOKUP(MUEBLES2[[#This Row],[No. Area ]],AREAS[],5,FALSE)</f>
        <v>C. BELEN GONZÁLEZ BARRERA</v>
      </c>
      <c r="J810" s="506">
        <v>119</v>
      </c>
      <c r="K810" s="506" t="str">
        <f>VLOOKUP(MUEBLES2[[#This Row],[Núm. De nomina]],PERSONAL[],2,FALSE)</f>
        <v>C. BELEN GONZÁLEZ BARRERA</v>
      </c>
      <c r="L810" s="523" t="str">
        <f>VLOOKUP(MUEBLES2[[#This Row],[Núm. De nomina]],PERSONAL[],3,FALSE)</f>
        <v xml:space="preserve">TITULAR </v>
      </c>
      <c r="M810" s="494" t="s">
        <v>4947</v>
      </c>
      <c r="N810" s="529" t="s">
        <v>4749</v>
      </c>
      <c r="O810" s="497" t="str">
        <f>VLOOKUP(MUEBLES2[[#This Row],[No. Del Bien ]],BIENES[],2,FALSE)</f>
        <v>VENTILADOR</v>
      </c>
      <c r="P810" s="544" t="s">
        <v>5996</v>
      </c>
      <c r="Q810" s="506" t="s">
        <v>7898</v>
      </c>
      <c r="R810" s="523" t="s">
        <v>2944</v>
      </c>
      <c r="S810" s="523">
        <v>3372</v>
      </c>
      <c r="T810" s="523"/>
      <c r="U810" s="523" t="s">
        <v>6742</v>
      </c>
      <c r="V810" s="545">
        <v>45485</v>
      </c>
      <c r="W810" s="536">
        <v>985</v>
      </c>
      <c r="X810" s="537"/>
      <c r="Y810" s="537"/>
      <c r="Z810" s="546"/>
      <c r="AA810" s="546"/>
      <c r="AB810" s="493"/>
      <c r="AC810" s="600"/>
    </row>
    <row r="811" spans="1:29" ht="220.5" x14ac:dyDescent="0.2">
      <c r="A811" s="699" t="str">
        <f>CONCATENATE(MUEBLES2[[#This Row],[No..]],"-",MUEBLES2[[#This Row],[No. Area ]],"-",MUEBLES2[[#This Row],[No. Del Bien ]],"-",MUEBLES2[[#This Row],[No. Consecutivo del Bien ]],"-",MUEBLES2[[#This Row],[No. de inventario]])</f>
        <v>05-48-314-059-0805</v>
      </c>
      <c r="B811" s="495"/>
      <c r="C811" s="522"/>
      <c r="D811" s="523" t="s">
        <v>4063</v>
      </c>
      <c r="E811" s="522" t="str">
        <f>VLOOKUP(MUEBLES2[[#This Row],[No..]],EDIFICIOS[],2,FALSE)</f>
        <v>SISTEMA MUNICIPAL DIF</v>
      </c>
      <c r="F811" s="522" t="str">
        <f>VLOOKUP(MUEBLES2[[#This Row],[No..]],EDIFICIOS[],3,FALSE)</f>
        <v>AV. REFORMA S/N, SECCIÓN NORTE, MANZANA 2, SANTIAGO DE ANAYA, HIDALGO</v>
      </c>
      <c r="G811" s="506" t="s">
        <v>4293</v>
      </c>
      <c r="H811" s="523" t="str">
        <f>VLOOKUP(MUEBLES2[[#This Row],[No. Area ]],AREAS[],2,FALSE)</f>
        <v>SISTEMA MUNICIPAL PARA EL DESARROLLO INTEGRAL DE LA FAMILIA</v>
      </c>
      <c r="I811" s="506" t="str">
        <f>VLOOKUP(MUEBLES2[[#This Row],[No. Area ]],AREAS[],5,FALSE)</f>
        <v>C. BELEN GONZÁLEZ BARRERA</v>
      </c>
      <c r="J811" s="506">
        <v>119</v>
      </c>
      <c r="K811" s="506" t="str">
        <f>VLOOKUP(MUEBLES2[[#This Row],[Núm. De nomina]],PERSONAL[],2,FALSE)</f>
        <v>C. BELEN GONZÁLEZ BARRERA</v>
      </c>
      <c r="L811" s="523" t="str">
        <f>VLOOKUP(MUEBLES2[[#This Row],[Núm. De nomina]],PERSONAL[],3,FALSE)</f>
        <v xml:space="preserve">TITULAR </v>
      </c>
      <c r="M811" s="494" t="s">
        <v>4947</v>
      </c>
      <c r="N811" s="529" t="s">
        <v>4750</v>
      </c>
      <c r="O811" s="497" t="str">
        <f>VLOOKUP(MUEBLES2[[#This Row],[No. Del Bien ]],BIENES[],2,FALSE)</f>
        <v>VENTILADOR</v>
      </c>
      <c r="P811" s="544" t="s">
        <v>5996</v>
      </c>
      <c r="Q811" s="506" t="s">
        <v>7899</v>
      </c>
      <c r="R811" s="523" t="s">
        <v>2944</v>
      </c>
      <c r="S811" s="523">
        <v>3372</v>
      </c>
      <c r="T811" s="523"/>
      <c r="U811" s="523" t="s">
        <v>6742</v>
      </c>
      <c r="V811" s="545">
        <v>45486</v>
      </c>
      <c r="W811" s="536">
        <v>985</v>
      </c>
      <c r="X811" s="537"/>
      <c r="Y811" s="537"/>
      <c r="Z811" s="546"/>
      <c r="AA811" s="546"/>
      <c r="AB811" s="493"/>
      <c r="AC811" s="600"/>
    </row>
    <row r="812" spans="1:29" ht="78.75" x14ac:dyDescent="0.2">
      <c r="A812" s="699" t="str">
        <f>CONCATENATE(MUEBLES2[[#This Row],[No..]],"-",MUEBLES2[[#This Row],[No. Area ]],"-",MUEBLES2[[#This Row],[No. Del Bien ]],"-",MUEBLES2[[#This Row],[No. Consecutivo del Bien ]],"-",MUEBLES2[[#This Row],[No. de inventario]])</f>
        <v>01-12-314-060-0806</v>
      </c>
      <c r="B812" s="495"/>
      <c r="C812" s="522"/>
      <c r="D812" s="523" t="s">
        <v>4060</v>
      </c>
      <c r="E812" s="522" t="str">
        <f>VLOOKUP(MUEBLES2[[#This Row],[No..]],EDIFICIOS[],2,FALSE)</f>
        <v>PALACIO MUNICIPAL</v>
      </c>
      <c r="F812" s="522" t="str">
        <f>VLOOKUP(MUEBLES2[[#This Row],[No..]],EDIFICIOS[],3,FALSE)</f>
        <v>PALACIO MUNICIPAL, S/N, COLONIA CENTRO</v>
      </c>
      <c r="G812" s="506" t="s">
        <v>4257</v>
      </c>
      <c r="H812" s="523" t="str">
        <f>VLOOKUP(MUEBLES2[[#This Row],[No. Area ]],AREAS[],2,FALSE)</f>
        <v>ARCHIVO</v>
      </c>
      <c r="I812" s="506" t="str">
        <f>VLOOKUP(MUEBLES2[[#This Row],[No. Area ]],AREAS[],5,FALSE)</f>
        <v>LIC. BLANCA MALDONADO GÓMEZ</v>
      </c>
      <c r="J812" s="506">
        <v>101</v>
      </c>
      <c r="K812" s="506" t="str">
        <f>VLOOKUP(MUEBLES2[[#This Row],[Núm. De nomina]],PERSONAL[],2,FALSE)</f>
        <v>LIC. BLANCA MALDONADO GÓMEZ</v>
      </c>
      <c r="L812" s="523" t="str">
        <f>VLOOKUP(MUEBLES2[[#This Row],[Núm. De nomina]],PERSONAL[],3,FALSE)</f>
        <v>SECRETARIA</v>
      </c>
      <c r="M812" s="494" t="s">
        <v>4947</v>
      </c>
      <c r="N812" s="529" t="s">
        <v>4751</v>
      </c>
      <c r="O812" s="497" t="str">
        <f>VLOOKUP(MUEBLES2[[#This Row],[No. Del Bien ]],BIENES[],2,FALSE)</f>
        <v>VENTILADOR</v>
      </c>
      <c r="P812" s="544" t="s">
        <v>5996</v>
      </c>
      <c r="Q812" s="506" t="s">
        <v>7850</v>
      </c>
      <c r="R812" s="523" t="s">
        <v>2944</v>
      </c>
      <c r="S812" s="523">
        <v>3372</v>
      </c>
      <c r="T812" s="523"/>
      <c r="U812" s="523" t="s">
        <v>6742</v>
      </c>
      <c r="V812" s="545">
        <v>45487</v>
      </c>
      <c r="W812" s="536">
        <v>985</v>
      </c>
      <c r="X812" s="537"/>
      <c r="Y812" s="537"/>
      <c r="Z812" s="546"/>
      <c r="AA812" s="546"/>
      <c r="AB812" s="493"/>
      <c r="AC812" s="600"/>
    </row>
    <row r="813" spans="1:29" ht="141.75" x14ac:dyDescent="0.2">
      <c r="A813" s="694" t="str">
        <f>CONCATENATE(MUEBLES2[[#This Row],[No..]],"-",MUEBLES2[[#This Row],[No. Area ]],"-",MUEBLES2[[#This Row],[No. Del Bien ]],"-",MUEBLES2[[#This Row],[No. Consecutivo del Bien ]],"-",MUEBLES2[[#This Row],[No. de inventario]])</f>
        <v>01-38-314-061-0807</v>
      </c>
      <c r="B813" s="495"/>
      <c r="C813" s="522" t="s">
        <v>7849</v>
      </c>
      <c r="D813" s="523" t="s">
        <v>4060</v>
      </c>
      <c r="E813" s="522" t="str">
        <f>VLOOKUP(MUEBLES2[[#This Row],[No..]],EDIFICIOS[],2,FALSE)</f>
        <v>PALACIO MUNICIPAL</v>
      </c>
      <c r="F813" s="522" t="str">
        <f>VLOOKUP(MUEBLES2[[#This Row],[No..]],EDIFICIOS[],3,FALSE)</f>
        <v>PALACIO MUNICIPAL, S/N, COLONIA CENTRO</v>
      </c>
      <c r="G813" s="506" t="s">
        <v>4283</v>
      </c>
      <c r="H813" s="523" t="str">
        <f>VLOOKUP(MUEBLES2[[#This Row],[No. Area ]],AREAS[],2,FALSE)</f>
        <v xml:space="preserve">EDUCACIÓN, CULTURA, DEPORTE Y TURISMO </v>
      </c>
      <c r="I813" s="506" t="str">
        <f>VLOOKUP(MUEBLES2[[#This Row],[No. Area ]],AREAS[],5,FALSE)</f>
        <v>LIC. MARÍA DEL CARMEN AGUILAR CAMACHO</v>
      </c>
      <c r="J813" s="506">
        <v>51</v>
      </c>
      <c r="K813" s="506" t="str">
        <f>VLOOKUP(MUEBLES2[[#This Row],[Núm. De nomina]],PERSONAL[],2,FALSE)</f>
        <v>LIC. MARÍA DEL CARMEN AGUILAR CAMACHO</v>
      </c>
      <c r="L813" s="523" t="str">
        <f>VLOOKUP(MUEBLES2[[#This Row],[Núm. De nomina]],PERSONAL[],3,FALSE)</f>
        <v>TITULAR</v>
      </c>
      <c r="M813" s="494" t="s">
        <v>4947</v>
      </c>
      <c r="N813" s="529" t="s">
        <v>4752</v>
      </c>
      <c r="O813" s="497" t="str">
        <f>VLOOKUP(MUEBLES2[[#This Row],[No. Del Bien ]],BIENES[],2,FALSE)</f>
        <v>VENTILADOR</v>
      </c>
      <c r="P813" s="544" t="s">
        <v>5996</v>
      </c>
      <c r="Q813" s="506" t="s">
        <v>7900</v>
      </c>
      <c r="R813" s="523" t="s">
        <v>2944</v>
      </c>
      <c r="S813" s="523">
        <v>3372</v>
      </c>
      <c r="T813" s="523"/>
      <c r="U813" s="523" t="s">
        <v>6742</v>
      </c>
      <c r="V813" s="545">
        <v>45488</v>
      </c>
      <c r="W813" s="536">
        <v>985</v>
      </c>
      <c r="X813" s="537"/>
      <c r="Y813" s="537"/>
      <c r="Z813" s="546"/>
      <c r="AA813" s="546" t="s">
        <v>7866</v>
      </c>
      <c r="AB813" s="493"/>
      <c r="AC813" s="600" t="s">
        <v>7866</v>
      </c>
    </row>
    <row r="814" spans="1:29" ht="126" x14ac:dyDescent="0.2">
      <c r="A814" s="699" t="str">
        <f>CONCATENATE(MUEBLES2[[#This Row],[No..]],"-",MUEBLES2[[#This Row],[No. Area ]],"-",MUEBLES2[[#This Row],[No. Del Bien ]],"-",MUEBLES2[[#This Row],[No. Consecutivo del Bien ]],"-",MUEBLES2[[#This Row],[No. de inventario]])</f>
        <v>01-31-314-062-0808</v>
      </c>
      <c r="B814" s="495"/>
      <c r="C814" s="522"/>
      <c r="D814" s="523" t="s">
        <v>4060</v>
      </c>
      <c r="E814" s="522" t="str">
        <f>VLOOKUP(MUEBLES2[[#This Row],[No..]],EDIFICIOS[],2,FALSE)</f>
        <v>PALACIO MUNICIPAL</v>
      </c>
      <c r="F814" s="522" t="str">
        <f>VLOOKUP(MUEBLES2[[#This Row],[No..]],EDIFICIOS[],3,FALSE)</f>
        <v>PALACIO MUNICIPAL, S/N, COLONIA CENTRO</v>
      </c>
      <c r="G814" s="506" t="s">
        <v>4276</v>
      </c>
      <c r="H814" s="523" t="str">
        <f>VLOOKUP(MUEBLES2[[#This Row],[No. Area ]],AREAS[],2,FALSE)</f>
        <v>DESARROLLO SOCIAL Y ECONÓMICO</v>
      </c>
      <c r="I814" s="506" t="str">
        <f>VLOOKUP(MUEBLES2[[#This Row],[No. Area ]],AREAS[],5,FALSE)</f>
        <v>C. GILBERTO ÁNGELES CORTÉS</v>
      </c>
      <c r="J814" s="506">
        <v>71</v>
      </c>
      <c r="K814" s="506" t="str">
        <f>VLOOKUP(MUEBLES2[[#This Row],[Núm. De nomina]],PERSONAL[],2,FALSE)</f>
        <v>C. GILBERTO ÁNGELES CORTÉS</v>
      </c>
      <c r="L814" s="523" t="str">
        <f>VLOOKUP(MUEBLES2[[#This Row],[Núm. De nomina]],PERSONAL[],3,FALSE)</f>
        <v xml:space="preserve">TITULAR </v>
      </c>
      <c r="M814" s="494" t="s">
        <v>4947</v>
      </c>
      <c r="N814" s="529" t="s">
        <v>4753</v>
      </c>
      <c r="O814" s="497" t="str">
        <f>VLOOKUP(MUEBLES2[[#This Row],[No. Del Bien ]],BIENES[],2,FALSE)</f>
        <v>VENTILADOR</v>
      </c>
      <c r="P814" s="544" t="s">
        <v>5996</v>
      </c>
      <c r="Q814" s="506" t="s">
        <v>7901</v>
      </c>
      <c r="R814" s="523" t="s">
        <v>2944</v>
      </c>
      <c r="S814" s="523">
        <v>3372</v>
      </c>
      <c r="T814" s="523"/>
      <c r="U814" s="523" t="s">
        <v>6742</v>
      </c>
      <c r="V814" s="545">
        <v>45489</v>
      </c>
      <c r="W814" s="536">
        <v>985</v>
      </c>
      <c r="X814" s="537"/>
      <c r="Y814" s="537"/>
      <c r="Z814" s="546"/>
      <c r="AA814" s="546"/>
      <c r="AB814" s="493"/>
      <c r="AC814" s="600"/>
    </row>
    <row r="815" spans="1:29" ht="78.75" x14ac:dyDescent="0.2">
      <c r="A815" s="699" t="str">
        <f>CONCATENATE(MUEBLES2[[#This Row],[No..]],"-",MUEBLES2[[#This Row],[No. Area ]],"-",MUEBLES2[[#This Row],[No. Del Bien ]],"-",MUEBLES2[[#This Row],[No. Consecutivo del Bien ]],"-",MUEBLES2[[#This Row],[No. de inventario]])</f>
        <v>01-11-314-063-0809</v>
      </c>
      <c r="B815" s="495"/>
      <c r="C815" s="522"/>
      <c r="D815" s="523" t="s">
        <v>4060</v>
      </c>
      <c r="E815" s="522" t="str">
        <f>VLOOKUP(MUEBLES2[[#This Row],[No..]],EDIFICIOS[],2,FALSE)</f>
        <v>PALACIO MUNICIPAL</v>
      </c>
      <c r="F815" s="522" t="str">
        <f>VLOOKUP(MUEBLES2[[#This Row],[No..]],EDIFICIOS[],3,FALSE)</f>
        <v>PALACIO MUNICIPAL, S/N, COLONIA CENTRO</v>
      </c>
      <c r="G815" s="506" t="s">
        <v>4256</v>
      </c>
      <c r="H815" s="523" t="str">
        <f>VLOOKUP(MUEBLES2[[#This Row],[No. Area ]],AREAS[],2,FALSE)</f>
        <v>COMUNICACIÓN SOCIAL</v>
      </c>
      <c r="I815" s="506" t="str">
        <f>VLOOKUP(MUEBLES2[[#This Row],[No. Area ]],AREAS[],5,FALSE)</f>
        <v>LIC. ADRIANA ISLAS GARCÍA</v>
      </c>
      <c r="J815" s="506">
        <v>170</v>
      </c>
      <c r="K815" s="506" t="str">
        <f>VLOOKUP(MUEBLES2[[#This Row],[Núm. De nomina]],PERSONAL[],2,FALSE)</f>
        <v>LIC. ADRIANA ISLAS GARCÍA</v>
      </c>
      <c r="L815" s="523" t="str">
        <f>VLOOKUP(MUEBLES2[[#This Row],[Núm. De nomina]],PERSONAL[],3,FALSE)</f>
        <v xml:space="preserve">TITULAR </v>
      </c>
      <c r="M815" s="494" t="s">
        <v>4947</v>
      </c>
      <c r="N815" s="529" t="s">
        <v>4754</v>
      </c>
      <c r="O815" s="497" t="str">
        <f>VLOOKUP(MUEBLES2[[#This Row],[No. Del Bien ]],BIENES[],2,FALSE)</f>
        <v>VENTILADOR</v>
      </c>
      <c r="P815" s="544" t="s">
        <v>5996</v>
      </c>
      <c r="Q815" s="506" t="s">
        <v>7902</v>
      </c>
      <c r="R815" s="523" t="s">
        <v>2944</v>
      </c>
      <c r="S815" s="523">
        <v>3372</v>
      </c>
      <c r="T815" s="523"/>
      <c r="U815" s="523" t="s">
        <v>6742</v>
      </c>
      <c r="V815" s="545">
        <v>45490</v>
      </c>
      <c r="W815" s="536">
        <v>985</v>
      </c>
      <c r="X815" s="537"/>
      <c r="Y815" s="537"/>
      <c r="Z815" s="546"/>
      <c r="AA815" s="546"/>
      <c r="AB815" s="493"/>
      <c r="AC815" s="600"/>
    </row>
    <row r="816" spans="1:29" ht="157.5" x14ac:dyDescent="0.2">
      <c r="A816" s="699" t="str">
        <f>CONCATENATE(MUEBLES2[[#This Row],[No..]],"-",MUEBLES2[[#This Row],[No. Area ]],"-",MUEBLES2[[#This Row],[No. Del Bien ]],"-",MUEBLES2[[#This Row],[No. Consecutivo del Bien ]],"-",MUEBLES2[[#This Row],[No. de inventario]])</f>
        <v>01-07-314-064-0810</v>
      </c>
      <c r="B816" s="495"/>
      <c r="C816" s="522"/>
      <c r="D816" s="523" t="s">
        <v>4060</v>
      </c>
      <c r="E816" s="522" t="str">
        <f>VLOOKUP(MUEBLES2[[#This Row],[No..]],EDIFICIOS[],2,FALSE)</f>
        <v>PALACIO MUNICIPAL</v>
      </c>
      <c r="F816" s="522" t="str">
        <f>VLOOKUP(MUEBLES2[[#This Row],[No..]],EDIFICIOS[],3,FALSE)</f>
        <v>PALACIO MUNICIPAL, S/N, COLONIA CENTRO</v>
      </c>
      <c r="G816" s="506" t="s">
        <v>4065</v>
      </c>
      <c r="H816" s="523" t="str">
        <f>VLOOKUP(MUEBLES2[[#This Row],[No. Area ]],AREAS[],2,FALSE)</f>
        <v xml:space="preserve">OFICIALÍA DEL REGISTRO DEL ESTADO FAMILIAR </v>
      </c>
      <c r="I816" s="506" t="str">
        <f>VLOOKUP(MUEBLES2[[#This Row],[No. Area ]],AREAS[],5,FALSE)</f>
        <v>LIC. LUIS FERNANDO MONTIEL PANTOJA</v>
      </c>
      <c r="J816" s="506">
        <v>46</v>
      </c>
      <c r="K816" s="506" t="str">
        <f>VLOOKUP(MUEBLES2[[#This Row],[Núm. De nomina]],PERSONAL[],2,FALSE)</f>
        <v>LIC. LUIS FERNANDO MONTIEL PANTOJA</v>
      </c>
      <c r="L816" s="523" t="str">
        <f>VLOOKUP(MUEBLES2[[#This Row],[Núm. De nomina]],PERSONAL[],3,FALSE)</f>
        <v xml:space="preserve">TITULAR </v>
      </c>
      <c r="M816" s="494" t="s">
        <v>4947</v>
      </c>
      <c r="N816" s="529" t="s">
        <v>4755</v>
      </c>
      <c r="O816" s="497" t="str">
        <f>VLOOKUP(MUEBLES2[[#This Row],[No. Del Bien ]],BIENES[],2,FALSE)</f>
        <v>VENTILADOR</v>
      </c>
      <c r="P816" s="544" t="s">
        <v>5996</v>
      </c>
      <c r="Q816" s="506" t="s">
        <v>7903</v>
      </c>
      <c r="R816" s="523" t="s">
        <v>2944</v>
      </c>
      <c r="S816" s="523">
        <v>3372</v>
      </c>
      <c r="T816" s="523"/>
      <c r="U816" s="523" t="s">
        <v>6742</v>
      </c>
      <c r="V816" s="545">
        <v>45491</v>
      </c>
      <c r="W816" s="536">
        <v>985</v>
      </c>
      <c r="X816" s="537"/>
      <c r="Y816" s="537"/>
      <c r="Z816" s="546"/>
      <c r="AA816" s="546"/>
      <c r="AB816" s="493"/>
      <c r="AC816" s="600"/>
    </row>
    <row r="817" spans="1:29" x14ac:dyDescent="0.25">
      <c r="A817" s="673"/>
      <c r="B817" s="708"/>
      <c r="C817" s="708"/>
      <c r="D817" s="709"/>
      <c r="E817" s="708"/>
      <c r="F817" s="708"/>
      <c r="G817" s="710"/>
      <c r="H817" s="709"/>
      <c r="I817" s="710"/>
      <c r="J817" s="710"/>
      <c r="K817" s="710"/>
      <c r="L817" s="709"/>
      <c r="M817" s="581"/>
      <c r="N817" s="711"/>
      <c r="O817" s="712"/>
      <c r="P817" s="581"/>
      <c r="Q817" s="710"/>
      <c r="R817" s="713"/>
      <c r="S817" s="713"/>
      <c r="T817" s="713"/>
      <c r="U817" s="709"/>
      <c r="V817" s="714"/>
      <c r="W817" s="715">
        <f>SUBTOTAL(109,MUEBLES2[Valor de adquisición])</f>
        <v>490688.06999999954</v>
      </c>
      <c r="X817" s="715">
        <f>SUBTOTAL(109,MUEBLES2[Depreciación acumulada])</f>
        <v>106055.01999999999</v>
      </c>
      <c r="Y817" s="715">
        <f>SUBTOTAL(109,MUEBLES2[Valor en libros])</f>
        <v>308657.56000000011</v>
      </c>
      <c r="Z817" s="716"/>
      <c r="AA817" s="717"/>
      <c r="AB817" s="582"/>
      <c r="AC817"/>
    </row>
    <row r="1021980" spans="7:7" x14ac:dyDescent="0.25">
      <c r="G1021980" s="337"/>
    </row>
  </sheetData>
  <sheetProtection formatCells="0" formatColumns="0" formatRows="0" insertColumns="0" insertRows="0" insertHyperlinks="0" deleteColumns="0" deleteRows="0" sort="0" autoFilter="0" pivotTables="0"/>
  <phoneticPr fontId="26" type="noConversion"/>
  <pageMargins left="0.78740157480314965" right="0.11811023622047245" top="0.70866141732283472" bottom="1.3779527559055118" header="0.31496062992125984" footer="0.31496062992125984"/>
  <pageSetup paperSize="155" scale="34" fitToHeight="0" orientation="landscape" horizontalDpi="4294967293" verticalDpi="360" r:id="rId1"/>
  <headerFooter scaleWithDoc="0" alignWithMargins="0">
    <oddFooter>&amp;C&amp;G</oddFooter>
  </headerFooter>
  <rowBreaks count="2" manualBreakCount="2">
    <brk id="181" max="16383" man="1"/>
    <brk id="601" max="16383" man="1"/>
  </rowBreaks>
  <colBreaks count="1" manualBreakCount="1">
    <brk id="27" max="1048575" man="1"/>
  </colBreaks>
  <legacyDrawingHF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'AREAS '!$A$2:$A$62</xm:f>
          </x14:formula1>
          <xm:sqref>G1021980:G1048576 G6:G816</xm:sqref>
        </x14:dataValidation>
        <x14:dataValidation type="list" allowBlank="1" showInputMessage="1" showErrorMessage="1" xr:uid="{00000000-0002-0000-0200-000001000000}">
          <x14:formula1>
            <xm:f>'BIENES '!$A$2:$A$965</xm:f>
          </x14:formula1>
          <xm:sqref>M6:M7 M11 M428:M431</xm:sqref>
        </x14:dataValidation>
        <x14:dataValidation type="list" allowBlank="1" showInputMessage="1" showErrorMessage="1" xr:uid="{00000000-0002-0000-0200-000002000000}">
          <x14:formula1>
            <xm:f>'BIENES '!$A$2:$A$998</xm:f>
          </x14:formula1>
          <xm:sqref>M8:M10 M12:M427 M432:M816</xm:sqref>
        </x14:dataValidation>
        <x14:dataValidation type="list" showInputMessage="1" showErrorMessage="1" xr:uid="{00000000-0002-0000-0200-000003000000}">
          <x14:formula1>
            <xm:f>PERSONAL!$A$2:$A$1048576</xm:f>
          </x14:formula1>
          <xm:sqref>J6:J816</xm:sqref>
        </x14:dataValidation>
        <x14:dataValidation type="list" allowBlank="1" showInputMessage="1" showErrorMessage="1" xr:uid="{00000000-0002-0000-0200-000004000000}">
          <x14:formula1>
            <xm:f>'EDIFICIOS '!$A$2:$A$8</xm:f>
          </x14:formula1>
          <xm:sqref>D6:D816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6A8E6"/>
    <pageSetUpPr fitToPage="1"/>
  </sheetPr>
  <dimension ref="A1:MC1021231"/>
  <sheetViews>
    <sheetView view="pageBreakPreview" topLeftCell="F1" zoomScaleNormal="100" zoomScaleSheetLayoutView="100" workbookViewId="0">
      <pane ySplit="5" topLeftCell="A6" activePane="bottomLeft" state="frozen"/>
      <selection pane="bottomLeft" activeCell="R6" sqref="R6"/>
    </sheetView>
  </sheetViews>
  <sheetFormatPr baseColWidth="10" defaultRowHeight="20.25" x14ac:dyDescent="0.25"/>
  <cols>
    <col min="1" max="1" width="16.5703125" style="674" customWidth="1"/>
    <col min="2" max="2" width="11.42578125" style="274"/>
    <col min="4" max="4" width="17" style="9" customWidth="1"/>
    <col min="5" max="5" width="11.140625" style="16" customWidth="1"/>
    <col min="6" max="6" width="20" style="9" bestFit="1" customWidth="1"/>
    <col min="7" max="7" width="12" style="18" customWidth="1"/>
    <col min="8" max="8" width="25.140625" style="18" customWidth="1"/>
    <col min="9" max="9" width="20.85546875" style="18" bestFit="1" customWidth="1"/>
    <col min="10" max="10" width="6.5703125" style="9" customWidth="1"/>
    <col min="11" max="11" width="12.85546875" style="9" customWidth="1"/>
    <col min="12" max="12" width="10.42578125" style="9" customWidth="1"/>
    <col min="13" max="15" width="22.28515625" style="9" customWidth="1"/>
    <col min="16" max="16" width="11.42578125" style="274"/>
    <col min="18" max="18" width="15.28515625" style="17" customWidth="1"/>
    <col min="19" max="19" width="8.5703125" style="19" customWidth="1"/>
    <col min="20" max="20" width="16.42578125" style="306" customWidth="1"/>
    <col min="23" max="23" width="33.5703125" bestFit="1" customWidth="1"/>
    <col min="25" max="26" width="15.7109375" style="18" customWidth="1"/>
    <col min="27" max="27" width="29.28515625" style="19" customWidth="1"/>
    <col min="28" max="28" width="19.7109375" style="24" customWidth="1"/>
    <col min="29" max="29" width="33.42578125" style="25" customWidth="1"/>
    <col min="30" max="30" width="10.5703125" style="27" hidden="1" customWidth="1"/>
    <col min="31" max="31" width="14.5703125" style="27" customWidth="1"/>
    <col min="32" max="32" width="18" style="21" customWidth="1"/>
    <col min="33" max="33" width="22.140625" style="22" customWidth="1"/>
    <col min="34" max="16384" width="11.42578125" style="1"/>
  </cols>
  <sheetData>
    <row r="1" spans="1:29" s="36" customFormat="1" x14ac:dyDescent="0.3">
      <c r="A1" s="690"/>
      <c r="B1" s="278"/>
      <c r="C1" s="35"/>
      <c r="D1" s="35"/>
      <c r="E1" s="35"/>
      <c r="F1" s="35"/>
      <c r="G1" s="35"/>
      <c r="H1" s="35"/>
      <c r="I1" s="35"/>
      <c r="J1" s="35"/>
      <c r="K1" s="35"/>
      <c r="L1" s="35"/>
      <c r="M1" s="35"/>
      <c r="N1" s="35"/>
      <c r="O1" s="35" t="s">
        <v>558</v>
      </c>
      <c r="P1" s="278"/>
      <c r="R1" s="35"/>
      <c r="S1" s="278"/>
      <c r="T1" s="278"/>
      <c r="U1" s="35"/>
      <c r="V1" s="362"/>
      <c r="W1" s="362"/>
      <c r="X1" s="35"/>
      <c r="Y1" s="35"/>
      <c r="Z1" s="35"/>
      <c r="AA1" s="35"/>
    </row>
    <row r="2" spans="1:29" s="36" customFormat="1" x14ac:dyDescent="0.3">
      <c r="A2" s="690"/>
      <c r="B2" s="278"/>
      <c r="C2" s="35"/>
      <c r="D2" s="35"/>
      <c r="E2" s="35"/>
      <c r="F2" s="35"/>
      <c r="G2" s="35"/>
      <c r="H2" s="35"/>
      <c r="I2" s="35"/>
      <c r="J2" s="35"/>
      <c r="K2" s="35"/>
      <c r="L2" s="35"/>
      <c r="M2" s="35"/>
      <c r="N2" s="35"/>
      <c r="P2" s="278" t="s">
        <v>958</v>
      </c>
      <c r="Q2" s="35"/>
      <c r="R2" s="35"/>
      <c r="S2" s="278"/>
      <c r="T2" s="278"/>
      <c r="U2" s="35"/>
      <c r="V2" s="35"/>
      <c r="W2" s="35"/>
      <c r="X2" s="35"/>
      <c r="Y2" s="35"/>
      <c r="Z2" s="35"/>
      <c r="AA2" s="35"/>
    </row>
    <row r="3" spans="1:29" s="36" customFormat="1" x14ac:dyDescent="0.3">
      <c r="A3" s="690"/>
      <c r="B3" s="282"/>
      <c r="C3" s="361"/>
      <c r="D3" s="361"/>
      <c r="E3" s="361"/>
      <c r="F3" s="361"/>
      <c r="G3" s="361"/>
      <c r="H3" s="361"/>
      <c r="I3" s="361"/>
      <c r="J3" s="361"/>
      <c r="K3" s="361"/>
      <c r="L3" s="361"/>
      <c r="M3" s="361"/>
      <c r="N3" s="361"/>
      <c r="O3" s="282"/>
      <c r="P3" s="282"/>
      <c r="Q3" s="361"/>
      <c r="R3" s="361"/>
      <c r="S3" s="282"/>
      <c r="T3" s="282"/>
      <c r="U3" s="361"/>
      <c r="V3" s="363"/>
      <c r="W3" s="363"/>
      <c r="X3" s="361"/>
      <c r="Y3" s="361"/>
      <c r="Z3" s="361"/>
      <c r="AA3" s="37"/>
    </row>
    <row r="4" spans="1:29" s="1" customFormat="1" x14ac:dyDescent="0.2">
      <c r="A4" s="718"/>
      <c r="B4" s="287"/>
      <c r="C4" s="364"/>
      <c r="D4" s="364"/>
      <c r="E4" s="364"/>
      <c r="F4" s="364"/>
      <c r="G4" s="364"/>
      <c r="H4" s="364"/>
      <c r="I4" s="364"/>
      <c r="J4" s="364"/>
      <c r="K4" s="364"/>
      <c r="L4" s="364"/>
      <c r="M4" s="364"/>
      <c r="N4" s="364"/>
      <c r="O4" s="287"/>
      <c r="P4" s="287"/>
      <c r="Q4" s="364"/>
      <c r="R4" s="364"/>
      <c r="S4" s="286"/>
      <c r="T4" s="286"/>
      <c r="U4" s="113"/>
      <c r="V4" s="365"/>
      <c r="W4" s="365"/>
      <c r="X4" s="113"/>
      <c r="Y4" s="113"/>
      <c r="Z4" s="364"/>
      <c r="AA4" s="38"/>
    </row>
    <row r="5" spans="1:29" s="39" customFormat="1" ht="38.25" x14ac:dyDescent="0.25">
      <c r="A5" s="719" t="s">
        <v>5533</v>
      </c>
      <c r="B5" s="458" t="s">
        <v>5881</v>
      </c>
      <c r="C5" s="293" t="s">
        <v>1</v>
      </c>
      <c r="D5" s="294" t="s">
        <v>4052</v>
      </c>
      <c r="E5" s="293" t="s">
        <v>2</v>
      </c>
      <c r="F5" s="455" t="s">
        <v>4056</v>
      </c>
      <c r="G5" s="301" t="s">
        <v>4253</v>
      </c>
      <c r="H5" s="302" t="s">
        <v>4057</v>
      </c>
      <c r="I5" s="466" t="s">
        <v>4055</v>
      </c>
      <c r="J5" s="456" t="s">
        <v>4</v>
      </c>
      <c r="K5" s="456" t="s">
        <v>4248</v>
      </c>
      <c r="L5" s="457" t="s">
        <v>4249</v>
      </c>
      <c r="M5" s="457" t="s">
        <v>4250</v>
      </c>
      <c r="N5" s="457" t="s">
        <v>4073</v>
      </c>
      <c r="O5" s="467" t="s">
        <v>7779</v>
      </c>
      <c r="P5" s="467" t="s">
        <v>7778</v>
      </c>
      <c r="Q5" s="301" t="s">
        <v>4053</v>
      </c>
      <c r="R5" s="295" t="s">
        <v>18</v>
      </c>
      <c r="S5" s="458" t="s">
        <v>0</v>
      </c>
      <c r="T5" s="296" t="s">
        <v>6</v>
      </c>
      <c r="U5" s="296" t="s">
        <v>7</v>
      </c>
      <c r="V5" s="296" t="s">
        <v>8</v>
      </c>
      <c r="W5" s="296" t="s">
        <v>9</v>
      </c>
      <c r="X5" s="293" t="s">
        <v>10</v>
      </c>
      <c r="Y5" s="293" t="s">
        <v>5941</v>
      </c>
      <c r="Z5" s="293" t="s">
        <v>5942</v>
      </c>
      <c r="AA5" s="293" t="s">
        <v>5943</v>
      </c>
      <c r="AB5" s="374" t="s">
        <v>5944</v>
      </c>
      <c r="AC5" s="374" t="s">
        <v>5945</v>
      </c>
    </row>
    <row r="6" spans="1:29" s="39" customFormat="1" ht="140.25" x14ac:dyDescent="0.25">
      <c r="A6" s="720" t="str">
        <f>CONCATENATE(MUEBLES26[[#This Row],[CODIGO DE LA PARTIDA ESPECIFICA ]],"-",MUEBLES26[[#This Row],[No..]],"-",MUEBLES26[[#This Row],[No.]],"-",MUEBLES26[[#This Row],[No. Del bien ]],"-",MUEBLES26[[#This Row],[No. Consecutivo del Bien ]],"-",MUEBLES26[[#This Row],[No. de inventario]])</f>
        <v>562-01-14-325-001-001</v>
      </c>
      <c r="B6" s="366">
        <v>562</v>
      </c>
      <c r="C6" s="59" t="s">
        <v>6104</v>
      </c>
      <c r="D6" s="368"/>
      <c r="E6" s="342" t="s">
        <v>7822</v>
      </c>
      <c r="F6" s="366" t="s">
        <v>4060</v>
      </c>
      <c r="G6" s="367" t="str">
        <f>VLOOKUP(MUEBLES26[[#This Row],[No..]],EDIFICIOS[],2,FALSE)</f>
        <v>PALACIO MUNICIPAL</v>
      </c>
      <c r="H6" s="367" t="str">
        <f>VLOOKUP(MUEBLES26[[#This Row],[No..]],EDIFICIOS[],3,FALSE)</f>
        <v>PALACIO MUNICIPAL, S/N, COLONIA CENTRO</v>
      </c>
      <c r="I6" s="369" t="s">
        <v>4259</v>
      </c>
      <c r="J6" s="366" t="str">
        <f>VLOOKUP(MUEBLES26[[#This Row],[No.]],AREAS[],2,FALSE)</f>
        <v>ADMINISTRACIÓN MUNICIPAL</v>
      </c>
      <c r="K6" s="369" t="str">
        <f>VLOOKUP(MUEBLES26[[#This Row],[No.]],AREAS[],5,FALSE)</f>
        <v>C. DAVID PÉREZ ALONSO</v>
      </c>
      <c r="L6" s="369">
        <v>151</v>
      </c>
      <c r="M6" s="369" t="str">
        <f>VLOOKUP(MUEBLES26[[#This Row],[un. De nomina]],PERSONAL[],2,FALSE)</f>
        <v>C. DAVID PÉREZ ALONSO</v>
      </c>
      <c r="N6" s="366" t="str">
        <f>VLOOKUP(MUEBLES26[[#This Row],[un. De nomina]],PERSONAL[],3,FALSE)</f>
        <v xml:space="preserve">TITULAR </v>
      </c>
      <c r="O6" s="371" t="s">
        <v>5929</v>
      </c>
      <c r="P6" s="369" t="s">
        <v>4692</v>
      </c>
      <c r="Q6" s="370" t="str">
        <f>VLOOKUP(MUEBLES26[[#This Row],[No. Del bien ]],BIENES[],2,FALSE)</f>
        <v xml:space="preserve">CAMION VACTOR </v>
      </c>
      <c r="R6" s="58" t="s">
        <v>3365</v>
      </c>
      <c r="S6" s="369" t="s">
        <v>4692</v>
      </c>
      <c r="T6" s="59" t="s">
        <v>306</v>
      </c>
      <c r="U6" s="59">
        <v>1998</v>
      </c>
      <c r="V6" s="59" t="s">
        <v>307</v>
      </c>
      <c r="W6" s="59" t="s">
        <v>308</v>
      </c>
      <c r="X6" s="64">
        <v>43825</v>
      </c>
      <c r="Y6" s="60">
        <v>1000000</v>
      </c>
      <c r="Z6" s="375">
        <v>0</v>
      </c>
      <c r="AA6" s="375">
        <v>1000000</v>
      </c>
      <c r="AB6" s="372" t="s">
        <v>26</v>
      </c>
      <c r="AC6" s="373"/>
    </row>
    <row r="7" spans="1:29" s="9" customFormat="1" ht="63.75" x14ac:dyDescent="0.25">
      <c r="A7" s="721" t="str">
        <f>CONCATENATE(MUEBLES26[[#This Row],[CODIGO DE LA PARTIDA ESPECIFICA ]],"-",MUEBLES26[[#This Row],[No..]],"-",MUEBLES26[[#This Row],[No.]],"-",MUEBLES26[[#This Row],[No. Del bien ]],"-",MUEBLES26[[#This Row],[No. Consecutivo del Bien ]],"-",MUEBLES26[[#This Row],[No. de inventario]])</f>
        <v>563-01-14-326-001-002</v>
      </c>
      <c r="B7" s="4">
        <v>563</v>
      </c>
      <c r="C7" s="59" t="s">
        <v>6110</v>
      </c>
      <c r="D7" s="11"/>
      <c r="E7" s="10" t="s">
        <v>7823</v>
      </c>
      <c r="F7" s="4" t="s">
        <v>4060</v>
      </c>
      <c r="G7" s="6" t="str">
        <f>VLOOKUP(MUEBLES26[[#This Row],[No..]],EDIFICIOS[],2,FALSE)</f>
        <v>PALACIO MUNICIPAL</v>
      </c>
      <c r="H7" s="6" t="str">
        <f>VLOOKUP(MUEBLES26[[#This Row],[No..]],EDIFICIOS[],3,FALSE)</f>
        <v>PALACIO MUNICIPAL, S/N, COLONIA CENTRO</v>
      </c>
      <c r="I7" s="56" t="s">
        <v>4259</v>
      </c>
      <c r="J7" s="2" t="str">
        <f>VLOOKUP(MUEBLES26[[#This Row],[No.]],AREAS[],2,FALSE)</f>
        <v>ADMINISTRACIÓN MUNICIPAL</v>
      </c>
      <c r="K7" s="3" t="str">
        <f>VLOOKUP(MUEBLES26[[#This Row],[No.]],AREAS[],5,FALSE)</f>
        <v>C. DAVID PÉREZ ALONSO</v>
      </c>
      <c r="L7" s="3">
        <v>151</v>
      </c>
      <c r="M7" s="2" t="str">
        <f>VLOOKUP(MUEBLES26[[#This Row],[un. De nomina]],PERSONAL[],2,FALSE)</f>
        <v>C. DAVID PÉREZ ALONSO</v>
      </c>
      <c r="N7" s="2" t="str">
        <f>VLOOKUP(MUEBLES26[[#This Row],[un. De nomina]],PERSONAL[],3,FALSE)</f>
        <v xml:space="preserve">TITULAR </v>
      </c>
      <c r="O7" s="4" t="s">
        <v>5930</v>
      </c>
      <c r="P7" s="3" t="s">
        <v>4692</v>
      </c>
      <c r="Q7" s="338" t="str">
        <f>VLOOKUP(MUEBLES26[[#This Row],[No. Del bien ]],BIENES[],2,FALSE)</f>
        <v xml:space="preserve">REVOLVEDORA </v>
      </c>
      <c r="R7" s="58" t="s">
        <v>212</v>
      </c>
      <c r="S7" s="224" t="s">
        <v>4693</v>
      </c>
      <c r="T7" s="59" t="s">
        <v>213</v>
      </c>
      <c r="U7" s="59" t="s">
        <v>214</v>
      </c>
      <c r="V7" s="59" t="s">
        <v>215</v>
      </c>
      <c r="W7" s="59" t="s">
        <v>216</v>
      </c>
      <c r="X7" s="64">
        <v>43634</v>
      </c>
      <c r="Y7" s="60">
        <v>27199.14</v>
      </c>
      <c r="Z7" s="376">
        <v>0</v>
      </c>
      <c r="AA7" s="376">
        <v>27199.14</v>
      </c>
      <c r="AB7" s="372" t="s">
        <v>33</v>
      </c>
      <c r="AC7" s="373"/>
    </row>
    <row r="8" spans="1:29" ht="21" thickBot="1" x14ac:dyDescent="0.25">
      <c r="A8" s="681"/>
      <c r="B8" s="379"/>
      <c r="C8" s="350"/>
      <c r="D8" s="380"/>
      <c r="E8" s="350"/>
      <c r="F8" s="379"/>
      <c r="G8" s="350"/>
      <c r="H8" s="350"/>
      <c r="I8" s="377"/>
      <c r="J8" s="379"/>
      <c r="K8" s="377"/>
      <c r="L8" s="377"/>
      <c r="M8" s="377"/>
      <c r="N8" s="379"/>
      <c r="O8" s="381"/>
      <c r="P8" s="377"/>
      <c r="Q8" s="378"/>
      <c r="R8" s="382"/>
      <c r="S8" s="377"/>
      <c r="T8" s="350"/>
      <c r="U8" s="350"/>
      <c r="V8" s="350"/>
      <c r="W8" s="388" t="s">
        <v>1155</v>
      </c>
      <c r="X8" s="383"/>
      <c r="Y8" s="385">
        <f>SUBTOTAL(109,MUEBLES26[[Valor de adquisición ]])</f>
        <v>1027199.14</v>
      </c>
      <c r="Z8" s="385">
        <f>SUM(Z6:Z7)</f>
        <v>0</v>
      </c>
      <c r="AA8" s="384">
        <f>SUBTOTAL(109,MUEBLES26[[valor en libros ]])</f>
        <v>1027199.14</v>
      </c>
      <c r="AB8" s="386"/>
      <c r="AC8" s="387"/>
    </row>
    <row r="9" spans="1:29" ht="21" thickTop="1" x14ac:dyDescent="0.25"/>
    <row r="1021231" spans="1:341" s="9" customFormat="1" x14ac:dyDescent="0.25">
      <c r="A1021231" s="674"/>
      <c r="B1021231" s="274"/>
      <c r="C1021231"/>
      <c r="E1021231" s="16"/>
      <c r="G1021231" s="18"/>
      <c r="H1021231" s="18"/>
      <c r="I1021231" s="337"/>
      <c r="P1021231" s="274"/>
      <c r="Q1021231"/>
      <c r="R1021231" s="17"/>
      <c r="S1021231" s="19"/>
      <c r="T1021231" s="306"/>
      <c r="U1021231"/>
      <c r="V1021231"/>
      <c r="W1021231"/>
      <c r="X1021231"/>
      <c r="Y1021231" s="18"/>
      <c r="Z1021231" s="18"/>
      <c r="AA1021231" s="19"/>
      <c r="AB1021231" s="24"/>
      <c r="AC1021231" s="25"/>
      <c r="AD1021231" s="27"/>
      <c r="AE1021231" s="27"/>
      <c r="AF1021231" s="21"/>
      <c r="AG1021231" s="22"/>
      <c r="AH1021231" s="1"/>
      <c r="AI1021231" s="1"/>
      <c r="AJ1021231" s="1"/>
      <c r="AK1021231" s="1"/>
      <c r="AL1021231" s="1"/>
      <c r="AM1021231" s="1"/>
      <c r="AN1021231" s="1"/>
      <c r="AO1021231" s="1"/>
      <c r="AP1021231" s="1"/>
      <c r="AQ1021231" s="1"/>
      <c r="AR1021231" s="1"/>
      <c r="AS1021231" s="1"/>
      <c r="AT1021231" s="1"/>
      <c r="AU1021231" s="1"/>
      <c r="AV1021231" s="1"/>
      <c r="AW1021231" s="1"/>
      <c r="AX1021231" s="1"/>
      <c r="AY1021231" s="1"/>
      <c r="AZ1021231" s="1"/>
      <c r="BA1021231" s="1"/>
      <c r="BB1021231" s="1"/>
      <c r="BC1021231" s="1"/>
      <c r="BD1021231" s="1"/>
      <c r="BE1021231" s="1"/>
      <c r="BF1021231" s="1"/>
      <c r="BG1021231" s="1"/>
      <c r="BH1021231" s="1"/>
      <c r="BI1021231" s="1"/>
      <c r="BJ1021231" s="1"/>
      <c r="BK1021231" s="1"/>
      <c r="BL1021231" s="1"/>
      <c r="BM1021231" s="1"/>
      <c r="BN1021231" s="1"/>
      <c r="BO1021231" s="1"/>
      <c r="BP1021231" s="1"/>
      <c r="BQ1021231" s="1"/>
      <c r="BR1021231" s="1"/>
      <c r="BS1021231" s="1"/>
      <c r="BT1021231" s="1"/>
      <c r="BU1021231" s="1"/>
      <c r="BV1021231" s="1"/>
      <c r="BW1021231" s="1"/>
      <c r="BX1021231" s="1"/>
      <c r="BY1021231" s="1"/>
      <c r="BZ1021231" s="1"/>
      <c r="CA1021231" s="1"/>
      <c r="CB1021231" s="1"/>
      <c r="CC1021231" s="1"/>
      <c r="CD1021231" s="1"/>
      <c r="CE1021231" s="1"/>
      <c r="CF1021231" s="1"/>
      <c r="CG1021231" s="1"/>
      <c r="CH1021231" s="1"/>
      <c r="CI1021231" s="1"/>
      <c r="CJ1021231" s="1"/>
      <c r="CK1021231" s="1"/>
      <c r="CL1021231" s="1"/>
      <c r="CM1021231" s="1"/>
      <c r="CN1021231" s="1"/>
      <c r="CO1021231" s="1"/>
      <c r="CP1021231" s="1"/>
      <c r="CQ1021231" s="1"/>
      <c r="CR1021231" s="1"/>
      <c r="CS1021231" s="1"/>
      <c r="CT1021231" s="1"/>
      <c r="CU1021231" s="1"/>
      <c r="CV1021231" s="1"/>
      <c r="CW1021231" s="1"/>
      <c r="CX1021231" s="1"/>
      <c r="CY1021231" s="1"/>
      <c r="CZ1021231" s="1"/>
      <c r="DA1021231" s="1"/>
      <c r="DB1021231" s="1"/>
      <c r="DC1021231" s="1"/>
      <c r="DD1021231" s="1"/>
      <c r="DE1021231" s="1"/>
      <c r="DF1021231" s="1"/>
      <c r="DG1021231" s="1"/>
      <c r="DH1021231" s="1"/>
      <c r="DI1021231" s="1"/>
      <c r="DJ1021231" s="1"/>
      <c r="DK1021231" s="1"/>
      <c r="DL1021231" s="1"/>
      <c r="DM1021231" s="1"/>
      <c r="DN1021231" s="1"/>
      <c r="DO1021231" s="1"/>
      <c r="DP1021231" s="1"/>
      <c r="DQ1021231" s="1"/>
      <c r="DR1021231" s="1"/>
      <c r="DS1021231" s="1"/>
      <c r="DT1021231" s="1"/>
      <c r="DU1021231" s="1"/>
      <c r="DV1021231" s="1"/>
      <c r="DW1021231" s="1"/>
      <c r="DX1021231" s="1"/>
      <c r="DY1021231" s="1"/>
      <c r="DZ1021231" s="1"/>
      <c r="EA1021231" s="1"/>
      <c r="EB1021231" s="1"/>
      <c r="EC1021231" s="1"/>
      <c r="ED1021231" s="1"/>
      <c r="EE1021231" s="1"/>
      <c r="EF1021231" s="1"/>
      <c r="EG1021231" s="1"/>
      <c r="EH1021231" s="1"/>
      <c r="EI1021231" s="1"/>
      <c r="EJ1021231" s="1"/>
      <c r="EK1021231" s="1"/>
      <c r="EL1021231" s="1"/>
      <c r="EM1021231" s="1"/>
      <c r="EN1021231" s="1"/>
      <c r="EO1021231" s="1"/>
      <c r="EP1021231" s="1"/>
      <c r="EQ1021231" s="1"/>
      <c r="ER1021231" s="1"/>
      <c r="ES1021231" s="1"/>
      <c r="ET1021231" s="1"/>
      <c r="EU1021231" s="1"/>
      <c r="EV1021231" s="1"/>
      <c r="EW1021231" s="1"/>
      <c r="EX1021231" s="1"/>
      <c r="EY1021231" s="1"/>
      <c r="EZ1021231" s="1"/>
      <c r="FA1021231" s="1"/>
      <c r="FB1021231" s="1"/>
      <c r="FC1021231" s="1"/>
      <c r="FD1021231" s="1"/>
      <c r="FE1021231" s="1"/>
      <c r="FF1021231" s="1"/>
      <c r="FG1021231" s="1"/>
      <c r="FH1021231" s="1"/>
      <c r="FI1021231" s="1"/>
      <c r="FJ1021231" s="1"/>
      <c r="FK1021231" s="1"/>
      <c r="FL1021231" s="1"/>
      <c r="FM1021231" s="1"/>
      <c r="FN1021231" s="1"/>
      <c r="FO1021231" s="1"/>
      <c r="FP1021231" s="1"/>
      <c r="FQ1021231" s="1"/>
      <c r="FR1021231" s="1"/>
      <c r="FS1021231" s="1"/>
      <c r="FT1021231" s="1"/>
      <c r="FU1021231" s="1"/>
      <c r="FV1021231" s="1"/>
      <c r="FW1021231" s="1"/>
      <c r="FX1021231" s="1"/>
      <c r="FY1021231" s="1"/>
      <c r="FZ1021231" s="1"/>
      <c r="GA1021231" s="1"/>
      <c r="GB1021231" s="1"/>
      <c r="GC1021231" s="1"/>
      <c r="GD1021231" s="1"/>
      <c r="GE1021231" s="1"/>
      <c r="GF1021231" s="1"/>
      <c r="GG1021231" s="1"/>
      <c r="GH1021231" s="1"/>
      <c r="GI1021231" s="1"/>
      <c r="GJ1021231" s="1"/>
      <c r="GK1021231" s="1"/>
      <c r="GL1021231" s="1"/>
      <c r="GM1021231" s="1"/>
      <c r="GN1021231" s="1"/>
      <c r="GO1021231" s="1"/>
      <c r="GP1021231" s="1"/>
      <c r="GQ1021231" s="1"/>
      <c r="GR1021231" s="1"/>
      <c r="GS1021231" s="1"/>
      <c r="GT1021231" s="1"/>
      <c r="GU1021231" s="1"/>
      <c r="GV1021231" s="1"/>
      <c r="GW1021231" s="1"/>
      <c r="GX1021231" s="1"/>
      <c r="GY1021231" s="1"/>
      <c r="GZ1021231" s="1"/>
      <c r="HA1021231" s="1"/>
      <c r="HB1021231" s="1"/>
      <c r="HC1021231" s="1"/>
      <c r="HD1021231" s="1"/>
      <c r="HE1021231" s="1"/>
      <c r="HF1021231" s="1"/>
      <c r="HG1021231" s="1"/>
      <c r="HH1021231" s="1"/>
      <c r="HI1021231" s="1"/>
      <c r="HJ1021231" s="1"/>
      <c r="HK1021231" s="1"/>
      <c r="HL1021231" s="1"/>
      <c r="HM1021231" s="1"/>
      <c r="HN1021231" s="1"/>
      <c r="HO1021231" s="1"/>
      <c r="HP1021231" s="1"/>
      <c r="HQ1021231" s="1"/>
      <c r="HR1021231" s="1"/>
      <c r="HS1021231" s="1"/>
      <c r="HT1021231" s="1"/>
      <c r="HU1021231" s="1"/>
      <c r="HV1021231" s="1"/>
      <c r="HW1021231" s="1"/>
      <c r="HX1021231" s="1"/>
      <c r="HY1021231" s="1"/>
      <c r="HZ1021231" s="1"/>
      <c r="IA1021231" s="1"/>
      <c r="IB1021231" s="1"/>
      <c r="IC1021231" s="1"/>
      <c r="ID1021231" s="1"/>
      <c r="IE1021231" s="1"/>
      <c r="IF1021231" s="1"/>
      <c r="IG1021231" s="1"/>
      <c r="IH1021231" s="1"/>
      <c r="II1021231" s="1"/>
      <c r="IJ1021231" s="1"/>
      <c r="IK1021231" s="1"/>
      <c r="IL1021231" s="1"/>
      <c r="IM1021231" s="1"/>
      <c r="IN1021231" s="1"/>
      <c r="IO1021231" s="1"/>
      <c r="IP1021231" s="1"/>
      <c r="IQ1021231" s="1"/>
      <c r="IR1021231" s="1"/>
      <c r="IS1021231" s="1"/>
      <c r="IT1021231" s="1"/>
      <c r="IU1021231" s="1"/>
      <c r="IV1021231" s="1"/>
      <c r="IW1021231" s="1"/>
      <c r="IX1021231" s="1"/>
      <c r="IY1021231" s="1"/>
      <c r="IZ1021231" s="1"/>
      <c r="JA1021231" s="1"/>
      <c r="JB1021231" s="1"/>
      <c r="JC1021231" s="1"/>
      <c r="JD1021231" s="1"/>
      <c r="JE1021231" s="1"/>
      <c r="JF1021231" s="1"/>
      <c r="JG1021231" s="1"/>
      <c r="JH1021231" s="1"/>
      <c r="JI1021231" s="1"/>
      <c r="JJ1021231" s="1"/>
      <c r="JK1021231" s="1"/>
      <c r="JL1021231" s="1"/>
      <c r="JM1021231" s="1"/>
      <c r="JN1021231" s="1"/>
      <c r="JO1021231" s="1"/>
      <c r="JP1021231" s="1"/>
      <c r="JQ1021231" s="1"/>
      <c r="JR1021231" s="1"/>
      <c r="JS1021231" s="1"/>
      <c r="JT1021231" s="1"/>
      <c r="JU1021231" s="1"/>
      <c r="JV1021231" s="1"/>
      <c r="JW1021231" s="1"/>
      <c r="JX1021231" s="1"/>
      <c r="JY1021231" s="1"/>
      <c r="JZ1021231" s="1"/>
      <c r="KA1021231" s="1"/>
      <c r="KB1021231" s="1"/>
      <c r="KC1021231" s="1"/>
      <c r="KD1021231" s="1"/>
      <c r="KE1021231" s="1"/>
      <c r="KF1021231" s="1"/>
      <c r="KG1021231" s="1"/>
      <c r="KH1021231" s="1"/>
      <c r="KI1021231" s="1"/>
      <c r="KJ1021231" s="1"/>
      <c r="KK1021231" s="1"/>
      <c r="KL1021231" s="1"/>
      <c r="KM1021231" s="1"/>
      <c r="KN1021231" s="1"/>
      <c r="KO1021231" s="1"/>
      <c r="KP1021231" s="1"/>
      <c r="KQ1021231" s="1"/>
      <c r="KR1021231" s="1"/>
      <c r="KS1021231" s="1"/>
      <c r="KT1021231" s="1"/>
      <c r="KU1021231" s="1"/>
      <c r="KV1021231" s="1"/>
      <c r="KW1021231" s="1"/>
      <c r="KX1021231" s="1"/>
      <c r="KY1021231" s="1"/>
      <c r="KZ1021231" s="1"/>
      <c r="LA1021231" s="1"/>
      <c r="LB1021231" s="1"/>
      <c r="LC1021231" s="1"/>
      <c r="LD1021231" s="1"/>
      <c r="LE1021231" s="1"/>
      <c r="LF1021231" s="1"/>
      <c r="LG1021231" s="1"/>
      <c r="LH1021231" s="1"/>
      <c r="LI1021231" s="1"/>
      <c r="LJ1021231" s="1"/>
      <c r="LK1021231" s="1"/>
      <c r="LL1021231" s="1"/>
      <c r="LM1021231" s="1"/>
      <c r="LN1021231" s="1"/>
      <c r="LO1021231" s="1"/>
      <c r="LP1021231" s="1"/>
      <c r="LQ1021231" s="1"/>
      <c r="LR1021231" s="1"/>
      <c r="LS1021231" s="1"/>
      <c r="LT1021231" s="1"/>
      <c r="LU1021231" s="1"/>
      <c r="LV1021231" s="1"/>
      <c r="LW1021231" s="1"/>
      <c r="LX1021231" s="1"/>
      <c r="LY1021231" s="1"/>
      <c r="LZ1021231" s="1"/>
      <c r="MA1021231" s="1"/>
      <c r="MB1021231" s="1"/>
      <c r="MC1021231" s="1"/>
    </row>
  </sheetData>
  <sheetProtection formatCells="0" formatColumns="0" formatRows="0" insertColumns="0" insertRows="0" insertHyperlinks="0" deleteColumns="0" deleteRows="0" sort="0" autoFilter="0" pivotTables="0"/>
  <pageMargins left="0.11811023622047245" right="0.11811023622047245" top="0.70866141732283472" bottom="1.3779527559055118" header="0.31496062992125984" footer="0.31496062992125984"/>
  <pageSetup paperSize="155" scale="29" orientation="landscape" horizontalDpi="4294967293" verticalDpi="360" r:id="rId1"/>
  <headerFooter scaleWithDoc="0" alignWithMargins="0">
    <oddFooter>&amp;C&amp;G</oddFooter>
  </headerFooter>
  <legacyDrawingHF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'EDIFICIOS '!$A$2:$A$8</xm:f>
          </x14:formula1>
          <xm:sqref>F6:F7</xm:sqref>
        </x14:dataValidation>
        <x14:dataValidation type="list" showInputMessage="1" showErrorMessage="1" xr:uid="{00000000-0002-0000-0300-000001000000}">
          <x14:formula1>
            <xm:f>PERSONAL!$A$2:$A$1048576</xm:f>
          </x14:formula1>
          <xm:sqref>L6:L7</xm:sqref>
        </x14:dataValidation>
        <x14:dataValidation type="list" allowBlank="1" showInputMessage="1" showErrorMessage="1" xr:uid="{00000000-0002-0000-0300-000002000000}">
          <x14:formula1>
            <xm:f>'AREAS '!$A$2:$A$62</xm:f>
          </x14:formula1>
          <xm:sqref>I1021231:I1048576 I6:I7</xm:sqref>
        </x14:dataValidation>
        <x14:dataValidation type="list" allowBlank="1" showInputMessage="1" showErrorMessage="1" xr:uid="{00000000-0002-0000-0300-000003000000}">
          <x14:formula1>
            <xm:f>'BIENES '!$A$2:$A$965</xm:f>
          </x14:formula1>
          <xm:sqref>O6:O7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6A8E6"/>
  </sheetPr>
  <dimension ref="A1:LU1021230"/>
  <sheetViews>
    <sheetView view="pageBreakPreview" zoomScale="40" zoomScaleNormal="100" zoomScaleSheetLayoutView="40" workbookViewId="0">
      <pane ySplit="5" topLeftCell="A51" activePane="bottomLeft" state="frozen"/>
      <selection pane="bottomLeft" activeCell="B6" sqref="B6"/>
    </sheetView>
  </sheetViews>
  <sheetFormatPr baseColWidth="10" defaultRowHeight="15" x14ac:dyDescent="0.25"/>
  <cols>
    <col min="1" max="1" width="16.5703125" style="9" hidden="1" customWidth="1"/>
    <col min="2" max="2" width="20" style="9" bestFit="1" customWidth="1"/>
    <col min="3" max="3" width="12" style="18" customWidth="1"/>
    <col min="4" max="4" width="25.140625" style="18" customWidth="1"/>
    <col min="5" max="5" width="20.85546875" style="18" bestFit="1" customWidth="1"/>
    <col min="6" max="6" width="6.5703125" style="9" customWidth="1"/>
    <col min="7" max="7" width="12.85546875" style="9" customWidth="1"/>
    <col min="8" max="8" width="10.42578125" style="9" customWidth="1"/>
    <col min="9" max="11" width="22.28515625" style="9" customWidth="1"/>
    <col min="12" max="12" width="11.42578125" style="274"/>
    <col min="14" max="14" width="15.28515625" style="17" customWidth="1"/>
    <col min="15" max="15" width="8.5703125" style="19" customWidth="1"/>
    <col min="16" max="16" width="16.42578125" style="306" customWidth="1"/>
    <col min="18" max="18" width="33.5703125" bestFit="1" customWidth="1"/>
    <col min="20" max="20" width="15.7109375" style="18" customWidth="1"/>
    <col min="21" max="21" width="33.42578125" style="25" customWidth="1"/>
    <col min="22" max="22" width="10.5703125" style="27" hidden="1" customWidth="1"/>
    <col min="23" max="23" width="14.5703125" style="27" customWidth="1"/>
    <col min="24" max="24" width="18" style="21" customWidth="1"/>
    <col min="25" max="25" width="22.140625" style="22" customWidth="1"/>
    <col min="26" max="16384" width="11.42578125" style="1"/>
  </cols>
  <sheetData>
    <row r="1" spans="1:333" s="36" customFormat="1" ht="18" x14ac:dyDescent="0.25">
      <c r="B1" s="35"/>
      <c r="C1" s="35"/>
      <c r="D1" s="35"/>
      <c r="E1" s="35"/>
      <c r="F1" s="35"/>
      <c r="G1" s="35"/>
      <c r="H1" s="35"/>
      <c r="I1" s="35"/>
      <c r="J1" s="35" t="s">
        <v>558</v>
      </c>
      <c r="L1" s="278"/>
      <c r="N1" s="35"/>
      <c r="O1" s="278"/>
      <c r="P1" s="278"/>
      <c r="Q1" s="362"/>
      <c r="R1" s="362"/>
      <c r="S1" s="35"/>
      <c r="T1" s="35"/>
    </row>
    <row r="2" spans="1:333" s="36" customFormat="1" ht="18" x14ac:dyDescent="0.25">
      <c r="B2" s="35"/>
      <c r="C2" s="35"/>
      <c r="D2" s="35"/>
      <c r="E2" s="35"/>
      <c r="F2" s="35"/>
      <c r="G2" s="35"/>
      <c r="H2" s="35"/>
      <c r="I2" s="35"/>
      <c r="J2" s="35"/>
      <c r="K2" s="278" t="s">
        <v>958</v>
      </c>
      <c r="L2" s="278"/>
      <c r="N2" s="35"/>
      <c r="O2" s="278"/>
      <c r="P2" s="278"/>
      <c r="Q2" s="35"/>
      <c r="R2" s="35"/>
      <c r="S2" s="35"/>
      <c r="T2" s="35"/>
    </row>
    <row r="3" spans="1:333" s="36" customFormat="1" ht="18" x14ac:dyDescent="0.25">
      <c r="B3" s="361"/>
      <c r="C3" s="361"/>
      <c r="D3" s="361"/>
      <c r="E3" s="361"/>
      <c r="F3" s="361"/>
      <c r="G3" s="361"/>
      <c r="H3" s="361"/>
      <c r="I3" s="361"/>
      <c r="J3" s="361"/>
      <c r="K3" s="282"/>
      <c r="L3" s="282"/>
      <c r="M3" s="361"/>
      <c r="N3" s="361"/>
      <c r="O3" s="282"/>
      <c r="P3" s="282"/>
      <c r="Q3" s="363"/>
      <c r="R3" s="363"/>
      <c r="S3" s="361"/>
      <c r="T3" s="361"/>
    </row>
    <row r="4" spans="1:333" ht="17.25" x14ac:dyDescent="0.2">
      <c r="A4" s="113"/>
      <c r="B4" s="364"/>
      <c r="C4" s="364"/>
      <c r="D4" s="364"/>
      <c r="E4" s="364"/>
      <c r="F4" s="364"/>
      <c r="G4" s="364"/>
      <c r="H4" s="364"/>
      <c r="I4" s="364"/>
      <c r="J4" s="364"/>
      <c r="K4" s="287"/>
      <c r="L4" s="287"/>
      <c r="M4" s="364"/>
      <c r="N4" s="364"/>
      <c r="O4" s="286"/>
      <c r="P4" s="286"/>
      <c r="Q4" s="365"/>
      <c r="R4" s="365"/>
      <c r="S4" s="113"/>
      <c r="T4" s="113"/>
      <c r="U4" s="1"/>
      <c r="V4" s="1"/>
      <c r="W4" s="1"/>
      <c r="X4" s="1"/>
      <c r="Y4" s="1"/>
    </row>
    <row r="5" spans="1:333" s="39" customFormat="1" ht="25.5" x14ac:dyDescent="0.25">
      <c r="A5" s="458" t="s">
        <v>5533</v>
      </c>
      <c r="B5" s="455" t="s">
        <v>7781</v>
      </c>
      <c r="C5" s="301" t="s">
        <v>7782</v>
      </c>
      <c r="D5" s="302" t="s">
        <v>7783</v>
      </c>
      <c r="E5" s="466" t="s">
        <v>7780</v>
      </c>
      <c r="F5" s="456" t="s">
        <v>4</v>
      </c>
      <c r="G5" s="456" t="s">
        <v>4248</v>
      </c>
      <c r="H5" s="457" t="s">
        <v>7776</v>
      </c>
      <c r="I5" s="457" t="s">
        <v>7784</v>
      </c>
      <c r="J5" s="457" t="s">
        <v>4073</v>
      </c>
      <c r="K5" s="467" t="s">
        <v>4054</v>
      </c>
      <c r="L5" s="467" t="s">
        <v>4059</v>
      </c>
      <c r="M5" s="301" t="s">
        <v>4053</v>
      </c>
      <c r="N5" s="295" t="s">
        <v>18</v>
      </c>
      <c r="O5" s="458" t="s">
        <v>0</v>
      </c>
      <c r="P5" s="296" t="s">
        <v>6</v>
      </c>
      <c r="Q5" s="296" t="s">
        <v>8</v>
      </c>
      <c r="R5" s="296" t="s">
        <v>5984</v>
      </c>
      <c r="S5" s="293" t="s">
        <v>10</v>
      </c>
      <c r="T5" s="293" t="s">
        <v>5941</v>
      </c>
      <c r="U5" s="374" t="s">
        <v>5945</v>
      </c>
    </row>
    <row r="6" spans="1:333" s="9" customFormat="1" ht="102" x14ac:dyDescent="0.25">
      <c r="A6" s="2" t="e">
        <f>CONCATENATE(#REF!,"-",MUEBLES2612[[#This Row],[Edificio ]],"-",MUEBLES2612[[#This Row],[No. Del Área ]],"-",MUEBLES2612[[#This Row],[No. ]],"-",MUEBLES2612[[#This Row],[No. Con]],"-",MUEBLES2612[[#This Row],[No. de inventario]])</f>
        <v>#REF!</v>
      </c>
      <c r="B6" s="4" t="s">
        <v>4060</v>
      </c>
      <c r="C6" s="6" t="str">
        <f>VLOOKUP(MUEBLES2612[[#This Row],[Edificio ]],EDIFICIOS[],2,FALSE)</f>
        <v>PALACIO MUNICIPAL</v>
      </c>
      <c r="D6" s="6" t="str">
        <f>VLOOKUP(MUEBLES2612[[#This Row],[Edificio ]],EDIFICIOS[],3,FALSE)</f>
        <v>PALACIO MUNICIPAL, S/N, COLONIA CENTRO</v>
      </c>
      <c r="E6" s="56" t="s">
        <v>4289</v>
      </c>
      <c r="F6" s="2" t="str">
        <f>VLOOKUP(MUEBLES2612[[#This Row],[No. Del Área ]],AREAS[],2,FALSE)</f>
        <v>SEGURIDAD PÚBLICA Y TRÁNSITO MUNICIPAL</v>
      </c>
      <c r="G6" s="3" t="str">
        <f>VLOOKUP(MUEBLES2612[[#This Row],[No. Del Área ]],AREAS[],5,FALSE)</f>
        <v>LIC. MIGUEL ÁNGEL ALDANA  CANO</v>
      </c>
      <c r="H6" s="3">
        <v>166</v>
      </c>
      <c r="I6" s="2" t="str">
        <f>VLOOKUP(MUEBLES2612[[#This Row],[Núm. De nomina]],PERSONAL[],2,FALSE)</f>
        <v>C. JULIO CESAR MAYORGA LARRIETA</v>
      </c>
      <c r="J6" s="2" t="str">
        <f>VLOOKUP(MUEBLES2612[[#This Row],[Núm. De nomina]],PERSONAL[],3,FALSE)</f>
        <v>SUBDIRECTOR</v>
      </c>
      <c r="K6" s="4" t="s">
        <v>5948</v>
      </c>
      <c r="L6" s="3" t="s">
        <v>4692</v>
      </c>
      <c r="M6" s="370" t="str">
        <f>VLOOKUP(MUEBLES2612[[#This Row],[No. ]],BIENES[],2,FALSE)</f>
        <v>PISTOLA</v>
      </c>
      <c r="N6" s="116" t="s">
        <v>650</v>
      </c>
      <c r="O6" s="224" t="s">
        <v>4692</v>
      </c>
      <c r="P6" s="114" t="s">
        <v>651</v>
      </c>
      <c r="Q6" s="114" t="s">
        <v>648</v>
      </c>
      <c r="R6" s="114" t="s">
        <v>652</v>
      </c>
      <c r="S6" s="117">
        <v>43035</v>
      </c>
      <c r="T6" s="118">
        <v>0</v>
      </c>
      <c r="U6" s="373" t="s">
        <v>574</v>
      </c>
    </row>
    <row r="7" spans="1:333" s="27" customFormat="1" ht="102" x14ac:dyDescent="0.2">
      <c r="A7" s="68" t="e">
        <f>CONCATENATE(#REF!,"-",MUEBLES2612[[#This Row],[Edificio ]],"-",MUEBLES2612[[#This Row],[No. Del Área ]],"-",MUEBLES2612[[#This Row],[No. ]],"-",MUEBLES2612[[#This Row],[No. Con]],"-",MUEBLES2612[[#This Row],[No. de inventario]])</f>
        <v>#REF!</v>
      </c>
      <c r="B7" s="68" t="s">
        <v>4060</v>
      </c>
      <c r="C7" s="6" t="str">
        <f>VLOOKUP(MUEBLES2612[[#This Row],[Edificio ]],EDIFICIOS[],2,FALSE)</f>
        <v>PALACIO MUNICIPAL</v>
      </c>
      <c r="D7" s="342" t="str">
        <f>VLOOKUP(MUEBLES2612[[#This Row],[Edificio ]],EDIFICIOS[],3,FALSE)</f>
        <v>PALACIO MUNICIPAL, S/N, COLONIA CENTRO</v>
      </c>
      <c r="E7" s="56" t="s">
        <v>4289</v>
      </c>
      <c r="F7" s="68" t="str">
        <f>VLOOKUP(MUEBLES2612[[#This Row],[No. Del Área ]],AREAS[],2,FALSE)</f>
        <v>SEGURIDAD PÚBLICA Y TRÁNSITO MUNICIPAL</v>
      </c>
      <c r="G7" s="343" t="str">
        <f>VLOOKUP(MUEBLES2612[[#This Row],[No. Del Área ]],AREAS[],5,FALSE)</f>
        <v>LIC. MIGUEL ÁNGEL ALDANA  CANO</v>
      </c>
      <c r="H7" s="3">
        <v>166</v>
      </c>
      <c r="I7" s="343" t="str">
        <f>VLOOKUP(MUEBLES2612[[#This Row],[Núm. De nomina]],PERSONAL[],2,FALSE)</f>
        <v>C. JULIO CESAR MAYORGA LARRIETA</v>
      </c>
      <c r="J7" s="68" t="str">
        <f>VLOOKUP(MUEBLES2612[[#This Row],[Núm. De nomina]],PERSONAL[],3,FALSE)</f>
        <v>SUBDIRECTOR</v>
      </c>
      <c r="K7" s="4" t="s">
        <v>5948</v>
      </c>
      <c r="L7" s="3" t="s">
        <v>4693</v>
      </c>
      <c r="M7" s="370" t="str">
        <f>VLOOKUP(MUEBLES2612[[#This Row],[No. ]],BIENES[],2,FALSE)</f>
        <v>PISTOLA</v>
      </c>
      <c r="N7" s="116" t="s">
        <v>650</v>
      </c>
      <c r="O7" s="224" t="s">
        <v>4693</v>
      </c>
      <c r="P7" s="114" t="s">
        <v>651</v>
      </c>
      <c r="Q7" s="114" t="s">
        <v>653</v>
      </c>
      <c r="R7" s="114" t="s">
        <v>652</v>
      </c>
      <c r="S7" s="117">
        <v>43035</v>
      </c>
      <c r="T7" s="118">
        <v>0</v>
      </c>
      <c r="U7" s="391"/>
      <c r="X7" s="21"/>
      <c r="Y7" s="22"/>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row>
    <row r="8" spans="1:333" s="27" customFormat="1" ht="102" x14ac:dyDescent="0.2">
      <c r="A8" s="68" t="e">
        <f>CONCATENATE(#REF!,"-",MUEBLES2612[[#This Row],[Edificio ]],"-",MUEBLES2612[[#This Row],[No. Del Área ]],"-",MUEBLES2612[[#This Row],[No. ]],"-",MUEBLES2612[[#This Row],[No. Con]],"-",MUEBLES2612[[#This Row],[No. de inventario]])</f>
        <v>#REF!</v>
      </c>
      <c r="B8" s="68" t="s">
        <v>4060</v>
      </c>
      <c r="C8" s="6" t="str">
        <f>VLOOKUP(MUEBLES2612[[#This Row],[Edificio ]],EDIFICIOS[],2,FALSE)</f>
        <v>PALACIO MUNICIPAL</v>
      </c>
      <c r="D8" s="342" t="str">
        <f>VLOOKUP(MUEBLES2612[[#This Row],[Edificio ]],EDIFICIOS[],3,FALSE)</f>
        <v>PALACIO MUNICIPAL, S/N, COLONIA CENTRO</v>
      </c>
      <c r="E8" s="56" t="s">
        <v>4289</v>
      </c>
      <c r="F8" s="68" t="str">
        <f>VLOOKUP(MUEBLES2612[[#This Row],[No. Del Área ]],AREAS[],2,FALSE)</f>
        <v>SEGURIDAD PÚBLICA Y TRÁNSITO MUNICIPAL</v>
      </c>
      <c r="G8" s="343" t="str">
        <f>VLOOKUP(MUEBLES2612[[#This Row],[No. Del Área ]],AREAS[],5,FALSE)</f>
        <v>LIC. MIGUEL ÁNGEL ALDANA  CANO</v>
      </c>
      <c r="H8" s="3">
        <v>166</v>
      </c>
      <c r="I8" s="343" t="str">
        <f>VLOOKUP(MUEBLES2612[[#This Row],[Núm. De nomina]],PERSONAL[],2,FALSE)</f>
        <v>C. JULIO CESAR MAYORGA LARRIETA</v>
      </c>
      <c r="J8" s="68" t="str">
        <f>VLOOKUP(MUEBLES2612[[#This Row],[Núm. De nomina]],PERSONAL[],3,FALSE)</f>
        <v>SUBDIRECTOR</v>
      </c>
      <c r="K8" s="4" t="s">
        <v>5948</v>
      </c>
      <c r="L8" s="3" t="s">
        <v>4694</v>
      </c>
      <c r="M8" s="370" t="str">
        <f>VLOOKUP(MUEBLES2612[[#This Row],[No. ]],BIENES[],2,FALSE)</f>
        <v>PISTOLA</v>
      </c>
      <c r="N8" s="116" t="s">
        <v>650</v>
      </c>
      <c r="O8" s="224" t="s">
        <v>4694</v>
      </c>
      <c r="P8" s="114" t="s">
        <v>651</v>
      </c>
      <c r="Q8" s="114" t="s">
        <v>654</v>
      </c>
      <c r="R8" s="114" t="s">
        <v>652</v>
      </c>
      <c r="S8" s="117">
        <v>43035</v>
      </c>
      <c r="T8" s="118">
        <v>0</v>
      </c>
      <c r="U8" s="391"/>
      <c r="X8" s="21"/>
      <c r="Y8" s="22"/>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row>
    <row r="9" spans="1:333" ht="102" x14ac:dyDescent="0.2">
      <c r="A9" s="68" t="e">
        <f>CONCATENATE(#REF!,"-",MUEBLES2612[[#This Row],[Edificio ]],"-",MUEBLES2612[[#This Row],[No. Del Área ]],"-",MUEBLES2612[[#This Row],[No. ]],"-",MUEBLES2612[[#This Row],[No. Con]],"-",MUEBLES2612[[#This Row],[No. de inventario]])</f>
        <v>#REF!</v>
      </c>
      <c r="B9" s="68" t="s">
        <v>4060</v>
      </c>
      <c r="C9" s="6" t="str">
        <f>VLOOKUP(MUEBLES2612[[#This Row],[Edificio ]],EDIFICIOS[],2,FALSE)</f>
        <v>PALACIO MUNICIPAL</v>
      </c>
      <c r="D9" s="342" t="str">
        <f>VLOOKUP(MUEBLES2612[[#This Row],[Edificio ]],EDIFICIOS[],3,FALSE)</f>
        <v>PALACIO MUNICIPAL, S/N, COLONIA CENTRO</v>
      </c>
      <c r="E9" s="56" t="s">
        <v>4289</v>
      </c>
      <c r="F9" s="68" t="str">
        <f>VLOOKUP(MUEBLES2612[[#This Row],[No. Del Área ]],AREAS[],2,FALSE)</f>
        <v>SEGURIDAD PÚBLICA Y TRÁNSITO MUNICIPAL</v>
      </c>
      <c r="G9" s="343" t="str">
        <f>VLOOKUP(MUEBLES2612[[#This Row],[No. Del Área ]],AREAS[],5,FALSE)</f>
        <v>LIC. MIGUEL ÁNGEL ALDANA  CANO</v>
      </c>
      <c r="H9" s="3">
        <v>166</v>
      </c>
      <c r="I9" s="343" t="str">
        <f>VLOOKUP(MUEBLES2612[[#This Row],[Núm. De nomina]],PERSONAL[],2,FALSE)</f>
        <v>C. JULIO CESAR MAYORGA LARRIETA</v>
      </c>
      <c r="J9" s="68" t="str">
        <f>VLOOKUP(MUEBLES2612[[#This Row],[Núm. De nomina]],PERSONAL[],3,FALSE)</f>
        <v>SUBDIRECTOR</v>
      </c>
      <c r="K9" s="4" t="s">
        <v>5948</v>
      </c>
      <c r="L9" s="3" t="s">
        <v>4695</v>
      </c>
      <c r="M9" s="370" t="str">
        <f>VLOOKUP(MUEBLES2612[[#This Row],[No. ]],BIENES[],2,FALSE)</f>
        <v>PISTOLA</v>
      </c>
      <c r="N9" s="116" t="s">
        <v>650</v>
      </c>
      <c r="O9" s="224" t="s">
        <v>4695</v>
      </c>
      <c r="P9" s="114" t="s">
        <v>651</v>
      </c>
      <c r="Q9" s="114" t="s">
        <v>655</v>
      </c>
      <c r="R9" s="114" t="s">
        <v>652</v>
      </c>
      <c r="S9" s="117">
        <v>43035</v>
      </c>
      <c r="T9" s="118">
        <v>0</v>
      </c>
      <c r="U9" s="391"/>
    </row>
    <row r="10" spans="1:333" ht="102" x14ac:dyDescent="0.2">
      <c r="A10" s="68" t="e">
        <f>CONCATENATE(#REF!,"-",MUEBLES2612[[#This Row],[Edificio ]],"-",MUEBLES2612[[#This Row],[No. Del Área ]],"-",MUEBLES2612[[#This Row],[No. ]],"-",MUEBLES2612[[#This Row],[No. Con]],"-",MUEBLES2612[[#This Row],[No. de inventario]])</f>
        <v>#REF!</v>
      </c>
      <c r="B10" s="68" t="s">
        <v>4060</v>
      </c>
      <c r="C10" s="6" t="str">
        <f>VLOOKUP(MUEBLES2612[[#This Row],[Edificio ]],EDIFICIOS[],2,FALSE)</f>
        <v>PALACIO MUNICIPAL</v>
      </c>
      <c r="D10" s="342" t="str">
        <f>VLOOKUP(MUEBLES2612[[#This Row],[Edificio ]],EDIFICIOS[],3,FALSE)</f>
        <v>PALACIO MUNICIPAL, S/N, COLONIA CENTRO</v>
      </c>
      <c r="E10" s="56" t="s">
        <v>4289</v>
      </c>
      <c r="F10" s="68" t="str">
        <f>VLOOKUP(MUEBLES2612[[#This Row],[No. Del Área ]],AREAS[],2,FALSE)</f>
        <v>SEGURIDAD PÚBLICA Y TRÁNSITO MUNICIPAL</v>
      </c>
      <c r="G10" s="343" t="str">
        <f>VLOOKUP(MUEBLES2612[[#This Row],[No. Del Área ]],AREAS[],5,FALSE)</f>
        <v>LIC. MIGUEL ÁNGEL ALDANA  CANO</v>
      </c>
      <c r="H10" s="3">
        <v>166</v>
      </c>
      <c r="I10" s="343" t="str">
        <f>VLOOKUP(MUEBLES2612[[#This Row],[Núm. De nomina]],PERSONAL[],2,FALSE)</f>
        <v>C. JULIO CESAR MAYORGA LARRIETA</v>
      </c>
      <c r="J10" s="68" t="str">
        <f>VLOOKUP(MUEBLES2612[[#This Row],[Núm. De nomina]],PERSONAL[],3,FALSE)</f>
        <v>SUBDIRECTOR</v>
      </c>
      <c r="K10" s="4" t="s">
        <v>5948</v>
      </c>
      <c r="L10" s="3" t="s">
        <v>4696</v>
      </c>
      <c r="M10" s="370" t="str">
        <f>VLOOKUP(MUEBLES2612[[#This Row],[No. ]],BIENES[],2,FALSE)</f>
        <v>PISTOLA</v>
      </c>
      <c r="N10" s="116" t="s">
        <v>650</v>
      </c>
      <c r="O10" s="224" t="s">
        <v>4696</v>
      </c>
      <c r="P10" s="114" t="s">
        <v>651</v>
      </c>
      <c r="Q10" s="114" t="s">
        <v>656</v>
      </c>
      <c r="R10" s="114" t="s">
        <v>652</v>
      </c>
      <c r="S10" s="117">
        <v>43035</v>
      </c>
      <c r="T10" s="118">
        <v>0</v>
      </c>
      <c r="U10" s="391"/>
    </row>
    <row r="11" spans="1:333" ht="102" x14ac:dyDescent="0.2">
      <c r="A11" s="68" t="e">
        <f>CONCATENATE(#REF!,"-",MUEBLES2612[[#This Row],[Edificio ]],"-",MUEBLES2612[[#This Row],[No. Del Área ]],"-",MUEBLES2612[[#This Row],[No. ]],"-",MUEBLES2612[[#This Row],[No. Con]],"-",MUEBLES2612[[#This Row],[No. de inventario]])</f>
        <v>#REF!</v>
      </c>
      <c r="B11" s="68" t="s">
        <v>4060</v>
      </c>
      <c r="C11" s="6" t="str">
        <f>VLOOKUP(MUEBLES2612[[#This Row],[Edificio ]],EDIFICIOS[],2,FALSE)</f>
        <v>PALACIO MUNICIPAL</v>
      </c>
      <c r="D11" s="342" t="str">
        <f>VLOOKUP(MUEBLES2612[[#This Row],[Edificio ]],EDIFICIOS[],3,FALSE)</f>
        <v>PALACIO MUNICIPAL, S/N, COLONIA CENTRO</v>
      </c>
      <c r="E11" s="56" t="s">
        <v>4289</v>
      </c>
      <c r="F11" s="68" t="str">
        <f>VLOOKUP(MUEBLES2612[[#This Row],[No. Del Área ]],AREAS[],2,FALSE)</f>
        <v>SEGURIDAD PÚBLICA Y TRÁNSITO MUNICIPAL</v>
      </c>
      <c r="G11" s="343" t="str">
        <f>VLOOKUP(MUEBLES2612[[#This Row],[No. Del Área ]],AREAS[],5,FALSE)</f>
        <v>LIC. MIGUEL ÁNGEL ALDANA  CANO</v>
      </c>
      <c r="H11" s="3">
        <v>166</v>
      </c>
      <c r="I11" s="343" t="str">
        <f>VLOOKUP(MUEBLES2612[[#This Row],[Núm. De nomina]],PERSONAL[],2,FALSE)</f>
        <v>C. JULIO CESAR MAYORGA LARRIETA</v>
      </c>
      <c r="J11" s="68" t="str">
        <f>VLOOKUP(MUEBLES2612[[#This Row],[Núm. De nomina]],PERSONAL[],3,FALSE)</f>
        <v>SUBDIRECTOR</v>
      </c>
      <c r="K11" s="4" t="s">
        <v>5948</v>
      </c>
      <c r="L11" s="3" t="s">
        <v>4697</v>
      </c>
      <c r="M11" s="370" t="str">
        <f>VLOOKUP(MUEBLES2612[[#This Row],[No. ]],BIENES[],2,FALSE)</f>
        <v>PISTOLA</v>
      </c>
      <c r="N11" s="116" t="s">
        <v>650</v>
      </c>
      <c r="O11" s="224" t="s">
        <v>4697</v>
      </c>
      <c r="P11" s="114" t="s">
        <v>651</v>
      </c>
      <c r="Q11" s="114" t="s">
        <v>657</v>
      </c>
      <c r="R11" s="114" t="s">
        <v>652</v>
      </c>
      <c r="S11" s="117">
        <v>43035</v>
      </c>
      <c r="T11" s="118">
        <v>0</v>
      </c>
      <c r="U11" s="391"/>
    </row>
    <row r="12" spans="1:333" ht="102" x14ac:dyDescent="0.2">
      <c r="A12" s="68" t="e">
        <f>CONCATENATE(#REF!,"-",MUEBLES2612[[#This Row],[Edificio ]],"-",MUEBLES2612[[#This Row],[No. Del Área ]],"-",MUEBLES2612[[#This Row],[No. ]],"-",MUEBLES2612[[#This Row],[No. Con]],"-",MUEBLES2612[[#This Row],[No. de inventario]])</f>
        <v>#REF!</v>
      </c>
      <c r="B12" s="68" t="s">
        <v>4060</v>
      </c>
      <c r="C12" s="6" t="str">
        <f>VLOOKUP(MUEBLES2612[[#This Row],[Edificio ]],EDIFICIOS[],2,FALSE)</f>
        <v>PALACIO MUNICIPAL</v>
      </c>
      <c r="D12" s="342" t="str">
        <f>VLOOKUP(MUEBLES2612[[#This Row],[Edificio ]],EDIFICIOS[],3,FALSE)</f>
        <v>PALACIO MUNICIPAL, S/N, COLONIA CENTRO</v>
      </c>
      <c r="E12" s="56" t="s">
        <v>4289</v>
      </c>
      <c r="F12" s="68" t="str">
        <f>VLOOKUP(MUEBLES2612[[#This Row],[No. Del Área ]],AREAS[],2,FALSE)</f>
        <v>SEGURIDAD PÚBLICA Y TRÁNSITO MUNICIPAL</v>
      </c>
      <c r="G12" s="343" t="str">
        <f>VLOOKUP(MUEBLES2612[[#This Row],[No. Del Área ]],AREAS[],5,FALSE)</f>
        <v>LIC. MIGUEL ÁNGEL ALDANA  CANO</v>
      </c>
      <c r="H12" s="3">
        <v>166</v>
      </c>
      <c r="I12" s="343" t="str">
        <f>VLOOKUP(MUEBLES2612[[#This Row],[Núm. De nomina]],PERSONAL[],2,FALSE)</f>
        <v>C. JULIO CESAR MAYORGA LARRIETA</v>
      </c>
      <c r="J12" s="68" t="str">
        <f>VLOOKUP(MUEBLES2612[[#This Row],[Núm. De nomina]],PERSONAL[],3,FALSE)</f>
        <v>SUBDIRECTOR</v>
      </c>
      <c r="K12" s="4" t="s">
        <v>5948</v>
      </c>
      <c r="L12" s="3" t="s">
        <v>4698</v>
      </c>
      <c r="M12" s="370" t="str">
        <f>VLOOKUP(MUEBLES2612[[#This Row],[No. ]],BIENES[],2,FALSE)</f>
        <v>PISTOLA</v>
      </c>
      <c r="N12" s="116" t="s">
        <v>650</v>
      </c>
      <c r="O12" s="224" t="s">
        <v>4698</v>
      </c>
      <c r="P12" s="114" t="s">
        <v>659</v>
      </c>
      <c r="Q12" s="114" t="s">
        <v>658</v>
      </c>
      <c r="R12" s="114" t="s">
        <v>660</v>
      </c>
      <c r="S12" s="117">
        <v>43035</v>
      </c>
      <c r="T12" s="118">
        <v>0</v>
      </c>
      <c r="U12" s="391"/>
    </row>
    <row r="13" spans="1:333" ht="102" x14ac:dyDescent="0.2">
      <c r="A13" s="68" t="e">
        <f>CONCATENATE(#REF!,"-",MUEBLES2612[[#This Row],[Edificio ]],"-",MUEBLES2612[[#This Row],[No. Del Área ]],"-",MUEBLES2612[[#This Row],[No. ]],"-",MUEBLES2612[[#This Row],[No. Con]],"-",MUEBLES2612[[#This Row],[No. de inventario]])</f>
        <v>#REF!</v>
      </c>
      <c r="B13" s="68" t="s">
        <v>4060</v>
      </c>
      <c r="C13" s="6" t="str">
        <f>VLOOKUP(MUEBLES2612[[#This Row],[Edificio ]],EDIFICIOS[],2,FALSE)</f>
        <v>PALACIO MUNICIPAL</v>
      </c>
      <c r="D13" s="342" t="str">
        <f>VLOOKUP(MUEBLES2612[[#This Row],[Edificio ]],EDIFICIOS[],3,FALSE)</f>
        <v>PALACIO MUNICIPAL, S/N, COLONIA CENTRO</v>
      </c>
      <c r="E13" s="56" t="s">
        <v>4289</v>
      </c>
      <c r="F13" s="68" t="str">
        <f>VLOOKUP(MUEBLES2612[[#This Row],[No. Del Área ]],AREAS[],2,FALSE)</f>
        <v>SEGURIDAD PÚBLICA Y TRÁNSITO MUNICIPAL</v>
      </c>
      <c r="G13" s="343" t="str">
        <f>VLOOKUP(MUEBLES2612[[#This Row],[No. Del Área ]],AREAS[],5,FALSE)</f>
        <v>LIC. MIGUEL ÁNGEL ALDANA  CANO</v>
      </c>
      <c r="H13" s="3">
        <v>166</v>
      </c>
      <c r="I13" s="343" t="str">
        <f>VLOOKUP(MUEBLES2612[[#This Row],[Núm. De nomina]],PERSONAL[],2,FALSE)</f>
        <v>C. JULIO CESAR MAYORGA LARRIETA</v>
      </c>
      <c r="J13" s="68" t="str">
        <f>VLOOKUP(MUEBLES2612[[#This Row],[Núm. De nomina]],PERSONAL[],3,FALSE)</f>
        <v>SUBDIRECTOR</v>
      </c>
      <c r="K13" s="4" t="s">
        <v>5948</v>
      </c>
      <c r="L13" s="3" t="s">
        <v>4699</v>
      </c>
      <c r="M13" s="370" t="str">
        <f>VLOOKUP(MUEBLES2612[[#This Row],[No. ]],BIENES[],2,FALSE)</f>
        <v>PISTOLA</v>
      </c>
      <c r="N13" s="116" t="s">
        <v>650</v>
      </c>
      <c r="O13" s="224" t="s">
        <v>4699</v>
      </c>
      <c r="P13" s="114" t="s">
        <v>659</v>
      </c>
      <c r="Q13" s="114" t="s">
        <v>661</v>
      </c>
      <c r="R13" s="114" t="s">
        <v>660</v>
      </c>
      <c r="S13" s="117">
        <v>43035</v>
      </c>
      <c r="T13" s="118">
        <v>0</v>
      </c>
      <c r="U13" s="391"/>
    </row>
    <row r="14" spans="1:333" ht="102" x14ac:dyDescent="0.2">
      <c r="A14" s="68" t="e">
        <f>CONCATENATE(#REF!,"-",MUEBLES2612[[#This Row],[Edificio ]],"-",MUEBLES2612[[#This Row],[No. Del Área ]],"-",MUEBLES2612[[#This Row],[No. ]],"-",MUEBLES2612[[#This Row],[No. Con]],"-",MUEBLES2612[[#This Row],[No. de inventario]])</f>
        <v>#REF!</v>
      </c>
      <c r="B14" s="68" t="s">
        <v>4060</v>
      </c>
      <c r="C14" s="6" t="str">
        <f>VLOOKUP(MUEBLES2612[[#This Row],[Edificio ]],EDIFICIOS[],2,FALSE)</f>
        <v>PALACIO MUNICIPAL</v>
      </c>
      <c r="D14" s="342" t="str">
        <f>VLOOKUP(MUEBLES2612[[#This Row],[Edificio ]],EDIFICIOS[],3,FALSE)</f>
        <v>PALACIO MUNICIPAL, S/N, COLONIA CENTRO</v>
      </c>
      <c r="E14" s="56" t="s">
        <v>4289</v>
      </c>
      <c r="F14" s="68" t="str">
        <f>VLOOKUP(MUEBLES2612[[#This Row],[No. Del Área ]],AREAS[],2,FALSE)</f>
        <v>SEGURIDAD PÚBLICA Y TRÁNSITO MUNICIPAL</v>
      </c>
      <c r="G14" s="343" t="str">
        <f>VLOOKUP(MUEBLES2612[[#This Row],[No. Del Área ]],AREAS[],5,FALSE)</f>
        <v>LIC. MIGUEL ÁNGEL ALDANA  CANO</v>
      </c>
      <c r="H14" s="3">
        <v>166</v>
      </c>
      <c r="I14" s="343" t="str">
        <f>VLOOKUP(MUEBLES2612[[#This Row],[Núm. De nomina]],PERSONAL[],2,FALSE)</f>
        <v>C. JULIO CESAR MAYORGA LARRIETA</v>
      </c>
      <c r="J14" s="68" t="str">
        <f>VLOOKUP(MUEBLES2612[[#This Row],[Núm. De nomina]],PERSONAL[],3,FALSE)</f>
        <v>SUBDIRECTOR</v>
      </c>
      <c r="K14" s="4" t="s">
        <v>5948</v>
      </c>
      <c r="L14" s="3" t="s">
        <v>4700</v>
      </c>
      <c r="M14" s="370" t="str">
        <f>VLOOKUP(MUEBLES2612[[#This Row],[No. ]],BIENES[],2,FALSE)</f>
        <v>PISTOLA</v>
      </c>
      <c r="N14" s="116" t="s">
        <v>650</v>
      </c>
      <c r="O14" s="224" t="s">
        <v>4700</v>
      </c>
      <c r="P14" s="114" t="s">
        <v>659</v>
      </c>
      <c r="Q14" s="114" t="s">
        <v>662</v>
      </c>
      <c r="R14" s="114" t="s">
        <v>660</v>
      </c>
      <c r="S14" s="117">
        <v>43035</v>
      </c>
      <c r="T14" s="118">
        <v>0</v>
      </c>
      <c r="U14" s="391"/>
    </row>
    <row r="15" spans="1:333" ht="102" x14ac:dyDescent="0.2">
      <c r="A15" s="68" t="e">
        <f>CONCATENATE(#REF!,"-",MUEBLES2612[[#This Row],[Edificio ]],"-",MUEBLES2612[[#This Row],[No. Del Área ]],"-",MUEBLES2612[[#This Row],[No. ]],"-",MUEBLES2612[[#This Row],[No. Con]],"-",MUEBLES2612[[#This Row],[No. de inventario]])</f>
        <v>#REF!</v>
      </c>
      <c r="B15" s="68" t="s">
        <v>4060</v>
      </c>
      <c r="C15" s="6" t="str">
        <f>VLOOKUP(MUEBLES2612[[#This Row],[Edificio ]],EDIFICIOS[],2,FALSE)</f>
        <v>PALACIO MUNICIPAL</v>
      </c>
      <c r="D15" s="342" t="str">
        <f>VLOOKUP(MUEBLES2612[[#This Row],[Edificio ]],EDIFICIOS[],3,FALSE)</f>
        <v>PALACIO MUNICIPAL, S/N, COLONIA CENTRO</v>
      </c>
      <c r="E15" s="56" t="s">
        <v>4289</v>
      </c>
      <c r="F15" s="68" t="str">
        <f>VLOOKUP(MUEBLES2612[[#This Row],[No. Del Área ]],AREAS[],2,FALSE)</f>
        <v>SEGURIDAD PÚBLICA Y TRÁNSITO MUNICIPAL</v>
      </c>
      <c r="G15" s="343" t="str">
        <f>VLOOKUP(MUEBLES2612[[#This Row],[No. Del Área ]],AREAS[],5,FALSE)</f>
        <v>LIC. MIGUEL ÁNGEL ALDANA  CANO</v>
      </c>
      <c r="H15" s="3">
        <v>166</v>
      </c>
      <c r="I15" s="343" t="str">
        <f>VLOOKUP(MUEBLES2612[[#This Row],[Núm. De nomina]],PERSONAL[],2,FALSE)</f>
        <v>C. JULIO CESAR MAYORGA LARRIETA</v>
      </c>
      <c r="J15" s="68" t="str">
        <f>VLOOKUP(MUEBLES2612[[#This Row],[Núm. De nomina]],PERSONAL[],3,FALSE)</f>
        <v>SUBDIRECTOR</v>
      </c>
      <c r="K15" s="390" t="s">
        <v>5949</v>
      </c>
      <c r="L15" s="3" t="s">
        <v>4692</v>
      </c>
      <c r="M15" s="370" t="str">
        <f>VLOOKUP(MUEBLES2612[[#This Row],[No. ]],BIENES[],2,FALSE)</f>
        <v>FUSIL</v>
      </c>
      <c r="N15" s="116" t="s">
        <v>664</v>
      </c>
      <c r="O15" s="224" t="s">
        <v>4701</v>
      </c>
      <c r="P15" s="114" t="s">
        <v>665</v>
      </c>
      <c r="Q15" s="114" t="s">
        <v>663</v>
      </c>
      <c r="R15" s="114" t="s">
        <v>666</v>
      </c>
      <c r="S15" s="117">
        <v>43035</v>
      </c>
      <c r="T15" s="118">
        <v>0</v>
      </c>
      <c r="U15" s="391"/>
    </row>
    <row r="16" spans="1:333" ht="102" x14ac:dyDescent="0.2">
      <c r="A16" s="68" t="e">
        <f>CONCATENATE(#REF!,"-",MUEBLES2612[[#This Row],[Edificio ]],"-",MUEBLES2612[[#This Row],[No. Del Área ]],"-",MUEBLES2612[[#This Row],[No. ]],"-",MUEBLES2612[[#This Row],[No. Con]],"-",MUEBLES2612[[#This Row],[No. de inventario]])</f>
        <v>#REF!</v>
      </c>
      <c r="B16" s="68" t="s">
        <v>4060</v>
      </c>
      <c r="C16" s="6" t="str">
        <f>VLOOKUP(MUEBLES2612[[#This Row],[Edificio ]],EDIFICIOS[],2,FALSE)</f>
        <v>PALACIO MUNICIPAL</v>
      </c>
      <c r="D16" s="342" t="str">
        <f>VLOOKUP(MUEBLES2612[[#This Row],[Edificio ]],EDIFICIOS[],3,FALSE)</f>
        <v>PALACIO MUNICIPAL, S/N, COLONIA CENTRO</v>
      </c>
      <c r="E16" s="56" t="s">
        <v>4289</v>
      </c>
      <c r="F16" s="68" t="str">
        <f>VLOOKUP(MUEBLES2612[[#This Row],[No. Del Área ]],AREAS[],2,FALSE)</f>
        <v>SEGURIDAD PÚBLICA Y TRÁNSITO MUNICIPAL</v>
      </c>
      <c r="G16" s="343" t="str">
        <f>VLOOKUP(MUEBLES2612[[#This Row],[No. Del Área ]],AREAS[],5,FALSE)</f>
        <v>LIC. MIGUEL ÁNGEL ALDANA  CANO</v>
      </c>
      <c r="H16" s="3">
        <v>166</v>
      </c>
      <c r="I16" s="343" t="str">
        <f>VLOOKUP(MUEBLES2612[[#This Row],[Núm. De nomina]],PERSONAL[],2,FALSE)</f>
        <v>C. JULIO CESAR MAYORGA LARRIETA</v>
      </c>
      <c r="J16" s="68" t="str">
        <f>VLOOKUP(MUEBLES2612[[#This Row],[Núm. De nomina]],PERSONAL[],3,FALSE)</f>
        <v>SUBDIRECTOR</v>
      </c>
      <c r="K16" s="390" t="s">
        <v>5949</v>
      </c>
      <c r="L16" s="3" t="s">
        <v>4693</v>
      </c>
      <c r="M16" s="370" t="str">
        <f>VLOOKUP(MUEBLES2612[[#This Row],[No. ]],BIENES[],2,FALSE)</f>
        <v>FUSIL</v>
      </c>
      <c r="N16" s="116" t="s">
        <v>664</v>
      </c>
      <c r="O16" s="224" t="s">
        <v>4702</v>
      </c>
      <c r="P16" s="114" t="s">
        <v>665</v>
      </c>
      <c r="Q16" s="114" t="s">
        <v>667</v>
      </c>
      <c r="R16" s="114" t="s">
        <v>668</v>
      </c>
      <c r="S16" s="117">
        <v>43035</v>
      </c>
      <c r="T16" s="118">
        <v>0</v>
      </c>
      <c r="U16" s="391"/>
    </row>
    <row r="17" spans="1:21" ht="102" x14ac:dyDescent="0.2">
      <c r="A17" s="68" t="e">
        <f>CONCATENATE(#REF!,"-",MUEBLES2612[[#This Row],[Edificio ]],"-",MUEBLES2612[[#This Row],[No. Del Área ]],"-",MUEBLES2612[[#This Row],[No. ]],"-",MUEBLES2612[[#This Row],[No. Con]],"-",MUEBLES2612[[#This Row],[No. de inventario]])</f>
        <v>#REF!</v>
      </c>
      <c r="B17" s="68" t="s">
        <v>4060</v>
      </c>
      <c r="C17" s="6" t="str">
        <f>VLOOKUP(MUEBLES2612[[#This Row],[Edificio ]],EDIFICIOS[],2,FALSE)</f>
        <v>PALACIO MUNICIPAL</v>
      </c>
      <c r="D17" s="342" t="str">
        <f>VLOOKUP(MUEBLES2612[[#This Row],[Edificio ]],EDIFICIOS[],3,FALSE)</f>
        <v>PALACIO MUNICIPAL, S/N, COLONIA CENTRO</v>
      </c>
      <c r="E17" s="56" t="s">
        <v>4289</v>
      </c>
      <c r="F17" s="68" t="str">
        <f>VLOOKUP(MUEBLES2612[[#This Row],[No. Del Área ]],AREAS[],2,FALSE)</f>
        <v>SEGURIDAD PÚBLICA Y TRÁNSITO MUNICIPAL</v>
      </c>
      <c r="G17" s="343" t="str">
        <f>VLOOKUP(MUEBLES2612[[#This Row],[No. Del Área ]],AREAS[],5,FALSE)</f>
        <v>LIC. MIGUEL ÁNGEL ALDANA  CANO</v>
      </c>
      <c r="H17" s="3">
        <v>166</v>
      </c>
      <c r="I17" s="343" t="str">
        <f>VLOOKUP(MUEBLES2612[[#This Row],[Núm. De nomina]],PERSONAL[],2,FALSE)</f>
        <v>C. JULIO CESAR MAYORGA LARRIETA</v>
      </c>
      <c r="J17" s="68" t="str">
        <f>VLOOKUP(MUEBLES2612[[#This Row],[Núm. De nomina]],PERSONAL[],3,FALSE)</f>
        <v>SUBDIRECTOR</v>
      </c>
      <c r="K17" s="390" t="s">
        <v>5949</v>
      </c>
      <c r="L17" s="3" t="s">
        <v>4694</v>
      </c>
      <c r="M17" s="370" t="str">
        <f>VLOOKUP(MUEBLES2612[[#This Row],[No. ]],BIENES[],2,FALSE)</f>
        <v>FUSIL</v>
      </c>
      <c r="N17" s="116" t="s">
        <v>664</v>
      </c>
      <c r="O17" s="224" t="s">
        <v>4703</v>
      </c>
      <c r="P17" s="114" t="s">
        <v>665</v>
      </c>
      <c r="Q17" s="114" t="s">
        <v>669</v>
      </c>
      <c r="R17" s="114" t="s">
        <v>668</v>
      </c>
      <c r="S17" s="117">
        <v>43035</v>
      </c>
      <c r="T17" s="118">
        <v>0</v>
      </c>
      <c r="U17" s="391"/>
    </row>
    <row r="18" spans="1:21" ht="102" x14ac:dyDescent="0.2">
      <c r="A18" s="68" t="e">
        <f>CONCATENATE(#REF!,"-",MUEBLES2612[[#This Row],[Edificio ]],"-",MUEBLES2612[[#This Row],[No. Del Área ]],"-",MUEBLES2612[[#This Row],[No. ]],"-",MUEBLES2612[[#This Row],[No. Con]],"-",MUEBLES2612[[#This Row],[No. de inventario]])</f>
        <v>#REF!</v>
      </c>
      <c r="B18" s="68" t="s">
        <v>4060</v>
      </c>
      <c r="C18" s="6" t="str">
        <f>VLOOKUP(MUEBLES2612[[#This Row],[Edificio ]],EDIFICIOS[],2,FALSE)</f>
        <v>PALACIO MUNICIPAL</v>
      </c>
      <c r="D18" s="342" t="str">
        <f>VLOOKUP(MUEBLES2612[[#This Row],[Edificio ]],EDIFICIOS[],3,FALSE)</f>
        <v>PALACIO MUNICIPAL, S/N, COLONIA CENTRO</v>
      </c>
      <c r="E18" s="56" t="s">
        <v>4289</v>
      </c>
      <c r="F18" s="68" t="str">
        <f>VLOOKUP(MUEBLES2612[[#This Row],[No. Del Área ]],AREAS[],2,FALSE)</f>
        <v>SEGURIDAD PÚBLICA Y TRÁNSITO MUNICIPAL</v>
      </c>
      <c r="G18" s="343" t="str">
        <f>VLOOKUP(MUEBLES2612[[#This Row],[No. Del Área ]],AREAS[],5,FALSE)</f>
        <v>LIC. MIGUEL ÁNGEL ALDANA  CANO</v>
      </c>
      <c r="H18" s="3">
        <v>166</v>
      </c>
      <c r="I18" s="343" t="str">
        <f>VLOOKUP(MUEBLES2612[[#This Row],[Núm. De nomina]],PERSONAL[],2,FALSE)</f>
        <v>C. JULIO CESAR MAYORGA LARRIETA</v>
      </c>
      <c r="J18" s="68" t="str">
        <f>VLOOKUP(MUEBLES2612[[#This Row],[Núm. De nomina]],PERSONAL[],3,FALSE)</f>
        <v>SUBDIRECTOR</v>
      </c>
      <c r="K18" s="390" t="s">
        <v>5949</v>
      </c>
      <c r="L18" s="3" t="s">
        <v>4695</v>
      </c>
      <c r="M18" s="370" t="str">
        <f>VLOOKUP(MUEBLES2612[[#This Row],[No. ]],BIENES[],2,FALSE)</f>
        <v>FUSIL</v>
      </c>
      <c r="N18" s="116" t="s">
        <v>664</v>
      </c>
      <c r="O18" s="224" t="s">
        <v>4704</v>
      </c>
      <c r="P18" s="114" t="s">
        <v>671</v>
      </c>
      <c r="Q18" s="114" t="s">
        <v>670</v>
      </c>
      <c r="R18" s="114" t="s">
        <v>672</v>
      </c>
      <c r="S18" s="117">
        <v>43035</v>
      </c>
      <c r="T18" s="118">
        <v>0</v>
      </c>
      <c r="U18" s="391"/>
    </row>
    <row r="19" spans="1:21" ht="102" x14ac:dyDescent="0.2">
      <c r="A19" s="68" t="e">
        <f>CONCATENATE(#REF!,"-",MUEBLES2612[[#This Row],[Edificio ]],"-",MUEBLES2612[[#This Row],[No. Del Área ]],"-",MUEBLES2612[[#This Row],[No. ]],"-",MUEBLES2612[[#This Row],[No. Con]],"-",MUEBLES2612[[#This Row],[No. de inventario]])</f>
        <v>#REF!</v>
      </c>
      <c r="B19" s="68" t="s">
        <v>4060</v>
      </c>
      <c r="C19" s="6" t="str">
        <f>VLOOKUP(MUEBLES2612[[#This Row],[Edificio ]],EDIFICIOS[],2,FALSE)</f>
        <v>PALACIO MUNICIPAL</v>
      </c>
      <c r="D19" s="342" t="str">
        <f>VLOOKUP(MUEBLES2612[[#This Row],[Edificio ]],EDIFICIOS[],3,FALSE)</f>
        <v>PALACIO MUNICIPAL, S/N, COLONIA CENTRO</v>
      </c>
      <c r="E19" s="56" t="s">
        <v>4289</v>
      </c>
      <c r="F19" s="68" t="str">
        <f>VLOOKUP(MUEBLES2612[[#This Row],[No. Del Área ]],AREAS[],2,FALSE)</f>
        <v>SEGURIDAD PÚBLICA Y TRÁNSITO MUNICIPAL</v>
      </c>
      <c r="G19" s="343" t="str">
        <f>VLOOKUP(MUEBLES2612[[#This Row],[No. Del Área ]],AREAS[],5,FALSE)</f>
        <v>LIC. MIGUEL ÁNGEL ALDANA  CANO</v>
      </c>
      <c r="H19" s="3">
        <v>166</v>
      </c>
      <c r="I19" s="343" t="str">
        <f>VLOOKUP(MUEBLES2612[[#This Row],[Núm. De nomina]],PERSONAL[],2,FALSE)</f>
        <v>C. JULIO CESAR MAYORGA LARRIETA</v>
      </c>
      <c r="J19" s="68" t="str">
        <f>VLOOKUP(MUEBLES2612[[#This Row],[Núm. De nomina]],PERSONAL[],3,FALSE)</f>
        <v>SUBDIRECTOR</v>
      </c>
      <c r="K19" s="390" t="s">
        <v>5949</v>
      </c>
      <c r="L19" s="3" t="s">
        <v>4696</v>
      </c>
      <c r="M19" s="370" t="str">
        <f>VLOOKUP(MUEBLES2612[[#This Row],[No. ]],BIENES[],2,FALSE)</f>
        <v>FUSIL</v>
      </c>
      <c r="N19" s="116" t="s">
        <v>664</v>
      </c>
      <c r="O19" s="224" t="s">
        <v>4705</v>
      </c>
      <c r="P19" s="114" t="s">
        <v>671</v>
      </c>
      <c r="Q19" s="114" t="s">
        <v>673</v>
      </c>
      <c r="R19" s="114" t="s">
        <v>672</v>
      </c>
      <c r="S19" s="117">
        <v>43035</v>
      </c>
      <c r="T19" s="118">
        <v>0</v>
      </c>
      <c r="U19" s="391"/>
    </row>
    <row r="20" spans="1:21" ht="102" x14ac:dyDescent="0.2">
      <c r="A20" s="68" t="e">
        <f>CONCATENATE(#REF!,"-",MUEBLES2612[[#This Row],[Edificio ]],"-",MUEBLES2612[[#This Row],[No. Del Área ]],"-",MUEBLES2612[[#This Row],[No. ]],"-",MUEBLES2612[[#This Row],[No. Con]],"-",MUEBLES2612[[#This Row],[No. de inventario]])</f>
        <v>#REF!</v>
      </c>
      <c r="B20" s="68" t="s">
        <v>4060</v>
      </c>
      <c r="C20" s="6" t="str">
        <f>VLOOKUP(MUEBLES2612[[#This Row],[Edificio ]],EDIFICIOS[],2,FALSE)</f>
        <v>PALACIO MUNICIPAL</v>
      </c>
      <c r="D20" s="342" t="str">
        <f>VLOOKUP(MUEBLES2612[[#This Row],[Edificio ]],EDIFICIOS[],3,FALSE)</f>
        <v>PALACIO MUNICIPAL, S/N, COLONIA CENTRO</v>
      </c>
      <c r="E20" s="56" t="s">
        <v>4289</v>
      </c>
      <c r="F20" s="68" t="str">
        <f>VLOOKUP(MUEBLES2612[[#This Row],[No. Del Área ]],AREAS[],2,FALSE)</f>
        <v>SEGURIDAD PÚBLICA Y TRÁNSITO MUNICIPAL</v>
      </c>
      <c r="G20" s="343" t="str">
        <f>VLOOKUP(MUEBLES2612[[#This Row],[No. Del Área ]],AREAS[],5,FALSE)</f>
        <v>LIC. MIGUEL ÁNGEL ALDANA  CANO</v>
      </c>
      <c r="H20" s="3">
        <v>166</v>
      </c>
      <c r="I20" s="343" t="str">
        <f>VLOOKUP(MUEBLES2612[[#This Row],[Núm. De nomina]],PERSONAL[],2,FALSE)</f>
        <v>C. JULIO CESAR MAYORGA LARRIETA</v>
      </c>
      <c r="J20" s="68" t="str">
        <f>VLOOKUP(MUEBLES2612[[#This Row],[Núm. De nomina]],PERSONAL[],3,FALSE)</f>
        <v>SUBDIRECTOR</v>
      </c>
      <c r="K20" s="390" t="s">
        <v>5949</v>
      </c>
      <c r="L20" s="3" t="s">
        <v>4697</v>
      </c>
      <c r="M20" s="370" t="str">
        <f>VLOOKUP(MUEBLES2612[[#This Row],[No. ]],BIENES[],2,FALSE)</f>
        <v>FUSIL</v>
      </c>
      <c r="N20" s="116" t="s">
        <v>664</v>
      </c>
      <c r="O20" s="224" t="s">
        <v>4706</v>
      </c>
      <c r="P20" s="114" t="s">
        <v>671</v>
      </c>
      <c r="Q20" s="114" t="s">
        <v>674</v>
      </c>
      <c r="R20" s="114" t="s">
        <v>672</v>
      </c>
      <c r="S20" s="117">
        <v>43035</v>
      </c>
      <c r="T20" s="118">
        <v>0</v>
      </c>
      <c r="U20" s="391"/>
    </row>
    <row r="21" spans="1:21" ht="102" x14ac:dyDescent="0.2">
      <c r="A21" s="68" t="e">
        <f>CONCATENATE(#REF!,"-",MUEBLES2612[[#This Row],[Edificio ]],"-",MUEBLES2612[[#This Row],[No. Del Área ]],"-",MUEBLES2612[[#This Row],[No. ]],"-",MUEBLES2612[[#This Row],[No. Con]],"-",MUEBLES2612[[#This Row],[No. de inventario]])</f>
        <v>#REF!</v>
      </c>
      <c r="B21" s="68" t="s">
        <v>4060</v>
      </c>
      <c r="C21" s="6" t="str">
        <f>VLOOKUP(MUEBLES2612[[#This Row],[Edificio ]],EDIFICIOS[],2,FALSE)</f>
        <v>PALACIO MUNICIPAL</v>
      </c>
      <c r="D21" s="342" t="str">
        <f>VLOOKUP(MUEBLES2612[[#This Row],[Edificio ]],EDIFICIOS[],3,FALSE)</f>
        <v>PALACIO MUNICIPAL, S/N, COLONIA CENTRO</v>
      </c>
      <c r="E21" s="56" t="s">
        <v>4289</v>
      </c>
      <c r="F21" s="68" t="str">
        <f>VLOOKUP(MUEBLES2612[[#This Row],[No. Del Área ]],AREAS[],2,FALSE)</f>
        <v>SEGURIDAD PÚBLICA Y TRÁNSITO MUNICIPAL</v>
      </c>
      <c r="G21" s="343" t="str">
        <f>VLOOKUP(MUEBLES2612[[#This Row],[No. Del Área ]],AREAS[],5,FALSE)</f>
        <v>LIC. MIGUEL ÁNGEL ALDANA  CANO</v>
      </c>
      <c r="H21" s="3">
        <v>166</v>
      </c>
      <c r="I21" s="343" t="str">
        <f>VLOOKUP(MUEBLES2612[[#This Row],[Núm. De nomina]],PERSONAL[],2,FALSE)</f>
        <v>C. JULIO CESAR MAYORGA LARRIETA</v>
      </c>
      <c r="J21" s="68" t="str">
        <f>VLOOKUP(MUEBLES2612[[#This Row],[Núm. De nomina]],PERSONAL[],3,FALSE)</f>
        <v>SUBDIRECTOR</v>
      </c>
      <c r="K21" s="390" t="s">
        <v>5949</v>
      </c>
      <c r="L21" s="3" t="s">
        <v>4698</v>
      </c>
      <c r="M21" s="370" t="str">
        <f>VLOOKUP(MUEBLES2612[[#This Row],[No. ]],BIENES[],2,FALSE)</f>
        <v>FUSIL</v>
      </c>
      <c r="N21" s="116" t="s">
        <v>664</v>
      </c>
      <c r="O21" s="224" t="s">
        <v>4707</v>
      </c>
      <c r="P21" s="114" t="s">
        <v>671</v>
      </c>
      <c r="Q21" s="114" t="s">
        <v>675</v>
      </c>
      <c r="R21" s="114" t="s">
        <v>672</v>
      </c>
      <c r="S21" s="117">
        <v>43035</v>
      </c>
      <c r="T21" s="118">
        <v>0</v>
      </c>
      <c r="U21" s="391"/>
    </row>
    <row r="22" spans="1:21" ht="102" x14ac:dyDescent="0.2">
      <c r="A22" s="68" t="e">
        <f>CONCATENATE(#REF!,"-",MUEBLES2612[[#This Row],[Edificio ]],"-",MUEBLES2612[[#This Row],[No. Del Área ]],"-",MUEBLES2612[[#This Row],[No. ]],"-",MUEBLES2612[[#This Row],[No. Con]],"-",MUEBLES2612[[#This Row],[No. de inventario]])</f>
        <v>#REF!</v>
      </c>
      <c r="B22" s="68" t="s">
        <v>4060</v>
      </c>
      <c r="C22" s="6" t="str">
        <f>VLOOKUP(MUEBLES2612[[#This Row],[Edificio ]],EDIFICIOS[],2,FALSE)</f>
        <v>PALACIO MUNICIPAL</v>
      </c>
      <c r="D22" s="342" t="str">
        <f>VLOOKUP(MUEBLES2612[[#This Row],[Edificio ]],EDIFICIOS[],3,FALSE)</f>
        <v>PALACIO MUNICIPAL, S/N, COLONIA CENTRO</v>
      </c>
      <c r="E22" s="56" t="s">
        <v>4289</v>
      </c>
      <c r="F22" s="68" t="str">
        <f>VLOOKUP(MUEBLES2612[[#This Row],[No. Del Área ]],AREAS[],2,FALSE)</f>
        <v>SEGURIDAD PÚBLICA Y TRÁNSITO MUNICIPAL</v>
      </c>
      <c r="G22" s="343" t="str">
        <f>VLOOKUP(MUEBLES2612[[#This Row],[No. Del Área ]],AREAS[],5,FALSE)</f>
        <v>LIC. MIGUEL ÁNGEL ALDANA  CANO</v>
      </c>
      <c r="H22" s="3">
        <v>166</v>
      </c>
      <c r="I22" s="343" t="str">
        <f>VLOOKUP(MUEBLES2612[[#This Row],[Núm. De nomina]],PERSONAL[],2,FALSE)</f>
        <v>C. JULIO CESAR MAYORGA LARRIETA</v>
      </c>
      <c r="J22" s="68" t="str">
        <f>VLOOKUP(MUEBLES2612[[#This Row],[Núm. De nomina]],PERSONAL[],3,FALSE)</f>
        <v>SUBDIRECTOR</v>
      </c>
      <c r="K22" s="390" t="s">
        <v>5950</v>
      </c>
      <c r="L22" s="3" t="s">
        <v>4692</v>
      </c>
      <c r="M22" s="370" t="str">
        <f>VLOOKUP(MUEBLES2612[[#This Row],[No. ]],BIENES[],2,FALSE)</f>
        <v>CARGADOR PARA CARABINA</v>
      </c>
      <c r="N22" s="116" t="s">
        <v>676</v>
      </c>
      <c r="O22" s="224" t="s">
        <v>4708</v>
      </c>
      <c r="P22" s="114" t="s">
        <v>677</v>
      </c>
      <c r="Q22" s="114" t="s">
        <v>105</v>
      </c>
      <c r="R22" s="114" t="s">
        <v>678</v>
      </c>
      <c r="S22" s="117">
        <v>43035</v>
      </c>
      <c r="T22" s="118">
        <v>0</v>
      </c>
      <c r="U22" s="391"/>
    </row>
    <row r="23" spans="1:21" ht="102" x14ac:dyDescent="0.2">
      <c r="A23" s="68" t="e">
        <f>CONCATENATE(#REF!,"-",MUEBLES2612[[#This Row],[Edificio ]],"-",MUEBLES2612[[#This Row],[No. Del Área ]],"-",MUEBLES2612[[#This Row],[No. ]],"-",MUEBLES2612[[#This Row],[No. Con]],"-",MUEBLES2612[[#This Row],[No. de inventario]])</f>
        <v>#REF!</v>
      </c>
      <c r="B23" s="68" t="s">
        <v>4060</v>
      </c>
      <c r="C23" s="6" t="str">
        <f>VLOOKUP(MUEBLES2612[[#This Row],[Edificio ]],EDIFICIOS[],2,FALSE)</f>
        <v>PALACIO MUNICIPAL</v>
      </c>
      <c r="D23" s="342" t="str">
        <f>VLOOKUP(MUEBLES2612[[#This Row],[Edificio ]],EDIFICIOS[],3,FALSE)</f>
        <v>PALACIO MUNICIPAL, S/N, COLONIA CENTRO</v>
      </c>
      <c r="E23" s="56" t="s">
        <v>4289</v>
      </c>
      <c r="F23" s="68" t="str">
        <f>VLOOKUP(MUEBLES2612[[#This Row],[No. Del Área ]],AREAS[],2,FALSE)</f>
        <v>SEGURIDAD PÚBLICA Y TRÁNSITO MUNICIPAL</v>
      </c>
      <c r="G23" s="343" t="str">
        <f>VLOOKUP(MUEBLES2612[[#This Row],[No. Del Área ]],AREAS[],5,FALSE)</f>
        <v>LIC. MIGUEL ÁNGEL ALDANA  CANO</v>
      </c>
      <c r="H23" s="3">
        <v>166</v>
      </c>
      <c r="I23" s="343" t="str">
        <f>VLOOKUP(MUEBLES2612[[#This Row],[Núm. De nomina]],PERSONAL[],2,FALSE)</f>
        <v>C. JULIO CESAR MAYORGA LARRIETA</v>
      </c>
      <c r="J23" s="68" t="str">
        <f>VLOOKUP(MUEBLES2612[[#This Row],[Núm. De nomina]],PERSONAL[],3,FALSE)</f>
        <v>SUBDIRECTOR</v>
      </c>
      <c r="K23" s="390" t="s">
        <v>5951</v>
      </c>
      <c r="L23" s="3" t="s">
        <v>4692</v>
      </c>
      <c r="M23" s="370" t="str">
        <f>VLOOKUP(MUEBLES2612[[#This Row],[No. ]],BIENES[],2,FALSE)</f>
        <v>CARGADOR PARA FUSIL</v>
      </c>
      <c r="N23" s="116" t="s">
        <v>679</v>
      </c>
      <c r="O23" s="224" t="s">
        <v>4709</v>
      </c>
      <c r="P23" s="114" t="s">
        <v>677</v>
      </c>
      <c r="Q23" s="114" t="s">
        <v>105</v>
      </c>
      <c r="R23" s="114" t="s">
        <v>678</v>
      </c>
      <c r="S23" s="117">
        <v>43035</v>
      </c>
      <c r="T23" s="118">
        <v>0</v>
      </c>
      <c r="U23" s="391"/>
    </row>
    <row r="24" spans="1:21" ht="102" x14ac:dyDescent="0.2">
      <c r="A24" s="68" t="e">
        <f>CONCATENATE(#REF!,"-",MUEBLES2612[[#This Row],[Edificio ]],"-",MUEBLES2612[[#This Row],[No. Del Área ]],"-",MUEBLES2612[[#This Row],[No. ]],"-",MUEBLES2612[[#This Row],[No. Con]],"-",MUEBLES2612[[#This Row],[No. de inventario]])</f>
        <v>#REF!</v>
      </c>
      <c r="B24" s="68" t="s">
        <v>4060</v>
      </c>
      <c r="C24" s="6" t="str">
        <f>VLOOKUP(MUEBLES2612[[#This Row],[Edificio ]],EDIFICIOS[],2,FALSE)</f>
        <v>PALACIO MUNICIPAL</v>
      </c>
      <c r="D24" s="342" t="str">
        <f>VLOOKUP(MUEBLES2612[[#This Row],[Edificio ]],EDIFICIOS[],3,FALSE)</f>
        <v>PALACIO MUNICIPAL, S/N, COLONIA CENTRO</v>
      </c>
      <c r="E24" s="56" t="s">
        <v>4289</v>
      </c>
      <c r="F24" s="68" t="str">
        <f>VLOOKUP(MUEBLES2612[[#This Row],[No. Del Área ]],AREAS[],2,FALSE)</f>
        <v>SEGURIDAD PÚBLICA Y TRÁNSITO MUNICIPAL</v>
      </c>
      <c r="G24" s="343" t="str">
        <f>VLOOKUP(MUEBLES2612[[#This Row],[No. Del Área ]],AREAS[],5,FALSE)</f>
        <v>LIC. MIGUEL ÁNGEL ALDANA  CANO</v>
      </c>
      <c r="H24" s="3">
        <v>166</v>
      </c>
      <c r="I24" s="343" t="str">
        <f>VLOOKUP(MUEBLES2612[[#This Row],[Núm. De nomina]],PERSONAL[],2,FALSE)</f>
        <v>C. JULIO CESAR MAYORGA LARRIETA</v>
      </c>
      <c r="J24" s="68" t="str">
        <f>VLOOKUP(MUEBLES2612[[#This Row],[Núm. De nomina]],PERSONAL[],3,FALSE)</f>
        <v>SUBDIRECTOR</v>
      </c>
      <c r="K24" s="390" t="s">
        <v>5951</v>
      </c>
      <c r="L24" s="3" t="s">
        <v>4693</v>
      </c>
      <c r="M24" s="370" t="str">
        <f>VLOOKUP(MUEBLES2612[[#This Row],[No. ]],BIENES[],2,FALSE)</f>
        <v>CARGADOR PARA FUSIL</v>
      </c>
      <c r="N24" s="116" t="s">
        <v>680</v>
      </c>
      <c r="O24" s="224" t="s">
        <v>4710</v>
      </c>
      <c r="P24" s="114" t="s">
        <v>671</v>
      </c>
      <c r="Q24" s="114" t="s">
        <v>105</v>
      </c>
      <c r="R24" s="114">
        <v>0.223</v>
      </c>
      <c r="S24" s="117">
        <v>43035</v>
      </c>
      <c r="T24" s="118">
        <v>0</v>
      </c>
      <c r="U24" s="391"/>
    </row>
    <row r="25" spans="1:21" ht="102" x14ac:dyDescent="0.2">
      <c r="A25" s="68" t="e">
        <f>CONCATENATE(#REF!,"-",MUEBLES2612[[#This Row],[Edificio ]],"-",MUEBLES2612[[#This Row],[No. Del Área ]],"-",MUEBLES2612[[#This Row],[No. ]],"-",MUEBLES2612[[#This Row],[No. Con]],"-",MUEBLES2612[[#This Row],[No. de inventario]])</f>
        <v>#REF!</v>
      </c>
      <c r="B25" s="68" t="s">
        <v>4060</v>
      </c>
      <c r="C25" s="6" t="str">
        <f>VLOOKUP(MUEBLES2612[[#This Row],[Edificio ]],EDIFICIOS[],2,FALSE)</f>
        <v>PALACIO MUNICIPAL</v>
      </c>
      <c r="D25" s="342" t="str">
        <f>VLOOKUP(MUEBLES2612[[#This Row],[Edificio ]],EDIFICIOS[],3,FALSE)</f>
        <v>PALACIO MUNICIPAL, S/N, COLONIA CENTRO</v>
      </c>
      <c r="E25" s="56" t="s">
        <v>4289</v>
      </c>
      <c r="F25" s="68" t="str">
        <f>VLOOKUP(MUEBLES2612[[#This Row],[No. Del Área ]],AREAS[],2,FALSE)</f>
        <v>SEGURIDAD PÚBLICA Y TRÁNSITO MUNICIPAL</v>
      </c>
      <c r="G25" s="343" t="str">
        <f>VLOOKUP(MUEBLES2612[[#This Row],[No. Del Área ]],AREAS[],5,FALSE)</f>
        <v>LIC. MIGUEL ÁNGEL ALDANA  CANO</v>
      </c>
      <c r="H25" s="3">
        <v>166</v>
      </c>
      <c r="I25" s="343" t="str">
        <f>VLOOKUP(MUEBLES2612[[#This Row],[Núm. De nomina]],PERSONAL[],2,FALSE)</f>
        <v>C. JULIO CESAR MAYORGA LARRIETA</v>
      </c>
      <c r="J25" s="68" t="str">
        <f>VLOOKUP(MUEBLES2612[[#This Row],[Núm. De nomina]],PERSONAL[],3,FALSE)</f>
        <v>SUBDIRECTOR</v>
      </c>
      <c r="K25" s="390" t="s">
        <v>5952</v>
      </c>
      <c r="L25" s="3" t="s">
        <v>4692</v>
      </c>
      <c r="M25" s="370" t="str">
        <f>VLOOKUP(MUEBLES2612[[#This Row],[No. ]],BIENES[],2,FALSE)</f>
        <v>CARGADOR PARA PISTOLA</v>
      </c>
      <c r="N25" s="116" t="s">
        <v>681</v>
      </c>
      <c r="O25" s="224" t="s">
        <v>4711</v>
      </c>
      <c r="P25" s="114" t="s">
        <v>659</v>
      </c>
      <c r="Q25" s="114" t="s">
        <v>105</v>
      </c>
      <c r="R25" s="114">
        <v>5.56</v>
      </c>
      <c r="S25" s="117">
        <v>43035</v>
      </c>
      <c r="T25" s="118">
        <v>0</v>
      </c>
      <c r="U25" s="391"/>
    </row>
    <row r="26" spans="1:21" ht="102" x14ac:dyDescent="0.2">
      <c r="A26" s="68" t="e">
        <f>CONCATENATE(#REF!,"-",MUEBLES2612[[#This Row],[Edificio ]],"-",MUEBLES2612[[#This Row],[No. Del Área ]],"-",MUEBLES2612[[#This Row],[No. ]],"-",MUEBLES2612[[#This Row],[No. Con]],"-",MUEBLES2612[[#This Row],[No. de inventario]])</f>
        <v>#REF!</v>
      </c>
      <c r="B26" s="68" t="s">
        <v>4060</v>
      </c>
      <c r="C26" s="6" t="str">
        <f>VLOOKUP(MUEBLES2612[[#This Row],[Edificio ]],EDIFICIOS[],2,FALSE)</f>
        <v>PALACIO MUNICIPAL</v>
      </c>
      <c r="D26" s="342" t="str">
        <f>VLOOKUP(MUEBLES2612[[#This Row],[Edificio ]],EDIFICIOS[],3,FALSE)</f>
        <v>PALACIO MUNICIPAL, S/N, COLONIA CENTRO</v>
      </c>
      <c r="E26" s="56" t="s">
        <v>4289</v>
      </c>
      <c r="F26" s="68" t="str">
        <f>VLOOKUP(MUEBLES2612[[#This Row],[No. Del Área ]],AREAS[],2,FALSE)</f>
        <v>SEGURIDAD PÚBLICA Y TRÁNSITO MUNICIPAL</v>
      </c>
      <c r="G26" s="343" t="str">
        <f>VLOOKUP(MUEBLES2612[[#This Row],[No. Del Área ]],AREAS[],5,FALSE)</f>
        <v>LIC. MIGUEL ÁNGEL ALDANA  CANO</v>
      </c>
      <c r="H26" s="3">
        <v>166</v>
      </c>
      <c r="I26" s="343" t="str">
        <f>VLOOKUP(MUEBLES2612[[#This Row],[Núm. De nomina]],PERSONAL[],2,FALSE)</f>
        <v>C. JULIO CESAR MAYORGA LARRIETA</v>
      </c>
      <c r="J26" s="68" t="str">
        <f>VLOOKUP(MUEBLES2612[[#This Row],[Núm. De nomina]],PERSONAL[],3,FALSE)</f>
        <v>SUBDIRECTOR</v>
      </c>
      <c r="K26" s="390" t="s">
        <v>5952</v>
      </c>
      <c r="L26" s="3" t="s">
        <v>4693</v>
      </c>
      <c r="M26" s="370" t="str">
        <f>VLOOKUP(MUEBLES2612[[#This Row],[No. ]],BIENES[],2,FALSE)</f>
        <v>CARGADOR PARA PISTOLA</v>
      </c>
      <c r="N26" s="116" t="s">
        <v>682</v>
      </c>
      <c r="O26" s="224" t="s">
        <v>4712</v>
      </c>
      <c r="P26" s="114" t="s">
        <v>651</v>
      </c>
      <c r="Q26" s="114" t="s">
        <v>105</v>
      </c>
      <c r="R26" s="114" t="s">
        <v>683</v>
      </c>
      <c r="S26" s="117">
        <v>43035</v>
      </c>
      <c r="T26" s="118">
        <v>0</v>
      </c>
      <c r="U26" s="391"/>
    </row>
    <row r="27" spans="1:21" ht="102" x14ac:dyDescent="0.2">
      <c r="A27" s="68" t="e">
        <f>CONCATENATE(#REF!,"-",MUEBLES2612[[#This Row],[Edificio ]],"-",MUEBLES2612[[#This Row],[No. Del Área ]],"-",MUEBLES2612[[#This Row],[No. ]],"-",MUEBLES2612[[#This Row],[No. Con]],"-",MUEBLES2612[[#This Row],[No. de inventario]])</f>
        <v>#REF!</v>
      </c>
      <c r="B27" s="68" t="s">
        <v>4060</v>
      </c>
      <c r="C27" s="6" t="str">
        <f>VLOOKUP(MUEBLES2612[[#This Row],[Edificio ]],EDIFICIOS[],2,FALSE)</f>
        <v>PALACIO MUNICIPAL</v>
      </c>
      <c r="D27" s="342" t="str">
        <f>VLOOKUP(MUEBLES2612[[#This Row],[Edificio ]],EDIFICIOS[],3,FALSE)</f>
        <v>PALACIO MUNICIPAL, S/N, COLONIA CENTRO</v>
      </c>
      <c r="E27" s="56" t="s">
        <v>4289</v>
      </c>
      <c r="F27" s="68" t="str">
        <f>VLOOKUP(MUEBLES2612[[#This Row],[No. Del Área ]],AREAS[],2,FALSE)</f>
        <v>SEGURIDAD PÚBLICA Y TRÁNSITO MUNICIPAL</v>
      </c>
      <c r="G27" s="343" t="str">
        <f>VLOOKUP(MUEBLES2612[[#This Row],[No. Del Área ]],AREAS[],5,FALSE)</f>
        <v>LIC. MIGUEL ÁNGEL ALDANA  CANO</v>
      </c>
      <c r="H27" s="3">
        <v>166</v>
      </c>
      <c r="I27" s="343" t="str">
        <f>VLOOKUP(MUEBLES2612[[#This Row],[Núm. De nomina]],PERSONAL[],2,FALSE)</f>
        <v>C. JULIO CESAR MAYORGA LARRIETA</v>
      </c>
      <c r="J27" s="68" t="str">
        <f>VLOOKUP(MUEBLES2612[[#This Row],[Núm. De nomina]],PERSONAL[],3,FALSE)</f>
        <v>SUBDIRECTOR</v>
      </c>
      <c r="K27" s="390" t="s">
        <v>5954</v>
      </c>
      <c r="L27" s="3" t="s">
        <v>4692</v>
      </c>
      <c r="M27" s="370" t="str">
        <f>VLOOKUP(MUEBLES2612[[#This Row],[No. ]],BIENES[],2,FALSE)</f>
        <v>CARTUCHOS PARA FUSIL</v>
      </c>
      <c r="N27" s="116" t="s">
        <v>684</v>
      </c>
      <c r="O27" s="224" t="s">
        <v>4713</v>
      </c>
      <c r="P27" s="114" t="s">
        <v>685</v>
      </c>
      <c r="Q27" s="114" t="s">
        <v>105</v>
      </c>
      <c r="R27" s="114" t="s">
        <v>686</v>
      </c>
      <c r="S27" s="117">
        <v>43035</v>
      </c>
      <c r="T27" s="118">
        <v>0</v>
      </c>
      <c r="U27" s="391"/>
    </row>
    <row r="28" spans="1:21" ht="102" x14ac:dyDescent="0.2">
      <c r="A28" s="68" t="e">
        <f>CONCATENATE(#REF!,"-",MUEBLES2612[[#This Row],[Edificio ]],"-",MUEBLES2612[[#This Row],[No. Del Área ]],"-",MUEBLES2612[[#This Row],[No. ]],"-",MUEBLES2612[[#This Row],[No. Con]],"-",MUEBLES2612[[#This Row],[No. de inventario]])</f>
        <v>#REF!</v>
      </c>
      <c r="B28" s="68" t="s">
        <v>4060</v>
      </c>
      <c r="C28" s="6" t="str">
        <f>VLOOKUP(MUEBLES2612[[#This Row],[Edificio ]],EDIFICIOS[],2,FALSE)</f>
        <v>PALACIO MUNICIPAL</v>
      </c>
      <c r="D28" s="342" t="str">
        <f>VLOOKUP(MUEBLES2612[[#This Row],[Edificio ]],EDIFICIOS[],3,FALSE)</f>
        <v>PALACIO MUNICIPAL, S/N, COLONIA CENTRO</v>
      </c>
      <c r="E28" s="56" t="s">
        <v>4289</v>
      </c>
      <c r="F28" s="68" t="str">
        <f>VLOOKUP(MUEBLES2612[[#This Row],[No. Del Área ]],AREAS[],2,FALSE)</f>
        <v>SEGURIDAD PÚBLICA Y TRÁNSITO MUNICIPAL</v>
      </c>
      <c r="G28" s="343" t="str">
        <f>VLOOKUP(MUEBLES2612[[#This Row],[No. Del Área ]],AREAS[],5,FALSE)</f>
        <v>LIC. MIGUEL ÁNGEL ALDANA  CANO</v>
      </c>
      <c r="H28" s="3">
        <v>166</v>
      </c>
      <c r="I28" s="343" t="str">
        <f>VLOOKUP(MUEBLES2612[[#This Row],[Núm. De nomina]],PERSONAL[],2,FALSE)</f>
        <v>C. JULIO CESAR MAYORGA LARRIETA</v>
      </c>
      <c r="J28" s="68" t="str">
        <f>VLOOKUP(MUEBLES2612[[#This Row],[Núm. De nomina]],PERSONAL[],3,FALSE)</f>
        <v>SUBDIRECTOR</v>
      </c>
      <c r="K28" s="390" t="s">
        <v>5953</v>
      </c>
      <c r="L28" s="3" t="s">
        <v>4692</v>
      </c>
      <c r="M28" s="370" t="str">
        <f>VLOOKUP(MUEBLES2612[[#This Row],[No. ]],BIENES[],2,FALSE)</f>
        <v>CARTUCHOS PARA CARABINA</v>
      </c>
      <c r="N28" s="116" t="s">
        <v>687</v>
      </c>
      <c r="O28" s="224" t="s">
        <v>4714</v>
      </c>
      <c r="P28" s="114" t="s">
        <v>688</v>
      </c>
      <c r="Q28" s="114" t="s">
        <v>105</v>
      </c>
      <c r="R28" s="114" t="s">
        <v>689</v>
      </c>
      <c r="S28" s="117">
        <v>43035</v>
      </c>
      <c r="T28" s="118">
        <v>0</v>
      </c>
      <c r="U28" s="391"/>
    </row>
    <row r="29" spans="1:21" ht="102" x14ac:dyDescent="0.2">
      <c r="A29" s="68" t="e">
        <f>CONCATENATE(#REF!,"-",MUEBLES2612[[#This Row],[Edificio ]],"-",MUEBLES2612[[#This Row],[No. Del Área ]],"-",MUEBLES2612[[#This Row],[No. ]],"-",MUEBLES2612[[#This Row],[No. Con]],"-",MUEBLES2612[[#This Row],[No. de inventario]])</f>
        <v>#REF!</v>
      </c>
      <c r="B29" s="68" t="s">
        <v>4060</v>
      </c>
      <c r="C29" s="6" t="str">
        <f>VLOOKUP(MUEBLES2612[[#This Row],[Edificio ]],EDIFICIOS[],2,FALSE)</f>
        <v>PALACIO MUNICIPAL</v>
      </c>
      <c r="D29" s="342" t="str">
        <f>VLOOKUP(MUEBLES2612[[#This Row],[Edificio ]],EDIFICIOS[],3,FALSE)</f>
        <v>PALACIO MUNICIPAL, S/N, COLONIA CENTRO</v>
      </c>
      <c r="E29" s="56" t="s">
        <v>4289</v>
      </c>
      <c r="F29" s="68" t="str">
        <f>VLOOKUP(MUEBLES2612[[#This Row],[No. Del Área ]],AREAS[],2,FALSE)</f>
        <v>SEGURIDAD PÚBLICA Y TRÁNSITO MUNICIPAL</v>
      </c>
      <c r="G29" s="343" t="str">
        <f>VLOOKUP(MUEBLES2612[[#This Row],[No. Del Área ]],AREAS[],5,FALSE)</f>
        <v>LIC. MIGUEL ÁNGEL ALDANA  CANO</v>
      </c>
      <c r="H29" s="3">
        <v>166</v>
      </c>
      <c r="I29" s="343" t="str">
        <f>VLOOKUP(MUEBLES2612[[#This Row],[Núm. De nomina]],PERSONAL[],2,FALSE)</f>
        <v>C. JULIO CESAR MAYORGA LARRIETA</v>
      </c>
      <c r="J29" s="68" t="str">
        <f>VLOOKUP(MUEBLES2612[[#This Row],[Núm. De nomina]],PERSONAL[],3,FALSE)</f>
        <v>SUBDIRECTOR</v>
      </c>
      <c r="K29" s="390" t="s">
        <v>5956</v>
      </c>
      <c r="L29" s="3" t="s">
        <v>4692</v>
      </c>
      <c r="M29" s="370" t="str">
        <f>VLOOKUP(MUEBLES2612[[#This Row],[No. ]],BIENES[],2,FALSE)</f>
        <v>CARTUCHOS PARA PISTOLA</v>
      </c>
      <c r="N29" s="116" t="s">
        <v>690</v>
      </c>
      <c r="O29" s="224" t="s">
        <v>4715</v>
      </c>
      <c r="P29" s="114" t="s">
        <v>688</v>
      </c>
      <c r="Q29" s="114" t="s">
        <v>105</v>
      </c>
      <c r="R29" s="114" t="s">
        <v>678</v>
      </c>
      <c r="S29" s="117">
        <v>43035</v>
      </c>
      <c r="T29" s="118">
        <v>0</v>
      </c>
      <c r="U29" s="391"/>
    </row>
    <row r="30" spans="1:21" ht="102" x14ac:dyDescent="0.2">
      <c r="A30" s="68" t="e">
        <f>CONCATENATE(#REF!,"-",MUEBLES2612[[#This Row],[Edificio ]],"-",MUEBLES2612[[#This Row],[No. Del Área ]],"-",MUEBLES2612[[#This Row],[No. ]],"-",MUEBLES2612[[#This Row],[No. Con]],"-",MUEBLES2612[[#This Row],[No. de inventario]])</f>
        <v>#REF!</v>
      </c>
      <c r="B30" s="68" t="s">
        <v>4060</v>
      </c>
      <c r="C30" s="6" t="str">
        <f>VLOOKUP(MUEBLES2612[[#This Row],[Edificio ]],EDIFICIOS[],2,FALSE)</f>
        <v>PALACIO MUNICIPAL</v>
      </c>
      <c r="D30" s="342" t="str">
        <f>VLOOKUP(MUEBLES2612[[#This Row],[Edificio ]],EDIFICIOS[],3,FALSE)</f>
        <v>PALACIO MUNICIPAL, S/N, COLONIA CENTRO</v>
      </c>
      <c r="E30" s="56" t="s">
        <v>4289</v>
      </c>
      <c r="F30" s="68" t="str">
        <f>VLOOKUP(MUEBLES2612[[#This Row],[No. Del Área ]],AREAS[],2,FALSE)</f>
        <v>SEGURIDAD PÚBLICA Y TRÁNSITO MUNICIPAL</v>
      </c>
      <c r="G30" s="343" t="str">
        <f>VLOOKUP(MUEBLES2612[[#This Row],[No. Del Área ]],AREAS[],5,FALSE)</f>
        <v>LIC. MIGUEL ÁNGEL ALDANA  CANO</v>
      </c>
      <c r="H30" s="3">
        <v>166</v>
      </c>
      <c r="I30" s="343" t="str">
        <f>VLOOKUP(MUEBLES2612[[#This Row],[Núm. De nomina]],PERSONAL[],2,FALSE)</f>
        <v>C. JULIO CESAR MAYORGA LARRIETA</v>
      </c>
      <c r="J30" s="68" t="str">
        <f>VLOOKUP(MUEBLES2612[[#This Row],[Núm. De nomina]],PERSONAL[],3,FALSE)</f>
        <v>SUBDIRECTOR</v>
      </c>
      <c r="K30" s="390" t="s">
        <v>5956</v>
      </c>
      <c r="L30" s="3" t="s">
        <v>4693</v>
      </c>
      <c r="M30" s="370" t="str">
        <f>VLOOKUP(MUEBLES2612[[#This Row],[No. ]],BIENES[],2,FALSE)</f>
        <v>CARTUCHOS PARA PISTOLA</v>
      </c>
      <c r="N30" s="116" t="s">
        <v>691</v>
      </c>
      <c r="O30" s="224" t="s">
        <v>4716</v>
      </c>
      <c r="P30" s="114" t="s">
        <v>688</v>
      </c>
      <c r="Q30" s="114" t="s">
        <v>105</v>
      </c>
      <c r="R30" s="114" t="s">
        <v>678</v>
      </c>
      <c r="S30" s="117">
        <v>43035</v>
      </c>
      <c r="T30" s="118">
        <v>0</v>
      </c>
      <c r="U30" s="391"/>
    </row>
    <row r="31" spans="1:21" ht="102" x14ac:dyDescent="0.2">
      <c r="A31" s="68" t="e">
        <f>CONCATENATE(#REF!,"-",MUEBLES2612[[#This Row],[Edificio ]],"-",MUEBLES2612[[#This Row],[No. Del Área ]],"-",MUEBLES2612[[#This Row],[No. ]],"-",MUEBLES2612[[#This Row],[No. Con]],"-",MUEBLES2612[[#This Row],[No. de inventario]])</f>
        <v>#REF!</v>
      </c>
      <c r="B31" s="68" t="s">
        <v>4060</v>
      </c>
      <c r="C31" s="6" t="str">
        <f>VLOOKUP(MUEBLES2612[[#This Row],[Edificio ]],EDIFICIOS[],2,FALSE)</f>
        <v>PALACIO MUNICIPAL</v>
      </c>
      <c r="D31" s="342" t="str">
        <f>VLOOKUP(MUEBLES2612[[#This Row],[Edificio ]],EDIFICIOS[],3,FALSE)</f>
        <v>PALACIO MUNICIPAL, S/N, COLONIA CENTRO</v>
      </c>
      <c r="E31" s="56" t="s">
        <v>4289</v>
      </c>
      <c r="F31" s="68" t="str">
        <f>VLOOKUP(MUEBLES2612[[#This Row],[No. Del Área ]],AREAS[],2,FALSE)</f>
        <v>SEGURIDAD PÚBLICA Y TRÁNSITO MUNICIPAL</v>
      </c>
      <c r="G31" s="343" t="str">
        <f>VLOOKUP(MUEBLES2612[[#This Row],[No. Del Área ]],AREAS[],5,FALSE)</f>
        <v>LIC. MIGUEL ÁNGEL ALDANA  CANO</v>
      </c>
      <c r="H31" s="3">
        <v>166</v>
      </c>
      <c r="I31" s="343" t="str">
        <f>VLOOKUP(MUEBLES2612[[#This Row],[Núm. De nomina]],PERSONAL[],2,FALSE)</f>
        <v>C. JULIO CESAR MAYORGA LARRIETA</v>
      </c>
      <c r="J31" s="68" t="str">
        <f>VLOOKUP(MUEBLES2612[[#This Row],[Núm. De nomina]],PERSONAL[],3,FALSE)</f>
        <v>SUBDIRECTOR</v>
      </c>
      <c r="K31" s="390" t="s">
        <v>5961</v>
      </c>
      <c r="L31" s="3" t="s">
        <v>4692</v>
      </c>
      <c r="M31" s="370" t="str">
        <f>VLOOKUP(MUEBLES2612[[#This Row],[No. ]],BIENES[],2,FALSE)</f>
        <v xml:space="preserve">CASCO DE PROTECCION </v>
      </c>
      <c r="N31" s="116" t="s">
        <v>692</v>
      </c>
      <c r="O31" s="224" t="s">
        <v>4717</v>
      </c>
      <c r="P31" s="114" t="s">
        <v>693</v>
      </c>
      <c r="Q31" s="114" t="s">
        <v>39</v>
      </c>
      <c r="R31" s="114" t="s">
        <v>39</v>
      </c>
      <c r="S31" s="117">
        <v>40179</v>
      </c>
      <c r="T31" s="118">
        <v>0</v>
      </c>
      <c r="U31" s="391"/>
    </row>
    <row r="32" spans="1:21" ht="102" x14ac:dyDescent="0.2">
      <c r="A32" s="68" t="e">
        <f>CONCATENATE(#REF!,"-",MUEBLES2612[[#This Row],[Edificio ]],"-",MUEBLES2612[[#This Row],[No. Del Área ]],"-",MUEBLES2612[[#This Row],[No. ]],"-",MUEBLES2612[[#This Row],[No. Con]],"-",MUEBLES2612[[#This Row],[No. de inventario]])</f>
        <v>#REF!</v>
      </c>
      <c r="B32" s="68" t="s">
        <v>4060</v>
      </c>
      <c r="C32" s="6" t="str">
        <f>VLOOKUP(MUEBLES2612[[#This Row],[Edificio ]],EDIFICIOS[],2,FALSE)</f>
        <v>PALACIO MUNICIPAL</v>
      </c>
      <c r="D32" s="342" t="str">
        <f>VLOOKUP(MUEBLES2612[[#This Row],[Edificio ]],EDIFICIOS[],3,FALSE)</f>
        <v>PALACIO MUNICIPAL, S/N, COLONIA CENTRO</v>
      </c>
      <c r="E32" s="56" t="s">
        <v>4289</v>
      </c>
      <c r="F32" s="68" t="str">
        <f>VLOOKUP(MUEBLES2612[[#This Row],[No. Del Área ]],AREAS[],2,FALSE)</f>
        <v>SEGURIDAD PÚBLICA Y TRÁNSITO MUNICIPAL</v>
      </c>
      <c r="G32" s="343" t="str">
        <f>VLOOKUP(MUEBLES2612[[#This Row],[No. Del Área ]],AREAS[],5,FALSE)</f>
        <v>LIC. MIGUEL ÁNGEL ALDANA  CANO</v>
      </c>
      <c r="H32" s="3">
        <v>166</v>
      </c>
      <c r="I32" s="343" t="str">
        <f>VLOOKUP(MUEBLES2612[[#This Row],[Núm. De nomina]],PERSONAL[],2,FALSE)</f>
        <v>C. JULIO CESAR MAYORGA LARRIETA</v>
      </c>
      <c r="J32" s="68" t="str">
        <f>VLOOKUP(MUEBLES2612[[#This Row],[Núm. De nomina]],PERSONAL[],3,FALSE)</f>
        <v>SUBDIRECTOR</v>
      </c>
      <c r="K32" s="390" t="s">
        <v>5957</v>
      </c>
      <c r="L32" s="3" t="s">
        <v>4692</v>
      </c>
      <c r="M32" s="370" t="str">
        <f>VLOOKUP(MUEBLES2612[[#This Row],[No. ]],BIENES[],2,FALSE)</f>
        <v xml:space="preserve"> ESCUDOS DE POLIETIRENO</v>
      </c>
      <c r="N32" s="116" t="s">
        <v>694</v>
      </c>
      <c r="O32" s="224" t="s">
        <v>4718</v>
      </c>
      <c r="P32" s="114" t="s">
        <v>693</v>
      </c>
      <c r="Q32" s="114" t="s">
        <v>39</v>
      </c>
      <c r="R32" s="114" t="s">
        <v>39</v>
      </c>
      <c r="S32" s="117">
        <v>40179</v>
      </c>
      <c r="T32" s="118">
        <v>0</v>
      </c>
      <c r="U32" s="391"/>
    </row>
    <row r="33" spans="1:21" ht="102" x14ac:dyDescent="0.2">
      <c r="A33" s="68" t="e">
        <f>CONCATENATE(#REF!,"-",MUEBLES2612[[#This Row],[Edificio ]],"-",MUEBLES2612[[#This Row],[No. Del Área ]],"-",MUEBLES2612[[#This Row],[No. ]],"-",MUEBLES2612[[#This Row],[No. Con]],"-",MUEBLES2612[[#This Row],[No. de inventario]])</f>
        <v>#REF!</v>
      </c>
      <c r="B33" s="68" t="s">
        <v>4060</v>
      </c>
      <c r="C33" s="6" t="str">
        <f>VLOOKUP(MUEBLES2612[[#This Row],[Edificio ]],EDIFICIOS[],2,FALSE)</f>
        <v>PALACIO MUNICIPAL</v>
      </c>
      <c r="D33" s="342" t="str">
        <f>VLOOKUP(MUEBLES2612[[#This Row],[Edificio ]],EDIFICIOS[],3,FALSE)</f>
        <v>PALACIO MUNICIPAL, S/N, COLONIA CENTRO</v>
      </c>
      <c r="E33" s="56" t="s">
        <v>4289</v>
      </c>
      <c r="F33" s="68" t="str">
        <f>VLOOKUP(MUEBLES2612[[#This Row],[No. Del Área ]],AREAS[],2,FALSE)</f>
        <v>SEGURIDAD PÚBLICA Y TRÁNSITO MUNICIPAL</v>
      </c>
      <c r="G33" s="343" t="str">
        <f>VLOOKUP(MUEBLES2612[[#This Row],[No. Del Área ]],AREAS[],5,FALSE)</f>
        <v>LIC. MIGUEL ÁNGEL ALDANA  CANO</v>
      </c>
      <c r="H33" s="3">
        <v>166</v>
      </c>
      <c r="I33" s="343" t="str">
        <f>VLOOKUP(MUEBLES2612[[#This Row],[Núm. De nomina]],PERSONAL[],2,FALSE)</f>
        <v>C. JULIO CESAR MAYORGA LARRIETA</v>
      </c>
      <c r="J33" s="68" t="str">
        <f>VLOOKUP(MUEBLES2612[[#This Row],[Núm. De nomina]],PERSONAL[],3,FALSE)</f>
        <v>SUBDIRECTOR</v>
      </c>
      <c r="K33" s="390" t="s">
        <v>5957</v>
      </c>
      <c r="L33" s="3" t="s">
        <v>4693</v>
      </c>
      <c r="M33" s="370" t="str">
        <f>VLOOKUP(MUEBLES2612[[#This Row],[No. ]],BIENES[],2,FALSE)</f>
        <v xml:space="preserve"> ESCUDOS DE POLIETIRENO</v>
      </c>
      <c r="N33" s="116" t="s">
        <v>695</v>
      </c>
      <c r="O33" s="224" t="s">
        <v>4719</v>
      </c>
      <c r="P33" s="114" t="s">
        <v>693</v>
      </c>
      <c r="Q33" s="114" t="s">
        <v>39</v>
      </c>
      <c r="R33" s="114" t="s">
        <v>39</v>
      </c>
      <c r="S33" s="117">
        <v>42856</v>
      </c>
      <c r="T33" s="118">
        <v>0</v>
      </c>
      <c r="U33" s="391"/>
    </row>
    <row r="34" spans="1:21" ht="102" x14ac:dyDescent="0.2">
      <c r="A34" s="68" t="e">
        <f>CONCATENATE(#REF!,"-",MUEBLES2612[[#This Row],[Edificio ]],"-",MUEBLES2612[[#This Row],[No. Del Área ]],"-",MUEBLES2612[[#This Row],[No. ]],"-",MUEBLES2612[[#This Row],[No. Con]],"-",MUEBLES2612[[#This Row],[No. de inventario]])</f>
        <v>#REF!</v>
      </c>
      <c r="B34" s="68" t="s">
        <v>4060</v>
      </c>
      <c r="C34" s="6" t="str">
        <f>VLOOKUP(MUEBLES2612[[#This Row],[Edificio ]],EDIFICIOS[],2,FALSE)</f>
        <v>PALACIO MUNICIPAL</v>
      </c>
      <c r="D34" s="342" t="str">
        <f>VLOOKUP(MUEBLES2612[[#This Row],[Edificio ]],EDIFICIOS[],3,FALSE)</f>
        <v>PALACIO MUNICIPAL, S/N, COLONIA CENTRO</v>
      </c>
      <c r="E34" s="56" t="s">
        <v>4289</v>
      </c>
      <c r="F34" s="68" t="str">
        <f>VLOOKUP(MUEBLES2612[[#This Row],[No. Del Área ]],AREAS[],2,FALSE)</f>
        <v>SEGURIDAD PÚBLICA Y TRÁNSITO MUNICIPAL</v>
      </c>
      <c r="G34" s="343" t="str">
        <f>VLOOKUP(MUEBLES2612[[#This Row],[No. Del Área ]],AREAS[],5,FALSE)</f>
        <v>LIC. MIGUEL ÁNGEL ALDANA  CANO</v>
      </c>
      <c r="H34" s="3">
        <v>166</v>
      </c>
      <c r="I34" s="343" t="str">
        <f>VLOOKUP(MUEBLES2612[[#This Row],[Núm. De nomina]],PERSONAL[],2,FALSE)</f>
        <v>C. JULIO CESAR MAYORGA LARRIETA</v>
      </c>
      <c r="J34" s="68" t="str">
        <f>VLOOKUP(MUEBLES2612[[#This Row],[Núm. De nomina]],PERSONAL[],3,FALSE)</f>
        <v>SUBDIRECTOR</v>
      </c>
      <c r="K34" s="390" t="s">
        <v>5958</v>
      </c>
      <c r="L34" s="3" t="s">
        <v>4692</v>
      </c>
      <c r="M34" s="370" t="str">
        <f>VLOOKUP(MUEBLES2612[[#This Row],[No. ]],BIENES[],2,FALSE)</f>
        <v>BASTONES DE MADERA</v>
      </c>
      <c r="N34" s="116" t="s">
        <v>696</v>
      </c>
      <c r="O34" s="224" t="s">
        <v>4720</v>
      </c>
      <c r="P34" s="114" t="s">
        <v>693</v>
      </c>
      <c r="Q34" s="114" t="s">
        <v>39</v>
      </c>
      <c r="R34" s="114" t="s">
        <v>39</v>
      </c>
      <c r="S34" s="117">
        <v>40179</v>
      </c>
      <c r="T34" s="118">
        <v>0</v>
      </c>
      <c r="U34" s="391"/>
    </row>
    <row r="35" spans="1:21" ht="102" x14ac:dyDescent="0.2">
      <c r="A35" s="68" t="e">
        <f>CONCATENATE(#REF!,"-",MUEBLES2612[[#This Row],[Edificio ]],"-",MUEBLES2612[[#This Row],[No. Del Área ]],"-",MUEBLES2612[[#This Row],[No. ]],"-",MUEBLES2612[[#This Row],[No. Con]],"-",MUEBLES2612[[#This Row],[No. de inventario]])</f>
        <v>#REF!</v>
      </c>
      <c r="B35" s="68" t="s">
        <v>4060</v>
      </c>
      <c r="C35" s="6" t="str">
        <f>VLOOKUP(MUEBLES2612[[#This Row],[Edificio ]],EDIFICIOS[],2,FALSE)</f>
        <v>PALACIO MUNICIPAL</v>
      </c>
      <c r="D35" s="342" t="str">
        <f>VLOOKUP(MUEBLES2612[[#This Row],[Edificio ]],EDIFICIOS[],3,FALSE)</f>
        <v>PALACIO MUNICIPAL, S/N, COLONIA CENTRO</v>
      </c>
      <c r="E35" s="56" t="s">
        <v>4289</v>
      </c>
      <c r="F35" s="68" t="str">
        <f>VLOOKUP(MUEBLES2612[[#This Row],[No. Del Área ]],AREAS[],2,FALSE)</f>
        <v>SEGURIDAD PÚBLICA Y TRÁNSITO MUNICIPAL</v>
      </c>
      <c r="G35" s="343" t="str">
        <f>VLOOKUP(MUEBLES2612[[#This Row],[No. Del Área ]],AREAS[],5,FALSE)</f>
        <v>LIC. MIGUEL ÁNGEL ALDANA  CANO</v>
      </c>
      <c r="H35" s="3">
        <v>166</v>
      </c>
      <c r="I35" s="343" t="str">
        <f>VLOOKUP(MUEBLES2612[[#This Row],[Núm. De nomina]],PERSONAL[],2,FALSE)</f>
        <v>C. JULIO CESAR MAYORGA LARRIETA</v>
      </c>
      <c r="J35" s="68" t="str">
        <f>VLOOKUP(MUEBLES2612[[#This Row],[Núm. De nomina]],PERSONAL[],3,FALSE)</f>
        <v>SUBDIRECTOR</v>
      </c>
      <c r="K35" s="390" t="s">
        <v>4892</v>
      </c>
      <c r="L35" s="3" t="s">
        <v>4692</v>
      </c>
      <c r="M35" s="370" t="str">
        <f>VLOOKUP(MUEBLES2612[[#This Row],[No. ]],BIENES[],2,FALSE)</f>
        <v xml:space="preserve">RADIO PORTATIL </v>
      </c>
      <c r="N35" s="116" t="s">
        <v>697</v>
      </c>
      <c r="O35" s="224" t="s">
        <v>4721</v>
      </c>
      <c r="P35" s="114" t="s">
        <v>365</v>
      </c>
      <c r="Q35" s="114" t="s">
        <v>698</v>
      </c>
      <c r="R35" s="114" t="s">
        <v>105</v>
      </c>
      <c r="S35" s="117">
        <v>43692</v>
      </c>
      <c r="T35" s="118">
        <v>0</v>
      </c>
      <c r="U35" s="391"/>
    </row>
    <row r="36" spans="1:21" ht="102" x14ac:dyDescent="0.2">
      <c r="A36" s="68" t="e">
        <f>CONCATENATE(#REF!,"-",MUEBLES2612[[#This Row],[Edificio ]],"-",MUEBLES2612[[#This Row],[No. Del Área ]],"-",MUEBLES2612[[#This Row],[No. ]],"-",MUEBLES2612[[#This Row],[No. Con]],"-",MUEBLES2612[[#This Row],[No. de inventario]])</f>
        <v>#REF!</v>
      </c>
      <c r="B36" s="68" t="s">
        <v>4060</v>
      </c>
      <c r="C36" s="6" t="str">
        <f>VLOOKUP(MUEBLES2612[[#This Row],[Edificio ]],EDIFICIOS[],2,FALSE)</f>
        <v>PALACIO MUNICIPAL</v>
      </c>
      <c r="D36" s="342" t="str">
        <f>VLOOKUP(MUEBLES2612[[#This Row],[Edificio ]],EDIFICIOS[],3,FALSE)</f>
        <v>PALACIO MUNICIPAL, S/N, COLONIA CENTRO</v>
      </c>
      <c r="E36" s="56" t="s">
        <v>4289</v>
      </c>
      <c r="F36" s="68" t="str">
        <f>VLOOKUP(MUEBLES2612[[#This Row],[No. Del Área ]],AREAS[],2,FALSE)</f>
        <v>SEGURIDAD PÚBLICA Y TRÁNSITO MUNICIPAL</v>
      </c>
      <c r="G36" s="343" t="str">
        <f>VLOOKUP(MUEBLES2612[[#This Row],[No. Del Área ]],AREAS[],5,FALSE)</f>
        <v>LIC. MIGUEL ÁNGEL ALDANA  CANO</v>
      </c>
      <c r="H36" s="3">
        <v>166</v>
      </c>
      <c r="I36" s="343" t="str">
        <f>VLOOKUP(MUEBLES2612[[#This Row],[Núm. De nomina]],PERSONAL[],2,FALSE)</f>
        <v>C. JULIO CESAR MAYORGA LARRIETA</v>
      </c>
      <c r="J36" s="68" t="str">
        <f>VLOOKUP(MUEBLES2612[[#This Row],[Núm. De nomina]],PERSONAL[],3,FALSE)</f>
        <v>SUBDIRECTOR</v>
      </c>
      <c r="K36" s="390" t="s">
        <v>4892</v>
      </c>
      <c r="L36" s="3" t="s">
        <v>4693</v>
      </c>
      <c r="M36" s="370" t="str">
        <f>VLOOKUP(MUEBLES2612[[#This Row],[No. ]],BIENES[],2,FALSE)</f>
        <v xml:space="preserve">RADIO PORTATIL </v>
      </c>
      <c r="N36" s="116" t="s">
        <v>697</v>
      </c>
      <c r="O36" s="224" t="s">
        <v>4722</v>
      </c>
      <c r="P36" s="114" t="s">
        <v>365</v>
      </c>
      <c r="Q36" s="114" t="s">
        <v>699</v>
      </c>
      <c r="R36" s="114" t="s">
        <v>105</v>
      </c>
      <c r="S36" s="117">
        <v>43692</v>
      </c>
      <c r="T36" s="118">
        <v>0</v>
      </c>
      <c r="U36" s="391"/>
    </row>
    <row r="37" spans="1:21" ht="102" x14ac:dyDescent="0.2">
      <c r="A37" s="68" t="e">
        <f>CONCATENATE(#REF!,"-",MUEBLES2612[[#This Row],[Edificio ]],"-",MUEBLES2612[[#This Row],[No. Del Área ]],"-",MUEBLES2612[[#This Row],[No. ]],"-",MUEBLES2612[[#This Row],[No. Con]],"-",MUEBLES2612[[#This Row],[No. de inventario]])</f>
        <v>#REF!</v>
      </c>
      <c r="B37" s="68" t="s">
        <v>4060</v>
      </c>
      <c r="C37" s="6" t="str">
        <f>VLOOKUP(MUEBLES2612[[#This Row],[Edificio ]],EDIFICIOS[],2,FALSE)</f>
        <v>PALACIO MUNICIPAL</v>
      </c>
      <c r="D37" s="342" t="str">
        <f>VLOOKUP(MUEBLES2612[[#This Row],[Edificio ]],EDIFICIOS[],3,FALSE)</f>
        <v>PALACIO MUNICIPAL, S/N, COLONIA CENTRO</v>
      </c>
      <c r="E37" s="56" t="s">
        <v>4289</v>
      </c>
      <c r="F37" s="68" t="str">
        <f>VLOOKUP(MUEBLES2612[[#This Row],[No. Del Área ]],AREAS[],2,FALSE)</f>
        <v>SEGURIDAD PÚBLICA Y TRÁNSITO MUNICIPAL</v>
      </c>
      <c r="G37" s="343" t="str">
        <f>VLOOKUP(MUEBLES2612[[#This Row],[No. Del Área ]],AREAS[],5,FALSE)</f>
        <v>LIC. MIGUEL ÁNGEL ALDANA  CANO</v>
      </c>
      <c r="H37" s="3">
        <v>166</v>
      </c>
      <c r="I37" s="343" t="str">
        <f>VLOOKUP(MUEBLES2612[[#This Row],[Núm. De nomina]],PERSONAL[],2,FALSE)</f>
        <v>C. JULIO CESAR MAYORGA LARRIETA</v>
      </c>
      <c r="J37" s="68" t="str">
        <f>VLOOKUP(MUEBLES2612[[#This Row],[Núm. De nomina]],PERSONAL[],3,FALSE)</f>
        <v>SUBDIRECTOR</v>
      </c>
      <c r="K37" s="390" t="s">
        <v>4892</v>
      </c>
      <c r="L37" s="3" t="s">
        <v>4694</v>
      </c>
      <c r="M37" s="370" t="str">
        <f>VLOOKUP(MUEBLES2612[[#This Row],[No. ]],BIENES[],2,FALSE)</f>
        <v xml:space="preserve">RADIO PORTATIL </v>
      </c>
      <c r="N37" s="116" t="s">
        <v>697</v>
      </c>
      <c r="O37" s="224" t="s">
        <v>4723</v>
      </c>
      <c r="P37" s="114" t="s">
        <v>365</v>
      </c>
      <c r="Q37" s="114" t="s">
        <v>700</v>
      </c>
      <c r="R37" s="114" t="s">
        <v>105</v>
      </c>
      <c r="S37" s="117">
        <v>43692</v>
      </c>
      <c r="T37" s="118">
        <v>0</v>
      </c>
      <c r="U37" s="391"/>
    </row>
    <row r="38" spans="1:21" ht="102" x14ac:dyDescent="0.2">
      <c r="A38" s="68" t="e">
        <f>CONCATENATE(#REF!,"-",MUEBLES2612[[#This Row],[Edificio ]],"-",MUEBLES2612[[#This Row],[No. Del Área ]],"-",MUEBLES2612[[#This Row],[No. ]],"-",MUEBLES2612[[#This Row],[No. Con]],"-",MUEBLES2612[[#This Row],[No. de inventario]])</f>
        <v>#REF!</v>
      </c>
      <c r="B38" s="68" t="s">
        <v>4060</v>
      </c>
      <c r="C38" s="6" t="str">
        <f>VLOOKUP(MUEBLES2612[[#This Row],[Edificio ]],EDIFICIOS[],2,FALSE)</f>
        <v>PALACIO MUNICIPAL</v>
      </c>
      <c r="D38" s="342" t="str">
        <f>VLOOKUP(MUEBLES2612[[#This Row],[Edificio ]],EDIFICIOS[],3,FALSE)</f>
        <v>PALACIO MUNICIPAL, S/N, COLONIA CENTRO</v>
      </c>
      <c r="E38" s="56" t="s">
        <v>4289</v>
      </c>
      <c r="F38" s="68" t="str">
        <f>VLOOKUP(MUEBLES2612[[#This Row],[No. Del Área ]],AREAS[],2,FALSE)</f>
        <v>SEGURIDAD PÚBLICA Y TRÁNSITO MUNICIPAL</v>
      </c>
      <c r="G38" s="343" t="str">
        <f>VLOOKUP(MUEBLES2612[[#This Row],[No. Del Área ]],AREAS[],5,FALSE)</f>
        <v>LIC. MIGUEL ÁNGEL ALDANA  CANO</v>
      </c>
      <c r="H38" s="3">
        <v>166</v>
      </c>
      <c r="I38" s="343" t="str">
        <f>VLOOKUP(MUEBLES2612[[#This Row],[Núm. De nomina]],PERSONAL[],2,FALSE)</f>
        <v>C. JULIO CESAR MAYORGA LARRIETA</v>
      </c>
      <c r="J38" s="68" t="str">
        <f>VLOOKUP(MUEBLES2612[[#This Row],[Núm. De nomina]],PERSONAL[],3,FALSE)</f>
        <v>SUBDIRECTOR</v>
      </c>
      <c r="K38" s="390" t="s">
        <v>4892</v>
      </c>
      <c r="L38" s="3" t="s">
        <v>4695</v>
      </c>
      <c r="M38" s="370" t="str">
        <f>VLOOKUP(MUEBLES2612[[#This Row],[No. ]],BIENES[],2,FALSE)</f>
        <v xml:space="preserve">RADIO PORTATIL </v>
      </c>
      <c r="N38" s="116" t="s">
        <v>697</v>
      </c>
      <c r="O38" s="224" t="s">
        <v>4724</v>
      </c>
      <c r="P38" s="114" t="s">
        <v>365</v>
      </c>
      <c r="Q38" s="114" t="s">
        <v>701</v>
      </c>
      <c r="R38" s="114" t="s">
        <v>105</v>
      </c>
      <c r="S38" s="117">
        <v>43692</v>
      </c>
      <c r="T38" s="118">
        <v>0</v>
      </c>
      <c r="U38" s="391"/>
    </row>
    <row r="39" spans="1:21" ht="102" x14ac:dyDescent="0.2">
      <c r="A39" s="68" t="e">
        <f>CONCATENATE(#REF!,"-",MUEBLES2612[[#This Row],[Edificio ]],"-",MUEBLES2612[[#This Row],[No. Del Área ]],"-",MUEBLES2612[[#This Row],[No. ]],"-",MUEBLES2612[[#This Row],[No. Con]],"-",MUEBLES2612[[#This Row],[No. de inventario]])</f>
        <v>#REF!</v>
      </c>
      <c r="B39" s="68" t="s">
        <v>4060</v>
      </c>
      <c r="C39" s="6" t="str">
        <f>VLOOKUP(MUEBLES2612[[#This Row],[Edificio ]],EDIFICIOS[],2,FALSE)</f>
        <v>PALACIO MUNICIPAL</v>
      </c>
      <c r="D39" s="342" t="str">
        <f>VLOOKUP(MUEBLES2612[[#This Row],[Edificio ]],EDIFICIOS[],3,FALSE)</f>
        <v>PALACIO MUNICIPAL, S/N, COLONIA CENTRO</v>
      </c>
      <c r="E39" s="56" t="s">
        <v>4289</v>
      </c>
      <c r="F39" s="68" t="str">
        <f>VLOOKUP(MUEBLES2612[[#This Row],[No. Del Área ]],AREAS[],2,FALSE)</f>
        <v>SEGURIDAD PÚBLICA Y TRÁNSITO MUNICIPAL</v>
      </c>
      <c r="G39" s="343" t="str">
        <f>VLOOKUP(MUEBLES2612[[#This Row],[No. Del Área ]],AREAS[],5,FALSE)</f>
        <v>LIC. MIGUEL ÁNGEL ALDANA  CANO</v>
      </c>
      <c r="H39" s="3">
        <v>166</v>
      </c>
      <c r="I39" s="343" t="str">
        <f>VLOOKUP(MUEBLES2612[[#This Row],[Núm. De nomina]],PERSONAL[],2,FALSE)</f>
        <v>C. JULIO CESAR MAYORGA LARRIETA</v>
      </c>
      <c r="J39" s="68" t="str">
        <f>VLOOKUP(MUEBLES2612[[#This Row],[Núm. De nomina]],PERSONAL[],3,FALSE)</f>
        <v>SUBDIRECTOR</v>
      </c>
      <c r="K39" s="390" t="s">
        <v>4892</v>
      </c>
      <c r="L39" s="3" t="s">
        <v>4696</v>
      </c>
      <c r="M39" s="370" t="str">
        <f>VLOOKUP(MUEBLES2612[[#This Row],[No. ]],BIENES[],2,FALSE)</f>
        <v xml:space="preserve">RADIO PORTATIL </v>
      </c>
      <c r="N39" s="116" t="s">
        <v>697</v>
      </c>
      <c r="O39" s="224" t="s">
        <v>4725</v>
      </c>
      <c r="P39" s="114" t="s">
        <v>365</v>
      </c>
      <c r="Q39" s="114" t="s">
        <v>702</v>
      </c>
      <c r="R39" s="114" t="s">
        <v>105</v>
      </c>
      <c r="S39" s="117">
        <v>43692</v>
      </c>
      <c r="T39" s="118">
        <v>0</v>
      </c>
      <c r="U39" s="391"/>
    </row>
    <row r="40" spans="1:21" ht="102" x14ac:dyDescent="0.2">
      <c r="A40" s="68" t="e">
        <f>CONCATENATE(#REF!,"-",MUEBLES2612[[#This Row],[Edificio ]],"-",MUEBLES2612[[#This Row],[No. Del Área ]],"-",MUEBLES2612[[#This Row],[No. ]],"-",MUEBLES2612[[#This Row],[No. Con]],"-",MUEBLES2612[[#This Row],[No. de inventario]])</f>
        <v>#REF!</v>
      </c>
      <c r="B40" s="68" t="s">
        <v>4060</v>
      </c>
      <c r="C40" s="6" t="str">
        <f>VLOOKUP(MUEBLES2612[[#This Row],[Edificio ]],EDIFICIOS[],2,FALSE)</f>
        <v>PALACIO MUNICIPAL</v>
      </c>
      <c r="D40" s="342" t="str">
        <f>VLOOKUP(MUEBLES2612[[#This Row],[Edificio ]],EDIFICIOS[],3,FALSE)</f>
        <v>PALACIO MUNICIPAL, S/N, COLONIA CENTRO</v>
      </c>
      <c r="E40" s="56" t="s">
        <v>4289</v>
      </c>
      <c r="F40" s="68" t="str">
        <f>VLOOKUP(MUEBLES2612[[#This Row],[No. Del Área ]],AREAS[],2,FALSE)</f>
        <v>SEGURIDAD PÚBLICA Y TRÁNSITO MUNICIPAL</v>
      </c>
      <c r="G40" s="343" t="str">
        <f>VLOOKUP(MUEBLES2612[[#This Row],[No. Del Área ]],AREAS[],5,FALSE)</f>
        <v>LIC. MIGUEL ÁNGEL ALDANA  CANO</v>
      </c>
      <c r="H40" s="3">
        <v>166</v>
      </c>
      <c r="I40" s="343" t="str">
        <f>VLOOKUP(MUEBLES2612[[#This Row],[Núm. De nomina]],PERSONAL[],2,FALSE)</f>
        <v>C. JULIO CESAR MAYORGA LARRIETA</v>
      </c>
      <c r="J40" s="68" t="str">
        <f>VLOOKUP(MUEBLES2612[[#This Row],[Núm. De nomina]],PERSONAL[],3,FALSE)</f>
        <v>SUBDIRECTOR</v>
      </c>
      <c r="K40" s="390" t="s">
        <v>4892</v>
      </c>
      <c r="L40" s="3" t="s">
        <v>4697</v>
      </c>
      <c r="M40" s="370" t="str">
        <f>VLOOKUP(MUEBLES2612[[#This Row],[No. ]],BIENES[],2,FALSE)</f>
        <v xml:space="preserve">RADIO PORTATIL </v>
      </c>
      <c r="N40" s="116" t="s">
        <v>697</v>
      </c>
      <c r="O40" s="224" t="s">
        <v>4726</v>
      </c>
      <c r="P40" s="114" t="s">
        <v>365</v>
      </c>
      <c r="Q40" s="114" t="s">
        <v>703</v>
      </c>
      <c r="R40" s="114" t="s">
        <v>105</v>
      </c>
      <c r="S40" s="117">
        <v>43692</v>
      </c>
      <c r="T40" s="118">
        <v>0</v>
      </c>
      <c r="U40" s="391"/>
    </row>
    <row r="41" spans="1:21" ht="102" x14ac:dyDescent="0.2">
      <c r="A41" s="68" t="e">
        <f>CONCATENATE(#REF!,"-",MUEBLES2612[[#This Row],[Edificio ]],"-",MUEBLES2612[[#This Row],[No. Del Área ]],"-",MUEBLES2612[[#This Row],[No. ]],"-",MUEBLES2612[[#This Row],[No. Con]],"-",MUEBLES2612[[#This Row],[No. de inventario]])</f>
        <v>#REF!</v>
      </c>
      <c r="B41" s="68" t="s">
        <v>4060</v>
      </c>
      <c r="C41" s="6" t="str">
        <f>VLOOKUP(MUEBLES2612[[#This Row],[Edificio ]],EDIFICIOS[],2,FALSE)</f>
        <v>PALACIO MUNICIPAL</v>
      </c>
      <c r="D41" s="342" t="str">
        <f>VLOOKUP(MUEBLES2612[[#This Row],[Edificio ]],EDIFICIOS[],3,FALSE)</f>
        <v>PALACIO MUNICIPAL, S/N, COLONIA CENTRO</v>
      </c>
      <c r="E41" s="56" t="s">
        <v>4289</v>
      </c>
      <c r="F41" s="68" t="str">
        <f>VLOOKUP(MUEBLES2612[[#This Row],[No. Del Área ]],AREAS[],2,FALSE)</f>
        <v>SEGURIDAD PÚBLICA Y TRÁNSITO MUNICIPAL</v>
      </c>
      <c r="G41" s="343" t="str">
        <f>VLOOKUP(MUEBLES2612[[#This Row],[No. Del Área ]],AREAS[],5,FALSE)</f>
        <v>LIC. MIGUEL ÁNGEL ALDANA  CANO</v>
      </c>
      <c r="H41" s="3">
        <v>166</v>
      </c>
      <c r="I41" s="343" t="str">
        <f>VLOOKUP(MUEBLES2612[[#This Row],[Núm. De nomina]],PERSONAL[],2,FALSE)</f>
        <v>C. JULIO CESAR MAYORGA LARRIETA</v>
      </c>
      <c r="J41" s="68" t="str">
        <f>VLOOKUP(MUEBLES2612[[#This Row],[Núm. De nomina]],PERSONAL[],3,FALSE)</f>
        <v>SUBDIRECTOR</v>
      </c>
      <c r="K41" s="390" t="s">
        <v>4892</v>
      </c>
      <c r="L41" s="3" t="s">
        <v>4698</v>
      </c>
      <c r="M41" s="370" t="str">
        <f>VLOOKUP(MUEBLES2612[[#This Row],[No. ]],BIENES[],2,FALSE)</f>
        <v xml:space="preserve">RADIO PORTATIL </v>
      </c>
      <c r="N41" s="116" t="s">
        <v>697</v>
      </c>
      <c r="O41" s="224" t="s">
        <v>4727</v>
      </c>
      <c r="P41" s="114" t="s">
        <v>365</v>
      </c>
      <c r="Q41" s="114" t="s">
        <v>704</v>
      </c>
      <c r="R41" s="114" t="s">
        <v>105</v>
      </c>
      <c r="S41" s="117">
        <v>43692</v>
      </c>
      <c r="T41" s="118">
        <v>0</v>
      </c>
      <c r="U41" s="391"/>
    </row>
    <row r="42" spans="1:21" ht="102" x14ac:dyDescent="0.2">
      <c r="A42" s="68" t="e">
        <f>CONCATENATE(#REF!,"-",MUEBLES2612[[#This Row],[Edificio ]],"-",MUEBLES2612[[#This Row],[No. Del Área ]],"-",MUEBLES2612[[#This Row],[No. ]],"-",MUEBLES2612[[#This Row],[No. Con]],"-",MUEBLES2612[[#This Row],[No. de inventario]])</f>
        <v>#REF!</v>
      </c>
      <c r="B42" s="68" t="s">
        <v>4060</v>
      </c>
      <c r="C42" s="6" t="str">
        <f>VLOOKUP(MUEBLES2612[[#This Row],[Edificio ]],EDIFICIOS[],2,FALSE)</f>
        <v>PALACIO MUNICIPAL</v>
      </c>
      <c r="D42" s="342" t="str">
        <f>VLOOKUP(MUEBLES2612[[#This Row],[Edificio ]],EDIFICIOS[],3,FALSE)</f>
        <v>PALACIO MUNICIPAL, S/N, COLONIA CENTRO</v>
      </c>
      <c r="E42" s="56" t="s">
        <v>4289</v>
      </c>
      <c r="F42" s="68" t="str">
        <f>VLOOKUP(MUEBLES2612[[#This Row],[No. Del Área ]],AREAS[],2,FALSE)</f>
        <v>SEGURIDAD PÚBLICA Y TRÁNSITO MUNICIPAL</v>
      </c>
      <c r="G42" s="343" t="str">
        <f>VLOOKUP(MUEBLES2612[[#This Row],[No. Del Área ]],AREAS[],5,FALSE)</f>
        <v>LIC. MIGUEL ÁNGEL ALDANA  CANO</v>
      </c>
      <c r="H42" s="3">
        <v>166</v>
      </c>
      <c r="I42" s="343" t="str">
        <f>VLOOKUP(MUEBLES2612[[#This Row],[Núm. De nomina]],PERSONAL[],2,FALSE)</f>
        <v>C. JULIO CESAR MAYORGA LARRIETA</v>
      </c>
      <c r="J42" s="68" t="str">
        <f>VLOOKUP(MUEBLES2612[[#This Row],[Núm. De nomina]],PERSONAL[],3,FALSE)</f>
        <v>SUBDIRECTOR</v>
      </c>
      <c r="K42" s="390" t="s">
        <v>4892</v>
      </c>
      <c r="L42" s="3" t="s">
        <v>4699</v>
      </c>
      <c r="M42" s="370" t="str">
        <f>VLOOKUP(MUEBLES2612[[#This Row],[No. ]],BIENES[],2,FALSE)</f>
        <v xml:space="preserve">RADIO PORTATIL </v>
      </c>
      <c r="N42" s="116" t="s">
        <v>697</v>
      </c>
      <c r="O42" s="224" t="s">
        <v>4728</v>
      </c>
      <c r="P42" s="114" t="s">
        <v>365</v>
      </c>
      <c r="Q42" s="114" t="s">
        <v>705</v>
      </c>
      <c r="R42" s="114" t="s">
        <v>105</v>
      </c>
      <c r="S42" s="117">
        <v>43692</v>
      </c>
      <c r="T42" s="118">
        <v>0</v>
      </c>
      <c r="U42" s="391"/>
    </row>
    <row r="43" spans="1:21" ht="102" x14ac:dyDescent="0.2">
      <c r="A43" s="68" t="e">
        <f>CONCATENATE(#REF!,"-",MUEBLES2612[[#This Row],[Edificio ]],"-",MUEBLES2612[[#This Row],[No. Del Área ]],"-",MUEBLES2612[[#This Row],[No. ]],"-",MUEBLES2612[[#This Row],[No. Con]],"-",MUEBLES2612[[#This Row],[No. de inventario]])</f>
        <v>#REF!</v>
      </c>
      <c r="B43" s="68" t="s">
        <v>4060</v>
      </c>
      <c r="C43" s="6" t="str">
        <f>VLOOKUP(MUEBLES2612[[#This Row],[Edificio ]],EDIFICIOS[],2,FALSE)</f>
        <v>PALACIO MUNICIPAL</v>
      </c>
      <c r="D43" s="342" t="str">
        <f>VLOOKUP(MUEBLES2612[[#This Row],[Edificio ]],EDIFICIOS[],3,FALSE)</f>
        <v>PALACIO MUNICIPAL, S/N, COLONIA CENTRO</v>
      </c>
      <c r="E43" s="56" t="s">
        <v>4289</v>
      </c>
      <c r="F43" s="68" t="str">
        <f>VLOOKUP(MUEBLES2612[[#This Row],[No. Del Área ]],AREAS[],2,FALSE)</f>
        <v>SEGURIDAD PÚBLICA Y TRÁNSITO MUNICIPAL</v>
      </c>
      <c r="G43" s="343" t="str">
        <f>VLOOKUP(MUEBLES2612[[#This Row],[No. Del Área ]],AREAS[],5,FALSE)</f>
        <v>LIC. MIGUEL ÁNGEL ALDANA  CANO</v>
      </c>
      <c r="H43" s="3">
        <v>166</v>
      </c>
      <c r="I43" s="343" t="str">
        <f>VLOOKUP(MUEBLES2612[[#This Row],[Núm. De nomina]],PERSONAL[],2,FALSE)</f>
        <v>C. JULIO CESAR MAYORGA LARRIETA</v>
      </c>
      <c r="J43" s="68" t="str">
        <f>VLOOKUP(MUEBLES2612[[#This Row],[Núm. De nomina]],PERSONAL[],3,FALSE)</f>
        <v>SUBDIRECTOR</v>
      </c>
      <c r="K43" s="390" t="s">
        <v>4892</v>
      </c>
      <c r="L43" s="3" t="s">
        <v>4700</v>
      </c>
      <c r="M43" s="370" t="str">
        <f>VLOOKUP(MUEBLES2612[[#This Row],[No. ]],BIENES[],2,FALSE)</f>
        <v xml:space="preserve">RADIO PORTATIL </v>
      </c>
      <c r="N43" s="116" t="s">
        <v>697</v>
      </c>
      <c r="O43" s="224" t="s">
        <v>4729</v>
      </c>
      <c r="P43" s="114" t="s">
        <v>365</v>
      </c>
      <c r="Q43" s="114" t="s">
        <v>706</v>
      </c>
      <c r="R43" s="114" t="s">
        <v>105</v>
      </c>
      <c r="S43" s="117">
        <v>43692</v>
      </c>
      <c r="T43" s="118">
        <v>0</v>
      </c>
      <c r="U43" s="391"/>
    </row>
    <row r="44" spans="1:21" ht="102" x14ac:dyDescent="0.2">
      <c r="A44" s="68" t="e">
        <f>CONCATENATE(#REF!,"-",MUEBLES2612[[#This Row],[Edificio ]],"-",MUEBLES2612[[#This Row],[No. Del Área ]],"-",MUEBLES2612[[#This Row],[No. ]],"-",MUEBLES2612[[#This Row],[No. Con]],"-",MUEBLES2612[[#This Row],[No. de inventario]])</f>
        <v>#REF!</v>
      </c>
      <c r="B44" s="68" t="s">
        <v>4060</v>
      </c>
      <c r="C44" s="6" t="str">
        <f>VLOOKUP(MUEBLES2612[[#This Row],[Edificio ]],EDIFICIOS[],2,FALSE)</f>
        <v>PALACIO MUNICIPAL</v>
      </c>
      <c r="D44" s="342" t="str">
        <f>VLOOKUP(MUEBLES2612[[#This Row],[Edificio ]],EDIFICIOS[],3,FALSE)</f>
        <v>PALACIO MUNICIPAL, S/N, COLONIA CENTRO</v>
      </c>
      <c r="E44" s="56" t="s">
        <v>4289</v>
      </c>
      <c r="F44" s="68" t="str">
        <f>VLOOKUP(MUEBLES2612[[#This Row],[No. Del Área ]],AREAS[],2,FALSE)</f>
        <v>SEGURIDAD PÚBLICA Y TRÁNSITO MUNICIPAL</v>
      </c>
      <c r="G44" s="343" t="str">
        <f>VLOOKUP(MUEBLES2612[[#This Row],[No. Del Área ]],AREAS[],5,FALSE)</f>
        <v>LIC. MIGUEL ÁNGEL ALDANA  CANO</v>
      </c>
      <c r="H44" s="3">
        <v>166</v>
      </c>
      <c r="I44" s="343" t="str">
        <f>VLOOKUP(MUEBLES2612[[#This Row],[Núm. De nomina]],PERSONAL[],2,FALSE)</f>
        <v>C. JULIO CESAR MAYORGA LARRIETA</v>
      </c>
      <c r="J44" s="68" t="str">
        <f>VLOOKUP(MUEBLES2612[[#This Row],[Núm. De nomina]],PERSONAL[],3,FALSE)</f>
        <v>SUBDIRECTOR</v>
      </c>
      <c r="K44" s="390" t="s">
        <v>4892</v>
      </c>
      <c r="L44" s="3" t="s">
        <v>4701</v>
      </c>
      <c r="M44" s="370" t="str">
        <f>VLOOKUP(MUEBLES2612[[#This Row],[No. ]],BIENES[],2,FALSE)</f>
        <v xml:space="preserve">RADIO PORTATIL </v>
      </c>
      <c r="N44" s="116" t="s">
        <v>697</v>
      </c>
      <c r="O44" s="224" t="s">
        <v>4730</v>
      </c>
      <c r="P44" s="114" t="s">
        <v>365</v>
      </c>
      <c r="Q44" s="114" t="s">
        <v>707</v>
      </c>
      <c r="R44" s="114" t="s">
        <v>105</v>
      </c>
      <c r="S44" s="117">
        <v>43692</v>
      </c>
      <c r="T44" s="118">
        <v>0</v>
      </c>
      <c r="U44" s="391"/>
    </row>
    <row r="45" spans="1:21" ht="102" x14ac:dyDescent="0.2">
      <c r="A45" s="68" t="e">
        <f>CONCATENATE(#REF!,"-",MUEBLES2612[[#This Row],[Edificio ]],"-",MUEBLES2612[[#This Row],[No. Del Área ]],"-",MUEBLES2612[[#This Row],[No. ]],"-",MUEBLES2612[[#This Row],[No. Con]],"-",MUEBLES2612[[#This Row],[No. de inventario]])</f>
        <v>#REF!</v>
      </c>
      <c r="B45" s="68" t="s">
        <v>4060</v>
      </c>
      <c r="C45" s="6" t="str">
        <f>VLOOKUP(MUEBLES2612[[#This Row],[Edificio ]],EDIFICIOS[],2,FALSE)</f>
        <v>PALACIO MUNICIPAL</v>
      </c>
      <c r="D45" s="342" t="str">
        <f>VLOOKUP(MUEBLES2612[[#This Row],[Edificio ]],EDIFICIOS[],3,FALSE)</f>
        <v>PALACIO MUNICIPAL, S/N, COLONIA CENTRO</v>
      </c>
      <c r="E45" s="56" t="s">
        <v>4289</v>
      </c>
      <c r="F45" s="68" t="str">
        <f>VLOOKUP(MUEBLES2612[[#This Row],[No. Del Área ]],AREAS[],2,FALSE)</f>
        <v>SEGURIDAD PÚBLICA Y TRÁNSITO MUNICIPAL</v>
      </c>
      <c r="G45" s="343" t="str">
        <f>VLOOKUP(MUEBLES2612[[#This Row],[No. Del Área ]],AREAS[],5,FALSE)</f>
        <v>LIC. MIGUEL ÁNGEL ALDANA  CANO</v>
      </c>
      <c r="H45" s="3">
        <v>166</v>
      </c>
      <c r="I45" s="343" t="str">
        <f>VLOOKUP(MUEBLES2612[[#This Row],[Núm. De nomina]],PERSONAL[],2,FALSE)</f>
        <v>C. JULIO CESAR MAYORGA LARRIETA</v>
      </c>
      <c r="J45" s="68" t="str">
        <f>VLOOKUP(MUEBLES2612[[#This Row],[Núm. De nomina]],PERSONAL[],3,FALSE)</f>
        <v>SUBDIRECTOR</v>
      </c>
      <c r="K45" s="390" t="s">
        <v>4892</v>
      </c>
      <c r="L45" s="3" t="s">
        <v>4702</v>
      </c>
      <c r="M45" s="370" t="str">
        <f>VLOOKUP(MUEBLES2612[[#This Row],[No. ]],BIENES[],2,FALSE)</f>
        <v xml:space="preserve">RADIO PORTATIL </v>
      </c>
      <c r="N45" s="116" t="s">
        <v>697</v>
      </c>
      <c r="O45" s="224" t="s">
        <v>4731</v>
      </c>
      <c r="P45" s="114" t="s">
        <v>365</v>
      </c>
      <c r="Q45" s="114" t="s">
        <v>708</v>
      </c>
      <c r="R45" s="114" t="s">
        <v>105</v>
      </c>
      <c r="S45" s="117">
        <v>43692</v>
      </c>
      <c r="T45" s="118">
        <v>0</v>
      </c>
      <c r="U45" s="391"/>
    </row>
    <row r="46" spans="1:21" ht="102" x14ac:dyDescent="0.2">
      <c r="A46" s="68" t="e">
        <f>CONCATENATE(#REF!,"-",MUEBLES2612[[#This Row],[Edificio ]],"-",MUEBLES2612[[#This Row],[No. Del Área ]],"-",MUEBLES2612[[#This Row],[No. ]],"-",MUEBLES2612[[#This Row],[No. Con]],"-",MUEBLES2612[[#This Row],[No. de inventario]])</f>
        <v>#REF!</v>
      </c>
      <c r="B46" s="68" t="s">
        <v>4060</v>
      </c>
      <c r="C46" s="6" t="str">
        <f>VLOOKUP(MUEBLES2612[[#This Row],[Edificio ]],EDIFICIOS[],2,FALSE)</f>
        <v>PALACIO MUNICIPAL</v>
      </c>
      <c r="D46" s="342" t="str">
        <f>VLOOKUP(MUEBLES2612[[#This Row],[Edificio ]],EDIFICIOS[],3,FALSE)</f>
        <v>PALACIO MUNICIPAL, S/N, COLONIA CENTRO</v>
      </c>
      <c r="E46" s="56" t="s">
        <v>4289</v>
      </c>
      <c r="F46" s="68" t="str">
        <f>VLOOKUP(MUEBLES2612[[#This Row],[No. Del Área ]],AREAS[],2,FALSE)</f>
        <v>SEGURIDAD PÚBLICA Y TRÁNSITO MUNICIPAL</v>
      </c>
      <c r="G46" s="343" t="str">
        <f>VLOOKUP(MUEBLES2612[[#This Row],[No. Del Área ]],AREAS[],5,FALSE)</f>
        <v>LIC. MIGUEL ÁNGEL ALDANA  CANO</v>
      </c>
      <c r="H46" s="3">
        <v>166</v>
      </c>
      <c r="I46" s="343" t="str">
        <f>VLOOKUP(MUEBLES2612[[#This Row],[Núm. De nomina]],PERSONAL[],2,FALSE)</f>
        <v>C. JULIO CESAR MAYORGA LARRIETA</v>
      </c>
      <c r="J46" s="68" t="str">
        <f>VLOOKUP(MUEBLES2612[[#This Row],[Núm. De nomina]],PERSONAL[],3,FALSE)</f>
        <v>SUBDIRECTOR</v>
      </c>
      <c r="K46" s="390" t="s">
        <v>4892</v>
      </c>
      <c r="L46" s="3" t="s">
        <v>4703</v>
      </c>
      <c r="M46" s="370" t="str">
        <f>VLOOKUP(MUEBLES2612[[#This Row],[No. ]],BIENES[],2,FALSE)</f>
        <v xml:space="preserve">RADIO PORTATIL </v>
      </c>
      <c r="N46" s="116" t="s">
        <v>697</v>
      </c>
      <c r="O46" s="224" t="s">
        <v>4732</v>
      </c>
      <c r="P46" s="114" t="s">
        <v>365</v>
      </c>
      <c r="Q46" s="114" t="s">
        <v>709</v>
      </c>
      <c r="R46" s="114" t="s">
        <v>105</v>
      </c>
      <c r="S46" s="117">
        <v>43692</v>
      </c>
      <c r="T46" s="118">
        <v>0</v>
      </c>
      <c r="U46" s="391"/>
    </row>
    <row r="47" spans="1:21" ht="102" x14ac:dyDescent="0.2">
      <c r="A47" s="68" t="e">
        <f>CONCATENATE(#REF!,"-",MUEBLES2612[[#This Row],[Edificio ]],"-",MUEBLES2612[[#This Row],[No. Del Área ]],"-",MUEBLES2612[[#This Row],[No. ]],"-",MUEBLES2612[[#This Row],[No. Con]],"-",MUEBLES2612[[#This Row],[No. de inventario]])</f>
        <v>#REF!</v>
      </c>
      <c r="B47" s="68" t="s">
        <v>4060</v>
      </c>
      <c r="C47" s="6" t="str">
        <f>VLOOKUP(MUEBLES2612[[#This Row],[Edificio ]],EDIFICIOS[],2,FALSE)</f>
        <v>PALACIO MUNICIPAL</v>
      </c>
      <c r="D47" s="342" t="str">
        <f>VLOOKUP(MUEBLES2612[[#This Row],[Edificio ]],EDIFICIOS[],3,FALSE)</f>
        <v>PALACIO MUNICIPAL, S/N, COLONIA CENTRO</v>
      </c>
      <c r="E47" s="56" t="s">
        <v>4289</v>
      </c>
      <c r="F47" s="68" t="str">
        <f>VLOOKUP(MUEBLES2612[[#This Row],[No. Del Área ]],AREAS[],2,FALSE)</f>
        <v>SEGURIDAD PÚBLICA Y TRÁNSITO MUNICIPAL</v>
      </c>
      <c r="G47" s="343" t="str">
        <f>VLOOKUP(MUEBLES2612[[#This Row],[No. Del Área ]],AREAS[],5,FALSE)</f>
        <v>LIC. MIGUEL ÁNGEL ALDANA  CANO</v>
      </c>
      <c r="H47" s="3">
        <v>166</v>
      </c>
      <c r="I47" s="343" t="str">
        <f>VLOOKUP(MUEBLES2612[[#This Row],[Núm. De nomina]],PERSONAL[],2,FALSE)</f>
        <v>C. JULIO CESAR MAYORGA LARRIETA</v>
      </c>
      <c r="J47" s="68" t="str">
        <f>VLOOKUP(MUEBLES2612[[#This Row],[Núm. De nomina]],PERSONAL[],3,FALSE)</f>
        <v>SUBDIRECTOR</v>
      </c>
      <c r="K47" s="390" t="s">
        <v>4891</v>
      </c>
      <c r="L47" s="3" t="s">
        <v>4692</v>
      </c>
      <c r="M47" s="370" t="str">
        <f>VLOOKUP(MUEBLES2612[[#This Row],[No. ]],BIENES[],2,FALSE)</f>
        <v xml:space="preserve">RADIO BASE (CANALES) </v>
      </c>
      <c r="N47" s="116" t="s">
        <v>1352</v>
      </c>
      <c r="O47" s="224" t="s">
        <v>4733</v>
      </c>
      <c r="P47" s="114" t="s">
        <v>710</v>
      </c>
      <c r="Q47" s="114">
        <v>18410</v>
      </c>
      <c r="R47" s="114" t="s">
        <v>105</v>
      </c>
      <c r="S47" s="117">
        <v>43803</v>
      </c>
      <c r="T47" s="118">
        <v>10500</v>
      </c>
      <c r="U47" s="391"/>
    </row>
    <row r="48" spans="1:21" ht="102" x14ac:dyDescent="0.2">
      <c r="A48" s="68" t="e">
        <f>CONCATENATE(#REF!,"-",MUEBLES2612[[#This Row],[Edificio ]],"-",MUEBLES2612[[#This Row],[No. Del Área ]],"-",MUEBLES2612[[#This Row],[No. ]],"-",MUEBLES2612[[#This Row],[No. Con]],"-",MUEBLES2612[[#This Row],[No. de inventario]])</f>
        <v>#REF!</v>
      </c>
      <c r="B48" s="68" t="s">
        <v>4060</v>
      </c>
      <c r="C48" s="6" t="str">
        <f>VLOOKUP(MUEBLES2612[[#This Row],[Edificio ]],EDIFICIOS[],2,FALSE)</f>
        <v>PALACIO MUNICIPAL</v>
      </c>
      <c r="D48" s="342" t="str">
        <f>VLOOKUP(MUEBLES2612[[#This Row],[Edificio ]],EDIFICIOS[],3,FALSE)</f>
        <v>PALACIO MUNICIPAL, S/N, COLONIA CENTRO</v>
      </c>
      <c r="E48" s="56" t="s">
        <v>4289</v>
      </c>
      <c r="F48" s="68" t="str">
        <f>VLOOKUP(MUEBLES2612[[#This Row],[No. Del Área ]],AREAS[],2,FALSE)</f>
        <v>SEGURIDAD PÚBLICA Y TRÁNSITO MUNICIPAL</v>
      </c>
      <c r="G48" s="343" t="str">
        <f>VLOOKUP(MUEBLES2612[[#This Row],[No. Del Área ]],AREAS[],5,FALSE)</f>
        <v>LIC. MIGUEL ÁNGEL ALDANA  CANO</v>
      </c>
      <c r="H48" s="3">
        <v>166</v>
      </c>
      <c r="I48" s="343" t="str">
        <f>VLOOKUP(MUEBLES2612[[#This Row],[Núm. De nomina]],PERSONAL[],2,FALSE)</f>
        <v>C. JULIO CESAR MAYORGA LARRIETA</v>
      </c>
      <c r="J48" s="68" t="str">
        <f>VLOOKUP(MUEBLES2612[[#This Row],[Núm. De nomina]],PERSONAL[],3,FALSE)</f>
        <v>SUBDIRECTOR</v>
      </c>
      <c r="K48" s="390" t="s">
        <v>4392</v>
      </c>
      <c r="L48" s="3" t="s">
        <v>4692</v>
      </c>
      <c r="M48" s="370" t="str">
        <f>VLOOKUP(MUEBLES2612[[#This Row],[No. ]],BIENES[],2,FALSE)</f>
        <v xml:space="preserve">FUENTE DE PODER </v>
      </c>
      <c r="N48" s="116" t="s">
        <v>711</v>
      </c>
      <c r="O48" s="224" t="s">
        <v>4734</v>
      </c>
      <c r="P48" s="114" t="s">
        <v>710</v>
      </c>
      <c r="Q48" s="114" t="s">
        <v>712</v>
      </c>
      <c r="R48" s="114" t="s">
        <v>105</v>
      </c>
      <c r="S48" s="117">
        <v>40179</v>
      </c>
      <c r="T48" s="118">
        <v>0</v>
      </c>
      <c r="U48" s="391"/>
    </row>
    <row r="49" spans="1:21" ht="102" x14ac:dyDescent="0.2">
      <c r="A49" s="68" t="e">
        <f>CONCATENATE(#REF!,"-",MUEBLES2612[[#This Row],[Edificio ]],"-",MUEBLES2612[[#This Row],[No. Del Área ]],"-",MUEBLES2612[[#This Row],[No. ]],"-",MUEBLES2612[[#This Row],[No. Con]],"-",MUEBLES2612[[#This Row],[No. de inventario]])</f>
        <v>#REF!</v>
      </c>
      <c r="B49" s="68" t="s">
        <v>4060</v>
      </c>
      <c r="C49" s="6" t="str">
        <f>VLOOKUP(MUEBLES2612[[#This Row],[Edificio ]],EDIFICIOS[],2,FALSE)</f>
        <v>PALACIO MUNICIPAL</v>
      </c>
      <c r="D49" s="342" t="str">
        <f>VLOOKUP(MUEBLES2612[[#This Row],[Edificio ]],EDIFICIOS[],3,FALSE)</f>
        <v>PALACIO MUNICIPAL, S/N, COLONIA CENTRO</v>
      </c>
      <c r="E49" s="56" t="s">
        <v>4289</v>
      </c>
      <c r="F49" s="68" t="str">
        <f>VLOOKUP(MUEBLES2612[[#This Row],[No. Del Área ]],AREAS[],2,FALSE)</f>
        <v>SEGURIDAD PÚBLICA Y TRÁNSITO MUNICIPAL</v>
      </c>
      <c r="G49" s="343" t="str">
        <f>VLOOKUP(MUEBLES2612[[#This Row],[No. Del Área ]],AREAS[],5,FALSE)</f>
        <v>LIC. MIGUEL ÁNGEL ALDANA  CANO</v>
      </c>
      <c r="H49" s="3">
        <v>166</v>
      </c>
      <c r="I49" s="343" t="str">
        <f>VLOOKUP(MUEBLES2612[[#This Row],[Núm. De nomina]],PERSONAL[],2,FALSE)</f>
        <v>C. JULIO CESAR MAYORGA LARRIETA</v>
      </c>
      <c r="J49" s="68" t="str">
        <f>VLOOKUP(MUEBLES2612[[#This Row],[Núm. De nomina]],PERSONAL[],3,FALSE)</f>
        <v>SUBDIRECTOR</v>
      </c>
      <c r="K49" s="390" t="s">
        <v>4892</v>
      </c>
      <c r="L49" s="3" t="s">
        <v>4704</v>
      </c>
      <c r="M49" s="370" t="str">
        <f>VLOOKUP(MUEBLES2612[[#This Row],[No. ]],BIENES[],2,FALSE)</f>
        <v xml:space="preserve">RADIO PORTATIL </v>
      </c>
      <c r="N49" s="116" t="s">
        <v>713</v>
      </c>
      <c r="O49" s="224" t="s">
        <v>4735</v>
      </c>
      <c r="P49" s="114" t="s">
        <v>365</v>
      </c>
      <c r="Q49" s="114" t="s">
        <v>714</v>
      </c>
      <c r="R49" s="114" t="s">
        <v>105</v>
      </c>
      <c r="S49" s="117">
        <v>40179</v>
      </c>
      <c r="T49" s="118">
        <v>0</v>
      </c>
      <c r="U49" s="391"/>
    </row>
    <row r="50" spans="1:21" ht="102" x14ac:dyDescent="0.2">
      <c r="A50" s="68" t="e">
        <f>CONCATENATE(#REF!,"-",MUEBLES2612[[#This Row],[Edificio ]],"-",MUEBLES2612[[#This Row],[No. Del Área ]],"-",MUEBLES2612[[#This Row],[No. ]],"-",MUEBLES2612[[#This Row],[No. Con]],"-",MUEBLES2612[[#This Row],[No. de inventario]])</f>
        <v>#REF!</v>
      </c>
      <c r="B50" s="68" t="s">
        <v>4060</v>
      </c>
      <c r="C50" s="6" t="str">
        <f>VLOOKUP(MUEBLES2612[[#This Row],[Edificio ]],EDIFICIOS[],2,FALSE)</f>
        <v>PALACIO MUNICIPAL</v>
      </c>
      <c r="D50" s="342" t="str">
        <f>VLOOKUP(MUEBLES2612[[#This Row],[Edificio ]],EDIFICIOS[],3,FALSE)</f>
        <v>PALACIO MUNICIPAL, S/N, COLONIA CENTRO</v>
      </c>
      <c r="E50" s="56" t="s">
        <v>4289</v>
      </c>
      <c r="F50" s="68" t="str">
        <f>VLOOKUP(MUEBLES2612[[#This Row],[No. Del Área ]],AREAS[],2,FALSE)</f>
        <v>SEGURIDAD PÚBLICA Y TRÁNSITO MUNICIPAL</v>
      </c>
      <c r="G50" s="343" t="str">
        <f>VLOOKUP(MUEBLES2612[[#This Row],[No. Del Área ]],AREAS[],5,FALSE)</f>
        <v>LIC. MIGUEL ÁNGEL ALDANA  CANO</v>
      </c>
      <c r="H50" s="3">
        <v>166</v>
      </c>
      <c r="I50" s="343" t="str">
        <f>VLOOKUP(MUEBLES2612[[#This Row],[Núm. De nomina]],PERSONAL[],2,FALSE)</f>
        <v>C. JULIO CESAR MAYORGA LARRIETA</v>
      </c>
      <c r="J50" s="68" t="str">
        <f>VLOOKUP(MUEBLES2612[[#This Row],[Núm. De nomina]],PERSONAL[],3,FALSE)</f>
        <v>SUBDIRECTOR</v>
      </c>
      <c r="K50" s="390" t="s">
        <v>4892</v>
      </c>
      <c r="L50" s="3" t="s">
        <v>4705</v>
      </c>
      <c r="M50" s="370" t="str">
        <f>VLOOKUP(MUEBLES2612[[#This Row],[No. ]],BIENES[],2,FALSE)</f>
        <v xml:space="preserve">RADIO PORTATIL </v>
      </c>
      <c r="N50" s="116" t="s">
        <v>715</v>
      </c>
      <c r="O50" s="224" t="s">
        <v>4736</v>
      </c>
      <c r="P50" s="114" t="s">
        <v>365</v>
      </c>
      <c r="Q50" s="114" t="s">
        <v>716</v>
      </c>
      <c r="R50" s="114" t="s">
        <v>105</v>
      </c>
      <c r="S50" s="117">
        <v>40179</v>
      </c>
      <c r="T50" s="118">
        <v>0</v>
      </c>
      <c r="U50" s="391"/>
    </row>
    <row r="51" spans="1:21" ht="102" x14ac:dyDescent="0.2">
      <c r="A51" s="68" t="e">
        <f>CONCATENATE(#REF!,"-",MUEBLES2612[[#This Row],[Edificio ]],"-",MUEBLES2612[[#This Row],[No. Del Área ]],"-",MUEBLES2612[[#This Row],[No. ]],"-",MUEBLES2612[[#This Row],[No. Con]],"-",MUEBLES2612[[#This Row],[No. de inventario]])</f>
        <v>#REF!</v>
      </c>
      <c r="B51" s="68" t="s">
        <v>4060</v>
      </c>
      <c r="C51" s="6" t="str">
        <f>VLOOKUP(MUEBLES2612[[#This Row],[Edificio ]],EDIFICIOS[],2,FALSE)</f>
        <v>PALACIO MUNICIPAL</v>
      </c>
      <c r="D51" s="342" t="str">
        <f>VLOOKUP(MUEBLES2612[[#This Row],[Edificio ]],EDIFICIOS[],3,FALSE)</f>
        <v>PALACIO MUNICIPAL, S/N, COLONIA CENTRO</v>
      </c>
      <c r="E51" s="56" t="s">
        <v>4289</v>
      </c>
      <c r="F51" s="68" t="str">
        <f>VLOOKUP(MUEBLES2612[[#This Row],[No. Del Área ]],AREAS[],2,FALSE)</f>
        <v>SEGURIDAD PÚBLICA Y TRÁNSITO MUNICIPAL</v>
      </c>
      <c r="G51" s="343" t="str">
        <f>VLOOKUP(MUEBLES2612[[#This Row],[No. Del Área ]],AREAS[],5,FALSE)</f>
        <v>LIC. MIGUEL ÁNGEL ALDANA  CANO</v>
      </c>
      <c r="H51" s="3">
        <v>166</v>
      </c>
      <c r="I51" s="343" t="str">
        <f>VLOOKUP(MUEBLES2612[[#This Row],[Núm. De nomina]],PERSONAL[],2,FALSE)</f>
        <v>C. JULIO CESAR MAYORGA LARRIETA</v>
      </c>
      <c r="J51" s="68" t="str">
        <f>VLOOKUP(MUEBLES2612[[#This Row],[Núm. De nomina]],PERSONAL[],3,FALSE)</f>
        <v>SUBDIRECTOR</v>
      </c>
      <c r="K51" s="390" t="s">
        <v>4892</v>
      </c>
      <c r="L51" s="3" t="s">
        <v>4706</v>
      </c>
      <c r="M51" s="370" t="str">
        <f>VLOOKUP(MUEBLES2612[[#This Row],[No. ]],BIENES[],2,FALSE)</f>
        <v xml:space="preserve">RADIO PORTATIL </v>
      </c>
      <c r="N51" s="116" t="s">
        <v>715</v>
      </c>
      <c r="O51" s="224" t="s">
        <v>4737</v>
      </c>
      <c r="P51" s="114" t="s">
        <v>365</v>
      </c>
      <c r="Q51" s="114" t="s">
        <v>382</v>
      </c>
      <c r="R51" s="114" t="s">
        <v>105</v>
      </c>
      <c r="S51" s="117">
        <v>40179</v>
      </c>
      <c r="T51" s="118">
        <v>0</v>
      </c>
      <c r="U51" s="391"/>
    </row>
    <row r="52" spans="1:21" ht="102" x14ac:dyDescent="0.2">
      <c r="A52" s="68" t="e">
        <f>CONCATENATE(#REF!,"-",MUEBLES2612[[#This Row],[Edificio ]],"-",MUEBLES2612[[#This Row],[No. Del Área ]],"-",MUEBLES2612[[#This Row],[No. ]],"-",MUEBLES2612[[#This Row],[No. Con]],"-",MUEBLES2612[[#This Row],[No. de inventario]])</f>
        <v>#REF!</v>
      </c>
      <c r="B52" s="68" t="s">
        <v>4060</v>
      </c>
      <c r="C52" s="6" t="str">
        <f>VLOOKUP(MUEBLES2612[[#This Row],[Edificio ]],EDIFICIOS[],2,FALSE)</f>
        <v>PALACIO MUNICIPAL</v>
      </c>
      <c r="D52" s="342" t="str">
        <f>VLOOKUP(MUEBLES2612[[#This Row],[Edificio ]],EDIFICIOS[],3,FALSE)</f>
        <v>PALACIO MUNICIPAL, S/N, COLONIA CENTRO</v>
      </c>
      <c r="E52" s="56" t="s">
        <v>4289</v>
      </c>
      <c r="F52" s="68" t="str">
        <f>VLOOKUP(MUEBLES2612[[#This Row],[No. Del Área ]],AREAS[],2,FALSE)</f>
        <v>SEGURIDAD PÚBLICA Y TRÁNSITO MUNICIPAL</v>
      </c>
      <c r="G52" s="343" t="str">
        <f>VLOOKUP(MUEBLES2612[[#This Row],[No. Del Área ]],AREAS[],5,FALSE)</f>
        <v>LIC. MIGUEL ÁNGEL ALDANA  CANO</v>
      </c>
      <c r="H52" s="3">
        <v>166</v>
      </c>
      <c r="I52" s="343" t="str">
        <f>VLOOKUP(MUEBLES2612[[#This Row],[Núm. De nomina]],PERSONAL[],2,FALSE)</f>
        <v>C. JULIO CESAR MAYORGA LARRIETA</v>
      </c>
      <c r="J52" s="68" t="str">
        <f>VLOOKUP(MUEBLES2612[[#This Row],[Núm. De nomina]],PERSONAL[],3,FALSE)</f>
        <v>SUBDIRECTOR</v>
      </c>
      <c r="K52" s="390" t="s">
        <v>4891</v>
      </c>
      <c r="L52" s="3" t="s">
        <v>4693</v>
      </c>
      <c r="M52" s="370" t="str">
        <f>VLOOKUP(MUEBLES2612[[#This Row],[No. ]],BIENES[],2,FALSE)</f>
        <v xml:space="preserve">RADIO BASE (CANALES) </v>
      </c>
      <c r="N52" s="116" t="s">
        <v>717</v>
      </c>
      <c r="O52" s="224" t="s">
        <v>4738</v>
      </c>
      <c r="P52" s="114" t="s">
        <v>365</v>
      </c>
      <c r="Q52" s="114" t="s">
        <v>718</v>
      </c>
      <c r="R52" s="114" t="s">
        <v>105</v>
      </c>
      <c r="S52" s="117">
        <v>43837</v>
      </c>
      <c r="T52" s="118">
        <v>10044.450000000001</v>
      </c>
      <c r="U52" s="391"/>
    </row>
    <row r="53" spans="1:21" ht="102" x14ac:dyDescent="0.2">
      <c r="A53" s="68" t="e">
        <f>CONCATENATE(#REF!,"-",MUEBLES2612[[#This Row],[Edificio ]],"-",MUEBLES2612[[#This Row],[No. Del Área ]],"-",MUEBLES2612[[#This Row],[No. ]],"-",MUEBLES2612[[#This Row],[No. Con]],"-",MUEBLES2612[[#This Row],[No. de inventario]])</f>
        <v>#REF!</v>
      </c>
      <c r="B53" s="68" t="s">
        <v>4060</v>
      </c>
      <c r="C53" s="6" t="str">
        <f>VLOOKUP(MUEBLES2612[[#This Row],[Edificio ]],EDIFICIOS[],2,FALSE)</f>
        <v>PALACIO MUNICIPAL</v>
      </c>
      <c r="D53" s="342" t="str">
        <f>VLOOKUP(MUEBLES2612[[#This Row],[Edificio ]],EDIFICIOS[],3,FALSE)</f>
        <v>PALACIO MUNICIPAL, S/N, COLONIA CENTRO</v>
      </c>
      <c r="E53" s="56" t="s">
        <v>4289</v>
      </c>
      <c r="F53" s="68" t="str">
        <f>VLOOKUP(MUEBLES2612[[#This Row],[No. Del Área ]],AREAS[],2,FALSE)</f>
        <v>SEGURIDAD PÚBLICA Y TRÁNSITO MUNICIPAL</v>
      </c>
      <c r="G53" s="343" t="str">
        <f>VLOOKUP(MUEBLES2612[[#This Row],[No. Del Área ]],AREAS[],5,FALSE)</f>
        <v>LIC. MIGUEL ÁNGEL ALDANA  CANO</v>
      </c>
      <c r="H53" s="3">
        <v>166</v>
      </c>
      <c r="I53" s="343" t="str">
        <f>VLOOKUP(MUEBLES2612[[#This Row],[Núm. De nomina]],PERSONAL[],2,FALSE)</f>
        <v>C. JULIO CESAR MAYORGA LARRIETA</v>
      </c>
      <c r="J53" s="68" t="str">
        <f>VLOOKUP(MUEBLES2612[[#This Row],[Núm. De nomina]],PERSONAL[],3,FALSE)</f>
        <v>SUBDIRECTOR</v>
      </c>
      <c r="K53" s="390" t="s">
        <v>4891</v>
      </c>
      <c r="L53" s="3" t="s">
        <v>4694</v>
      </c>
      <c r="M53" s="370" t="str">
        <f>VLOOKUP(MUEBLES2612[[#This Row],[No. ]],BIENES[],2,FALSE)</f>
        <v xml:space="preserve">RADIO BASE (CANALES) </v>
      </c>
      <c r="N53" s="116" t="s">
        <v>719</v>
      </c>
      <c r="O53" s="224" t="s">
        <v>4739</v>
      </c>
      <c r="P53" s="114" t="s">
        <v>365</v>
      </c>
      <c r="Q53" s="114" t="s">
        <v>720</v>
      </c>
      <c r="R53" s="114" t="s">
        <v>105</v>
      </c>
      <c r="S53" s="117">
        <v>43837</v>
      </c>
      <c r="T53" s="118">
        <v>10044.450000000001</v>
      </c>
      <c r="U53" s="391"/>
    </row>
    <row r="54" spans="1:21" ht="102" x14ac:dyDescent="0.2">
      <c r="A54" s="68" t="e">
        <f>CONCATENATE(#REF!,"-",MUEBLES2612[[#This Row],[Edificio ]],"-",MUEBLES2612[[#This Row],[No. Del Área ]],"-",MUEBLES2612[[#This Row],[No. ]],"-",MUEBLES2612[[#This Row],[No. Con]],"-",MUEBLES2612[[#This Row],[No. de inventario]])</f>
        <v>#REF!</v>
      </c>
      <c r="B54" s="68" t="s">
        <v>4060</v>
      </c>
      <c r="C54" s="6" t="str">
        <f>VLOOKUP(MUEBLES2612[[#This Row],[Edificio ]],EDIFICIOS[],2,FALSE)</f>
        <v>PALACIO MUNICIPAL</v>
      </c>
      <c r="D54" s="342" t="str">
        <f>VLOOKUP(MUEBLES2612[[#This Row],[Edificio ]],EDIFICIOS[],3,FALSE)</f>
        <v>PALACIO MUNICIPAL, S/N, COLONIA CENTRO</v>
      </c>
      <c r="E54" s="56" t="s">
        <v>4289</v>
      </c>
      <c r="F54" s="68" t="str">
        <f>VLOOKUP(MUEBLES2612[[#This Row],[No. Del Área ]],AREAS[],2,FALSE)</f>
        <v>SEGURIDAD PÚBLICA Y TRÁNSITO MUNICIPAL</v>
      </c>
      <c r="G54" s="343" t="str">
        <f>VLOOKUP(MUEBLES2612[[#This Row],[No. Del Área ]],AREAS[],5,FALSE)</f>
        <v>LIC. MIGUEL ÁNGEL ALDANA  CANO</v>
      </c>
      <c r="H54" s="3">
        <v>166</v>
      </c>
      <c r="I54" s="343" t="str">
        <f>VLOOKUP(MUEBLES2612[[#This Row],[Núm. De nomina]],PERSONAL[],2,FALSE)</f>
        <v>C. JULIO CESAR MAYORGA LARRIETA</v>
      </c>
      <c r="J54" s="68" t="str">
        <f>VLOOKUP(MUEBLES2612[[#This Row],[Núm. De nomina]],PERSONAL[],3,FALSE)</f>
        <v>SUBDIRECTOR</v>
      </c>
      <c r="K54" s="390" t="s">
        <v>4891</v>
      </c>
      <c r="L54" s="3" t="s">
        <v>4695</v>
      </c>
      <c r="M54" s="370" t="str">
        <f>VLOOKUP(MUEBLES2612[[#This Row],[No. ]],BIENES[],2,FALSE)</f>
        <v xml:space="preserve">RADIO BASE (CANALES) </v>
      </c>
      <c r="N54" s="116" t="s">
        <v>721</v>
      </c>
      <c r="O54" s="224" t="s">
        <v>4740</v>
      </c>
      <c r="P54" s="114" t="s">
        <v>365</v>
      </c>
      <c r="Q54" s="114" t="s">
        <v>722</v>
      </c>
      <c r="R54" s="114" t="s">
        <v>105</v>
      </c>
      <c r="S54" s="117">
        <v>43837</v>
      </c>
      <c r="T54" s="118">
        <v>10044.450000000001</v>
      </c>
      <c r="U54" s="391"/>
    </row>
    <row r="55" spans="1:21" ht="102" x14ac:dyDescent="0.2">
      <c r="A55" s="68" t="e">
        <f>CONCATENATE(#REF!,"-",MUEBLES2612[[#This Row],[Edificio ]],"-",MUEBLES2612[[#This Row],[No. Del Área ]],"-",MUEBLES2612[[#This Row],[No. ]],"-",MUEBLES2612[[#This Row],[No. Con]],"-",MUEBLES2612[[#This Row],[No. de inventario]])</f>
        <v>#REF!</v>
      </c>
      <c r="B55" s="68" t="s">
        <v>4060</v>
      </c>
      <c r="C55" s="6" t="str">
        <f>VLOOKUP(MUEBLES2612[[#This Row],[Edificio ]],EDIFICIOS[],2,FALSE)</f>
        <v>PALACIO MUNICIPAL</v>
      </c>
      <c r="D55" s="342" t="str">
        <f>VLOOKUP(MUEBLES2612[[#This Row],[Edificio ]],EDIFICIOS[],3,FALSE)</f>
        <v>PALACIO MUNICIPAL, S/N, COLONIA CENTRO</v>
      </c>
      <c r="E55" s="56" t="s">
        <v>4289</v>
      </c>
      <c r="F55" s="68" t="str">
        <f>VLOOKUP(MUEBLES2612[[#This Row],[No. Del Área ]],AREAS[],2,FALSE)</f>
        <v>SEGURIDAD PÚBLICA Y TRÁNSITO MUNICIPAL</v>
      </c>
      <c r="G55" s="343" t="str">
        <f>VLOOKUP(MUEBLES2612[[#This Row],[No. Del Área ]],AREAS[],5,FALSE)</f>
        <v>LIC. MIGUEL ÁNGEL ALDANA  CANO</v>
      </c>
      <c r="H55" s="3">
        <v>166</v>
      </c>
      <c r="I55" s="343" t="str">
        <f>VLOOKUP(MUEBLES2612[[#This Row],[Núm. De nomina]],PERSONAL[],2,FALSE)</f>
        <v>C. JULIO CESAR MAYORGA LARRIETA</v>
      </c>
      <c r="J55" s="68" t="str">
        <f>VLOOKUP(MUEBLES2612[[#This Row],[Núm. De nomina]],PERSONAL[],3,FALSE)</f>
        <v>SUBDIRECTOR</v>
      </c>
      <c r="K55" s="390" t="s">
        <v>4891</v>
      </c>
      <c r="L55" s="3" t="s">
        <v>4696</v>
      </c>
      <c r="M55" s="370" t="str">
        <f>VLOOKUP(MUEBLES2612[[#This Row],[No. ]],BIENES[],2,FALSE)</f>
        <v xml:space="preserve">RADIO BASE (CANALES) </v>
      </c>
      <c r="N55" s="116" t="s">
        <v>723</v>
      </c>
      <c r="O55" s="224" t="s">
        <v>4741</v>
      </c>
      <c r="P55" s="114" t="s">
        <v>365</v>
      </c>
      <c r="Q55" s="114" t="s">
        <v>724</v>
      </c>
      <c r="R55" s="114" t="s">
        <v>105</v>
      </c>
      <c r="S55" s="117">
        <v>43837</v>
      </c>
      <c r="T55" s="118">
        <v>10044.450000000001</v>
      </c>
      <c r="U55" s="391"/>
    </row>
    <row r="56" spans="1:21" ht="102" x14ac:dyDescent="0.2">
      <c r="A56" s="68" t="e">
        <f>CONCATENATE(#REF!,"-",MUEBLES2612[[#This Row],[Edificio ]],"-",MUEBLES2612[[#This Row],[No. Del Área ]],"-",MUEBLES2612[[#This Row],[No. ]],"-",MUEBLES2612[[#This Row],[No. Con]],"-",MUEBLES2612[[#This Row],[No. de inventario]])</f>
        <v>#REF!</v>
      </c>
      <c r="B56" s="68" t="s">
        <v>4060</v>
      </c>
      <c r="C56" s="6" t="str">
        <f>VLOOKUP(MUEBLES2612[[#This Row],[Edificio ]],EDIFICIOS[],2,FALSE)</f>
        <v>PALACIO MUNICIPAL</v>
      </c>
      <c r="D56" s="342" t="str">
        <f>VLOOKUP(MUEBLES2612[[#This Row],[Edificio ]],EDIFICIOS[],3,FALSE)</f>
        <v>PALACIO MUNICIPAL, S/N, COLONIA CENTRO</v>
      </c>
      <c r="E56" s="56" t="s">
        <v>4289</v>
      </c>
      <c r="F56" s="68" t="str">
        <f>VLOOKUP(MUEBLES2612[[#This Row],[No. Del Área ]],AREAS[],2,FALSE)</f>
        <v>SEGURIDAD PÚBLICA Y TRÁNSITO MUNICIPAL</v>
      </c>
      <c r="G56" s="343" t="str">
        <f>VLOOKUP(MUEBLES2612[[#This Row],[No. Del Área ]],AREAS[],5,FALSE)</f>
        <v>LIC. MIGUEL ÁNGEL ALDANA  CANO</v>
      </c>
      <c r="H56" s="3">
        <v>166</v>
      </c>
      <c r="I56" s="343" t="str">
        <f>VLOOKUP(MUEBLES2612[[#This Row],[Núm. De nomina]],PERSONAL[],2,FALSE)</f>
        <v>C. JULIO CESAR MAYORGA LARRIETA</v>
      </c>
      <c r="J56" s="68" t="str">
        <f>VLOOKUP(MUEBLES2612[[#This Row],[Núm. De nomina]],PERSONAL[],3,FALSE)</f>
        <v>SUBDIRECTOR</v>
      </c>
      <c r="K56" s="390" t="s">
        <v>4891</v>
      </c>
      <c r="L56" s="3" t="s">
        <v>4697</v>
      </c>
      <c r="M56" s="370" t="str">
        <f>VLOOKUP(MUEBLES2612[[#This Row],[No. ]],BIENES[],2,FALSE)</f>
        <v xml:space="preserve">RADIO BASE (CANALES) </v>
      </c>
      <c r="N56" s="116" t="s">
        <v>725</v>
      </c>
      <c r="O56" s="224" t="s">
        <v>4742</v>
      </c>
      <c r="P56" s="114" t="s">
        <v>365</v>
      </c>
      <c r="Q56" s="114" t="s">
        <v>726</v>
      </c>
      <c r="R56" s="114" t="s">
        <v>105</v>
      </c>
      <c r="S56" s="117">
        <v>43837</v>
      </c>
      <c r="T56" s="118">
        <v>10044.450000000001</v>
      </c>
      <c r="U56" s="391"/>
    </row>
    <row r="57" spans="1:21" ht="102" x14ac:dyDescent="0.2">
      <c r="A57" s="68" t="e">
        <f>CONCATENATE(#REF!,"-",MUEBLES2612[[#This Row],[Edificio ]],"-",MUEBLES2612[[#This Row],[No. Del Área ]],"-",MUEBLES2612[[#This Row],[No. ]],"-",MUEBLES2612[[#This Row],[No. Con]],"-",MUEBLES2612[[#This Row],[No. de inventario]])</f>
        <v>#REF!</v>
      </c>
      <c r="B57" s="68" t="s">
        <v>4060</v>
      </c>
      <c r="C57" s="6" t="str">
        <f>VLOOKUP(MUEBLES2612[[#This Row],[Edificio ]],EDIFICIOS[],2,FALSE)</f>
        <v>PALACIO MUNICIPAL</v>
      </c>
      <c r="D57" s="342" t="str">
        <f>VLOOKUP(MUEBLES2612[[#This Row],[Edificio ]],EDIFICIOS[],3,FALSE)</f>
        <v>PALACIO MUNICIPAL, S/N, COLONIA CENTRO</v>
      </c>
      <c r="E57" s="56" t="s">
        <v>4289</v>
      </c>
      <c r="F57" s="68" t="str">
        <f>VLOOKUP(MUEBLES2612[[#This Row],[No. Del Área ]],AREAS[],2,FALSE)</f>
        <v>SEGURIDAD PÚBLICA Y TRÁNSITO MUNICIPAL</v>
      </c>
      <c r="G57" s="343" t="str">
        <f>VLOOKUP(MUEBLES2612[[#This Row],[No. Del Área ]],AREAS[],5,FALSE)</f>
        <v>LIC. MIGUEL ÁNGEL ALDANA  CANO</v>
      </c>
      <c r="H57" s="3">
        <v>166</v>
      </c>
      <c r="I57" s="343" t="str">
        <f>VLOOKUP(MUEBLES2612[[#This Row],[Núm. De nomina]],PERSONAL[],2,FALSE)</f>
        <v>C. JULIO CESAR MAYORGA LARRIETA</v>
      </c>
      <c r="J57" s="68" t="str">
        <f>VLOOKUP(MUEBLES2612[[#This Row],[Núm. De nomina]],PERSONAL[],3,FALSE)</f>
        <v>SUBDIRECTOR</v>
      </c>
      <c r="K57" s="390" t="s">
        <v>4891</v>
      </c>
      <c r="L57" s="3" t="s">
        <v>4698</v>
      </c>
      <c r="M57" s="370" t="str">
        <f>VLOOKUP(MUEBLES2612[[#This Row],[No. ]],BIENES[],2,FALSE)</f>
        <v xml:space="preserve">RADIO BASE (CANALES) </v>
      </c>
      <c r="N57" s="116" t="s">
        <v>727</v>
      </c>
      <c r="O57" s="224" t="s">
        <v>4743</v>
      </c>
      <c r="P57" s="114" t="s">
        <v>365</v>
      </c>
      <c r="Q57" s="114" t="s">
        <v>728</v>
      </c>
      <c r="R57" s="114" t="s">
        <v>105</v>
      </c>
      <c r="S57" s="117">
        <v>43837</v>
      </c>
      <c r="T57" s="118">
        <v>10044.450000000001</v>
      </c>
      <c r="U57" s="391"/>
    </row>
    <row r="58" spans="1:21" ht="102" x14ac:dyDescent="0.2">
      <c r="A58" s="68" t="e">
        <f>CONCATENATE(#REF!,"-",MUEBLES2612[[#This Row],[Edificio ]],"-",MUEBLES2612[[#This Row],[No. Del Área ]],"-",MUEBLES2612[[#This Row],[No. ]],"-",MUEBLES2612[[#This Row],[No. Con]],"-",MUEBLES2612[[#This Row],[No. de inventario]])</f>
        <v>#REF!</v>
      </c>
      <c r="B58" s="68" t="s">
        <v>4060</v>
      </c>
      <c r="C58" s="6" t="str">
        <f>VLOOKUP(MUEBLES2612[[#This Row],[Edificio ]],EDIFICIOS[],2,FALSE)</f>
        <v>PALACIO MUNICIPAL</v>
      </c>
      <c r="D58" s="342" t="str">
        <f>VLOOKUP(MUEBLES2612[[#This Row],[Edificio ]],EDIFICIOS[],3,FALSE)</f>
        <v>PALACIO MUNICIPAL, S/N, COLONIA CENTRO</v>
      </c>
      <c r="E58" s="56" t="s">
        <v>4289</v>
      </c>
      <c r="F58" s="68" t="str">
        <f>VLOOKUP(MUEBLES2612[[#This Row],[No. Del Área ]],AREAS[],2,FALSE)</f>
        <v>SEGURIDAD PÚBLICA Y TRÁNSITO MUNICIPAL</v>
      </c>
      <c r="G58" s="343" t="str">
        <f>VLOOKUP(MUEBLES2612[[#This Row],[No. Del Área ]],AREAS[],5,FALSE)</f>
        <v>LIC. MIGUEL ÁNGEL ALDANA  CANO</v>
      </c>
      <c r="H58" s="3">
        <v>166</v>
      </c>
      <c r="I58" s="343" t="str">
        <f>VLOOKUP(MUEBLES2612[[#This Row],[Núm. De nomina]],PERSONAL[],2,FALSE)</f>
        <v>C. JULIO CESAR MAYORGA LARRIETA</v>
      </c>
      <c r="J58" s="68" t="str">
        <f>VLOOKUP(MUEBLES2612[[#This Row],[Núm. De nomina]],PERSONAL[],3,FALSE)</f>
        <v>SUBDIRECTOR</v>
      </c>
      <c r="K58" s="390" t="s">
        <v>4891</v>
      </c>
      <c r="L58" s="3" t="s">
        <v>4699</v>
      </c>
      <c r="M58" s="370" t="str">
        <f>VLOOKUP(MUEBLES2612[[#This Row],[No. ]],BIENES[],2,FALSE)</f>
        <v xml:space="preserve">RADIO BASE (CANALES) </v>
      </c>
      <c r="N58" s="116" t="s">
        <v>729</v>
      </c>
      <c r="O58" s="224" t="s">
        <v>4744</v>
      </c>
      <c r="P58" s="114" t="s">
        <v>365</v>
      </c>
      <c r="Q58" s="114" t="s">
        <v>730</v>
      </c>
      <c r="R58" s="114" t="s">
        <v>105</v>
      </c>
      <c r="S58" s="117">
        <v>43837</v>
      </c>
      <c r="T58" s="118">
        <v>10044.450000000001</v>
      </c>
      <c r="U58" s="391"/>
    </row>
    <row r="59" spans="1:21" ht="102" x14ac:dyDescent="0.2">
      <c r="A59" s="68" t="e">
        <f>CONCATENATE(#REF!,"-",MUEBLES2612[[#This Row],[Edificio ]],"-",MUEBLES2612[[#This Row],[No. Del Área ]],"-",MUEBLES2612[[#This Row],[No. ]],"-",MUEBLES2612[[#This Row],[No. Con]],"-",MUEBLES2612[[#This Row],[No. de inventario]])</f>
        <v>#REF!</v>
      </c>
      <c r="B59" s="68" t="s">
        <v>4060</v>
      </c>
      <c r="C59" s="6" t="str">
        <f>VLOOKUP(MUEBLES2612[[#This Row],[Edificio ]],EDIFICIOS[],2,FALSE)</f>
        <v>PALACIO MUNICIPAL</v>
      </c>
      <c r="D59" s="342" t="str">
        <f>VLOOKUP(MUEBLES2612[[#This Row],[Edificio ]],EDIFICIOS[],3,FALSE)</f>
        <v>PALACIO MUNICIPAL, S/N, COLONIA CENTRO</v>
      </c>
      <c r="E59" s="56" t="s">
        <v>4289</v>
      </c>
      <c r="F59" s="68" t="str">
        <f>VLOOKUP(MUEBLES2612[[#This Row],[No. Del Área ]],AREAS[],2,FALSE)</f>
        <v>SEGURIDAD PÚBLICA Y TRÁNSITO MUNICIPAL</v>
      </c>
      <c r="G59" s="343" t="str">
        <f>VLOOKUP(MUEBLES2612[[#This Row],[No. Del Área ]],AREAS[],5,FALSE)</f>
        <v>LIC. MIGUEL ÁNGEL ALDANA  CANO</v>
      </c>
      <c r="H59" s="3">
        <v>166</v>
      </c>
      <c r="I59" s="343" t="str">
        <f>VLOOKUP(MUEBLES2612[[#This Row],[Núm. De nomina]],PERSONAL[],2,FALSE)</f>
        <v>C. JULIO CESAR MAYORGA LARRIETA</v>
      </c>
      <c r="J59" s="68" t="str">
        <f>VLOOKUP(MUEBLES2612[[#This Row],[Núm. De nomina]],PERSONAL[],3,FALSE)</f>
        <v>SUBDIRECTOR</v>
      </c>
      <c r="K59" s="390" t="s">
        <v>4891</v>
      </c>
      <c r="L59" s="3" t="s">
        <v>4700</v>
      </c>
      <c r="M59" s="370" t="str">
        <f>VLOOKUP(MUEBLES2612[[#This Row],[No. ]],BIENES[],2,FALSE)</f>
        <v xml:space="preserve">RADIO BASE (CANALES) </v>
      </c>
      <c r="N59" s="116" t="s">
        <v>731</v>
      </c>
      <c r="O59" s="224" t="s">
        <v>4745</v>
      </c>
      <c r="P59" s="114" t="s">
        <v>365</v>
      </c>
      <c r="Q59" s="114" t="s">
        <v>394</v>
      </c>
      <c r="R59" s="114" t="s">
        <v>105</v>
      </c>
      <c r="S59" s="117">
        <v>43837</v>
      </c>
      <c r="T59" s="118">
        <v>10044.450000000001</v>
      </c>
      <c r="U59" s="391"/>
    </row>
    <row r="60" spans="1:21" ht="102" x14ac:dyDescent="0.2">
      <c r="A60" s="68" t="e">
        <f>CONCATENATE(#REF!,"-",MUEBLES2612[[#This Row],[Edificio ]],"-",MUEBLES2612[[#This Row],[No. Del Área ]],"-",MUEBLES2612[[#This Row],[No. ]],"-",MUEBLES2612[[#This Row],[No. Con]],"-",MUEBLES2612[[#This Row],[No. de inventario]])</f>
        <v>#REF!</v>
      </c>
      <c r="B60" s="68" t="s">
        <v>4060</v>
      </c>
      <c r="C60" s="6" t="str">
        <f>VLOOKUP(MUEBLES2612[[#This Row],[Edificio ]],EDIFICIOS[],2,FALSE)</f>
        <v>PALACIO MUNICIPAL</v>
      </c>
      <c r="D60" s="342" t="str">
        <f>VLOOKUP(MUEBLES2612[[#This Row],[Edificio ]],EDIFICIOS[],3,FALSE)</f>
        <v>PALACIO MUNICIPAL, S/N, COLONIA CENTRO</v>
      </c>
      <c r="E60" s="56" t="s">
        <v>4289</v>
      </c>
      <c r="F60" s="68" t="str">
        <f>VLOOKUP(MUEBLES2612[[#This Row],[No. Del Área ]],AREAS[],2,FALSE)</f>
        <v>SEGURIDAD PÚBLICA Y TRÁNSITO MUNICIPAL</v>
      </c>
      <c r="G60" s="343" t="str">
        <f>VLOOKUP(MUEBLES2612[[#This Row],[No. Del Área ]],AREAS[],5,FALSE)</f>
        <v>LIC. MIGUEL ÁNGEL ALDANA  CANO</v>
      </c>
      <c r="H60" s="3">
        <v>166</v>
      </c>
      <c r="I60" s="343" t="str">
        <f>VLOOKUP(MUEBLES2612[[#This Row],[Núm. De nomina]],PERSONAL[],2,FALSE)</f>
        <v>C. JULIO CESAR MAYORGA LARRIETA</v>
      </c>
      <c r="J60" s="68" t="str">
        <f>VLOOKUP(MUEBLES2612[[#This Row],[Núm. De nomina]],PERSONAL[],3,FALSE)</f>
        <v>SUBDIRECTOR</v>
      </c>
      <c r="K60" s="390" t="s">
        <v>4891</v>
      </c>
      <c r="L60" s="3" t="s">
        <v>4701</v>
      </c>
      <c r="M60" s="370" t="str">
        <f>VLOOKUP(MUEBLES2612[[#This Row],[No. ]],BIENES[],2,FALSE)</f>
        <v xml:space="preserve">RADIO BASE (CANALES) </v>
      </c>
      <c r="N60" s="116" t="s">
        <v>732</v>
      </c>
      <c r="O60" s="224" t="s">
        <v>4746</v>
      </c>
      <c r="P60" s="114" t="s">
        <v>365</v>
      </c>
      <c r="Q60" s="114" t="s">
        <v>733</v>
      </c>
      <c r="R60" s="114" t="s">
        <v>105</v>
      </c>
      <c r="S60" s="117">
        <v>43837</v>
      </c>
      <c r="T60" s="118">
        <v>10044.450000000001</v>
      </c>
      <c r="U60" s="391"/>
    </row>
    <row r="61" spans="1:21" ht="102" x14ac:dyDescent="0.2">
      <c r="A61" s="68" t="e">
        <f>CONCATENATE(#REF!,"-",MUEBLES2612[[#This Row],[Edificio ]],"-",MUEBLES2612[[#This Row],[No. Del Área ]],"-",MUEBLES2612[[#This Row],[No. ]],"-",MUEBLES2612[[#This Row],[No. Con]],"-",MUEBLES2612[[#This Row],[No. de inventario]])</f>
        <v>#REF!</v>
      </c>
      <c r="B61" s="68" t="s">
        <v>4060</v>
      </c>
      <c r="C61" s="6" t="str">
        <f>VLOOKUP(MUEBLES2612[[#This Row],[Edificio ]],EDIFICIOS[],2,FALSE)</f>
        <v>PALACIO MUNICIPAL</v>
      </c>
      <c r="D61" s="342" t="str">
        <f>VLOOKUP(MUEBLES2612[[#This Row],[Edificio ]],EDIFICIOS[],3,FALSE)</f>
        <v>PALACIO MUNICIPAL, S/N, COLONIA CENTRO</v>
      </c>
      <c r="E61" s="56" t="s">
        <v>4289</v>
      </c>
      <c r="F61" s="68" t="str">
        <f>VLOOKUP(MUEBLES2612[[#This Row],[No. Del Área ]],AREAS[],2,FALSE)</f>
        <v>SEGURIDAD PÚBLICA Y TRÁNSITO MUNICIPAL</v>
      </c>
      <c r="G61" s="343" t="str">
        <f>VLOOKUP(MUEBLES2612[[#This Row],[No. Del Área ]],AREAS[],5,FALSE)</f>
        <v>LIC. MIGUEL ÁNGEL ALDANA  CANO</v>
      </c>
      <c r="H61" s="3">
        <v>166</v>
      </c>
      <c r="I61" s="343" t="str">
        <f>VLOOKUP(MUEBLES2612[[#This Row],[Núm. De nomina]],PERSONAL[],2,FALSE)</f>
        <v>C. JULIO CESAR MAYORGA LARRIETA</v>
      </c>
      <c r="J61" s="68" t="str">
        <f>VLOOKUP(MUEBLES2612[[#This Row],[Núm. De nomina]],PERSONAL[],3,FALSE)</f>
        <v>SUBDIRECTOR</v>
      </c>
      <c r="K61" s="390" t="s">
        <v>4891</v>
      </c>
      <c r="L61" s="3" t="s">
        <v>4702</v>
      </c>
      <c r="M61" s="370" t="str">
        <f>VLOOKUP(MUEBLES2612[[#This Row],[No. ]],BIENES[],2,FALSE)</f>
        <v xml:space="preserve">RADIO BASE (CANALES) </v>
      </c>
      <c r="N61" s="116" t="s">
        <v>734</v>
      </c>
      <c r="O61" s="224" t="s">
        <v>4747</v>
      </c>
      <c r="P61" s="114" t="s">
        <v>365</v>
      </c>
      <c r="Q61" s="114" t="s">
        <v>735</v>
      </c>
      <c r="R61" s="114" t="s">
        <v>105</v>
      </c>
      <c r="S61" s="117">
        <v>43837</v>
      </c>
      <c r="T61" s="118">
        <v>10044.450000000001</v>
      </c>
      <c r="U61" s="391"/>
    </row>
    <row r="62" spans="1:21" ht="102" x14ac:dyDescent="0.2">
      <c r="A62" s="68" t="e">
        <f>CONCATENATE(#REF!,"-",MUEBLES2612[[#This Row],[Edificio ]],"-",MUEBLES2612[[#This Row],[No. Del Área ]],"-",MUEBLES2612[[#This Row],[No. ]],"-",MUEBLES2612[[#This Row],[No. Con]],"-",MUEBLES2612[[#This Row],[No. de inventario]])</f>
        <v>#REF!</v>
      </c>
      <c r="B62" s="68" t="s">
        <v>4060</v>
      </c>
      <c r="C62" s="6" t="str">
        <f>VLOOKUP(MUEBLES2612[[#This Row],[Edificio ]],EDIFICIOS[],2,FALSE)</f>
        <v>PALACIO MUNICIPAL</v>
      </c>
      <c r="D62" s="342" t="str">
        <f>VLOOKUP(MUEBLES2612[[#This Row],[Edificio ]],EDIFICIOS[],3,FALSE)</f>
        <v>PALACIO MUNICIPAL, S/N, COLONIA CENTRO</v>
      </c>
      <c r="E62" s="56" t="s">
        <v>4289</v>
      </c>
      <c r="F62" s="68" t="str">
        <f>VLOOKUP(MUEBLES2612[[#This Row],[No. Del Área ]],AREAS[],2,FALSE)</f>
        <v>SEGURIDAD PÚBLICA Y TRÁNSITO MUNICIPAL</v>
      </c>
      <c r="G62" s="343" t="str">
        <f>VLOOKUP(MUEBLES2612[[#This Row],[No. Del Área ]],AREAS[],5,FALSE)</f>
        <v>LIC. MIGUEL ÁNGEL ALDANA  CANO</v>
      </c>
      <c r="H62" s="3">
        <v>166</v>
      </c>
      <c r="I62" s="343" t="str">
        <f>VLOOKUP(MUEBLES2612[[#This Row],[Núm. De nomina]],PERSONAL[],2,FALSE)</f>
        <v>C. JULIO CESAR MAYORGA LARRIETA</v>
      </c>
      <c r="J62" s="68" t="str">
        <f>VLOOKUP(MUEBLES2612[[#This Row],[Núm. De nomina]],PERSONAL[],3,FALSE)</f>
        <v>SUBDIRECTOR</v>
      </c>
      <c r="K62" s="390" t="s">
        <v>5960</v>
      </c>
      <c r="L62" s="3" t="s">
        <v>4692</v>
      </c>
      <c r="M62" s="370" t="str">
        <f>VLOOKUP(MUEBLES2612[[#This Row],[No. ]],BIENES[],2,FALSE)</f>
        <v>ALARMA DE PANICO</v>
      </c>
      <c r="N62" s="116" t="s">
        <v>736</v>
      </c>
      <c r="O62" s="224" t="s">
        <v>4748</v>
      </c>
      <c r="P62" s="114" t="s">
        <v>105</v>
      </c>
      <c r="Q62" s="114" t="s">
        <v>737</v>
      </c>
      <c r="R62" s="114" t="s">
        <v>105</v>
      </c>
      <c r="S62" s="117">
        <v>43392</v>
      </c>
      <c r="T62" s="118">
        <v>0</v>
      </c>
      <c r="U62" s="391"/>
    </row>
    <row r="63" spans="1:21" ht="102" x14ac:dyDescent="0.2">
      <c r="A63" s="68" t="e">
        <f>CONCATENATE(#REF!,"-",MUEBLES2612[[#This Row],[Edificio ]],"-",MUEBLES2612[[#This Row],[No. Del Área ]],"-",MUEBLES2612[[#This Row],[No. ]],"-",MUEBLES2612[[#This Row],[No. Con]],"-",MUEBLES2612[[#This Row],[No. de inventario]])</f>
        <v>#REF!</v>
      </c>
      <c r="B63" s="68" t="s">
        <v>4060</v>
      </c>
      <c r="C63" s="6" t="str">
        <f>VLOOKUP(MUEBLES2612[[#This Row],[Edificio ]],EDIFICIOS[],2,FALSE)</f>
        <v>PALACIO MUNICIPAL</v>
      </c>
      <c r="D63" s="342" t="str">
        <f>VLOOKUP(MUEBLES2612[[#This Row],[Edificio ]],EDIFICIOS[],3,FALSE)</f>
        <v>PALACIO MUNICIPAL, S/N, COLONIA CENTRO</v>
      </c>
      <c r="E63" s="56" t="s">
        <v>4289</v>
      </c>
      <c r="F63" s="68" t="str">
        <f>VLOOKUP(MUEBLES2612[[#This Row],[No. Del Área ]],AREAS[],2,FALSE)</f>
        <v>SEGURIDAD PÚBLICA Y TRÁNSITO MUNICIPAL</v>
      </c>
      <c r="G63" s="343" t="str">
        <f>VLOOKUP(MUEBLES2612[[#This Row],[No. Del Área ]],AREAS[],5,FALSE)</f>
        <v>LIC. MIGUEL ÁNGEL ALDANA  CANO</v>
      </c>
      <c r="H63" s="3">
        <v>166</v>
      </c>
      <c r="I63" s="343" t="str">
        <f>VLOOKUP(MUEBLES2612[[#This Row],[Núm. De nomina]],PERSONAL[],2,FALSE)</f>
        <v>C. JULIO CESAR MAYORGA LARRIETA</v>
      </c>
      <c r="J63" s="68" t="str">
        <f>VLOOKUP(MUEBLES2612[[#This Row],[Núm. De nomina]],PERSONAL[],3,FALSE)</f>
        <v>SUBDIRECTOR</v>
      </c>
      <c r="K63" s="390" t="s">
        <v>5947</v>
      </c>
      <c r="L63" s="3" t="s">
        <v>4692</v>
      </c>
      <c r="M63" s="370" t="str">
        <f>VLOOKUP(MUEBLES2612[[#This Row],[No. ]],BIENES[],2,FALSE)</f>
        <v>CHALECO  BALISTICO (ANTIBALAS)</v>
      </c>
      <c r="N63" s="116" t="s">
        <v>738</v>
      </c>
      <c r="O63" s="224" t="s">
        <v>4749</v>
      </c>
      <c r="P63" s="114" t="s">
        <v>105</v>
      </c>
      <c r="Q63" s="114">
        <v>226042</v>
      </c>
      <c r="R63" s="114" t="s">
        <v>105</v>
      </c>
      <c r="S63" s="117">
        <v>43560</v>
      </c>
      <c r="T63" s="118">
        <v>0</v>
      </c>
      <c r="U63" s="391"/>
    </row>
    <row r="64" spans="1:21" ht="102" x14ac:dyDescent="0.2">
      <c r="A64" s="68" t="e">
        <f>CONCATENATE(#REF!,"-",MUEBLES2612[[#This Row],[Edificio ]],"-",MUEBLES2612[[#This Row],[No. Del Área ]],"-",MUEBLES2612[[#This Row],[No. ]],"-",MUEBLES2612[[#This Row],[No. Con]],"-",MUEBLES2612[[#This Row],[No. de inventario]])</f>
        <v>#REF!</v>
      </c>
      <c r="B64" s="68" t="s">
        <v>4060</v>
      </c>
      <c r="C64" s="6" t="str">
        <f>VLOOKUP(MUEBLES2612[[#This Row],[Edificio ]],EDIFICIOS[],2,FALSE)</f>
        <v>PALACIO MUNICIPAL</v>
      </c>
      <c r="D64" s="342" t="str">
        <f>VLOOKUP(MUEBLES2612[[#This Row],[Edificio ]],EDIFICIOS[],3,FALSE)</f>
        <v>PALACIO MUNICIPAL, S/N, COLONIA CENTRO</v>
      </c>
      <c r="E64" s="56" t="s">
        <v>4289</v>
      </c>
      <c r="F64" s="68" t="str">
        <f>VLOOKUP(MUEBLES2612[[#This Row],[No. Del Área ]],AREAS[],2,FALSE)</f>
        <v>SEGURIDAD PÚBLICA Y TRÁNSITO MUNICIPAL</v>
      </c>
      <c r="G64" s="343" t="str">
        <f>VLOOKUP(MUEBLES2612[[#This Row],[No. Del Área ]],AREAS[],5,FALSE)</f>
        <v>LIC. MIGUEL ÁNGEL ALDANA  CANO</v>
      </c>
      <c r="H64" s="3">
        <v>166</v>
      </c>
      <c r="I64" s="343" t="str">
        <f>VLOOKUP(MUEBLES2612[[#This Row],[Núm. De nomina]],PERSONAL[],2,FALSE)</f>
        <v>C. JULIO CESAR MAYORGA LARRIETA</v>
      </c>
      <c r="J64" s="68" t="str">
        <f>VLOOKUP(MUEBLES2612[[#This Row],[Núm. De nomina]],PERSONAL[],3,FALSE)</f>
        <v>SUBDIRECTOR</v>
      </c>
      <c r="K64" s="390" t="s">
        <v>5947</v>
      </c>
      <c r="L64" s="3" t="s">
        <v>4693</v>
      </c>
      <c r="M64" s="370" t="str">
        <f>VLOOKUP(MUEBLES2612[[#This Row],[No. ]],BIENES[],2,FALSE)</f>
        <v>CHALECO  BALISTICO (ANTIBALAS)</v>
      </c>
      <c r="N64" s="116" t="s">
        <v>738</v>
      </c>
      <c r="O64" s="224" t="s">
        <v>4750</v>
      </c>
      <c r="P64" s="114" t="s">
        <v>105</v>
      </c>
      <c r="Q64" s="114">
        <v>226068</v>
      </c>
      <c r="R64" s="114" t="s">
        <v>105</v>
      </c>
      <c r="S64" s="117">
        <v>43560</v>
      </c>
      <c r="T64" s="118">
        <v>0</v>
      </c>
      <c r="U64" s="391"/>
    </row>
    <row r="65" spans="1:21" ht="102" x14ac:dyDescent="0.2">
      <c r="A65" s="68" t="e">
        <f>CONCATENATE(#REF!,"-",MUEBLES2612[[#This Row],[Edificio ]],"-",MUEBLES2612[[#This Row],[No. Del Área ]],"-",MUEBLES2612[[#This Row],[No. ]],"-",MUEBLES2612[[#This Row],[No. Con]],"-",MUEBLES2612[[#This Row],[No. de inventario]])</f>
        <v>#REF!</v>
      </c>
      <c r="B65" s="68" t="s">
        <v>4060</v>
      </c>
      <c r="C65" s="6" t="str">
        <f>VLOOKUP(MUEBLES2612[[#This Row],[Edificio ]],EDIFICIOS[],2,FALSE)</f>
        <v>PALACIO MUNICIPAL</v>
      </c>
      <c r="D65" s="342" t="str">
        <f>VLOOKUP(MUEBLES2612[[#This Row],[Edificio ]],EDIFICIOS[],3,FALSE)</f>
        <v>PALACIO MUNICIPAL, S/N, COLONIA CENTRO</v>
      </c>
      <c r="E65" s="56" t="s">
        <v>4289</v>
      </c>
      <c r="F65" s="68" t="str">
        <f>VLOOKUP(MUEBLES2612[[#This Row],[No. Del Área ]],AREAS[],2,FALSE)</f>
        <v>SEGURIDAD PÚBLICA Y TRÁNSITO MUNICIPAL</v>
      </c>
      <c r="G65" s="343" t="str">
        <f>VLOOKUP(MUEBLES2612[[#This Row],[No. Del Área ]],AREAS[],5,FALSE)</f>
        <v>LIC. MIGUEL ÁNGEL ALDANA  CANO</v>
      </c>
      <c r="H65" s="3">
        <v>166</v>
      </c>
      <c r="I65" s="343" t="str">
        <f>VLOOKUP(MUEBLES2612[[#This Row],[Núm. De nomina]],PERSONAL[],2,FALSE)</f>
        <v>C. JULIO CESAR MAYORGA LARRIETA</v>
      </c>
      <c r="J65" s="68" t="str">
        <f>VLOOKUP(MUEBLES2612[[#This Row],[Núm. De nomina]],PERSONAL[],3,FALSE)</f>
        <v>SUBDIRECTOR</v>
      </c>
      <c r="K65" s="390" t="s">
        <v>5947</v>
      </c>
      <c r="L65" s="3" t="s">
        <v>4694</v>
      </c>
      <c r="M65" s="370" t="str">
        <f>VLOOKUP(MUEBLES2612[[#This Row],[No. ]],BIENES[],2,FALSE)</f>
        <v>CHALECO  BALISTICO (ANTIBALAS)</v>
      </c>
      <c r="N65" s="116" t="s">
        <v>738</v>
      </c>
      <c r="O65" s="224" t="s">
        <v>4751</v>
      </c>
      <c r="P65" s="114" t="s">
        <v>105</v>
      </c>
      <c r="Q65" s="114">
        <v>226021</v>
      </c>
      <c r="R65" s="114" t="s">
        <v>105</v>
      </c>
      <c r="S65" s="117">
        <v>43560</v>
      </c>
      <c r="T65" s="118">
        <v>0</v>
      </c>
      <c r="U65" s="391"/>
    </row>
    <row r="66" spans="1:21" ht="102" x14ac:dyDescent="0.2">
      <c r="A66" s="68" t="e">
        <f>CONCATENATE(#REF!,"-",MUEBLES2612[[#This Row],[Edificio ]],"-",MUEBLES2612[[#This Row],[No. Del Área ]],"-",MUEBLES2612[[#This Row],[No. ]],"-",MUEBLES2612[[#This Row],[No. Con]],"-",MUEBLES2612[[#This Row],[No. de inventario]])</f>
        <v>#REF!</v>
      </c>
      <c r="B66" s="68" t="s">
        <v>4060</v>
      </c>
      <c r="C66" s="6" t="str">
        <f>VLOOKUP(MUEBLES2612[[#This Row],[Edificio ]],EDIFICIOS[],2,FALSE)</f>
        <v>PALACIO MUNICIPAL</v>
      </c>
      <c r="D66" s="342" t="str">
        <f>VLOOKUP(MUEBLES2612[[#This Row],[Edificio ]],EDIFICIOS[],3,FALSE)</f>
        <v>PALACIO MUNICIPAL, S/N, COLONIA CENTRO</v>
      </c>
      <c r="E66" s="56" t="s">
        <v>4289</v>
      </c>
      <c r="F66" s="68" t="str">
        <f>VLOOKUP(MUEBLES2612[[#This Row],[No. Del Área ]],AREAS[],2,FALSE)</f>
        <v>SEGURIDAD PÚBLICA Y TRÁNSITO MUNICIPAL</v>
      </c>
      <c r="G66" s="343" t="str">
        <f>VLOOKUP(MUEBLES2612[[#This Row],[No. Del Área ]],AREAS[],5,FALSE)</f>
        <v>LIC. MIGUEL ÁNGEL ALDANA  CANO</v>
      </c>
      <c r="H66" s="3">
        <v>166</v>
      </c>
      <c r="I66" s="343" t="str">
        <f>VLOOKUP(MUEBLES2612[[#This Row],[Núm. De nomina]],PERSONAL[],2,FALSE)</f>
        <v>C. JULIO CESAR MAYORGA LARRIETA</v>
      </c>
      <c r="J66" s="68" t="str">
        <f>VLOOKUP(MUEBLES2612[[#This Row],[Núm. De nomina]],PERSONAL[],3,FALSE)</f>
        <v>SUBDIRECTOR</v>
      </c>
      <c r="K66" s="390" t="s">
        <v>5947</v>
      </c>
      <c r="L66" s="3" t="s">
        <v>4695</v>
      </c>
      <c r="M66" s="370" t="str">
        <f>VLOOKUP(MUEBLES2612[[#This Row],[No. ]],BIENES[],2,FALSE)</f>
        <v>CHALECO  BALISTICO (ANTIBALAS)</v>
      </c>
      <c r="N66" s="116" t="s">
        <v>738</v>
      </c>
      <c r="O66" s="224" t="s">
        <v>4752</v>
      </c>
      <c r="P66" s="114" t="s">
        <v>105</v>
      </c>
      <c r="Q66" s="114">
        <v>221323</v>
      </c>
      <c r="R66" s="114" t="s">
        <v>105</v>
      </c>
      <c r="S66" s="117">
        <v>43560</v>
      </c>
      <c r="T66" s="118">
        <v>0</v>
      </c>
      <c r="U66" s="391"/>
    </row>
    <row r="67" spans="1:21" ht="102" x14ac:dyDescent="0.2">
      <c r="A67" s="68" t="e">
        <f>CONCATENATE(#REF!,"-",MUEBLES2612[[#This Row],[Edificio ]],"-",MUEBLES2612[[#This Row],[No. Del Área ]],"-",MUEBLES2612[[#This Row],[No. ]],"-",MUEBLES2612[[#This Row],[No. Con]],"-",MUEBLES2612[[#This Row],[No. de inventario]])</f>
        <v>#REF!</v>
      </c>
      <c r="B67" s="68" t="s">
        <v>4060</v>
      </c>
      <c r="C67" s="6" t="str">
        <f>VLOOKUP(MUEBLES2612[[#This Row],[Edificio ]],EDIFICIOS[],2,FALSE)</f>
        <v>PALACIO MUNICIPAL</v>
      </c>
      <c r="D67" s="342" t="str">
        <f>VLOOKUP(MUEBLES2612[[#This Row],[Edificio ]],EDIFICIOS[],3,FALSE)</f>
        <v>PALACIO MUNICIPAL, S/N, COLONIA CENTRO</v>
      </c>
      <c r="E67" s="56" t="s">
        <v>4289</v>
      </c>
      <c r="F67" s="68" t="str">
        <f>VLOOKUP(MUEBLES2612[[#This Row],[No. Del Área ]],AREAS[],2,FALSE)</f>
        <v>SEGURIDAD PÚBLICA Y TRÁNSITO MUNICIPAL</v>
      </c>
      <c r="G67" s="343" t="str">
        <f>VLOOKUP(MUEBLES2612[[#This Row],[No. Del Área ]],AREAS[],5,FALSE)</f>
        <v>LIC. MIGUEL ÁNGEL ALDANA  CANO</v>
      </c>
      <c r="H67" s="3">
        <v>166</v>
      </c>
      <c r="I67" s="343" t="str">
        <f>VLOOKUP(MUEBLES2612[[#This Row],[Núm. De nomina]],PERSONAL[],2,FALSE)</f>
        <v>C. JULIO CESAR MAYORGA LARRIETA</v>
      </c>
      <c r="J67" s="68" t="str">
        <f>VLOOKUP(MUEBLES2612[[#This Row],[Núm. De nomina]],PERSONAL[],3,FALSE)</f>
        <v>SUBDIRECTOR</v>
      </c>
      <c r="K67" s="390" t="s">
        <v>5947</v>
      </c>
      <c r="L67" s="3" t="s">
        <v>4696</v>
      </c>
      <c r="M67" s="370" t="str">
        <f>VLOOKUP(MUEBLES2612[[#This Row],[No. ]],BIENES[],2,FALSE)</f>
        <v>CHALECO  BALISTICO (ANTIBALAS)</v>
      </c>
      <c r="N67" s="116" t="s">
        <v>738</v>
      </c>
      <c r="O67" s="224" t="s">
        <v>4753</v>
      </c>
      <c r="P67" s="114" t="s">
        <v>105</v>
      </c>
      <c r="Q67" s="114">
        <v>221382</v>
      </c>
      <c r="R67" s="114" t="s">
        <v>105</v>
      </c>
      <c r="S67" s="117">
        <v>43560</v>
      </c>
      <c r="T67" s="118">
        <v>0</v>
      </c>
      <c r="U67" s="391"/>
    </row>
    <row r="68" spans="1:21" ht="102" x14ac:dyDescent="0.2">
      <c r="A68" s="68" t="e">
        <f>CONCATENATE(#REF!,"-",MUEBLES2612[[#This Row],[Edificio ]],"-",MUEBLES2612[[#This Row],[No. Del Área ]],"-",MUEBLES2612[[#This Row],[No. ]],"-",MUEBLES2612[[#This Row],[No. Con]],"-",MUEBLES2612[[#This Row],[No. de inventario]])</f>
        <v>#REF!</v>
      </c>
      <c r="B68" s="68" t="s">
        <v>4060</v>
      </c>
      <c r="C68" s="6" t="str">
        <f>VLOOKUP(MUEBLES2612[[#This Row],[Edificio ]],EDIFICIOS[],2,FALSE)</f>
        <v>PALACIO MUNICIPAL</v>
      </c>
      <c r="D68" s="342" t="str">
        <f>VLOOKUP(MUEBLES2612[[#This Row],[Edificio ]],EDIFICIOS[],3,FALSE)</f>
        <v>PALACIO MUNICIPAL, S/N, COLONIA CENTRO</v>
      </c>
      <c r="E68" s="56" t="s">
        <v>4289</v>
      </c>
      <c r="F68" s="68" t="str">
        <f>VLOOKUP(MUEBLES2612[[#This Row],[No. Del Área ]],AREAS[],2,FALSE)</f>
        <v>SEGURIDAD PÚBLICA Y TRÁNSITO MUNICIPAL</v>
      </c>
      <c r="G68" s="343" t="str">
        <f>VLOOKUP(MUEBLES2612[[#This Row],[No. Del Área ]],AREAS[],5,FALSE)</f>
        <v>LIC. MIGUEL ÁNGEL ALDANA  CANO</v>
      </c>
      <c r="H68" s="3">
        <v>166</v>
      </c>
      <c r="I68" s="343" t="str">
        <f>VLOOKUP(MUEBLES2612[[#This Row],[Núm. De nomina]],PERSONAL[],2,FALSE)</f>
        <v>C. JULIO CESAR MAYORGA LARRIETA</v>
      </c>
      <c r="J68" s="68" t="str">
        <f>VLOOKUP(MUEBLES2612[[#This Row],[Núm. De nomina]],PERSONAL[],3,FALSE)</f>
        <v>SUBDIRECTOR</v>
      </c>
      <c r="K68" s="390" t="s">
        <v>5947</v>
      </c>
      <c r="L68" s="3" t="s">
        <v>4697</v>
      </c>
      <c r="M68" s="370" t="str">
        <f>VLOOKUP(MUEBLES2612[[#This Row],[No. ]],BIENES[],2,FALSE)</f>
        <v>CHALECO  BALISTICO (ANTIBALAS)</v>
      </c>
      <c r="N68" s="116" t="s">
        <v>738</v>
      </c>
      <c r="O68" s="224" t="s">
        <v>4754</v>
      </c>
      <c r="P68" s="114" t="s">
        <v>105</v>
      </c>
      <c r="Q68" s="114">
        <v>226036</v>
      </c>
      <c r="R68" s="114" t="s">
        <v>105</v>
      </c>
      <c r="S68" s="117">
        <v>43560</v>
      </c>
      <c r="T68" s="118">
        <v>0</v>
      </c>
      <c r="U68" s="391"/>
    </row>
    <row r="69" spans="1:21" ht="102" x14ac:dyDescent="0.2">
      <c r="A69" s="68" t="e">
        <f>CONCATENATE(#REF!,"-",MUEBLES2612[[#This Row],[Edificio ]],"-",MUEBLES2612[[#This Row],[No. Del Área ]],"-",MUEBLES2612[[#This Row],[No. ]],"-",MUEBLES2612[[#This Row],[No. Con]],"-",MUEBLES2612[[#This Row],[No. de inventario]])</f>
        <v>#REF!</v>
      </c>
      <c r="B69" s="68" t="s">
        <v>4060</v>
      </c>
      <c r="C69" s="6" t="str">
        <f>VLOOKUP(MUEBLES2612[[#This Row],[Edificio ]],EDIFICIOS[],2,FALSE)</f>
        <v>PALACIO MUNICIPAL</v>
      </c>
      <c r="D69" s="342" t="str">
        <f>VLOOKUP(MUEBLES2612[[#This Row],[Edificio ]],EDIFICIOS[],3,FALSE)</f>
        <v>PALACIO MUNICIPAL, S/N, COLONIA CENTRO</v>
      </c>
      <c r="E69" s="56" t="s">
        <v>4289</v>
      </c>
      <c r="F69" s="68" t="str">
        <f>VLOOKUP(MUEBLES2612[[#This Row],[No. Del Área ]],AREAS[],2,FALSE)</f>
        <v>SEGURIDAD PÚBLICA Y TRÁNSITO MUNICIPAL</v>
      </c>
      <c r="G69" s="343" t="str">
        <f>VLOOKUP(MUEBLES2612[[#This Row],[No. Del Área ]],AREAS[],5,FALSE)</f>
        <v>LIC. MIGUEL ÁNGEL ALDANA  CANO</v>
      </c>
      <c r="H69" s="3">
        <v>166</v>
      </c>
      <c r="I69" s="343" t="str">
        <f>VLOOKUP(MUEBLES2612[[#This Row],[Núm. De nomina]],PERSONAL[],2,FALSE)</f>
        <v>C. JULIO CESAR MAYORGA LARRIETA</v>
      </c>
      <c r="J69" s="68" t="str">
        <f>VLOOKUP(MUEBLES2612[[#This Row],[Núm. De nomina]],PERSONAL[],3,FALSE)</f>
        <v>SUBDIRECTOR</v>
      </c>
      <c r="K69" s="390" t="s">
        <v>5947</v>
      </c>
      <c r="L69" s="3" t="s">
        <v>4698</v>
      </c>
      <c r="M69" s="370" t="str">
        <f>VLOOKUP(MUEBLES2612[[#This Row],[No. ]],BIENES[],2,FALSE)</f>
        <v>CHALECO  BALISTICO (ANTIBALAS)</v>
      </c>
      <c r="N69" s="116" t="s">
        <v>738</v>
      </c>
      <c r="O69" s="224" t="s">
        <v>4755</v>
      </c>
      <c r="P69" s="114" t="s">
        <v>105</v>
      </c>
      <c r="Q69" s="114">
        <v>221315</v>
      </c>
      <c r="R69" s="114" t="s">
        <v>105</v>
      </c>
      <c r="S69" s="117">
        <v>43560</v>
      </c>
      <c r="T69" s="118">
        <v>0</v>
      </c>
      <c r="U69" s="391"/>
    </row>
    <row r="70" spans="1:21" ht="102" x14ac:dyDescent="0.2">
      <c r="A70" s="68" t="e">
        <f>CONCATENATE(#REF!,"-",MUEBLES2612[[#This Row],[Edificio ]],"-",MUEBLES2612[[#This Row],[No. Del Área ]],"-",MUEBLES2612[[#This Row],[No. ]],"-",MUEBLES2612[[#This Row],[No. Con]],"-",MUEBLES2612[[#This Row],[No. de inventario]])</f>
        <v>#REF!</v>
      </c>
      <c r="B70" s="68" t="s">
        <v>4060</v>
      </c>
      <c r="C70" s="6" t="str">
        <f>VLOOKUP(MUEBLES2612[[#This Row],[Edificio ]],EDIFICIOS[],2,FALSE)</f>
        <v>PALACIO MUNICIPAL</v>
      </c>
      <c r="D70" s="342" t="str">
        <f>VLOOKUP(MUEBLES2612[[#This Row],[Edificio ]],EDIFICIOS[],3,FALSE)</f>
        <v>PALACIO MUNICIPAL, S/N, COLONIA CENTRO</v>
      </c>
      <c r="E70" s="56" t="s">
        <v>4289</v>
      </c>
      <c r="F70" s="68" t="str">
        <f>VLOOKUP(MUEBLES2612[[#This Row],[No. Del Área ]],AREAS[],2,FALSE)</f>
        <v>SEGURIDAD PÚBLICA Y TRÁNSITO MUNICIPAL</v>
      </c>
      <c r="G70" s="343" t="str">
        <f>VLOOKUP(MUEBLES2612[[#This Row],[No. Del Área ]],AREAS[],5,FALSE)</f>
        <v>LIC. MIGUEL ÁNGEL ALDANA  CANO</v>
      </c>
      <c r="H70" s="3">
        <v>166</v>
      </c>
      <c r="I70" s="343" t="str">
        <f>VLOOKUP(MUEBLES2612[[#This Row],[Núm. De nomina]],PERSONAL[],2,FALSE)</f>
        <v>C. JULIO CESAR MAYORGA LARRIETA</v>
      </c>
      <c r="J70" s="68" t="str">
        <f>VLOOKUP(MUEBLES2612[[#This Row],[Núm. De nomina]],PERSONAL[],3,FALSE)</f>
        <v>SUBDIRECTOR</v>
      </c>
      <c r="K70" s="390" t="s">
        <v>5947</v>
      </c>
      <c r="L70" s="3" t="s">
        <v>4699</v>
      </c>
      <c r="M70" s="370" t="str">
        <f>VLOOKUP(MUEBLES2612[[#This Row],[No. ]],BIENES[],2,FALSE)</f>
        <v>CHALECO  BALISTICO (ANTIBALAS)</v>
      </c>
      <c r="N70" s="116" t="s">
        <v>738</v>
      </c>
      <c r="O70" s="224" t="s">
        <v>4756</v>
      </c>
      <c r="P70" s="114" t="s">
        <v>105</v>
      </c>
      <c r="Q70" s="114">
        <v>221363</v>
      </c>
      <c r="R70" s="114" t="s">
        <v>105</v>
      </c>
      <c r="S70" s="117">
        <v>43560</v>
      </c>
      <c r="T70" s="118">
        <v>0</v>
      </c>
      <c r="U70" s="391"/>
    </row>
    <row r="71" spans="1:21" ht="102" x14ac:dyDescent="0.2">
      <c r="A71" s="68" t="e">
        <f>CONCATENATE(#REF!,"-",MUEBLES2612[[#This Row],[Edificio ]],"-",MUEBLES2612[[#This Row],[No. Del Área ]],"-",MUEBLES2612[[#This Row],[No. ]],"-",MUEBLES2612[[#This Row],[No. Con]],"-",MUEBLES2612[[#This Row],[No. de inventario]])</f>
        <v>#REF!</v>
      </c>
      <c r="B71" s="68" t="s">
        <v>4060</v>
      </c>
      <c r="C71" s="6" t="str">
        <f>VLOOKUP(MUEBLES2612[[#This Row],[Edificio ]],EDIFICIOS[],2,FALSE)</f>
        <v>PALACIO MUNICIPAL</v>
      </c>
      <c r="D71" s="342" t="str">
        <f>VLOOKUP(MUEBLES2612[[#This Row],[Edificio ]],EDIFICIOS[],3,FALSE)</f>
        <v>PALACIO MUNICIPAL, S/N, COLONIA CENTRO</v>
      </c>
      <c r="E71" s="56" t="s">
        <v>4289</v>
      </c>
      <c r="F71" s="68" t="str">
        <f>VLOOKUP(MUEBLES2612[[#This Row],[No. Del Área ]],AREAS[],2,FALSE)</f>
        <v>SEGURIDAD PÚBLICA Y TRÁNSITO MUNICIPAL</v>
      </c>
      <c r="G71" s="343" t="str">
        <f>VLOOKUP(MUEBLES2612[[#This Row],[No. Del Área ]],AREAS[],5,FALSE)</f>
        <v>LIC. MIGUEL ÁNGEL ALDANA  CANO</v>
      </c>
      <c r="H71" s="3">
        <v>166</v>
      </c>
      <c r="I71" s="343" t="str">
        <f>VLOOKUP(MUEBLES2612[[#This Row],[Núm. De nomina]],PERSONAL[],2,FALSE)</f>
        <v>C. JULIO CESAR MAYORGA LARRIETA</v>
      </c>
      <c r="J71" s="68" t="str">
        <f>VLOOKUP(MUEBLES2612[[#This Row],[Núm. De nomina]],PERSONAL[],3,FALSE)</f>
        <v>SUBDIRECTOR</v>
      </c>
      <c r="K71" s="390" t="s">
        <v>5947</v>
      </c>
      <c r="L71" s="3" t="s">
        <v>4700</v>
      </c>
      <c r="M71" s="370" t="str">
        <f>VLOOKUP(MUEBLES2612[[#This Row],[No. ]],BIENES[],2,FALSE)</f>
        <v>CHALECO  BALISTICO (ANTIBALAS)</v>
      </c>
      <c r="N71" s="116" t="s">
        <v>738</v>
      </c>
      <c r="O71" s="224" t="s">
        <v>4757</v>
      </c>
      <c r="P71" s="114" t="s">
        <v>105</v>
      </c>
      <c r="Q71" s="114">
        <v>223792</v>
      </c>
      <c r="R71" s="114" t="s">
        <v>105</v>
      </c>
      <c r="S71" s="117">
        <v>43560</v>
      </c>
      <c r="T71" s="118">
        <v>0</v>
      </c>
      <c r="U71" s="391"/>
    </row>
    <row r="72" spans="1:21" ht="102" x14ac:dyDescent="0.2">
      <c r="A72" s="68" t="e">
        <f>CONCATENATE(#REF!,"-",MUEBLES2612[[#This Row],[Edificio ]],"-",MUEBLES2612[[#This Row],[No. Del Área ]],"-",MUEBLES2612[[#This Row],[No. ]],"-",MUEBLES2612[[#This Row],[No. Con]],"-",MUEBLES2612[[#This Row],[No. de inventario]])</f>
        <v>#REF!</v>
      </c>
      <c r="B72" s="68" t="s">
        <v>4060</v>
      </c>
      <c r="C72" s="6" t="str">
        <f>VLOOKUP(MUEBLES2612[[#This Row],[Edificio ]],EDIFICIOS[],2,FALSE)</f>
        <v>PALACIO MUNICIPAL</v>
      </c>
      <c r="D72" s="342" t="str">
        <f>VLOOKUP(MUEBLES2612[[#This Row],[Edificio ]],EDIFICIOS[],3,FALSE)</f>
        <v>PALACIO MUNICIPAL, S/N, COLONIA CENTRO</v>
      </c>
      <c r="E72" s="56" t="s">
        <v>4289</v>
      </c>
      <c r="F72" s="68" t="str">
        <f>VLOOKUP(MUEBLES2612[[#This Row],[No. Del Área ]],AREAS[],2,FALSE)</f>
        <v>SEGURIDAD PÚBLICA Y TRÁNSITO MUNICIPAL</v>
      </c>
      <c r="G72" s="343" t="str">
        <f>VLOOKUP(MUEBLES2612[[#This Row],[No. Del Área ]],AREAS[],5,FALSE)</f>
        <v>LIC. MIGUEL ÁNGEL ALDANA  CANO</v>
      </c>
      <c r="H72" s="3">
        <v>166</v>
      </c>
      <c r="I72" s="343" t="str">
        <f>VLOOKUP(MUEBLES2612[[#This Row],[Núm. De nomina]],PERSONAL[],2,FALSE)</f>
        <v>C. JULIO CESAR MAYORGA LARRIETA</v>
      </c>
      <c r="J72" s="68" t="str">
        <f>VLOOKUP(MUEBLES2612[[#This Row],[Núm. De nomina]],PERSONAL[],3,FALSE)</f>
        <v>SUBDIRECTOR</v>
      </c>
      <c r="K72" s="390" t="s">
        <v>5947</v>
      </c>
      <c r="L72" s="3" t="s">
        <v>4701</v>
      </c>
      <c r="M72" s="370" t="str">
        <f>VLOOKUP(MUEBLES2612[[#This Row],[No. ]],BIENES[],2,FALSE)</f>
        <v>CHALECO  BALISTICO (ANTIBALAS)</v>
      </c>
      <c r="N72" s="116" t="s">
        <v>738</v>
      </c>
      <c r="O72" s="224" t="s">
        <v>4758</v>
      </c>
      <c r="P72" s="114" t="s">
        <v>105</v>
      </c>
      <c r="Q72" s="114">
        <v>221312</v>
      </c>
      <c r="R72" s="114" t="s">
        <v>105</v>
      </c>
      <c r="S72" s="117">
        <v>43560</v>
      </c>
      <c r="T72" s="118">
        <v>0</v>
      </c>
      <c r="U72" s="391"/>
    </row>
    <row r="73" spans="1:21" ht="102" x14ac:dyDescent="0.2">
      <c r="A73" s="68" t="e">
        <f>CONCATENATE(#REF!,"-",MUEBLES2612[[#This Row],[Edificio ]],"-",MUEBLES2612[[#This Row],[No. Del Área ]],"-",MUEBLES2612[[#This Row],[No. ]],"-",MUEBLES2612[[#This Row],[No. Con]],"-",MUEBLES2612[[#This Row],[No. de inventario]])</f>
        <v>#REF!</v>
      </c>
      <c r="B73" s="68" t="s">
        <v>4060</v>
      </c>
      <c r="C73" s="6" t="str">
        <f>VLOOKUP(MUEBLES2612[[#This Row],[Edificio ]],EDIFICIOS[],2,FALSE)</f>
        <v>PALACIO MUNICIPAL</v>
      </c>
      <c r="D73" s="342" t="str">
        <f>VLOOKUP(MUEBLES2612[[#This Row],[Edificio ]],EDIFICIOS[],3,FALSE)</f>
        <v>PALACIO MUNICIPAL, S/N, COLONIA CENTRO</v>
      </c>
      <c r="E73" s="56" t="s">
        <v>4289</v>
      </c>
      <c r="F73" s="68" t="str">
        <f>VLOOKUP(MUEBLES2612[[#This Row],[No. Del Área ]],AREAS[],2,FALSE)</f>
        <v>SEGURIDAD PÚBLICA Y TRÁNSITO MUNICIPAL</v>
      </c>
      <c r="G73" s="343" t="str">
        <f>VLOOKUP(MUEBLES2612[[#This Row],[No. Del Área ]],AREAS[],5,FALSE)</f>
        <v>LIC. MIGUEL ÁNGEL ALDANA  CANO</v>
      </c>
      <c r="H73" s="3">
        <v>166</v>
      </c>
      <c r="I73" s="343" t="str">
        <f>VLOOKUP(MUEBLES2612[[#This Row],[Núm. De nomina]],PERSONAL[],2,FALSE)</f>
        <v>C. JULIO CESAR MAYORGA LARRIETA</v>
      </c>
      <c r="J73" s="68" t="str">
        <f>VLOOKUP(MUEBLES2612[[#This Row],[Núm. De nomina]],PERSONAL[],3,FALSE)</f>
        <v>SUBDIRECTOR</v>
      </c>
      <c r="K73" s="390" t="s">
        <v>5947</v>
      </c>
      <c r="L73" s="3" t="s">
        <v>4702</v>
      </c>
      <c r="M73" s="370" t="str">
        <f>VLOOKUP(MUEBLES2612[[#This Row],[No. ]],BIENES[],2,FALSE)</f>
        <v>CHALECO  BALISTICO (ANTIBALAS)</v>
      </c>
      <c r="N73" s="116" t="s">
        <v>738</v>
      </c>
      <c r="O73" s="224" t="s">
        <v>4759</v>
      </c>
      <c r="P73" s="114" t="s">
        <v>105</v>
      </c>
      <c r="Q73" s="114">
        <v>221484</v>
      </c>
      <c r="R73" s="114" t="s">
        <v>105</v>
      </c>
      <c r="S73" s="117">
        <v>43560</v>
      </c>
      <c r="T73" s="118">
        <v>0</v>
      </c>
      <c r="U73" s="391"/>
    </row>
    <row r="74" spans="1:21" ht="102" x14ac:dyDescent="0.2">
      <c r="A74" s="68" t="e">
        <f>CONCATENATE(#REF!,"-",MUEBLES2612[[#This Row],[Edificio ]],"-",MUEBLES2612[[#This Row],[No. Del Área ]],"-",MUEBLES2612[[#This Row],[No. ]],"-",MUEBLES2612[[#This Row],[No. Con]],"-",MUEBLES2612[[#This Row],[No. de inventario]])</f>
        <v>#REF!</v>
      </c>
      <c r="B74" s="68" t="s">
        <v>4060</v>
      </c>
      <c r="C74" s="6" t="str">
        <f>VLOOKUP(MUEBLES2612[[#This Row],[Edificio ]],EDIFICIOS[],2,FALSE)</f>
        <v>PALACIO MUNICIPAL</v>
      </c>
      <c r="D74" s="342" t="str">
        <f>VLOOKUP(MUEBLES2612[[#This Row],[Edificio ]],EDIFICIOS[],3,FALSE)</f>
        <v>PALACIO MUNICIPAL, S/N, COLONIA CENTRO</v>
      </c>
      <c r="E74" s="56" t="s">
        <v>4289</v>
      </c>
      <c r="F74" s="68" t="str">
        <f>VLOOKUP(MUEBLES2612[[#This Row],[No. Del Área ]],AREAS[],2,FALSE)</f>
        <v>SEGURIDAD PÚBLICA Y TRÁNSITO MUNICIPAL</v>
      </c>
      <c r="G74" s="343" t="str">
        <f>VLOOKUP(MUEBLES2612[[#This Row],[No. Del Área ]],AREAS[],5,FALSE)</f>
        <v>LIC. MIGUEL ÁNGEL ALDANA  CANO</v>
      </c>
      <c r="H74" s="3">
        <v>166</v>
      </c>
      <c r="I74" s="343" t="str">
        <f>VLOOKUP(MUEBLES2612[[#This Row],[Núm. De nomina]],PERSONAL[],2,FALSE)</f>
        <v>C. JULIO CESAR MAYORGA LARRIETA</v>
      </c>
      <c r="J74" s="68" t="str">
        <f>VLOOKUP(MUEBLES2612[[#This Row],[Núm. De nomina]],PERSONAL[],3,FALSE)</f>
        <v>SUBDIRECTOR</v>
      </c>
      <c r="K74" s="390" t="s">
        <v>5947</v>
      </c>
      <c r="L74" s="3" t="s">
        <v>4703</v>
      </c>
      <c r="M74" s="370" t="str">
        <f>VLOOKUP(MUEBLES2612[[#This Row],[No. ]],BIENES[],2,FALSE)</f>
        <v>CHALECO  BALISTICO (ANTIBALAS)</v>
      </c>
      <c r="N74" s="116" t="s">
        <v>738</v>
      </c>
      <c r="O74" s="224" t="s">
        <v>4760</v>
      </c>
      <c r="P74" s="114" t="s">
        <v>105</v>
      </c>
      <c r="Q74" s="114">
        <v>221476</v>
      </c>
      <c r="R74" s="114" t="s">
        <v>105</v>
      </c>
      <c r="S74" s="117">
        <v>43560</v>
      </c>
      <c r="T74" s="118">
        <v>0</v>
      </c>
      <c r="U74" s="391"/>
    </row>
    <row r="75" spans="1:21" ht="102" x14ac:dyDescent="0.2">
      <c r="A75" s="68" t="e">
        <f>CONCATENATE(#REF!,"-",MUEBLES2612[[#This Row],[Edificio ]],"-",MUEBLES2612[[#This Row],[No. Del Área ]],"-",MUEBLES2612[[#This Row],[No. ]],"-",MUEBLES2612[[#This Row],[No. Con]],"-",MUEBLES2612[[#This Row],[No. de inventario]])</f>
        <v>#REF!</v>
      </c>
      <c r="B75" s="68" t="s">
        <v>4060</v>
      </c>
      <c r="C75" s="6" t="str">
        <f>VLOOKUP(MUEBLES2612[[#This Row],[Edificio ]],EDIFICIOS[],2,FALSE)</f>
        <v>PALACIO MUNICIPAL</v>
      </c>
      <c r="D75" s="342" t="str">
        <f>VLOOKUP(MUEBLES2612[[#This Row],[Edificio ]],EDIFICIOS[],3,FALSE)</f>
        <v>PALACIO MUNICIPAL, S/N, COLONIA CENTRO</v>
      </c>
      <c r="E75" s="56" t="s">
        <v>4289</v>
      </c>
      <c r="F75" s="68" t="str">
        <f>VLOOKUP(MUEBLES2612[[#This Row],[No. Del Área ]],AREAS[],2,FALSE)</f>
        <v>SEGURIDAD PÚBLICA Y TRÁNSITO MUNICIPAL</v>
      </c>
      <c r="G75" s="343" t="str">
        <f>VLOOKUP(MUEBLES2612[[#This Row],[No. Del Área ]],AREAS[],5,FALSE)</f>
        <v>LIC. MIGUEL ÁNGEL ALDANA  CANO</v>
      </c>
      <c r="H75" s="3">
        <v>166</v>
      </c>
      <c r="I75" s="343" t="str">
        <f>VLOOKUP(MUEBLES2612[[#This Row],[Núm. De nomina]],PERSONAL[],2,FALSE)</f>
        <v>C. JULIO CESAR MAYORGA LARRIETA</v>
      </c>
      <c r="J75" s="68" t="str">
        <f>VLOOKUP(MUEBLES2612[[#This Row],[Núm. De nomina]],PERSONAL[],3,FALSE)</f>
        <v>SUBDIRECTOR</v>
      </c>
      <c r="K75" s="390" t="s">
        <v>5947</v>
      </c>
      <c r="L75" s="3" t="s">
        <v>4704</v>
      </c>
      <c r="M75" s="370" t="str">
        <f>VLOOKUP(MUEBLES2612[[#This Row],[No. ]],BIENES[],2,FALSE)</f>
        <v>CHALECO  BALISTICO (ANTIBALAS)</v>
      </c>
      <c r="N75" s="116" t="s">
        <v>738</v>
      </c>
      <c r="O75" s="224" t="s">
        <v>4761</v>
      </c>
      <c r="P75" s="114" t="s">
        <v>105</v>
      </c>
      <c r="Q75" s="114">
        <v>221480</v>
      </c>
      <c r="R75" s="114" t="s">
        <v>105</v>
      </c>
      <c r="S75" s="117">
        <v>43560</v>
      </c>
      <c r="T75" s="118">
        <v>0</v>
      </c>
      <c r="U75" s="391"/>
    </row>
    <row r="76" spans="1:21" ht="102" x14ac:dyDescent="0.2">
      <c r="A76" s="68" t="e">
        <f>CONCATENATE(#REF!,"-",MUEBLES2612[[#This Row],[Edificio ]],"-",MUEBLES2612[[#This Row],[No. Del Área ]],"-",MUEBLES2612[[#This Row],[No. ]],"-",MUEBLES2612[[#This Row],[No. Con]],"-",MUEBLES2612[[#This Row],[No. de inventario]])</f>
        <v>#REF!</v>
      </c>
      <c r="B76" s="68" t="s">
        <v>4060</v>
      </c>
      <c r="C76" s="6" t="str">
        <f>VLOOKUP(MUEBLES2612[[#This Row],[Edificio ]],EDIFICIOS[],2,FALSE)</f>
        <v>PALACIO MUNICIPAL</v>
      </c>
      <c r="D76" s="342" t="str">
        <f>VLOOKUP(MUEBLES2612[[#This Row],[Edificio ]],EDIFICIOS[],3,FALSE)</f>
        <v>PALACIO MUNICIPAL, S/N, COLONIA CENTRO</v>
      </c>
      <c r="E76" s="56" t="s">
        <v>4289</v>
      </c>
      <c r="F76" s="68" t="str">
        <f>VLOOKUP(MUEBLES2612[[#This Row],[No. Del Área ]],AREAS[],2,FALSE)</f>
        <v>SEGURIDAD PÚBLICA Y TRÁNSITO MUNICIPAL</v>
      </c>
      <c r="G76" s="343" t="str">
        <f>VLOOKUP(MUEBLES2612[[#This Row],[No. Del Área ]],AREAS[],5,FALSE)</f>
        <v>LIC. MIGUEL ÁNGEL ALDANA  CANO</v>
      </c>
      <c r="H76" s="3">
        <v>166</v>
      </c>
      <c r="I76" s="343" t="str">
        <f>VLOOKUP(MUEBLES2612[[#This Row],[Núm. De nomina]],PERSONAL[],2,FALSE)</f>
        <v>C. JULIO CESAR MAYORGA LARRIETA</v>
      </c>
      <c r="J76" s="68" t="str">
        <f>VLOOKUP(MUEBLES2612[[#This Row],[Núm. De nomina]],PERSONAL[],3,FALSE)</f>
        <v>SUBDIRECTOR</v>
      </c>
      <c r="K76" s="390" t="s">
        <v>5947</v>
      </c>
      <c r="L76" s="3" t="s">
        <v>4705</v>
      </c>
      <c r="M76" s="370" t="str">
        <f>VLOOKUP(MUEBLES2612[[#This Row],[No. ]],BIENES[],2,FALSE)</f>
        <v>CHALECO  BALISTICO (ANTIBALAS)</v>
      </c>
      <c r="N76" s="116" t="s">
        <v>738</v>
      </c>
      <c r="O76" s="224" t="s">
        <v>4762</v>
      </c>
      <c r="P76" s="114" t="s">
        <v>105</v>
      </c>
      <c r="Q76" s="114">
        <v>221404</v>
      </c>
      <c r="R76" s="114" t="s">
        <v>105</v>
      </c>
      <c r="S76" s="117">
        <v>43560</v>
      </c>
      <c r="T76" s="118">
        <v>0</v>
      </c>
      <c r="U76" s="391"/>
    </row>
    <row r="77" spans="1:21" ht="102" x14ac:dyDescent="0.2">
      <c r="A77" s="68" t="e">
        <f>CONCATENATE(#REF!,"-",MUEBLES2612[[#This Row],[Edificio ]],"-",MUEBLES2612[[#This Row],[No. Del Área ]],"-",MUEBLES2612[[#This Row],[No. ]],"-",MUEBLES2612[[#This Row],[No. Con]],"-",MUEBLES2612[[#This Row],[No. de inventario]])</f>
        <v>#REF!</v>
      </c>
      <c r="B77" s="68" t="s">
        <v>4060</v>
      </c>
      <c r="C77" s="6" t="str">
        <f>VLOOKUP(MUEBLES2612[[#This Row],[Edificio ]],EDIFICIOS[],2,FALSE)</f>
        <v>PALACIO MUNICIPAL</v>
      </c>
      <c r="D77" s="342" t="str">
        <f>VLOOKUP(MUEBLES2612[[#This Row],[Edificio ]],EDIFICIOS[],3,FALSE)</f>
        <v>PALACIO MUNICIPAL, S/N, COLONIA CENTRO</v>
      </c>
      <c r="E77" s="56" t="s">
        <v>4289</v>
      </c>
      <c r="F77" s="68" t="str">
        <f>VLOOKUP(MUEBLES2612[[#This Row],[No. Del Área ]],AREAS[],2,FALSE)</f>
        <v>SEGURIDAD PÚBLICA Y TRÁNSITO MUNICIPAL</v>
      </c>
      <c r="G77" s="343" t="str">
        <f>VLOOKUP(MUEBLES2612[[#This Row],[No. Del Área ]],AREAS[],5,FALSE)</f>
        <v>LIC. MIGUEL ÁNGEL ALDANA  CANO</v>
      </c>
      <c r="H77" s="3">
        <v>166</v>
      </c>
      <c r="I77" s="343" t="str">
        <f>VLOOKUP(MUEBLES2612[[#This Row],[Núm. De nomina]],PERSONAL[],2,FALSE)</f>
        <v>C. JULIO CESAR MAYORGA LARRIETA</v>
      </c>
      <c r="J77" s="68" t="str">
        <f>VLOOKUP(MUEBLES2612[[#This Row],[Núm. De nomina]],PERSONAL[],3,FALSE)</f>
        <v>SUBDIRECTOR</v>
      </c>
      <c r="K77" s="390" t="s">
        <v>5947</v>
      </c>
      <c r="L77" s="3" t="s">
        <v>4706</v>
      </c>
      <c r="M77" s="370" t="str">
        <f>VLOOKUP(MUEBLES2612[[#This Row],[No. ]],BIENES[],2,FALSE)</f>
        <v>CHALECO  BALISTICO (ANTIBALAS)</v>
      </c>
      <c r="N77" s="116" t="s">
        <v>1353</v>
      </c>
      <c r="O77" s="224" t="s">
        <v>4763</v>
      </c>
      <c r="P77" s="114" t="s">
        <v>105</v>
      </c>
      <c r="Q77" s="114">
        <v>221468</v>
      </c>
      <c r="R77" s="114" t="s">
        <v>105</v>
      </c>
      <c r="S77" s="117">
        <v>43560</v>
      </c>
      <c r="T77" s="118">
        <v>0</v>
      </c>
      <c r="U77" s="116" t="s">
        <v>1353</v>
      </c>
    </row>
    <row r="78" spans="1:21" ht="102" x14ac:dyDescent="0.2">
      <c r="A78" s="68" t="e">
        <f>CONCATENATE(#REF!,"-",MUEBLES2612[[#This Row],[Edificio ]],"-",MUEBLES2612[[#This Row],[No. Del Área ]],"-",MUEBLES2612[[#This Row],[No. ]],"-",MUEBLES2612[[#This Row],[No. Con]],"-",MUEBLES2612[[#This Row],[No. de inventario]])</f>
        <v>#REF!</v>
      </c>
      <c r="B78" s="68" t="s">
        <v>4060</v>
      </c>
      <c r="C78" s="6" t="str">
        <f>VLOOKUP(MUEBLES2612[[#This Row],[Edificio ]],EDIFICIOS[],2,FALSE)</f>
        <v>PALACIO MUNICIPAL</v>
      </c>
      <c r="D78" s="342" t="str">
        <f>VLOOKUP(MUEBLES2612[[#This Row],[Edificio ]],EDIFICIOS[],3,FALSE)</f>
        <v>PALACIO MUNICIPAL, S/N, COLONIA CENTRO</v>
      </c>
      <c r="E78" s="56" t="s">
        <v>4289</v>
      </c>
      <c r="F78" s="68" t="str">
        <f>VLOOKUP(MUEBLES2612[[#This Row],[No. Del Área ]],AREAS[],2,FALSE)</f>
        <v>SEGURIDAD PÚBLICA Y TRÁNSITO MUNICIPAL</v>
      </c>
      <c r="G78" s="343" t="str">
        <f>VLOOKUP(MUEBLES2612[[#This Row],[No. Del Área ]],AREAS[],5,FALSE)</f>
        <v>LIC. MIGUEL ÁNGEL ALDANA  CANO</v>
      </c>
      <c r="H78" s="3">
        <v>166</v>
      </c>
      <c r="I78" s="343" t="str">
        <f>VLOOKUP(MUEBLES2612[[#This Row],[Núm. De nomina]],PERSONAL[],2,FALSE)</f>
        <v>C. JULIO CESAR MAYORGA LARRIETA</v>
      </c>
      <c r="J78" s="68" t="str">
        <f>VLOOKUP(MUEBLES2612[[#This Row],[Núm. De nomina]],PERSONAL[],3,FALSE)</f>
        <v>SUBDIRECTOR</v>
      </c>
      <c r="K78" s="390" t="s">
        <v>5959</v>
      </c>
      <c r="L78" s="3" t="s">
        <v>4692</v>
      </c>
      <c r="M78" s="370" t="str">
        <f>VLOOKUP(MUEBLES2612[[#This Row],[No. ]],BIENES[],2,FALSE)</f>
        <v xml:space="preserve">PLACA BALISTICA </v>
      </c>
      <c r="N78" s="116" t="s">
        <v>1351</v>
      </c>
      <c r="O78" s="224" t="s">
        <v>4764</v>
      </c>
      <c r="P78" s="114" t="s">
        <v>105</v>
      </c>
      <c r="Q78" s="114">
        <v>384</v>
      </c>
      <c r="R78" s="114" t="s">
        <v>105</v>
      </c>
      <c r="S78" s="117">
        <v>43560</v>
      </c>
      <c r="T78" s="118">
        <v>0</v>
      </c>
      <c r="U78" s="391"/>
    </row>
    <row r="79" spans="1:21" ht="102" x14ac:dyDescent="0.2">
      <c r="A79" s="68" t="e">
        <f>CONCATENATE(#REF!,"-",MUEBLES2612[[#This Row],[Edificio ]],"-",MUEBLES2612[[#This Row],[No. Del Área ]],"-",MUEBLES2612[[#This Row],[No. ]],"-",MUEBLES2612[[#This Row],[No. Con]],"-",MUEBLES2612[[#This Row],[No. de inventario]])</f>
        <v>#REF!</v>
      </c>
      <c r="B79" s="68" t="s">
        <v>4060</v>
      </c>
      <c r="C79" s="6" t="str">
        <f>VLOOKUP(MUEBLES2612[[#This Row],[Edificio ]],EDIFICIOS[],2,FALSE)</f>
        <v>PALACIO MUNICIPAL</v>
      </c>
      <c r="D79" s="342" t="str">
        <f>VLOOKUP(MUEBLES2612[[#This Row],[Edificio ]],EDIFICIOS[],3,FALSE)</f>
        <v>PALACIO MUNICIPAL, S/N, COLONIA CENTRO</v>
      </c>
      <c r="E79" s="56" t="s">
        <v>4289</v>
      </c>
      <c r="F79" s="68" t="str">
        <f>VLOOKUP(MUEBLES2612[[#This Row],[No. Del Área ]],AREAS[],2,FALSE)</f>
        <v>SEGURIDAD PÚBLICA Y TRÁNSITO MUNICIPAL</v>
      </c>
      <c r="G79" s="343" t="str">
        <f>VLOOKUP(MUEBLES2612[[#This Row],[No. Del Área ]],AREAS[],5,FALSE)</f>
        <v>LIC. MIGUEL ÁNGEL ALDANA  CANO</v>
      </c>
      <c r="H79" s="3">
        <v>166</v>
      </c>
      <c r="I79" s="343" t="str">
        <f>VLOOKUP(MUEBLES2612[[#This Row],[Núm. De nomina]],PERSONAL[],2,FALSE)</f>
        <v>C. JULIO CESAR MAYORGA LARRIETA</v>
      </c>
      <c r="J79" s="68" t="str">
        <f>VLOOKUP(MUEBLES2612[[#This Row],[Núm. De nomina]],PERSONAL[],3,FALSE)</f>
        <v>SUBDIRECTOR</v>
      </c>
      <c r="K79" s="390" t="s">
        <v>5959</v>
      </c>
      <c r="L79" s="3" t="s">
        <v>4693</v>
      </c>
      <c r="M79" s="370" t="str">
        <f>VLOOKUP(MUEBLES2612[[#This Row],[No. ]],BIENES[],2,FALSE)</f>
        <v xml:space="preserve">PLACA BALISTICA </v>
      </c>
      <c r="N79" s="116" t="s">
        <v>1351</v>
      </c>
      <c r="O79" s="224" t="s">
        <v>4765</v>
      </c>
      <c r="P79" s="114" t="s">
        <v>105</v>
      </c>
      <c r="Q79" s="114">
        <v>387</v>
      </c>
      <c r="R79" s="114" t="s">
        <v>105</v>
      </c>
      <c r="S79" s="117">
        <v>43560</v>
      </c>
      <c r="T79" s="118">
        <v>0</v>
      </c>
      <c r="U79" s="391"/>
    </row>
    <row r="80" spans="1:21" ht="102" x14ac:dyDescent="0.2">
      <c r="A80" s="68" t="e">
        <f>CONCATENATE(#REF!,"-",MUEBLES2612[[#This Row],[Edificio ]],"-",MUEBLES2612[[#This Row],[No. Del Área ]],"-",MUEBLES2612[[#This Row],[No. ]],"-",MUEBLES2612[[#This Row],[No. Con]],"-",MUEBLES2612[[#This Row],[No. de inventario]])</f>
        <v>#REF!</v>
      </c>
      <c r="B80" s="68" t="s">
        <v>4060</v>
      </c>
      <c r="C80" s="6" t="str">
        <f>VLOOKUP(MUEBLES2612[[#This Row],[Edificio ]],EDIFICIOS[],2,FALSE)</f>
        <v>PALACIO MUNICIPAL</v>
      </c>
      <c r="D80" s="342" t="str">
        <f>VLOOKUP(MUEBLES2612[[#This Row],[Edificio ]],EDIFICIOS[],3,FALSE)</f>
        <v>PALACIO MUNICIPAL, S/N, COLONIA CENTRO</v>
      </c>
      <c r="E80" s="56" t="s">
        <v>4289</v>
      </c>
      <c r="F80" s="68" t="str">
        <f>VLOOKUP(MUEBLES2612[[#This Row],[No. Del Área ]],AREAS[],2,FALSE)</f>
        <v>SEGURIDAD PÚBLICA Y TRÁNSITO MUNICIPAL</v>
      </c>
      <c r="G80" s="343" t="str">
        <f>VLOOKUP(MUEBLES2612[[#This Row],[No. Del Área ]],AREAS[],5,FALSE)</f>
        <v>LIC. MIGUEL ÁNGEL ALDANA  CANO</v>
      </c>
      <c r="H80" s="3">
        <v>166</v>
      </c>
      <c r="I80" s="343" t="str">
        <f>VLOOKUP(MUEBLES2612[[#This Row],[Núm. De nomina]],PERSONAL[],2,FALSE)</f>
        <v>C. JULIO CESAR MAYORGA LARRIETA</v>
      </c>
      <c r="J80" s="68" t="str">
        <f>VLOOKUP(MUEBLES2612[[#This Row],[Núm. De nomina]],PERSONAL[],3,FALSE)</f>
        <v>SUBDIRECTOR</v>
      </c>
      <c r="K80" s="390" t="s">
        <v>5959</v>
      </c>
      <c r="L80" s="3" t="s">
        <v>4694</v>
      </c>
      <c r="M80" s="370" t="str">
        <f>VLOOKUP(MUEBLES2612[[#This Row],[No. ]],BIENES[],2,FALSE)</f>
        <v xml:space="preserve">PLACA BALISTICA </v>
      </c>
      <c r="N80" s="116" t="s">
        <v>1351</v>
      </c>
      <c r="O80" s="224" t="s">
        <v>4766</v>
      </c>
      <c r="P80" s="114" t="s">
        <v>105</v>
      </c>
      <c r="Q80" s="114">
        <v>140</v>
      </c>
      <c r="R80" s="114" t="s">
        <v>105</v>
      </c>
      <c r="S80" s="117">
        <v>43560</v>
      </c>
      <c r="T80" s="118">
        <v>0</v>
      </c>
      <c r="U80" s="391"/>
    </row>
    <row r="81" spans="1:21" ht="102" x14ac:dyDescent="0.2">
      <c r="A81" s="68" t="e">
        <f>CONCATENATE(#REF!,"-",MUEBLES2612[[#This Row],[Edificio ]],"-",MUEBLES2612[[#This Row],[No. Del Área ]],"-",MUEBLES2612[[#This Row],[No. ]],"-",MUEBLES2612[[#This Row],[No. Con]],"-",MUEBLES2612[[#This Row],[No. de inventario]])</f>
        <v>#REF!</v>
      </c>
      <c r="B81" s="68" t="s">
        <v>4060</v>
      </c>
      <c r="C81" s="6" t="str">
        <f>VLOOKUP(MUEBLES2612[[#This Row],[Edificio ]],EDIFICIOS[],2,FALSE)</f>
        <v>PALACIO MUNICIPAL</v>
      </c>
      <c r="D81" s="342" t="str">
        <f>VLOOKUP(MUEBLES2612[[#This Row],[Edificio ]],EDIFICIOS[],3,FALSE)</f>
        <v>PALACIO MUNICIPAL, S/N, COLONIA CENTRO</v>
      </c>
      <c r="E81" s="56" t="s">
        <v>4289</v>
      </c>
      <c r="F81" s="68" t="str">
        <f>VLOOKUP(MUEBLES2612[[#This Row],[No. Del Área ]],AREAS[],2,FALSE)</f>
        <v>SEGURIDAD PÚBLICA Y TRÁNSITO MUNICIPAL</v>
      </c>
      <c r="G81" s="343" t="str">
        <f>VLOOKUP(MUEBLES2612[[#This Row],[No. Del Área ]],AREAS[],5,FALSE)</f>
        <v>LIC. MIGUEL ÁNGEL ALDANA  CANO</v>
      </c>
      <c r="H81" s="3">
        <v>166</v>
      </c>
      <c r="I81" s="343" t="str">
        <f>VLOOKUP(MUEBLES2612[[#This Row],[Núm. De nomina]],PERSONAL[],2,FALSE)</f>
        <v>C. JULIO CESAR MAYORGA LARRIETA</v>
      </c>
      <c r="J81" s="68" t="str">
        <f>VLOOKUP(MUEBLES2612[[#This Row],[Núm. De nomina]],PERSONAL[],3,FALSE)</f>
        <v>SUBDIRECTOR</v>
      </c>
      <c r="K81" s="390" t="s">
        <v>5959</v>
      </c>
      <c r="L81" s="3" t="s">
        <v>4695</v>
      </c>
      <c r="M81" s="370" t="str">
        <f>VLOOKUP(MUEBLES2612[[#This Row],[No. ]],BIENES[],2,FALSE)</f>
        <v xml:space="preserve">PLACA BALISTICA </v>
      </c>
      <c r="N81" s="116" t="s">
        <v>1351</v>
      </c>
      <c r="O81" s="224" t="s">
        <v>4767</v>
      </c>
      <c r="P81" s="114" t="s">
        <v>105</v>
      </c>
      <c r="Q81" s="114">
        <v>52</v>
      </c>
      <c r="R81" s="114" t="s">
        <v>105</v>
      </c>
      <c r="S81" s="117">
        <v>43560</v>
      </c>
      <c r="T81" s="118">
        <v>0</v>
      </c>
      <c r="U81" s="391"/>
    </row>
    <row r="82" spans="1:21" ht="102" x14ac:dyDescent="0.2">
      <c r="A82" s="68" t="e">
        <f>CONCATENATE(#REF!,"-",MUEBLES2612[[#This Row],[Edificio ]],"-",MUEBLES2612[[#This Row],[No. Del Área ]],"-",MUEBLES2612[[#This Row],[No. ]],"-",MUEBLES2612[[#This Row],[No. Con]],"-",MUEBLES2612[[#This Row],[No. de inventario]])</f>
        <v>#REF!</v>
      </c>
      <c r="B82" s="68" t="s">
        <v>4060</v>
      </c>
      <c r="C82" s="6" t="str">
        <f>VLOOKUP(MUEBLES2612[[#This Row],[Edificio ]],EDIFICIOS[],2,FALSE)</f>
        <v>PALACIO MUNICIPAL</v>
      </c>
      <c r="D82" s="342" t="str">
        <f>VLOOKUP(MUEBLES2612[[#This Row],[Edificio ]],EDIFICIOS[],3,FALSE)</f>
        <v>PALACIO MUNICIPAL, S/N, COLONIA CENTRO</v>
      </c>
      <c r="E82" s="56" t="s">
        <v>4289</v>
      </c>
      <c r="F82" s="68" t="str">
        <f>VLOOKUP(MUEBLES2612[[#This Row],[No. Del Área ]],AREAS[],2,FALSE)</f>
        <v>SEGURIDAD PÚBLICA Y TRÁNSITO MUNICIPAL</v>
      </c>
      <c r="G82" s="343" t="str">
        <f>VLOOKUP(MUEBLES2612[[#This Row],[No. Del Área ]],AREAS[],5,FALSE)</f>
        <v>LIC. MIGUEL ÁNGEL ALDANA  CANO</v>
      </c>
      <c r="H82" s="3">
        <v>166</v>
      </c>
      <c r="I82" s="343" t="str">
        <f>VLOOKUP(MUEBLES2612[[#This Row],[Núm. De nomina]],PERSONAL[],2,FALSE)</f>
        <v>C. JULIO CESAR MAYORGA LARRIETA</v>
      </c>
      <c r="J82" s="68" t="str">
        <f>VLOOKUP(MUEBLES2612[[#This Row],[Núm. De nomina]],PERSONAL[],3,FALSE)</f>
        <v>SUBDIRECTOR</v>
      </c>
      <c r="K82" s="390" t="s">
        <v>5959</v>
      </c>
      <c r="L82" s="3" t="s">
        <v>4696</v>
      </c>
      <c r="M82" s="370" t="str">
        <f>VLOOKUP(MUEBLES2612[[#This Row],[No. ]],BIENES[],2,FALSE)</f>
        <v xml:space="preserve">PLACA BALISTICA </v>
      </c>
      <c r="N82" s="116" t="s">
        <v>1351</v>
      </c>
      <c r="O82" s="224" t="s">
        <v>4768</v>
      </c>
      <c r="P82" s="114" t="s">
        <v>105</v>
      </c>
      <c r="Q82" s="114">
        <v>835</v>
      </c>
      <c r="R82" s="114" t="s">
        <v>105</v>
      </c>
      <c r="S82" s="117">
        <v>43560</v>
      </c>
      <c r="T82" s="118">
        <v>0</v>
      </c>
      <c r="U82" s="391"/>
    </row>
    <row r="83" spans="1:21" ht="102" x14ac:dyDescent="0.2">
      <c r="A83" s="68" t="e">
        <f>CONCATENATE(#REF!,"-",MUEBLES2612[[#This Row],[Edificio ]],"-",MUEBLES2612[[#This Row],[No. Del Área ]],"-",MUEBLES2612[[#This Row],[No. ]],"-",MUEBLES2612[[#This Row],[No. Con]],"-",MUEBLES2612[[#This Row],[No. de inventario]])</f>
        <v>#REF!</v>
      </c>
      <c r="B83" s="68" t="s">
        <v>4060</v>
      </c>
      <c r="C83" s="6" t="str">
        <f>VLOOKUP(MUEBLES2612[[#This Row],[Edificio ]],EDIFICIOS[],2,FALSE)</f>
        <v>PALACIO MUNICIPAL</v>
      </c>
      <c r="D83" s="342" t="str">
        <f>VLOOKUP(MUEBLES2612[[#This Row],[Edificio ]],EDIFICIOS[],3,FALSE)</f>
        <v>PALACIO MUNICIPAL, S/N, COLONIA CENTRO</v>
      </c>
      <c r="E83" s="56" t="s">
        <v>4289</v>
      </c>
      <c r="F83" s="68" t="str">
        <f>VLOOKUP(MUEBLES2612[[#This Row],[No. Del Área ]],AREAS[],2,FALSE)</f>
        <v>SEGURIDAD PÚBLICA Y TRÁNSITO MUNICIPAL</v>
      </c>
      <c r="G83" s="343" t="str">
        <f>VLOOKUP(MUEBLES2612[[#This Row],[No. Del Área ]],AREAS[],5,FALSE)</f>
        <v>LIC. MIGUEL ÁNGEL ALDANA  CANO</v>
      </c>
      <c r="H83" s="3">
        <v>166</v>
      </c>
      <c r="I83" s="343" t="str">
        <f>VLOOKUP(MUEBLES2612[[#This Row],[Núm. De nomina]],PERSONAL[],2,FALSE)</f>
        <v>C. JULIO CESAR MAYORGA LARRIETA</v>
      </c>
      <c r="J83" s="68" t="str">
        <f>VLOOKUP(MUEBLES2612[[#This Row],[Núm. De nomina]],PERSONAL[],3,FALSE)</f>
        <v>SUBDIRECTOR</v>
      </c>
      <c r="K83" s="390" t="s">
        <v>5959</v>
      </c>
      <c r="L83" s="3" t="s">
        <v>4697</v>
      </c>
      <c r="M83" s="370" t="str">
        <f>VLOOKUP(MUEBLES2612[[#This Row],[No. ]],BIENES[],2,FALSE)</f>
        <v xml:space="preserve">PLACA BALISTICA </v>
      </c>
      <c r="N83" s="116" t="s">
        <v>1351</v>
      </c>
      <c r="O83" s="224" t="s">
        <v>4769</v>
      </c>
      <c r="P83" s="114" t="s">
        <v>105</v>
      </c>
      <c r="Q83" s="114">
        <v>760</v>
      </c>
      <c r="R83" s="114" t="s">
        <v>105</v>
      </c>
      <c r="S83" s="117">
        <v>43560</v>
      </c>
      <c r="T83" s="118">
        <v>0</v>
      </c>
      <c r="U83" s="391"/>
    </row>
    <row r="84" spans="1:21" ht="102" x14ac:dyDescent="0.2">
      <c r="A84" s="68" t="e">
        <f>CONCATENATE(#REF!,"-",MUEBLES2612[[#This Row],[Edificio ]],"-",MUEBLES2612[[#This Row],[No. Del Área ]],"-",MUEBLES2612[[#This Row],[No. ]],"-",MUEBLES2612[[#This Row],[No. Con]],"-",MUEBLES2612[[#This Row],[No. de inventario]])</f>
        <v>#REF!</v>
      </c>
      <c r="B84" s="68" t="s">
        <v>4060</v>
      </c>
      <c r="C84" s="6" t="str">
        <f>VLOOKUP(MUEBLES2612[[#This Row],[Edificio ]],EDIFICIOS[],2,FALSE)</f>
        <v>PALACIO MUNICIPAL</v>
      </c>
      <c r="D84" s="342" t="str">
        <f>VLOOKUP(MUEBLES2612[[#This Row],[Edificio ]],EDIFICIOS[],3,FALSE)</f>
        <v>PALACIO MUNICIPAL, S/N, COLONIA CENTRO</v>
      </c>
      <c r="E84" s="56" t="s">
        <v>4289</v>
      </c>
      <c r="F84" s="68" t="str">
        <f>VLOOKUP(MUEBLES2612[[#This Row],[No. Del Área ]],AREAS[],2,FALSE)</f>
        <v>SEGURIDAD PÚBLICA Y TRÁNSITO MUNICIPAL</v>
      </c>
      <c r="G84" s="343" t="str">
        <f>VLOOKUP(MUEBLES2612[[#This Row],[No. Del Área ]],AREAS[],5,FALSE)</f>
        <v>LIC. MIGUEL ÁNGEL ALDANA  CANO</v>
      </c>
      <c r="H84" s="3">
        <v>166</v>
      </c>
      <c r="I84" s="343" t="str">
        <f>VLOOKUP(MUEBLES2612[[#This Row],[Núm. De nomina]],PERSONAL[],2,FALSE)</f>
        <v>C. JULIO CESAR MAYORGA LARRIETA</v>
      </c>
      <c r="J84" s="68" t="str">
        <f>VLOOKUP(MUEBLES2612[[#This Row],[Núm. De nomina]],PERSONAL[],3,FALSE)</f>
        <v>SUBDIRECTOR</v>
      </c>
      <c r="K84" s="390" t="s">
        <v>5959</v>
      </c>
      <c r="L84" s="3" t="s">
        <v>4698</v>
      </c>
      <c r="M84" s="370" t="str">
        <f>VLOOKUP(MUEBLES2612[[#This Row],[No. ]],BIENES[],2,FALSE)</f>
        <v xml:space="preserve">PLACA BALISTICA </v>
      </c>
      <c r="N84" s="116" t="s">
        <v>1351</v>
      </c>
      <c r="O84" s="224" t="s">
        <v>4770</v>
      </c>
      <c r="P84" s="114" t="s">
        <v>105</v>
      </c>
      <c r="Q84" s="114">
        <v>755</v>
      </c>
      <c r="R84" s="114" t="s">
        <v>105</v>
      </c>
      <c r="S84" s="117">
        <v>43560</v>
      </c>
      <c r="T84" s="118">
        <v>0</v>
      </c>
      <c r="U84" s="391"/>
    </row>
    <row r="85" spans="1:21" ht="102" x14ac:dyDescent="0.2">
      <c r="A85" s="68" t="e">
        <f>CONCATENATE(#REF!,"-",MUEBLES2612[[#This Row],[Edificio ]],"-",MUEBLES2612[[#This Row],[No. Del Área ]],"-",MUEBLES2612[[#This Row],[No. ]],"-",MUEBLES2612[[#This Row],[No. Con]],"-",MUEBLES2612[[#This Row],[No. de inventario]])</f>
        <v>#REF!</v>
      </c>
      <c r="B85" s="68" t="s">
        <v>4060</v>
      </c>
      <c r="C85" s="6" t="str">
        <f>VLOOKUP(MUEBLES2612[[#This Row],[Edificio ]],EDIFICIOS[],2,FALSE)</f>
        <v>PALACIO MUNICIPAL</v>
      </c>
      <c r="D85" s="342" t="str">
        <f>VLOOKUP(MUEBLES2612[[#This Row],[Edificio ]],EDIFICIOS[],3,FALSE)</f>
        <v>PALACIO MUNICIPAL, S/N, COLONIA CENTRO</v>
      </c>
      <c r="E85" s="56" t="s">
        <v>4289</v>
      </c>
      <c r="F85" s="68" t="str">
        <f>VLOOKUP(MUEBLES2612[[#This Row],[No. Del Área ]],AREAS[],2,FALSE)</f>
        <v>SEGURIDAD PÚBLICA Y TRÁNSITO MUNICIPAL</v>
      </c>
      <c r="G85" s="343" t="str">
        <f>VLOOKUP(MUEBLES2612[[#This Row],[No. Del Área ]],AREAS[],5,FALSE)</f>
        <v>LIC. MIGUEL ÁNGEL ALDANA  CANO</v>
      </c>
      <c r="H85" s="3">
        <v>166</v>
      </c>
      <c r="I85" s="343" t="str">
        <f>VLOOKUP(MUEBLES2612[[#This Row],[Núm. De nomina]],PERSONAL[],2,FALSE)</f>
        <v>C. JULIO CESAR MAYORGA LARRIETA</v>
      </c>
      <c r="J85" s="68" t="str">
        <f>VLOOKUP(MUEBLES2612[[#This Row],[Núm. De nomina]],PERSONAL[],3,FALSE)</f>
        <v>SUBDIRECTOR</v>
      </c>
      <c r="K85" s="390" t="s">
        <v>5959</v>
      </c>
      <c r="L85" s="3" t="s">
        <v>4699</v>
      </c>
      <c r="M85" s="370" t="str">
        <f>VLOOKUP(MUEBLES2612[[#This Row],[No. ]],BIENES[],2,FALSE)</f>
        <v xml:space="preserve">PLACA BALISTICA </v>
      </c>
      <c r="N85" s="116" t="s">
        <v>1351</v>
      </c>
      <c r="O85" s="224" t="s">
        <v>4771</v>
      </c>
      <c r="P85" s="114" t="s">
        <v>105</v>
      </c>
      <c r="Q85" s="114">
        <v>470</v>
      </c>
      <c r="R85" s="114" t="s">
        <v>105</v>
      </c>
      <c r="S85" s="117">
        <v>43560</v>
      </c>
      <c r="T85" s="118">
        <v>0</v>
      </c>
      <c r="U85" s="391"/>
    </row>
    <row r="86" spans="1:21" ht="102" x14ac:dyDescent="0.2">
      <c r="A86" s="68" t="e">
        <f>CONCATENATE(#REF!,"-",MUEBLES2612[[#This Row],[Edificio ]],"-",MUEBLES2612[[#This Row],[No. Del Área ]],"-",MUEBLES2612[[#This Row],[No. ]],"-",MUEBLES2612[[#This Row],[No. Con]],"-",MUEBLES2612[[#This Row],[No. de inventario]])</f>
        <v>#REF!</v>
      </c>
      <c r="B86" s="68" t="s">
        <v>4060</v>
      </c>
      <c r="C86" s="6" t="str">
        <f>VLOOKUP(MUEBLES2612[[#This Row],[Edificio ]],EDIFICIOS[],2,FALSE)</f>
        <v>PALACIO MUNICIPAL</v>
      </c>
      <c r="D86" s="342" t="str">
        <f>VLOOKUP(MUEBLES2612[[#This Row],[Edificio ]],EDIFICIOS[],3,FALSE)</f>
        <v>PALACIO MUNICIPAL, S/N, COLONIA CENTRO</v>
      </c>
      <c r="E86" s="56" t="s">
        <v>4289</v>
      </c>
      <c r="F86" s="68" t="str">
        <f>VLOOKUP(MUEBLES2612[[#This Row],[No. Del Área ]],AREAS[],2,FALSE)</f>
        <v>SEGURIDAD PÚBLICA Y TRÁNSITO MUNICIPAL</v>
      </c>
      <c r="G86" s="343" t="str">
        <f>VLOOKUP(MUEBLES2612[[#This Row],[No. Del Área ]],AREAS[],5,FALSE)</f>
        <v>LIC. MIGUEL ÁNGEL ALDANA  CANO</v>
      </c>
      <c r="H86" s="3">
        <v>166</v>
      </c>
      <c r="I86" s="343" t="str">
        <f>VLOOKUP(MUEBLES2612[[#This Row],[Núm. De nomina]],PERSONAL[],2,FALSE)</f>
        <v>C. JULIO CESAR MAYORGA LARRIETA</v>
      </c>
      <c r="J86" s="68" t="str">
        <f>VLOOKUP(MUEBLES2612[[#This Row],[Núm. De nomina]],PERSONAL[],3,FALSE)</f>
        <v>SUBDIRECTOR</v>
      </c>
      <c r="K86" s="390" t="s">
        <v>5959</v>
      </c>
      <c r="L86" s="3" t="s">
        <v>4700</v>
      </c>
      <c r="M86" s="370" t="str">
        <f>VLOOKUP(MUEBLES2612[[#This Row],[No. ]],BIENES[],2,FALSE)</f>
        <v xml:space="preserve">PLACA BALISTICA </v>
      </c>
      <c r="N86" s="116" t="s">
        <v>1351</v>
      </c>
      <c r="O86" s="224" t="s">
        <v>4772</v>
      </c>
      <c r="P86" s="114" t="s">
        <v>105</v>
      </c>
      <c r="Q86" s="114">
        <v>386</v>
      </c>
      <c r="R86" s="114" t="s">
        <v>105</v>
      </c>
      <c r="S86" s="117">
        <v>43560</v>
      </c>
      <c r="T86" s="118">
        <v>0</v>
      </c>
      <c r="U86" s="391"/>
    </row>
    <row r="87" spans="1:21" ht="102" x14ac:dyDescent="0.2">
      <c r="A87" s="68" t="e">
        <f>CONCATENATE(#REF!,"-",MUEBLES2612[[#This Row],[Edificio ]],"-",MUEBLES2612[[#This Row],[No. Del Área ]],"-",MUEBLES2612[[#This Row],[No. ]],"-",MUEBLES2612[[#This Row],[No. Con]],"-",MUEBLES2612[[#This Row],[No. de inventario]])</f>
        <v>#REF!</v>
      </c>
      <c r="B87" s="68" t="s">
        <v>4060</v>
      </c>
      <c r="C87" s="6" t="str">
        <f>VLOOKUP(MUEBLES2612[[#This Row],[Edificio ]],EDIFICIOS[],2,FALSE)</f>
        <v>PALACIO MUNICIPAL</v>
      </c>
      <c r="D87" s="342" t="str">
        <f>VLOOKUP(MUEBLES2612[[#This Row],[Edificio ]],EDIFICIOS[],3,FALSE)</f>
        <v>PALACIO MUNICIPAL, S/N, COLONIA CENTRO</v>
      </c>
      <c r="E87" s="56" t="s">
        <v>4289</v>
      </c>
      <c r="F87" s="68" t="str">
        <f>VLOOKUP(MUEBLES2612[[#This Row],[No. Del Área ]],AREAS[],2,FALSE)</f>
        <v>SEGURIDAD PÚBLICA Y TRÁNSITO MUNICIPAL</v>
      </c>
      <c r="G87" s="343" t="str">
        <f>VLOOKUP(MUEBLES2612[[#This Row],[No. Del Área ]],AREAS[],5,FALSE)</f>
        <v>LIC. MIGUEL ÁNGEL ALDANA  CANO</v>
      </c>
      <c r="H87" s="3">
        <v>166</v>
      </c>
      <c r="I87" s="343" t="str">
        <f>VLOOKUP(MUEBLES2612[[#This Row],[Núm. De nomina]],PERSONAL[],2,FALSE)</f>
        <v>C. JULIO CESAR MAYORGA LARRIETA</v>
      </c>
      <c r="J87" s="68" t="str">
        <f>VLOOKUP(MUEBLES2612[[#This Row],[Núm. De nomina]],PERSONAL[],3,FALSE)</f>
        <v>SUBDIRECTOR</v>
      </c>
      <c r="K87" s="390" t="s">
        <v>5959</v>
      </c>
      <c r="L87" s="3" t="s">
        <v>4701</v>
      </c>
      <c r="M87" s="370" t="str">
        <f>VLOOKUP(MUEBLES2612[[#This Row],[No. ]],BIENES[],2,FALSE)</f>
        <v xml:space="preserve">PLACA BALISTICA </v>
      </c>
      <c r="N87" s="116" t="s">
        <v>1351</v>
      </c>
      <c r="O87" s="224" t="s">
        <v>4773</v>
      </c>
      <c r="P87" s="114" t="s">
        <v>105</v>
      </c>
      <c r="Q87" s="114">
        <v>566</v>
      </c>
      <c r="R87" s="114" t="s">
        <v>105</v>
      </c>
      <c r="S87" s="117">
        <v>43560</v>
      </c>
      <c r="T87" s="118">
        <v>0</v>
      </c>
      <c r="U87" s="391"/>
    </row>
    <row r="88" spans="1:21" ht="102" x14ac:dyDescent="0.2">
      <c r="A88" s="68" t="e">
        <f>CONCATENATE(#REF!,"-",MUEBLES2612[[#This Row],[Edificio ]],"-",MUEBLES2612[[#This Row],[No. Del Área ]],"-",MUEBLES2612[[#This Row],[No. ]],"-",MUEBLES2612[[#This Row],[No. Con]],"-",MUEBLES2612[[#This Row],[No. de inventario]])</f>
        <v>#REF!</v>
      </c>
      <c r="B88" s="68" t="s">
        <v>4060</v>
      </c>
      <c r="C88" s="6" t="str">
        <f>VLOOKUP(MUEBLES2612[[#This Row],[Edificio ]],EDIFICIOS[],2,FALSE)</f>
        <v>PALACIO MUNICIPAL</v>
      </c>
      <c r="D88" s="342" t="str">
        <f>VLOOKUP(MUEBLES2612[[#This Row],[Edificio ]],EDIFICIOS[],3,FALSE)</f>
        <v>PALACIO MUNICIPAL, S/N, COLONIA CENTRO</v>
      </c>
      <c r="E88" s="56" t="s">
        <v>4289</v>
      </c>
      <c r="F88" s="68" t="str">
        <f>VLOOKUP(MUEBLES2612[[#This Row],[No. Del Área ]],AREAS[],2,FALSE)</f>
        <v>SEGURIDAD PÚBLICA Y TRÁNSITO MUNICIPAL</v>
      </c>
      <c r="G88" s="343" t="str">
        <f>VLOOKUP(MUEBLES2612[[#This Row],[No. Del Área ]],AREAS[],5,FALSE)</f>
        <v>LIC. MIGUEL ÁNGEL ALDANA  CANO</v>
      </c>
      <c r="H88" s="3">
        <v>166</v>
      </c>
      <c r="I88" s="343" t="str">
        <f>VLOOKUP(MUEBLES2612[[#This Row],[Núm. De nomina]],PERSONAL[],2,FALSE)</f>
        <v>C. JULIO CESAR MAYORGA LARRIETA</v>
      </c>
      <c r="J88" s="68" t="str">
        <f>VLOOKUP(MUEBLES2612[[#This Row],[Núm. De nomina]],PERSONAL[],3,FALSE)</f>
        <v>SUBDIRECTOR</v>
      </c>
      <c r="K88" s="390" t="s">
        <v>5959</v>
      </c>
      <c r="L88" s="3" t="s">
        <v>4702</v>
      </c>
      <c r="M88" s="370" t="str">
        <f>VLOOKUP(MUEBLES2612[[#This Row],[No. ]],BIENES[],2,FALSE)</f>
        <v xml:space="preserve">PLACA BALISTICA </v>
      </c>
      <c r="N88" s="116" t="s">
        <v>1351</v>
      </c>
      <c r="O88" s="224" t="s">
        <v>4774</v>
      </c>
      <c r="P88" s="114" t="s">
        <v>105</v>
      </c>
      <c r="Q88" s="114">
        <v>383</v>
      </c>
      <c r="R88" s="114" t="s">
        <v>105</v>
      </c>
      <c r="S88" s="117">
        <v>43560</v>
      </c>
      <c r="T88" s="118">
        <v>0</v>
      </c>
      <c r="U88" s="391"/>
    </row>
    <row r="89" spans="1:21" ht="102" x14ac:dyDescent="0.2">
      <c r="A89" s="68" t="e">
        <f>CONCATENATE(#REF!,"-",MUEBLES2612[[#This Row],[Edificio ]],"-",MUEBLES2612[[#This Row],[No. Del Área ]],"-",MUEBLES2612[[#This Row],[No. ]],"-",MUEBLES2612[[#This Row],[No. Con]],"-",MUEBLES2612[[#This Row],[No. de inventario]])</f>
        <v>#REF!</v>
      </c>
      <c r="B89" s="68" t="s">
        <v>4060</v>
      </c>
      <c r="C89" s="6" t="str">
        <f>VLOOKUP(MUEBLES2612[[#This Row],[Edificio ]],EDIFICIOS[],2,FALSE)</f>
        <v>PALACIO MUNICIPAL</v>
      </c>
      <c r="D89" s="342" t="str">
        <f>VLOOKUP(MUEBLES2612[[#This Row],[Edificio ]],EDIFICIOS[],3,FALSE)</f>
        <v>PALACIO MUNICIPAL, S/N, COLONIA CENTRO</v>
      </c>
      <c r="E89" s="56" t="s">
        <v>4289</v>
      </c>
      <c r="F89" s="68" t="str">
        <f>VLOOKUP(MUEBLES2612[[#This Row],[No. Del Área ]],AREAS[],2,FALSE)</f>
        <v>SEGURIDAD PÚBLICA Y TRÁNSITO MUNICIPAL</v>
      </c>
      <c r="G89" s="343" t="str">
        <f>VLOOKUP(MUEBLES2612[[#This Row],[No. Del Área ]],AREAS[],5,FALSE)</f>
        <v>LIC. MIGUEL ÁNGEL ALDANA  CANO</v>
      </c>
      <c r="H89" s="3">
        <v>166</v>
      </c>
      <c r="I89" s="343" t="str">
        <f>VLOOKUP(MUEBLES2612[[#This Row],[Núm. De nomina]],PERSONAL[],2,FALSE)</f>
        <v>C. JULIO CESAR MAYORGA LARRIETA</v>
      </c>
      <c r="J89" s="68" t="str">
        <f>VLOOKUP(MUEBLES2612[[#This Row],[Núm. De nomina]],PERSONAL[],3,FALSE)</f>
        <v>SUBDIRECTOR</v>
      </c>
      <c r="K89" s="390" t="s">
        <v>5959</v>
      </c>
      <c r="L89" s="3" t="s">
        <v>4703</v>
      </c>
      <c r="M89" s="370" t="str">
        <f>VLOOKUP(MUEBLES2612[[#This Row],[No. ]],BIENES[],2,FALSE)</f>
        <v xml:space="preserve">PLACA BALISTICA </v>
      </c>
      <c r="N89" s="116" t="s">
        <v>1351</v>
      </c>
      <c r="O89" s="224" t="s">
        <v>4775</v>
      </c>
      <c r="P89" s="114" t="s">
        <v>105</v>
      </c>
      <c r="Q89" s="114">
        <v>700</v>
      </c>
      <c r="R89" s="114" t="s">
        <v>105</v>
      </c>
      <c r="S89" s="117">
        <v>43560</v>
      </c>
      <c r="T89" s="118">
        <v>0</v>
      </c>
      <c r="U89" s="391"/>
    </row>
    <row r="90" spans="1:21" ht="102" x14ac:dyDescent="0.2">
      <c r="A90" s="68" t="e">
        <f>CONCATENATE(#REF!,"-",MUEBLES2612[[#This Row],[Edificio ]],"-",MUEBLES2612[[#This Row],[No. Del Área ]],"-",MUEBLES2612[[#This Row],[No. ]],"-",MUEBLES2612[[#This Row],[No. Con]],"-",MUEBLES2612[[#This Row],[No. de inventario]])</f>
        <v>#REF!</v>
      </c>
      <c r="B90" s="68" t="s">
        <v>4060</v>
      </c>
      <c r="C90" s="6" t="str">
        <f>VLOOKUP(MUEBLES2612[[#This Row],[Edificio ]],EDIFICIOS[],2,FALSE)</f>
        <v>PALACIO MUNICIPAL</v>
      </c>
      <c r="D90" s="342" t="str">
        <f>VLOOKUP(MUEBLES2612[[#This Row],[Edificio ]],EDIFICIOS[],3,FALSE)</f>
        <v>PALACIO MUNICIPAL, S/N, COLONIA CENTRO</v>
      </c>
      <c r="E90" s="56" t="s">
        <v>4289</v>
      </c>
      <c r="F90" s="68" t="str">
        <f>VLOOKUP(MUEBLES2612[[#This Row],[No. Del Área ]],AREAS[],2,FALSE)</f>
        <v>SEGURIDAD PÚBLICA Y TRÁNSITO MUNICIPAL</v>
      </c>
      <c r="G90" s="343" t="str">
        <f>VLOOKUP(MUEBLES2612[[#This Row],[No. Del Área ]],AREAS[],5,FALSE)</f>
        <v>LIC. MIGUEL ÁNGEL ALDANA  CANO</v>
      </c>
      <c r="H90" s="3">
        <v>166</v>
      </c>
      <c r="I90" s="343" t="str">
        <f>VLOOKUP(MUEBLES2612[[#This Row],[Núm. De nomina]],PERSONAL[],2,FALSE)</f>
        <v>C. JULIO CESAR MAYORGA LARRIETA</v>
      </c>
      <c r="J90" s="68" t="str">
        <f>VLOOKUP(MUEBLES2612[[#This Row],[Núm. De nomina]],PERSONAL[],3,FALSE)</f>
        <v>SUBDIRECTOR</v>
      </c>
      <c r="K90" s="390" t="s">
        <v>5959</v>
      </c>
      <c r="L90" s="3" t="s">
        <v>4704</v>
      </c>
      <c r="M90" s="370" t="str">
        <f>VLOOKUP(MUEBLES2612[[#This Row],[No. ]],BIENES[],2,FALSE)</f>
        <v xml:space="preserve">PLACA BALISTICA </v>
      </c>
      <c r="N90" s="116" t="s">
        <v>1351</v>
      </c>
      <c r="O90" s="224" t="s">
        <v>4776</v>
      </c>
      <c r="P90" s="114" t="s">
        <v>105</v>
      </c>
      <c r="Q90" s="114">
        <v>701</v>
      </c>
      <c r="R90" s="114" t="s">
        <v>105</v>
      </c>
      <c r="S90" s="117">
        <v>43560</v>
      </c>
      <c r="T90" s="118">
        <v>0</v>
      </c>
      <c r="U90" s="391"/>
    </row>
    <row r="91" spans="1:21" ht="102" x14ac:dyDescent="0.2">
      <c r="A91" s="68" t="e">
        <f>CONCATENATE(#REF!,"-",MUEBLES2612[[#This Row],[Edificio ]],"-",MUEBLES2612[[#This Row],[No. Del Área ]],"-",MUEBLES2612[[#This Row],[No. ]],"-",MUEBLES2612[[#This Row],[No. Con]],"-",MUEBLES2612[[#This Row],[No. de inventario]])</f>
        <v>#REF!</v>
      </c>
      <c r="B91" s="68" t="s">
        <v>4060</v>
      </c>
      <c r="C91" s="6" t="str">
        <f>VLOOKUP(MUEBLES2612[[#This Row],[Edificio ]],EDIFICIOS[],2,FALSE)</f>
        <v>PALACIO MUNICIPAL</v>
      </c>
      <c r="D91" s="342" t="str">
        <f>VLOOKUP(MUEBLES2612[[#This Row],[Edificio ]],EDIFICIOS[],3,FALSE)</f>
        <v>PALACIO MUNICIPAL, S/N, COLONIA CENTRO</v>
      </c>
      <c r="E91" s="56" t="s">
        <v>4289</v>
      </c>
      <c r="F91" s="68" t="str">
        <f>VLOOKUP(MUEBLES2612[[#This Row],[No. Del Área ]],AREAS[],2,FALSE)</f>
        <v>SEGURIDAD PÚBLICA Y TRÁNSITO MUNICIPAL</v>
      </c>
      <c r="G91" s="343" t="str">
        <f>VLOOKUP(MUEBLES2612[[#This Row],[No. Del Área ]],AREAS[],5,FALSE)</f>
        <v>LIC. MIGUEL ÁNGEL ALDANA  CANO</v>
      </c>
      <c r="H91" s="3">
        <v>166</v>
      </c>
      <c r="I91" s="343" t="str">
        <f>VLOOKUP(MUEBLES2612[[#This Row],[Núm. De nomina]],PERSONAL[],2,FALSE)</f>
        <v>C. JULIO CESAR MAYORGA LARRIETA</v>
      </c>
      <c r="J91" s="68" t="str">
        <f>VLOOKUP(MUEBLES2612[[#This Row],[Núm. De nomina]],PERSONAL[],3,FALSE)</f>
        <v>SUBDIRECTOR</v>
      </c>
      <c r="K91" s="390" t="s">
        <v>5959</v>
      </c>
      <c r="L91" s="3" t="s">
        <v>4705</v>
      </c>
      <c r="M91" s="370" t="str">
        <f>VLOOKUP(MUEBLES2612[[#This Row],[No. ]],BIENES[],2,FALSE)</f>
        <v xml:space="preserve">PLACA BALISTICA </v>
      </c>
      <c r="N91" s="116" t="s">
        <v>1351</v>
      </c>
      <c r="O91" s="224" t="s">
        <v>4777</v>
      </c>
      <c r="P91" s="114" t="s">
        <v>105</v>
      </c>
      <c r="Q91" s="114">
        <v>32</v>
      </c>
      <c r="R91" s="114" t="s">
        <v>105</v>
      </c>
      <c r="S91" s="117">
        <v>43560</v>
      </c>
      <c r="T91" s="118">
        <v>0</v>
      </c>
      <c r="U91" s="391"/>
    </row>
    <row r="92" spans="1:21" ht="102" x14ac:dyDescent="0.2">
      <c r="A92" s="68" t="e">
        <f>CONCATENATE(#REF!,"-",MUEBLES2612[[#This Row],[Edificio ]],"-",MUEBLES2612[[#This Row],[No. Del Área ]],"-",MUEBLES2612[[#This Row],[No. ]],"-",MUEBLES2612[[#This Row],[No. Con]],"-",MUEBLES2612[[#This Row],[No. de inventario]])</f>
        <v>#REF!</v>
      </c>
      <c r="B92" s="68" t="s">
        <v>4060</v>
      </c>
      <c r="C92" s="6" t="str">
        <f>VLOOKUP(MUEBLES2612[[#This Row],[Edificio ]],EDIFICIOS[],2,FALSE)</f>
        <v>PALACIO MUNICIPAL</v>
      </c>
      <c r="D92" s="342" t="str">
        <f>VLOOKUP(MUEBLES2612[[#This Row],[Edificio ]],EDIFICIOS[],3,FALSE)</f>
        <v>PALACIO MUNICIPAL, S/N, COLONIA CENTRO</v>
      </c>
      <c r="E92" s="56" t="s">
        <v>4289</v>
      </c>
      <c r="F92" s="68" t="str">
        <f>VLOOKUP(MUEBLES2612[[#This Row],[No. Del Área ]],AREAS[],2,FALSE)</f>
        <v>SEGURIDAD PÚBLICA Y TRÁNSITO MUNICIPAL</v>
      </c>
      <c r="G92" s="343" t="str">
        <f>VLOOKUP(MUEBLES2612[[#This Row],[No. Del Área ]],AREAS[],5,FALSE)</f>
        <v>LIC. MIGUEL ÁNGEL ALDANA  CANO</v>
      </c>
      <c r="H92" s="3">
        <v>166</v>
      </c>
      <c r="I92" s="343" t="str">
        <f>VLOOKUP(MUEBLES2612[[#This Row],[Núm. De nomina]],PERSONAL[],2,FALSE)</f>
        <v>C. JULIO CESAR MAYORGA LARRIETA</v>
      </c>
      <c r="J92" s="68" t="str">
        <f>VLOOKUP(MUEBLES2612[[#This Row],[Núm. De nomina]],PERSONAL[],3,FALSE)</f>
        <v>SUBDIRECTOR</v>
      </c>
      <c r="K92" s="390" t="s">
        <v>5959</v>
      </c>
      <c r="L92" s="3" t="s">
        <v>4706</v>
      </c>
      <c r="M92" s="370" t="str">
        <f>VLOOKUP(MUEBLES2612[[#This Row],[No. ]],BIENES[],2,FALSE)</f>
        <v xml:space="preserve">PLACA BALISTICA </v>
      </c>
      <c r="N92" s="116" t="s">
        <v>1351</v>
      </c>
      <c r="O92" s="224" t="s">
        <v>4778</v>
      </c>
      <c r="P92" s="114" t="s">
        <v>105</v>
      </c>
      <c r="Q92" s="114">
        <v>44</v>
      </c>
      <c r="R92" s="114" t="s">
        <v>105</v>
      </c>
      <c r="S92" s="117">
        <v>43560</v>
      </c>
      <c r="T92" s="118">
        <v>0</v>
      </c>
      <c r="U92" s="391"/>
    </row>
    <row r="93" spans="1:21" ht="102" x14ac:dyDescent="0.2">
      <c r="A93" s="68" t="e">
        <f>CONCATENATE(#REF!,"-",MUEBLES2612[[#This Row],[Edificio ]],"-",MUEBLES2612[[#This Row],[No. Del Área ]],"-",MUEBLES2612[[#This Row],[No. ]],"-",MUEBLES2612[[#This Row],[No. Con]],"-",MUEBLES2612[[#This Row],[No. de inventario]])</f>
        <v>#REF!</v>
      </c>
      <c r="B93" s="68" t="s">
        <v>4060</v>
      </c>
      <c r="C93" s="6" t="str">
        <f>VLOOKUP(MUEBLES2612[[#This Row],[Edificio ]],EDIFICIOS[],2,FALSE)</f>
        <v>PALACIO MUNICIPAL</v>
      </c>
      <c r="D93" s="342" t="str">
        <f>VLOOKUP(MUEBLES2612[[#This Row],[Edificio ]],EDIFICIOS[],3,FALSE)</f>
        <v>PALACIO MUNICIPAL, S/N, COLONIA CENTRO</v>
      </c>
      <c r="E93" s="56" t="s">
        <v>4289</v>
      </c>
      <c r="F93" s="68" t="str">
        <f>VLOOKUP(MUEBLES2612[[#This Row],[No. Del Área ]],AREAS[],2,FALSE)</f>
        <v>SEGURIDAD PÚBLICA Y TRÁNSITO MUNICIPAL</v>
      </c>
      <c r="G93" s="343" t="str">
        <f>VLOOKUP(MUEBLES2612[[#This Row],[No. Del Área ]],AREAS[],5,FALSE)</f>
        <v>LIC. MIGUEL ÁNGEL ALDANA  CANO</v>
      </c>
      <c r="H93" s="3">
        <v>166</v>
      </c>
      <c r="I93" s="343" t="str">
        <f>VLOOKUP(MUEBLES2612[[#This Row],[Núm. De nomina]],PERSONAL[],2,FALSE)</f>
        <v>C. JULIO CESAR MAYORGA LARRIETA</v>
      </c>
      <c r="J93" s="68" t="str">
        <f>VLOOKUP(MUEBLES2612[[#This Row],[Núm. De nomina]],PERSONAL[],3,FALSE)</f>
        <v>SUBDIRECTOR</v>
      </c>
      <c r="K93" s="390" t="s">
        <v>5959</v>
      </c>
      <c r="L93" s="3" t="s">
        <v>4707</v>
      </c>
      <c r="M93" s="370" t="str">
        <f>VLOOKUP(MUEBLES2612[[#This Row],[No. ]],BIENES[],2,FALSE)</f>
        <v xml:space="preserve">PLACA BALISTICA </v>
      </c>
      <c r="N93" s="116" t="s">
        <v>1351</v>
      </c>
      <c r="O93" s="224" t="s">
        <v>4779</v>
      </c>
      <c r="P93" s="114" t="s">
        <v>105</v>
      </c>
      <c r="Q93" s="114">
        <v>28</v>
      </c>
      <c r="R93" s="114" t="s">
        <v>105</v>
      </c>
      <c r="S93" s="117">
        <v>43560</v>
      </c>
      <c r="T93" s="118">
        <v>0</v>
      </c>
      <c r="U93" s="391"/>
    </row>
    <row r="94" spans="1:21" ht="102" x14ac:dyDescent="0.2">
      <c r="A94" s="68" t="e">
        <f>CONCATENATE(#REF!,"-",MUEBLES2612[[#This Row],[Edificio ]],"-",MUEBLES2612[[#This Row],[No. Del Área ]],"-",MUEBLES2612[[#This Row],[No. ]],"-",MUEBLES2612[[#This Row],[No. Con]],"-",MUEBLES2612[[#This Row],[No. de inventario]])</f>
        <v>#REF!</v>
      </c>
      <c r="B94" s="68" t="s">
        <v>4060</v>
      </c>
      <c r="C94" s="6" t="str">
        <f>VLOOKUP(MUEBLES2612[[#This Row],[Edificio ]],EDIFICIOS[],2,FALSE)</f>
        <v>PALACIO MUNICIPAL</v>
      </c>
      <c r="D94" s="342" t="str">
        <f>VLOOKUP(MUEBLES2612[[#This Row],[Edificio ]],EDIFICIOS[],3,FALSE)</f>
        <v>PALACIO MUNICIPAL, S/N, COLONIA CENTRO</v>
      </c>
      <c r="E94" s="56" t="s">
        <v>4289</v>
      </c>
      <c r="F94" s="68" t="str">
        <f>VLOOKUP(MUEBLES2612[[#This Row],[No. Del Área ]],AREAS[],2,FALSE)</f>
        <v>SEGURIDAD PÚBLICA Y TRÁNSITO MUNICIPAL</v>
      </c>
      <c r="G94" s="343" t="str">
        <f>VLOOKUP(MUEBLES2612[[#This Row],[No. Del Área ]],AREAS[],5,FALSE)</f>
        <v>LIC. MIGUEL ÁNGEL ALDANA  CANO</v>
      </c>
      <c r="H94" s="3">
        <v>166</v>
      </c>
      <c r="I94" s="343" t="str">
        <f>VLOOKUP(MUEBLES2612[[#This Row],[Núm. De nomina]],PERSONAL[],2,FALSE)</f>
        <v>C. JULIO CESAR MAYORGA LARRIETA</v>
      </c>
      <c r="J94" s="68" t="str">
        <f>VLOOKUP(MUEBLES2612[[#This Row],[Núm. De nomina]],PERSONAL[],3,FALSE)</f>
        <v>SUBDIRECTOR</v>
      </c>
      <c r="K94" s="390" t="s">
        <v>5959</v>
      </c>
      <c r="L94" s="3" t="s">
        <v>4708</v>
      </c>
      <c r="M94" s="370" t="str">
        <f>VLOOKUP(MUEBLES2612[[#This Row],[No. ]],BIENES[],2,FALSE)</f>
        <v xml:space="preserve">PLACA BALISTICA </v>
      </c>
      <c r="N94" s="116" t="s">
        <v>1351</v>
      </c>
      <c r="O94" s="224" t="s">
        <v>4780</v>
      </c>
      <c r="P94" s="114" t="s">
        <v>105</v>
      </c>
      <c r="Q94" s="114">
        <v>113</v>
      </c>
      <c r="R94" s="114" t="s">
        <v>105</v>
      </c>
      <c r="S94" s="117">
        <v>43560</v>
      </c>
      <c r="T94" s="118">
        <v>0</v>
      </c>
      <c r="U94" s="391"/>
    </row>
    <row r="95" spans="1:21" ht="102" x14ac:dyDescent="0.2">
      <c r="A95" s="68" t="e">
        <f>CONCATENATE(#REF!,"-",MUEBLES2612[[#This Row],[Edificio ]],"-",MUEBLES2612[[#This Row],[No. Del Área ]],"-",MUEBLES2612[[#This Row],[No. ]],"-",MUEBLES2612[[#This Row],[No. Con]],"-",MUEBLES2612[[#This Row],[No. de inventario]])</f>
        <v>#REF!</v>
      </c>
      <c r="B95" s="68" t="s">
        <v>4060</v>
      </c>
      <c r="C95" s="6" t="str">
        <f>VLOOKUP(MUEBLES2612[[#This Row],[Edificio ]],EDIFICIOS[],2,FALSE)</f>
        <v>PALACIO MUNICIPAL</v>
      </c>
      <c r="D95" s="342" t="str">
        <f>VLOOKUP(MUEBLES2612[[#This Row],[Edificio ]],EDIFICIOS[],3,FALSE)</f>
        <v>PALACIO MUNICIPAL, S/N, COLONIA CENTRO</v>
      </c>
      <c r="E95" s="56" t="s">
        <v>4289</v>
      </c>
      <c r="F95" s="68" t="str">
        <f>VLOOKUP(MUEBLES2612[[#This Row],[No. Del Área ]],AREAS[],2,FALSE)</f>
        <v>SEGURIDAD PÚBLICA Y TRÁNSITO MUNICIPAL</v>
      </c>
      <c r="G95" s="343" t="str">
        <f>VLOOKUP(MUEBLES2612[[#This Row],[No. Del Área ]],AREAS[],5,FALSE)</f>
        <v>LIC. MIGUEL ÁNGEL ALDANA  CANO</v>
      </c>
      <c r="H95" s="3">
        <v>166</v>
      </c>
      <c r="I95" s="343" t="str">
        <f>VLOOKUP(MUEBLES2612[[#This Row],[Núm. De nomina]],PERSONAL[],2,FALSE)</f>
        <v>C. JULIO CESAR MAYORGA LARRIETA</v>
      </c>
      <c r="J95" s="68" t="str">
        <f>VLOOKUP(MUEBLES2612[[#This Row],[Núm. De nomina]],PERSONAL[],3,FALSE)</f>
        <v>SUBDIRECTOR</v>
      </c>
      <c r="K95" s="390" t="s">
        <v>5959</v>
      </c>
      <c r="L95" s="3" t="s">
        <v>4709</v>
      </c>
      <c r="M95" s="370" t="str">
        <f>VLOOKUP(MUEBLES2612[[#This Row],[No. ]],BIENES[],2,FALSE)</f>
        <v xml:space="preserve">PLACA BALISTICA </v>
      </c>
      <c r="N95" s="116" t="s">
        <v>1351</v>
      </c>
      <c r="O95" s="224" t="s">
        <v>4781</v>
      </c>
      <c r="P95" s="114" t="s">
        <v>105</v>
      </c>
      <c r="Q95" s="114">
        <v>162</v>
      </c>
      <c r="R95" s="114" t="s">
        <v>105</v>
      </c>
      <c r="S95" s="117">
        <v>43560</v>
      </c>
      <c r="T95" s="118">
        <v>0</v>
      </c>
      <c r="U95" s="391"/>
    </row>
    <row r="96" spans="1:21" ht="102" x14ac:dyDescent="0.2">
      <c r="A96" s="68" t="e">
        <f>CONCATENATE(#REF!,"-",MUEBLES2612[[#This Row],[Edificio ]],"-",MUEBLES2612[[#This Row],[No. Del Área ]],"-",MUEBLES2612[[#This Row],[No. ]],"-",MUEBLES2612[[#This Row],[No. Con]],"-",MUEBLES2612[[#This Row],[No. de inventario]])</f>
        <v>#REF!</v>
      </c>
      <c r="B96" s="68" t="s">
        <v>4060</v>
      </c>
      <c r="C96" s="6" t="str">
        <f>VLOOKUP(MUEBLES2612[[#This Row],[Edificio ]],EDIFICIOS[],2,FALSE)</f>
        <v>PALACIO MUNICIPAL</v>
      </c>
      <c r="D96" s="342" t="str">
        <f>VLOOKUP(MUEBLES2612[[#This Row],[Edificio ]],EDIFICIOS[],3,FALSE)</f>
        <v>PALACIO MUNICIPAL, S/N, COLONIA CENTRO</v>
      </c>
      <c r="E96" s="56" t="s">
        <v>4289</v>
      </c>
      <c r="F96" s="68" t="str">
        <f>VLOOKUP(MUEBLES2612[[#This Row],[No. Del Área ]],AREAS[],2,FALSE)</f>
        <v>SEGURIDAD PÚBLICA Y TRÁNSITO MUNICIPAL</v>
      </c>
      <c r="G96" s="343" t="str">
        <f>VLOOKUP(MUEBLES2612[[#This Row],[No. Del Área ]],AREAS[],5,FALSE)</f>
        <v>LIC. MIGUEL ÁNGEL ALDANA  CANO</v>
      </c>
      <c r="H96" s="3">
        <v>166</v>
      </c>
      <c r="I96" s="343" t="str">
        <f>VLOOKUP(MUEBLES2612[[#This Row],[Núm. De nomina]],PERSONAL[],2,FALSE)</f>
        <v>C. JULIO CESAR MAYORGA LARRIETA</v>
      </c>
      <c r="J96" s="68" t="str">
        <f>VLOOKUP(MUEBLES2612[[#This Row],[Núm. De nomina]],PERSONAL[],3,FALSE)</f>
        <v>SUBDIRECTOR</v>
      </c>
      <c r="K96" s="390" t="s">
        <v>5959</v>
      </c>
      <c r="L96" s="3" t="s">
        <v>4710</v>
      </c>
      <c r="M96" s="370" t="str">
        <f>VLOOKUP(MUEBLES2612[[#This Row],[No. ]],BIENES[],2,FALSE)</f>
        <v xml:space="preserve">PLACA BALISTICA </v>
      </c>
      <c r="N96" s="116" t="s">
        <v>1351</v>
      </c>
      <c r="O96" s="224" t="s">
        <v>4782</v>
      </c>
      <c r="P96" s="114" t="s">
        <v>105</v>
      </c>
      <c r="Q96" s="114">
        <v>134</v>
      </c>
      <c r="R96" s="114" t="s">
        <v>105</v>
      </c>
      <c r="S96" s="117">
        <v>43560</v>
      </c>
      <c r="T96" s="118">
        <v>0</v>
      </c>
      <c r="U96" s="391"/>
    </row>
    <row r="97" spans="1:21" ht="102" x14ac:dyDescent="0.2">
      <c r="A97" s="68" t="e">
        <f>CONCATENATE(#REF!,"-",MUEBLES2612[[#This Row],[Edificio ]],"-",MUEBLES2612[[#This Row],[No. Del Área ]],"-",MUEBLES2612[[#This Row],[No. ]],"-",MUEBLES2612[[#This Row],[No. Con]],"-",MUEBLES2612[[#This Row],[No. de inventario]])</f>
        <v>#REF!</v>
      </c>
      <c r="B97" s="68" t="s">
        <v>4060</v>
      </c>
      <c r="C97" s="6" t="str">
        <f>VLOOKUP(MUEBLES2612[[#This Row],[Edificio ]],EDIFICIOS[],2,FALSE)</f>
        <v>PALACIO MUNICIPAL</v>
      </c>
      <c r="D97" s="342" t="str">
        <f>VLOOKUP(MUEBLES2612[[#This Row],[Edificio ]],EDIFICIOS[],3,FALSE)</f>
        <v>PALACIO MUNICIPAL, S/N, COLONIA CENTRO</v>
      </c>
      <c r="E97" s="56" t="s">
        <v>4289</v>
      </c>
      <c r="F97" s="68" t="str">
        <f>VLOOKUP(MUEBLES2612[[#This Row],[No. Del Área ]],AREAS[],2,FALSE)</f>
        <v>SEGURIDAD PÚBLICA Y TRÁNSITO MUNICIPAL</v>
      </c>
      <c r="G97" s="343" t="str">
        <f>VLOOKUP(MUEBLES2612[[#This Row],[No. Del Área ]],AREAS[],5,FALSE)</f>
        <v>LIC. MIGUEL ÁNGEL ALDANA  CANO</v>
      </c>
      <c r="H97" s="3">
        <v>166</v>
      </c>
      <c r="I97" s="343" t="str">
        <f>VLOOKUP(MUEBLES2612[[#This Row],[Núm. De nomina]],PERSONAL[],2,FALSE)</f>
        <v>C. JULIO CESAR MAYORGA LARRIETA</v>
      </c>
      <c r="J97" s="68" t="str">
        <f>VLOOKUP(MUEBLES2612[[#This Row],[Núm. De nomina]],PERSONAL[],3,FALSE)</f>
        <v>SUBDIRECTOR</v>
      </c>
      <c r="K97" s="390" t="s">
        <v>5959</v>
      </c>
      <c r="L97" s="3" t="s">
        <v>4711</v>
      </c>
      <c r="M97" s="370" t="str">
        <f>VLOOKUP(MUEBLES2612[[#This Row],[No. ]],BIENES[],2,FALSE)</f>
        <v xml:space="preserve">PLACA BALISTICA </v>
      </c>
      <c r="N97" s="116" t="s">
        <v>1351</v>
      </c>
      <c r="O97" s="224" t="s">
        <v>4783</v>
      </c>
      <c r="P97" s="114" t="s">
        <v>105</v>
      </c>
      <c r="Q97" s="114">
        <v>30</v>
      </c>
      <c r="R97" s="114" t="s">
        <v>105</v>
      </c>
      <c r="S97" s="117">
        <v>43560</v>
      </c>
      <c r="T97" s="118">
        <v>0</v>
      </c>
      <c r="U97" s="391"/>
    </row>
    <row r="98" spans="1:21" ht="102" x14ac:dyDescent="0.2">
      <c r="A98" s="68" t="e">
        <f>CONCATENATE(#REF!,"-",MUEBLES2612[[#This Row],[Edificio ]],"-",MUEBLES2612[[#This Row],[No. Del Área ]],"-",MUEBLES2612[[#This Row],[No. ]],"-",MUEBLES2612[[#This Row],[No. Con]],"-",MUEBLES2612[[#This Row],[No. de inventario]])</f>
        <v>#REF!</v>
      </c>
      <c r="B98" s="68" t="s">
        <v>4060</v>
      </c>
      <c r="C98" s="6" t="str">
        <f>VLOOKUP(MUEBLES2612[[#This Row],[Edificio ]],EDIFICIOS[],2,FALSE)</f>
        <v>PALACIO MUNICIPAL</v>
      </c>
      <c r="D98" s="342" t="str">
        <f>VLOOKUP(MUEBLES2612[[#This Row],[Edificio ]],EDIFICIOS[],3,FALSE)</f>
        <v>PALACIO MUNICIPAL, S/N, COLONIA CENTRO</v>
      </c>
      <c r="E98" s="56" t="s">
        <v>4289</v>
      </c>
      <c r="F98" s="68" t="str">
        <f>VLOOKUP(MUEBLES2612[[#This Row],[No. Del Área ]],AREAS[],2,FALSE)</f>
        <v>SEGURIDAD PÚBLICA Y TRÁNSITO MUNICIPAL</v>
      </c>
      <c r="G98" s="343" t="str">
        <f>VLOOKUP(MUEBLES2612[[#This Row],[No. Del Área ]],AREAS[],5,FALSE)</f>
        <v>LIC. MIGUEL ÁNGEL ALDANA  CANO</v>
      </c>
      <c r="H98" s="3">
        <v>166</v>
      </c>
      <c r="I98" s="343" t="str">
        <f>VLOOKUP(MUEBLES2612[[#This Row],[Núm. De nomina]],PERSONAL[],2,FALSE)</f>
        <v>C. JULIO CESAR MAYORGA LARRIETA</v>
      </c>
      <c r="J98" s="68" t="str">
        <f>VLOOKUP(MUEBLES2612[[#This Row],[Núm. De nomina]],PERSONAL[],3,FALSE)</f>
        <v>SUBDIRECTOR</v>
      </c>
      <c r="K98" s="390" t="s">
        <v>5959</v>
      </c>
      <c r="L98" s="3" t="s">
        <v>4712</v>
      </c>
      <c r="M98" s="370" t="str">
        <f>VLOOKUP(MUEBLES2612[[#This Row],[No. ]],BIENES[],2,FALSE)</f>
        <v xml:space="preserve">PLACA BALISTICA </v>
      </c>
      <c r="N98" s="116" t="s">
        <v>1351</v>
      </c>
      <c r="O98" s="224" t="s">
        <v>4784</v>
      </c>
      <c r="P98" s="114" t="s">
        <v>105</v>
      </c>
      <c r="Q98" s="114">
        <v>65</v>
      </c>
      <c r="R98" s="114" t="s">
        <v>105</v>
      </c>
      <c r="S98" s="117">
        <v>43560</v>
      </c>
      <c r="T98" s="118">
        <v>0</v>
      </c>
      <c r="U98" s="391"/>
    </row>
    <row r="99" spans="1:21" ht="102" x14ac:dyDescent="0.2">
      <c r="A99" s="68" t="e">
        <f>CONCATENATE(#REF!,"-",MUEBLES2612[[#This Row],[Edificio ]],"-",MUEBLES2612[[#This Row],[No. Del Área ]],"-",MUEBLES2612[[#This Row],[No. ]],"-",MUEBLES2612[[#This Row],[No. Con]],"-",MUEBLES2612[[#This Row],[No. de inventario]])</f>
        <v>#REF!</v>
      </c>
      <c r="B99" s="68" t="s">
        <v>4060</v>
      </c>
      <c r="C99" s="6" t="str">
        <f>VLOOKUP(MUEBLES2612[[#This Row],[Edificio ]],EDIFICIOS[],2,FALSE)</f>
        <v>PALACIO MUNICIPAL</v>
      </c>
      <c r="D99" s="342" t="str">
        <f>VLOOKUP(MUEBLES2612[[#This Row],[Edificio ]],EDIFICIOS[],3,FALSE)</f>
        <v>PALACIO MUNICIPAL, S/N, COLONIA CENTRO</v>
      </c>
      <c r="E99" s="56" t="s">
        <v>4289</v>
      </c>
      <c r="F99" s="68" t="str">
        <f>VLOOKUP(MUEBLES2612[[#This Row],[No. Del Área ]],AREAS[],2,FALSE)</f>
        <v>SEGURIDAD PÚBLICA Y TRÁNSITO MUNICIPAL</v>
      </c>
      <c r="G99" s="343" t="str">
        <f>VLOOKUP(MUEBLES2612[[#This Row],[No. Del Área ]],AREAS[],5,FALSE)</f>
        <v>LIC. MIGUEL ÁNGEL ALDANA  CANO</v>
      </c>
      <c r="H99" s="3">
        <v>166</v>
      </c>
      <c r="I99" s="343" t="str">
        <f>VLOOKUP(MUEBLES2612[[#This Row],[Núm. De nomina]],PERSONAL[],2,FALSE)</f>
        <v>C. JULIO CESAR MAYORGA LARRIETA</v>
      </c>
      <c r="J99" s="68" t="str">
        <f>VLOOKUP(MUEBLES2612[[#This Row],[Núm. De nomina]],PERSONAL[],3,FALSE)</f>
        <v>SUBDIRECTOR</v>
      </c>
      <c r="K99" s="390" t="s">
        <v>5959</v>
      </c>
      <c r="L99" s="3" t="s">
        <v>4713</v>
      </c>
      <c r="M99" s="370" t="str">
        <f>VLOOKUP(MUEBLES2612[[#This Row],[No. ]],BIENES[],2,FALSE)</f>
        <v xml:space="preserve">PLACA BALISTICA </v>
      </c>
      <c r="N99" s="116" t="s">
        <v>1351</v>
      </c>
      <c r="O99" s="224" t="s">
        <v>4785</v>
      </c>
      <c r="P99" s="114" t="s">
        <v>105</v>
      </c>
      <c r="Q99" s="114">
        <v>104</v>
      </c>
      <c r="R99" s="114" t="s">
        <v>105</v>
      </c>
      <c r="S99" s="117">
        <v>43560</v>
      </c>
      <c r="T99" s="118">
        <v>0</v>
      </c>
      <c r="U99" s="391"/>
    </row>
    <row r="100" spans="1:21" ht="102" x14ac:dyDescent="0.2">
      <c r="A100" s="68" t="e">
        <f>CONCATENATE(#REF!,"-",MUEBLES2612[[#This Row],[Edificio ]],"-",MUEBLES2612[[#This Row],[No. Del Área ]],"-",MUEBLES2612[[#This Row],[No. ]],"-",MUEBLES2612[[#This Row],[No. Con]],"-",MUEBLES2612[[#This Row],[No. de inventario]])</f>
        <v>#REF!</v>
      </c>
      <c r="B100" s="68" t="s">
        <v>4060</v>
      </c>
      <c r="C100" s="6" t="str">
        <f>VLOOKUP(MUEBLES2612[[#This Row],[Edificio ]],EDIFICIOS[],2,FALSE)</f>
        <v>PALACIO MUNICIPAL</v>
      </c>
      <c r="D100" s="342" t="str">
        <f>VLOOKUP(MUEBLES2612[[#This Row],[Edificio ]],EDIFICIOS[],3,FALSE)</f>
        <v>PALACIO MUNICIPAL, S/N, COLONIA CENTRO</v>
      </c>
      <c r="E100" s="56" t="s">
        <v>4289</v>
      </c>
      <c r="F100" s="68" t="str">
        <f>VLOOKUP(MUEBLES2612[[#This Row],[No. Del Área ]],AREAS[],2,FALSE)</f>
        <v>SEGURIDAD PÚBLICA Y TRÁNSITO MUNICIPAL</v>
      </c>
      <c r="G100" s="343" t="str">
        <f>VLOOKUP(MUEBLES2612[[#This Row],[No. Del Área ]],AREAS[],5,FALSE)</f>
        <v>LIC. MIGUEL ÁNGEL ALDANA  CANO</v>
      </c>
      <c r="H100" s="3">
        <v>166</v>
      </c>
      <c r="I100" s="343" t="str">
        <f>VLOOKUP(MUEBLES2612[[#This Row],[Núm. De nomina]],PERSONAL[],2,FALSE)</f>
        <v>C. JULIO CESAR MAYORGA LARRIETA</v>
      </c>
      <c r="J100" s="68" t="str">
        <f>VLOOKUP(MUEBLES2612[[#This Row],[Núm. De nomina]],PERSONAL[],3,FALSE)</f>
        <v>SUBDIRECTOR</v>
      </c>
      <c r="K100" s="390" t="s">
        <v>5959</v>
      </c>
      <c r="L100" s="3" t="s">
        <v>4714</v>
      </c>
      <c r="M100" s="370" t="str">
        <f>VLOOKUP(MUEBLES2612[[#This Row],[No. ]],BIENES[],2,FALSE)</f>
        <v xml:space="preserve">PLACA BALISTICA </v>
      </c>
      <c r="N100" s="116" t="s">
        <v>1351</v>
      </c>
      <c r="O100" s="224" t="s">
        <v>4786</v>
      </c>
      <c r="P100" s="114" t="s">
        <v>105</v>
      </c>
      <c r="Q100" s="114">
        <v>89</v>
      </c>
      <c r="R100" s="114" t="s">
        <v>105</v>
      </c>
      <c r="S100" s="117">
        <v>43560</v>
      </c>
      <c r="T100" s="118">
        <v>0</v>
      </c>
      <c r="U100" s="391"/>
    </row>
    <row r="101" spans="1:21" ht="102" x14ac:dyDescent="0.2">
      <c r="A101" s="68" t="e">
        <f>CONCATENATE(#REF!,"-",MUEBLES2612[[#This Row],[Edificio ]],"-",MUEBLES2612[[#This Row],[No. Del Área ]],"-",MUEBLES2612[[#This Row],[No. ]],"-",MUEBLES2612[[#This Row],[No. Con]],"-",MUEBLES2612[[#This Row],[No. de inventario]])</f>
        <v>#REF!</v>
      </c>
      <c r="B101" s="68" t="s">
        <v>4060</v>
      </c>
      <c r="C101" s="6" t="str">
        <f>VLOOKUP(MUEBLES2612[[#This Row],[Edificio ]],EDIFICIOS[],2,FALSE)</f>
        <v>PALACIO MUNICIPAL</v>
      </c>
      <c r="D101" s="342" t="str">
        <f>VLOOKUP(MUEBLES2612[[#This Row],[Edificio ]],EDIFICIOS[],3,FALSE)</f>
        <v>PALACIO MUNICIPAL, S/N, COLONIA CENTRO</v>
      </c>
      <c r="E101" s="56" t="s">
        <v>4289</v>
      </c>
      <c r="F101" s="68" t="str">
        <f>VLOOKUP(MUEBLES2612[[#This Row],[No. Del Área ]],AREAS[],2,FALSE)</f>
        <v>SEGURIDAD PÚBLICA Y TRÁNSITO MUNICIPAL</v>
      </c>
      <c r="G101" s="343" t="str">
        <f>VLOOKUP(MUEBLES2612[[#This Row],[No. Del Área ]],AREAS[],5,FALSE)</f>
        <v>LIC. MIGUEL ÁNGEL ALDANA  CANO</v>
      </c>
      <c r="H101" s="3">
        <v>166</v>
      </c>
      <c r="I101" s="343" t="str">
        <f>VLOOKUP(MUEBLES2612[[#This Row],[Núm. De nomina]],PERSONAL[],2,FALSE)</f>
        <v>C. JULIO CESAR MAYORGA LARRIETA</v>
      </c>
      <c r="J101" s="68" t="str">
        <f>VLOOKUP(MUEBLES2612[[#This Row],[Núm. De nomina]],PERSONAL[],3,FALSE)</f>
        <v>SUBDIRECTOR</v>
      </c>
      <c r="K101" s="390" t="s">
        <v>5959</v>
      </c>
      <c r="L101" s="3" t="s">
        <v>4715</v>
      </c>
      <c r="M101" s="370" t="str">
        <f>VLOOKUP(MUEBLES2612[[#This Row],[No. ]],BIENES[],2,FALSE)</f>
        <v xml:space="preserve">PLACA BALISTICA </v>
      </c>
      <c r="N101" s="116" t="s">
        <v>1351</v>
      </c>
      <c r="O101" s="224" t="s">
        <v>4787</v>
      </c>
      <c r="P101" s="114" t="s">
        <v>105</v>
      </c>
      <c r="Q101" s="114">
        <v>100</v>
      </c>
      <c r="R101" s="114" t="s">
        <v>105</v>
      </c>
      <c r="S101" s="117">
        <v>43560</v>
      </c>
      <c r="T101" s="118">
        <v>0</v>
      </c>
      <c r="U101" s="391"/>
    </row>
    <row r="102" spans="1:21" ht="102" x14ac:dyDescent="0.2">
      <c r="A102" s="68" t="e">
        <f>CONCATENATE(#REF!,"-",MUEBLES2612[[#This Row],[Edificio ]],"-",MUEBLES2612[[#This Row],[No. Del Área ]],"-",MUEBLES2612[[#This Row],[No. ]],"-",MUEBLES2612[[#This Row],[No. Con]],"-",MUEBLES2612[[#This Row],[No. de inventario]])</f>
        <v>#REF!</v>
      </c>
      <c r="B102" s="68" t="s">
        <v>4060</v>
      </c>
      <c r="C102" s="6" t="str">
        <f>VLOOKUP(MUEBLES2612[[#This Row],[Edificio ]],EDIFICIOS[],2,FALSE)</f>
        <v>PALACIO MUNICIPAL</v>
      </c>
      <c r="D102" s="342" t="str">
        <f>VLOOKUP(MUEBLES2612[[#This Row],[Edificio ]],EDIFICIOS[],3,FALSE)</f>
        <v>PALACIO MUNICIPAL, S/N, COLONIA CENTRO</v>
      </c>
      <c r="E102" s="56" t="s">
        <v>4289</v>
      </c>
      <c r="F102" s="68" t="str">
        <f>VLOOKUP(MUEBLES2612[[#This Row],[No. Del Área ]],AREAS[],2,FALSE)</f>
        <v>SEGURIDAD PÚBLICA Y TRÁNSITO MUNICIPAL</v>
      </c>
      <c r="G102" s="343" t="str">
        <f>VLOOKUP(MUEBLES2612[[#This Row],[No. Del Área ]],AREAS[],5,FALSE)</f>
        <v>LIC. MIGUEL ÁNGEL ALDANA  CANO</v>
      </c>
      <c r="H102" s="3">
        <v>166</v>
      </c>
      <c r="I102" s="343" t="str">
        <f>VLOOKUP(MUEBLES2612[[#This Row],[Núm. De nomina]],PERSONAL[],2,FALSE)</f>
        <v>C. JULIO CESAR MAYORGA LARRIETA</v>
      </c>
      <c r="J102" s="68" t="str">
        <f>VLOOKUP(MUEBLES2612[[#This Row],[Núm. De nomina]],PERSONAL[],3,FALSE)</f>
        <v>SUBDIRECTOR</v>
      </c>
      <c r="K102" s="390" t="s">
        <v>5959</v>
      </c>
      <c r="L102" s="3" t="s">
        <v>4716</v>
      </c>
      <c r="M102" s="370" t="str">
        <f>VLOOKUP(MUEBLES2612[[#This Row],[No. ]],BIENES[],2,FALSE)</f>
        <v xml:space="preserve">PLACA BALISTICA </v>
      </c>
      <c r="N102" s="116" t="s">
        <v>1351</v>
      </c>
      <c r="O102" s="224" t="s">
        <v>4788</v>
      </c>
      <c r="P102" s="114" t="s">
        <v>105</v>
      </c>
      <c r="Q102" s="114">
        <v>61</v>
      </c>
      <c r="R102" s="114" t="s">
        <v>105</v>
      </c>
      <c r="S102" s="117">
        <v>43560</v>
      </c>
      <c r="T102" s="118">
        <v>0</v>
      </c>
      <c r="U102" s="391"/>
    </row>
    <row r="103" spans="1:21" ht="102" x14ac:dyDescent="0.2">
      <c r="A103" s="68" t="e">
        <f>CONCATENATE(#REF!,"-",MUEBLES2612[[#This Row],[Edificio ]],"-",MUEBLES2612[[#This Row],[No. Del Área ]],"-",MUEBLES2612[[#This Row],[No. ]],"-",MUEBLES2612[[#This Row],[No. Con]],"-",MUEBLES2612[[#This Row],[No. de inventario]])</f>
        <v>#REF!</v>
      </c>
      <c r="B103" s="68" t="s">
        <v>4060</v>
      </c>
      <c r="C103" s="6" t="str">
        <f>VLOOKUP(MUEBLES2612[[#This Row],[Edificio ]],EDIFICIOS[],2,FALSE)</f>
        <v>PALACIO MUNICIPAL</v>
      </c>
      <c r="D103" s="342" t="str">
        <f>VLOOKUP(MUEBLES2612[[#This Row],[Edificio ]],EDIFICIOS[],3,FALSE)</f>
        <v>PALACIO MUNICIPAL, S/N, COLONIA CENTRO</v>
      </c>
      <c r="E103" s="56" t="s">
        <v>4289</v>
      </c>
      <c r="F103" s="68" t="str">
        <f>VLOOKUP(MUEBLES2612[[#This Row],[No. Del Área ]],AREAS[],2,FALSE)</f>
        <v>SEGURIDAD PÚBLICA Y TRÁNSITO MUNICIPAL</v>
      </c>
      <c r="G103" s="343" t="str">
        <f>VLOOKUP(MUEBLES2612[[#This Row],[No. Del Área ]],AREAS[],5,FALSE)</f>
        <v>LIC. MIGUEL ÁNGEL ALDANA  CANO</v>
      </c>
      <c r="H103" s="3">
        <v>166</v>
      </c>
      <c r="I103" s="343" t="str">
        <f>VLOOKUP(MUEBLES2612[[#This Row],[Núm. De nomina]],PERSONAL[],2,FALSE)</f>
        <v>C. JULIO CESAR MAYORGA LARRIETA</v>
      </c>
      <c r="J103" s="68" t="str">
        <f>VLOOKUP(MUEBLES2612[[#This Row],[Núm. De nomina]],PERSONAL[],3,FALSE)</f>
        <v>SUBDIRECTOR</v>
      </c>
      <c r="K103" s="390" t="s">
        <v>5959</v>
      </c>
      <c r="L103" s="3" t="s">
        <v>4717</v>
      </c>
      <c r="M103" s="370" t="str">
        <f>VLOOKUP(MUEBLES2612[[#This Row],[No. ]],BIENES[],2,FALSE)</f>
        <v xml:space="preserve">PLACA BALISTICA </v>
      </c>
      <c r="N103" s="116" t="s">
        <v>1351</v>
      </c>
      <c r="O103" s="224" t="s">
        <v>4789</v>
      </c>
      <c r="P103" s="114" t="s">
        <v>105</v>
      </c>
      <c r="Q103" s="114">
        <v>43</v>
      </c>
      <c r="R103" s="114" t="s">
        <v>105</v>
      </c>
      <c r="S103" s="117">
        <v>43560</v>
      </c>
      <c r="T103" s="118">
        <v>0</v>
      </c>
      <c r="U103" s="391"/>
    </row>
    <row r="104" spans="1:21" ht="102" x14ac:dyDescent="0.2">
      <c r="A104" s="68" t="e">
        <f>CONCATENATE(#REF!,"-",MUEBLES2612[[#This Row],[Edificio ]],"-",MUEBLES2612[[#This Row],[No. Del Área ]],"-",MUEBLES2612[[#This Row],[No. ]],"-",MUEBLES2612[[#This Row],[No. Con]],"-",MUEBLES2612[[#This Row],[No. de inventario]])</f>
        <v>#REF!</v>
      </c>
      <c r="B104" s="68" t="s">
        <v>4060</v>
      </c>
      <c r="C104" s="6" t="str">
        <f>VLOOKUP(MUEBLES2612[[#This Row],[Edificio ]],EDIFICIOS[],2,FALSE)</f>
        <v>PALACIO MUNICIPAL</v>
      </c>
      <c r="D104" s="342" t="str">
        <f>VLOOKUP(MUEBLES2612[[#This Row],[Edificio ]],EDIFICIOS[],3,FALSE)</f>
        <v>PALACIO MUNICIPAL, S/N, COLONIA CENTRO</v>
      </c>
      <c r="E104" s="56" t="s">
        <v>4289</v>
      </c>
      <c r="F104" s="68" t="str">
        <f>VLOOKUP(MUEBLES2612[[#This Row],[No. Del Área ]],AREAS[],2,FALSE)</f>
        <v>SEGURIDAD PÚBLICA Y TRÁNSITO MUNICIPAL</v>
      </c>
      <c r="G104" s="343" t="str">
        <f>VLOOKUP(MUEBLES2612[[#This Row],[No. Del Área ]],AREAS[],5,FALSE)</f>
        <v>LIC. MIGUEL ÁNGEL ALDANA  CANO</v>
      </c>
      <c r="H104" s="3">
        <v>166</v>
      </c>
      <c r="I104" s="343" t="str">
        <f>VLOOKUP(MUEBLES2612[[#This Row],[Núm. De nomina]],PERSONAL[],2,FALSE)</f>
        <v>C. JULIO CESAR MAYORGA LARRIETA</v>
      </c>
      <c r="J104" s="68" t="str">
        <f>VLOOKUP(MUEBLES2612[[#This Row],[Núm. De nomina]],PERSONAL[],3,FALSE)</f>
        <v>SUBDIRECTOR</v>
      </c>
      <c r="K104" s="390" t="s">
        <v>5959</v>
      </c>
      <c r="L104" s="3" t="s">
        <v>4718</v>
      </c>
      <c r="M104" s="370" t="str">
        <f>VLOOKUP(MUEBLES2612[[#This Row],[No. ]],BIENES[],2,FALSE)</f>
        <v xml:space="preserve">PLACA BALISTICA </v>
      </c>
      <c r="N104" s="116" t="s">
        <v>1351</v>
      </c>
      <c r="O104" s="224" t="s">
        <v>4790</v>
      </c>
      <c r="P104" s="114" t="s">
        <v>105</v>
      </c>
      <c r="Q104" s="114">
        <v>106</v>
      </c>
      <c r="R104" s="114" t="s">
        <v>105</v>
      </c>
      <c r="S104" s="117">
        <v>43560</v>
      </c>
      <c r="T104" s="118">
        <v>0</v>
      </c>
      <c r="U104" s="391"/>
    </row>
    <row r="105" spans="1:21" ht="102" x14ac:dyDescent="0.2">
      <c r="A105" s="68" t="e">
        <f>CONCATENATE(#REF!,"-",MUEBLES2612[[#This Row],[Edificio ]],"-",MUEBLES2612[[#This Row],[No. Del Área ]],"-",MUEBLES2612[[#This Row],[No. ]],"-",MUEBLES2612[[#This Row],[No. Con]],"-",MUEBLES2612[[#This Row],[No. de inventario]])</f>
        <v>#REF!</v>
      </c>
      <c r="B105" s="68" t="s">
        <v>4060</v>
      </c>
      <c r="C105" s="6" t="str">
        <f>VLOOKUP(MUEBLES2612[[#This Row],[Edificio ]],EDIFICIOS[],2,FALSE)</f>
        <v>PALACIO MUNICIPAL</v>
      </c>
      <c r="D105" s="342" t="str">
        <f>VLOOKUP(MUEBLES2612[[#This Row],[Edificio ]],EDIFICIOS[],3,FALSE)</f>
        <v>PALACIO MUNICIPAL, S/N, COLONIA CENTRO</v>
      </c>
      <c r="E105" s="56" t="s">
        <v>4289</v>
      </c>
      <c r="F105" s="68" t="str">
        <f>VLOOKUP(MUEBLES2612[[#This Row],[No. Del Área ]],AREAS[],2,FALSE)</f>
        <v>SEGURIDAD PÚBLICA Y TRÁNSITO MUNICIPAL</v>
      </c>
      <c r="G105" s="343" t="str">
        <f>VLOOKUP(MUEBLES2612[[#This Row],[No. Del Área ]],AREAS[],5,FALSE)</f>
        <v>LIC. MIGUEL ÁNGEL ALDANA  CANO</v>
      </c>
      <c r="H105" s="3">
        <v>166</v>
      </c>
      <c r="I105" s="343" t="str">
        <f>VLOOKUP(MUEBLES2612[[#This Row],[Núm. De nomina]],PERSONAL[],2,FALSE)</f>
        <v>C. JULIO CESAR MAYORGA LARRIETA</v>
      </c>
      <c r="J105" s="68" t="str">
        <f>VLOOKUP(MUEBLES2612[[#This Row],[Núm. De nomina]],PERSONAL[],3,FALSE)</f>
        <v>SUBDIRECTOR</v>
      </c>
      <c r="K105" s="390" t="s">
        <v>5959</v>
      </c>
      <c r="L105" s="3" t="s">
        <v>4719</v>
      </c>
      <c r="M105" s="370" t="str">
        <f>VLOOKUP(MUEBLES2612[[#This Row],[No. ]],BIENES[],2,FALSE)</f>
        <v xml:space="preserve">PLACA BALISTICA </v>
      </c>
      <c r="N105" s="116" t="s">
        <v>1354</v>
      </c>
      <c r="O105" s="224" t="s">
        <v>4369</v>
      </c>
      <c r="P105" s="114" t="s">
        <v>105</v>
      </c>
      <c r="Q105" s="114" t="s">
        <v>739</v>
      </c>
      <c r="R105" s="114" t="s">
        <v>105</v>
      </c>
      <c r="S105" s="117">
        <v>43560</v>
      </c>
      <c r="T105" s="118">
        <v>0</v>
      </c>
      <c r="U105" s="116" t="s">
        <v>1354</v>
      </c>
    </row>
    <row r="106" spans="1:21" ht="102" x14ac:dyDescent="0.2">
      <c r="A106" s="68" t="e">
        <f>CONCATENATE(#REF!,"-",MUEBLES2612[[#This Row],[Edificio ]],"-",MUEBLES2612[[#This Row],[No. Del Área ]],"-",MUEBLES2612[[#This Row],[No. ]],"-",MUEBLES2612[[#This Row],[No. Con]],"-",MUEBLES2612[[#This Row],[No. de inventario]])</f>
        <v>#REF!</v>
      </c>
      <c r="B106" s="68" t="s">
        <v>4060</v>
      </c>
      <c r="C106" s="6" t="str">
        <f>VLOOKUP(MUEBLES2612[[#This Row],[Edificio ]],EDIFICIOS[],2,FALSE)</f>
        <v>PALACIO MUNICIPAL</v>
      </c>
      <c r="D106" s="342" t="str">
        <f>VLOOKUP(MUEBLES2612[[#This Row],[Edificio ]],EDIFICIOS[],3,FALSE)</f>
        <v>PALACIO MUNICIPAL, S/N, COLONIA CENTRO</v>
      </c>
      <c r="E106" s="56" t="s">
        <v>4289</v>
      </c>
      <c r="F106" s="68" t="str">
        <f>VLOOKUP(MUEBLES2612[[#This Row],[No. Del Área ]],AREAS[],2,FALSE)</f>
        <v>SEGURIDAD PÚBLICA Y TRÁNSITO MUNICIPAL</v>
      </c>
      <c r="G106" s="343" t="str">
        <f>VLOOKUP(MUEBLES2612[[#This Row],[No. Del Área ]],AREAS[],5,FALSE)</f>
        <v>LIC. MIGUEL ÁNGEL ALDANA  CANO</v>
      </c>
      <c r="H106" s="3">
        <v>166</v>
      </c>
      <c r="I106" s="343" t="str">
        <f>VLOOKUP(MUEBLES2612[[#This Row],[Núm. De nomina]],PERSONAL[],2,FALSE)</f>
        <v>C. JULIO CESAR MAYORGA LARRIETA</v>
      </c>
      <c r="J106" s="68" t="str">
        <f>VLOOKUP(MUEBLES2612[[#This Row],[Núm. De nomina]],PERSONAL[],3,FALSE)</f>
        <v>SUBDIRECTOR</v>
      </c>
      <c r="K106" s="390" t="s">
        <v>4892</v>
      </c>
      <c r="L106" s="3" t="s">
        <v>4707</v>
      </c>
      <c r="M106" s="370" t="str">
        <f>VLOOKUP(MUEBLES2612[[#This Row],[No. ]],BIENES[],2,FALSE)</f>
        <v xml:space="preserve">RADIO PORTATIL </v>
      </c>
      <c r="N106" s="116" t="s">
        <v>741</v>
      </c>
      <c r="O106" s="224" t="s">
        <v>4315</v>
      </c>
      <c r="P106" s="114" t="s">
        <v>39</v>
      </c>
      <c r="Q106" s="114" t="s">
        <v>742</v>
      </c>
      <c r="R106" s="114" t="s">
        <v>105</v>
      </c>
      <c r="S106" s="117">
        <v>43287</v>
      </c>
      <c r="T106" s="118">
        <v>0</v>
      </c>
      <c r="U106" s="391"/>
    </row>
    <row r="107" spans="1:21" ht="102" x14ac:dyDescent="0.2">
      <c r="A107" s="68" t="e">
        <f>CONCATENATE(#REF!,"-",MUEBLES2612[[#This Row],[Edificio ]],"-",MUEBLES2612[[#This Row],[No. Del Área ]],"-",MUEBLES2612[[#This Row],[No. ]],"-",MUEBLES2612[[#This Row],[No. Con]],"-",MUEBLES2612[[#This Row],[No. de inventario]])</f>
        <v>#REF!</v>
      </c>
      <c r="B107" s="68" t="s">
        <v>4060</v>
      </c>
      <c r="C107" s="6" t="str">
        <f>VLOOKUP(MUEBLES2612[[#This Row],[Edificio ]],EDIFICIOS[],2,FALSE)</f>
        <v>PALACIO MUNICIPAL</v>
      </c>
      <c r="D107" s="342" t="str">
        <f>VLOOKUP(MUEBLES2612[[#This Row],[Edificio ]],EDIFICIOS[],3,FALSE)</f>
        <v>PALACIO MUNICIPAL, S/N, COLONIA CENTRO</v>
      </c>
      <c r="E107" s="56" t="s">
        <v>4289</v>
      </c>
      <c r="F107" s="68" t="str">
        <f>VLOOKUP(MUEBLES2612[[#This Row],[No. Del Área ]],AREAS[],2,FALSE)</f>
        <v>SEGURIDAD PÚBLICA Y TRÁNSITO MUNICIPAL</v>
      </c>
      <c r="G107" s="343" t="str">
        <f>VLOOKUP(MUEBLES2612[[#This Row],[No. Del Área ]],AREAS[],5,FALSE)</f>
        <v>LIC. MIGUEL ÁNGEL ALDANA  CANO</v>
      </c>
      <c r="H107" s="3">
        <v>166</v>
      </c>
      <c r="I107" s="343" t="str">
        <f>VLOOKUP(MUEBLES2612[[#This Row],[Núm. De nomina]],PERSONAL[],2,FALSE)</f>
        <v>C. JULIO CESAR MAYORGA LARRIETA</v>
      </c>
      <c r="J107" s="68" t="str">
        <f>VLOOKUP(MUEBLES2612[[#This Row],[Núm. De nomina]],PERSONAL[],3,FALSE)</f>
        <v>SUBDIRECTOR</v>
      </c>
      <c r="K107" s="390" t="s">
        <v>4892</v>
      </c>
      <c r="L107" s="3" t="s">
        <v>4708</v>
      </c>
      <c r="M107" s="370" t="str">
        <f>VLOOKUP(MUEBLES2612[[#This Row],[No. ]],BIENES[],2,FALSE)</f>
        <v xml:space="preserve">RADIO PORTATIL </v>
      </c>
      <c r="N107" s="116" t="s">
        <v>741</v>
      </c>
      <c r="O107" s="224" t="s">
        <v>4370</v>
      </c>
      <c r="P107" s="114" t="s">
        <v>39</v>
      </c>
      <c r="Q107" s="114" t="s">
        <v>742</v>
      </c>
      <c r="R107" s="114" t="s">
        <v>105</v>
      </c>
      <c r="S107" s="117">
        <v>43287</v>
      </c>
      <c r="T107" s="118">
        <v>0</v>
      </c>
      <c r="U107" s="391"/>
    </row>
    <row r="108" spans="1:21" ht="102" x14ac:dyDescent="0.2">
      <c r="A108" s="68" t="e">
        <f>CONCATENATE(#REF!,"-",MUEBLES2612[[#This Row],[Edificio ]],"-",MUEBLES2612[[#This Row],[No. Del Área ]],"-",MUEBLES2612[[#This Row],[No. ]],"-",MUEBLES2612[[#This Row],[No. Con]],"-",MUEBLES2612[[#This Row],[No. de inventario]])</f>
        <v>#REF!</v>
      </c>
      <c r="B108" s="68" t="s">
        <v>4060</v>
      </c>
      <c r="C108" s="6" t="str">
        <f>VLOOKUP(MUEBLES2612[[#This Row],[Edificio ]],EDIFICIOS[],2,FALSE)</f>
        <v>PALACIO MUNICIPAL</v>
      </c>
      <c r="D108" s="342" t="str">
        <f>VLOOKUP(MUEBLES2612[[#This Row],[Edificio ]],EDIFICIOS[],3,FALSE)</f>
        <v>PALACIO MUNICIPAL, S/N, COLONIA CENTRO</v>
      </c>
      <c r="E108" s="56" t="s">
        <v>4289</v>
      </c>
      <c r="F108" s="68" t="str">
        <f>VLOOKUP(MUEBLES2612[[#This Row],[No. Del Área ]],AREAS[],2,FALSE)</f>
        <v>SEGURIDAD PÚBLICA Y TRÁNSITO MUNICIPAL</v>
      </c>
      <c r="G108" s="343" t="str">
        <f>VLOOKUP(MUEBLES2612[[#This Row],[No. Del Área ]],AREAS[],5,FALSE)</f>
        <v>LIC. MIGUEL ÁNGEL ALDANA  CANO</v>
      </c>
      <c r="H108" s="3">
        <v>166</v>
      </c>
      <c r="I108" s="343" t="str">
        <f>VLOOKUP(MUEBLES2612[[#This Row],[Núm. De nomina]],PERSONAL[],2,FALSE)</f>
        <v>C. JULIO CESAR MAYORGA LARRIETA</v>
      </c>
      <c r="J108" s="68" t="str">
        <f>VLOOKUP(MUEBLES2612[[#This Row],[Núm. De nomina]],PERSONAL[],3,FALSE)</f>
        <v>SUBDIRECTOR</v>
      </c>
      <c r="K108" s="390" t="s">
        <v>4892</v>
      </c>
      <c r="L108" s="3" t="s">
        <v>4709</v>
      </c>
      <c r="M108" s="370" t="str">
        <f>VLOOKUP(MUEBLES2612[[#This Row],[No. ]],BIENES[],2,FALSE)</f>
        <v xml:space="preserve">RADIO PORTATIL </v>
      </c>
      <c r="N108" s="116" t="s">
        <v>741</v>
      </c>
      <c r="O108" s="224" t="s">
        <v>4791</v>
      </c>
      <c r="P108" s="114" t="s">
        <v>39</v>
      </c>
      <c r="Q108" s="114" t="s">
        <v>745</v>
      </c>
      <c r="R108" s="114" t="s">
        <v>105</v>
      </c>
      <c r="S108" s="117">
        <v>43287</v>
      </c>
      <c r="T108" s="118">
        <v>0</v>
      </c>
      <c r="U108" s="391"/>
    </row>
    <row r="109" spans="1:21" ht="102" x14ac:dyDescent="0.2">
      <c r="A109" s="68" t="e">
        <f>CONCATENATE(#REF!,"-",MUEBLES2612[[#This Row],[Edificio ]],"-",MUEBLES2612[[#This Row],[No. Del Área ]],"-",MUEBLES2612[[#This Row],[No. ]],"-",MUEBLES2612[[#This Row],[No. Con]],"-",MUEBLES2612[[#This Row],[No. de inventario]])</f>
        <v>#REF!</v>
      </c>
      <c r="B109" s="68" t="s">
        <v>4060</v>
      </c>
      <c r="C109" s="6" t="str">
        <f>VLOOKUP(MUEBLES2612[[#This Row],[Edificio ]],EDIFICIOS[],2,FALSE)</f>
        <v>PALACIO MUNICIPAL</v>
      </c>
      <c r="D109" s="342" t="str">
        <f>VLOOKUP(MUEBLES2612[[#This Row],[Edificio ]],EDIFICIOS[],3,FALSE)</f>
        <v>PALACIO MUNICIPAL, S/N, COLONIA CENTRO</v>
      </c>
      <c r="E109" s="56" t="s">
        <v>4289</v>
      </c>
      <c r="F109" s="68" t="str">
        <f>VLOOKUP(MUEBLES2612[[#This Row],[No. Del Área ]],AREAS[],2,FALSE)</f>
        <v>SEGURIDAD PÚBLICA Y TRÁNSITO MUNICIPAL</v>
      </c>
      <c r="G109" s="343" t="str">
        <f>VLOOKUP(MUEBLES2612[[#This Row],[No. Del Área ]],AREAS[],5,FALSE)</f>
        <v>LIC. MIGUEL ÁNGEL ALDANA  CANO</v>
      </c>
      <c r="H109" s="3">
        <v>166</v>
      </c>
      <c r="I109" s="343" t="str">
        <f>VLOOKUP(MUEBLES2612[[#This Row],[Núm. De nomina]],PERSONAL[],2,FALSE)</f>
        <v>C. JULIO CESAR MAYORGA LARRIETA</v>
      </c>
      <c r="J109" s="68" t="str">
        <f>VLOOKUP(MUEBLES2612[[#This Row],[Núm. De nomina]],PERSONAL[],3,FALSE)</f>
        <v>SUBDIRECTOR</v>
      </c>
      <c r="K109" s="390" t="s">
        <v>4892</v>
      </c>
      <c r="L109" s="3" t="s">
        <v>4710</v>
      </c>
      <c r="M109" s="370" t="str">
        <f>VLOOKUP(MUEBLES2612[[#This Row],[No. ]],BIENES[],2,FALSE)</f>
        <v xml:space="preserve">RADIO PORTATIL </v>
      </c>
      <c r="N109" s="116" t="s">
        <v>741</v>
      </c>
      <c r="O109" s="224" t="s">
        <v>4371</v>
      </c>
      <c r="P109" s="114" t="s">
        <v>39</v>
      </c>
      <c r="Q109" s="114" t="s">
        <v>747</v>
      </c>
      <c r="R109" s="114" t="s">
        <v>105</v>
      </c>
      <c r="S109" s="117">
        <v>43287</v>
      </c>
      <c r="T109" s="118">
        <v>0</v>
      </c>
      <c r="U109" s="391"/>
    </row>
    <row r="110" spans="1:21" ht="102" x14ac:dyDescent="0.2">
      <c r="A110" s="68" t="e">
        <f>CONCATENATE(#REF!,"-",MUEBLES2612[[#This Row],[Edificio ]],"-",MUEBLES2612[[#This Row],[No. Del Área ]],"-",MUEBLES2612[[#This Row],[No. ]],"-",MUEBLES2612[[#This Row],[No. Con]],"-",MUEBLES2612[[#This Row],[No. de inventario]])</f>
        <v>#REF!</v>
      </c>
      <c r="B110" s="68" t="s">
        <v>4060</v>
      </c>
      <c r="C110" s="6" t="str">
        <f>VLOOKUP(MUEBLES2612[[#This Row],[Edificio ]],EDIFICIOS[],2,FALSE)</f>
        <v>PALACIO MUNICIPAL</v>
      </c>
      <c r="D110" s="342" t="str">
        <f>VLOOKUP(MUEBLES2612[[#This Row],[Edificio ]],EDIFICIOS[],3,FALSE)</f>
        <v>PALACIO MUNICIPAL, S/N, COLONIA CENTRO</v>
      </c>
      <c r="E110" s="56" t="s">
        <v>4289</v>
      </c>
      <c r="F110" s="68" t="str">
        <f>VLOOKUP(MUEBLES2612[[#This Row],[No. Del Área ]],AREAS[],2,FALSE)</f>
        <v>SEGURIDAD PÚBLICA Y TRÁNSITO MUNICIPAL</v>
      </c>
      <c r="G110" s="343" t="str">
        <f>VLOOKUP(MUEBLES2612[[#This Row],[No. Del Área ]],AREAS[],5,FALSE)</f>
        <v>LIC. MIGUEL ÁNGEL ALDANA  CANO</v>
      </c>
      <c r="H110" s="3">
        <v>166</v>
      </c>
      <c r="I110" s="343" t="str">
        <f>VLOOKUP(MUEBLES2612[[#This Row],[Núm. De nomina]],PERSONAL[],2,FALSE)</f>
        <v>C. JULIO CESAR MAYORGA LARRIETA</v>
      </c>
      <c r="J110" s="68" t="str">
        <f>VLOOKUP(MUEBLES2612[[#This Row],[Núm. De nomina]],PERSONAL[],3,FALSE)</f>
        <v>SUBDIRECTOR</v>
      </c>
      <c r="K110" s="390" t="s">
        <v>4892</v>
      </c>
      <c r="L110" s="3" t="s">
        <v>4711</v>
      </c>
      <c r="M110" s="370" t="str">
        <f>VLOOKUP(MUEBLES2612[[#This Row],[No. ]],BIENES[],2,FALSE)</f>
        <v xml:space="preserve">RADIO PORTATIL </v>
      </c>
      <c r="N110" s="116" t="s">
        <v>741</v>
      </c>
      <c r="O110" s="224" t="s">
        <v>4372</v>
      </c>
      <c r="P110" s="114" t="s">
        <v>39</v>
      </c>
      <c r="Q110" s="114" t="s">
        <v>749</v>
      </c>
      <c r="R110" s="114" t="s">
        <v>105</v>
      </c>
      <c r="S110" s="117">
        <v>43287</v>
      </c>
      <c r="T110" s="118">
        <v>0</v>
      </c>
      <c r="U110" s="391"/>
    </row>
    <row r="111" spans="1:21" ht="102" x14ac:dyDescent="0.2">
      <c r="A111" s="68" t="e">
        <f>CONCATENATE(#REF!,"-",MUEBLES2612[[#This Row],[Edificio ]],"-",MUEBLES2612[[#This Row],[No. Del Área ]],"-",MUEBLES2612[[#This Row],[No. ]],"-",MUEBLES2612[[#This Row],[No. Con]],"-",MUEBLES2612[[#This Row],[No. de inventario]])</f>
        <v>#REF!</v>
      </c>
      <c r="B111" s="68" t="s">
        <v>4060</v>
      </c>
      <c r="C111" s="6" t="str">
        <f>VLOOKUP(MUEBLES2612[[#This Row],[Edificio ]],EDIFICIOS[],2,FALSE)</f>
        <v>PALACIO MUNICIPAL</v>
      </c>
      <c r="D111" s="342" t="str">
        <f>VLOOKUP(MUEBLES2612[[#This Row],[Edificio ]],EDIFICIOS[],3,FALSE)</f>
        <v>PALACIO MUNICIPAL, S/N, COLONIA CENTRO</v>
      </c>
      <c r="E111" s="56" t="s">
        <v>4289</v>
      </c>
      <c r="F111" s="68" t="str">
        <f>VLOOKUP(MUEBLES2612[[#This Row],[No. Del Área ]],AREAS[],2,FALSE)</f>
        <v>SEGURIDAD PÚBLICA Y TRÁNSITO MUNICIPAL</v>
      </c>
      <c r="G111" s="343" t="str">
        <f>VLOOKUP(MUEBLES2612[[#This Row],[No. Del Área ]],AREAS[],5,FALSE)</f>
        <v>LIC. MIGUEL ÁNGEL ALDANA  CANO</v>
      </c>
      <c r="H111" s="3">
        <v>166</v>
      </c>
      <c r="I111" s="343" t="str">
        <f>VLOOKUP(MUEBLES2612[[#This Row],[Núm. De nomina]],PERSONAL[],2,FALSE)</f>
        <v>C. JULIO CESAR MAYORGA LARRIETA</v>
      </c>
      <c r="J111" s="68" t="str">
        <f>VLOOKUP(MUEBLES2612[[#This Row],[Núm. De nomina]],PERSONAL[],3,FALSE)</f>
        <v>SUBDIRECTOR</v>
      </c>
      <c r="K111" s="390" t="s">
        <v>4892</v>
      </c>
      <c r="L111" s="3" t="s">
        <v>4712</v>
      </c>
      <c r="M111" s="370" t="str">
        <f>VLOOKUP(MUEBLES2612[[#This Row],[No. ]],BIENES[],2,FALSE)</f>
        <v xml:space="preserve">RADIO PORTATIL </v>
      </c>
      <c r="N111" s="116" t="s">
        <v>741</v>
      </c>
      <c r="O111" s="224" t="s">
        <v>4373</v>
      </c>
      <c r="P111" s="114" t="s">
        <v>39</v>
      </c>
      <c r="Q111" s="114" t="s">
        <v>745</v>
      </c>
      <c r="R111" s="114" t="s">
        <v>105</v>
      </c>
      <c r="S111" s="117">
        <v>43287</v>
      </c>
      <c r="T111" s="118">
        <v>0</v>
      </c>
      <c r="U111" s="391"/>
    </row>
    <row r="112" spans="1:21" ht="17.25" thickBot="1" x14ac:dyDescent="0.25">
      <c r="A112" s="461"/>
      <c r="B112" s="473"/>
      <c r="C112" s="462"/>
      <c r="D112" s="462"/>
      <c r="E112" s="463"/>
      <c r="F112" s="461"/>
      <c r="G112" s="463"/>
      <c r="H112" s="463"/>
      <c r="I112" s="463"/>
      <c r="J112" s="461"/>
      <c r="K112" s="474"/>
      <c r="L112" s="463"/>
      <c r="M112" s="464"/>
      <c r="N112" s="475"/>
      <c r="O112" s="463"/>
      <c r="P112" s="462"/>
      <c r="Q112" s="462"/>
      <c r="R112" s="476" t="s">
        <v>1155</v>
      </c>
      <c r="S112" s="477"/>
      <c r="T112" s="478">
        <f>SUM(T6:T111)</f>
        <v>110944.49999999999</v>
      </c>
      <c r="U112" s="465"/>
    </row>
    <row r="113" ht="15.75" thickTop="1" x14ac:dyDescent="0.25"/>
    <row r="1021230" spans="3:333" s="9" customFormat="1" x14ac:dyDescent="0.25">
      <c r="C1021230" s="18"/>
      <c r="D1021230" s="18"/>
      <c r="E1021230" s="337"/>
      <c r="L1021230" s="274"/>
      <c r="M1021230"/>
      <c r="N1021230" s="17"/>
      <c r="O1021230" s="19"/>
      <c r="P1021230" s="306"/>
      <c r="Q1021230"/>
      <c r="R1021230"/>
      <c r="S1021230"/>
      <c r="T1021230" s="18"/>
      <c r="U1021230" s="25"/>
      <c r="V1021230" s="27"/>
      <c r="W1021230" s="27"/>
      <c r="X1021230" s="21"/>
      <c r="Y1021230" s="22"/>
      <c r="Z1021230" s="1"/>
      <c r="AA1021230" s="1"/>
      <c r="AB1021230" s="1"/>
      <c r="AC1021230" s="1"/>
      <c r="AD1021230" s="1"/>
      <c r="AE1021230" s="1"/>
      <c r="AF1021230" s="1"/>
      <c r="AG1021230" s="1"/>
      <c r="AH1021230" s="1"/>
      <c r="AI1021230" s="1"/>
      <c r="AJ1021230" s="1"/>
      <c r="AK1021230" s="1"/>
      <c r="AL1021230" s="1"/>
      <c r="AM1021230" s="1"/>
      <c r="AN1021230" s="1"/>
      <c r="AO1021230" s="1"/>
      <c r="AP1021230" s="1"/>
      <c r="AQ1021230" s="1"/>
      <c r="AR1021230" s="1"/>
      <c r="AS1021230" s="1"/>
      <c r="AT1021230" s="1"/>
      <c r="AU1021230" s="1"/>
      <c r="AV1021230" s="1"/>
      <c r="AW1021230" s="1"/>
      <c r="AX1021230" s="1"/>
      <c r="AY1021230" s="1"/>
      <c r="AZ1021230" s="1"/>
      <c r="BA1021230" s="1"/>
      <c r="BB1021230" s="1"/>
      <c r="BC1021230" s="1"/>
      <c r="BD1021230" s="1"/>
      <c r="BE1021230" s="1"/>
      <c r="BF1021230" s="1"/>
      <c r="BG1021230" s="1"/>
      <c r="BH1021230" s="1"/>
      <c r="BI1021230" s="1"/>
      <c r="BJ1021230" s="1"/>
      <c r="BK1021230" s="1"/>
      <c r="BL1021230" s="1"/>
      <c r="BM1021230" s="1"/>
      <c r="BN1021230" s="1"/>
      <c r="BO1021230" s="1"/>
      <c r="BP1021230" s="1"/>
      <c r="BQ1021230" s="1"/>
      <c r="BR1021230" s="1"/>
      <c r="BS1021230" s="1"/>
      <c r="BT1021230" s="1"/>
      <c r="BU1021230" s="1"/>
      <c r="BV1021230" s="1"/>
      <c r="BW1021230" s="1"/>
      <c r="BX1021230" s="1"/>
      <c r="BY1021230" s="1"/>
      <c r="BZ1021230" s="1"/>
      <c r="CA1021230" s="1"/>
      <c r="CB1021230" s="1"/>
      <c r="CC1021230" s="1"/>
      <c r="CD1021230" s="1"/>
      <c r="CE1021230" s="1"/>
      <c r="CF1021230" s="1"/>
      <c r="CG1021230" s="1"/>
      <c r="CH1021230" s="1"/>
      <c r="CI1021230" s="1"/>
      <c r="CJ1021230" s="1"/>
      <c r="CK1021230" s="1"/>
      <c r="CL1021230" s="1"/>
      <c r="CM1021230" s="1"/>
      <c r="CN1021230" s="1"/>
      <c r="CO1021230" s="1"/>
      <c r="CP1021230" s="1"/>
      <c r="CQ1021230" s="1"/>
      <c r="CR1021230" s="1"/>
      <c r="CS1021230" s="1"/>
      <c r="CT1021230" s="1"/>
      <c r="CU1021230" s="1"/>
      <c r="CV1021230" s="1"/>
      <c r="CW1021230" s="1"/>
      <c r="CX1021230" s="1"/>
      <c r="CY1021230" s="1"/>
      <c r="CZ1021230" s="1"/>
      <c r="DA1021230" s="1"/>
      <c r="DB1021230" s="1"/>
      <c r="DC1021230" s="1"/>
      <c r="DD1021230" s="1"/>
      <c r="DE1021230" s="1"/>
      <c r="DF1021230" s="1"/>
      <c r="DG1021230" s="1"/>
      <c r="DH1021230" s="1"/>
      <c r="DI1021230" s="1"/>
      <c r="DJ1021230" s="1"/>
      <c r="DK1021230" s="1"/>
      <c r="DL1021230" s="1"/>
      <c r="DM1021230" s="1"/>
      <c r="DN1021230" s="1"/>
      <c r="DO1021230" s="1"/>
      <c r="DP1021230" s="1"/>
      <c r="DQ1021230" s="1"/>
      <c r="DR1021230" s="1"/>
      <c r="DS1021230" s="1"/>
      <c r="DT1021230" s="1"/>
      <c r="DU1021230" s="1"/>
      <c r="DV1021230" s="1"/>
      <c r="DW1021230" s="1"/>
      <c r="DX1021230" s="1"/>
      <c r="DY1021230" s="1"/>
      <c r="DZ1021230" s="1"/>
      <c r="EA1021230" s="1"/>
      <c r="EB1021230" s="1"/>
      <c r="EC1021230" s="1"/>
      <c r="ED1021230" s="1"/>
      <c r="EE1021230" s="1"/>
      <c r="EF1021230" s="1"/>
      <c r="EG1021230" s="1"/>
      <c r="EH1021230" s="1"/>
      <c r="EI1021230" s="1"/>
      <c r="EJ1021230" s="1"/>
      <c r="EK1021230" s="1"/>
      <c r="EL1021230" s="1"/>
      <c r="EM1021230" s="1"/>
      <c r="EN1021230" s="1"/>
      <c r="EO1021230" s="1"/>
      <c r="EP1021230" s="1"/>
      <c r="EQ1021230" s="1"/>
      <c r="ER1021230" s="1"/>
      <c r="ES1021230" s="1"/>
      <c r="ET1021230" s="1"/>
      <c r="EU1021230" s="1"/>
      <c r="EV1021230" s="1"/>
      <c r="EW1021230" s="1"/>
      <c r="EX1021230" s="1"/>
      <c r="EY1021230" s="1"/>
      <c r="EZ1021230" s="1"/>
      <c r="FA1021230" s="1"/>
      <c r="FB1021230" s="1"/>
      <c r="FC1021230" s="1"/>
      <c r="FD1021230" s="1"/>
      <c r="FE1021230" s="1"/>
      <c r="FF1021230" s="1"/>
      <c r="FG1021230" s="1"/>
      <c r="FH1021230" s="1"/>
      <c r="FI1021230" s="1"/>
      <c r="FJ1021230" s="1"/>
      <c r="FK1021230" s="1"/>
      <c r="FL1021230" s="1"/>
      <c r="FM1021230" s="1"/>
      <c r="FN1021230" s="1"/>
      <c r="FO1021230" s="1"/>
      <c r="FP1021230" s="1"/>
      <c r="FQ1021230" s="1"/>
      <c r="FR1021230" s="1"/>
      <c r="FS1021230" s="1"/>
      <c r="FT1021230" s="1"/>
      <c r="FU1021230" s="1"/>
      <c r="FV1021230" s="1"/>
      <c r="FW1021230" s="1"/>
      <c r="FX1021230" s="1"/>
      <c r="FY1021230" s="1"/>
      <c r="FZ1021230" s="1"/>
      <c r="GA1021230" s="1"/>
      <c r="GB1021230" s="1"/>
      <c r="GC1021230" s="1"/>
      <c r="GD1021230" s="1"/>
      <c r="GE1021230" s="1"/>
      <c r="GF1021230" s="1"/>
      <c r="GG1021230" s="1"/>
      <c r="GH1021230" s="1"/>
      <c r="GI1021230" s="1"/>
      <c r="GJ1021230" s="1"/>
      <c r="GK1021230" s="1"/>
      <c r="GL1021230" s="1"/>
      <c r="GM1021230" s="1"/>
      <c r="GN1021230" s="1"/>
      <c r="GO1021230" s="1"/>
      <c r="GP1021230" s="1"/>
      <c r="GQ1021230" s="1"/>
      <c r="GR1021230" s="1"/>
      <c r="GS1021230" s="1"/>
      <c r="GT1021230" s="1"/>
      <c r="GU1021230" s="1"/>
      <c r="GV1021230" s="1"/>
      <c r="GW1021230" s="1"/>
      <c r="GX1021230" s="1"/>
      <c r="GY1021230" s="1"/>
      <c r="GZ1021230" s="1"/>
      <c r="HA1021230" s="1"/>
      <c r="HB1021230" s="1"/>
      <c r="HC1021230" s="1"/>
      <c r="HD1021230" s="1"/>
      <c r="HE1021230" s="1"/>
      <c r="HF1021230" s="1"/>
      <c r="HG1021230" s="1"/>
      <c r="HH1021230" s="1"/>
      <c r="HI1021230" s="1"/>
      <c r="HJ1021230" s="1"/>
      <c r="HK1021230" s="1"/>
      <c r="HL1021230" s="1"/>
      <c r="HM1021230" s="1"/>
      <c r="HN1021230" s="1"/>
      <c r="HO1021230" s="1"/>
      <c r="HP1021230" s="1"/>
      <c r="HQ1021230" s="1"/>
      <c r="HR1021230" s="1"/>
      <c r="HS1021230" s="1"/>
      <c r="HT1021230" s="1"/>
      <c r="HU1021230" s="1"/>
      <c r="HV1021230" s="1"/>
      <c r="HW1021230" s="1"/>
      <c r="HX1021230" s="1"/>
      <c r="HY1021230" s="1"/>
      <c r="HZ1021230" s="1"/>
      <c r="IA1021230" s="1"/>
      <c r="IB1021230" s="1"/>
      <c r="IC1021230" s="1"/>
      <c r="ID1021230" s="1"/>
      <c r="IE1021230" s="1"/>
      <c r="IF1021230" s="1"/>
      <c r="IG1021230" s="1"/>
      <c r="IH1021230" s="1"/>
      <c r="II1021230" s="1"/>
      <c r="IJ1021230" s="1"/>
      <c r="IK1021230" s="1"/>
      <c r="IL1021230" s="1"/>
      <c r="IM1021230" s="1"/>
      <c r="IN1021230" s="1"/>
      <c r="IO1021230" s="1"/>
      <c r="IP1021230" s="1"/>
      <c r="IQ1021230" s="1"/>
      <c r="IR1021230" s="1"/>
      <c r="IS1021230" s="1"/>
      <c r="IT1021230" s="1"/>
      <c r="IU1021230" s="1"/>
      <c r="IV1021230" s="1"/>
      <c r="IW1021230" s="1"/>
      <c r="IX1021230" s="1"/>
      <c r="IY1021230" s="1"/>
      <c r="IZ1021230" s="1"/>
      <c r="JA1021230" s="1"/>
      <c r="JB1021230" s="1"/>
      <c r="JC1021230" s="1"/>
      <c r="JD1021230" s="1"/>
      <c r="JE1021230" s="1"/>
      <c r="JF1021230" s="1"/>
      <c r="JG1021230" s="1"/>
      <c r="JH1021230" s="1"/>
      <c r="JI1021230" s="1"/>
      <c r="JJ1021230" s="1"/>
      <c r="JK1021230" s="1"/>
      <c r="JL1021230" s="1"/>
      <c r="JM1021230" s="1"/>
      <c r="JN1021230" s="1"/>
      <c r="JO1021230" s="1"/>
      <c r="JP1021230" s="1"/>
      <c r="JQ1021230" s="1"/>
      <c r="JR1021230" s="1"/>
      <c r="JS1021230" s="1"/>
      <c r="JT1021230" s="1"/>
      <c r="JU1021230" s="1"/>
      <c r="JV1021230" s="1"/>
      <c r="JW1021230" s="1"/>
      <c r="JX1021230" s="1"/>
      <c r="JY1021230" s="1"/>
      <c r="JZ1021230" s="1"/>
      <c r="KA1021230" s="1"/>
      <c r="KB1021230" s="1"/>
      <c r="KC1021230" s="1"/>
      <c r="KD1021230" s="1"/>
      <c r="KE1021230" s="1"/>
      <c r="KF1021230" s="1"/>
      <c r="KG1021230" s="1"/>
      <c r="KH1021230" s="1"/>
      <c r="KI1021230" s="1"/>
      <c r="KJ1021230" s="1"/>
      <c r="KK1021230" s="1"/>
      <c r="KL1021230" s="1"/>
      <c r="KM1021230" s="1"/>
      <c r="KN1021230" s="1"/>
      <c r="KO1021230" s="1"/>
      <c r="KP1021230" s="1"/>
      <c r="KQ1021230" s="1"/>
      <c r="KR1021230" s="1"/>
      <c r="KS1021230" s="1"/>
      <c r="KT1021230" s="1"/>
      <c r="KU1021230" s="1"/>
      <c r="KV1021230" s="1"/>
      <c r="KW1021230" s="1"/>
      <c r="KX1021230" s="1"/>
      <c r="KY1021230" s="1"/>
      <c r="KZ1021230" s="1"/>
      <c r="LA1021230" s="1"/>
      <c r="LB1021230" s="1"/>
      <c r="LC1021230" s="1"/>
      <c r="LD1021230" s="1"/>
      <c r="LE1021230" s="1"/>
      <c r="LF1021230" s="1"/>
      <c r="LG1021230" s="1"/>
      <c r="LH1021230" s="1"/>
      <c r="LI1021230" s="1"/>
      <c r="LJ1021230" s="1"/>
      <c r="LK1021230" s="1"/>
      <c r="LL1021230" s="1"/>
      <c r="LM1021230" s="1"/>
      <c r="LN1021230" s="1"/>
      <c r="LO1021230" s="1"/>
      <c r="LP1021230" s="1"/>
      <c r="LQ1021230" s="1"/>
      <c r="LR1021230" s="1"/>
      <c r="LS1021230" s="1"/>
      <c r="LT1021230" s="1"/>
      <c r="LU1021230" s="1"/>
    </row>
  </sheetData>
  <sheetProtection formatCells="0" formatColumns="0" formatRows="0" insertColumns="0" insertRows="0" insertHyperlinks="0" deleteColumns="0" deleteRows="0" sort="0" autoFilter="0" pivotTables="0"/>
  <pageMargins left="1.1023622047244095" right="0.11811023622047245" top="0.70866141732283472" bottom="1.3779527559055118" header="0.31496062992125984" footer="0.31496062992125984"/>
  <pageSetup paperSize="5" scale="42" fitToHeight="0" orientation="landscape" horizontalDpi="4294967293" verticalDpi="360" r:id="rId1"/>
  <headerFooter scaleWithDoc="0" alignWithMargins="0">
    <oddFooter>&amp;C&amp;G</oddFooter>
  </headerFooter>
  <legacyDrawingHF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0000000}">
          <x14:formula1>
            <xm:f>'AREAS '!$A$2:$A$62</xm:f>
          </x14:formula1>
          <xm:sqref>E1021230:E1048576 E6:E111</xm:sqref>
        </x14:dataValidation>
        <x14:dataValidation type="list" allowBlank="1" showInputMessage="1" showErrorMessage="1" xr:uid="{00000000-0002-0000-0400-000001000000}">
          <x14:formula1>
            <xm:f>'EDIFICIOS '!$A$2:$A$8</xm:f>
          </x14:formula1>
          <xm:sqref>B6:B111</xm:sqref>
        </x14:dataValidation>
        <x14:dataValidation type="list" showInputMessage="1" showErrorMessage="1" xr:uid="{00000000-0002-0000-0400-000002000000}">
          <x14:formula1>
            <xm:f>PERSONAL!$A$2:$A$1048576</xm:f>
          </x14:formula1>
          <xm:sqref>H6:H111</xm:sqref>
        </x14:dataValidation>
        <x14:dataValidation type="list" allowBlank="1" showInputMessage="1" showErrorMessage="1" xr:uid="{00000000-0002-0000-0400-000003000000}">
          <x14:formula1>
            <xm:f>'BIENES '!$A$2:$A$965</xm:f>
          </x14:formula1>
          <xm:sqref>K6:K111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filterMode="1">
    <tabColor rgb="FFC6A8E6"/>
  </sheetPr>
  <dimension ref="A1:AC54"/>
  <sheetViews>
    <sheetView view="pageBreakPreview" zoomScale="70" zoomScaleNormal="100" zoomScaleSheetLayoutView="70" workbookViewId="0">
      <pane xSplit="1" ySplit="5" topLeftCell="H6" activePane="bottomRight" state="frozen"/>
      <selection pane="topRight" activeCell="B1" sqref="B1"/>
      <selection pane="bottomLeft" activeCell="A6" sqref="A6"/>
      <selection pane="bottomRight" sqref="A1:A1048576"/>
    </sheetView>
  </sheetViews>
  <sheetFormatPr baseColWidth="10" defaultRowHeight="18" x14ac:dyDescent="0.2"/>
  <cols>
    <col min="1" max="1" width="15.5703125" style="728" customWidth="1"/>
    <col min="2" max="2" width="11.28515625" style="9" customWidth="1"/>
    <col min="3" max="3" width="9.5703125" style="9" customWidth="1"/>
    <col min="4" max="4" width="24.140625" style="9" customWidth="1"/>
    <col min="5" max="5" width="20.85546875" style="9" customWidth="1"/>
    <col min="6" max="6" width="24.140625" style="9" customWidth="1"/>
    <col min="7" max="7" width="25.28515625" style="9" bestFit="1" customWidth="1"/>
    <col min="8" max="8" width="24.140625" style="9" customWidth="1"/>
    <col min="9" max="9" width="13.140625" style="9" customWidth="1"/>
    <col min="10" max="11" width="11.7109375" style="9" customWidth="1"/>
    <col min="12" max="12" width="18" style="17" customWidth="1"/>
    <col min="13" max="15" width="11.28515625" style="19" customWidth="1"/>
    <col min="16" max="16" width="13" style="19" customWidth="1"/>
    <col min="17" max="17" width="10.85546875" style="23" customWidth="1"/>
    <col min="18" max="18" width="14.140625" style="19" customWidth="1"/>
    <col min="19" max="19" width="15" style="27" customWidth="1"/>
    <col min="20" max="20" width="15" style="24" customWidth="1"/>
    <col min="21" max="21" width="13.28515625" style="25" bestFit="1" customWidth="1"/>
    <col min="22" max="23" width="13.28515625" style="306" customWidth="1"/>
    <col min="24" max="27" width="13.28515625" style="25" customWidth="1"/>
    <col min="28" max="28" width="10.5703125" style="26" customWidth="1"/>
    <col min="29" max="29" width="12.140625" style="27" bestFit="1" customWidth="1"/>
    <col min="30" max="16384" width="11.42578125" style="1"/>
  </cols>
  <sheetData>
    <row r="1" spans="1:29" x14ac:dyDescent="0.2">
      <c r="B1" s="113"/>
      <c r="C1" s="113"/>
      <c r="D1" s="113"/>
      <c r="E1" s="113"/>
      <c r="F1" s="113"/>
      <c r="G1" s="113"/>
      <c r="H1" s="113"/>
      <c r="I1" s="113"/>
      <c r="J1" s="113"/>
      <c r="K1" s="113"/>
      <c r="L1" s="113"/>
      <c r="M1" s="113"/>
      <c r="N1" s="113"/>
      <c r="O1" s="113"/>
      <c r="P1" s="113" t="s">
        <v>558</v>
      </c>
      <c r="R1" s="113"/>
      <c r="S1" s="659"/>
      <c r="T1" s="113"/>
      <c r="U1" s="113"/>
      <c r="V1" s="658"/>
      <c r="W1" s="658"/>
      <c r="X1" s="113"/>
      <c r="Y1" s="113"/>
      <c r="Z1" s="113"/>
      <c r="AA1" s="113"/>
      <c r="AB1" s="113"/>
      <c r="AC1" s="113"/>
    </row>
    <row r="2" spans="1:29" x14ac:dyDescent="0.2">
      <c r="B2" s="113"/>
      <c r="C2" s="113"/>
      <c r="D2" s="113"/>
      <c r="E2" s="113"/>
      <c r="F2" s="113"/>
      <c r="G2" s="113"/>
      <c r="H2" s="113"/>
      <c r="I2" s="113"/>
      <c r="J2" s="113"/>
      <c r="K2" s="113"/>
      <c r="L2" s="113"/>
      <c r="M2" s="113"/>
      <c r="N2" s="113"/>
      <c r="O2" s="113"/>
      <c r="P2" s="113" t="s">
        <v>643</v>
      </c>
      <c r="R2" s="113"/>
      <c r="S2" s="659"/>
      <c r="T2" s="113"/>
      <c r="U2" s="113"/>
      <c r="V2" s="658"/>
      <c r="W2" s="658"/>
      <c r="X2" s="113"/>
      <c r="Y2" s="113"/>
      <c r="Z2" s="113"/>
      <c r="AA2" s="113"/>
      <c r="AB2" s="113"/>
      <c r="AC2" s="113"/>
    </row>
    <row r="3" spans="1:29" x14ac:dyDescent="0.2">
      <c r="A3" s="729"/>
      <c r="B3" s="113"/>
      <c r="C3" s="113"/>
      <c r="D3" s="113"/>
      <c r="E3" s="113"/>
      <c r="F3" s="113"/>
      <c r="G3" s="113"/>
      <c r="H3" s="113"/>
      <c r="I3" s="113"/>
      <c r="J3" s="113"/>
      <c r="K3" s="113"/>
      <c r="L3" s="113"/>
      <c r="M3" s="113"/>
      <c r="N3" s="113"/>
      <c r="O3" s="113"/>
      <c r="P3" s="113"/>
      <c r="Q3" s="113"/>
      <c r="R3" s="113"/>
      <c r="S3" s="659"/>
      <c r="T3" s="113"/>
      <c r="U3" s="113"/>
      <c r="V3" s="658"/>
      <c r="W3" s="658"/>
      <c r="X3" s="113"/>
      <c r="Y3" s="113"/>
      <c r="Z3" s="113"/>
      <c r="AA3" s="113"/>
      <c r="AB3" s="113"/>
      <c r="AC3" s="113"/>
    </row>
    <row r="4" spans="1:29" ht="14.25" customHeight="1" x14ac:dyDescent="0.2">
      <c r="A4" s="725"/>
      <c r="B4" s="40"/>
      <c r="C4" s="40"/>
      <c r="D4" s="40"/>
      <c r="E4" s="40"/>
      <c r="F4" s="40"/>
      <c r="G4" s="40"/>
      <c r="H4" s="40"/>
      <c r="I4" s="40"/>
      <c r="J4" s="40"/>
      <c r="K4" s="40"/>
      <c r="L4" s="40"/>
      <c r="M4" s="40"/>
      <c r="N4" s="40"/>
      <c r="O4" s="40"/>
      <c r="P4" s="40"/>
      <c r="Q4" s="42"/>
      <c r="R4" s="40"/>
      <c r="S4" s="90"/>
      <c r="T4" s="40"/>
      <c r="U4" s="40"/>
      <c r="V4" s="399"/>
      <c r="W4" s="399"/>
      <c r="X4" s="40"/>
      <c r="Y4" s="40"/>
      <c r="Z4" s="40"/>
      <c r="AA4" s="40"/>
      <c r="AB4" s="43"/>
      <c r="AC4" s="90"/>
    </row>
    <row r="5" spans="1:29" ht="63.75" x14ac:dyDescent="0.2">
      <c r="A5" s="726" t="s">
        <v>606</v>
      </c>
      <c r="B5" s="355" t="s">
        <v>5712</v>
      </c>
      <c r="C5" s="479" t="s">
        <v>607</v>
      </c>
      <c r="D5" s="479" t="s">
        <v>608</v>
      </c>
      <c r="E5" s="355" t="s">
        <v>5985</v>
      </c>
      <c r="F5" s="355" t="s">
        <v>5715</v>
      </c>
      <c r="G5" s="479" t="s">
        <v>5713</v>
      </c>
      <c r="H5" s="479" t="s">
        <v>5714</v>
      </c>
      <c r="I5" s="479" t="s">
        <v>609</v>
      </c>
      <c r="J5" s="479" t="s">
        <v>610</v>
      </c>
      <c r="K5" s="355" t="s">
        <v>5986</v>
      </c>
      <c r="L5" s="355" t="s">
        <v>611</v>
      </c>
      <c r="M5" s="479" t="s">
        <v>612</v>
      </c>
      <c r="N5" s="356" t="s">
        <v>5900</v>
      </c>
      <c r="O5" s="355" t="s">
        <v>5909</v>
      </c>
      <c r="P5" s="479" t="s">
        <v>613</v>
      </c>
      <c r="Q5" s="480" t="s">
        <v>614</v>
      </c>
      <c r="R5" s="111" t="s">
        <v>14</v>
      </c>
      <c r="S5" s="111" t="s">
        <v>5716</v>
      </c>
      <c r="T5" s="356" t="s">
        <v>5901</v>
      </c>
      <c r="U5" s="356" t="s">
        <v>615</v>
      </c>
      <c r="V5" s="400" t="s">
        <v>5902</v>
      </c>
      <c r="W5" s="400" t="s">
        <v>5987</v>
      </c>
      <c r="X5" s="112" t="s">
        <v>5717</v>
      </c>
      <c r="Y5" s="112" t="s">
        <v>5718</v>
      </c>
      <c r="Z5" s="112" t="s">
        <v>5719</v>
      </c>
      <c r="AA5" s="112" t="s">
        <v>5720</v>
      </c>
      <c r="AB5" s="481" t="s">
        <v>616</v>
      </c>
      <c r="AC5" s="479" t="s">
        <v>617</v>
      </c>
    </row>
    <row r="6" spans="1:29" ht="49.5" customHeight="1" x14ac:dyDescent="0.25">
      <c r="A6" s="727" t="str">
        <f t="shared" ref="A6:A50" si="0">CONCATENATE(B6,("-"),E6,"-",K6,"-",N6,"-",T6,"-",V6,"-",W6)</f>
        <v>581-328-06-18-010-001-001</v>
      </c>
      <c r="B6" s="100">
        <v>581</v>
      </c>
      <c r="C6" s="100" t="s">
        <v>6111</v>
      </c>
      <c r="D6" s="100" t="s">
        <v>6138</v>
      </c>
      <c r="E6" s="345" t="s">
        <v>5932</v>
      </c>
      <c r="F6" s="100" t="str">
        <f>VLOOKUP(E6,BIENES[],2,FALSE)</f>
        <v xml:space="preserve">PREDIO URBANO </v>
      </c>
      <c r="G6" s="345" t="s">
        <v>5721</v>
      </c>
      <c r="H6" s="100"/>
      <c r="I6" s="345">
        <v>1608</v>
      </c>
      <c r="J6" s="100" t="s">
        <v>1135</v>
      </c>
      <c r="K6" s="345" t="s">
        <v>4064</v>
      </c>
      <c r="L6" s="100" t="str">
        <f>VLOOKUP(K6,AREAS[],2,FALSE)</f>
        <v xml:space="preserve">SECRETARÍA GENERAL MUNICIPAL </v>
      </c>
      <c r="M6" s="100" t="s">
        <v>5722</v>
      </c>
      <c r="N6" s="100" t="s">
        <v>4263</v>
      </c>
      <c r="O6" s="100" t="str">
        <f>VLOOKUP(N6,UBICACIONES[],2,FALSE)</f>
        <v>SECCION NORTE</v>
      </c>
      <c r="P6" s="100" t="s">
        <v>5723</v>
      </c>
      <c r="Q6" s="101">
        <v>42618</v>
      </c>
      <c r="R6" s="102">
        <v>400.02</v>
      </c>
      <c r="S6" s="102">
        <v>400.02</v>
      </c>
      <c r="T6" s="102" t="s">
        <v>4701</v>
      </c>
      <c r="U6" s="103" t="str">
        <f>VLOOKUP(T6,INMUEBLES[],2,FALSE)</f>
        <v xml:space="preserve">GESTION DE PROYECTO </v>
      </c>
      <c r="V6" s="357" t="s">
        <v>4692</v>
      </c>
      <c r="W6" s="357" t="s">
        <v>4692</v>
      </c>
      <c r="X6" s="103"/>
      <c r="Y6" s="103"/>
      <c r="Z6" s="103"/>
      <c r="AA6" s="103"/>
      <c r="AB6" s="104" t="s">
        <v>5724</v>
      </c>
      <c r="AC6" s="105" t="s">
        <v>5725</v>
      </c>
    </row>
    <row r="7" spans="1:29" ht="72.75" customHeight="1" x14ac:dyDescent="0.25">
      <c r="A7" s="727" t="str">
        <f t="shared" si="0"/>
        <v>581-328-06-18-016-002-002</v>
      </c>
      <c r="B7" s="100">
        <v>581</v>
      </c>
      <c r="C7" s="100" t="s">
        <v>6111</v>
      </c>
      <c r="D7" s="100" t="s">
        <v>1170</v>
      </c>
      <c r="E7" s="345" t="s">
        <v>5932</v>
      </c>
      <c r="F7" s="100" t="str">
        <f>VLOOKUP(E7,BIENES[],2,FALSE)</f>
        <v xml:space="preserve">PREDIO URBANO </v>
      </c>
      <c r="G7" s="345" t="s">
        <v>5726</v>
      </c>
      <c r="H7" s="100"/>
      <c r="I7" s="345" t="s">
        <v>619</v>
      </c>
      <c r="J7" s="100" t="s">
        <v>1134</v>
      </c>
      <c r="K7" s="345" t="s">
        <v>4064</v>
      </c>
      <c r="L7" s="100" t="s">
        <v>620</v>
      </c>
      <c r="M7" s="100" t="s">
        <v>621</v>
      </c>
      <c r="N7" s="100" t="s">
        <v>4263</v>
      </c>
      <c r="O7" s="100" t="str">
        <f>VLOOKUP(N7,UBICACIONES[],2,FALSE)</f>
        <v>SECCION NORTE</v>
      </c>
      <c r="P7" s="100" t="s">
        <v>626</v>
      </c>
      <c r="Q7" s="101">
        <v>42618</v>
      </c>
      <c r="R7" s="102">
        <v>1500</v>
      </c>
      <c r="S7" s="102">
        <v>1500</v>
      </c>
      <c r="T7" s="102" t="s">
        <v>4707</v>
      </c>
      <c r="U7" s="103" t="str">
        <f>VLOOKUP(T7,INMUEBLES[],2,FALSE)</f>
        <v xml:space="preserve">PANTEON </v>
      </c>
      <c r="V7" s="357" t="s">
        <v>4693</v>
      </c>
      <c r="W7" s="357" t="s">
        <v>4693</v>
      </c>
      <c r="X7" s="103"/>
      <c r="Y7" s="103"/>
      <c r="Z7" s="103"/>
      <c r="AA7" s="103"/>
      <c r="AB7" s="104" t="s">
        <v>623</v>
      </c>
      <c r="AC7" s="105"/>
    </row>
    <row r="8" spans="1:29" ht="94.5" x14ac:dyDescent="0.25">
      <c r="A8" s="727" t="str">
        <f t="shared" si="0"/>
        <v>581-327-06-18-020-001-003</v>
      </c>
      <c r="B8" s="100">
        <v>581</v>
      </c>
      <c r="C8" s="100" t="s">
        <v>6111</v>
      </c>
      <c r="D8" s="100" t="s">
        <v>5727</v>
      </c>
      <c r="E8" s="345" t="s">
        <v>5931</v>
      </c>
      <c r="F8" s="100" t="str">
        <f>VLOOKUP(E8,BIENES[],2,FALSE)</f>
        <v xml:space="preserve">PREDIO RUSTICO </v>
      </c>
      <c r="G8" s="345" t="s">
        <v>5728</v>
      </c>
      <c r="H8" s="100"/>
      <c r="I8" s="345">
        <v>8067</v>
      </c>
      <c r="J8" s="100" t="s">
        <v>1135</v>
      </c>
      <c r="K8" s="345" t="s">
        <v>4064</v>
      </c>
      <c r="L8" s="100" t="s">
        <v>620</v>
      </c>
      <c r="M8" s="100" t="s">
        <v>5722</v>
      </c>
      <c r="N8" s="100" t="s">
        <v>4263</v>
      </c>
      <c r="O8" s="100" t="str">
        <f>VLOOKUP(N8,UBICACIONES[],2,FALSE)</f>
        <v>SECCION NORTE</v>
      </c>
      <c r="P8" s="100" t="s">
        <v>5729</v>
      </c>
      <c r="Q8" s="101">
        <v>33144</v>
      </c>
      <c r="R8" s="102">
        <v>3000</v>
      </c>
      <c r="S8" s="102">
        <v>3000</v>
      </c>
      <c r="T8" s="102" t="s">
        <v>4711</v>
      </c>
      <c r="U8" s="103" t="str">
        <f>VLOOKUP(T8,INMUEBLES[],2,FALSE)</f>
        <v xml:space="preserve">SERVICIO PUBLICO </v>
      </c>
      <c r="V8" s="357" t="s">
        <v>4692</v>
      </c>
      <c r="W8" s="357" t="s">
        <v>4694</v>
      </c>
      <c r="X8" s="103"/>
      <c r="Y8" s="103"/>
      <c r="Z8" s="103"/>
      <c r="AA8" s="103"/>
      <c r="AB8" s="104" t="s">
        <v>623</v>
      </c>
      <c r="AC8" s="105"/>
    </row>
    <row r="9" spans="1:29" ht="54" x14ac:dyDescent="0.25">
      <c r="A9" s="727" t="str">
        <f t="shared" si="0"/>
        <v>581-328-06-19-006-003-004</v>
      </c>
      <c r="B9" s="100">
        <v>581</v>
      </c>
      <c r="C9" s="100" t="s">
        <v>6111</v>
      </c>
      <c r="D9" s="100" t="s">
        <v>5730</v>
      </c>
      <c r="E9" s="345" t="s">
        <v>5932</v>
      </c>
      <c r="F9" s="100" t="str">
        <f>VLOOKUP(E9,BIENES[],2,FALSE)</f>
        <v xml:space="preserve">PREDIO URBANO </v>
      </c>
      <c r="G9" s="345" t="s">
        <v>5731</v>
      </c>
      <c r="H9" s="100"/>
      <c r="I9" s="345" t="s">
        <v>619</v>
      </c>
      <c r="J9" s="100" t="s">
        <v>5732</v>
      </c>
      <c r="K9" s="345" t="s">
        <v>4064</v>
      </c>
      <c r="L9" s="100" t="s">
        <v>620</v>
      </c>
      <c r="M9" s="100" t="s">
        <v>621</v>
      </c>
      <c r="N9" s="100" t="s">
        <v>4264</v>
      </c>
      <c r="O9" s="100" t="str">
        <f>VLOOKUP(N9,UBICACIONES[],2,FALSE)</f>
        <v>SECCION SUR</v>
      </c>
      <c r="P9" s="100" t="s">
        <v>5733</v>
      </c>
      <c r="Q9" s="101">
        <v>37484</v>
      </c>
      <c r="R9" s="102">
        <v>175000</v>
      </c>
      <c r="S9" s="102">
        <v>175000</v>
      </c>
      <c r="T9" s="102" t="s">
        <v>4697</v>
      </c>
      <c r="U9" s="103" t="str">
        <f>VLOOKUP(T9,INMUEBLES[],2,FALSE)</f>
        <v xml:space="preserve">CENTRO CULTURAL </v>
      </c>
      <c r="V9" s="357" t="s">
        <v>4694</v>
      </c>
      <c r="W9" s="357" t="s">
        <v>4695</v>
      </c>
      <c r="X9" s="103"/>
      <c r="Y9" s="103"/>
      <c r="Z9" s="103"/>
      <c r="AA9" s="103"/>
      <c r="AB9" s="104" t="s">
        <v>623</v>
      </c>
      <c r="AC9" s="105"/>
    </row>
    <row r="10" spans="1:29" ht="57.75" customHeight="1" x14ac:dyDescent="0.25">
      <c r="A10" s="727" t="str">
        <f t="shared" si="0"/>
        <v>581-327-06-01-020-002-005</v>
      </c>
      <c r="B10" s="100">
        <v>581</v>
      </c>
      <c r="C10" s="100" t="s">
        <v>6111</v>
      </c>
      <c r="D10" s="100" t="s">
        <v>5734</v>
      </c>
      <c r="E10" s="345" t="s">
        <v>5931</v>
      </c>
      <c r="F10" s="100" t="str">
        <f>VLOOKUP(E10,BIENES[],2,FALSE)</f>
        <v xml:space="preserve">PREDIO RUSTICO </v>
      </c>
      <c r="G10" s="345" t="s">
        <v>5735</v>
      </c>
      <c r="H10" s="100"/>
      <c r="I10" s="345" t="s">
        <v>619</v>
      </c>
      <c r="J10" s="100" t="s">
        <v>5736</v>
      </c>
      <c r="K10" s="345" t="s">
        <v>4064</v>
      </c>
      <c r="L10" s="100" t="s">
        <v>620</v>
      </c>
      <c r="M10" s="100" t="s">
        <v>619</v>
      </c>
      <c r="N10" s="100" t="s">
        <v>4060</v>
      </c>
      <c r="O10" s="100" t="str">
        <f>VLOOKUP(N10,UBICACIONES[],2,FALSE)</f>
        <v>CERRITOS</v>
      </c>
      <c r="P10" s="100" t="s">
        <v>5737</v>
      </c>
      <c r="Q10" s="101">
        <v>42796</v>
      </c>
      <c r="R10" s="102">
        <v>70000</v>
      </c>
      <c r="S10" s="102">
        <v>70000</v>
      </c>
      <c r="T10" s="102" t="s">
        <v>4711</v>
      </c>
      <c r="U10" s="103" t="str">
        <f>VLOOKUP(T10,INMUEBLES[],2,FALSE)</f>
        <v xml:space="preserve">SERVICIO PUBLICO </v>
      </c>
      <c r="V10" s="357" t="s">
        <v>4693</v>
      </c>
      <c r="W10" s="357" t="s">
        <v>4696</v>
      </c>
      <c r="X10" s="103"/>
      <c r="Y10" s="103"/>
      <c r="Z10" s="103"/>
      <c r="AA10" s="103"/>
      <c r="AB10" s="104" t="s">
        <v>623</v>
      </c>
      <c r="AC10" s="105" t="s">
        <v>5898</v>
      </c>
    </row>
    <row r="11" spans="1:29" ht="62.25" customHeight="1" x14ac:dyDescent="0.25">
      <c r="A11" s="727" t="str">
        <f t="shared" si="0"/>
        <v>581-327-06-10-020-003-006</v>
      </c>
      <c r="B11" s="100">
        <v>581</v>
      </c>
      <c r="C11" s="100" t="s">
        <v>6111</v>
      </c>
      <c r="D11" s="100" t="s">
        <v>5738</v>
      </c>
      <c r="E11" s="345" t="s">
        <v>5931</v>
      </c>
      <c r="F11" s="100" t="str">
        <f>VLOOKUP(E11,BIENES[],2,FALSE)</f>
        <v xml:space="preserve">PREDIO RUSTICO </v>
      </c>
      <c r="G11" s="345" t="s">
        <v>5739</v>
      </c>
      <c r="H11" s="100"/>
      <c r="I11" s="345">
        <v>29546</v>
      </c>
      <c r="J11" s="100" t="s">
        <v>1135</v>
      </c>
      <c r="K11" s="345" t="s">
        <v>4064</v>
      </c>
      <c r="L11" s="100" t="s">
        <v>620</v>
      </c>
      <c r="M11" s="100" t="s">
        <v>5722</v>
      </c>
      <c r="N11" s="100" t="s">
        <v>4255</v>
      </c>
      <c r="O11" s="100" t="str">
        <f>VLOOKUP(N11,UBICACIONES[],2,FALSE)</f>
        <v>GONZALEZ GONZALEZ</v>
      </c>
      <c r="P11" s="100" t="s">
        <v>5740</v>
      </c>
      <c r="Q11" s="101">
        <v>40670</v>
      </c>
      <c r="R11" s="102">
        <v>0</v>
      </c>
      <c r="S11" s="102">
        <v>0</v>
      </c>
      <c r="T11" s="102" t="s">
        <v>4711</v>
      </c>
      <c r="U11" s="103" t="str">
        <f>VLOOKUP(T11,INMUEBLES[],2,FALSE)</f>
        <v xml:space="preserve">SERVICIO PUBLICO </v>
      </c>
      <c r="V11" s="357" t="s">
        <v>4694</v>
      </c>
      <c r="W11" s="357" t="s">
        <v>4697</v>
      </c>
      <c r="X11" s="103"/>
      <c r="Y11" s="103"/>
      <c r="Z11" s="103"/>
      <c r="AA11" s="103"/>
      <c r="AB11" s="104" t="s">
        <v>623</v>
      </c>
      <c r="AC11" s="105"/>
    </row>
    <row r="12" spans="1:29" ht="81" x14ac:dyDescent="0.25">
      <c r="A12" s="727" t="str">
        <f t="shared" si="0"/>
        <v>581-327-06-18-020-004-007</v>
      </c>
      <c r="B12" s="100">
        <v>581</v>
      </c>
      <c r="C12" s="100" t="s">
        <v>6111</v>
      </c>
      <c r="D12" s="100" t="s">
        <v>5741</v>
      </c>
      <c r="E12" s="345" t="s">
        <v>5931</v>
      </c>
      <c r="F12" s="100" t="str">
        <f>VLOOKUP(E12,BIENES[],2,FALSE)</f>
        <v xml:space="preserve">PREDIO RUSTICO </v>
      </c>
      <c r="G12" s="345" t="s">
        <v>5742</v>
      </c>
      <c r="H12" s="100"/>
      <c r="I12" s="345">
        <v>33238</v>
      </c>
      <c r="J12" s="100" t="s">
        <v>1135</v>
      </c>
      <c r="K12" s="345" t="s">
        <v>4064</v>
      </c>
      <c r="L12" s="100" t="s">
        <v>620</v>
      </c>
      <c r="M12" s="100" t="s">
        <v>5722</v>
      </c>
      <c r="N12" s="100" t="s">
        <v>4263</v>
      </c>
      <c r="O12" s="100" t="str">
        <f>VLOOKUP(N12,UBICACIONES[],2,FALSE)</f>
        <v>SECCION NORTE</v>
      </c>
      <c r="P12" s="100" t="s">
        <v>5743</v>
      </c>
      <c r="Q12" s="101">
        <v>42135</v>
      </c>
      <c r="R12" s="102">
        <v>0</v>
      </c>
      <c r="S12" s="102">
        <v>38433.599999999999</v>
      </c>
      <c r="T12" s="102" t="s">
        <v>4711</v>
      </c>
      <c r="U12" s="103" t="str">
        <f>VLOOKUP(T12,INMUEBLES[],2,FALSE)</f>
        <v xml:space="preserve">SERVICIO PUBLICO </v>
      </c>
      <c r="V12" s="357" t="s">
        <v>4695</v>
      </c>
      <c r="W12" s="357" t="s">
        <v>4698</v>
      </c>
      <c r="X12" s="103"/>
      <c r="Y12" s="103"/>
      <c r="Z12" s="103"/>
      <c r="AA12" s="103"/>
      <c r="AB12" s="104" t="s">
        <v>623</v>
      </c>
      <c r="AC12" s="105"/>
    </row>
    <row r="13" spans="1:29" ht="60.75" customHeight="1" x14ac:dyDescent="0.25">
      <c r="A13" s="727" t="str">
        <f t="shared" si="0"/>
        <v>581-327-06-06-020-005-008</v>
      </c>
      <c r="B13" s="100">
        <v>581</v>
      </c>
      <c r="C13" s="100" t="s">
        <v>6111</v>
      </c>
      <c r="D13" s="100" t="s">
        <v>5744</v>
      </c>
      <c r="E13" s="345" t="s">
        <v>5931</v>
      </c>
      <c r="F13" s="100" t="str">
        <f>VLOOKUP(E13,BIENES[],2,FALSE)</f>
        <v xml:space="preserve">PREDIO RUSTICO </v>
      </c>
      <c r="G13" s="345" t="s">
        <v>5745</v>
      </c>
      <c r="H13" s="100"/>
      <c r="I13" s="345">
        <v>29825</v>
      </c>
      <c r="J13" s="100" t="s">
        <v>1135</v>
      </c>
      <c r="K13" s="345" t="s">
        <v>4064</v>
      </c>
      <c r="L13" s="100" t="s">
        <v>620</v>
      </c>
      <c r="M13" s="100" t="s">
        <v>5722</v>
      </c>
      <c r="N13" s="100" t="s">
        <v>4064</v>
      </c>
      <c r="O13" s="100" t="str">
        <f>VLOOKUP(N13,UBICACIONES[],2,FALSE)</f>
        <v>EL MEZQUITAL</v>
      </c>
      <c r="P13" s="100" t="s">
        <v>1136</v>
      </c>
      <c r="Q13" s="346">
        <v>40827</v>
      </c>
      <c r="R13" s="102">
        <v>0</v>
      </c>
      <c r="S13" s="102">
        <v>0</v>
      </c>
      <c r="T13" s="102" t="s">
        <v>4711</v>
      </c>
      <c r="U13" s="103" t="str">
        <f>VLOOKUP(T13,INMUEBLES[],2,FALSE)</f>
        <v xml:space="preserve">SERVICIO PUBLICO </v>
      </c>
      <c r="V13" s="357" t="s">
        <v>4696</v>
      </c>
      <c r="W13" s="357" t="s">
        <v>4699</v>
      </c>
      <c r="X13" s="103"/>
      <c r="Y13" s="103"/>
      <c r="Z13" s="103"/>
      <c r="AA13" s="103"/>
      <c r="AB13" s="104" t="s">
        <v>5724</v>
      </c>
      <c r="AC13" s="105"/>
    </row>
    <row r="14" spans="1:29" ht="53.25" customHeight="1" x14ac:dyDescent="0.25">
      <c r="A14" s="727" t="str">
        <f t="shared" si="0"/>
        <v>581-328-06-22-020-004-009</v>
      </c>
      <c r="B14" s="100">
        <v>581</v>
      </c>
      <c r="C14" s="100" t="s">
        <v>6111</v>
      </c>
      <c r="D14" s="100" t="s">
        <v>5746</v>
      </c>
      <c r="E14" s="345" t="s">
        <v>5932</v>
      </c>
      <c r="F14" s="100" t="str">
        <f>VLOOKUP(E14,BIENES[],2,FALSE)</f>
        <v xml:space="preserve">PREDIO URBANO </v>
      </c>
      <c r="G14" s="345" t="s">
        <v>5747</v>
      </c>
      <c r="H14" s="100"/>
      <c r="I14" s="345">
        <v>15901</v>
      </c>
      <c r="J14" s="100" t="s">
        <v>1135</v>
      </c>
      <c r="K14" s="345" t="s">
        <v>4064</v>
      </c>
      <c r="L14" s="100" t="s">
        <v>620</v>
      </c>
      <c r="M14" s="100" t="s">
        <v>5722</v>
      </c>
      <c r="N14" s="100" t="s">
        <v>4267</v>
      </c>
      <c r="O14" s="100" t="str">
        <f>VLOOKUP(N14,UBICACIONES[],2,FALSE)</f>
        <v>YOLOTEPEC</v>
      </c>
      <c r="P14" s="100" t="s">
        <v>1137</v>
      </c>
      <c r="Q14" s="101">
        <v>36190</v>
      </c>
      <c r="R14" s="102">
        <v>0</v>
      </c>
      <c r="S14" s="102">
        <v>0</v>
      </c>
      <c r="T14" s="102" t="s">
        <v>4711</v>
      </c>
      <c r="U14" s="103" t="str">
        <f>VLOOKUP(T14,INMUEBLES[],2,FALSE)</f>
        <v xml:space="preserve">SERVICIO PUBLICO </v>
      </c>
      <c r="V14" s="357" t="s">
        <v>4695</v>
      </c>
      <c r="W14" s="357" t="s">
        <v>4700</v>
      </c>
      <c r="X14" s="103"/>
      <c r="Y14" s="103"/>
      <c r="Z14" s="103"/>
      <c r="AA14" s="103"/>
      <c r="AB14" s="104" t="s">
        <v>5724</v>
      </c>
      <c r="AC14" s="105"/>
    </row>
    <row r="15" spans="1:29" ht="55.5" customHeight="1" x14ac:dyDescent="0.25">
      <c r="A15" s="727" t="str">
        <f t="shared" si="0"/>
        <v>581-327-06-06-016-006-010</v>
      </c>
      <c r="B15" s="100">
        <v>581</v>
      </c>
      <c r="C15" s="100" t="s">
        <v>6111</v>
      </c>
      <c r="D15" s="100" t="s">
        <v>5748</v>
      </c>
      <c r="E15" s="345" t="s">
        <v>5931</v>
      </c>
      <c r="F15" s="100" t="str">
        <f>VLOOKUP(E15,BIENES[],2,FALSE)</f>
        <v xml:space="preserve">PREDIO RUSTICO </v>
      </c>
      <c r="G15" s="345" t="s">
        <v>5749</v>
      </c>
      <c r="H15" s="100"/>
      <c r="I15" s="345">
        <v>29653</v>
      </c>
      <c r="J15" s="100" t="s">
        <v>1135</v>
      </c>
      <c r="K15" s="345" t="s">
        <v>4064</v>
      </c>
      <c r="L15" s="100" t="s">
        <v>620</v>
      </c>
      <c r="M15" s="100" t="s">
        <v>5722</v>
      </c>
      <c r="N15" s="100" t="s">
        <v>4064</v>
      </c>
      <c r="O15" s="100" t="str">
        <f>VLOOKUP(N15,UBICACIONES[],2,FALSE)</f>
        <v>EL MEZQUITAL</v>
      </c>
      <c r="P15" s="100" t="s">
        <v>1136</v>
      </c>
      <c r="Q15" s="101">
        <v>40778</v>
      </c>
      <c r="R15" s="102">
        <v>0</v>
      </c>
      <c r="S15" s="102">
        <v>0</v>
      </c>
      <c r="T15" s="102" t="s">
        <v>4707</v>
      </c>
      <c r="U15" s="103" t="str">
        <f>VLOOKUP(T15,INMUEBLES[],2,FALSE)</f>
        <v xml:space="preserve">PANTEON </v>
      </c>
      <c r="V15" s="357" t="s">
        <v>4697</v>
      </c>
      <c r="W15" s="357" t="s">
        <v>4701</v>
      </c>
      <c r="X15" s="103"/>
      <c r="Y15" s="103"/>
      <c r="Z15" s="103"/>
      <c r="AA15" s="103"/>
      <c r="AB15" s="104" t="s">
        <v>5724</v>
      </c>
      <c r="AC15" s="105"/>
    </row>
    <row r="16" spans="1:29" ht="64.5" customHeight="1" x14ac:dyDescent="0.25">
      <c r="A16" s="727" t="str">
        <f t="shared" si="0"/>
        <v>581-327-06-01-020-007-011</v>
      </c>
      <c r="B16" s="100">
        <v>581</v>
      </c>
      <c r="C16" s="100" t="s">
        <v>6111</v>
      </c>
      <c r="D16" s="100" t="s">
        <v>5750</v>
      </c>
      <c r="E16" s="345" t="s">
        <v>5931</v>
      </c>
      <c r="F16" s="100" t="str">
        <f>VLOOKUP(E16,BIENES[],2,FALSE)</f>
        <v xml:space="preserve">PREDIO RUSTICO </v>
      </c>
      <c r="G16" s="345"/>
      <c r="H16" s="100"/>
      <c r="I16" s="345">
        <v>33490</v>
      </c>
      <c r="J16" s="100" t="s">
        <v>1135</v>
      </c>
      <c r="K16" s="345" t="s">
        <v>4064</v>
      </c>
      <c r="L16" s="100" t="s">
        <v>620</v>
      </c>
      <c r="M16" s="100" t="s">
        <v>5722</v>
      </c>
      <c r="N16" s="100" t="s">
        <v>4060</v>
      </c>
      <c r="O16" s="100" t="str">
        <f>VLOOKUP(N16,UBICACIONES[],2,FALSE)</f>
        <v>CERRITOS</v>
      </c>
      <c r="P16" s="100" t="s">
        <v>5886</v>
      </c>
      <c r="Q16" s="101">
        <v>42262</v>
      </c>
      <c r="R16" s="102">
        <v>0</v>
      </c>
      <c r="S16" s="102">
        <v>0</v>
      </c>
      <c r="T16" s="102" t="s">
        <v>4711</v>
      </c>
      <c r="U16" s="103" t="str">
        <f>VLOOKUP(T16,INMUEBLES[],2,FALSE)</f>
        <v xml:space="preserve">SERVICIO PUBLICO </v>
      </c>
      <c r="V16" s="357" t="s">
        <v>4698</v>
      </c>
      <c r="W16" s="357" t="s">
        <v>4702</v>
      </c>
      <c r="X16" s="103"/>
      <c r="Y16" s="103"/>
      <c r="Z16" s="103"/>
      <c r="AA16" s="103"/>
      <c r="AB16" s="104" t="s">
        <v>623</v>
      </c>
      <c r="AC16" s="347">
        <v>12265</v>
      </c>
    </row>
    <row r="17" spans="1:29" ht="57.75" customHeight="1" x14ac:dyDescent="0.25">
      <c r="A17" s="727" t="str">
        <f t="shared" si="0"/>
        <v>581-327-06-01-020-008-012</v>
      </c>
      <c r="B17" s="100">
        <v>581</v>
      </c>
      <c r="C17" s="100" t="s">
        <v>6111</v>
      </c>
      <c r="D17" s="100" t="s">
        <v>5751</v>
      </c>
      <c r="E17" s="345" t="s">
        <v>5931</v>
      </c>
      <c r="F17" s="100" t="str">
        <f>VLOOKUP(E17,BIENES[],2,FALSE)</f>
        <v xml:space="preserve">PREDIO RUSTICO </v>
      </c>
      <c r="G17" s="345"/>
      <c r="H17" s="100"/>
      <c r="I17" s="345">
        <v>33490</v>
      </c>
      <c r="J17" s="100" t="s">
        <v>1135</v>
      </c>
      <c r="K17" s="345" t="s">
        <v>4064</v>
      </c>
      <c r="L17" s="100" t="s">
        <v>620</v>
      </c>
      <c r="M17" s="100" t="s">
        <v>5722</v>
      </c>
      <c r="N17" s="100" t="s">
        <v>4060</v>
      </c>
      <c r="O17" s="100" t="str">
        <f>VLOOKUP(N17,UBICACIONES[],2,FALSE)</f>
        <v>CERRITOS</v>
      </c>
      <c r="P17" s="100" t="s">
        <v>5886</v>
      </c>
      <c r="Q17" s="101">
        <v>42263</v>
      </c>
      <c r="R17" s="102">
        <v>0</v>
      </c>
      <c r="S17" s="102">
        <v>0</v>
      </c>
      <c r="T17" s="102" t="s">
        <v>4711</v>
      </c>
      <c r="U17" s="103" t="str">
        <f>VLOOKUP(T17,INMUEBLES[],2,FALSE)</f>
        <v xml:space="preserve">SERVICIO PUBLICO </v>
      </c>
      <c r="V17" s="357" t="s">
        <v>4699</v>
      </c>
      <c r="W17" s="357" t="s">
        <v>4703</v>
      </c>
      <c r="X17" s="103"/>
      <c r="Y17" s="103"/>
      <c r="Z17" s="103"/>
      <c r="AA17" s="103"/>
      <c r="AB17" s="104" t="s">
        <v>623</v>
      </c>
      <c r="AC17" s="347">
        <v>34632</v>
      </c>
    </row>
    <row r="18" spans="1:29" ht="60" customHeight="1" x14ac:dyDescent="0.25">
      <c r="A18" s="727" t="str">
        <f t="shared" si="0"/>
        <v>581-327-06-01-020-009-013</v>
      </c>
      <c r="B18" s="100">
        <v>581</v>
      </c>
      <c r="C18" s="100" t="s">
        <v>6111</v>
      </c>
      <c r="D18" s="100" t="s">
        <v>1141</v>
      </c>
      <c r="E18" s="345" t="s">
        <v>5931</v>
      </c>
      <c r="F18" s="100" t="str">
        <f>VLOOKUP(E18,BIENES[],2,FALSE)</f>
        <v xml:space="preserve">PREDIO RUSTICO </v>
      </c>
      <c r="G18" s="345"/>
      <c r="H18" s="100"/>
      <c r="I18" s="345">
        <v>33490</v>
      </c>
      <c r="J18" s="100" t="s">
        <v>1135</v>
      </c>
      <c r="K18" s="345" t="s">
        <v>4064</v>
      </c>
      <c r="L18" s="100" t="s">
        <v>620</v>
      </c>
      <c r="M18" s="100" t="s">
        <v>5722</v>
      </c>
      <c r="N18" s="100" t="s">
        <v>4060</v>
      </c>
      <c r="O18" s="100" t="str">
        <f>VLOOKUP(N18,UBICACIONES[],2,FALSE)</f>
        <v>CERRITOS</v>
      </c>
      <c r="P18" s="100" t="s">
        <v>5886</v>
      </c>
      <c r="Q18" s="101">
        <v>42264</v>
      </c>
      <c r="R18" s="102">
        <v>0</v>
      </c>
      <c r="S18" s="102">
        <v>0</v>
      </c>
      <c r="T18" s="102" t="s">
        <v>4711</v>
      </c>
      <c r="U18" s="103" t="str">
        <f>VLOOKUP(T18,INMUEBLES[],2,FALSE)</f>
        <v xml:space="preserve">SERVICIO PUBLICO </v>
      </c>
      <c r="V18" s="357" t="s">
        <v>4700</v>
      </c>
      <c r="W18" s="357" t="s">
        <v>4704</v>
      </c>
      <c r="X18" s="103"/>
      <c r="Y18" s="103"/>
      <c r="Z18" s="103"/>
      <c r="AA18" s="103"/>
      <c r="AB18" s="104" t="s">
        <v>623</v>
      </c>
      <c r="AC18" s="347">
        <v>10000</v>
      </c>
    </row>
    <row r="19" spans="1:29" ht="63" customHeight="1" x14ac:dyDescent="0.2">
      <c r="A19" s="727" t="str">
        <f t="shared" si="0"/>
        <v>581-327-06-22-020-010-014</v>
      </c>
      <c r="B19" s="100">
        <v>581</v>
      </c>
      <c r="C19" s="100" t="s">
        <v>6111</v>
      </c>
      <c r="D19" s="100" t="s">
        <v>5889</v>
      </c>
      <c r="E19" s="345" t="s">
        <v>5931</v>
      </c>
      <c r="F19" s="100" t="str">
        <f>VLOOKUP(E19,BIENES[],2,FALSE)</f>
        <v xml:space="preserve">PREDIO RUSTICO </v>
      </c>
      <c r="G19" s="345" t="s">
        <v>5752</v>
      </c>
      <c r="H19" s="100"/>
      <c r="I19" s="345">
        <v>18894</v>
      </c>
      <c r="J19" s="100" t="s">
        <v>1135</v>
      </c>
      <c r="K19" s="345" t="s">
        <v>4064</v>
      </c>
      <c r="L19" s="100" t="s">
        <v>620</v>
      </c>
      <c r="M19" s="100" t="s">
        <v>5722</v>
      </c>
      <c r="N19" s="100" t="s">
        <v>4267</v>
      </c>
      <c r="O19" s="100" t="str">
        <f>VLOOKUP(N19,UBICACIONES[],2,FALSE)</f>
        <v>YOLOTEPEC</v>
      </c>
      <c r="P19" s="100" t="s">
        <v>5753</v>
      </c>
      <c r="Q19" s="101">
        <v>40939</v>
      </c>
      <c r="R19" s="102">
        <v>0</v>
      </c>
      <c r="S19" s="102">
        <v>0</v>
      </c>
      <c r="T19" s="102" t="s">
        <v>4711</v>
      </c>
      <c r="U19" s="103" t="str">
        <f>VLOOKUP(T19,INMUEBLES[],2,FALSE)</f>
        <v xml:space="preserve">SERVICIO PUBLICO </v>
      </c>
      <c r="V19" s="357" t="s">
        <v>4701</v>
      </c>
      <c r="W19" s="357" t="s">
        <v>4705</v>
      </c>
      <c r="X19" s="103"/>
      <c r="Y19" s="103"/>
      <c r="Z19" s="103"/>
      <c r="AA19" s="103"/>
      <c r="AB19" s="104" t="s">
        <v>5724</v>
      </c>
      <c r="AC19" s="1"/>
    </row>
    <row r="20" spans="1:29" ht="58.5" customHeight="1" x14ac:dyDescent="0.25">
      <c r="A20" s="727" t="str">
        <f t="shared" si="0"/>
        <v>581-328-06-18-015-005-015</v>
      </c>
      <c r="B20" s="100">
        <v>581</v>
      </c>
      <c r="C20" s="100" t="s">
        <v>6111</v>
      </c>
      <c r="D20" s="100" t="s">
        <v>5754</v>
      </c>
      <c r="E20" s="345" t="s">
        <v>5932</v>
      </c>
      <c r="F20" s="100" t="str">
        <f>VLOOKUP(E20,BIENES[],2,FALSE)</f>
        <v xml:space="preserve">PREDIO URBANO </v>
      </c>
      <c r="G20" s="345"/>
      <c r="H20" s="100"/>
      <c r="I20" s="345">
        <v>9459</v>
      </c>
      <c r="J20" s="100" t="s">
        <v>1135</v>
      </c>
      <c r="K20" s="345" t="s">
        <v>4064</v>
      </c>
      <c r="L20" s="100" t="s">
        <v>620</v>
      </c>
      <c r="M20" s="100" t="s">
        <v>5722</v>
      </c>
      <c r="N20" s="100" t="s">
        <v>4263</v>
      </c>
      <c r="O20" s="100" t="str">
        <f>VLOOKUP(N20,UBICACIONES[],2,FALSE)</f>
        <v>SECCION NORTE</v>
      </c>
      <c r="P20" s="100" t="s">
        <v>5755</v>
      </c>
      <c r="Q20" s="101">
        <v>38660</v>
      </c>
      <c r="R20" s="102">
        <v>0</v>
      </c>
      <c r="S20" s="102">
        <v>0</v>
      </c>
      <c r="T20" s="102" t="s">
        <v>4706</v>
      </c>
      <c r="U20" s="103" t="str">
        <f>VLOOKUP(T20,INMUEBLES[],2,FALSE)</f>
        <v xml:space="preserve">OFICINAS DEL AGUA POTABLE </v>
      </c>
      <c r="V20" s="357" t="s">
        <v>4696</v>
      </c>
      <c r="W20" s="357" t="s">
        <v>4706</v>
      </c>
      <c r="X20" s="103"/>
      <c r="Y20" s="103"/>
      <c r="Z20" s="103"/>
      <c r="AA20" s="103"/>
      <c r="AB20" s="104" t="s">
        <v>5724</v>
      </c>
      <c r="AC20" s="105"/>
    </row>
    <row r="21" spans="1:29" ht="58.5" customHeight="1" x14ac:dyDescent="0.25">
      <c r="A21" s="727" t="str">
        <f t="shared" si="0"/>
        <v>581-327-06-19-020-011-016</v>
      </c>
      <c r="B21" s="100">
        <v>581</v>
      </c>
      <c r="C21" s="100" t="s">
        <v>6111</v>
      </c>
      <c r="D21" s="100" t="s">
        <v>5756</v>
      </c>
      <c r="E21" s="345" t="s">
        <v>5931</v>
      </c>
      <c r="F21" s="100" t="str">
        <f>VLOOKUP(E21,BIENES[],2,FALSE)</f>
        <v xml:space="preserve">PREDIO RUSTICO </v>
      </c>
      <c r="G21" s="345" t="s">
        <v>5757</v>
      </c>
      <c r="H21" s="100"/>
      <c r="I21" s="345">
        <v>18919</v>
      </c>
      <c r="J21" s="100" t="s">
        <v>1135</v>
      </c>
      <c r="K21" s="345" t="s">
        <v>4064</v>
      </c>
      <c r="L21" s="100" t="s">
        <v>620</v>
      </c>
      <c r="M21" s="100" t="s">
        <v>5722</v>
      </c>
      <c r="N21" s="100" t="s">
        <v>4264</v>
      </c>
      <c r="O21" s="100" t="str">
        <f>VLOOKUP(N21,UBICACIONES[],2,FALSE)</f>
        <v>SECCION SUR</v>
      </c>
      <c r="P21" s="100" t="s">
        <v>5758</v>
      </c>
      <c r="Q21" s="101">
        <v>40954</v>
      </c>
      <c r="R21" s="102">
        <v>0</v>
      </c>
      <c r="S21" s="102">
        <v>0</v>
      </c>
      <c r="T21" s="102" t="s">
        <v>4711</v>
      </c>
      <c r="U21" s="103" t="str">
        <f>VLOOKUP(T21,INMUEBLES[],2,FALSE)</f>
        <v xml:space="preserve">SERVICIO PUBLICO </v>
      </c>
      <c r="V21" s="357" t="s">
        <v>4702</v>
      </c>
      <c r="W21" s="357" t="s">
        <v>4707</v>
      </c>
      <c r="X21" s="103"/>
      <c r="Y21" s="103"/>
      <c r="Z21" s="103"/>
      <c r="AA21" s="103"/>
      <c r="AB21" s="104" t="s">
        <v>1138</v>
      </c>
      <c r="AC21" s="105"/>
    </row>
    <row r="22" spans="1:29" ht="64.5" customHeight="1" x14ac:dyDescent="0.25">
      <c r="A22" s="727" t="str">
        <f t="shared" si="0"/>
        <v>581-327-06-12-046-012-017</v>
      </c>
      <c r="B22" s="100">
        <v>581</v>
      </c>
      <c r="C22" s="100" t="s">
        <v>6111</v>
      </c>
      <c r="D22" s="100" t="s">
        <v>5759</v>
      </c>
      <c r="E22" s="345" t="s">
        <v>5931</v>
      </c>
      <c r="F22" s="100" t="str">
        <f>VLOOKUP(E22,BIENES[],2,FALSE)</f>
        <v xml:space="preserve">PREDIO RUSTICO </v>
      </c>
      <c r="G22" s="345" t="s">
        <v>5760</v>
      </c>
      <c r="H22" s="100"/>
      <c r="I22" s="345">
        <v>127102</v>
      </c>
      <c r="J22" s="100" t="s">
        <v>1135</v>
      </c>
      <c r="K22" s="345" t="s">
        <v>4064</v>
      </c>
      <c r="L22" s="100" t="s">
        <v>620</v>
      </c>
      <c r="M22" s="100" t="s">
        <v>5722</v>
      </c>
      <c r="N22" s="100" t="s">
        <v>4257</v>
      </c>
      <c r="O22" s="100" t="str">
        <f>VLOOKUP(N22,UBICACIONES[],2,FALSE)</f>
        <v>GUERRERO</v>
      </c>
      <c r="P22" s="100" t="s">
        <v>1139</v>
      </c>
      <c r="Q22" s="101">
        <v>43301</v>
      </c>
      <c r="R22" s="102">
        <v>0</v>
      </c>
      <c r="S22" s="102">
        <v>0</v>
      </c>
      <c r="T22" s="102" t="s">
        <v>4737</v>
      </c>
      <c r="U22" s="103" t="e">
        <f>VLOOKUP(T22,INMUEBLES[],2,FALSE)</f>
        <v>#N/A</v>
      </c>
      <c r="V22" s="357" t="s">
        <v>4703</v>
      </c>
      <c r="W22" s="357" t="s">
        <v>4708</v>
      </c>
      <c r="X22" s="103"/>
      <c r="Y22" s="103"/>
      <c r="Z22" s="103"/>
      <c r="AA22" s="103"/>
      <c r="AB22" s="104" t="s">
        <v>565</v>
      </c>
      <c r="AC22" s="105"/>
    </row>
    <row r="23" spans="1:29" ht="53.25" customHeight="1" x14ac:dyDescent="0.25">
      <c r="A23" s="727" t="str">
        <f t="shared" si="0"/>
        <v>581-327-06-11-020-013-018</v>
      </c>
      <c r="B23" s="100">
        <v>581</v>
      </c>
      <c r="C23" s="100" t="s">
        <v>6111</v>
      </c>
      <c r="D23" s="100" t="s">
        <v>5761</v>
      </c>
      <c r="E23" s="345" t="s">
        <v>5931</v>
      </c>
      <c r="F23" s="100" t="str">
        <f>VLOOKUP(E23,BIENES[],2,FALSE)</f>
        <v xml:space="preserve">PREDIO RUSTICO </v>
      </c>
      <c r="G23" s="345" t="s">
        <v>5762</v>
      </c>
      <c r="H23" s="100"/>
      <c r="I23" s="345">
        <v>13151</v>
      </c>
      <c r="J23" s="100" t="s">
        <v>1135</v>
      </c>
      <c r="K23" s="345" t="s">
        <v>4064</v>
      </c>
      <c r="L23" s="100" t="s">
        <v>620</v>
      </c>
      <c r="M23" s="100" t="s">
        <v>5722</v>
      </c>
      <c r="N23" s="100" t="s">
        <v>4256</v>
      </c>
      <c r="O23" s="100" t="str">
        <f>VLOOKUP(N23,UBICACIONES[],2,FALSE)</f>
        <v>GONZALEZ ORTEGA</v>
      </c>
      <c r="P23" s="100" t="s">
        <v>1140</v>
      </c>
      <c r="Q23" s="101">
        <v>43804</v>
      </c>
      <c r="R23" s="102">
        <v>0</v>
      </c>
      <c r="S23" s="102">
        <v>0</v>
      </c>
      <c r="T23" s="102" t="s">
        <v>4711</v>
      </c>
      <c r="U23" s="103" t="str">
        <f>VLOOKUP(T23,INMUEBLES[],2,FALSE)</f>
        <v xml:space="preserve">SERVICIO PUBLICO </v>
      </c>
      <c r="V23" s="357" t="s">
        <v>4704</v>
      </c>
      <c r="W23" s="357" t="s">
        <v>4709</v>
      </c>
      <c r="X23" s="103"/>
      <c r="Y23" s="103"/>
      <c r="Z23" s="103"/>
      <c r="AA23" s="103"/>
      <c r="AB23" s="104" t="s">
        <v>623</v>
      </c>
      <c r="AC23" s="347">
        <v>10747</v>
      </c>
    </row>
    <row r="24" spans="1:29" ht="64.5" customHeight="1" x14ac:dyDescent="0.25">
      <c r="A24" s="727" t="str">
        <f t="shared" si="0"/>
        <v>581-327-06-14-018-014-019</v>
      </c>
      <c r="B24" s="100">
        <v>581</v>
      </c>
      <c r="C24" s="100" t="s">
        <v>6111</v>
      </c>
      <c r="D24" s="100" t="s">
        <v>5763</v>
      </c>
      <c r="E24" s="345" t="s">
        <v>5931</v>
      </c>
      <c r="F24" s="100" t="str">
        <f>VLOOKUP(E24,BIENES[],2,FALSE)</f>
        <v xml:space="preserve">PREDIO RUSTICO </v>
      </c>
      <c r="G24" s="345" t="s">
        <v>5764</v>
      </c>
      <c r="H24" s="100"/>
      <c r="I24" s="345" t="s">
        <v>619</v>
      </c>
      <c r="J24" s="100" t="s">
        <v>5765</v>
      </c>
      <c r="K24" s="345" t="s">
        <v>4064</v>
      </c>
      <c r="L24" s="100" t="s">
        <v>620</v>
      </c>
      <c r="M24" s="100" t="s">
        <v>5766</v>
      </c>
      <c r="N24" s="100" t="s">
        <v>4259</v>
      </c>
      <c r="O24" s="100" t="str">
        <f>VLOOKUP(N24,UBICACIONES[],2,FALSE)</f>
        <v>LA BLANCA</v>
      </c>
      <c r="P24" s="100" t="s">
        <v>1142</v>
      </c>
      <c r="Q24" s="101">
        <v>43410</v>
      </c>
      <c r="R24" s="102">
        <v>0</v>
      </c>
      <c r="S24" s="102">
        <v>0</v>
      </c>
      <c r="T24" s="102" t="s">
        <v>4709</v>
      </c>
      <c r="U24" s="103" t="str">
        <f>VLOOKUP(T24,INMUEBLES[],2,FALSE)</f>
        <v xml:space="preserve">POZO DE AGUA </v>
      </c>
      <c r="V24" s="357" t="s">
        <v>4705</v>
      </c>
      <c r="W24" s="357" t="s">
        <v>4710</v>
      </c>
      <c r="X24" s="103"/>
      <c r="Y24" s="103"/>
      <c r="Z24" s="103"/>
      <c r="AA24" s="103"/>
      <c r="AB24" s="104" t="s">
        <v>623</v>
      </c>
      <c r="AC24" s="105" t="s">
        <v>5767</v>
      </c>
    </row>
    <row r="25" spans="1:29" ht="54" x14ac:dyDescent="0.25">
      <c r="A25" s="727" t="str">
        <f t="shared" si="0"/>
        <v>581-328-06-18-011-006-020</v>
      </c>
      <c r="B25" s="100">
        <v>581</v>
      </c>
      <c r="C25" s="100" t="s">
        <v>6111</v>
      </c>
      <c r="D25" s="100" t="s">
        <v>5887</v>
      </c>
      <c r="E25" s="345" t="s">
        <v>5932</v>
      </c>
      <c r="F25" s="100" t="str">
        <f>VLOOKUP(E25,BIENES[],2,FALSE)</f>
        <v xml:space="preserve">PREDIO URBANO </v>
      </c>
      <c r="G25" s="345" t="s">
        <v>5768</v>
      </c>
      <c r="H25" s="100"/>
      <c r="I25" s="345" t="s">
        <v>5780</v>
      </c>
      <c r="J25" s="100" t="s">
        <v>619</v>
      </c>
      <c r="K25" s="345" t="s">
        <v>4064</v>
      </c>
      <c r="L25" s="100" t="s">
        <v>620</v>
      </c>
      <c r="M25" s="100" t="s">
        <v>5766</v>
      </c>
      <c r="N25" s="100" t="s">
        <v>4263</v>
      </c>
      <c r="O25" s="100" t="str">
        <f>VLOOKUP(N25,UBICACIONES[],2,FALSE)</f>
        <v>SECCION NORTE</v>
      </c>
      <c r="P25" s="100" t="s">
        <v>5769</v>
      </c>
      <c r="Q25" s="101">
        <v>42158</v>
      </c>
      <c r="R25" s="102">
        <v>0</v>
      </c>
      <c r="S25" s="102">
        <v>0</v>
      </c>
      <c r="T25" s="102" t="s">
        <v>4702</v>
      </c>
      <c r="U25" s="103" t="str">
        <f>VLOOKUP(T25,INMUEBLES[],2,FALSE)</f>
        <v xml:space="preserve">INSTALACIONES DE PROTECCION CIVIL </v>
      </c>
      <c r="V25" s="357" t="s">
        <v>4697</v>
      </c>
      <c r="W25" s="357" t="s">
        <v>4711</v>
      </c>
      <c r="X25" s="103"/>
      <c r="Y25" s="103"/>
      <c r="Z25" s="103"/>
      <c r="AA25" s="103"/>
      <c r="AB25" s="104" t="s">
        <v>623</v>
      </c>
      <c r="AC25" s="105"/>
    </row>
    <row r="26" spans="1:29" ht="42.75" customHeight="1" x14ac:dyDescent="0.25">
      <c r="A26" s="727" t="str">
        <f t="shared" si="0"/>
        <v>581-327-06-25-003-015-021</v>
      </c>
      <c r="B26" s="100">
        <v>581</v>
      </c>
      <c r="C26" s="100" t="s">
        <v>6111</v>
      </c>
      <c r="D26" s="100" t="s">
        <v>5770</v>
      </c>
      <c r="E26" s="345" t="s">
        <v>5931</v>
      </c>
      <c r="F26" s="100" t="str">
        <f>VLOOKUP(E26,BIENES[],2,FALSE)</f>
        <v xml:space="preserve">PREDIO RUSTICO </v>
      </c>
      <c r="G26" s="345" t="s">
        <v>5771</v>
      </c>
      <c r="H26" s="100"/>
      <c r="I26" s="345">
        <v>127914</v>
      </c>
      <c r="J26" s="100" t="s">
        <v>5773</v>
      </c>
      <c r="K26" s="345" t="s">
        <v>4064</v>
      </c>
      <c r="L26" s="100" t="s">
        <v>620</v>
      </c>
      <c r="M26" s="100" t="s">
        <v>5774</v>
      </c>
      <c r="N26" s="100" t="s">
        <v>4270</v>
      </c>
      <c r="O26" s="100" t="str">
        <f>VLOOKUP(N26,UBICACIONES[],2,FALSE)</f>
        <v xml:space="preserve">EJIDO DE YOLOTEPEC </v>
      </c>
      <c r="P26" s="100" t="s">
        <v>5775</v>
      </c>
      <c r="Q26" s="101">
        <v>43065</v>
      </c>
      <c r="R26" s="102">
        <v>0</v>
      </c>
      <c r="S26" s="102">
        <v>0</v>
      </c>
      <c r="T26" s="102" t="s">
        <v>4694</v>
      </c>
      <c r="U26" s="103" t="str">
        <f>VLOOKUP(T26,INMUEBLES[],2,FALSE)</f>
        <v xml:space="preserve">CAIC YOLOTEPEC </v>
      </c>
      <c r="V26" s="357" t="s">
        <v>4706</v>
      </c>
      <c r="W26" s="357" t="s">
        <v>4712</v>
      </c>
      <c r="X26" s="103"/>
      <c r="Y26" s="103"/>
      <c r="Z26" s="103"/>
      <c r="AA26" s="103"/>
      <c r="AB26" s="104" t="s">
        <v>5724</v>
      </c>
      <c r="AC26" s="105" t="s">
        <v>5776</v>
      </c>
    </row>
    <row r="27" spans="1:29" ht="54" x14ac:dyDescent="0.25">
      <c r="A27" s="727" t="str">
        <f t="shared" si="0"/>
        <v>581-327-06-11-020-016-022</v>
      </c>
      <c r="B27" s="100">
        <v>581</v>
      </c>
      <c r="C27" s="100" t="s">
        <v>6111</v>
      </c>
      <c r="D27" s="100" t="s">
        <v>5777</v>
      </c>
      <c r="E27" s="345" t="s">
        <v>5931</v>
      </c>
      <c r="F27" s="100" t="str">
        <f>VLOOKUP(E27,BIENES[],2,FALSE)</f>
        <v xml:space="preserve">PREDIO RUSTICO </v>
      </c>
      <c r="G27" s="345" t="s">
        <v>5778</v>
      </c>
      <c r="H27" s="100"/>
      <c r="I27" s="345" t="s">
        <v>1143</v>
      </c>
      <c r="J27" s="100" t="s">
        <v>5772</v>
      </c>
      <c r="K27" s="345" t="s">
        <v>4064</v>
      </c>
      <c r="L27" s="100" t="s">
        <v>620</v>
      </c>
      <c r="M27" s="100" t="s">
        <v>619</v>
      </c>
      <c r="N27" s="100" t="s">
        <v>4256</v>
      </c>
      <c r="O27" s="100" t="str">
        <f>VLOOKUP(N27,UBICACIONES[],2,FALSE)</f>
        <v>GONZALEZ ORTEGA</v>
      </c>
      <c r="P27" s="100" t="s">
        <v>5779</v>
      </c>
      <c r="Q27" s="101">
        <v>36268</v>
      </c>
      <c r="R27" s="102">
        <v>0</v>
      </c>
      <c r="S27" s="102">
        <v>0</v>
      </c>
      <c r="T27" s="102" t="s">
        <v>4711</v>
      </c>
      <c r="U27" s="103" t="str">
        <f>VLOOKUP(T27,INMUEBLES[],2,FALSE)</f>
        <v xml:space="preserve">SERVICIO PUBLICO </v>
      </c>
      <c r="V27" s="357" t="s">
        <v>4707</v>
      </c>
      <c r="W27" s="357" t="s">
        <v>4713</v>
      </c>
      <c r="X27" s="103"/>
      <c r="Y27" s="103"/>
      <c r="Z27" s="103"/>
      <c r="AA27" s="103"/>
      <c r="AB27" s="104" t="s">
        <v>565</v>
      </c>
      <c r="AC27" s="105"/>
    </row>
    <row r="28" spans="1:29" ht="63" customHeight="1" x14ac:dyDescent="0.25">
      <c r="A28" s="727" t="str">
        <f t="shared" si="0"/>
        <v>581-327-06-22-020-017-023</v>
      </c>
      <c r="B28" s="100">
        <v>581</v>
      </c>
      <c r="C28" s="100" t="s">
        <v>6111</v>
      </c>
      <c r="D28" s="100" t="s">
        <v>1144</v>
      </c>
      <c r="E28" s="345" t="s">
        <v>5931</v>
      </c>
      <c r="F28" s="100" t="str">
        <f>VLOOKUP(E28,BIENES[],2,FALSE)</f>
        <v xml:space="preserve">PREDIO RUSTICO </v>
      </c>
      <c r="G28" s="345" t="s">
        <v>5781</v>
      </c>
      <c r="H28" s="100"/>
      <c r="I28" s="345">
        <v>127923</v>
      </c>
      <c r="J28" s="100" t="s">
        <v>5773</v>
      </c>
      <c r="K28" s="345" t="s">
        <v>4064</v>
      </c>
      <c r="L28" s="100" t="s">
        <v>620</v>
      </c>
      <c r="M28" s="100" t="s">
        <v>5774</v>
      </c>
      <c r="N28" s="100" t="s">
        <v>4267</v>
      </c>
      <c r="O28" s="100" t="str">
        <f>VLOOKUP(N28,UBICACIONES[],2,FALSE)</f>
        <v>YOLOTEPEC</v>
      </c>
      <c r="P28" s="100" t="s">
        <v>1137</v>
      </c>
      <c r="Q28" s="101">
        <v>43159</v>
      </c>
      <c r="R28" s="102">
        <v>0</v>
      </c>
      <c r="S28" s="102">
        <v>0</v>
      </c>
      <c r="T28" s="102" t="s">
        <v>4711</v>
      </c>
      <c r="U28" s="103" t="str">
        <f>VLOOKUP(T28,INMUEBLES[],2,FALSE)</f>
        <v xml:space="preserve">SERVICIO PUBLICO </v>
      </c>
      <c r="V28" s="357" t="s">
        <v>4708</v>
      </c>
      <c r="W28" s="357" t="s">
        <v>4714</v>
      </c>
      <c r="X28" s="103"/>
      <c r="Y28" s="103"/>
      <c r="Z28" s="103"/>
      <c r="AA28" s="103"/>
      <c r="AB28" s="104" t="s">
        <v>565</v>
      </c>
      <c r="AC28" s="105" t="s">
        <v>5776</v>
      </c>
    </row>
    <row r="29" spans="1:29" ht="58.5" customHeight="1" x14ac:dyDescent="0.25">
      <c r="A29" s="727" t="str">
        <f t="shared" si="0"/>
        <v>581-327-06-26-020-018-024</v>
      </c>
      <c r="B29" s="100">
        <v>581</v>
      </c>
      <c r="C29" s="100" t="s">
        <v>6111</v>
      </c>
      <c r="D29" s="100" t="s">
        <v>5782</v>
      </c>
      <c r="E29" s="345" t="s">
        <v>5931</v>
      </c>
      <c r="F29" s="100" t="str">
        <f>VLOOKUP(E29,BIENES[],2,FALSE)</f>
        <v xml:space="preserve">PREDIO RUSTICO </v>
      </c>
      <c r="G29" s="345"/>
      <c r="H29" s="100"/>
      <c r="I29" s="345" t="s">
        <v>1143</v>
      </c>
      <c r="J29" s="100" t="s">
        <v>5783</v>
      </c>
      <c r="K29" s="345" t="s">
        <v>4064</v>
      </c>
      <c r="L29" s="100" t="s">
        <v>620</v>
      </c>
      <c r="M29" s="100" t="s">
        <v>5784</v>
      </c>
      <c r="N29" s="100" t="s">
        <v>4271</v>
      </c>
      <c r="O29" s="100" t="str">
        <f>VLOOKUP(N29,UBICACIONES[],2,FALSE)</f>
        <v xml:space="preserve">EJIDO DE SANTIAGO DE ANAYA </v>
      </c>
      <c r="P29" s="100" t="s">
        <v>5785</v>
      </c>
      <c r="Q29" s="101">
        <v>41266</v>
      </c>
      <c r="R29" s="102">
        <v>0</v>
      </c>
      <c r="S29" s="102">
        <v>0</v>
      </c>
      <c r="T29" s="102" t="s">
        <v>4711</v>
      </c>
      <c r="U29" s="103" t="str">
        <f>VLOOKUP(T29,INMUEBLES[],2,FALSE)</f>
        <v xml:space="preserve">SERVICIO PUBLICO </v>
      </c>
      <c r="V29" s="357" t="s">
        <v>4709</v>
      </c>
      <c r="W29" s="357" t="s">
        <v>4715</v>
      </c>
      <c r="X29" s="103"/>
      <c r="Y29" s="103"/>
      <c r="Z29" s="103"/>
      <c r="AA29" s="103"/>
      <c r="AB29" s="104" t="s">
        <v>565</v>
      </c>
      <c r="AC29" s="105"/>
    </row>
    <row r="30" spans="1:29" ht="60.75" customHeight="1" x14ac:dyDescent="0.25">
      <c r="A30" s="727" t="str">
        <f t="shared" si="0"/>
        <v>581-328-06-18-008-007-025</v>
      </c>
      <c r="B30" s="100">
        <v>581</v>
      </c>
      <c r="C30" s="100" t="s">
        <v>6111</v>
      </c>
      <c r="D30" s="100" t="s">
        <v>1145</v>
      </c>
      <c r="E30" s="345" t="s">
        <v>5932</v>
      </c>
      <c r="F30" s="100" t="str">
        <f>VLOOKUP(E30,BIENES[],2,FALSE)</f>
        <v xml:space="preserve">PREDIO URBANO </v>
      </c>
      <c r="G30" s="345" t="s">
        <v>5786</v>
      </c>
      <c r="H30" s="100"/>
      <c r="I30" s="345" t="s">
        <v>188</v>
      </c>
      <c r="J30" s="100" t="s">
        <v>5787</v>
      </c>
      <c r="K30" s="345" t="s">
        <v>4064</v>
      </c>
      <c r="L30" s="100" t="s">
        <v>620</v>
      </c>
      <c r="M30" s="100" t="s">
        <v>5784</v>
      </c>
      <c r="N30" s="100" t="s">
        <v>4263</v>
      </c>
      <c r="O30" s="100" t="str">
        <f>VLOOKUP(N30,UBICACIONES[],2,FALSE)</f>
        <v>SECCION NORTE</v>
      </c>
      <c r="P30" s="100" t="s">
        <v>5788</v>
      </c>
      <c r="Q30" s="101">
        <v>43481</v>
      </c>
      <c r="R30" s="102">
        <v>0</v>
      </c>
      <c r="S30" s="102">
        <v>0</v>
      </c>
      <c r="T30" s="102" t="s">
        <v>4699</v>
      </c>
      <c r="U30" s="103" t="str">
        <f>VLOOKUP(T30,INMUEBLES[],2,FALSE)</f>
        <v xml:space="preserve">DIF MUNICIPAL </v>
      </c>
      <c r="V30" s="357" t="s">
        <v>4698</v>
      </c>
      <c r="W30" s="357" t="s">
        <v>4716</v>
      </c>
      <c r="X30" s="103"/>
      <c r="Y30" s="103"/>
      <c r="Z30" s="103"/>
      <c r="AA30" s="103"/>
      <c r="AB30" s="104" t="s">
        <v>188</v>
      </c>
      <c r="AC30" s="105"/>
    </row>
    <row r="31" spans="1:29" ht="105" customHeight="1" x14ac:dyDescent="0.2">
      <c r="A31" s="727" t="str">
        <f t="shared" si="0"/>
        <v>581-328-06-18-019-008-026</v>
      </c>
      <c r="B31" s="100">
        <v>581</v>
      </c>
      <c r="C31" s="100" t="s">
        <v>6111</v>
      </c>
      <c r="D31" s="100" t="s">
        <v>637</v>
      </c>
      <c r="E31" s="345" t="s">
        <v>5932</v>
      </c>
      <c r="F31" s="100" t="str">
        <f>VLOOKUP(E31,BIENES[],2,FALSE)</f>
        <v xml:space="preserve">PREDIO URBANO </v>
      </c>
      <c r="G31" s="345"/>
      <c r="H31" s="100"/>
      <c r="I31" s="345">
        <v>98</v>
      </c>
      <c r="J31" s="100" t="s">
        <v>6086</v>
      </c>
      <c r="K31" s="345" t="s">
        <v>4064</v>
      </c>
      <c r="L31" s="100" t="s">
        <v>620</v>
      </c>
      <c r="M31" s="100" t="s">
        <v>619</v>
      </c>
      <c r="N31" s="100" t="s">
        <v>4263</v>
      </c>
      <c r="O31" s="100" t="str">
        <f>VLOOKUP(N31,UBICACIONES[],2,FALSE)</f>
        <v>SECCION NORTE</v>
      </c>
      <c r="P31" s="100" t="s">
        <v>638</v>
      </c>
      <c r="Q31" s="101">
        <v>31418</v>
      </c>
      <c r="R31" s="102">
        <v>24127.57</v>
      </c>
      <c r="S31" s="102">
        <v>24127.57</v>
      </c>
      <c r="T31" s="102" t="s">
        <v>4710</v>
      </c>
      <c r="U31" s="103" t="str">
        <f>VLOOKUP(T31,INMUEBLES[],2,FALSE)</f>
        <v xml:space="preserve">PRESIDENCIA MUNICIPAL </v>
      </c>
      <c r="V31" s="357" t="s">
        <v>4699</v>
      </c>
      <c r="W31" s="357" t="s">
        <v>4717</v>
      </c>
      <c r="X31" s="103"/>
      <c r="Y31" s="103"/>
      <c r="Z31" s="103"/>
      <c r="AA31" s="103"/>
      <c r="AB31" s="104" t="s">
        <v>623</v>
      </c>
      <c r="AC31" s="415" t="s">
        <v>6087</v>
      </c>
    </row>
    <row r="32" spans="1:29" ht="57.75" customHeight="1" x14ac:dyDescent="0.25">
      <c r="A32" s="727" t="str">
        <f t="shared" si="0"/>
        <v>581-328-06-18-013-009-027</v>
      </c>
      <c r="B32" s="100">
        <v>581</v>
      </c>
      <c r="C32" s="100" t="s">
        <v>6111</v>
      </c>
      <c r="D32" s="100" t="s">
        <v>624</v>
      </c>
      <c r="E32" s="345" t="s">
        <v>5932</v>
      </c>
      <c r="F32" s="100" t="str">
        <f>VLOOKUP(E32,BIENES[],2,FALSE)</f>
        <v xml:space="preserve">PREDIO URBANO </v>
      </c>
      <c r="G32" s="345"/>
      <c r="H32" s="100"/>
      <c r="I32" s="345">
        <v>98</v>
      </c>
      <c r="J32" s="100" t="s">
        <v>6086</v>
      </c>
      <c r="K32" s="345" t="s">
        <v>4064</v>
      </c>
      <c r="L32" s="100" t="s">
        <v>620</v>
      </c>
      <c r="M32" s="100" t="s">
        <v>621</v>
      </c>
      <c r="N32" s="100" t="s">
        <v>4263</v>
      </c>
      <c r="O32" s="100" t="str">
        <f>VLOOKUP(N32,UBICACIONES[],2,FALSE)</f>
        <v>SECCION NORTE</v>
      </c>
      <c r="P32" s="100" t="s">
        <v>625</v>
      </c>
      <c r="Q32" s="101">
        <v>42618</v>
      </c>
      <c r="R32" s="102">
        <v>1300</v>
      </c>
      <c r="S32" s="102">
        <v>1300</v>
      </c>
      <c r="T32" s="102" t="s">
        <v>4704</v>
      </c>
      <c r="U32" s="103" t="str">
        <f>VLOOKUP(T32,INMUEBLES[],2,FALSE)</f>
        <v xml:space="preserve">JARDIN </v>
      </c>
      <c r="V32" s="357" t="s">
        <v>4700</v>
      </c>
      <c r="W32" s="357" t="s">
        <v>4718</v>
      </c>
      <c r="X32" s="103"/>
      <c r="Y32" s="103"/>
      <c r="Z32" s="103"/>
      <c r="AA32" s="103"/>
      <c r="AB32" s="104" t="s">
        <v>623</v>
      </c>
      <c r="AC32" s="105"/>
    </row>
    <row r="33" spans="1:29" ht="54.75" customHeight="1" x14ac:dyDescent="0.25">
      <c r="A33" s="727" t="str">
        <f t="shared" si="0"/>
        <v>581-328-06-18-007-010-028</v>
      </c>
      <c r="B33" s="100">
        <v>581</v>
      </c>
      <c r="C33" s="100" t="s">
        <v>6111</v>
      </c>
      <c r="D33" s="100" t="s">
        <v>641</v>
      </c>
      <c r="E33" s="345" t="s">
        <v>5932</v>
      </c>
      <c r="F33" s="100" t="str">
        <f>VLOOKUP(E33,BIENES[],2,FALSE)</f>
        <v xml:space="preserve">PREDIO URBANO </v>
      </c>
      <c r="G33" s="345"/>
      <c r="H33" s="100"/>
      <c r="I33" s="345">
        <v>98</v>
      </c>
      <c r="J33" s="100" t="s">
        <v>6086</v>
      </c>
      <c r="K33" s="345" t="s">
        <v>4064</v>
      </c>
      <c r="L33" s="100" t="s">
        <v>620</v>
      </c>
      <c r="M33" s="100" t="s">
        <v>619</v>
      </c>
      <c r="N33" s="100" t="s">
        <v>4263</v>
      </c>
      <c r="O33" s="100" t="str">
        <f>VLOOKUP(N33,UBICACIONES[],2,FALSE)</f>
        <v>SECCION NORTE</v>
      </c>
      <c r="P33" s="100" t="s">
        <v>638</v>
      </c>
      <c r="Q33" s="101">
        <v>31418</v>
      </c>
      <c r="R33" s="102">
        <v>2500</v>
      </c>
      <c r="S33" s="102">
        <v>2500</v>
      </c>
      <c r="T33" s="102" t="s">
        <v>4698</v>
      </c>
      <c r="U33" s="103" t="str">
        <f>VLOOKUP(T33,INMUEBLES[],2,FALSE)</f>
        <v xml:space="preserve">CLINICA </v>
      </c>
      <c r="V33" s="357" t="s">
        <v>4701</v>
      </c>
      <c r="W33" s="357" t="s">
        <v>4719</v>
      </c>
      <c r="X33" s="103"/>
      <c r="Y33" s="103"/>
      <c r="Z33" s="103"/>
      <c r="AA33" s="103"/>
      <c r="AB33" s="104" t="s">
        <v>623</v>
      </c>
      <c r="AC33" s="105"/>
    </row>
    <row r="34" spans="1:29" ht="57.75" customHeight="1" x14ac:dyDescent="0.25">
      <c r="A34" s="727" t="str">
        <f t="shared" si="0"/>
        <v>581-327-06-19-020-019-029</v>
      </c>
      <c r="B34" s="100">
        <v>581</v>
      </c>
      <c r="C34" s="100" t="s">
        <v>6111</v>
      </c>
      <c r="D34" s="100" t="s">
        <v>5794</v>
      </c>
      <c r="E34" s="345" t="s">
        <v>5931</v>
      </c>
      <c r="F34" s="100" t="str">
        <f>VLOOKUP(E34,BIENES[],2,FALSE)</f>
        <v xml:space="preserve">PREDIO RUSTICO </v>
      </c>
      <c r="G34" s="345" t="s">
        <v>5797</v>
      </c>
      <c r="H34" s="100"/>
      <c r="I34" s="345">
        <v>1463</v>
      </c>
      <c r="J34" s="100" t="s">
        <v>1135</v>
      </c>
      <c r="K34" s="345" t="s">
        <v>4064</v>
      </c>
      <c r="L34" s="100" t="s">
        <v>620</v>
      </c>
      <c r="M34" s="100" t="s">
        <v>5722</v>
      </c>
      <c r="N34" s="100" t="s">
        <v>4264</v>
      </c>
      <c r="O34" s="100" t="str">
        <f>VLOOKUP(N34,UBICACIONES[],2,FALSE)</f>
        <v>SECCION SUR</v>
      </c>
      <c r="P34" s="100" t="s">
        <v>5793</v>
      </c>
      <c r="Q34" s="101">
        <v>44785</v>
      </c>
      <c r="R34" s="102">
        <v>300000</v>
      </c>
      <c r="S34" s="102">
        <v>300000</v>
      </c>
      <c r="T34" s="102" t="s">
        <v>4711</v>
      </c>
      <c r="U34" s="103" t="str">
        <f>VLOOKUP(T34,INMUEBLES[],2,FALSE)</f>
        <v xml:space="preserve">SERVICIO PUBLICO </v>
      </c>
      <c r="V34" s="357" t="s">
        <v>4710</v>
      </c>
      <c r="W34" s="357" t="s">
        <v>4720</v>
      </c>
      <c r="X34" s="103"/>
      <c r="Y34" s="103"/>
      <c r="Z34" s="103"/>
      <c r="AA34" s="103"/>
      <c r="AB34" s="104" t="s">
        <v>623</v>
      </c>
      <c r="AC34" s="105"/>
    </row>
    <row r="35" spans="1:29" ht="57.75" customHeight="1" x14ac:dyDescent="0.25">
      <c r="A35" s="727" t="str">
        <f t="shared" si="0"/>
        <v>581-327-06-19-020-020-030</v>
      </c>
      <c r="B35" s="100">
        <v>581</v>
      </c>
      <c r="C35" s="100" t="s">
        <v>6111</v>
      </c>
      <c r="D35" s="100" t="s">
        <v>5795</v>
      </c>
      <c r="E35" s="345" t="s">
        <v>5931</v>
      </c>
      <c r="F35" s="100" t="str">
        <f>VLOOKUP(E35,BIENES[],2,FALSE)</f>
        <v xml:space="preserve">PREDIO RUSTICO </v>
      </c>
      <c r="G35" s="345" t="s">
        <v>5760</v>
      </c>
      <c r="H35" s="100"/>
      <c r="I35" s="345">
        <v>1462</v>
      </c>
      <c r="J35" s="100" t="s">
        <v>1135</v>
      </c>
      <c r="K35" s="345" t="s">
        <v>4064</v>
      </c>
      <c r="L35" s="100" t="s">
        <v>620</v>
      </c>
      <c r="M35" s="100" t="s">
        <v>5798</v>
      </c>
      <c r="N35" s="100" t="s">
        <v>4264</v>
      </c>
      <c r="O35" s="100" t="str">
        <f>VLOOKUP(N35,UBICACIONES[],2,FALSE)</f>
        <v>SECCION SUR</v>
      </c>
      <c r="P35" s="100" t="s">
        <v>5793</v>
      </c>
      <c r="Q35" s="101">
        <v>44785</v>
      </c>
      <c r="R35" s="102">
        <v>200000</v>
      </c>
      <c r="S35" s="102">
        <v>200000</v>
      </c>
      <c r="T35" s="102" t="s">
        <v>4711</v>
      </c>
      <c r="U35" s="103" t="str">
        <f>VLOOKUP(T35,INMUEBLES[],2,FALSE)</f>
        <v xml:space="preserve">SERVICIO PUBLICO </v>
      </c>
      <c r="V35" s="357" t="s">
        <v>4711</v>
      </c>
      <c r="W35" s="357" t="s">
        <v>4721</v>
      </c>
      <c r="X35" s="103"/>
      <c r="Y35" s="103"/>
      <c r="Z35" s="103"/>
      <c r="AA35" s="103"/>
      <c r="AB35" s="104" t="s">
        <v>623</v>
      </c>
      <c r="AC35" s="105"/>
    </row>
    <row r="36" spans="1:29" ht="57.75" customHeight="1" x14ac:dyDescent="0.25">
      <c r="A36" s="727" t="str">
        <f t="shared" si="0"/>
        <v>581-327-06-11-021-021-031</v>
      </c>
      <c r="B36" s="100">
        <v>581</v>
      </c>
      <c r="C36" s="100" t="s">
        <v>6111</v>
      </c>
      <c r="D36" s="100" t="s">
        <v>5799</v>
      </c>
      <c r="E36" s="345" t="s">
        <v>5931</v>
      </c>
      <c r="F36" s="100" t="str">
        <f>VLOOKUP(E36,BIENES[],2,FALSE)</f>
        <v xml:space="preserve">PREDIO RUSTICO </v>
      </c>
      <c r="G36" s="345" t="s">
        <v>5800</v>
      </c>
      <c r="H36" s="100"/>
      <c r="I36" s="345">
        <v>1468</v>
      </c>
      <c r="J36" s="100" t="s">
        <v>1135</v>
      </c>
      <c r="K36" s="345" t="s">
        <v>4064</v>
      </c>
      <c r="L36" s="100" t="s">
        <v>620</v>
      </c>
      <c r="M36" s="100" t="s">
        <v>5798</v>
      </c>
      <c r="N36" s="100" t="s">
        <v>4256</v>
      </c>
      <c r="O36" s="100" t="str">
        <f>VLOOKUP(N36,UBICACIONES[],2,FALSE)</f>
        <v>GONZALEZ ORTEGA</v>
      </c>
      <c r="P36" s="100" t="s">
        <v>5801</v>
      </c>
      <c r="Q36" s="101">
        <v>44792</v>
      </c>
      <c r="R36" s="102">
        <v>0</v>
      </c>
      <c r="S36" s="102">
        <v>0</v>
      </c>
      <c r="T36" s="102" t="s">
        <v>4712</v>
      </c>
      <c r="U36" s="103" t="str">
        <f>VLOOKUP(T36,INMUEBLES[],2,FALSE)</f>
        <v xml:space="preserve">TANQUE DE ABASTECIMIENTO DE AGUA POTABLE </v>
      </c>
      <c r="V36" s="357" t="s">
        <v>4712</v>
      </c>
      <c r="W36" s="357" t="s">
        <v>4722</v>
      </c>
      <c r="X36" s="103"/>
      <c r="Y36" s="103"/>
      <c r="Z36" s="103"/>
      <c r="AA36" s="103"/>
      <c r="AB36" s="104"/>
      <c r="AC36" s="105"/>
    </row>
    <row r="37" spans="1:29" ht="57.75" customHeight="1" x14ac:dyDescent="0.25">
      <c r="A37" s="727" t="str">
        <f t="shared" si="0"/>
        <v>581-327-06-12-007-022-032</v>
      </c>
      <c r="B37" s="100">
        <v>581</v>
      </c>
      <c r="C37" s="100" t="s">
        <v>6111</v>
      </c>
      <c r="D37" s="100" t="s">
        <v>5802</v>
      </c>
      <c r="E37" s="345" t="s">
        <v>5931</v>
      </c>
      <c r="F37" s="100" t="str">
        <f>VLOOKUP(E37,BIENES[],2,FALSE)</f>
        <v xml:space="preserve">PREDIO RUSTICO </v>
      </c>
      <c r="G37" s="345" t="s">
        <v>5803</v>
      </c>
      <c r="H37" s="100"/>
      <c r="I37" s="345">
        <v>3858</v>
      </c>
      <c r="J37" s="100" t="s">
        <v>1135</v>
      </c>
      <c r="K37" s="345" t="s">
        <v>4064</v>
      </c>
      <c r="L37" s="100" t="s">
        <v>620</v>
      </c>
      <c r="M37" s="100" t="s">
        <v>5798</v>
      </c>
      <c r="N37" s="100" t="s">
        <v>4257</v>
      </c>
      <c r="O37" s="100" t="str">
        <f>VLOOKUP(N37,UBICACIONES[],2,FALSE)</f>
        <v>GUERRERO</v>
      </c>
      <c r="P37" s="100" t="s">
        <v>5804</v>
      </c>
      <c r="Q37" s="101">
        <v>43887</v>
      </c>
      <c r="R37" s="102">
        <v>0</v>
      </c>
      <c r="S37" s="102">
        <v>0</v>
      </c>
      <c r="T37" s="102" t="s">
        <v>4698</v>
      </c>
      <c r="U37" s="103" t="str">
        <f>VLOOKUP(T37,INMUEBLES[],2,FALSE)</f>
        <v xml:space="preserve">CLINICA </v>
      </c>
      <c r="V37" s="357" t="s">
        <v>4713</v>
      </c>
      <c r="W37" s="357" t="s">
        <v>4723</v>
      </c>
      <c r="X37" s="103"/>
      <c r="Y37" s="103"/>
      <c r="Z37" s="103"/>
      <c r="AA37" s="103"/>
      <c r="AB37" s="104"/>
      <c r="AC37" s="105"/>
    </row>
    <row r="38" spans="1:29" ht="57.75" customHeight="1" x14ac:dyDescent="0.25">
      <c r="A38" s="727" t="str">
        <f t="shared" si="0"/>
        <v>581-328-06-06-020-011-033</v>
      </c>
      <c r="B38" s="100">
        <v>581</v>
      </c>
      <c r="C38" s="100" t="s">
        <v>6111</v>
      </c>
      <c r="D38" s="100" t="s">
        <v>5805</v>
      </c>
      <c r="E38" s="345" t="s">
        <v>5932</v>
      </c>
      <c r="F38" s="100" t="str">
        <f>VLOOKUP(E38,BIENES[],2,FALSE)</f>
        <v xml:space="preserve">PREDIO URBANO </v>
      </c>
      <c r="G38" s="345" t="s">
        <v>5806</v>
      </c>
      <c r="H38" s="100"/>
      <c r="I38" s="345">
        <v>14791</v>
      </c>
      <c r="J38" s="100" t="s">
        <v>1135</v>
      </c>
      <c r="K38" s="345" t="s">
        <v>4064</v>
      </c>
      <c r="L38" s="100" t="s">
        <v>620</v>
      </c>
      <c r="M38" s="100" t="s">
        <v>5798</v>
      </c>
      <c r="N38" s="100" t="s">
        <v>4064</v>
      </c>
      <c r="O38" s="100" t="str">
        <f>VLOOKUP(N38,UBICACIONES[],2,FALSE)</f>
        <v>EL MEZQUITAL</v>
      </c>
      <c r="P38" s="100" t="s">
        <v>5807</v>
      </c>
      <c r="Q38" s="101">
        <v>44511</v>
      </c>
      <c r="R38" s="102">
        <v>0</v>
      </c>
      <c r="S38" s="102">
        <v>0</v>
      </c>
      <c r="T38" s="102" t="s">
        <v>4711</v>
      </c>
      <c r="U38" s="103" t="str">
        <f>VLOOKUP(T38,INMUEBLES[],2,FALSE)</f>
        <v xml:space="preserve">SERVICIO PUBLICO </v>
      </c>
      <c r="V38" s="357" t="s">
        <v>4702</v>
      </c>
      <c r="W38" s="357" t="s">
        <v>4724</v>
      </c>
      <c r="X38" s="103"/>
      <c r="Y38" s="103"/>
      <c r="Z38" s="103"/>
      <c r="AA38" s="103"/>
      <c r="AB38" s="104"/>
      <c r="AC38" s="105"/>
    </row>
    <row r="39" spans="1:29" ht="57.75" customHeight="1" x14ac:dyDescent="0.25">
      <c r="A39" s="727" t="str">
        <f t="shared" si="0"/>
        <v>581-327-06-23-020-023-034</v>
      </c>
      <c r="B39" s="100">
        <v>581</v>
      </c>
      <c r="C39" s="100" t="s">
        <v>6111</v>
      </c>
      <c r="D39" s="100" t="s">
        <v>5808</v>
      </c>
      <c r="E39" s="345" t="s">
        <v>5931</v>
      </c>
      <c r="F39" s="100" t="str">
        <f>VLOOKUP(E39,BIENES[],2,FALSE)</f>
        <v xml:space="preserve">PREDIO RUSTICO </v>
      </c>
      <c r="G39" s="345" t="s">
        <v>5809</v>
      </c>
      <c r="H39" s="100"/>
      <c r="I39" s="345">
        <v>1773</v>
      </c>
      <c r="J39" s="100" t="s">
        <v>1135</v>
      </c>
      <c r="K39" s="345" t="s">
        <v>4064</v>
      </c>
      <c r="L39" s="100" t="s">
        <v>620</v>
      </c>
      <c r="M39" s="100" t="s">
        <v>5798</v>
      </c>
      <c r="N39" s="100" t="s">
        <v>4268</v>
      </c>
      <c r="O39" s="100" t="str">
        <f>VLOOKUP(N39,UBICACIONES[],2,FALSE)</f>
        <v>ZARAGOZA</v>
      </c>
      <c r="P39" s="100" t="s">
        <v>5810</v>
      </c>
      <c r="Q39" s="101">
        <v>45310</v>
      </c>
      <c r="R39" s="102">
        <v>0</v>
      </c>
      <c r="S39" s="102">
        <v>0</v>
      </c>
      <c r="T39" s="102" t="s">
        <v>4711</v>
      </c>
      <c r="U39" s="103" t="str">
        <f>VLOOKUP(T39,INMUEBLES[],2,FALSE)</f>
        <v xml:space="preserve">SERVICIO PUBLICO </v>
      </c>
      <c r="V39" s="357" t="s">
        <v>4714</v>
      </c>
      <c r="W39" s="357" t="s">
        <v>4725</v>
      </c>
      <c r="X39" s="103"/>
      <c r="Y39" s="103"/>
      <c r="Z39" s="103"/>
      <c r="AA39" s="103"/>
      <c r="AB39" s="104"/>
      <c r="AC39" s="105"/>
    </row>
    <row r="40" spans="1:29" ht="57.75" customHeight="1" x14ac:dyDescent="0.25">
      <c r="A40" s="727" t="str">
        <f t="shared" si="0"/>
        <v>581-327-06-07-020-024-035</v>
      </c>
      <c r="B40" s="100">
        <v>581</v>
      </c>
      <c r="C40" s="100" t="s">
        <v>6111</v>
      </c>
      <c r="D40" s="100" t="s">
        <v>5812</v>
      </c>
      <c r="E40" s="345" t="s">
        <v>5931</v>
      </c>
      <c r="F40" s="100" t="str">
        <f>VLOOKUP(E40,BIENES[],2,FALSE)</f>
        <v xml:space="preserve">PREDIO RUSTICO </v>
      </c>
      <c r="G40" s="345" t="s">
        <v>5811</v>
      </c>
      <c r="H40" s="100"/>
      <c r="I40" s="345">
        <v>1726</v>
      </c>
      <c r="J40" s="100" t="s">
        <v>1135</v>
      </c>
      <c r="K40" s="345" t="s">
        <v>4064</v>
      </c>
      <c r="L40" s="100" t="s">
        <v>620</v>
      </c>
      <c r="M40" s="100" t="s">
        <v>5798</v>
      </c>
      <c r="N40" s="100" t="s">
        <v>4065</v>
      </c>
      <c r="O40" s="100" t="str">
        <f>VLOOKUP(N40,UBICACIONES[],2,FALSE)</f>
        <v>EL PALMAR</v>
      </c>
      <c r="P40" s="100" t="s">
        <v>5813</v>
      </c>
      <c r="Q40" s="101">
        <v>45227</v>
      </c>
      <c r="R40" s="102">
        <v>0</v>
      </c>
      <c r="S40" s="102">
        <v>0</v>
      </c>
      <c r="T40" s="102" t="s">
        <v>4711</v>
      </c>
      <c r="U40" s="103" t="str">
        <f>VLOOKUP(T40,INMUEBLES[],2,FALSE)</f>
        <v xml:space="preserve">SERVICIO PUBLICO </v>
      </c>
      <c r="V40" s="357" t="s">
        <v>4715</v>
      </c>
      <c r="W40" s="357" t="s">
        <v>4726</v>
      </c>
      <c r="X40" s="103"/>
      <c r="Y40" s="103"/>
      <c r="Z40" s="103"/>
      <c r="AA40" s="103"/>
      <c r="AB40" s="104"/>
      <c r="AC40" s="105"/>
    </row>
    <row r="41" spans="1:29" ht="57.75" customHeight="1" x14ac:dyDescent="0.25">
      <c r="A41" s="727" t="str">
        <f t="shared" si="0"/>
        <v>581-327-06-05-001-025-036</v>
      </c>
      <c r="B41" s="100">
        <v>581</v>
      </c>
      <c r="C41" s="100" t="s">
        <v>6111</v>
      </c>
      <c r="D41" s="100" t="s">
        <v>5814</v>
      </c>
      <c r="E41" s="345" t="s">
        <v>5931</v>
      </c>
      <c r="F41" s="100" t="str">
        <f>VLOOKUP(E41,BIENES[],2,FALSE)</f>
        <v xml:space="preserve">PREDIO RUSTICO </v>
      </c>
      <c r="G41" s="345" t="s">
        <v>5815</v>
      </c>
      <c r="H41" s="100"/>
      <c r="I41" s="345">
        <v>1445</v>
      </c>
      <c r="J41" s="100" t="s">
        <v>1135</v>
      </c>
      <c r="K41" s="345" t="s">
        <v>4064</v>
      </c>
      <c r="L41" s="100" t="s">
        <v>620</v>
      </c>
      <c r="M41" s="100" t="s">
        <v>5798</v>
      </c>
      <c r="N41" s="100" t="s">
        <v>4063</v>
      </c>
      <c r="O41" s="100" t="str">
        <f>VLOOKUP(N41,UBICACIONES[],2,FALSE)</f>
        <v>EL JAGUEY</v>
      </c>
      <c r="P41" s="100" t="s">
        <v>5816</v>
      </c>
      <c r="Q41" s="101">
        <v>44756</v>
      </c>
      <c r="R41" s="102">
        <v>0</v>
      </c>
      <c r="S41" s="102">
        <v>0</v>
      </c>
      <c r="T41" s="102" t="s">
        <v>4692</v>
      </c>
      <c r="U41" s="103" t="str">
        <f>VLOOKUP(T41,INMUEBLES[],2,FALSE)</f>
        <v xml:space="preserve">ARCO TECHO </v>
      </c>
      <c r="V41" s="357" t="s">
        <v>4716</v>
      </c>
      <c r="W41" s="357" t="s">
        <v>4727</v>
      </c>
      <c r="X41" s="103"/>
      <c r="Y41" s="103"/>
      <c r="Z41" s="103"/>
      <c r="AA41" s="103"/>
      <c r="AB41" s="104"/>
      <c r="AC41" s="105"/>
    </row>
    <row r="42" spans="1:29" ht="57.75" customHeight="1" x14ac:dyDescent="0.25">
      <c r="A42" s="727" t="str">
        <f t="shared" si="0"/>
        <v>581-327-06-17-022-026-037</v>
      </c>
      <c r="B42" s="100">
        <v>581</v>
      </c>
      <c r="C42" s="100" t="s">
        <v>6111</v>
      </c>
      <c r="D42" s="100" t="s">
        <v>5817</v>
      </c>
      <c r="E42" s="345" t="s">
        <v>5931</v>
      </c>
      <c r="F42" s="100" t="str">
        <f>VLOOKUP(E42,BIENES[],2,FALSE)</f>
        <v xml:space="preserve">PREDIO RUSTICO </v>
      </c>
      <c r="G42" s="345" t="s">
        <v>5818</v>
      </c>
      <c r="H42" s="100"/>
      <c r="I42" s="345">
        <v>1487</v>
      </c>
      <c r="J42" s="100" t="s">
        <v>1135</v>
      </c>
      <c r="K42" s="345" t="s">
        <v>4064</v>
      </c>
      <c r="L42" s="100" t="s">
        <v>620</v>
      </c>
      <c r="M42" s="100" t="s">
        <v>5798</v>
      </c>
      <c r="N42" s="100" t="s">
        <v>4262</v>
      </c>
      <c r="O42" s="100" t="str">
        <f>VLOOKUP(N42,UBICACIONES[],2,FALSE)</f>
        <v>SANTA MONICA</v>
      </c>
      <c r="P42" s="100" t="s">
        <v>5819</v>
      </c>
      <c r="Q42" s="101">
        <v>44834</v>
      </c>
      <c r="R42" s="102">
        <v>0</v>
      </c>
      <c r="S42" s="102">
        <v>0</v>
      </c>
      <c r="T42" s="102" t="s">
        <v>4713</v>
      </c>
      <c r="U42" s="103" t="str">
        <f>VLOOKUP(T42,INMUEBLES[],2,FALSE)</f>
        <v xml:space="preserve">TELEBACHILLERATO </v>
      </c>
      <c r="V42" s="357" t="s">
        <v>4717</v>
      </c>
      <c r="W42" s="357" t="s">
        <v>4728</v>
      </c>
      <c r="X42" s="103"/>
      <c r="Y42" s="103"/>
      <c r="Z42" s="103"/>
      <c r="AA42" s="103"/>
      <c r="AB42" s="104"/>
      <c r="AC42" s="105"/>
    </row>
    <row r="43" spans="1:29" ht="57.75" customHeight="1" x14ac:dyDescent="0.25">
      <c r="A43" s="727" t="str">
        <f t="shared" si="0"/>
        <v>581-327-06-17-005-027-038</v>
      </c>
      <c r="B43" s="100">
        <v>581</v>
      </c>
      <c r="C43" s="100" t="s">
        <v>6111</v>
      </c>
      <c r="D43" s="100" t="s">
        <v>5820</v>
      </c>
      <c r="E43" s="345" t="s">
        <v>5931</v>
      </c>
      <c r="F43" s="100" t="str">
        <f>VLOOKUP(E43,BIENES[],2,FALSE)</f>
        <v xml:space="preserve">PREDIO RUSTICO </v>
      </c>
      <c r="G43" s="345" t="s">
        <v>5821</v>
      </c>
      <c r="H43" s="100"/>
      <c r="I43" s="345">
        <v>1579</v>
      </c>
      <c r="J43" s="100" t="s">
        <v>1135</v>
      </c>
      <c r="K43" s="345" t="s">
        <v>4064</v>
      </c>
      <c r="L43" s="100" t="s">
        <v>620</v>
      </c>
      <c r="M43" s="100" t="s">
        <v>5798</v>
      </c>
      <c r="N43" s="100" t="s">
        <v>4262</v>
      </c>
      <c r="O43" s="100" t="str">
        <f>VLOOKUP(N43,UBICACIONES[],2,FALSE)</f>
        <v>SANTA MONICA</v>
      </c>
      <c r="P43" s="100" t="s">
        <v>5822</v>
      </c>
      <c r="Q43" s="101">
        <v>45013</v>
      </c>
      <c r="R43" s="102">
        <v>0</v>
      </c>
      <c r="S43" s="102">
        <v>0</v>
      </c>
      <c r="T43" s="102" t="s">
        <v>4696</v>
      </c>
      <c r="U43" s="103" t="str">
        <f>VLOOKUP(T43,INMUEBLES[],2,FALSE)</f>
        <v xml:space="preserve">CENTRO DE COMUNIDAD </v>
      </c>
      <c r="V43" s="357" t="s">
        <v>4718</v>
      </c>
      <c r="W43" s="357" t="s">
        <v>4729</v>
      </c>
      <c r="X43" s="103"/>
      <c r="Y43" s="103"/>
      <c r="Z43" s="103"/>
      <c r="AA43" s="103"/>
      <c r="AB43" s="104"/>
      <c r="AC43" s="105"/>
    </row>
    <row r="44" spans="1:29" ht="57.75" customHeight="1" x14ac:dyDescent="0.25">
      <c r="A44" s="727" t="str">
        <f t="shared" si="0"/>
        <v>581-327-06-18-014-028-039</v>
      </c>
      <c r="B44" s="100">
        <v>581</v>
      </c>
      <c r="C44" s="100" t="s">
        <v>6111</v>
      </c>
      <c r="D44" s="100" t="s">
        <v>5823</v>
      </c>
      <c r="E44" s="345" t="s">
        <v>5931</v>
      </c>
      <c r="F44" s="100" t="str">
        <f>VLOOKUP(E44,BIENES[],2,FALSE)</f>
        <v xml:space="preserve">PREDIO RUSTICO </v>
      </c>
      <c r="G44" s="345" t="s">
        <v>5824</v>
      </c>
      <c r="H44" s="100"/>
      <c r="I44" s="345">
        <v>1453</v>
      </c>
      <c r="J44" s="100" t="s">
        <v>1135</v>
      </c>
      <c r="K44" s="345" t="s">
        <v>4064</v>
      </c>
      <c r="L44" s="100" t="s">
        <v>620</v>
      </c>
      <c r="M44" s="100" t="s">
        <v>5722</v>
      </c>
      <c r="N44" s="100" t="s">
        <v>4263</v>
      </c>
      <c r="O44" s="100" t="str">
        <f>VLOOKUP(N44,UBICACIONES[],2,FALSE)</f>
        <v>SECCION NORTE</v>
      </c>
      <c r="P44" s="100" t="s">
        <v>5825</v>
      </c>
      <c r="Q44" s="101">
        <v>44771</v>
      </c>
      <c r="R44" s="102">
        <v>0</v>
      </c>
      <c r="S44" s="102">
        <v>0</v>
      </c>
      <c r="T44" s="102" t="s">
        <v>4705</v>
      </c>
      <c r="U44" s="103" t="str">
        <f>VLOOKUP(T44,INMUEBLES[],2,FALSE)</f>
        <v xml:space="preserve">OFICINA DELEGACION </v>
      </c>
      <c r="V44" s="357" t="s">
        <v>4719</v>
      </c>
      <c r="W44" s="357" t="s">
        <v>4730</v>
      </c>
      <c r="X44" s="103"/>
      <c r="Y44" s="103"/>
      <c r="Z44" s="103"/>
      <c r="AA44" s="103"/>
      <c r="AB44" s="104" t="s">
        <v>623</v>
      </c>
      <c r="AC44" s="105"/>
    </row>
    <row r="45" spans="1:29" ht="57.75" customHeight="1" x14ac:dyDescent="0.25">
      <c r="A45" s="727" t="str">
        <f t="shared" si="0"/>
        <v>581-327-06-11-021-029-040</v>
      </c>
      <c r="B45" s="100">
        <v>581</v>
      </c>
      <c r="C45" s="100" t="s">
        <v>6111</v>
      </c>
      <c r="D45" s="100" t="s">
        <v>5826</v>
      </c>
      <c r="E45" s="345" t="s">
        <v>5931</v>
      </c>
      <c r="F45" s="100" t="str">
        <f>VLOOKUP(E45,BIENES[],2,FALSE)</f>
        <v xml:space="preserve">PREDIO RUSTICO </v>
      </c>
      <c r="G45" s="345" t="s">
        <v>5827</v>
      </c>
      <c r="H45" s="100"/>
      <c r="I45" s="345">
        <v>1724</v>
      </c>
      <c r="J45" s="100" t="s">
        <v>1135</v>
      </c>
      <c r="K45" s="345" t="s">
        <v>4064</v>
      </c>
      <c r="L45" s="100" t="s">
        <v>620</v>
      </c>
      <c r="M45" s="100" t="s">
        <v>5722</v>
      </c>
      <c r="N45" s="100" t="s">
        <v>4256</v>
      </c>
      <c r="O45" s="100" t="str">
        <f>VLOOKUP(N45,UBICACIONES[],2,FALSE)</f>
        <v>GONZALEZ ORTEGA</v>
      </c>
      <c r="P45" s="100" t="s">
        <v>5828</v>
      </c>
      <c r="Q45" s="101">
        <v>45226</v>
      </c>
      <c r="R45" s="102">
        <v>0</v>
      </c>
      <c r="S45" s="102">
        <v>0</v>
      </c>
      <c r="T45" s="102" t="s">
        <v>4712</v>
      </c>
      <c r="U45" s="103" t="str">
        <f>VLOOKUP(T45,INMUEBLES[],2,FALSE)</f>
        <v xml:space="preserve">TANQUE DE ABASTECIMIENTO DE AGUA POTABLE </v>
      </c>
      <c r="V45" s="357" t="s">
        <v>4720</v>
      </c>
      <c r="W45" s="357" t="s">
        <v>4731</v>
      </c>
      <c r="X45" s="103"/>
      <c r="Y45" s="103"/>
      <c r="Z45" s="103"/>
      <c r="AA45" s="103"/>
      <c r="AB45" s="104" t="s">
        <v>623</v>
      </c>
      <c r="AC45" s="105"/>
    </row>
    <row r="46" spans="1:29" ht="57.75" customHeight="1" x14ac:dyDescent="0.25">
      <c r="A46" s="727" t="str">
        <f t="shared" si="0"/>
        <v>581-327-06-11-021-030-041</v>
      </c>
      <c r="B46" s="100">
        <v>581</v>
      </c>
      <c r="C46" s="100" t="s">
        <v>6111</v>
      </c>
      <c r="D46" s="100" t="s">
        <v>5829</v>
      </c>
      <c r="E46" s="345" t="s">
        <v>5931</v>
      </c>
      <c r="F46" s="100" t="str">
        <f>VLOOKUP(E46,BIENES[],2,FALSE)</f>
        <v xml:space="preserve">PREDIO RUSTICO </v>
      </c>
      <c r="G46" s="345" t="s">
        <v>5830</v>
      </c>
      <c r="H46" s="100"/>
      <c r="I46" s="345">
        <v>15744</v>
      </c>
      <c r="J46" s="100" t="s">
        <v>1135</v>
      </c>
      <c r="K46" s="345" t="s">
        <v>4064</v>
      </c>
      <c r="L46" s="100" t="s">
        <v>620</v>
      </c>
      <c r="M46" s="100" t="s">
        <v>5722</v>
      </c>
      <c r="N46" s="100" t="s">
        <v>4256</v>
      </c>
      <c r="O46" s="100" t="str">
        <f>VLOOKUP(N46,UBICACIONES[],2,FALSE)</f>
        <v>GONZALEZ ORTEGA</v>
      </c>
      <c r="P46" s="100" t="s">
        <v>5831</v>
      </c>
      <c r="Q46" s="101">
        <v>44853</v>
      </c>
      <c r="R46" s="102">
        <v>0</v>
      </c>
      <c r="S46" s="102">
        <v>0</v>
      </c>
      <c r="T46" s="102" t="s">
        <v>4712</v>
      </c>
      <c r="U46" s="103" t="str">
        <f>VLOOKUP(T46,INMUEBLES[],2,FALSE)</f>
        <v xml:space="preserve">TANQUE DE ABASTECIMIENTO DE AGUA POTABLE </v>
      </c>
      <c r="V46" s="357" t="s">
        <v>4721</v>
      </c>
      <c r="W46" s="357" t="s">
        <v>4732</v>
      </c>
      <c r="X46" s="103"/>
      <c r="Y46" s="103"/>
      <c r="Z46" s="103"/>
      <c r="AA46" s="103"/>
      <c r="AB46" s="104" t="s">
        <v>623</v>
      </c>
      <c r="AC46" s="105"/>
    </row>
    <row r="47" spans="1:29" ht="57.75" customHeight="1" x14ac:dyDescent="0.25">
      <c r="A47" s="727" t="str">
        <f t="shared" si="0"/>
        <v>581-328-06-14-020-012-042</v>
      </c>
      <c r="B47" s="100">
        <v>581</v>
      </c>
      <c r="C47" s="100" t="s">
        <v>6111</v>
      </c>
      <c r="D47" s="100" t="s">
        <v>5832</v>
      </c>
      <c r="E47" s="345" t="s">
        <v>5932</v>
      </c>
      <c r="F47" s="100" t="str">
        <f>VLOOKUP(E47,BIENES[],2,FALSE)</f>
        <v xml:space="preserve">PREDIO URBANO </v>
      </c>
      <c r="G47" s="345" t="s">
        <v>5833</v>
      </c>
      <c r="H47" s="100"/>
      <c r="I47" s="345">
        <v>1515</v>
      </c>
      <c r="J47" s="100" t="s">
        <v>1135</v>
      </c>
      <c r="K47" s="345" t="s">
        <v>4064</v>
      </c>
      <c r="L47" s="100" t="s">
        <v>620</v>
      </c>
      <c r="M47" s="100" t="s">
        <v>5722</v>
      </c>
      <c r="N47" s="100" t="s">
        <v>4259</v>
      </c>
      <c r="O47" s="100" t="str">
        <f>VLOOKUP(N47,UBICACIONES[],2,FALSE)</f>
        <v>LA BLANCA</v>
      </c>
      <c r="P47" s="100" t="s">
        <v>5834</v>
      </c>
      <c r="Q47" s="101">
        <v>44893</v>
      </c>
      <c r="R47" s="102">
        <v>0</v>
      </c>
      <c r="S47" s="102">
        <v>0</v>
      </c>
      <c r="T47" s="102" t="s">
        <v>4711</v>
      </c>
      <c r="U47" s="103" t="str">
        <f>VLOOKUP(T47,INMUEBLES[],2,FALSE)</f>
        <v xml:space="preserve">SERVICIO PUBLICO </v>
      </c>
      <c r="V47" s="357" t="s">
        <v>4703</v>
      </c>
      <c r="W47" s="357" t="s">
        <v>4733</v>
      </c>
      <c r="X47" s="103"/>
      <c r="Y47" s="103"/>
      <c r="Z47" s="103"/>
      <c r="AA47" s="103"/>
      <c r="AB47" s="104"/>
      <c r="AC47" s="105"/>
    </row>
    <row r="48" spans="1:29" ht="57.75" customHeight="1" x14ac:dyDescent="0.25">
      <c r="A48" s="727" t="str">
        <f t="shared" si="0"/>
        <v>581-327-06-11-020-031-043</v>
      </c>
      <c r="B48" s="100">
        <v>581</v>
      </c>
      <c r="C48" s="100" t="s">
        <v>6111</v>
      </c>
      <c r="D48" s="100" t="s">
        <v>5835</v>
      </c>
      <c r="E48" s="345" t="s">
        <v>5931</v>
      </c>
      <c r="F48" s="100" t="str">
        <f>VLOOKUP(E48,BIENES[],2,FALSE)</f>
        <v xml:space="preserve">PREDIO RUSTICO </v>
      </c>
      <c r="G48" s="345" t="s">
        <v>5836</v>
      </c>
      <c r="H48" s="100"/>
      <c r="I48" s="345">
        <v>73198</v>
      </c>
      <c r="J48" s="100" t="s">
        <v>1135</v>
      </c>
      <c r="K48" s="345" t="s">
        <v>4064</v>
      </c>
      <c r="L48" s="100" t="s">
        <v>620</v>
      </c>
      <c r="M48" s="100" t="s">
        <v>5722</v>
      </c>
      <c r="N48" s="100" t="s">
        <v>4256</v>
      </c>
      <c r="O48" s="100" t="str">
        <f>VLOOKUP(N48,UBICACIONES[],2,FALSE)</f>
        <v>GONZALEZ ORTEGA</v>
      </c>
      <c r="P48" s="100" t="s">
        <v>5837</v>
      </c>
      <c r="Q48" s="101">
        <v>44035</v>
      </c>
      <c r="R48" s="102">
        <v>0</v>
      </c>
      <c r="S48" s="102">
        <v>0</v>
      </c>
      <c r="T48" s="102" t="s">
        <v>4711</v>
      </c>
      <c r="U48" s="103" t="str">
        <f>VLOOKUP(T48,INMUEBLES[],2,FALSE)</f>
        <v xml:space="preserve">SERVICIO PUBLICO </v>
      </c>
      <c r="V48" s="357" t="s">
        <v>4722</v>
      </c>
      <c r="W48" s="357" t="s">
        <v>4734</v>
      </c>
      <c r="X48" s="103"/>
      <c r="Y48" s="103"/>
      <c r="Z48" s="103"/>
      <c r="AA48" s="103"/>
      <c r="AB48" s="104"/>
      <c r="AC48" s="105"/>
    </row>
    <row r="49" spans="1:29" ht="57.75" customHeight="1" x14ac:dyDescent="0.25">
      <c r="A49" s="727" t="str">
        <f t="shared" si="0"/>
        <v>581-327-06-10-020-032-044</v>
      </c>
      <c r="B49" s="100">
        <v>581</v>
      </c>
      <c r="C49" s="100" t="s">
        <v>6111</v>
      </c>
      <c r="D49" s="100" t="s">
        <v>5838</v>
      </c>
      <c r="E49" s="345" t="s">
        <v>5931</v>
      </c>
      <c r="F49" s="100" t="str">
        <f>VLOOKUP(E49,BIENES[],2,FALSE)</f>
        <v xml:space="preserve">PREDIO RUSTICO </v>
      </c>
      <c r="G49" s="345" t="s">
        <v>5839</v>
      </c>
      <c r="H49" s="100"/>
      <c r="I49" s="345">
        <v>42982</v>
      </c>
      <c r="J49" s="100" t="s">
        <v>1135</v>
      </c>
      <c r="K49" s="345" t="s">
        <v>4064</v>
      </c>
      <c r="L49" s="100" t="s">
        <v>620</v>
      </c>
      <c r="M49" s="100" t="s">
        <v>5722</v>
      </c>
      <c r="N49" s="100" t="s">
        <v>4255</v>
      </c>
      <c r="O49" s="100" t="str">
        <f>VLOOKUP(N49,UBICACIONES[],2,FALSE)</f>
        <v>GONZALEZ GONZALEZ</v>
      </c>
      <c r="P49" s="100" t="s">
        <v>5840</v>
      </c>
      <c r="Q49" s="101">
        <v>43893</v>
      </c>
      <c r="R49" s="102">
        <v>0</v>
      </c>
      <c r="S49" s="102">
        <v>0</v>
      </c>
      <c r="T49" s="102" t="s">
        <v>4711</v>
      </c>
      <c r="U49" s="103" t="str">
        <f>VLOOKUP(T49,INMUEBLES[],2,FALSE)</f>
        <v xml:space="preserve">SERVICIO PUBLICO </v>
      </c>
      <c r="V49" s="357" t="s">
        <v>4723</v>
      </c>
      <c r="W49" s="357" t="s">
        <v>4735</v>
      </c>
      <c r="X49" s="103"/>
      <c r="Y49" s="103"/>
      <c r="Z49" s="103"/>
      <c r="AA49" s="103"/>
      <c r="AB49" s="104"/>
      <c r="AC49" s="105"/>
    </row>
    <row r="50" spans="1:29" ht="57.75" customHeight="1" x14ac:dyDescent="0.25">
      <c r="A50" s="727" t="str">
        <f t="shared" si="0"/>
        <v>581-327-06-19-020-033-045</v>
      </c>
      <c r="B50" s="100">
        <v>581</v>
      </c>
      <c r="C50" s="100" t="s">
        <v>6111</v>
      </c>
      <c r="D50" s="100" t="s">
        <v>5841</v>
      </c>
      <c r="E50" s="345" t="s">
        <v>5931</v>
      </c>
      <c r="F50" s="100" t="str">
        <f>VLOOKUP(E50,BIENES[],2,FALSE)</f>
        <v xml:space="preserve">PREDIO RUSTICO </v>
      </c>
      <c r="G50" s="345" t="s">
        <v>5842</v>
      </c>
      <c r="H50" s="100"/>
      <c r="I50" s="345">
        <v>10932</v>
      </c>
      <c r="J50" s="100" t="s">
        <v>1135</v>
      </c>
      <c r="K50" s="345" t="s">
        <v>4064</v>
      </c>
      <c r="L50" s="100" t="s">
        <v>620</v>
      </c>
      <c r="M50" s="100" t="s">
        <v>5722</v>
      </c>
      <c r="N50" s="100" t="s">
        <v>4264</v>
      </c>
      <c r="O50" s="100" t="str">
        <f>VLOOKUP(N50,UBICACIONES[],2,FALSE)</f>
        <v>SECCION SUR</v>
      </c>
      <c r="P50" s="100" t="s">
        <v>5843</v>
      </c>
      <c r="Q50" s="101">
        <v>44449</v>
      </c>
      <c r="R50" s="102">
        <v>0</v>
      </c>
      <c r="S50" s="102">
        <v>0</v>
      </c>
      <c r="T50" s="102" t="s">
        <v>4711</v>
      </c>
      <c r="U50" s="103" t="str">
        <f>VLOOKUP(T50,INMUEBLES[],2,FALSE)</f>
        <v xml:space="preserve">SERVICIO PUBLICO </v>
      </c>
      <c r="V50" s="357" t="s">
        <v>4724</v>
      </c>
      <c r="W50" s="357" t="s">
        <v>4736</v>
      </c>
      <c r="X50" s="103"/>
      <c r="Y50" s="103"/>
      <c r="Z50" s="103"/>
      <c r="AA50" s="103"/>
      <c r="AB50" s="104"/>
      <c r="AC50" s="105"/>
    </row>
    <row r="51" spans="1:29" s="108" customFormat="1" ht="16.5" hidden="1" thickBot="1" x14ac:dyDescent="0.3">
      <c r="A51" s="40"/>
      <c r="B51" s="40"/>
      <c r="C51" s="40"/>
      <c r="D51" s="40"/>
      <c r="E51" s="40"/>
      <c r="F51" s="40"/>
      <c r="G51" s="40"/>
      <c r="H51" s="40"/>
      <c r="I51" s="40"/>
      <c r="J51" s="40"/>
      <c r="K51" s="40"/>
      <c r="L51" s="40"/>
      <c r="M51" s="40"/>
      <c r="N51" s="40"/>
      <c r="O51" s="40"/>
      <c r="P51" s="40"/>
      <c r="Q51" s="106" t="s">
        <v>1156</v>
      </c>
      <c r="R51" s="107">
        <f>SUM(R6:R34)</f>
        <v>577827.59</v>
      </c>
      <c r="S51" s="107">
        <f>SUM(S6:S34)</f>
        <v>616261.18999999994</v>
      </c>
      <c r="T51" s="354"/>
      <c r="U51" s="40"/>
      <c r="V51" s="40"/>
      <c r="W51" s="40"/>
      <c r="X51" s="40"/>
      <c r="Y51" s="40"/>
      <c r="Z51" s="40"/>
      <c r="AA51" s="40"/>
      <c r="AB51" s="43"/>
      <c r="AC51" s="90"/>
    </row>
    <row r="52" spans="1:29" ht="36" x14ac:dyDescent="0.2">
      <c r="Q52" s="723" t="s">
        <v>7934</v>
      </c>
      <c r="R52" s="724">
        <f>SUM(R6:R50)</f>
        <v>777827.59</v>
      </c>
      <c r="S52" s="281">
        <f>SUM(S6:S50)</f>
        <v>816261.19</v>
      </c>
    </row>
    <row r="53" spans="1:29" x14ac:dyDescent="0.2">
      <c r="G53" s="9">
        <v>3367.65</v>
      </c>
      <c r="Q53" s="723"/>
      <c r="R53" s="725"/>
      <c r="S53" s="281"/>
    </row>
    <row r="54" spans="1:29" x14ac:dyDescent="0.2">
      <c r="F54" s="9" t="s">
        <v>5888</v>
      </c>
      <c r="G54" s="9">
        <v>4434.8599999999997</v>
      </c>
    </row>
  </sheetData>
  <autoFilter ref="A5:AC51" xr:uid="{00000000-0009-0000-0000-000005000000}">
    <filterColumn colId="5">
      <customFilters>
        <customFilter operator="notEqual" val=" "/>
      </customFilters>
    </filterColumn>
  </autoFilter>
  <printOptions horizontalCentered="1"/>
  <pageMargins left="0.11811023622047245" right="0.11811023622047245" top="0.70866141732283472" bottom="1.3779527559055118" header="0.31496062992125984" footer="0.31496062992125984"/>
  <pageSetup paperSize="155" scale="38" fitToHeight="3" orientation="landscape" horizontalDpi="4294967294" verticalDpi="300" r:id="rId1"/>
  <headerFooter scaleWithDoc="0" alignWithMargins="0">
    <oddFooter>&amp;C&amp;G</oddFooter>
  </headerFooter>
  <legacyDrawingHF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500-000000000000}">
          <x14:formula1>
            <xm:f>'BIENES '!$A$2:$A$351</xm:f>
          </x14:formula1>
          <xm:sqref>E6:E50</xm:sqref>
        </x14:dataValidation>
        <x14:dataValidation type="list" allowBlank="1" showInputMessage="1" showErrorMessage="1" xr:uid="{00000000-0002-0000-0500-000001000000}">
          <x14:formula1>
            <xm:f>UBICACIÓN!$A$2:$A$29</xm:f>
          </x14:formula1>
          <xm:sqref>N6:N50</xm:sqref>
        </x14:dataValidation>
        <x14:dataValidation type="list" allowBlank="1" showInputMessage="1" showErrorMessage="1" xr:uid="{00000000-0002-0000-0500-000002000000}">
          <x14:formula1>
            <xm:f>INMUEBLES!$A$7:$A$28</xm:f>
          </x14:formula1>
          <xm:sqref>T6:T50</xm:sqref>
        </x14:dataValidation>
        <x14:dataValidation type="list" allowBlank="1" showInputMessage="1" showErrorMessage="1" xr:uid="{00000000-0002-0000-0500-000003000000}">
          <x14:formula1>
            <xm:f>'AREAS '!A47</xm:f>
          </x14:formula1>
          <xm:sqref>K33</xm:sqref>
        </x14:dataValidation>
        <x14:dataValidation type="list" allowBlank="1" showInputMessage="1" showErrorMessage="1" xr:uid="{00000000-0002-0000-0500-000004000000}">
          <x14:formula1>
            <xm:f>'AREAS '!A49</xm:f>
          </x14:formula1>
          <xm:sqref>K34:K50</xm:sqref>
        </x14:dataValidation>
        <x14:dataValidation type="list" allowBlank="1" showInputMessage="1" showErrorMessage="1" xr:uid="{00000000-0002-0000-0500-000005000000}">
          <x14:formula1>
            <xm:f>'AREAS '!A44</xm:f>
          </x14:formula1>
          <xm:sqref>K31</xm:sqref>
        </x14:dataValidation>
        <x14:dataValidation type="list" allowBlank="1" showInputMessage="1" showErrorMessage="1" xr:uid="{00000000-0002-0000-0500-000006000000}">
          <x14:formula1>
            <xm:f>'AREAS '!A10</xm:f>
          </x14:formula1>
          <xm:sqref>K32</xm:sqref>
        </x14:dataValidation>
        <x14:dataValidation type="list" allowBlank="1" showInputMessage="1" showErrorMessage="1" xr:uid="{00000000-0002-0000-0500-000007000000}">
          <x14:formula1>
            <xm:f>'AREAS '!A15</xm:f>
          </x14:formula1>
          <xm:sqref>K8</xm:sqref>
        </x14:dataValidation>
        <x14:dataValidation type="list" allowBlank="1" showInputMessage="1" showErrorMessage="1" xr:uid="{00000000-0002-0000-0500-000008000000}">
          <x14:formula1>
            <xm:f>'AREAS '!A18</xm:f>
          </x14:formula1>
          <xm:sqref>K9</xm:sqref>
        </x14:dataValidation>
        <x14:dataValidation type="list" allowBlank="1" showInputMessage="1" showErrorMessage="1" xr:uid="{00000000-0002-0000-0500-000009000000}">
          <x14:formula1>
            <xm:f>'AREAS '!A20</xm:f>
          </x14:formula1>
          <xm:sqref>K10:K29</xm:sqref>
        </x14:dataValidation>
        <x14:dataValidation type="list" allowBlank="1" showInputMessage="1" showErrorMessage="1" xr:uid="{00000000-0002-0000-0500-00000A000000}">
          <x14:formula1>
            <xm:f>'AREAS '!A41</xm:f>
          </x14:formula1>
          <xm:sqref>K30</xm:sqref>
        </x14:dataValidation>
        <x14:dataValidation type="list" allowBlank="1" showInputMessage="1" showErrorMessage="1" xr:uid="{00000000-0002-0000-0500-00000B000000}">
          <x14:formula1>
            <xm:f>'AREAS '!A8</xm:f>
          </x14:formula1>
          <xm:sqref>K6</xm:sqref>
        </x14:dataValidation>
        <x14:dataValidation type="list" allowBlank="1" showInputMessage="1" showErrorMessage="1" xr:uid="{00000000-0002-0000-0500-00000C000000}">
          <x14:formula1>
            <xm:f>'AREAS '!A11</xm:f>
          </x14:formula1>
          <xm:sqref>K7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tabColor rgb="FFC6A8E6"/>
  </sheetPr>
  <dimension ref="A1:AC21"/>
  <sheetViews>
    <sheetView tabSelected="1" view="pageBreakPreview" zoomScale="85" zoomScaleNormal="100" zoomScaleSheetLayoutView="85" workbookViewId="0">
      <pane xSplit="1" ySplit="6" topLeftCell="B10" activePane="bottomRight" state="frozen"/>
      <selection pane="topRight" activeCell="B1" sqref="B1"/>
      <selection pane="bottomLeft" activeCell="A6" sqref="A6"/>
      <selection pane="bottomRight" activeCell="K6" sqref="K6"/>
    </sheetView>
  </sheetViews>
  <sheetFormatPr baseColWidth="10" defaultRowHeight="12.75" x14ac:dyDescent="0.2"/>
  <cols>
    <col min="1" max="2" width="11.28515625" style="9" customWidth="1"/>
    <col min="3" max="3" width="9.5703125" style="9" customWidth="1"/>
    <col min="4" max="4" width="24.140625" style="9" customWidth="1"/>
    <col min="5" max="5" width="20.85546875" style="9" customWidth="1"/>
    <col min="6" max="6" width="24.140625" style="9" customWidth="1"/>
    <col min="7" max="7" width="25.28515625" style="9" bestFit="1" customWidth="1"/>
    <col min="8" max="8" width="24.140625" style="9" customWidth="1"/>
    <col min="9" max="9" width="13.140625" style="9" customWidth="1"/>
    <col min="10" max="11" width="11.7109375" style="9" customWidth="1"/>
    <col min="12" max="12" width="18" style="17" customWidth="1"/>
    <col min="13" max="15" width="11.28515625" style="19" customWidth="1"/>
    <col min="16" max="16" width="13" style="19" customWidth="1"/>
    <col min="17" max="17" width="10.85546875" style="23" customWidth="1"/>
    <col min="18" max="18" width="14.140625" style="19" customWidth="1"/>
    <col min="19" max="19" width="15" style="27" customWidth="1"/>
    <col min="20" max="20" width="15" style="24" customWidth="1"/>
    <col min="21" max="21" width="13.28515625" style="25" bestFit="1" customWidth="1"/>
    <col min="22" max="23" width="13.28515625" style="306" customWidth="1"/>
    <col min="24" max="27" width="13.28515625" style="25" customWidth="1"/>
    <col min="28" max="28" width="10.5703125" style="26" customWidth="1"/>
    <col min="29" max="29" width="12.140625" style="27" bestFit="1" customWidth="1"/>
    <col min="30" max="16384" width="11.42578125" style="1"/>
  </cols>
  <sheetData>
    <row r="1" spans="1:29" ht="23.25" x14ac:dyDescent="0.2">
      <c r="A1" s="795" t="s">
        <v>558</v>
      </c>
      <c r="B1" s="795"/>
      <c r="C1" s="795"/>
      <c r="D1" s="795"/>
      <c r="E1" s="795"/>
      <c r="F1" s="795"/>
      <c r="G1" s="795"/>
      <c r="H1" s="795"/>
      <c r="I1" s="795"/>
      <c r="J1" s="795"/>
      <c r="K1" s="795"/>
      <c r="L1" s="795"/>
      <c r="M1" s="795"/>
      <c r="N1" s="795"/>
      <c r="O1" s="795"/>
      <c r="P1" s="795"/>
      <c r="Q1" s="795"/>
      <c r="R1" s="795"/>
      <c r="S1" s="796"/>
      <c r="T1" s="795"/>
      <c r="U1" s="795"/>
      <c r="V1" s="797"/>
      <c r="W1" s="797"/>
      <c r="X1" s="795"/>
      <c r="Y1" s="795"/>
      <c r="Z1" s="795"/>
      <c r="AA1" s="795"/>
      <c r="AB1" s="795"/>
      <c r="AC1" s="795"/>
    </row>
    <row r="2" spans="1:29" ht="23.25" x14ac:dyDescent="0.2">
      <c r="A2" s="795" t="s">
        <v>643</v>
      </c>
      <c r="B2" s="795"/>
      <c r="C2" s="795"/>
      <c r="D2" s="795"/>
      <c r="E2" s="795"/>
      <c r="F2" s="795"/>
      <c r="G2" s="795"/>
      <c r="H2" s="795"/>
      <c r="I2" s="795"/>
      <c r="J2" s="795"/>
      <c r="K2" s="795"/>
      <c r="L2" s="795"/>
      <c r="M2" s="795"/>
      <c r="N2" s="795"/>
      <c r="O2" s="795"/>
      <c r="P2" s="795"/>
      <c r="Q2" s="795"/>
      <c r="R2" s="795"/>
      <c r="S2" s="796"/>
      <c r="T2" s="795"/>
      <c r="U2" s="795"/>
      <c r="V2" s="797"/>
      <c r="W2" s="797"/>
      <c r="X2" s="795"/>
      <c r="Y2" s="795"/>
      <c r="Z2" s="795"/>
      <c r="AA2" s="795"/>
      <c r="AB2" s="795"/>
      <c r="AC2" s="795"/>
    </row>
    <row r="3" spans="1:29" ht="20.25" x14ac:dyDescent="0.2">
      <c r="A3" s="286"/>
      <c r="B3" s="286"/>
      <c r="C3" s="286"/>
      <c r="D3" s="286"/>
      <c r="E3" s="286"/>
      <c r="F3" s="286"/>
      <c r="G3" s="286"/>
      <c r="H3" s="286"/>
      <c r="I3" s="286"/>
      <c r="J3" s="794" t="s">
        <v>7938</v>
      </c>
      <c r="K3" s="794"/>
      <c r="L3" s="794"/>
      <c r="M3" s="794"/>
      <c r="N3" s="794"/>
      <c r="O3" s="794"/>
      <c r="P3" s="794"/>
      <c r="Q3" s="794"/>
      <c r="R3" s="286"/>
      <c r="S3" s="775"/>
      <c r="T3" s="286"/>
      <c r="U3" s="286"/>
      <c r="V3" s="776"/>
      <c r="W3" s="776"/>
      <c r="X3" s="286"/>
      <c r="Y3" s="286"/>
      <c r="Z3" s="286"/>
      <c r="AA3" s="286"/>
      <c r="AB3" s="286"/>
      <c r="AC3" s="286"/>
    </row>
    <row r="4" spans="1:29" ht="17.25" x14ac:dyDescent="0.2">
      <c r="A4" s="777"/>
      <c r="B4" s="777"/>
      <c r="C4" s="777"/>
      <c r="D4" s="777"/>
      <c r="E4" s="777"/>
      <c r="F4" s="777"/>
      <c r="G4" s="777"/>
      <c r="H4" s="777"/>
      <c r="I4" s="777"/>
      <c r="J4" s="777"/>
      <c r="K4" s="777"/>
      <c r="L4" s="777"/>
      <c r="M4" s="777"/>
      <c r="N4" s="777"/>
      <c r="O4" s="777"/>
      <c r="P4" s="777"/>
      <c r="Q4" s="777"/>
      <c r="R4" s="777"/>
      <c r="S4" s="778"/>
      <c r="T4" s="777"/>
      <c r="U4" s="777"/>
      <c r="V4" s="779"/>
      <c r="W4" s="779"/>
      <c r="X4" s="777"/>
      <c r="Y4" s="777"/>
      <c r="Z4" s="777"/>
      <c r="AA4" s="777"/>
      <c r="AB4" s="777"/>
      <c r="AC4" s="777"/>
    </row>
    <row r="5" spans="1:29" ht="14.25" customHeight="1" x14ac:dyDescent="0.2">
      <c r="A5" s="40"/>
      <c r="B5" s="40"/>
      <c r="C5" s="40"/>
      <c r="D5" s="40"/>
      <c r="E5" s="40"/>
      <c r="F5" s="40"/>
      <c r="G5" s="40"/>
      <c r="H5" s="40"/>
      <c r="I5" s="40"/>
      <c r="J5" s="40"/>
      <c r="K5" s="40"/>
      <c r="L5" s="40"/>
      <c r="M5" s="40"/>
      <c r="N5" s="40"/>
      <c r="O5" s="40"/>
      <c r="P5" s="40"/>
      <c r="Q5" s="42"/>
      <c r="R5" s="40"/>
      <c r="S5" s="90"/>
      <c r="T5" s="40"/>
      <c r="U5" s="40"/>
      <c r="V5" s="399"/>
      <c r="W5" s="399"/>
      <c r="X5" s="40"/>
      <c r="Y5" s="40"/>
      <c r="Z5" s="40"/>
      <c r="AA5" s="40"/>
      <c r="AB5" s="43"/>
      <c r="AC5" s="90"/>
    </row>
    <row r="6" spans="1:29" ht="63.75" x14ac:dyDescent="0.2">
      <c r="A6" s="355" t="s">
        <v>606</v>
      </c>
      <c r="B6" s="355" t="s">
        <v>5712</v>
      </c>
      <c r="C6" s="109" t="s">
        <v>607</v>
      </c>
      <c r="D6" s="109" t="s">
        <v>608</v>
      </c>
      <c r="E6" s="355" t="s">
        <v>5985</v>
      </c>
      <c r="F6" s="355" t="s">
        <v>5715</v>
      </c>
      <c r="G6" s="109" t="s">
        <v>5713</v>
      </c>
      <c r="H6" s="109" t="s">
        <v>5714</v>
      </c>
      <c r="I6" s="109" t="s">
        <v>609</v>
      </c>
      <c r="J6" s="109" t="s">
        <v>610</v>
      </c>
      <c r="K6" s="355" t="s">
        <v>7785</v>
      </c>
      <c r="L6" s="479" t="s">
        <v>611</v>
      </c>
      <c r="M6" s="109" t="s">
        <v>612</v>
      </c>
      <c r="N6" s="356" t="s">
        <v>5900</v>
      </c>
      <c r="O6" s="355" t="s">
        <v>5909</v>
      </c>
      <c r="P6" s="109" t="s">
        <v>613</v>
      </c>
      <c r="Q6" s="110" t="s">
        <v>614</v>
      </c>
      <c r="R6" s="111" t="s">
        <v>14</v>
      </c>
      <c r="S6" s="111" t="s">
        <v>5716</v>
      </c>
      <c r="T6" s="356" t="s">
        <v>5901</v>
      </c>
      <c r="U6" s="356" t="s">
        <v>7786</v>
      </c>
      <c r="V6" s="400" t="s">
        <v>5902</v>
      </c>
      <c r="W6" s="400" t="s">
        <v>5987</v>
      </c>
      <c r="X6" s="112" t="s">
        <v>5717</v>
      </c>
      <c r="Y6" s="112" t="s">
        <v>5718</v>
      </c>
      <c r="Z6" s="112" t="s">
        <v>5719</v>
      </c>
      <c r="AA6" s="112" t="s">
        <v>5720</v>
      </c>
      <c r="AB6" s="112" t="s">
        <v>616</v>
      </c>
      <c r="AC6" s="109" t="s">
        <v>617</v>
      </c>
    </row>
    <row r="7" spans="1:29" ht="42.75" customHeight="1" x14ac:dyDescent="0.25">
      <c r="A7" s="100" t="str">
        <f t="shared" ref="A7:A19" si="0">CONCATENATE(B7,("-"),E7,"-",K7,"-",N7,"-",T7,"-",V7,"-",W7)</f>
        <v>581-327-06-24-020-034-046</v>
      </c>
      <c r="B7" s="100">
        <v>581</v>
      </c>
      <c r="C7" s="100" t="s">
        <v>6111</v>
      </c>
      <c r="D7" s="100" t="s">
        <v>618</v>
      </c>
      <c r="E7" s="345" t="s">
        <v>5931</v>
      </c>
      <c r="F7" s="100" t="str">
        <f>VLOOKUP(E7,BIENES[],2,FALSE)</f>
        <v xml:space="preserve">PREDIO RUSTICO </v>
      </c>
      <c r="G7" s="345"/>
      <c r="H7" s="100"/>
      <c r="I7" s="100" t="s">
        <v>619</v>
      </c>
      <c r="J7" s="100" t="s">
        <v>619</v>
      </c>
      <c r="K7" s="345" t="s">
        <v>4064</v>
      </c>
      <c r="L7" s="100" t="str">
        <f>VLOOKUP(K7,AREAS[],2,FALSE)</f>
        <v xml:space="preserve">SECRETARÍA GENERAL MUNICIPAL </v>
      </c>
      <c r="M7" s="100" t="s">
        <v>619</v>
      </c>
      <c r="N7" s="100" t="s">
        <v>4269</v>
      </c>
      <c r="O7" s="100" t="str">
        <f>VLOOKUP(N7,UBICACIONES[],2,FALSE)</f>
        <v xml:space="preserve">SIN UBICACIÓN </v>
      </c>
      <c r="P7" s="100" t="s">
        <v>622</v>
      </c>
      <c r="Q7" s="101">
        <v>42618</v>
      </c>
      <c r="R7" s="102">
        <v>90</v>
      </c>
      <c r="S7" s="102">
        <v>90</v>
      </c>
      <c r="T7" s="102" t="s">
        <v>4711</v>
      </c>
      <c r="U7" s="103" t="str">
        <f>VLOOKUP(T7,INMUEBLES[],2,FALSE)</f>
        <v xml:space="preserve">SERVICIO PUBLICO </v>
      </c>
      <c r="V7" s="357" t="s">
        <v>4725</v>
      </c>
      <c r="W7" s="357" t="s">
        <v>4737</v>
      </c>
      <c r="X7" s="103"/>
      <c r="Y7" s="103"/>
      <c r="Z7" s="103"/>
      <c r="AA7" s="103"/>
      <c r="AB7" s="104" t="s">
        <v>623</v>
      </c>
      <c r="AC7" s="105"/>
    </row>
    <row r="8" spans="1:29" ht="42.75" customHeight="1" x14ac:dyDescent="0.25">
      <c r="A8" s="100" t="str">
        <f t="shared" si="0"/>
        <v>581-327-06-18-004-035-047</v>
      </c>
      <c r="B8" s="100">
        <v>581</v>
      </c>
      <c r="C8" s="100" t="s">
        <v>6111</v>
      </c>
      <c r="D8" s="100" t="s">
        <v>1169</v>
      </c>
      <c r="E8" s="345" t="s">
        <v>5931</v>
      </c>
      <c r="F8" s="100" t="str">
        <f>VLOOKUP(E8,BIENES[],2,FALSE)</f>
        <v xml:space="preserve">PREDIO RUSTICO </v>
      </c>
      <c r="G8" s="345"/>
      <c r="H8" s="100"/>
      <c r="I8" s="100" t="s">
        <v>619</v>
      </c>
      <c r="J8" s="100" t="s">
        <v>619</v>
      </c>
      <c r="K8" s="345" t="s">
        <v>4064</v>
      </c>
      <c r="L8" s="100" t="str">
        <f>VLOOKUP(K8,AREAS[],2,FALSE)</f>
        <v xml:space="preserve">SECRETARÍA GENERAL MUNICIPAL </v>
      </c>
      <c r="M8" s="100" t="s">
        <v>619</v>
      </c>
      <c r="N8" s="100" t="s">
        <v>4263</v>
      </c>
      <c r="O8" s="100" t="str">
        <f>VLOOKUP(N8,UBICACIONES[],2,FALSE)</f>
        <v>SECCION NORTE</v>
      </c>
      <c r="P8" s="100" t="s">
        <v>638</v>
      </c>
      <c r="Q8" s="101">
        <v>42618</v>
      </c>
      <c r="R8" s="102">
        <v>1185.76</v>
      </c>
      <c r="S8" s="102">
        <v>1185.76</v>
      </c>
      <c r="T8" s="102" t="s">
        <v>4695</v>
      </c>
      <c r="U8" s="103" t="str">
        <f>VLOOKUP(T8,INMUEBLES[],2,FALSE)</f>
        <v xml:space="preserve">CAMPO DE FUTBOL </v>
      </c>
      <c r="V8" s="357" t="s">
        <v>4726</v>
      </c>
      <c r="W8" s="357" t="s">
        <v>4738</v>
      </c>
      <c r="X8" s="103"/>
      <c r="Y8" s="103"/>
      <c r="Z8" s="103"/>
      <c r="AA8" s="103"/>
      <c r="AB8" s="104" t="s">
        <v>623</v>
      </c>
      <c r="AC8" s="105"/>
    </row>
    <row r="9" spans="1:29" ht="67.5" x14ac:dyDescent="0.25">
      <c r="A9" s="100" t="str">
        <f t="shared" si="0"/>
        <v>581-328-06-18-004-013-048</v>
      </c>
      <c r="B9" s="100">
        <v>581</v>
      </c>
      <c r="C9" s="100" t="s">
        <v>6111</v>
      </c>
      <c r="D9" s="100" t="s">
        <v>627</v>
      </c>
      <c r="E9" s="345" t="s">
        <v>5932</v>
      </c>
      <c r="F9" s="100" t="str">
        <f>VLOOKUP(E9,BIENES[],2,FALSE)</f>
        <v xml:space="preserve">PREDIO URBANO </v>
      </c>
      <c r="G9" s="345"/>
      <c r="H9" s="100"/>
      <c r="I9" s="100" t="s">
        <v>619</v>
      </c>
      <c r="J9" s="100" t="s">
        <v>619</v>
      </c>
      <c r="K9" s="345" t="s">
        <v>4064</v>
      </c>
      <c r="L9" s="100" t="s">
        <v>620</v>
      </c>
      <c r="M9" s="100" t="s">
        <v>619</v>
      </c>
      <c r="N9" s="100" t="s">
        <v>4263</v>
      </c>
      <c r="O9" s="100" t="str">
        <f>VLOOKUP(N9,UBICACIONES[],2,FALSE)</f>
        <v>SECCION NORTE</v>
      </c>
      <c r="P9" s="100" t="s">
        <v>628</v>
      </c>
      <c r="Q9" s="101">
        <v>42618</v>
      </c>
      <c r="R9" s="102">
        <v>350</v>
      </c>
      <c r="S9" s="102">
        <v>350</v>
      </c>
      <c r="T9" s="102" t="s">
        <v>4695</v>
      </c>
      <c r="U9" s="103" t="str">
        <f>VLOOKUP(T9,INMUEBLES[],2,FALSE)</f>
        <v xml:space="preserve">CAMPO DE FUTBOL </v>
      </c>
      <c r="V9" s="357" t="s">
        <v>4704</v>
      </c>
      <c r="W9" s="357" t="s">
        <v>4739</v>
      </c>
      <c r="X9" s="103"/>
      <c r="Y9" s="103"/>
      <c r="Z9" s="103"/>
      <c r="AA9" s="103"/>
      <c r="AB9" s="104" t="s">
        <v>623</v>
      </c>
      <c r="AC9" s="105"/>
    </row>
    <row r="10" spans="1:29" ht="42.75" customHeight="1" x14ac:dyDescent="0.25">
      <c r="A10" s="100" t="str">
        <f t="shared" si="0"/>
        <v>581-328-06-18-012-014-049</v>
      </c>
      <c r="B10" s="100">
        <v>581</v>
      </c>
      <c r="C10" s="100" t="s">
        <v>6111</v>
      </c>
      <c r="D10" s="100" t="s">
        <v>5884</v>
      </c>
      <c r="E10" s="345" t="s">
        <v>5932</v>
      </c>
      <c r="F10" s="100" t="str">
        <f>VLOOKUP(E10,BIENES[],2,FALSE)</f>
        <v xml:space="preserve">PREDIO URBANO </v>
      </c>
      <c r="G10" s="345"/>
      <c r="H10" s="100"/>
      <c r="I10" s="100" t="s">
        <v>619</v>
      </c>
      <c r="J10" s="100" t="s">
        <v>619</v>
      </c>
      <c r="K10" s="345" t="s">
        <v>4064</v>
      </c>
      <c r="L10" s="100" t="s">
        <v>620</v>
      </c>
      <c r="M10" s="100" t="s">
        <v>619</v>
      </c>
      <c r="N10" s="100" t="s">
        <v>4263</v>
      </c>
      <c r="O10" s="100" t="str">
        <f>VLOOKUP(N10,UBICACIONES[],2,FALSE)</f>
        <v>SECCION NORTE</v>
      </c>
      <c r="P10" s="100" t="s">
        <v>638</v>
      </c>
      <c r="Q10" s="101">
        <v>42618</v>
      </c>
      <c r="R10" s="102">
        <v>0</v>
      </c>
      <c r="S10" s="102">
        <v>0</v>
      </c>
      <c r="T10" s="102" t="s">
        <v>4703</v>
      </c>
      <c r="U10" s="103" t="str">
        <f>VLOOKUP(T10,INMUEBLES[],2,FALSE)</f>
        <v xml:space="preserve">INSTALACIONES IHEA </v>
      </c>
      <c r="V10" s="357" t="s">
        <v>4705</v>
      </c>
      <c r="W10" s="357" t="s">
        <v>4740</v>
      </c>
      <c r="X10" s="103"/>
      <c r="Y10" s="103"/>
      <c r="Z10" s="103"/>
      <c r="AA10" s="103"/>
      <c r="AB10" s="104" t="s">
        <v>565</v>
      </c>
      <c r="AC10" s="105"/>
    </row>
    <row r="11" spans="1:29" ht="42.75" customHeight="1" x14ac:dyDescent="0.25">
      <c r="A11" s="100" t="str">
        <f t="shared" si="0"/>
        <v>581-327-06-24-020-036-050</v>
      </c>
      <c r="B11" s="100">
        <v>581</v>
      </c>
      <c r="C11" s="100" t="s">
        <v>6111</v>
      </c>
      <c r="D11" s="100" t="s">
        <v>629</v>
      </c>
      <c r="E11" s="345" t="s">
        <v>5931</v>
      </c>
      <c r="F11" s="100" t="str">
        <f>VLOOKUP(E11,BIENES[],2,FALSE)</f>
        <v xml:space="preserve">PREDIO RUSTICO </v>
      </c>
      <c r="G11" s="345"/>
      <c r="H11" s="100"/>
      <c r="I11" s="100" t="s">
        <v>619</v>
      </c>
      <c r="J11" s="100" t="s">
        <v>619</v>
      </c>
      <c r="K11" s="345" t="s">
        <v>4064</v>
      </c>
      <c r="L11" s="100" t="s">
        <v>620</v>
      </c>
      <c r="M11" s="100" t="s">
        <v>619</v>
      </c>
      <c r="N11" s="100" t="s">
        <v>4269</v>
      </c>
      <c r="O11" s="100" t="str">
        <f>VLOOKUP(N11,UBICACIONES[],2,FALSE)</f>
        <v xml:space="preserve">SIN UBICACIÓN </v>
      </c>
      <c r="P11" s="100" t="s">
        <v>622</v>
      </c>
      <c r="Q11" s="101">
        <v>42618</v>
      </c>
      <c r="R11" s="102">
        <v>3500</v>
      </c>
      <c r="S11" s="102">
        <v>3500</v>
      </c>
      <c r="T11" s="102" t="s">
        <v>4711</v>
      </c>
      <c r="U11" s="103" t="str">
        <f>VLOOKUP(T11,INMUEBLES[],2,FALSE)</f>
        <v xml:space="preserve">SERVICIO PUBLICO </v>
      </c>
      <c r="V11" s="357" t="s">
        <v>4727</v>
      </c>
      <c r="W11" s="357" t="s">
        <v>4741</v>
      </c>
      <c r="X11" s="103"/>
      <c r="Y11" s="103"/>
      <c r="Z11" s="103"/>
      <c r="AA11" s="103"/>
      <c r="AB11" s="104" t="s">
        <v>623</v>
      </c>
      <c r="AC11" s="105"/>
    </row>
    <row r="12" spans="1:29" ht="54" x14ac:dyDescent="0.25">
      <c r="A12" s="100" t="str">
        <f t="shared" si="0"/>
        <v>581-328-06-18-017-015-051</v>
      </c>
      <c r="B12" s="100">
        <v>581</v>
      </c>
      <c r="C12" s="100" t="s">
        <v>6111</v>
      </c>
      <c r="D12" s="100" t="s">
        <v>630</v>
      </c>
      <c r="E12" s="345" t="s">
        <v>5932</v>
      </c>
      <c r="F12" s="100" t="str">
        <f>VLOOKUP(E12,BIENES[],2,FALSE)</f>
        <v xml:space="preserve">PREDIO URBANO </v>
      </c>
      <c r="G12" s="345"/>
      <c r="H12" s="100"/>
      <c r="I12" s="100" t="s">
        <v>619</v>
      </c>
      <c r="J12" s="100" t="s">
        <v>619</v>
      </c>
      <c r="K12" s="345" t="s">
        <v>4064</v>
      </c>
      <c r="L12" s="100" t="s">
        <v>620</v>
      </c>
      <c r="M12" s="100" t="s">
        <v>619</v>
      </c>
      <c r="N12" s="100" t="s">
        <v>4263</v>
      </c>
      <c r="O12" s="100" t="str">
        <f>VLOOKUP(N12,UBICACIONES[],2,FALSE)</f>
        <v>SECCION NORTE</v>
      </c>
      <c r="P12" s="100" t="s">
        <v>631</v>
      </c>
      <c r="Q12" s="101">
        <v>42618</v>
      </c>
      <c r="R12" s="102">
        <v>1220</v>
      </c>
      <c r="S12" s="102">
        <v>1220</v>
      </c>
      <c r="T12" s="102" t="s">
        <v>4708</v>
      </c>
      <c r="U12" s="103" t="str">
        <f>VLOOKUP(T12,INMUEBLES[],2,FALSE)</f>
        <v xml:space="preserve">PLAZA CIVICA </v>
      </c>
      <c r="V12" s="357" t="s">
        <v>4706</v>
      </c>
      <c r="W12" s="357" t="s">
        <v>4742</v>
      </c>
      <c r="X12" s="103"/>
      <c r="Y12" s="103"/>
      <c r="Z12" s="103"/>
      <c r="AA12" s="103"/>
      <c r="AB12" s="104" t="s">
        <v>623</v>
      </c>
      <c r="AC12" s="105"/>
    </row>
    <row r="13" spans="1:29" ht="68.25" customHeight="1" x14ac:dyDescent="0.2">
      <c r="A13" s="100" t="str">
        <f t="shared" si="0"/>
        <v>581-328-06-19-022-016-052</v>
      </c>
      <c r="B13" s="100">
        <v>581</v>
      </c>
      <c r="C13" s="100" t="s">
        <v>6111</v>
      </c>
      <c r="D13" s="100" t="s">
        <v>632</v>
      </c>
      <c r="E13" s="345" t="s">
        <v>5932</v>
      </c>
      <c r="F13" s="100" t="str">
        <f>VLOOKUP(E13,BIENES[],2,FALSE)</f>
        <v xml:space="preserve">PREDIO URBANO </v>
      </c>
      <c r="G13" s="345"/>
      <c r="H13" s="100"/>
      <c r="I13" s="100" t="s">
        <v>619</v>
      </c>
      <c r="J13" s="100" t="s">
        <v>619</v>
      </c>
      <c r="K13" s="345" t="s">
        <v>4064</v>
      </c>
      <c r="L13" s="100" t="s">
        <v>620</v>
      </c>
      <c r="M13" s="100" t="s">
        <v>619</v>
      </c>
      <c r="N13" s="100" t="s">
        <v>4264</v>
      </c>
      <c r="O13" s="100" t="str">
        <f>VLOOKUP(N13,UBICACIONES[],2,FALSE)</f>
        <v>SECCION SUR</v>
      </c>
      <c r="P13" s="100" t="s">
        <v>633</v>
      </c>
      <c r="Q13" s="101">
        <v>42618</v>
      </c>
      <c r="R13" s="102">
        <v>40000</v>
      </c>
      <c r="S13" s="102">
        <v>40000</v>
      </c>
      <c r="T13" s="102" t="s">
        <v>4713</v>
      </c>
      <c r="U13" s="103" t="str">
        <f>VLOOKUP(T13,INMUEBLES[],2,FALSE)</f>
        <v xml:space="preserve">TELEBACHILLERATO </v>
      </c>
      <c r="V13" s="357" t="s">
        <v>4707</v>
      </c>
      <c r="W13" s="357" t="s">
        <v>4743</v>
      </c>
      <c r="X13" s="103"/>
      <c r="Y13" s="103"/>
      <c r="Z13" s="103"/>
      <c r="AA13" s="103"/>
      <c r="AB13" s="104" t="s">
        <v>623</v>
      </c>
      <c r="AC13" s="345" t="s">
        <v>5885</v>
      </c>
    </row>
    <row r="14" spans="1:29" ht="42.75" customHeight="1" x14ac:dyDescent="0.25">
      <c r="A14" s="100" t="str">
        <f t="shared" si="0"/>
        <v>581-327-06-18-016-037-053</v>
      </c>
      <c r="B14" s="100">
        <v>581</v>
      </c>
      <c r="C14" s="100" t="s">
        <v>6111</v>
      </c>
      <c r="D14" s="100" t="s">
        <v>634</v>
      </c>
      <c r="E14" s="345" t="s">
        <v>5931</v>
      </c>
      <c r="F14" s="100" t="str">
        <f>VLOOKUP(E14,BIENES[],2,FALSE)</f>
        <v xml:space="preserve">PREDIO RUSTICO </v>
      </c>
      <c r="G14" s="345"/>
      <c r="H14" s="100"/>
      <c r="I14" s="100" t="s">
        <v>619</v>
      </c>
      <c r="J14" s="100" t="s">
        <v>619</v>
      </c>
      <c r="K14" s="345" t="s">
        <v>4064</v>
      </c>
      <c r="L14" s="100" t="s">
        <v>620</v>
      </c>
      <c r="M14" s="100" t="s">
        <v>619</v>
      </c>
      <c r="N14" s="100" t="s">
        <v>4263</v>
      </c>
      <c r="O14" s="100" t="str">
        <f>VLOOKUP(N14,UBICACIONES[],2,FALSE)</f>
        <v>SECCION NORTE</v>
      </c>
      <c r="P14" s="100" t="s">
        <v>635</v>
      </c>
      <c r="Q14" s="101">
        <v>43237</v>
      </c>
      <c r="R14" s="102">
        <v>40000</v>
      </c>
      <c r="S14" s="102">
        <v>40000</v>
      </c>
      <c r="T14" s="102" t="s">
        <v>4707</v>
      </c>
      <c r="U14" s="103" t="str">
        <f>VLOOKUP(T14,INMUEBLES[],2,FALSE)</f>
        <v xml:space="preserve">PANTEON </v>
      </c>
      <c r="V14" s="357" t="s">
        <v>4728</v>
      </c>
      <c r="W14" s="357" t="s">
        <v>4744</v>
      </c>
      <c r="X14" s="103"/>
      <c r="Y14" s="103"/>
      <c r="Z14" s="103"/>
      <c r="AA14" s="103"/>
      <c r="AB14" s="104" t="s">
        <v>623</v>
      </c>
      <c r="AC14" s="105"/>
    </row>
    <row r="15" spans="1:29" ht="42.75" customHeight="1" x14ac:dyDescent="0.25">
      <c r="A15" s="100" t="str">
        <f>CONCATENATE(B15,("-"),E15,"-",K15,"-",N15,"-",T15,"-",V15,"-",W15)</f>
        <v>581-327-06-27-009-038-054</v>
      </c>
      <c r="B15" s="100">
        <v>581</v>
      </c>
      <c r="C15" s="100" t="s">
        <v>6111</v>
      </c>
      <c r="D15" s="100" t="s">
        <v>1146</v>
      </c>
      <c r="E15" s="345" t="s">
        <v>5931</v>
      </c>
      <c r="F15" s="100" t="str">
        <f>VLOOKUP(E15,BIENES[],2,FALSE)</f>
        <v xml:space="preserve">PREDIO RUSTICO </v>
      </c>
      <c r="G15" s="345" t="s">
        <v>5789</v>
      </c>
      <c r="H15" s="100"/>
      <c r="I15" s="100" t="s">
        <v>5790</v>
      </c>
      <c r="J15" s="100" t="s">
        <v>5787</v>
      </c>
      <c r="K15" s="345" t="s">
        <v>4064</v>
      </c>
      <c r="L15" s="100" t="s">
        <v>620</v>
      </c>
      <c r="M15" s="100" t="s">
        <v>5784</v>
      </c>
      <c r="N15" s="100" t="s">
        <v>4272</v>
      </c>
      <c r="O15" s="100" t="str">
        <f>VLOOKUP(N15,UBICACIONES[],2,FALSE)</f>
        <v xml:space="preserve">EJIDO EL SITIO </v>
      </c>
      <c r="P15" s="100" t="s">
        <v>5791</v>
      </c>
      <c r="Q15" s="101">
        <v>43861</v>
      </c>
      <c r="R15" s="102">
        <v>0</v>
      </c>
      <c r="S15" s="102">
        <v>0</v>
      </c>
      <c r="T15" s="102" t="s">
        <v>4700</v>
      </c>
      <c r="U15" s="103" t="str">
        <f>VLOOKUP(T15,INMUEBLES[],2,FALSE)</f>
        <v xml:space="preserve">PLANTA TRATADORA </v>
      </c>
      <c r="V15" s="357" t="s">
        <v>4729</v>
      </c>
      <c r="W15" s="357" t="s">
        <v>4745</v>
      </c>
      <c r="X15" s="103"/>
      <c r="Y15" s="103"/>
      <c r="Z15" s="103"/>
      <c r="AA15" s="103"/>
      <c r="AB15" s="104" t="s">
        <v>188</v>
      </c>
      <c r="AC15" s="105" t="s">
        <v>5792</v>
      </c>
    </row>
    <row r="16" spans="1:29" ht="42.75" customHeight="1" x14ac:dyDescent="0.25">
      <c r="A16" s="100" t="str">
        <f t="shared" si="0"/>
        <v>581-327-06-18-020-039-055</v>
      </c>
      <c r="B16" s="100">
        <v>581</v>
      </c>
      <c r="C16" s="100" t="s">
        <v>6111</v>
      </c>
      <c r="D16" s="100" t="s">
        <v>1171</v>
      </c>
      <c r="E16" s="345" t="s">
        <v>5931</v>
      </c>
      <c r="F16" s="100" t="str">
        <f>VLOOKUP(E16,BIENES[],2,FALSE)</f>
        <v xml:space="preserve">PREDIO RUSTICO </v>
      </c>
      <c r="G16" s="345"/>
      <c r="H16" s="100"/>
      <c r="I16" s="100" t="s">
        <v>1172</v>
      </c>
      <c r="J16" s="100" t="s">
        <v>1172</v>
      </c>
      <c r="K16" s="345" t="s">
        <v>4064</v>
      </c>
      <c r="L16" s="100" t="s">
        <v>620</v>
      </c>
      <c r="M16" s="100" t="s">
        <v>619</v>
      </c>
      <c r="N16" s="100" t="s">
        <v>4263</v>
      </c>
      <c r="O16" s="100" t="str">
        <f>VLOOKUP(N16,UBICACIONES[],2,FALSE)</f>
        <v>SECCION NORTE</v>
      </c>
      <c r="P16" s="100" t="s">
        <v>638</v>
      </c>
      <c r="Q16" s="101">
        <v>44053</v>
      </c>
      <c r="R16" s="102">
        <v>484200</v>
      </c>
      <c r="S16" s="102">
        <v>484200</v>
      </c>
      <c r="T16" s="102" t="s">
        <v>4711</v>
      </c>
      <c r="U16" s="103" t="str">
        <f>VLOOKUP(T16,INMUEBLES[],2,FALSE)</f>
        <v xml:space="preserve">SERVICIO PUBLICO </v>
      </c>
      <c r="V16" s="357" t="s">
        <v>4730</v>
      </c>
      <c r="W16" s="357" t="s">
        <v>4746</v>
      </c>
      <c r="X16" s="103"/>
      <c r="Y16" s="103"/>
      <c r="Z16" s="103"/>
      <c r="AA16" s="103"/>
      <c r="AB16" s="104" t="s">
        <v>1173</v>
      </c>
      <c r="AC16" s="105" t="s">
        <v>1174</v>
      </c>
    </row>
    <row r="17" spans="1:29" ht="42.75" customHeight="1" x14ac:dyDescent="0.25">
      <c r="A17" s="100" t="str">
        <f t="shared" si="0"/>
        <v>581-328-06-18-002-017-056</v>
      </c>
      <c r="B17" s="100">
        <v>581</v>
      </c>
      <c r="C17" s="100" t="s">
        <v>6111</v>
      </c>
      <c r="D17" s="100" t="s">
        <v>639</v>
      </c>
      <c r="E17" s="345" t="s">
        <v>5932</v>
      </c>
      <c r="F17" s="100" t="str">
        <f>VLOOKUP(E17,BIENES[],2,FALSE)</f>
        <v xml:space="preserve">PREDIO URBANO </v>
      </c>
      <c r="G17" s="345"/>
      <c r="H17" s="100"/>
      <c r="I17" s="100" t="s">
        <v>619</v>
      </c>
      <c r="J17" s="100" t="s">
        <v>619</v>
      </c>
      <c r="K17" s="345" t="s">
        <v>4064</v>
      </c>
      <c r="L17" s="100" t="s">
        <v>620</v>
      </c>
      <c r="M17" s="100" t="s">
        <v>619</v>
      </c>
      <c r="N17" s="100" t="s">
        <v>4263</v>
      </c>
      <c r="O17" s="100" t="str">
        <f>VLOOKUP(N17,UBICACIONES[],2,FALSE)</f>
        <v>SECCION NORTE</v>
      </c>
      <c r="P17" s="100" t="s">
        <v>638</v>
      </c>
      <c r="Q17" s="101">
        <v>31418</v>
      </c>
      <c r="R17" s="102">
        <v>2211.5</v>
      </c>
      <c r="S17" s="102">
        <v>2211.5</v>
      </c>
      <c r="T17" s="102" t="s">
        <v>4693</v>
      </c>
      <c r="U17" s="103" t="str">
        <f>VLOOKUP(T17,INMUEBLES[],2,FALSE)</f>
        <v xml:space="preserve">AUDITORIO MUNICIPAL </v>
      </c>
      <c r="V17" s="357" t="s">
        <v>4708</v>
      </c>
      <c r="W17" s="357" t="s">
        <v>4747</v>
      </c>
      <c r="X17" s="103"/>
      <c r="Y17" s="103"/>
      <c r="Z17" s="103"/>
      <c r="AA17" s="103"/>
      <c r="AB17" s="104" t="s">
        <v>623</v>
      </c>
      <c r="AC17" s="105"/>
    </row>
    <row r="18" spans="1:29" s="579" customFormat="1" ht="42.75" customHeight="1" x14ac:dyDescent="0.25">
      <c r="A18" s="100" t="str">
        <f t="shared" si="0"/>
        <v>581-328-06--020-018-057</v>
      </c>
      <c r="B18" s="100">
        <v>581</v>
      </c>
      <c r="C18" s="100" t="s">
        <v>6111</v>
      </c>
      <c r="D18" s="100" t="s">
        <v>640</v>
      </c>
      <c r="E18" s="345" t="s">
        <v>5932</v>
      </c>
      <c r="F18" s="100" t="str">
        <f>VLOOKUP(E18,BIENES[],2,FALSE)</f>
        <v xml:space="preserve">PREDIO URBANO </v>
      </c>
      <c r="G18" s="345"/>
      <c r="H18" s="100"/>
      <c r="I18" s="100" t="s">
        <v>619</v>
      </c>
      <c r="J18" s="100" t="s">
        <v>619</v>
      </c>
      <c r="K18" s="345" t="s">
        <v>4064</v>
      </c>
      <c r="L18" s="100" t="s">
        <v>620</v>
      </c>
      <c r="M18" s="100" t="s">
        <v>619</v>
      </c>
      <c r="N18" s="100"/>
      <c r="O18" s="100" t="e">
        <f>VLOOKUP(N18,UBICACIONES[],2,FALSE)</f>
        <v>#N/A</v>
      </c>
      <c r="P18" s="100" t="s">
        <v>638</v>
      </c>
      <c r="Q18" s="101">
        <v>31418</v>
      </c>
      <c r="R18" s="102">
        <v>141760.47</v>
      </c>
      <c r="S18" s="102">
        <v>141760.47</v>
      </c>
      <c r="T18" s="102" t="s">
        <v>4711</v>
      </c>
      <c r="U18" s="103" t="str">
        <f>VLOOKUP(T18,INMUEBLES[],2,FALSE)</f>
        <v xml:space="preserve">SERVICIO PUBLICO </v>
      </c>
      <c r="V18" s="357" t="s">
        <v>4709</v>
      </c>
      <c r="W18" s="357" t="s">
        <v>4748</v>
      </c>
      <c r="X18" s="103"/>
      <c r="Y18" s="103"/>
      <c r="Z18" s="103"/>
      <c r="AA18" s="103"/>
      <c r="AB18" s="103" t="s">
        <v>623</v>
      </c>
      <c r="AC18" s="105" t="s">
        <v>7868</v>
      </c>
    </row>
    <row r="19" spans="1:29" ht="42.75" customHeight="1" x14ac:dyDescent="0.25">
      <c r="A19" s="100" t="str">
        <f t="shared" si="0"/>
        <v>581-328-06-28-020-019-058</v>
      </c>
      <c r="B19" s="100">
        <v>581</v>
      </c>
      <c r="C19" s="100" t="s">
        <v>6111</v>
      </c>
      <c r="D19" s="100" t="s">
        <v>642</v>
      </c>
      <c r="E19" s="345" t="s">
        <v>5932</v>
      </c>
      <c r="F19" s="100" t="str">
        <f>VLOOKUP(E19,BIENES[],2,FALSE)</f>
        <v xml:space="preserve">PREDIO URBANO </v>
      </c>
      <c r="G19" s="345"/>
      <c r="H19" s="100"/>
      <c r="I19" s="100" t="s">
        <v>619</v>
      </c>
      <c r="J19" s="100" t="s">
        <v>619</v>
      </c>
      <c r="K19" s="345" t="s">
        <v>4064</v>
      </c>
      <c r="L19" s="100" t="s">
        <v>620</v>
      </c>
      <c r="M19" s="100" t="s">
        <v>619</v>
      </c>
      <c r="N19" s="100" t="s">
        <v>4273</v>
      </c>
      <c r="O19" s="100" t="str">
        <f>VLOOKUP(N19,UBICACIONES[],2,FALSE)</f>
        <v xml:space="preserve">PACHUCA DE SOTO, HIDALGO </v>
      </c>
      <c r="P19" s="100" t="s">
        <v>5844</v>
      </c>
      <c r="Q19" s="101">
        <v>31418</v>
      </c>
      <c r="R19" s="102">
        <v>600</v>
      </c>
      <c r="S19" s="102">
        <v>600</v>
      </c>
      <c r="T19" s="102" t="s">
        <v>4711</v>
      </c>
      <c r="U19" s="103" t="str">
        <f>VLOOKUP(T19,INMUEBLES[],2,FALSE)</f>
        <v xml:space="preserve">SERVICIO PUBLICO </v>
      </c>
      <c r="V19" s="357" t="s">
        <v>4710</v>
      </c>
      <c r="W19" s="357" t="s">
        <v>4749</v>
      </c>
      <c r="X19" s="103"/>
      <c r="Y19" s="103"/>
      <c r="Z19" s="103"/>
      <c r="AA19" s="103"/>
      <c r="AB19" s="104" t="s">
        <v>623</v>
      </c>
      <c r="AC19" s="105"/>
    </row>
    <row r="20" spans="1:29" s="108" customFormat="1" ht="16.5" hidden="1" thickBot="1" x14ac:dyDescent="0.3">
      <c r="A20" s="40"/>
      <c r="B20" s="40"/>
      <c r="C20" s="40"/>
      <c r="D20" s="40"/>
      <c r="E20" s="40"/>
      <c r="F20" s="40"/>
      <c r="G20" s="40"/>
      <c r="H20" s="40"/>
      <c r="I20" s="40"/>
      <c r="J20" s="40"/>
      <c r="K20" s="40"/>
      <c r="L20" s="40"/>
      <c r="M20" s="40"/>
      <c r="N20" s="40"/>
      <c r="O20" s="40"/>
      <c r="P20" s="40"/>
      <c r="Q20" s="106" t="s">
        <v>1156</v>
      </c>
      <c r="R20" s="107">
        <f>SUM(R7:R19)</f>
        <v>715117.73</v>
      </c>
      <c r="S20" s="107">
        <f>SUM(S7:S19)</f>
        <v>715117.73</v>
      </c>
      <c r="T20" s="354"/>
      <c r="U20" s="40"/>
      <c r="V20" s="40"/>
      <c r="W20" s="40"/>
      <c r="X20" s="40"/>
      <c r="Y20" s="40"/>
      <c r="Z20" s="40"/>
      <c r="AA20" s="40"/>
      <c r="AB20" s="43"/>
      <c r="AC20" s="90"/>
    </row>
    <row r="21" spans="1:29" x14ac:dyDescent="0.2">
      <c r="Q21" s="23" t="s">
        <v>7935</v>
      </c>
      <c r="R21" s="722">
        <f>SUM(R7:R19)</f>
        <v>715117.73</v>
      </c>
      <c r="S21" s="27">
        <f>SUM(S7:S19)</f>
        <v>715117.73</v>
      </c>
    </row>
  </sheetData>
  <autoFilter ref="A6:AC20" xr:uid="{00000000-0009-0000-0000-000006000000}">
    <filterColumn colId="5">
      <customFilters>
        <customFilter operator="notEqual" val=" "/>
      </customFilters>
    </filterColumn>
  </autoFilter>
  <mergeCells count="4">
    <mergeCell ref="A1:AC1"/>
    <mergeCell ref="A2:AC2"/>
    <mergeCell ref="A4:AC4"/>
    <mergeCell ref="J3:Q3"/>
  </mergeCells>
  <printOptions horizontalCentered="1"/>
  <pageMargins left="0.11811023622047245" right="0.11811023622047245" top="0.70866141732283472" bottom="1.3779527559055118" header="0.31496062992125984" footer="0.31496062992125984"/>
  <pageSetup paperSize="155" scale="38" fitToHeight="3" orientation="landscape" horizontalDpi="4294967294" verticalDpi="300" r:id="rId1"/>
  <headerFooter scaleWithDoc="0" alignWithMargins="0">
    <oddFooter>&amp;C&amp;G</oddFooter>
  </headerFooter>
  <drawing r:id="rId2"/>
  <legacyDrawingHF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600-000000000000}">
          <x14:formula1>
            <xm:f>'BIENES '!$A$2:$A$351</xm:f>
          </x14:formula1>
          <xm:sqref>E7:E19</xm:sqref>
        </x14:dataValidation>
        <x14:dataValidation type="list" allowBlank="1" showInputMessage="1" showErrorMessage="1" xr:uid="{00000000-0002-0000-0600-000001000000}">
          <x14:formula1>
            <xm:f>INMUEBLES!$A$7:$A$28</xm:f>
          </x14:formula1>
          <xm:sqref>T7:T19</xm:sqref>
        </x14:dataValidation>
        <x14:dataValidation type="list" allowBlank="1" showInputMessage="1" showErrorMessage="1" xr:uid="{00000000-0002-0000-0600-000002000000}">
          <x14:formula1>
            <xm:f>UBICACIÓN!$A$2:$A$29</xm:f>
          </x14:formula1>
          <xm:sqref>N7:N19</xm:sqref>
        </x14:dataValidation>
        <x14:dataValidation type="list" allowBlank="1" showInputMessage="1" showErrorMessage="1" xr:uid="{00000000-0002-0000-0600-000003000000}">
          <x14:formula1>
            <xm:f>'AREAS '!A42</xm:f>
          </x14:formula1>
          <xm:sqref>K15:K16</xm:sqref>
        </x14:dataValidation>
        <x14:dataValidation type="list" allowBlank="1" showInputMessage="1" showErrorMessage="1" xr:uid="{00000000-0002-0000-0600-000004000000}">
          <x14:formula1>
            <xm:f>'AREAS '!A45</xm:f>
          </x14:formula1>
          <xm:sqref>K17:K18</xm:sqref>
        </x14:dataValidation>
        <x14:dataValidation type="list" allowBlank="1" showInputMessage="1" showErrorMessage="1" xr:uid="{00000000-0002-0000-0600-000005000000}">
          <x14:formula1>
            <xm:f>'AREAS '!A48</xm:f>
          </x14:formula1>
          <xm:sqref>K19</xm:sqref>
        </x14:dataValidation>
        <x14:dataValidation type="list" allowBlank="1" showInputMessage="1" showErrorMessage="1" xr:uid="{00000000-0002-0000-0600-000006000000}">
          <x14:formula1>
            <xm:f>'AREAS '!A12</xm:f>
          </x14:formula1>
          <xm:sqref>K9:K11</xm:sqref>
        </x14:dataValidation>
        <x14:dataValidation type="list" allowBlank="1" showInputMessage="1" showErrorMessage="1" xr:uid="{00000000-0002-0000-0600-000007000000}">
          <x14:formula1>
            <xm:f>'AREAS '!A16</xm:f>
          </x14:formula1>
          <xm:sqref>K12:K13</xm:sqref>
        </x14:dataValidation>
        <x14:dataValidation type="list" allowBlank="1" showInputMessage="1" showErrorMessage="1" xr:uid="{00000000-0002-0000-0600-000008000000}">
          <x14:formula1>
            <xm:f>'AREAS '!A19</xm:f>
          </x14:formula1>
          <xm:sqref>K14</xm:sqref>
        </x14:dataValidation>
        <x14:dataValidation type="list" allowBlank="1" showInputMessage="1" showErrorMessage="1" xr:uid="{00000000-0002-0000-0600-000009000000}">
          <x14:formula1>
            <xm:f>'AREAS '!A9</xm:f>
          </x14:formula1>
          <xm:sqref>K8</xm:sqref>
        </x14:dataValidation>
        <x14:dataValidation type="list" allowBlank="1" showInputMessage="1" showErrorMessage="1" xr:uid="{00000000-0002-0000-0600-00000A000000}">
          <x14:formula1>
            <xm:f>'AREAS '!A7</xm:f>
          </x14:formula1>
          <xm:sqref>K7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6A8E6"/>
    <pageSetUpPr fitToPage="1"/>
  </sheetPr>
  <dimension ref="A1:AB39"/>
  <sheetViews>
    <sheetView zoomScaleNormal="100" workbookViewId="0">
      <selection activeCell="D2" sqref="D2"/>
    </sheetView>
  </sheetViews>
  <sheetFormatPr baseColWidth="10" defaultRowHeight="18.75" x14ac:dyDescent="0.3"/>
  <cols>
    <col min="1" max="1" width="11.42578125" style="731"/>
    <col min="17" max="17" width="32.42578125" customWidth="1"/>
    <col min="18" max="18" width="16.140625" bestFit="1" customWidth="1"/>
    <col min="23" max="23" width="14.42578125" bestFit="1" customWidth="1"/>
  </cols>
  <sheetData>
    <row r="1" spans="1:28" x14ac:dyDescent="0.3">
      <c r="N1" s="773" t="s">
        <v>7922</v>
      </c>
    </row>
    <row r="2" spans="1:28" ht="20.25" x14ac:dyDescent="0.3">
      <c r="O2" s="774" t="s">
        <v>7921</v>
      </c>
    </row>
    <row r="5" spans="1:28" ht="38.25" x14ac:dyDescent="0.25">
      <c r="A5" s="767" t="s">
        <v>5533</v>
      </c>
      <c r="B5" s="768" t="s">
        <v>5881</v>
      </c>
      <c r="C5" s="769" t="s">
        <v>1</v>
      </c>
      <c r="D5" s="770" t="s">
        <v>2</v>
      </c>
      <c r="E5" s="770" t="s">
        <v>7789</v>
      </c>
      <c r="F5" s="770" t="s">
        <v>4253</v>
      </c>
      <c r="G5" s="770" t="s">
        <v>4057</v>
      </c>
      <c r="H5" s="768" t="s">
        <v>7788</v>
      </c>
      <c r="I5" s="770" t="s">
        <v>4</v>
      </c>
      <c r="J5" s="770" t="s">
        <v>4248</v>
      </c>
      <c r="K5" s="770" t="s">
        <v>7776</v>
      </c>
      <c r="L5" s="770" t="s">
        <v>3</v>
      </c>
      <c r="M5" s="770" t="s">
        <v>4073</v>
      </c>
      <c r="N5" s="768" t="s">
        <v>4054</v>
      </c>
      <c r="O5" s="768" t="s">
        <v>4059</v>
      </c>
      <c r="P5" s="770" t="s">
        <v>4053</v>
      </c>
      <c r="Q5" s="769" t="s">
        <v>18</v>
      </c>
      <c r="R5" s="768" t="s">
        <v>7787</v>
      </c>
      <c r="S5" s="771" t="s">
        <v>6</v>
      </c>
      <c r="T5" s="771" t="s">
        <v>7</v>
      </c>
      <c r="U5" s="771" t="s">
        <v>8</v>
      </c>
      <c r="V5" s="771" t="s">
        <v>9</v>
      </c>
      <c r="W5" s="769" t="s">
        <v>10</v>
      </c>
      <c r="X5" s="772" t="s">
        <v>12</v>
      </c>
      <c r="Y5" s="772" t="s">
        <v>13</v>
      </c>
      <c r="Z5" s="772" t="s">
        <v>14</v>
      </c>
      <c r="AA5" s="769" t="s">
        <v>15</v>
      </c>
      <c r="AB5" s="769" t="s">
        <v>559</v>
      </c>
    </row>
    <row r="6" spans="1:28" ht="54" x14ac:dyDescent="0.25">
      <c r="A6" s="732" t="str">
        <f>CONCATENATE(MUEBLES25[[#This Row],[CODIGO DE LA PARTIDA ESPECIFICA ]],"-",MUEBLES25[[#This Row],[Núm. Del edificio ]],"-",MUEBLES25[[#This Row],[Núm. Del área ]],"-",MUEBLES25[[#This Row],[No. ]],"-",MUEBLES25[[#This Row],[No. Con]],"-",MUEBLES25[[#This Row],[No. CONSECUTIVO  del inventario]])</f>
        <v>541-01-14-318-001-0001</v>
      </c>
      <c r="B6" s="4">
        <v>541</v>
      </c>
      <c r="C6" s="59" t="s">
        <v>604</v>
      </c>
      <c r="D6" s="59" t="s">
        <v>7790</v>
      </c>
      <c r="E6" s="4" t="s">
        <v>4060</v>
      </c>
      <c r="F6" s="6" t="str">
        <f>VLOOKUP(MUEBLES25[[#This Row],[Núm. Del edificio ]],EDIFICIOS[],2,FALSE)</f>
        <v>PALACIO MUNICIPAL</v>
      </c>
      <c r="G6" s="6" t="str">
        <f>VLOOKUP(MUEBLES25[[#This Row],[Núm. Del edificio ]],EDIFICIOS[],3,FALSE)</f>
        <v>PALACIO MUNICIPAL, S/N, COLONIA CENTRO</v>
      </c>
      <c r="H6" s="3" t="s">
        <v>4259</v>
      </c>
      <c r="I6" s="4" t="str">
        <f>VLOOKUP(MUEBLES25[[#This Row],[Núm. Del área ]],AREAS[],2,FALSE)</f>
        <v>ADMINISTRACIÓN MUNICIPAL</v>
      </c>
      <c r="J6" s="3" t="str">
        <f>VLOOKUP(MUEBLES25[[#This Row],[Núm. Del área ]],AREAS[],5,FALSE)</f>
        <v>C. DAVID PÉREZ ALONSO</v>
      </c>
      <c r="K6" s="3">
        <v>151</v>
      </c>
      <c r="L6" s="4" t="str">
        <f>VLOOKUP(MUEBLES25[[#This Row],[Núm. De nomina]],PERSONAL[],2,FALSE)</f>
        <v>C. DAVID PÉREZ ALONSO</v>
      </c>
      <c r="M6" s="4" t="str">
        <f>VLOOKUP(MUEBLES25[[#This Row],[Núm. De nomina]],PERSONAL[],3,FALSE)</f>
        <v xml:space="preserve">TITULAR </v>
      </c>
      <c r="N6" s="4" t="s">
        <v>5922</v>
      </c>
      <c r="O6" s="3" t="s">
        <v>4692</v>
      </c>
      <c r="P6" s="733" t="str">
        <f>VLOOKUP(MUEBLES25[[#This Row],[No. ]],BIENES[],2,FALSE)</f>
        <v>AUTOMOVIL</v>
      </c>
      <c r="Q6" s="58" t="s">
        <v>874</v>
      </c>
      <c r="R6" s="730" t="s">
        <v>4066</v>
      </c>
      <c r="S6" s="57" t="s">
        <v>151</v>
      </c>
      <c r="T6" s="57">
        <v>2016</v>
      </c>
      <c r="U6" s="58" t="s">
        <v>152</v>
      </c>
      <c r="V6" s="59" t="s">
        <v>153</v>
      </c>
      <c r="W6" s="64">
        <v>42727</v>
      </c>
      <c r="X6" s="60">
        <v>177000</v>
      </c>
      <c r="Y6" s="60">
        <v>0</v>
      </c>
      <c r="Z6" s="447">
        <v>177000</v>
      </c>
      <c r="AA6" s="445" t="s">
        <v>33</v>
      </c>
      <c r="AB6" s="446"/>
    </row>
    <row r="7" spans="1:28" ht="89.25" x14ac:dyDescent="0.25">
      <c r="A7" s="732" t="str">
        <f>CONCATENATE(MUEBLES25[[#This Row],[CODIGO DE LA PARTIDA ESPECIFICA ]],"-",MUEBLES25[[#This Row],[Núm. Del edificio ]],"-",MUEBLES25[[#This Row],[Núm. Del área ]],"-",MUEBLES25[[#This Row],[No. ]],"-",MUEBLES25[[#This Row],[No. Con]],"-",MUEBLES25[[#This Row],[No. CONSECUTIVO  del inventario]])</f>
        <v>541-05-48-324-001-0002</v>
      </c>
      <c r="B7" s="4">
        <v>541</v>
      </c>
      <c r="C7" s="59" t="s">
        <v>604</v>
      </c>
      <c r="D7" s="59" t="s">
        <v>7791</v>
      </c>
      <c r="E7" s="4" t="s">
        <v>4063</v>
      </c>
      <c r="F7" s="6" t="str">
        <f>VLOOKUP(MUEBLES25[[#This Row],[Núm. Del edificio ]],EDIFICIOS[],2,FALSE)</f>
        <v>SISTEMA MUNICIPAL DIF</v>
      </c>
      <c r="G7" s="6" t="str">
        <f>VLOOKUP(MUEBLES25[[#This Row],[Núm. Del edificio ]],EDIFICIOS[],3,FALSE)</f>
        <v>AV. REFORMA S/N, SECCIÓN NORTE, MANZANA 2, SANTIAGO DE ANAYA, HIDALGO</v>
      </c>
      <c r="H7" s="3" t="s">
        <v>4293</v>
      </c>
      <c r="I7" s="4" t="str">
        <f>VLOOKUP(MUEBLES25[[#This Row],[Núm. Del área ]],AREAS[],2,FALSE)</f>
        <v>SISTEMA MUNICIPAL PARA EL DESARROLLO INTEGRAL DE LA FAMILIA</v>
      </c>
      <c r="J7" s="3" t="str">
        <f>VLOOKUP(MUEBLES25[[#This Row],[Núm. Del área ]],AREAS[],5,FALSE)</f>
        <v>C. BELEN GONZÁLEZ BARRERA</v>
      </c>
      <c r="K7" s="3">
        <v>119</v>
      </c>
      <c r="L7" s="4" t="str">
        <f>VLOOKUP(MUEBLES25[[#This Row],[Núm. De nomina]],PERSONAL[],2,FALSE)</f>
        <v>C. BELEN GONZÁLEZ BARRERA</v>
      </c>
      <c r="M7" s="4" t="str">
        <f>VLOOKUP(MUEBLES25[[#This Row],[Núm. De nomina]],PERSONAL[],3,FALSE)</f>
        <v xml:space="preserve">TITULAR </v>
      </c>
      <c r="N7" s="4" t="s">
        <v>5928</v>
      </c>
      <c r="O7" s="3" t="s">
        <v>4692</v>
      </c>
      <c r="P7" s="733" t="str">
        <f>VLOOKUP(MUEBLES25[[#This Row],[No. ]],BIENES[],2,FALSE)</f>
        <v xml:space="preserve">VEHICULO </v>
      </c>
      <c r="Q7" s="58" t="s">
        <v>1733</v>
      </c>
      <c r="R7" s="730" t="s">
        <v>4067</v>
      </c>
      <c r="S7" s="57" t="s">
        <v>151</v>
      </c>
      <c r="T7" s="57">
        <v>2020</v>
      </c>
      <c r="U7" s="58" t="s">
        <v>591</v>
      </c>
      <c r="V7" s="59" t="s">
        <v>141</v>
      </c>
      <c r="W7" s="64">
        <v>43868</v>
      </c>
      <c r="X7" s="60">
        <v>151000</v>
      </c>
      <c r="Y7" s="60">
        <v>0</v>
      </c>
      <c r="Z7" s="447">
        <v>151000</v>
      </c>
      <c r="AA7" s="445" t="s">
        <v>26</v>
      </c>
      <c r="AB7" s="446"/>
    </row>
    <row r="8" spans="1:28" ht="54" x14ac:dyDescent="0.25">
      <c r="A8" s="732" t="str">
        <f>CONCATENATE(MUEBLES25[[#This Row],[CODIGO DE LA PARTIDA ESPECIFICA ]],"-",MUEBLES25[[#This Row],[Núm. Del edificio ]],"-",MUEBLES25[[#This Row],[Núm. Del área ]],"-",MUEBLES25[[#This Row],[No. ]],"-",MUEBLES25[[#This Row],[No. Con]],"-",MUEBLES25[[#This Row],[No. CONSECUTIVO  del inventario]])</f>
        <v>541-01-18-322-001-0003</v>
      </c>
      <c r="B8" s="4">
        <v>541</v>
      </c>
      <c r="C8" s="59" t="s">
        <v>604</v>
      </c>
      <c r="D8" s="59" t="s">
        <v>7792</v>
      </c>
      <c r="E8" s="4" t="s">
        <v>4060</v>
      </c>
      <c r="F8" s="6" t="str">
        <f>VLOOKUP(MUEBLES25[[#This Row],[Núm. Del edificio ]],EDIFICIOS[],2,FALSE)</f>
        <v>PALACIO MUNICIPAL</v>
      </c>
      <c r="G8" s="6" t="str">
        <f>VLOOKUP(MUEBLES25[[#This Row],[Núm. Del edificio ]],EDIFICIOS[],3,FALSE)</f>
        <v>PALACIO MUNICIPAL, S/N, COLONIA CENTRO</v>
      </c>
      <c r="H8" s="3" t="s">
        <v>4263</v>
      </c>
      <c r="I8" s="4" t="str">
        <f>VLOOKUP(MUEBLES25[[#This Row],[Núm. Del área ]],AREAS[],2,FALSE)</f>
        <v>OBRAS PÚBLICAS Y ORDENAMIENTO URBANO</v>
      </c>
      <c r="J8" s="3" t="str">
        <f>VLOOKUP(MUEBLES25[[#This Row],[Núm. Del área ]],AREAS[],5,FALSE)</f>
        <v>ING. ZOILA PÉREZ MEJÍA</v>
      </c>
      <c r="K8" s="3">
        <v>164</v>
      </c>
      <c r="L8" s="4" t="str">
        <f>VLOOKUP(MUEBLES25[[#This Row],[Núm. De nomina]],PERSONAL[],2,FALSE)</f>
        <v>ING. ZOILA PÉREZ MEJÍA</v>
      </c>
      <c r="M8" s="4" t="str">
        <f>VLOOKUP(MUEBLES25[[#This Row],[Núm. De nomina]],PERSONAL[],3,FALSE)</f>
        <v>TITULAR</v>
      </c>
      <c r="N8" s="4" t="s">
        <v>5926</v>
      </c>
      <c r="O8" s="3" t="s">
        <v>4692</v>
      </c>
      <c r="P8" s="733" t="str">
        <f>VLOOKUP(MUEBLES25[[#This Row],[No. ]],BIENES[],2,FALSE)</f>
        <v xml:space="preserve">CAMIONETA </v>
      </c>
      <c r="Q8" s="58" t="s">
        <v>1734</v>
      </c>
      <c r="R8" s="730" t="s">
        <v>4068</v>
      </c>
      <c r="S8" s="57" t="s">
        <v>151</v>
      </c>
      <c r="T8" s="57">
        <v>2017</v>
      </c>
      <c r="U8" s="58" t="s">
        <v>592</v>
      </c>
      <c r="V8" s="59" t="s">
        <v>40</v>
      </c>
      <c r="W8" s="64">
        <v>42727</v>
      </c>
      <c r="X8" s="60">
        <v>212900</v>
      </c>
      <c r="Y8" s="60">
        <v>0</v>
      </c>
      <c r="Z8" s="447">
        <v>212900</v>
      </c>
      <c r="AA8" s="445" t="s">
        <v>33</v>
      </c>
      <c r="AB8" s="446"/>
    </row>
    <row r="9" spans="1:28" ht="54" x14ac:dyDescent="0.25">
      <c r="A9" s="732" t="str">
        <f>CONCATENATE(MUEBLES25[[#This Row],[CODIGO DE LA PARTIDA ESPECIFICA ]],"-",MUEBLES25[[#This Row],[Núm. Del edificio ]],"-",MUEBLES25[[#This Row],[Núm. Del área ]],"-",MUEBLES25[[#This Row],[No. ]],"-",MUEBLES25[[#This Row],[No. Con]],"-",MUEBLES25[[#This Row],[No. CONSECUTIVO  del inventario]])</f>
        <v>541-01-14-323-001-0004</v>
      </c>
      <c r="B9" s="4">
        <v>541</v>
      </c>
      <c r="C9" s="59" t="s">
        <v>604</v>
      </c>
      <c r="D9" s="59" t="s">
        <v>7793</v>
      </c>
      <c r="E9" s="4" t="s">
        <v>4060</v>
      </c>
      <c r="F9" s="6" t="str">
        <f>VLOOKUP(MUEBLES25[[#This Row],[Núm. Del edificio ]],EDIFICIOS[],2,FALSE)</f>
        <v>PALACIO MUNICIPAL</v>
      </c>
      <c r="G9" s="6" t="str">
        <f>VLOOKUP(MUEBLES25[[#This Row],[Núm. Del edificio ]],EDIFICIOS[],3,FALSE)</f>
        <v>PALACIO MUNICIPAL, S/N, COLONIA CENTRO</v>
      </c>
      <c r="H9" s="3" t="s">
        <v>4259</v>
      </c>
      <c r="I9" s="4" t="str">
        <f>VLOOKUP(MUEBLES25[[#This Row],[Núm. Del área ]],AREAS[],2,FALSE)</f>
        <v>ADMINISTRACIÓN MUNICIPAL</v>
      </c>
      <c r="J9" s="3" t="str">
        <f>VLOOKUP(MUEBLES25[[#This Row],[Núm. Del área ]],AREAS[],5,FALSE)</f>
        <v>C. DAVID PÉREZ ALONSO</v>
      </c>
      <c r="K9" s="3">
        <v>151</v>
      </c>
      <c r="L9" s="4" t="str">
        <f>VLOOKUP(MUEBLES25[[#This Row],[Núm. De nomina]],PERSONAL[],2,FALSE)</f>
        <v>C. DAVID PÉREZ ALONSO</v>
      </c>
      <c r="M9" s="4" t="str">
        <f>VLOOKUP(MUEBLES25[[#This Row],[Núm. De nomina]],PERSONAL[],3,FALSE)</f>
        <v xml:space="preserve">TITULAR </v>
      </c>
      <c r="N9" s="4" t="s">
        <v>5927</v>
      </c>
      <c r="O9" s="3" t="s">
        <v>4692</v>
      </c>
      <c r="P9" s="733" t="str">
        <f>VLOOKUP(MUEBLES25[[#This Row],[No. ]],BIENES[],2,FALSE)</f>
        <v xml:space="preserve">COMPACTADOR RECOLECTOR DE BASURA </v>
      </c>
      <c r="Q9" s="58" t="s">
        <v>871</v>
      </c>
      <c r="R9" s="730" t="s">
        <v>4069</v>
      </c>
      <c r="S9" s="57" t="s">
        <v>304</v>
      </c>
      <c r="T9" s="57">
        <v>2009</v>
      </c>
      <c r="U9" s="59" t="s">
        <v>305</v>
      </c>
      <c r="V9" s="59" t="s">
        <v>188</v>
      </c>
      <c r="W9" s="64">
        <v>43617</v>
      </c>
      <c r="X9" s="734" t="s">
        <v>6148</v>
      </c>
      <c r="Y9" s="60">
        <v>0</v>
      </c>
      <c r="Z9" s="447">
        <v>0</v>
      </c>
      <c r="AA9" s="445" t="s">
        <v>26</v>
      </c>
      <c r="AB9" s="60" t="s">
        <v>188</v>
      </c>
    </row>
    <row r="10" spans="1:28" ht="54" x14ac:dyDescent="0.25">
      <c r="A10" s="732" t="str">
        <f>CONCATENATE(MUEBLES25[[#This Row],[CODIGO DE LA PARTIDA ESPECIFICA ]],"-",MUEBLES25[[#This Row],[Núm. Del edificio ]],"-",MUEBLES25[[#This Row],[Núm. Del área ]],"-",MUEBLES25[[#This Row],[No. ]],"-",MUEBLES25[[#This Row],[No. Con]],"-",MUEBLES25[[#This Row],[No. CONSECUTIVO  del inventario]])</f>
        <v>541-01-14-322-002-0005</v>
      </c>
      <c r="B10" s="4">
        <v>541</v>
      </c>
      <c r="C10" s="59" t="s">
        <v>604</v>
      </c>
      <c r="D10" s="59" t="s">
        <v>7794</v>
      </c>
      <c r="E10" s="4" t="s">
        <v>4060</v>
      </c>
      <c r="F10" s="6" t="str">
        <f>VLOOKUP(MUEBLES25[[#This Row],[Núm. Del edificio ]],EDIFICIOS[],2,FALSE)</f>
        <v>PALACIO MUNICIPAL</v>
      </c>
      <c r="G10" s="6" t="str">
        <f>VLOOKUP(MUEBLES25[[#This Row],[Núm. Del edificio ]],EDIFICIOS[],3,FALSE)</f>
        <v>PALACIO MUNICIPAL, S/N, COLONIA CENTRO</v>
      </c>
      <c r="H10" s="3" t="s">
        <v>4259</v>
      </c>
      <c r="I10" s="4" t="str">
        <f>VLOOKUP(MUEBLES25[[#This Row],[Núm. Del área ]],AREAS[],2,FALSE)</f>
        <v>ADMINISTRACIÓN MUNICIPAL</v>
      </c>
      <c r="J10" s="3" t="str">
        <f>VLOOKUP(MUEBLES25[[#This Row],[Núm. Del área ]],AREAS[],5,FALSE)</f>
        <v>C. DAVID PÉREZ ALONSO</v>
      </c>
      <c r="K10" s="3">
        <v>151</v>
      </c>
      <c r="L10" s="4" t="str">
        <f>VLOOKUP(MUEBLES25[[#This Row],[Núm. De nomina]],PERSONAL[],2,FALSE)</f>
        <v>C. DAVID PÉREZ ALONSO</v>
      </c>
      <c r="M10" s="4" t="str">
        <f>VLOOKUP(MUEBLES25[[#This Row],[Núm. De nomina]],PERSONAL[],3,FALSE)</f>
        <v xml:space="preserve">TITULAR </v>
      </c>
      <c r="N10" s="4" t="s">
        <v>5926</v>
      </c>
      <c r="O10" s="3" t="s">
        <v>4693</v>
      </c>
      <c r="P10" s="733" t="str">
        <f>VLOOKUP(MUEBLES25[[#This Row],[No. ]],BIENES[],2,FALSE)</f>
        <v xml:space="preserve">CAMIONETA </v>
      </c>
      <c r="Q10" s="58" t="s">
        <v>1732</v>
      </c>
      <c r="R10" s="730" t="s">
        <v>4070</v>
      </c>
      <c r="S10" s="57" t="s">
        <v>313</v>
      </c>
      <c r="T10" s="57">
        <v>2000</v>
      </c>
      <c r="U10" s="59" t="s">
        <v>870</v>
      </c>
      <c r="V10" s="59" t="s">
        <v>188</v>
      </c>
      <c r="W10" s="64">
        <v>43617</v>
      </c>
      <c r="X10" s="734" t="s">
        <v>6148</v>
      </c>
      <c r="Y10" s="60">
        <v>0</v>
      </c>
      <c r="Z10" s="447">
        <v>0</v>
      </c>
      <c r="AA10" s="445" t="s">
        <v>26</v>
      </c>
      <c r="AB10" s="60" t="s">
        <v>188</v>
      </c>
    </row>
    <row r="11" spans="1:28" ht="54" x14ac:dyDescent="0.25">
      <c r="A11" s="732" t="str">
        <f>CONCATENATE(MUEBLES25[[#This Row],[CODIGO DE LA PARTIDA ESPECIFICA ]],"-",MUEBLES25[[#This Row],[Núm. Del edificio ]],"-",MUEBLES25[[#This Row],[Núm. Del área ]],"-",MUEBLES25[[#This Row],[No. ]],"-",MUEBLES25[[#This Row],[No. Con]],"-",MUEBLES25[[#This Row],[No. CONSECUTIVO  del inventario]])</f>
        <v>541-01-14-322-003-0006</v>
      </c>
      <c r="B11" s="4">
        <v>541</v>
      </c>
      <c r="C11" s="59" t="s">
        <v>604</v>
      </c>
      <c r="D11" s="59" t="s">
        <v>7795</v>
      </c>
      <c r="E11" s="4" t="s">
        <v>4060</v>
      </c>
      <c r="F11" s="6" t="str">
        <f>VLOOKUP(MUEBLES25[[#This Row],[Núm. Del edificio ]],EDIFICIOS[],2,FALSE)</f>
        <v>PALACIO MUNICIPAL</v>
      </c>
      <c r="G11" s="6" t="str">
        <f>VLOOKUP(MUEBLES25[[#This Row],[Núm. Del edificio ]],EDIFICIOS[],3,FALSE)</f>
        <v>PALACIO MUNICIPAL, S/N, COLONIA CENTRO</v>
      </c>
      <c r="H11" s="3" t="s">
        <v>4259</v>
      </c>
      <c r="I11" s="4" t="str">
        <f>VLOOKUP(MUEBLES25[[#This Row],[Núm. Del área ]],AREAS[],2,FALSE)</f>
        <v>ADMINISTRACIÓN MUNICIPAL</v>
      </c>
      <c r="J11" s="3" t="str">
        <f>VLOOKUP(MUEBLES25[[#This Row],[Núm. Del área ]],AREAS[],5,FALSE)</f>
        <v>C. DAVID PÉREZ ALONSO</v>
      </c>
      <c r="K11" s="3">
        <v>151</v>
      </c>
      <c r="L11" s="4" t="str">
        <f>VLOOKUP(MUEBLES25[[#This Row],[Núm. De nomina]],PERSONAL[],2,FALSE)</f>
        <v>C. DAVID PÉREZ ALONSO</v>
      </c>
      <c r="M11" s="4" t="str">
        <f>VLOOKUP(MUEBLES25[[#This Row],[Núm. De nomina]],PERSONAL[],3,FALSE)</f>
        <v xml:space="preserve">TITULAR </v>
      </c>
      <c r="N11" s="4" t="s">
        <v>5926</v>
      </c>
      <c r="O11" s="3" t="s">
        <v>4694</v>
      </c>
      <c r="P11" s="733" t="str">
        <f>VLOOKUP(MUEBLES25[[#This Row],[No. ]],BIENES[],2,FALSE)</f>
        <v xml:space="preserve">CAMIONETA </v>
      </c>
      <c r="Q11" s="58" t="s">
        <v>593</v>
      </c>
      <c r="R11" s="730" t="s">
        <v>4252</v>
      </c>
      <c r="S11" s="57" t="s">
        <v>313</v>
      </c>
      <c r="T11" s="57">
        <v>2000</v>
      </c>
      <c r="U11" s="59" t="s">
        <v>314</v>
      </c>
      <c r="V11" s="59">
        <v>8166</v>
      </c>
      <c r="W11" s="64">
        <v>43713</v>
      </c>
      <c r="X11" s="60">
        <v>126500</v>
      </c>
      <c r="Y11" s="60">
        <v>0</v>
      </c>
      <c r="Z11" s="447">
        <v>126500</v>
      </c>
      <c r="AA11" s="445" t="s">
        <v>26</v>
      </c>
      <c r="AB11" s="446"/>
    </row>
    <row r="12" spans="1:28" ht="54" x14ac:dyDescent="0.25">
      <c r="A12" s="732" t="str">
        <f>CONCATENATE(MUEBLES25[[#This Row],[CODIGO DE LA PARTIDA ESPECIFICA ]],"-",MUEBLES25[[#This Row],[Núm. Del edificio ]],"-",MUEBLES25[[#This Row],[Núm. Del área ]],"-",MUEBLES25[[#This Row],[No. ]],"-",MUEBLES25[[#This Row],[No. Con]],"-",MUEBLES25[[#This Row],[No. CONSECUTIVO  del inventario]])</f>
        <v>541-01-14-321-001-0007</v>
      </c>
      <c r="B12" s="4">
        <v>541</v>
      </c>
      <c r="C12" s="59" t="s">
        <v>604</v>
      </c>
      <c r="D12" s="59" t="s">
        <v>7796</v>
      </c>
      <c r="E12" s="4" t="s">
        <v>4060</v>
      </c>
      <c r="F12" s="6" t="str">
        <f>VLOOKUP(MUEBLES25[[#This Row],[Núm. Del edificio ]],EDIFICIOS[],2,FALSE)</f>
        <v>PALACIO MUNICIPAL</v>
      </c>
      <c r="G12" s="6" t="str">
        <f>VLOOKUP(MUEBLES25[[#This Row],[Núm. Del edificio ]],EDIFICIOS[],3,FALSE)</f>
        <v>PALACIO MUNICIPAL, S/N, COLONIA CENTRO</v>
      </c>
      <c r="H12" s="3" t="s">
        <v>4259</v>
      </c>
      <c r="I12" s="4" t="str">
        <f>VLOOKUP(MUEBLES25[[#This Row],[Núm. Del área ]],AREAS[],2,FALSE)</f>
        <v>ADMINISTRACIÓN MUNICIPAL</v>
      </c>
      <c r="J12" s="3" t="str">
        <f>VLOOKUP(MUEBLES25[[#This Row],[Núm. Del área ]],AREAS[],5,FALSE)</f>
        <v>C. DAVID PÉREZ ALONSO</v>
      </c>
      <c r="K12" s="3">
        <v>151</v>
      </c>
      <c r="L12" s="4" t="str">
        <f>VLOOKUP(MUEBLES25[[#This Row],[Núm. De nomina]],PERSONAL[],2,FALSE)</f>
        <v>C. DAVID PÉREZ ALONSO</v>
      </c>
      <c r="M12" s="4" t="str">
        <f>VLOOKUP(MUEBLES25[[#This Row],[Núm. De nomina]],PERSONAL[],3,FALSE)</f>
        <v xml:space="preserve">TITULAR </v>
      </c>
      <c r="N12" s="4" t="s">
        <v>5925</v>
      </c>
      <c r="O12" s="3" t="s">
        <v>4692</v>
      </c>
      <c r="P12" s="733" t="str">
        <f>VLOOKUP(MUEBLES25[[#This Row],[No. ]],BIENES[],2,FALSE)</f>
        <v xml:space="preserve">CAMION PIPA </v>
      </c>
      <c r="Q12" s="58" t="s">
        <v>3464</v>
      </c>
      <c r="R12" s="730" t="s">
        <v>4952</v>
      </c>
      <c r="S12" s="57" t="s">
        <v>594</v>
      </c>
      <c r="T12" s="57">
        <v>1982</v>
      </c>
      <c r="U12" s="58" t="s">
        <v>595</v>
      </c>
      <c r="V12" s="59">
        <v>2078</v>
      </c>
      <c r="W12" s="64">
        <v>37753</v>
      </c>
      <c r="X12" s="60">
        <v>140000</v>
      </c>
      <c r="Y12" s="60">
        <v>0</v>
      </c>
      <c r="Z12" s="447">
        <v>140000</v>
      </c>
      <c r="AA12" s="445" t="s">
        <v>26</v>
      </c>
      <c r="AB12" s="446"/>
    </row>
    <row r="13" spans="1:28" s="275" customFormat="1" ht="54" x14ac:dyDescent="0.25">
      <c r="A13" s="735" t="str">
        <f>CONCATENATE(MUEBLES25[[#This Row],[CODIGO DE LA PARTIDA ESPECIFICA ]],"-",MUEBLES25[[#This Row],[Núm. Del edificio ]],"-",MUEBLES25[[#This Row],[Núm. Del área ]],"-",MUEBLES25[[#This Row],[No. ]],"-",MUEBLES25[[#This Row],[No. Con]],"-",MUEBLES25[[#This Row],[No. CONSECUTIVO  del inventario]])</f>
        <v>541-01-14-320-001-0008</v>
      </c>
      <c r="B13" s="4">
        <v>541</v>
      </c>
      <c r="C13" s="59" t="s">
        <v>604</v>
      </c>
      <c r="D13" s="59" t="s">
        <v>7797</v>
      </c>
      <c r="E13" s="4" t="s">
        <v>4060</v>
      </c>
      <c r="F13" s="6" t="str">
        <f>VLOOKUP(MUEBLES25[[#This Row],[Núm. Del edificio ]],EDIFICIOS[],2,FALSE)</f>
        <v>PALACIO MUNICIPAL</v>
      </c>
      <c r="G13" s="6" t="str">
        <f>VLOOKUP(MUEBLES25[[#This Row],[Núm. Del edificio ]],EDIFICIOS[],3,FALSE)</f>
        <v>PALACIO MUNICIPAL, S/N, COLONIA CENTRO</v>
      </c>
      <c r="H13" s="3" t="s">
        <v>4259</v>
      </c>
      <c r="I13" s="4" t="str">
        <f>VLOOKUP(MUEBLES25[[#This Row],[Núm. Del área ]],AREAS[],2,FALSE)</f>
        <v>ADMINISTRACIÓN MUNICIPAL</v>
      </c>
      <c r="J13" s="3" t="str">
        <f>VLOOKUP(MUEBLES25[[#This Row],[Núm. Del área ]],AREAS[],5,FALSE)</f>
        <v>C. DAVID PÉREZ ALONSO</v>
      </c>
      <c r="K13" s="3">
        <v>151</v>
      </c>
      <c r="L13" s="4" t="str">
        <f>VLOOKUP(MUEBLES25[[#This Row],[Núm. De nomina]],PERSONAL[],2,FALSE)</f>
        <v>C. DAVID PÉREZ ALONSO</v>
      </c>
      <c r="M13" s="4" t="str">
        <f>VLOOKUP(MUEBLES25[[#This Row],[Núm. De nomina]],PERSONAL[],3,FALSE)</f>
        <v xml:space="preserve">TITULAR </v>
      </c>
      <c r="N13" s="4" t="s">
        <v>5924</v>
      </c>
      <c r="O13" s="3" t="s">
        <v>4692</v>
      </c>
      <c r="P13" s="733" t="str">
        <f>VLOOKUP(MUEBLES25[[#This Row],[No. ]],BIENES[],2,FALSE)</f>
        <v xml:space="preserve">CAMION DE PLATAFORMA </v>
      </c>
      <c r="Q13" s="58" t="s">
        <v>3465</v>
      </c>
      <c r="R13" s="730" t="s">
        <v>4953</v>
      </c>
      <c r="S13" s="57" t="s">
        <v>594</v>
      </c>
      <c r="T13" s="57">
        <v>1982</v>
      </c>
      <c r="U13" s="58" t="s">
        <v>596</v>
      </c>
      <c r="V13" s="59" t="s">
        <v>40</v>
      </c>
      <c r="W13" s="64">
        <v>42797</v>
      </c>
      <c r="X13" s="60">
        <v>0</v>
      </c>
      <c r="Y13" s="60">
        <v>0</v>
      </c>
      <c r="Z13" s="447">
        <v>0</v>
      </c>
      <c r="AA13" s="445" t="s">
        <v>26</v>
      </c>
      <c r="AB13" s="446"/>
    </row>
    <row r="14" spans="1:28" ht="63.75" x14ac:dyDescent="0.25">
      <c r="A14" s="732" t="str">
        <f>CONCATENATE(MUEBLES25[[#This Row],[CODIGO DE LA PARTIDA ESPECIFICA ]],"-",MUEBLES25[[#This Row],[Núm. Del edificio ]],"-",MUEBLES25[[#This Row],[Núm. Del área ]],"-",MUEBLES25[[#This Row],[No. ]],"-",MUEBLES25[[#This Row],[No. Con]],"-",MUEBLES25[[#This Row],[No. CONSECUTIVO  del inventario]])</f>
        <v>541-01-14-318-002-0009</v>
      </c>
      <c r="B14" s="4">
        <v>541</v>
      </c>
      <c r="C14" s="59" t="s">
        <v>604</v>
      </c>
      <c r="D14" s="59" t="s">
        <v>7798</v>
      </c>
      <c r="E14" s="4" t="s">
        <v>4060</v>
      </c>
      <c r="F14" s="6" t="str">
        <f>VLOOKUP(MUEBLES25[[#This Row],[Núm. Del edificio ]],EDIFICIOS[],2,FALSE)</f>
        <v>PALACIO MUNICIPAL</v>
      </c>
      <c r="G14" s="6" t="str">
        <f>VLOOKUP(MUEBLES25[[#This Row],[Núm. Del edificio ]],EDIFICIOS[],3,FALSE)</f>
        <v>PALACIO MUNICIPAL, S/N, COLONIA CENTRO</v>
      </c>
      <c r="H14" s="3" t="s">
        <v>4259</v>
      </c>
      <c r="I14" s="4" t="str">
        <f>VLOOKUP(MUEBLES25[[#This Row],[Núm. Del área ]],AREAS[],2,FALSE)</f>
        <v>ADMINISTRACIÓN MUNICIPAL</v>
      </c>
      <c r="J14" s="3" t="str">
        <f>VLOOKUP(MUEBLES25[[#This Row],[Núm. Del área ]],AREAS[],5,FALSE)</f>
        <v>C. DAVID PÉREZ ALONSO</v>
      </c>
      <c r="K14" s="3">
        <v>151</v>
      </c>
      <c r="L14" s="4" t="str">
        <f>VLOOKUP(MUEBLES25[[#This Row],[Núm. De nomina]],PERSONAL[],2,FALSE)</f>
        <v>C. DAVID PÉREZ ALONSO</v>
      </c>
      <c r="M14" s="4" t="str">
        <f>VLOOKUP(MUEBLES25[[#This Row],[Núm. De nomina]],PERSONAL[],3,FALSE)</f>
        <v xml:space="preserve">TITULAR </v>
      </c>
      <c r="N14" s="4" t="s">
        <v>5922</v>
      </c>
      <c r="O14" s="3" t="s">
        <v>4693</v>
      </c>
      <c r="P14" s="733" t="str">
        <f>VLOOKUP(MUEBLES25[[#This Row],[No. ]],BIENES[],2,FALSE)</f>
        <v>AUTOMOVIL</v>
      </c>
      <c r="Q14" s="58" t="s">
        <v>875</v>
      </c>
      <c r="R14" s="730" t="s">
        <v>4954</v>
      </c>
      <c r="S14" s="57" t="s">
        <v>151</v>
      </c>
      <c r="T14" s="57">
        <v>2017</v>
      </c>
      <c r="U14" s="59" t="s">
        <v>428</v>
      </c>
      <c r="V14" s="59" t="s">
        <v>429</v>
      </c>
      <c r="W14" s="64">
        <v>42727</v>
      </c>
      <c r="X14" s="60">
        <v>126400</v>
      </c>
      <c r="Y14" s="60">
        <v>0</v>
      </c>
      <c r="Z14" s="447">
        <v>126400</v>
      </c>
      <c r="AA14" s="445" t="s">
        <v>26</v>
      </c>
      <c r="AB14" s="446"/>
    </row>
    <row r="15" spans="1:28" ht="89.25" x14ac:dyDescent="0.25">
      <c r="A15" s="732" t="str">
        <f>CONCATENATE(MUEBLES25[[#This Row],[CODIGO DE LA PARTIDA ESPECIFICA ]],"-",MUEBLES25[[#This Row],[Núm. Del edificio ]],"-",MUEBLES25[[#This Row],[Núm. Del área ]],"-",MUEBLES25[[#This Row],[No. ]],"-",MUEBLES25[[#This Row],[No. Con]],"-",MUEBLES25[[#This Row],[No. CONSECUTIVO  del inventario]])</f>
        <v>541-05-48-322-004-0010</v>
      </c>
      <c r="B15" s="4">
        <v>541</v>
      </c>
      <c r="C15" s="59" t="s">
        <v>604</v>
      </c>
      <c r="D15" s="59" t="s">
        <v>7799</v>
      </c>
      <c r="E15" s="4" t="s">
        <v>4063</v>
      </c>
      <c r="F15" s="6" t="str">
        <f>VLOOKUP(MUEBLES25[[#This Row],[Núm. Del edificio ]],EDIFICIOS[],2,FALSE)</f>
        <v>SISTEMA MUNICIPAL DIF</v>
      </c>
      <c r="G15" s="6" t="str">
        <f>VLOOKUP(MUEBLES25[[#This Row],[Núm. Del edificio ]],EDIFICIOS[],3,FALSE)</f>
        <v>AV. REFORMA S/N, SECCIÓN NORTE, MANZANA 2, SANTIAGO DE ANAYA, HIDALGO</v>
      </c>
      <c r="H15" s="3" t="s">
        <v>4293</v>
      </c>
      <c r="I15" s="4" t="str">
        <f>VLOOKUP(MUEBLES25[[#This Row],[Núm. Del área ]],AREAS[],2,FALSE)</f>
        <v>SISTEMA MUNICIPAL PARA EL DESARROLLO INTEGRAL DE LA FAMILIA</v>
      </c>
      <c r="J15" s="3" t="str">
        <f>VLOOKUP(MUEBLES25[[#This Row],[Núm. Del área ]],AREAS[],5,FALSE)</f>
        <v>C. BELEN GONZÁLEZ BARRERA</v>
      </c>
      <c r="K15" s="3">
        <v>119</v>
      </c>
      <c r="L15" s="4" t="str">
        <f>VLOOKUP(MUEBLES25[[#This Row],[Núm. De nomina]],PERSONAL[],2,FALSE)</f>
        <v>C. BELEN GONZÁLEZ BARRERA</v>
      </c>
      <c r="M15" s="4" t="str">
        <f>VLOOKUP(MUEBLES25[[#This Row],[Núm. De nomina]],PERSONAL[],3,FALSE)</f>
        <v xml:space="preserve">TITULAR </v>
      </c>
      <c r="N15" s="4" t="s">
        <v>5926</v>
      </c>
      <c r="O15" s="3" t="s">
        <v>4695</v>
      </c>
      <c r="P15" s="733" t="str">
        <f>VLOOKUP(MUEBLES25[[#This Row],[No. ]],BIENES[],2,FALSE)</f>
        <v xml:space="preserve">CAMIONETA </v>
      </c>
      <c r="Q15" s="58" t="s">
        <v>3788</v>
      </c>
      <c r="R15" s="730" t="s">
        <v>4955</v>
      </c>
      <c r="S15" s="57" t="s">
        <v>313</v>
      </c>
      <c r="T15" s="57">
        <v>2016</v>
      </c>
      <c r="U15" s="58" t="s">
        <v>599</v>
      </c>
      <c r="V15" s="59" t="s">
        <v>188</v>
      </c>
      <c r="W15" s="64">
        <v>43549</v>
      </c>
      <c r="X15" s="60">
        <v>0</v>
      </c>
      <c r="Y15" s="60">
        <v>0</v>
      </c>
      <c r="Z15" s="736"/>
      <c r="AA15" s="445" t="s">
        <v>33</v>
      </c>
      <c r="AB15" s="447" t="s">
        <v>188</v>
      </c>
    </row>
    <row r="16" spans="1:28" ht="76.5" x14ac:dyDescent="0.25">
      <c r="A16" s="732" t="str">
        <f>CONCATENATE(MUEBLES25[[#This Row],[CODIGO DE LA PARTIDA ESPECIFICA ]],"-",MUEBLES25[[#This Row],[Núm. Del edificio ]],"-",MUEBLES25[[#This Row],[Núm. Del área ]],"-",MUEBLES25[[#This Row],[No. ]],"-",MUEBLES25[[#This Row],[No. Con]],"-",MUEBLES25[[#This Row],[No. CONSECUTIVO  del inventario]])</f>
        <v>541-01-48-322-005-0011</v>
      </c>
      <c r="B16" s="4">
        <v>541</v>
      </c>
      <c r="C16" s="59" t="s">
        <v>604</v>
      </c>
      <c r="D16" s="59" t="s">
        <v>7800</v>
      </c>
      <c r="E16" s="4" t="s">
        <v>4060</v>
      </c>
      <c r="F16" s="6" t="str">
        <f>VLOOKUP(MUEBLES25[[#This Row],[Núm. Del edificio ]],EDIFICIOS[],2,FALSE)</f>
        <v>PALACIO MUNICIPAL</v>
      </c>
      <c r="G16" s="6" t="str">
        <f>VLOOKUP(MUEBLES25[[#This Row],[Núm. Del edificio ]],EDIFICIOS[],3,FALSE)</f>
        <v>PALACIO MUNICIPAL, S/N, COLONIA CENTRO</v>
      </c>
      <c r="H16" s="3" t="s">
        <v>4293</v>
      </c>
      <c r="I16" s="4" t="str">
        <f>VLOOKUP(MUEBLES25[[#This Row],[Núm. Del área ]],AREAS[],2,FALSE)</f>
        <v>SISTEMA MUNICIPAL PARA EL DESARROLLO INTEGRAL DE LA FAMILIA</v>
      </c>
      <c r="J16" s="3" t="str">
        <f>VLOOKUP(MUEBLES25[[#This Row],[Núm. Del área ]],AREAS[],5,FALSE)</f>
        <v>C. BELEN GONZÁLEZ BARRERA</v>
      </c>
      <c r="K16" s="3">
        <v>119</v>
      </c>
      <c r="L16" s="4" t="str">
        <f>VLOOKUP(MUEBLES25[[#This Row],[Núm. De nomina]],PERSONAL[],2,FALSE)</f>
        <v>C. BELEN GONZÁLEZ BARRERA</v>
      </c>
      <c r="M16" s="4" t="str">
        <f>VLOOKUP(MUEBLES25[[#This Row],[Núm. De nomina]],PERSONAL[],3,FALSE)</f>
        <v xml:space="preserve">TITULAR </v>
      </c>
      <c r="N16" s="4" t="s">
        <v>5926</v>
      </c>
      <c r="O16" s="3" t="s">
        <v>4696</v>
      </c>
      <c r="P16" s="733" t="str">
        <f>VLOOKUP(MUEBLES25[[#This Row],[No. ]],BIENES[],2,FALSE)</f>
        <v xml:space="preserve">CAMIONETA </v>
      </c>
      <c r="Q16" s="58" t="s">
        <v>1735</v>
      </c>
      <c r="R16" s="730" t="s">
        <v>4956</v>
      </c>
      <c r="S16" s="57" t="s">
        <v>313</v>
      </c>
      <c r="T16" s="57">
        <v>2007</v>
      </c>
      <c r="U16" s="58" t="s">
        <v>598</v>
      </c>
      <c r="V16" s="59" t="s">
        <v>40</v>
      </c>
      <c r="W16" s="64">
        <v>39933</v>
      </c>
      <c r="X16" s="60">
        <v>141500</v>
      </c>
      <c r="Y16" s="60">
        <v>0</v>
      </c>
      <c r="Z16" s="447">
        <v>141500</v>
      </c>
      <c r="AA16" s="445" t="s">
        <v>26</v>
      </c>
      <c r="AB16" s="446"/>
    </row>
    <row r="17" spans="1:28" ht="89.25" x14ac:dyDescent="0.25">
      <c r="A17" s="732" t="str">
        <f>CONCATENATE(MUEBLES25[[#This Row],[CODIGO DE LA PARTIDA ESPECIFICA ]],"-",MUEBLES25[[#This Row],[Núm. Del edificio ]],"-",MUEBLES25[[#This Row],[Núm. Del área ]],"-",MUEBLES25[[#This Row],[No. ]],"-",MUEBLES25[[#This Row],[No. Con]],"-",MUEBLES25[[#This Row],[No. CONSECUTIVO  del inventario]])</f>
        <v>541-01-48-317-001 -0012</v>
      </c>
      <c r="B17" s="4">
        <v>541</v>
      </c>
      <c r="C17" s="59" t="s">
        <v>604</v>
      </c>
      <c r="D17" s="59" t="s">
        <v>7801</v>
      </c>
      <c r="E17" s="4" t="s">
        <v>4060</v>
      </c>
      <c r="F17" s="6" t="str">
        <f>VLOOKUP(MUEBLES25[[#This Row],[Núm. Del edificio ]],EDIFICIOS[],2,FALSE)</f>
        <v>PALACIO MUNICIPAL</v>
      </c>
      <c r="G17" s="6" t="str">
        <f>VLOOKUP(MUEBLES25[[#This Row],[Núm. Del edificio ]],EDIFICIOS[],3,FALSE)</f>
        <v>PALACIO MUNICIPAL, S/N, COLONIA CENTRO</v>
      </c>
      <c r="H17" s="3" t="s">
        <v>4293</v>
      </c>
      <c r="I17" s="4" t="str">
        <f>VLOOKUP(MUEBLES25[[#This Row],[Núm. Del área ]],AREAS[],2,FALSE)</f>
        <v>SISTEMA MUNICIPAL PARA EL DESARROLLO INTEGRAL DE LA FAMILIA</v>
      </c>
      <c r="J17" s="3" t="str">
        <f>VLOOKUP(MUEBLES25[[#This Row],[Núm. Del área ]],AREAS[],5,FALSE)</f>
        <v>C. BELEN GONZÁLEZ BARRERA</v>
      </c>
      <c r="K17" s="3">
        <v>119</v>
      </c>
      <c r="L17" s="4" t="str">
        <f>VLOOKUP(MUEBLES25[[#This Row],[Núm. De nomina]],PERSONAL[],2,FALSE)</f>
        <v>C. BELEN GONZÁLEZ BARRERA</v>
      </c>
      <c r="M17" s="4" t="str">
        <f>VLOOKUP(MUEBLES25[[#This Row],[Núm. De nomina]],PERSONAL[],3,FALSE)</f>
        <v xml:space="preserve">TITULAR </v>
      </c>
      <c r="N17" s="4" t="s">
        <v>5921</v>
      </c>
      <c r="O17" s="3" t="s">
        <v>5940</v>
      </c>
      <c r="P17" s="733" t="str">
        <f>VLOOKUP(MUEBLES25[[#This Row],[No. ]],BIENES[],2,FALSE)</f>
        <v xml:space="preserve">AMBULANCIA </v>
      </c>
      <c r="Q17" s="58" t="s">
        <v>3409</v>
      </c>
      <c r="R17" s="730" t="s">
        <v>4951</v>
      </c>
      <c r="S17" s="57" t="s">
        <v>400</v>
      </c>
      <c r="T17" s="57">
        <v>2020</v>
      </c>
      <c r="U17" s="59" t="s">
        <v>401</v>
      </c>
      <c r="V17" s="59" t="s">
        <v>402</v>
      </c>
      <c r="W17" s="64">
        <v>43830</v>
      </c>
      <c r="X17" s="60">
        <v>540500</v>
      </c>
      <c r="Y17" s="60">
        <v>0</v>
      </c>
      <c r="Z17" s="447">
        <v>540500</v>
      </c>
      <c r="AA17" s="445" t="s">
        <v>33</v>
      </c>
      <c r="AB17" s="446"/>
    </row>
    <row r="18" spans="1:28" ht="89.25" x14ac:dyDescent="0.25">
      <c r="A18" s="732" t="str">
        <f>CONCATENATE(MUEBLES25[[#This Row],[CODIGO DE LA PARTIDA ESPECIFICA ]],"-",MUEBLES25[[#This Row],[Núm. Del edificio ]],"-",MUEBLES25[[#This Row],[Núm. Del área ]],"-",MUEBLES25[[#This Row],[No. ]],"-",MUEBLES25[[#This Row],[No. Con]],"-",MUEBLES25[[#This Row],[No. CONSECUTIVO  del inventario]])</f>
        <v>541-04-46-317-002-0013</v>
      </c>
      <c r="B18" s="4">
        <v>541</v>
      </c>
      <c r="C18" s="59" t="s">
        <v>604</v>
      </c>
      <c r="D18" s="59" t="s">
        <v>7494</v>
      </c>
      <c r="E18" s="4" t="s">
        <v>2074</v>
      </c>
      <c r="F18" s="6" t="str">
        <f>VLOOKUP(MUEBLES25[[#This Row],[Núm. Del edificio ]],EDIFICIOS[],2,FALSE)</f>
        <v xml:space="preserve">PROTECCION CIVIL </v>
      </c>
      <c r="G18" s="6" t="str">
        <f>VLOOKUP(MUEBLES25[[#This Row],[Núm. Del edificio ]],EDIFICIOS[],3,FALSE)</f>
        <v>AV. REFORMA S/N, SECCIÓN NORTE, MANZANA 2, SANTIAGO DE ANAYA, HIDALGO</v>
      </c>
      <c r="H18" s="3" t="s">
        <v>4291</v>
      </c>
      <c r="I18" s="4" t="str">
        <f>VLOOKUP(MUEBLES25[[#This Row],[Núm. Del área ]],AREAS[],2,FALSE)</f>
        <v>PROTECCIÓN CÍVIL, BOMBEROS Y GESTIÓN DE RIESGOS</v>
      </c>
      <c r="J18" s="3" t="str">
        <f>VLOOKUP(MUEBLES25[[#This Row],[Núm. Del área ]],AREAS[],5,FALSE)</f>
        <v>CMDTE. JOSÉ JUAN GARCÍA CORTES</v>
      </c>
      <c r="K18" s="3" t="s">
        <v>4062</v>
      </c>
      <c r="L18" s="4" t="str">
        <f>VLOOKUP(MUEBLES25[[#This Row],[Núm. De nomina]],PERSONAL[],2,FALSE)</f>
        <v>CMDTE. JOSÉ JUAN GARCÍA CORTES</v>
      </c>
      <c r="M18" s="4" t="str">
        <f>VLOOKUP(MUEBLES25[[#This Row],[Núm. De nomina]],PERSONAL[],3,FALSE)</f>
        <v>TITULAR</v>
      </c>
      <c r="N18" s="4" t="s">
        <v>5921</v>
      </c>
      <c r="O18" s="3" t="s">
        <v>4693</v>
      </c>
      <c r="P18" s="733" t="str">
        <f>VLOOKUP(MUEBLES25[[#This Row],[No. ]],BIENES[],2,FALSE)</f>
        <v xml:space="preserve">AMBULANCIA </v>
      </c>
      <c r="Q18" s="58" t="s">
        <v>3817</v>
      </c>
      <c r="R18" s="730" t="s">
        <v>4957</v>
      </c>
      <c r="S18" s="57" t="s">
        <v>594</v>
      </c>
      <c r="T18" s="57">
        <v>2014</v>
      </c>
      <c r="U18" s="59" t="s">
        <v>930</v>
      </c>
      <c r="V18" s="59" t="s">
        <v>188</v>
      </c>
      <c r="W18" s="64">
        <v>42613</v>
      </c>
      <c r="X18" s="60" t="s">
        <v>188</v>
      </c>
      <c r="Y18" s="60">
        <v>0</v>
      </c>
      <c r="Z18" s="447" t="s">
        <v>188</v>
      </c>
      <c r="AA18" s="445" t="s">
        <v>26</v>
      </c>
      <c r="AB18" s="446"/>
    </row>
    <row r="19" spans="1:28" ht="54" x14ac:dyDescent="0.25">
      <c r="A19" s="732" t="str">
        <f>CONCATENATE(MUEBLES25[[#This Row],[CODIGO DE LA PARTIDA ESPECIFICA ]],"-",MUEBLES25[[#This Row],[Núm. Del edificio ]],"-",MUEBLES25[[#This Row],[Núm. Del área ]],"-",MUEBLES25[[#This Row],[No. ]],"-",MUEBLES25[[#This Row],[No. Con]],"-",MUEBLES25[[#This Row],[No. CONSECUTIVO  del inventario]])</f>
        <v>541-01-14-322-006-0014</v>
      </c>
      <c r="B19" s="4">
        <v>541</v>
      </c>
      <c r="C19" s="59" t="s">
        <v>604</v>
      </c>
      <c r="D19" s="59" t="s">
        <v>7802</v>
      </c>
      <c r="E19" s="4" t="s">
        <v>4060</v>
      </c>
      <c r="F19" s="6" t="str">
        <f>VLOOKUP(MUEBLES25[[#This Row],[Núm. Del edificio ]],EDIFICIOS[],2,FALSE)</f>
        <v>PALACIO MUNICIPAL</v>
      </c>
      <c r="G19" s="6" t="str">
        <f>VLOOKUP(MUEBLES25[[#This Row],[Núm. Del edificio ]],EDIFICIOS[],3,FALSE)</f>
        <v>PALACIO MUNICIPAL, S/N, COLONIA CENTRO</v>
      </c>
      <c r="H19" s="3" t="s">
        <v>4259</v>
      </c>
      <c r="I19" s="4" t="str">
        <f>VLOOKUP(MUEBLES25[[#This Row],[Núm. Del área ]],AREAS[],2,FALSE)</f>
        <v>ADMINISTRACIÓN MUNICIPAL</v>
      </c>
      <c r="J19" s="3" t="str">
        <f>VLOOKUP(MUEBLES25[[#This Row],[Núm. Del área ]],AREAS[],5,FALSE)</f>
        <v>C. DAVID PÉREZ ALONSO</v>
      </c>
      <c r="K19" s="3">
        <v>151</v>
      </c>
      <c r="L19" s="4" t="str">
        <f>VLOOKUP(MUEBLES25[[#This Row],[Núm. De nomina]],PERSONAL[],2,FALSE)</f>
        <v>C. DAVID PÉREZ ALONSO</v>
      </c>
      <c r="M19" s="4" t="str">
        <f>VLOOKUP(MUEBLES25[[#This Row],[Núm. De nomina]],PERSONAL[],3,FALSE)</f>
        <v xml:space="preserve">TITULAR </v>
      </c>
      <c r="N19" s="4" t="s">
        <v>5926</v>
      </c>
      <c r="O19" s="3" t="s">
        <v>4697</v>
      </c>
      <c r="P19" s="733" t="str">
        <f>VLOOKUP(MUEBLES25[[#This Row],[No. ]],BIENES[],2,FALSE)</f>
        <v xml:space="preserve">CAMIONETA </v>
      </c>
      <c r="Q19" s="58" t="s">
        <v>876</v>
      </c>
      <c r="R19" s="730" t="s">
        <v>4958</v>
      </c>
      <c r="S19" s="57" t="s">
        <v>151</v>
      </c>
      <c r="T19" s="57">
        <v>2006</v>
      </c>
      <c r="U19" s="58" t="s">
        <v>600</v>
      </c>
      <c r="V19" s="59" t="s">
        <v>40</v>
      </c>
      <c r="W19" s="64">
        <v>39055</v>
      </c>
      <c r="X19" s="60">
        <v>0</v>
      </c>
      <c r="Y19" s="60">
        <v>0</v>
      </c>
      <c r="Z19" s="447">
        <v>0</v>
      </c>
      <c r="AA19" s="445" t="s">
        <v>26</v>
      </c>
      <c r="AB19" s="446"/>
    </row>
    <row r="20" spans="1:28" s="275" customFormat="1" ht="89.25" x14ac:dyDescent="0.25">
      <c r="A20" s="735" t="str">
        <f>CONCATENATE(MUEBLES25[[#This Row],[CODIGO DE LA PARTIDA ESPECIFICA ]],"-",MUEBLES25[[#This Row],[Núm. Del edificio ]],"-",MUEBLES25[[#This Row],[Núm. Del área ]],"-",MUEBLES25[[#This Row],[No. ]],"-",MUEBLES25[[#This Row],[No. Con]],"-",MUEBLES25[[#This Row],[No. CONSECUTIVO  del inventario]])</f>
        <v>541-04-46-322-007-0015</v>
      </c>
      <c r="B20" s="4">
        <v>541</v>
      </c>
      <c r="C20" s="59" t="s">
        <v>604</v>
      </c>
      <c r="D20" s="59" t="s">
        <v>7513</v>
      </c>
      <c r="E20" s="4" t="s">
        <v>2074</v>
      </c>
      <c r="F20" s="6" t="str">
        <f>VLOOKUP(MUEBLES25[[#This Row],[Núm. Del edificio ]],EDIFICIOS[],2,FALSE)</f>
        <v xml:space="preserve">PROTECCION CIVIL </v>
      </c>
      <c r="G20" s="6" t="str">
        <f>VLOOKUP(MUEBLES25[[#This Row],[Núm. Del edificio ]],EDIFICIOS[],3,FALSE)</f>
        <v>AV. REFORMA S/N, SECCIÓN NORTE, MANZANA 2, SANTIAGO DE ANAYA, HIDALGO</v>
      </c>
      <c r="H20" s="3" t="s">
        <v>4291</v>
      </c>
      <c r="I20" s="4" t="str">
        <f>VLOOKUP(MUEBLES25[[#This Row],[Núm. Del área ]],AREAS[],2,FALSE)</f>
        <v>PROTECCIÓN CÍVIL, BOMBEROS Y GESTIÓN DE RIESGOS</v>
      </c>
      <c r="J20" s="3" t="str">
        <f>VLOOKUP(MUEBLES25[[#This Row],[Núm. Del área ]],AREAS[],5,FALSE)</f>
        <v>CMDTE. JOSÉ JUAN GARCÍA CORTES</v>
      </c>
      <c r="K20" s="3" t="s">
        <v>4062</v>
      </c>
      <c r="L20" s="4" t="str">
        <f>VLOOKUP(MUEBLES25[[#This Row],[Núm. De nomina]],PERSONAL[],2,FALSE)</f>
        <v>CMDTE. JOSÉ JUAN GARCÍA CORTES</v>
      </c>
      <c r="M20" s="4" t="str">
        <f>VLOOKUP(MUEBLES25[[#This Row],[Núm. De nomina]],PERSONAL[],3,FALSE)</f>
        <v>TITULAR</v>
      </c>
      <c r="N20" s="4" t="s">
        <v>5926</v>
      </c>
      <c r="O20" s="3" t="s">
        <v>4698</v>
      </c>
      <c r="P20" s="733" t="str">
        <f>VLOOKUP(MUEBLES25[[#This Row],[No. ]],BIENES[],2,FALSE)</f>
        <v xml:space="preserve">CAMIONETA </v>
      </c>
      <c r="Q20" s="58" t="s">
        <v>6142</v>
      </c>
      <c r="R20" s="730" t="s">
        <v>4959</v>
      </c>
      <c r="S20" s="57" t="s">
        <v>151</v>
      </c>
      <c r="T20" s="57">
        <v>2008</v>
      </c>
      <c r="U20" s="58" t="s">
        <v>601</v>
      </c>
      <c r="V20" s="59" t="s">
        <v>40</v>
      </c>
      <c r="W20" s="64">
        <v>39454</v>
      </c>
      <c r="X20" s="60">
        <v>0</v>
      </c>
      <c r="Y20" s="60">
        <v>0</v>
      </c>
      <c r="Z20" s="447">
        <v>0</v>
      </c>
      <c r="AA20" s="445" t="s">
        <v>26</v>
      </c>
      <c r="AB20" s="446"/>
    </row>
    <row r="21" spans="1:28" ht="89.25" x14ac:dyDescent="0.25">
      <c r="A21" s="732" t="str">
        <f>CONCATENATE(MUEBLES25[[#This Row],[CODIGO DE LA PARTIDA ESPECIFICA ]],"-",MUEBLES25[[#This Row],[Núm. Del edificio ]],"-",MUEBLES25[[#This Row],[Núm. Del área ]],"-",MUEBLES25[[#This Row],[No. ]],"-",MUEBLES25[[#This Row],[No. Con]],"-",MUEBLES25[[#This Row],[No. CONSECUTIVO  del inventario]])</f>
        <v>541-04-46-317-003-0016</v>
      </c>
      <c r="B21" s="4">
        <v>541</v>
      </c>
      <c r="C21" s="59" t="s">
        <v>604</v>
      </c>
      <c r="D21" s="59" t="s">
        <v>7803</v>
      </c>
      <c r="E21" s="4" t="s">
        <v>2074</v>
      </c>
      <c r="F21" s="6" t="str">
        <f>VLOOKUP(MUEBLES25[[#This Row],[Núm. Del edificio ]],EDIFICIOS[],2,FALSE)</f>
        <v xml:space="preserve">PROTECCION CIVIL </v>
      </c>
      <c r="G21" s="6" t="str">
        <f>VLOOKUP(MUEBLES25[[#This Row],[Núm. Del edificio ]],EDIFICIOS[],3,FALSE)</f>
        <v>AV. REFORMA S/N, SECCIÓN NORTE, MANZANA 2, SANTIAGO DE ANAYA, HIDALGO</v>
      </c>
      <c r="H21" s="3" t="s">
        <v>4291</v>
      </c>
      <c r="I21" s="4" t="str">
        <f>VLOOKUP(MUEBLES25[[#This Row],[Núm. Del área ]],AREAS[],2,FALSE)</f>
        <v>PROTECCIÓN CÍVIL, BOMBEROS Y GESTIÓN DE RIESGOS</v>
      </c>
      <c r="J21" s="3" t="str">
        <f>VLOOKUP(MUEBLES25[[#This Row],[Núm. Del área ]],AREAS[],5,FALSE)</f>
        <v>CMDTE. JOSÉ JUAN GARCÍA CORTES</v>
      </c>
      <c r="K21" s="3" t="s">
        <v>4062</v>
      </c>
      <c r="L21" s="4" t="str">
        <f>VLOOKUP(MUEBLES25[[#This Row],[Núm. De nomina]],PERSONAL[],2,FALSE)</f>
        <v>CMDTE. JOSÉ JUAN GARCÍA CORTES</v>
      </c>
      <c r="M21" s="4" t="str">
        <f>VLOOKUP(MUEBLES25[[#This Row],[Núm. De nomina]],PERSONAL[],3,FALSE)</f>
        <v>TITULAR</v>
      </c>
      <c r="N21" s="4" t="s">
        <v>5921</v>
      </c>
      <c r="O21" s="3" t="s">
        <v>4694</v>
      </c>
      <c r="P21" s="733" t="str">
        <f>VLOOKUP(MUEBLES25[[#This Row],[No. ]],BIENES[],2,FALSE)</f>
        <v xml:space="preserve">AMBULANCIA </v>
      </c>
      <c r="Q21" s="58" t="s">
        <v>3818</v>
      </c>
      <c r="R21" s="730" t="s">
        <v>4960</v>
      </c>
      <c r="S21" s="57" t="s">
        <v>590</v>
      </c>
      <c r="T21" s="57">
        <v>2009</v>
      </c>
      <c r="U21" s="58" t="s">
        <v>929</v>
      </c>
      <c r="V21" s="59" t="s">
        <v>40</v>
      </c>
      <c r="W21" s="64">
        <v>42613</v>
      </c>
      <c r="X21" s="60">
        <v>0</v>
      </c>
      <c r="Y21" s="60">
        <v>0</v>
      </c>
      <c r="Z21" s="447">
        <v>0</v>
      </c>
      <c r="AA21" s="445" t="s">
        <v>26</v>
      </c>
      <c r="AB21" s="446"/>
    </row>
    <row r="22" spans="1:28" ht="89.25" x14ac:dyDescent="0.25">
      <c r="A22" s="732" t="str">
        <f>CONCATENATE(MUEBLES25[[#This Row],[CODIGO DE LA PARTIDA ESPECIFICA ]],"-",MUEBLES25[[#This Row],[Núm. Del edificio ]],"-",MUEBLES25[[#This Row],[Núm. Del área ]],"-",MUEBLES25[[#This Row],[No. ]],"-",MUEBLES25[[#This Row],[No. Con]],"-",MUEBLES25[[#This Row],[No. CONSECUTIVO  del inventario]])</f>
        <v>541-04-46-324-002-0017</v>
      </c>
      <c r="B22" s="4">
        <v>541</v>
      </c>
      <c r="C22" s="59" t="s">
        <v>604</v>
      </c>
      <c r="D22" s="59" t="s">
        <v>7804</v>
      </c>
      <c r="E22" s="4" t="s">
        <v>2074</v>
      </c>
      <c r="F22" s="6" t="str">
        <f>VLOOKUP(MUEBLES25[[#This Row],[Núm. Del edificio ]],EDIFICIOS[],2,FALSE)</f>
        <v xml:space="preserve">PROTECCION CIVIL </v>
      </c>
      <c r="G22" s="6" t="str">
        <f>VLOOKUP(MUEBLES25[[#This Row],[Núm. Del edificio ]],EDIFICIOS[],3,FALSE)</f>
        <v>AV. REFORMA S/N, SECCIÓN NORTE, MANZANA 2, SANTIAGO DE ANAYA, HIDALGO</v>
      </c>
      <c r="H22" s="3" t="s">
        <v>4291</v>
      </c>
      <c r="I22" s="4" t="str">
        <f>VLOOKUP(MUEBLES25[[#This Row],[Núm. Del área ]],AREAS[],2,FALSE)</f>
        <v>PROTECCIÓN CÍVIL, BOMBEROS Y GESTIÓN DE RIESGOS</v>
      </c>
      <c r="J22" s="3" t="str">
        <f>VLOOKUP(MUEBLES25[[#This Row],[Núm. Del área ]],AREAS[],5,FALSE)</f>
        <v>CMDTE. JOSÉ JUAN GARCÍA CORTES</v>
      </c>
      <c r="K22" s="3" t="s">
        <v>4062</v>
      </c>
      <c r="L22" s="4" t="str">
        <f>VLOOKUP(MUEBLES25[[#This Row],[Núm. De nomina]],PERSONAL[],2,FALSE)</f>
        <v>CMDTE. JOSÉ JUAN GARCÍA CORTES</v>
      </c>
      <c r="M22" s="4" t="str">
        <f>VLOOKUP(MUEBLES25[[#This Row],[Núm. De nomina]],PERSONAL[],3,FALSE)</f>
        <v>TITULAR</v>
      </c>
      <c r="N22" s="4" t="s">
        <v>5928</v>
      </c>
      <c r="O22" s="3" t="s">
        <v>4693</v>
      </c>
      <c r="P22" s="733" t="str">
        <f>VLOOKUP(MUEBLES25[[#This Row],[No. ]],BIENES[],2,FALSE)</f>
        <v xml:space="preserve">VEHICULO </v>
      </c>
      <c r="Q22" s="58" t="s">
        <v>1209</v>
      </c>
      <c r="R22" s="730" t="s">
        <v>4961</v>
      </c>
      <c r="S22" s="57" t="s">
        <v>1210</v>
      </c>
      <c r="T22" s="57">
        <v>2016</v>
      </c>
      <c r="U22" s="59" t="s">
        <v>1211</v>
      </c>
      <c r="V22" s="59" t="s">
        <v>1212</v>
      </c>
      <c r="W22" s="64">
        <v>44159</v>
      </c>
      <c r="X22" s="60">
        <v>269999</v>
      </c>
      <c r="Y22" s="60">
        <v>0</v>
      </c>
      <c r="Z22" s="447">
        <v>269999</v>
      </c>
      <c r="AA22" s="445" t="s">
        <v>26</v>
      </c>
      <c r="AB22" s="446"/>
    </row>
    <row r="23" spans="1:28" ht="54" x14ac:dyDescent="0.25">
      <c r="A23" s="732" t="str">
        <f>CONCATENATE(MUEBLES25[[#This Row],[CODIGO DE LA PARTIDA ESPECIFICA ]],"-",MUEBLES25[[#This Row],[Núm. Del edificio ]],"-",MUEBLES25[[#This Row],[Núm. Del área ]],"-",MUEBLES25[[#This Row],[No. ]],"-",MUEBLES25[[#This Row],[No. Con]],"-",MUEBLES25[[#This Row],[No. CONSECUTIVO  del inventario]])</f>
        <v>541-01-44-317-004-0018</v>
      </c>
      <c r="B23" s="4">
        <v>541</v>
      </c>
      <c r="C23" s="59" t="s">
        <v>604</v>
      </c>
      <c r="D23" s="59" t="s">
        <v>7805</v>
      </c>
      <c r="E23" s="4" t="s">
        <v>4060</v>
      </c>
      <c r="F23" s="6" t="str">
        <f>VLOOKUP(MUEBLES25[[#This Row],[Núm. Del edificio ]],EDIFICIOS[],2,FALSE)</f>
        <v>PALACIO MUNICIPAL</v>
      </c>
      <c r="G23" s="6" t="str">
        <f>VLOOKUP(MUEBLES25[[#This Row],[Núm. Del edificio ]],EDIFICIOS[],3,FALSE)</f>
        <v>PALACIO MUNICIPAL, S/N, COLONIA CENTRO</v>
      </c>
      <c r="H23" s="3" t="s">
        <v>4289</v>
      </c>
      <c r="I23" s="4" t="str">
        <f>VLOOKUP(MUEBLES25[[#This Row],[Núm. Del área ]],AREAS[],2,FALSE)</f>
        <v>SEGURIDAD PÚBLICA Y TRÁNSITO MUNICIPAL</v>
      </c>
      <c r="J23" s="3" t="str">
        <f>VLOOKUP(MUEBLES25[[#This Row],[Núm. Del área ]],AREAS[],5,FALSE)</f>
        <v>LIC. MIGUEL ÁNGEL ALDANA  CANO</v>
      </c>
      <c r="K23" s="3" t="s">
        <v>4060</v>
      </c>
      <c r="L23" s="4" t="str">
        <f>VLOOKUP(MUEBLES25[[#This Row],[Núm. De nomina]],PERSONAL[],2,FALSE)</f>
        <v>LIC. MIGUEL ÁNGEL ALDANA  CANO</v>
      </c>
      <c r="M23" s="4" t="str">
        <f>VLOOKUP(MUEBLES25[[#This Row],[Núm. De nomina]],PERSONAL[],3,FALSE)</f>
        <v xml:space="preserve">TITULAR </v>
      </c>
      <c r="N23" s="4" t="s">
        <v>5921</v>
      </c>
      <c r="O23" s="3" t="s">
        <v>4695</v>
      </c>
      <c r="P23" s="733" t="str">
        <f>VLOOKUP(MUEBLES25[[#This Row],[No. ]],BIENES[],2,FALSE)</f>
        <v xml:space="preserve">AMBULANCIA </v>
      </c>
      <c r="Q23" s="58" t="s">
        <v>3693</v>
      </c>
      <c r="R23" s="730" t="s">
        <v>4962</v>
      </c>
      <c r="S23" s="57" t="s">
        <v>590</v>
      </c>
      <c r="T23" s="57">
        <v>2015</v>
      </c>
      <c r="U23" s="58" t="s">
        <v>597</v>
      </c>
      <c r="V23" s="59" t="s">
        <v>40</v>
      </c>
      <c r="W23" s="64">
        <v>43713</v>
      </c>
      <c r="X23" s="60">
        <v>700000</v>
      </c>
      <c r="Y23" s="60">
        <v>0</v>
      </c>
      <c r="Z23" s="447">
        <v>700000</v>
      </c>
      <c r="AA23" s="445" t="s">
        <v>26</v>
      </c>
      <c r="AB23" s="446"/>
    </row>
    <row r="24" spans="1:28" ht="54" x14ac:dyDescent="0.25">
      <c r="A24" s="732" t="str">
        <f>CONCATENATE(MUEBLES25[[#This Row],[CODIGO DE LA PARTIDA ESPECIFICA ]],"-",MUEBLES25[[#This Row],[Núm. Del edificio ]],"-",MUEBLES25[[#This Row],[Núm. Del área ]],"-",MUEBLES25[[#This Row],[No. ]],"-",MUEBLES25[[#This Row],[No. Con]],"-",MUEBLES25[[#This Row],[No. CONSECUTIVO  del inventario]])</f>
        <v>541-01-44-322-008-0019</v>
      </c>
      <c r="B24" s="4">
        <v>541</v>
      </c>
      <c r="C24" s="59" t="s">
        <v>604</v>
      </c>
      <c r="D24" s="59" t="s">
        <v>7806</v>
      </c>
      <c r="E24" s="4" t="s">
        <v>4060</v>
      </c>
      <c r="F24" s="6" t="str">
        <f>VLOOKUP(MUEBLES25[[#This Row],[Núm. Del edificio ]],EDIFICIOS[],2,FALSE)</f>
        <v>PALACIO MUNICIPAL</v>
      </c>
      <c r="G24" s="6" t="str">
        <f>VLOOKUP(MUEBLES25[[#This Row],[Núm. Del edificio ]],EDIFICIOS[],3,FALSE)</f>
        <v>PALACIO MUNICIPAL, S/N, COLONIA CENTRO</v>
      </c>
      <c r="H24" s="3" t="s">
        <v>4289</v>
      </c>
      <c r="I24" s="4" t="str">
        <f>VLOOKUP(MUEBLES25[[#This Row],[Núm. Del área ]],AREAS[],2,FALSE)</f>
        <v>SEGURIDAD PÚBLICA Y TRÁNSITO MUNICIPAL</v>
      </c>
      <c r="J24" s="3" t="str">
        <f>VLOOKUP(MUEBLES25[[#This Row],[Núm. Del área ]],AREAS[],5,FALSE)</f>
        <v>LIC. MIGUEL ÁNGEL ALDANA  CANO</v>
      </c>
      <c r="K24" s="3" t="s">
        <v>4060</v>
      </c>
      <c r="L24" s="4" t="str">
        <f>VLOOKUP(MUEBLES25[[#This Row],[Núm. De nomina]],PERSONAL[],2,FALSE)</f>
        <v>LIC. MIGUEL ÁNGEL ALDANA  CANO</v>
      </c>
      <c r="M24" s="4" t="str">
        <f>VLOOKUP(MUEBLES25[[#This Row],[Núm. De nomina]],PERSONAL[],3,FALSE)</f>
        <v xml:space="preserve">TITULAR </v>
      </c>
      <c r="N24" s="4" t="s">
        <v>5926</v>
      </c>
      <c r="O24" s="3" t="s">
        <v>4699</v>
      </c>
      <c r="P24" s="733" t="str">
        <f>VLOOKUP(MUEBLES25[[#This Row],[No. ]],BIENES[],2,FALSE)</f>
        <v xml:space="preserve">CAMIONETA </v>
      </c>
      <c r="Q24" s="58" t="s">
        <v>3691</v>
      </c>
      <c r="R24" s="730" t="s">
        <v>4963</v>
      </c>
      <c r="S24" s="57" t="s">
        <v>151</v>
      </c>
      <c r="T24" s="57">
        <v>2016</v>
      </c>
      <c r="U24" s="58" t="s">
        <v>602</v>
      </c>
      <c r="V24" s="59" t="s">
        <v>188</v>
      </c>
      <c r="W24" s="64">
        <v>43138</v>
      </c>
      <c r="X24" s="60" t="s">
        <v>188</v>
      </c>
      <c r="Y24" s="60">
        <v>0</v>
      </c>
      <c r="Z24" s="447" t="s">
        <v>188</v>
      </c>
      <c r="AA24" s="445" t="s">
        <v>33</v>
      </c>
      <c r="AB24" s="446"/>
    </row>
    <row r="25" spans="1:28" ht="54" x14ac:dyDescent="0.25">
      <c r="A25" s="732" t="str">
        <f>CONCATENATE(MUEBLES25[[#This Row],[CODIGO DE LA PARTIDA ESPECIFICA ]],"-",MUEBLES25[[#This Row],[Núm. Del edificio ]],"-",MUEBLES25[[#This Row],[Núm. Del área ]],"-",MUEBLES25[[#This Row],[No. ]],"-",MUEBLES25[[#This Row],[No. Con]],"-",MUEBLES25[[#This Row],[No. CONSECUTIVO  del inventario]])</f>
        <v>541-01-44-322-009-0020</v>
      </c>
      <c r="B25" s="4">
        <v>541</v>
      </c>
      <c r="C25" s="59" t="s">
        <v>604</v>
      </c>
      <c r="D25" s="59" t="s">
        <v>7807</v>
      </c>
      <c r="E25" s="4" t="s">
        <v>4060</v>
      </c>
      <c r="F25" s="6" t="str">
        <f>VLOOKUP(MUEBLES25[[#This Row],[Núm. Del edificio ]],EDIFICIOS[],2,FALSE)</f>
        <v>PALACIO MUNICIPAL</v>
      </c>
      <c r="G25" s="6" t="str">
        <f>VLOOKUP(MUEBLES25[[#This Row],[Núm. Del edificio ]],EDIFICIOS[],3,FALSE)</f>
        <v>PALACIO MUNICIPAL, S/N, COLONIA CENTRO</v>
      </c>
      <c r="H25" s="3" t="s">
        <v>4289</v>
      </c>
      <c r="I25" s="4" t="str">
        <f>VLOOKUP(MUEBLES25[[#This Row],[Núm. Del área ]],AREAS[],2,FALSE)</f>
        <v>SEGURIDAD PÚBLICA Y TRÁNSITO MUNICIPAL</v>
      </c>
      <c r="J25" s="3" t="str">
        <f>VLOOKUP(MUEBLES25[[#This Row],[Núm. Del área ]],AREAS[],5,FALSE)</f>
        <v>LIC. MIGUEL ÁNGEL ALDANA  CANO</v>
      </c>
      <c r="K25" s="3" t="s">
        <v>4060</v>
      </c>
      <c r="L25" s="4" t="str">
        <f>VLOOKUP(MUEBLES25[[#This Row],[Núm. De nomina]],PERSONAL[],2,FALSE)</f>
        <v>LIC. MIGUEL ÁNGEL ALDANA  CANO</v>
      </c>
      <c r="M25" s="4" t="str">
        <f>VLOOKUP(MUEBLES25[[#This Row],[Núm. De nomina]],PERSONAL[],3,FALSE)</f>
        <v xml:space="preserve">TITULAR </v>
      </c>
      <c r="N25" s="4" t="s">
        <v>5926</v>
      </c>
      <c r="O25" s="3" t="s">
        <v>4700</v>
      </c>
      <c r="P25" s="733" t="str">
        <f>VLOOKUP(MUEBLES25[[#This Row],[No. ]],BIENES[],2,FALSE)</f>
        <v xml:space="preserve">CAMIONETA </v>
      </c>
      <c r="Q25" s="58" t="s">
        <v>872</v>
      </c>
      <c r="R25" s="730" t="s">
        <v>4964</v>
      </c>
      <c r="S25" s="57" t="s">
        <v>151</v>
      </c>
      <c r="T25" s="57">
        <v>2013</v>
      </c>
      <c r="U25" s="5" t="s">
        <v>1282</v>
      </c>
      <c r="V25" s="59" t="s">
        <v>40</v>
      </c>
      <c r="W25" s="64">
        <v>43055</v>
      </c>
      <c r="X25" s="60">
        <v>0</v>
      </c>
      <c r="Y25" s="60">
        <v>0</v>
      </c>
      <c r="Z25" s="447">
        <v>0</v>
      </c>
      <c r="AA25" s="445" t="s">
        <v>26</v>
      </c>
      <c r="AB25" s="446"/>
    </row>
    <row r="26" spans="1:28" ht="54" x14ac:dyDescent="0.25">
      <c r="A26" s="732" t="str">
        <f>CONCATENATE(MUEBLES25[[#This Row],[CODIGO DE LA PARTIDA ESPECIFICA ]],"-",MUEBLES25[[#This Row],[Núm. Del edificio ]],"-",MUEBLES25[[#This Row],[Núm. Del área ]],"-",MUEBLES25[[#This Row],[No. ]],"-",MUEBLES25[[#This Row],[No. Con]],"-",MUEBLES25[[#This Row],[No. CONSECUTIVO  del inventario]])</f>
        <v>541-01-44-322-010-0021</v>
      </c>
      <c r="B26" s="4">
        <v>541</v>
      </c>
      <c r="C26" s="59" t="s">
        <v>604</v>
      </c>
      <c r="D26" s="59" t="s">
        <v>7808</v>
      </c>
      <c r="E26" s="4" t="s">
        <v>4060</v>
      </c>
      <c r="F26" s="6" t="str">
        <f>VLOOKUP(MUEBLES25[[#This Row],[Núm. Del edificio ]],EDIFICIOS[],2,FALSE)</f>
        <v>PALACIO MUNICIPAL</v>
      </c>
      <c r="G26" s="6" t="str">
        <f>VLOOKUP(MUEBLES25[[#This Row],[Núm. Del edificio ]],EDIFICIOS[],3,FALSE)</f>
        <v>PALACIO MUNICIPAL, S/N, COLONIA CENTRO</v>
      </c>
      <c r="H26" s="3" t="s">
        <v>4289</v>
      </c>
      <c r="I26" s="4" t="str">
        <f>VLOOKUP(MUEBLES25[[#This Row],[Núm. Del área ]],AREAS[],2,FALSE)</f>
        <v>SEGURIDAD PÚBLICA Y TRÁNSITO MUNICIPAL</v>
      </c>
      <c r="J26" s="3" t="str">
        <f>VLOOKUP(MUEBLES25[[#This Row],[Núm. Del área ]],AREAS[],5,FALSE)</f>
        <v>LIC. MIGUEL ÁNGEL ALDANA  CANO</v>
      </c>
      <c r="K26" s="3" t="s">
        <v>4060</v>
      </c>
      <c r="L26" s="4" t="str">
        <f>VLOOKUP(MUEBLES25[[#This Row],[Núm. De nomina]],PERSONAL[],2,FALSE)</f>
        <v>LIC. MIGUEL ÁNGEL ALDANA  CANO</v>
      </c>
      <c r="M26" s="4" t="str">
        <f>VLOOKUP(MUEBLES25[[#This Row],[Núm. De nomina]],PERSONAL[],3,FALSE)</f>
        <v xml:space="preserve">TITULAR </v>
      </c>
      <c r="N26" s="4" t="s">
        <v>5926</v>
      </c>
      <c r="O26" s="3" t="s">
        <v>4701</v>
      </c>
      <c r="P26" s="733" t="str">
        <f>VLOOKUP(MUEBLES25[[#This Row],[No. ]],BIENES[],2,FALSE)</f>
        <v xml:space="preserve">CAMIONETA </v>
      </c>
      <c r="Q26" s="58" t="s">
        <v>873</v>
      </c>
      <c r="R26" s="730" t="s">
        <v>4965</v>
      </c>
      <c r="S26" s="57" t="s">
        <v>151</v>
      </c>
      <c r="T26" s="57">
        <v>2013</v>
      </c>
      <c r="U26" s="5" t="s">
        <v>603</v>
      </c>
      <c r="V26" s="59" t="s">
        <v>40</v>
      </c>
      <c r="W26" s="64">
        <v>43055</v>
      </c>
      <c r="X26" s="60">
        <v>0</v>
      </c>
      <c r="Y26" s="60">
        <v>0</v>
      </c>
      <c r="Z26" s="447">
        <v>0</v>
      </c>
      <c r="AA26" s="445" t="s">
        <v>26</v>
      </c>
      <c r="AB26" s="446"/>
    </row>
    <row r="27" spans="1:28" ht="89.25" x14ac:dyDescent="0.25">
      <c r="A27" s="732" t="str">
        <f>CONCATENATE(MUEBLES25[[#This Row],[CODIGO DE LA PARTIDA ESPECIFICA ]],"-",MUEBLES25[[#This Row],[Núm. Del edificio ]],"-",MUEBLES25[[#This Row],[Núm. Del área ]],"-",MUEBLES25[[#This Row],[No. ]],"-",MUEBLES25[[#This Row],[No. Con]],"-",MUEBLES25[[#This Row],[No. CONSECUTIVO  del inventario]])</f>
        <v>541-04-46-324-003-0022</v>
      </c>
      <c r="B27" s="4">
        <v>541</v>
      </c>
      <c r="C27" s="59" t="s">
        <v>604</v>
      </c>
      <c r="D27" s="59" t="s">
        <v>7809</v>
      </c>
      <c r="E27" s="4" t="s">
        <v>2074</v>
      </c>
      <c r="F27" s="6" t="str">
        <f>VLOOKUP(MUEBLES25[[#This Row],[Núm. Del edificio ]],EDIFICIOS[],2,FALSE)</f>
        <v xml:space="preserve">PROTECCION CIVIL </v>
      </c>
      <c r="G27" s="6" t="str">
        <f>VLOOKUP(MUEBLES25[[#This Row],[Núm. Del edificio ]],EDIFICIOS[],3,FALSE)</f>
        <v>AV. REFORMA S/N, SECCIÓN NORTE, MANZANA 2, SANTIAGO DE ANAYA, HIDALGO</v>
      </c>
      <c r="H27" s="3" t="s">
        <v>4291</v>
      </c>
      <c r="I27" s="4" t="str">
        <f>VLOOKUP(MUEBLES25[[#This Row],[Núm. Del área ]],AREAS[],2,FALSE)</f>
        <v>PROTECCIÓN CÍVIL, BOMBEROS Y GESTIÓN DE RIESGOS</v>
      </c>
      <c r="J27" s="3" t="str">
        <f>VLOOKUP(MUEBLES25[[#This Row],[Núm. Del área ]],AREAS[],5,FALSE)</f>
        <v>CMDTE. JOSÉ JUAN GARCÍA CORTES</v>
      </c>
      <c r="K27" s="3" t="s">
        <v>4062</v>
      </c>
      <c r="L27" s="4" t="str">
        <f>VLOOKUP(MUEBLES25[[#This Row],[Núm. De nomina]],PERSONAL[],2,FALSE)</f>
        <v>CMDTE. JOSÉ JUAN GARCÍA CORTES</v>
      </c>
      <c r="M27" s="4" t="str">
        <f>VLOOKUP(MUEBLES25[[#This Row],[Núm. De nomina]],PERSONAL[],3,FALSE)</f>
        <v>TITULAR</v>
      </c>
      <c r="N27" s="4" t="s">
        <v>5928</v>
      </c>
      <c r="O27" s="3" t="s">
        <v>4694</v>
      </c>
      <c r="P27" s="733" t="str">
        <f>VLOOKUP(MUEBLES25[[#This Row],[No. ]],BIENES[],2,FALSE)</f>
        <v xml:space="preserve">VEHICULO </v>
      </c>
      <c r="Q27" s="58" t="s">
        <v>1736</v>
      </c>
      <c r="R27" s="730" t="s">
        <v>4966</v>
      </c>
      <c r="S27" s="57" t="s">
        <v>374</v>
      </c>
      <c r="T27" s="57">
        <v>1970</v>
      </c>
      <c r="U27" s="59" t="s">
        <v>375</v>
      </c>
      <c r="V27" s="59" t="s">
        <v>40</v>
      </c>
      <c r="W27" s="64">
        <v>43217</v>
      </c>
      <c r="X27" s="60">
        <v>300000</v>
      </c>
      <c r="Y27" s="60">
        <v>0</v>
      </c>
      <c r="Z27" s="447">
        <v>300000</v>
      </c>
      <c r="AA27" s="445" t="s">
        <v>26</v>
      </c>
      <c r="AB27" s="446"/>
    </row>
    <row r="28" spans="1:28" ht="54" x14ac:dyDescent="0.25">
      <c r="A28" s="732" t="str">
        <f>CONCATENATE(MUEBLES25[[#This Row],[CODIGO DE LA PARTIDA ESPECIFICA ]],"-",MUEBLES25[[#This Row],[Núm. Del edificio ]],"-",MUEBLES25[[#This Row],[Núm. Del área ]],"-",MUEBLES25[[#This Row],[No. ]],"-",MUEBLES25[[#This Row],[No. Con]],"-",MUEBLES25[[#This Row],[No. CONSECUTIVO  del inventario]])</f>
        <v>541-01-44-322-011-0023</v>
      </c>
      <c r="B28" s="4">
        <v>541</v>
      </c>
      <c r="C28" s="59" t="s">
        <v>604</v>
      </c>
      <c r="D28" s="59" t="s">
        <v>7810</v>
      </c>
      <c r="E28" s="4" t="s">
        <v>4060</v>
      </c>
      <c r="F28" s="6" t="str">
        <f>VLOOKUP(MUEBLES25[[#This Row],[Núm. Del edificio ]],EDIFICIOS[],2,FALSE)</f>
        <v>PALACIO MUNICIPAL</v>
      </c>
      <c r="G28" s="6" t="str">
        <f>VLOOKUP(MUEBLES25[[#This Row],[Núm. Del edificio ]],EDIFICIOS[],3,FALSE)</f>
        <v>PALACIO MUNICIPAL, S/N, COLONIA CENTRO</v>
      </c>
      <c r="H28" s="3" t="s">
        <v>4289</v>
      </c>
      <c r="I28" s="4" t="str">
        <f>VLOOKUP(MUEBLES25[[#This Row],[Núm. Del área ]],AREAS[],2,FALSE)</f>
        <v>SEGURIDAD PÚBLICA Y TRÁNSITO MUNICIPAL</v>
      </c>
      <c r="J28" s="3" t="str">
        <f>VLOOKUP(MUEBLES25[[#This Row],[Núm. Del área ]],AREAS[],5,FALSE)</f>
        <v>LIC. MIGUEL ÁNGEL ALDANA  CANO</v>
      </c>
      <c r="K28" s="3" t="s">
        <v>4060</v>
      </c>
      <c r="L28" s="4" t="str">
        <f>VLOOKUP(MUEBLES25[[#This Row],[Núm. De nomina]],PERSONAL[],2,FALSE)</f>
        <v>LIC. MIGUEL ÁNGEL ALDANA  CANO</v>
      </c>
      <c r="M28" s="4" t="str">
        <f>VLOOKUP(MUEBLES25[[#This Row],[Núm. De nomina]],PERSONAL[],3,FALSE)</f>
        <v xml:space="preserve">TITULAR </v>
      </c>
      <c r="N28" s="4" t="s">
        <v>5926</v>
      </c>
      <c r="O28" s="3" t="s">
        <v>4702</v>
      </c>
      <c r="P28" s="733" t="str">
        <f>VLOOKUP(MUEBLES25[[#This Row],[No. ]],BIENES[],2,FALSE)</f>
        <v xml:space="preserve">CAMIONETA </v>
      </c>
      <c r="Q28" s="58" t="s">
        <v>1718</v>
      </c>
      <c r="R28" s="730" t="s">
        <v>4967</v>
      </c>
      <c r="S28" s="57" t="s">
        <v>1720</v>
      </c>
      <c r="T28" s="57">
        <v>2017</v>
      </c>
      <c r="U28" s="59" t="s">
        <v>1719</v>
      </c>
      <c r="V28" s="137">
        <v>118</v>
      </c>
      <c r="W28" s="64">
        <v>44397</v>
      </c>
      <c r="X28" s="60">
        <v>443120</v>
      </c>
      <c r="Y28" s="60">
        <v>0</v>
      </c>
      <c r="Z28" s="447">
        <v>443120</v>
      </c>
      <c r="AA28" s="445" t="s">
        <v>33</v>
      </c>
      <c r="AB28" s="446"/>
    </row>
    <row r="29" spans="1:28" ht="54" x14ac:dyDescent="0.25">
      <c r="A29" s="732" t="str">
        <f>CONCATENATE(MUEBLES25[[#This Row],[CODIGO DE LA PARTIDA ESPECIFICA ]],"-",MUEBLES25[[#This Row],[Núm. Del edificio ]],"-",MUEBLES25[[#This Row],[Núm. Del área ]],"-",MUEBLES25[[#This Row],[No. ]],"-",MUEBLES25[[#This Row],[No. Con]],"-",MUEBLES25[[#This Row],[No. CONSECUTIVO  del inventario]])</f>
        <v>541-01-44-324-004-0024</v>
      </c>
      <c r="B29" s="4">
        <v>541</v>
      </c>
      <c r="C29" s="59" t="s">
        <v>604</v>
      </c>
      <c r="D29" s="59" t="s">
        <v>7811</v>
      </c>
      <c r="E29" s="4" t="s">
        <v>4060</v>
      </c>
      <c r="F29" s="6" t="str">
        <f>VLOOKUP(MUEBLES25[[#This Row],[Núm. Del edificio ]],EDIFICIOS[],2,FALSE)</f>
        <v>PALACIO MUNICIPAL</v>
      </c>
      <c r="G29" s="6" t="str">
        <f>VLOOKUP(MUEBLES25[[#This Row],[Núm. Del edificio ]],EDIFICIOS[],3,FALSE)</f>
        <v>PALACIO MUNICIPAL, S/N, COLONIA CENTRO</v>
      </c>
      <c r="H29" s="3" t="s">
        <v>4289</v>
      </c>
      <c r="I29" s="4" t="str">
        <f>VLOOKUP(MUEBLES25[[#This Row],[Núm. Del área ]],AREAS[],2,FALSE)</f>
        <v>SEGURIDAD PÚBLICA Y TRÁNSITO MUNICIPAL</v>
      </c>
      <c r="J29" s="3" t="str">
        <f>VLOOKUP(MUEBLES25[[#This Row],[Núm. Del área ]],AREAS[],5,FALSE)</f>
        <v>LIC. MIGUEL ÁNGEL ALDANA  CANO</v>
      </c>
      <c r="K29" s="3" t="s">
        <v>4060</v>
      </c>
      <c r="L29" s="4" t="str">
        <f>VLOOKUP(MUEBLES25[[#This Row],[Núm. De nomina]],PERSONAL[],2,FALSE)</f>
        <v>LIC. MIGUEL ÁNGEL ALDANA  CANO</v>
      </c>
      <c r="M29" s="4" t="str">
        <f>VLOOKUP(MUEBLES25[[#This Row],[Núm. De nomina]],PERSONAL[],3,FALSE)</f>
        <v xml:space="preserve">TITULAR </v>
      </c>
      <c r="N29" s="4" t="s">
        <v>5928</v>
      </c>
      <c r="O29" s="3" t="s">
        <v>4695</v>
      </c>
      <c r="P29" s="733" t="str">
        <f>VLOOKUP(MUEBLES25[[#This Row],[No. ]],BIENES[],2,FALSE)</f>
        <v xml:space="preserve">VEHICULO </v>
      </c>
      <c r="Q29" s="58" t="s">
        <v>1721</v>
      </c>
      <c r="R29" s="730" t="s">
        <v>4968</v>
      </c>
      <c r="S29" s="57" t="s">
        <v>151</v>
      </c>
      <c r="T29" s="57">
        <v>2018</v>
      </c>
      <c r="U29" s="59" t="s">
        <v>1722</v>
      </c>
      <c r="V29" s="137">
        <v>117</v>
      </c>
      <c r="W29" s="64">
        <v>44397</v>
      </c>
      <c r="X29" s="60">
        <v>237800</v>
      </c>
      <c r="Y29" s="60">
        <v>0</v>
      </c>
      <c r="Z29" s="447">
        <v>237800</v>
      </c>
      <c r="AA29" s="445" t="s">
        <v>33</v>
      </c>
      <c r="AB29" s="446"/>
    </row>
    <row r="30" spans="1:28" ht="54" x14ac:dyDescent="0.25">
      <c r="A30" s="732" t="str">
        <f>CONCATENATE(MUEBLES25[[#This Row],[CODIGO DE LA PARTIDA ESPECIFICA ]],"-",MUEBLES25[[#This Row],[Núm. Del edificio ]],"-",MUEBLES25[[#This Row],[Núm. Del área ]],"-",MUEBLES25[[#This Row],[No. ]],"-",MUEBLES25[[#This Row],[No. Con]],"-",MUEBLES25[[#This Row],[No. CONSECUTIVO  del inventario]])</f>
        <v>541-01-44-324-005-0025</v>
      </c>
      <c r="B30" s="4">
        <v>541</v>
      </c>
      <c r="C30" s="59" t="s">
        <v>604</v>
      </c>
      <c r="D30" s="59" t="s">
        <v>7812</v>
      </c>
      <c r="E30" s="4" t="s">
        <v>4060</v>
      </c>
      <c r="F30" s="6" t="str">
        <f>VLOOKUP(MUEBLES25[[#This Row],[Núm. Del edificio ]],EDIFICIOS[],2,FALSE)</f>
        <v>PALACIO MUNICIPAL</v>
      </c>
      <c r="G30" s="6" t="str">
        <f>VLOOKUP(MUEBLES25[[#This Row],[Núm. Del edificio ]],EDIFICIOS[],3,FALSE)</f>
        <v>PALACIO MUNICIPAL, S/N, COLONIA CENTRO</v>
      </c>
      <c r="H30" s="3" t="s">
        <v>4289</v>
      </c>
      <c r="I30" s="4" t="str">
        <f>VLOOKUP(MUEBLES25[[#This Row],[Núm. Del área ]],AREAS[],2,FALSE)</f>
        <v>SEGURIDAD PÚBLICA Y TRÁNSITO MUNICIPAL</v>
      </c>
      <c r="J30" s="3" t="str">
        <f>VLOOKUP(MUEBLES25[[#This Row],[Núm. Del área ]],AREAS[],5,FALSE)</f>
        <v>LIC. MIGUEL ÁNGEL ALDANA  CANO</v>
      </c>
      <c r="K30" s="3" t="s">
        <v>4060</v>
      </c>
      <c r="L30" s="4" t="str">
        <f>VLOOKUP(MUEBLES25[[#This Row],[Núm. De nomina]],PERSONAL[],2,FALSE)</f>
        <v>LIC. MIGUEL ÁNGEL ALDANA  CANO</v>
      </c>
      <c r="M30" s="4" t="str">
        <f>VLOOKUP(MUEBLES25[[#This Row],[Núm. De nomina]],PERSONAL[],3,FALSE)</f>
        <v xml:space="preserve">TITULAR </v>
      </c>
      <c r="N30" s="4" t="s">
        <v>5928</v>
      </c>
      <c r="O30" s="3" t="s">
        <v>4696</v>
      </c>
      <c r="P30" s="733" t="str">
        <f>VLOOKUP(MUEBLES25[[#This Row],[No. ]],BIENES[],2,FALSE)</f>
        <v xml:space="preserve">VEHICULO </v>
      </c>
      <c r="Q30" s="58" t="s">
        <v>1723</v>
      </c>
      <c r="R30" s="730" t="s">
        <v>4969</v>
      </c>
      <c r="S30" s="57" t="s">
        <v>151</v>
      </c>
      <c r="T30" s="57">
        <v>2018</v>
      </c>
      <c r="U30" s="59" t="s">
        <v>1724</v>
      </c>
      <c r="V30" s="137">
        <v>116</v>
      </c>
      <c r="W30" s="64">
        <v>44397</v>
      </c>
      <c r="X30" s="60">
        <v>237800</v>
      </c>
      <c r="Y30" s="60">
        <v>0</v>
      </c>
      <c r="Z30" s="447">
        <v>237800</v>
      </c>
      <c r="AA30" s="445" t="s">
        <v>33</v>
      </c>
      <c r="AB30" s="446"/>
    </row>
    <row r="31" spans="1:28" ht="63.75" x14ac:dyDescent="0.25">
      <c r="A31" s="732" t="str">
        <f>CONCATENATE(MUEBLES25[[#This Row],[CODIGO DE LA PARTIDA ESPECIFICA ]],"-",MUEBLES25[[#This Row],[Núm. Del edificio ]],"-",MUEBLES25[[#This Row],[Núm. Del área ]],"-",MUEBLES25[[#This Row],[No. ]],"-",MUEBLES25[[#This Row],[No. Con]],"-",MUEBLES25[[#This Row],[No. CONSECUTIVO  del inventario]])</f>
        <v>541-01-14-324-006-0026</v>
      </c>
      <c r="B31" s="4">
        <v>541</v>
      </c>
      <c r="C31" s="59" t="s">
        <v>604</v>
      </c>
      <c r="D31" s="59" t="s">
        <v>7813</v>
      </c>
      <c r="E31" s="4" t="s">
        <v>4060</v>
      </c>
      <c r="F31" s="6" t="str">
        <f>VLOOKUP(MUEBLES25[[#This Row],[Núm. Del edificio ]],EDIFICIOS[],2,FALSE)</f>
        <v>PALACIO MUNICIPAL</v>
      </c>
      <c r="G31" s="6" t="str">
        <f>VLOOKUP(MUEBLES25[[#This Row],[Núm. Del edificio ]],EDIFICIOS[],3,FALSE)</f>
        <v>PALACIO MUNICIPAL, S/N, COLONIA CENTRO</v>
      </c>
      <c r="H31" s="3" t="s">
        <v>4259</v>
      </c>
      <c r="I31" s="4" t="str">
        <f>VLOOKUP(MUEBLES25[[#This Row],[Núm. Del área ]],AREAS[],2,FALSE)</f>
        <v>ADMINISTRACIÓN MUNICIPAL</v>
      </c>
      <c r="J31" s="3" t="str">
        <f>VLOOKUP(MUEBLES25[[#This Row],[Núm. Del área ]],AREAS[],5,FALSE)</f>
        <v>C. DAVID PÉREZ ALONSO</v>
      </c>
      <c r="K31" s="3">
        <v>151</v>
      </c>
      <c r="L31" s="4" t="str">
        <f>VLOOKUP(MUEBLES25[[#This Row],[Núm. De nomina]],PERSONAL[],2,FALSE)</f>
        <v>C. DAVID PÉREZ ALONSO</v>
      </c>
      <c r="M31" s="4" t="str">
        <f>VLOOKUP(MUEBLES25[[#This Row],[Núm. De nomina]],PERSONAL[],3,FALSE)</f>
        <v xml:space="preserve">TITULAR </v>
      </c>
      <c r="N31" s="4" t="s">
        <v>5928</v>
      </c>
      <c r="O31" s="3" t="s">
        <v>4697</v>
      </c>
      <c r="P31" s="733" t="str">
        <f>VLOOKUP(MUEBLES25[[#This Row],[No. ]],BIENES[],2,FALSE)</f>
        <v xml:space="preserve">VEHICULO </v>
      </c>
      <c r="Q31" s="58" t="s">
        <v>3791</v>
      </c>
      <c r="R31" s="730" t="s">
        <v>4970</v>
      </c>
      <c r="S31" s="57" t="s">
        <v>151</v>
      </c>
      <c r="T31" s="57">
        <v>2015</v>
      </c>
      <c r="U31" s="59" t="s">
        <v>1725</v>
      </c>
      <c r="V31" s="59" t="s">
        <v>1726</v>
      </c>
      <c r="W31" s="64">
        <v>44434</v>
      </c>
      <c r="X31" s="60">
        <v>105000</v>
      </c>
      <c r="Y31" s="60">
        <v>0</v>
      </c>
      <c r="Z31" s="447">
        <v>105000</v>
      </c>
      <c r="AA31" s="445" t="s">
        <v>33</v>
      </c>
      <c r="AB31" s="446"/>
    </row>
    <row r="32" spans="1:28" ht="102" x14ac:dyDescent="0.25">
      <c r="A32" s="732" t="str">
        <f>CONCATENATE(MUEBLES25[[#This Row],[CODIGO DE LA PARTIDA ESPECIFICA ]],"-",MUEBLES25[[#This Row],[Núm. Del edificio ]],"-",MUEBLES25[[#This Row],[Núm. Del área ]],"-",MUEBLES25[[#This Row],[No. ]],"-",MUEBLES25[[#This Row],[No. Con]],"-",MUEBLES25[[#This Row],[No. CONSECUTIVO  del inventario]])</f>
        <v>541-01-14-319-001-0027</v>
      </c>
      <c r="B32" s="4">
        <v>541</v>
      </c>
      <c r="C32" s="59" t="s">
        <v>604</v>
      </c>
      <c r="D32" s="59" t="s">
        <v>7814</v>
      </c>
      <c r="E32" s="4" t="s">
        <v>4060</v>
      </c>
      <c r="F32" s="6" t="str">
        <f>VLOOKUP(MUEBLES25[[#This Row],[Núm. Del edificio ]],EDIFICIOS[],2,FALSE)</f>
        <v>PALACIO MUNICIPAL</v>
      </c>
      <c r="G32" s="6" t="str">
        <f>VLOOKUP(MUEBLES25[[#This Row],[Núm. Del edificio ]],EDIFICIOS[],3,FALSE)</f>
        <v>PALACIO MUNICIPAL, S/N, COLONIA CENTRO</v>
      </c>
      <c r="H32" s="3" t="s">
        <v>4259</v>
      </c>
      <c r="I32" s="4" t="str">
        <f>VLOOKUP(MUEBLES25[[#This Row],[Núm. Del área ]],AREAS[],2,FALSE)</f>
        <v>ADMINISTRACIÓN MUNICIPAL</v>
      </c>
      <c r="J32" s="3" t="str">
        <f>VLOOKUP(MUEBLES25[[#This Row],[Núm. Del área ]],AREAS[],5,FALSE)</f>
        <v>C. DAVID PÉREZ ALONSO</v>
      </c>
      <c r="K32" s="3">
        <v>151</v>
      </c>
      <c r="L32" s="4" t="str">
        <f>VLOOKUP(MUEBLES25[[#This Row],[Núm. De nomina]],PERSONAL[],2,FALSE)</f>
        <v>C. DAVID PÉREZ ALONSO</v>
      </c>
      <c r="M32" s="4" t="str">
        <f>VLOOKUP(MUEBLES25[[#This Row],[Núm. De nomina]],PERSONAL[],3,FALSE)</f>
        <v xml:space="preserve">TITULAR </v>
      </c>
      <c r="N32" s="4" t="s">
        <v>5923</v>
      </c>
      <c r="O32" s="3" t="s">
        <v>4692</v>
      </c>
      <c r="P32" s="733" t="str">
        <f>VLOOKUP(MUEBLES25[[#This Row],[No. ]],BIENES[],2,FALSE)</f>
        <v xml:space="preserve">CAMION </v>
      </c>
      <c r="Q32" s="58" t="s">
        <v>3695</v>
      </c>
      <c r="R32" s="730" t="s">
        <v>4971</v>
      </c>
      <c r="S32" s="57" t="s">
        <v>1742</v>
      </c>
      <c r="T32" s="57">
        <v>2009</v>
      </c>
      <c r="U32" s="59" t="s">
        <v>1743</v>
      </c>
      <c r="V32" s="59" t="s">
        <v>1744</v>
      </c>
      <c r="W32" s="64">
        <v>44396</v>
      </c>
      <c r="X32" s="60">
        <v>739999.99</v>
      </c>
      <c r="Y32" s="60">
        <v>0</v>
      </c>
      <c r="Z32" s="447">
        <v>739999.99</v>
      </c>
      <c r="AA32" s="445" t="s">
        <v>33</v>
      </c>
      <c r="AB32" s="446"/>
    </row>
    <row r="33" spans="1:28" ht="76.5" x14ac:dyDescent="0.25">
      <c r="A33" s="732" t="str">
        <f>CONCATENATE(MUEBLES25[[#This Row],[CODIGO DE LA PARTIDA ESPECIFICA ]],"-",MUEBLES25[[#This Row],[Núm. Del edificio ]],"-",MUEBLES25[[#This Row],[Núm. Del área ]],"-",MUEBLES25[[#This Row],[No. ]],"-",MUEBLES25[[#This Row],[No. Con]],"-",MUEBLES25[[#This Row],[No. CONSECUTIVO  del inventario]])</f>
        <v>541-01-44-318-003-0028</v>
      </c>
      <c r="B33" s="4">
        <v>541</v>
      </c>
      <c r="C33" s="59" t="s">
        <v>604</v>
      </c>
      <c r="D33" s="59" t="s">
        <v>7815</v>
      </c>
      <c r="E33" s="4" t="s">
        <v>4060</v>
      </c>
      <c r="F33" s="6" t="str">
        <f>VLOOKUP(MUEBLES25[[#This Row],[Núm. Del edificio ]],EDIFICIOS[],2,FALSE)</f>
        <v>PALACIO MUNICIPAL</v>
      </c>
      <c r="G33" s="6" t="str">
        <f>VLOOKUP(MUEBLES25[[#This Row],[Núm. Del edificio ]],EDIFICIOS[],3,FALSE)</f>
        <v>PALACIO MUNICIPAL, S/N, COLONIA CENTRO</v>
      </c>
      <c r="H33" s="3" t="s">
        <v>4289</v>
      </c>
      <c r="I33" s="4" t="str">
        <f>VLOOKUP(MUEBLES25[[#This Row],[Núm. Del área ]],AREAS[],2,FALSE)</f>
        <v>SEGURIDAD PÚBLICA Y TRÁNSITO MUNICIPAL</v>
      </c>
      <c r="J33" s="3" t="str">
        <f>VLOOKUP(MUEBLES25[[#This Row],[Núm. Del área ]],AREAS[],5,FALSE)</f>
        <v>LIC. MIGUEL ÁNGEL ALDANA  CANO</v>
      </c>
      <c r="K33" s="3" t="s">
        <v>4060</v>
      </c>
      <c r="L33" s="4" t="str">
        <f>VLOOKUP(MUEBLES25[[#This Row],[Núm. De nomina]],PERSONAL[],2,FALSE)</f>
        <v>LIC. MIGUEL ÁNGEL ALDANA  CANO</v>
      </c>
      <c r="M33" s="4" t="str">
        <f>VLOOKUP(MUEBLES25[[#This Row],[Núm. De nomina]],PERSONAL[],3,FALSE)</f>
        <v xml:space="preserve">TITULAR </v>
      </c>
      <c r="N33" s="4" t="s">
        <v>5922</v>
      </c>
      <c r="O33" s="3" t="s">
        <v>4694</v>
      </c>
      <c r="P33" s="733" t="str">
        <f>VLOOKUP(MUEBLES25[[#This Row],[No. ]],BIENES[],2,FALSE)</f>
        <v>AUTOMOVIL</v>
      </c>
      <c r="Q33" s="58" t="s">
        <v>2151</v>
      </c>
      <c r="R33" s="730" t="s">
        <v>4972</v>
      </c>
      <c r="S33" s="57" t="s">
        <v>1720</v>
      </c>
      <c r="T33" s="57">
        <v>2019</v>
      </c>
      <c r="U33" s="59" t="s">
        <v>1938</v>
      </c>
      <c r="V33" s="59" t="s">
        <v>1939</v>
      </c>
      <c r="W33" s="64">
        <v>44523</v>
      </c>
      <c r="X33" s="60">
        <v>436000</v>
      </c>
      <c r="Y33" s="60">
        <v>0</v>
      </c>
      <c r="Z33" s="447">
        <v>436000</v>
      </c>
      <c r="AA33" s="445" t="s">
        <v>33</v>
      </c>
      <c r="AB33" s="446"/>
    </row>
    <row r="34" spans="1:28" ht="102" x14ac:dyDescent="0.25">
      <c r="A34" s="732" t="str">
        <f>CONCATENATE(MUEBLES25[[#This Row],[CODIGO DE LA PARTIDA ESPECIFICA ]],"-",MUEBLES25[[#This Row],[Núm. Del edificio ]],"-",MUEBLES25[[#This Row],[Núm. Del área ]],"-",MUEBLES25[[#This Row],[No. ]],"-",MUEBLES25[[#This Row],[No. Con]],"-",MUEBLES25[[#This Row],[No. CONSECUTIVO  del inventario]])</f>
        <v>541-01-14-319-002-0029</v>
      </c>
      <c r="B34" s="4">
        <v>541</v>
      </c>
      <c r="C34" s="59" t="s">
        <v>604</v>
      </c>
      <c r="D34" s="59" t="s">
        <v>7816</v>
      </c>
      <c r="E34" s="4" t="s">
        <v>4060</v>
      </c>
      <c r="F34" s="6" t="str">
        <f>VLOOKUP(MUEBLES25[[#This Row],[Núm. Del edificio ]],EDIFICIOS[],2,FALSE)</f>
        <v>PALACIO MUNICIPAL</v>
      </c>
      <c r="G34" s="6" t="str">
        <f>VLOOKUP(MUEBLES25[[#This Row],[Núm. Del edificio ]],EDIFICIOS[],3,FALSE)</f>
        <v>PALACIO MUNICIPAL, S/N, COLONIA CENTRO</v>
      </c>
      <c r="H34" s="3" t="s">
        <v>4259</v>
      </c>
      <c r="I34" s="4" t="str">
        <f>VLOOKUP(MUEBLES25[[#This Row],[Núm. Del área ]],AREAS[],2,FALSE)</f>
        <v>ADMINISTRACIÓN MUNICIPAL</v>
      </c>
      <c r="J34" s="3" t="str">
        <f>VLOOKUP(MUEBLES25[[#This Row],[Núm. Del área ]],AREAS[],5,FALSE)</f>
        <v>C. DAVID PÉREZ ALONSO</v>
      </c>
      <c r="K34" s="3">
        <v>151</v>
      </c>
      <c r="L34" s="4" t="str">
        <f>VLOOKUP(MUEBLES25[[#This Row],[Núm. De nomina]],PERSONAL[],2,FALSE)</f>
        <v>C. DAVID PÉREZ ALONSO</v>
      </c>
      <c r="M34" s="4" t="str">
        <f>VLOOKUP(MUEBLES25[[#This Row],[Núm. De nomina]],PERSONAL[],3,FALSE)</f>
        <v xml:space="preserve">TITULAR </v>
      </c>
      <c r="N34" s="4" t="s">
        <v>5923</v>
      </c>
      <c r="O34" s="3" t="s">
        <v>4693</v>
      </c>
      <c r="P34" s="733" t="str">
        <f>VLOOKUP(MUEBLES25[[#This Row],[No. ]],BIENES[],2,FALSE)</f>
        <v xml:space="preserve">CAMION </v>
      </c>
      <c r="Q34" s="58" t="s">
        <v>3158</v>
      </c>
      <c r="R34" s="730" t="s">
        <v>4973</v>
      </c>
      <c r="S34" s="57" t="s">
        <v>3155</v>
      </c>
      <c r="T34" s="57">
        <v>2004</v>
      </c>
      <c r="U34" s="59" t="s">
        <v>3156</v>
      </c>
      <c r="V34" s="59" t="s">
        <v>3157</v>
      </c>
      <c r="W34" s="64">
        <v>44757</v>
      </c>
      <c r="X34" s="60">
        <v>900000</v>
      </c>
      <c r="Y34" s="60">
        <v>0</v>
      </c>
      <c r="Z34" s="447">
        <v>900000</v>
      </c>
      <c r="AA34" s="445" t="s">
        <v>33</v>
      </c>
      <c r="AB34" s="446"/>
    </row>
    <row r="35" spans="1:28" ht="89.25" x14ac:dyDescent="0.25">
      <c r="A35" s="732" t="str">
        <f>CONCATENATE(MUEBLES25[[#This Row],[CODIGO DE LA PARTIDA ESPECIFICA ]],"-",MUEBLES25[[#This Row],[Núm. Del edificio ]],"-",MUEBLES25[[#This Row],[Núm. Del área ]],"-",MUEBLES25[[#This Row],[No. ]],"-",MUEBLES25[[#This Row],[No. Con]],"-",MUEBLES25[[#This Row],[No. CONSECUTIVO  del inventario]])</f>
        <v>541-04-46-317-005-0030</v>
      </c>
      <c r="B35" s="4">
        <v>541</v>
      </c>
      <c r="C35" s="59" t="s">
        <v>604</v>
      </c>
      <c r="D35" s="59" t="s">
        <v>7817</v>
      </c>
      <c r="E35" s="4" t="s">
        <v>2074</v>
      </c>
      <c r="F35" s="6" t="str">
        <f>VLOOKUP(MUEBLES25[[#This Row],[Núm. Del edificio ]],EDIFICIOS[],2,FALSE)</f>
        <v xml:space="preserve">PROTECCION CIVIL </v>
      </c>
      <c r="G35" s="6" t="str">
        <f>VLOOKUP(MUEBLES25[[#This Row],[Núm. Del edificio ]],EDIFICIOS[],3,FALSE)</f>
        <v>AV. REFORMA S/N, SECCIÓN NORTE, MANZANA 2, SANTIAGO DE ANAYA, HIDALGO</v>
      </c>
      <c r="H35" s="3" t="s">
        <v>4291</v>
      </c>
      <c r="I35" s="4" t="str">
        <f>VLOOKUP(MUEBLES25[[#This Row],[Núm. Del área ]],AREAS[],2,FALSE)</f>
        <v>PROTECCIÓN CÍVIL, BOMBEROS Y GESTIÓN DE RIESGOS</v>
      </c>
      <c r="J35" s="3" t="str">
        <f>VLOOKUP(MUEBLES25[[#This Row],[Núm. Del área ]],AREAS[],5,FALSE)</f>
        <v>CMDTE. JOSÉ JUAN GARCÍA CORTES</v>
      </c>
      <c r="K35" s="3" t="s">
        <v>4062</v>
      </c>
      <c r="L35" s="4" t="str">
        <f>VLOOKUP(MUEBLES25[[#This Row],[Núm. De nomina]],PERSONAL[],2,FALSE)</f>
        <v>CMDTE. JOSÉ JUAN GARCÍA CORTES</v>
      </c>
      <c r="M35" s="4" t="str">
        <f>VLOOKUP(MUEBLES25[[#This Row],[Núm. De nomina]],PERSONAL[],3,FALSE)</f>
        <v>TITULAR</v>
      </c>
      <c r="N35" s="4" t="s">
        <v>5921</v>
      </c>
      <c r="O35" s="3" t="s">
        <v>4696</v>
      </c>
      <c r="P35" s="733" t="str">
        <f>VLOOKUP(MUEBLES25[[#This Row],[No. ]],BIENES[],2,FALSE)</f>
        <v xml:space="preserve">AMBULANCIA </v>
      </c>
      <c r="Q35" s="58" t="s">
        <v>3333</v>
      </c>
      <c r="R35" s="730" t="s">
        <v>4974</v>
      </c>
      <c r="S35" s="57" t="s">
        <v>590</v>
      </c>
      <c r="T35" s="57">
        <v>2023</v>
      </c>
      <c r="U35" s="59" t="s">
        <v>3334</v>
      </c>
      <c r="V35" s="59" t="s">
        <v>3335</v>
      </c>
      <c r="W35" s="64">
        <v>44993</v>
      </c>
      <c r="X35" s="60">
        <v>1547200</v>
      </c>
      <c r="Y35" s="60">
        <v>0</v>
      </c>
      <c r="Z35" s="447">
        <v>1547200</v>
      </c>
      <c r="AA35" s="445" t="s">
        <v>33</v>
      </c>
      <c r="AB35" s="446"/>
    </row>
    <row r="36" spans="1:28" ht="127.5" x14ac:dyDescent="0.25">
      <c r="A36" s="732" t="str">
        <f>CONCATENATE(MUEBLES25[[#This Row],[CODIGO DE LA PARTIDA ESPECIFICA ]],"-",MUEBLES25[[#This Row],[Núm. Del edificio ]],"-",MUEBLES25[[#This Row],[Núm. Del área ]],"-",MUEBLES25[[#This Row],[No. ]],"-",MUEBLES25[[#This Row],[No. Con]],"-",MUEBLES25[[#This Row],[No. CONSECUTIVO  del inventario]])</f>
        <v>541-01-18-324-007-0031</v>
      </c>
      <c r="B36" s="4">
        <v>541</v>
      </c>
      <c r="C36" s="59" t="s">
        <v>604</v>
      </c>
      <c r="D36" s="59" t="s">
        <v>7818</v>
      </c>
      <c r="E36" s="4" t="s">
        <v>4060</v>
      </c>
      <c r="F36" s="6" t="str">
        <f>VLOOKUP(MUEBLES25[[#This Row],[Núm. Del edificio ]],EDIFICIOS[],2,FALSE)</f>
        <v>PALACIO MUNICIPAL</v>
      </c>
      <c r="G36" s="6" t="str">
        <f>VLOOKUP(MUEBLES25[[#This Row],[Núm. Del edificio ]],EDIFICIOS[],3,FALSE)</f>
        <v>PALACIO MUNICIPAL, S/N, COLONIA CENTRO</v>
      </c>
      <c r="H36" s="3" t="s">
        <v>4263</v>
      </c>
      <c r="I36" s="4" t="str">
        <f>VLOOKUP(MUEBLES25[[#This Row],[Núm. Del área ]],AREAS[],2,FALSE)</f>
        <v>OBRAS PÚBLICAS Y ORDENAMIENTO URBANO</v>
      </c>
      <c r="J36" s="3" t="str">
        <f>VLOOKUP(MUEBLES25[[#This Row],[Núm. Del área ]],AREAS[],5,FALSE)</f>
        <v>ING. ZOILA PÉREZ MEJÍA</v>
      </c>
      <c r="K36" s="3">
        <v>164</v>
      </c>
      <c r="L36" s="4" t="str">
        <f>VLOOKUP(MUEBLES25[[#This Row],[Núm. De nomina]],PERSONAL[],2,FALSE)</f>
        <v>ING. ZOILA PÉREZ MEJÍA</v>
      </c>
      <c r="M36" s="4" t="str">
        <f>VLOOKUP(MUEBLES25[[#This Row],[Núm. De nomina]],PERSONAL[],3,FALSE)</f>
        <v>TITULAR</v>
      </c>
      <c r="N36" s="4" t="s">
        <v>5928</v>
      </c>
      <c r="O36" s="3" t="s">
        <v>4698</v>
      </c>
      <c r="P36" s="733" t="str">
        <f>VLOOKUP(MUEBLES25[[#This Row],[No. ]],BIENES[],2,FALSE)</f>
        <v xml:space="preserve">VEHICULO </v>
      </c>
      <c r="Q36" s="58" t="s">
        <v>3408</v>
      </c>
      <c r="R36" s="730" t="s">
        <v>4975</v>
      </c>
      <c r="S36" s="57" t="s">
        <v>151</v>
      </c>
      <c r="T36" s="57">
        <v>2020</v>
      </c>
      <c r="U36" s="59" t="s">
        <v>3407</v>
      </c>
      <c r="V36" s="137">
        <v>465028</v>
      </c>
      <c r="W36" s="64">
        <v>45136</v>
      </c>
      <c r="X36" s="60">
        <v>250000</v>
      </c>
      <c r="Y36" s="60">
        <v>0</v>
      </c>
      <c r="Z36" s="447">
        <v>250000</v>
      </c>
      <c r="AA36" s="445" t="s">
        <v>33</v>
      </c>
      <c r="AB36" s="446"/>
    </row>
    <row r="37" spans="1:28" ht="153" x14ac:dyDescent="0.25">
      <c r="A37" s="732" t="str">
        <f>CONCATENATE(MUEBLES25[[#This Row],[CODIGO DE LA PARTIDA ESPECIFICA ]],"-",MUEBLES25[[#This Row],[Núm. Del edificio ]],"-",MUEBLES25[[#This Row],[Núm. Del área ]],"-",MUEBLES25[[#This Row],[No. ]],"-",MUEBLES25[[#This Row],[No. Con]],"-",MUEBLES25[[#This Row],[No. CONSECUTIVO  del inventario]])</f>
        <v>541-01-44-322-012-0032</v>
      </c>
      <c r="B37" s="4">
        <v>541</v>
      </c>
      <c r="C37" s="59" t="s">
        <v>604</v>
      </c>
      <c r="D37" s="59" t="s">
        <v>7819</v>
      </c>
      <c r="E37" s="4" t="s">
        <v>4060</v>
      </c>
      <c r="F37" s="6" t="str">
        <f>VLOOKUP(MUEBLES25[[#This Row],[Núm. Del edificio ]],EDIFICIOS[],2,FALSE)</f>
        <v>PALACIO MUNICIPAL</v>
      </c>
      <c r="G37" s="6" t="str">
        <f>VLOOKUP(MUEBLES25[[#This Row],[Núm. Del edificio ]],EDIFICIOS[],3,FALSE)</f>
        <v>PALACIO MUNICIPAL, S/N, COLONIA CENTRO</v>
      </c>
      <c r="H37" s="3" t="s">
        <v>4289</v>
      </c>
      <c r="I37" s="4" t="str">
        <f>VLOOKUP(MUEBLES25[[#This Row],[Núm. Del área ]],AREAS[],2,FALSE)</f>
        <v>SEGURIDAD PÚBLICA Y TRÁNSITO MUNICIPAL</v>
      </c>
      <c r="J37" s="3" t="str">
        <f>VLOOKUP(MUEBLES25[[#This Row],[Núm. Del área ]],AREAS[],5,FALSE)</f>
        <v>LIC. MIGUEL ÁNGEL ALDANA  CANO</v>
      </c>
      <c r="K37" s="3" t="s">
        <v>4060</v>
      </c>
      <c r="L37" s="4" t="str">
        <f>VLOOKUP(MUEBLES25[[#This Row],[Núm. De nomina]],PERSONAL[],2,FALSE)</f>
        <v>LIC. MIGUEL ÁNGEL ALDANA  CANO</v>
      </c>
      <c r="M37" s="4" t="str">
        <f>VLOOKUP(MUEBLES25[[#This Row],[Núm. De nomina]],PERSONAL[],3,FALSE)</f>
        <v xml:space="preserve">TITULAR </v>
      </c>
      <c r="N37" s="4" t="s">
        <v>5926</v>
      </c>
      <c r="O37" s="3" t="s">
        <v>4703</v>
      </c>
      <c r="P37" s="733" t="str">
        <f>VLOOKUP(MUEBLES25[[#This Row],[No. ]],BIENES[],2,FALSE)</f>
        <v xml:space="preserve">CAMIONETA </v>
      </c>
      <c r="Q37" s="58" t="s">
        <v>3790</v>
      </c>
      <c r="R37" s="730" t="s">
        <v>4976</v>
      </c>
      <c r="S37" s="57" t="s">
        <v>313</v>
      </c>
      <c r="T37" s="57">
        <v>2020</v>
      </c>
      <c r="U37" s="59" t="s">
        <v>3462</v>
      </c>
      <c r="V37" s="137" t="s">
        <v>3463</v>
      </c>
      <c r="W37" s="64">
        <v>45182</v>
      </c>
      <c r="X37" s="60">
        <v>755034</v>
      </c>
      <c r="Y37" s="60">
        <v>0</v>
      </c>
      <c r="Z37" s="447">
        <v>755034</v>
      </c>
      <c r="AA37" s="445" t="s">
        <v>33</v>
      </c>
      <c r="AB37" s="446"/>
    </row>
    <row r="38" spans="1:28" ht="89.25" x14ac:dyDescent="0.25">
      <c r="A38" s="732" t="str">
        <f>CONCATENATE(MUEBLES25[[#This Row],[CODIGO DE LA PARTIDA ESPECIFICA ]],"-",MUEBLES25[[#This Row],[Núm. Del edificio ]],"-",MUEBLES25[[#This Row],[Núm. Del área ]],"-",MUEBLES25[[#This Row],[No. ]],"-",MUEBLES25[[#This Row],[No. Con]],"-",MUEBLES25[[#This Row],[No. CONSECUTIVO  del inventario]])</f>
        <v>541-01-44-324-008-0033</v>
      </c>
      <c r="B38" s="4">
        <v>541</v>
      </c>
      <c r="C38" s="431" t="s">
        <v>604</v>
      </c>
      <c r="D38" s="431" t="s">
        <v>7820</v>
      </c>
      <c r="E38" s="432" t="s">
        <v>4060</v>
      </c>
      <c r="F38" s="431" t="str">
        <f>VLOOKUP(MUEBLES25[[#This Row],[Núm. Del edificio ]],EDIFICIOS[],2,FALSE)</f>
        <v>PALACIO MUNICIPAL</v>
      </c>
      <c r="G38" s="431" t="str">
        <f>VLOOKUP(MUEBLES25[[#This Row],[Núm. Del edificio ]],EDIFICIOS[],3,FALSE)</f>
        <v>PALACIO MUNICIPAL, S/N, COLONIA CENTRO</v>
      </c>
      <c r="H38" s="433" t="s">
        <v>4289</v>
      </c>
      <c r="I38" s="430" t="str">
        <f>VLOOKUP(MUEBLES25[[#This Row],[Núm. Del área ]],AREAS[],2,FALSE)</f>
        <v>SEGURIDAD PÚBLICA Y TRÁNSITO MUNICIPAL</v>
      </c>
      <c r="J38" s="434" t="str">
        <f>VLOOKUP(MUEBLES25[[#This Row],[Núm. Del área ]],AREAS[],5,FALSE)</f>
        <v>LIC. MIGUEL ÁNGEL ALDANA  CANO</v>
      </c>
      <c r="K38" s="434" t="s">
        <v>4060</v>
      </c>
      <c r="L38" s="434" t="str">
        <f>VLOOKUP(MUEBLES25[[#This Row],[Núm. De nomina]],PERSONAL[],2,FALSE)</f>
        <v>LIC. MIGUEL ÁNGEL ALDANA  CANO</v>
      </c>
      <c r="M38" s="430" t="str">
        <f>VLOOKUP(MUEBLES25[[#This Row],[Núm. De nomina]],PERSONAL[],3,FALSE)</f>
        <v xml:space="preserve">TITULAR </v>
      </c>
      <c r="N38" s="432" t="s">
        <v>5928</v>
      </c>
      <c r="O38" s="435" t="s">
        <v>4699</v>
      </c>
      <c r="P38" s="737" t="str">
        <f>VLOOKUP(MUEBLES25[[#This Row],[No. ]],BIENES[],2,FALSE)</f>
        <v xml:space="preserve">VEHICULO </v>
      </c>
      <c r="Q38" s="432" t="s">
        <v>6143</v>
      </c>
      <c r="R38" s="730" t="s">
        <v>4977</v>
      </c>
      <c r="S38" s="485" t="s">
        <v>6144</v>
      </c>
      <c r="T38" s="485" t="s">
        <v>6145</v>
      </c>
      <c r="U38" s="485" t="s">
        <v>6146</v>
      </c>
      <c r="V38" s="486" t="s">
        <v>6147</v>
      </c>
      <c r="W38" s="436">
        <v>45365</v>
      </c>
      <c r="X38" s="734" t="s">
        <v>6148</v>
      </c>
      <c r="Y38" s="738">
        <v>0</v>
      </c>
      <c r="Z38" s="736">
        <v>0</v>
      </c>
      <c r="AA38" s="736" t="s">
        <v>6149</v>
      </c>
      <c r="AB38" s="736" t="s">
        <v>6150</v>
      </c>
    </row>
    <row r="39" spans="1:28" ht="18" x14ac:dyDescent="0.25">
      <c r="A39" s="732"/>
      <c r="B39" s="739"/>
      <c r="C39" s="739"/>
      <c r="D39" s="739"/>
      <c r="E39" s="740"/>
      <c r="F39" s="739"/>
      <c r="G39" s="739"/>
      <c r="H39" s="741"/>
      <c r="I39" s="473"/>
      <c r="J39" s="741"/>
      <c r="K39" s="741"/>
      <c r="L39" s="741"/>
      <c r="M39" s="473"/>
      <c r="N39" s="740"/>
      <c r="O39" s="742"/>
      <c r="P39" s="743"/>
      <c r="Q39" s="740"/>
      <c r="R39" s="741"/>
      <c r="S39" s="744"/>
      <c r="T39" s="744"/>
      <c r="U39" s="744"/>
      <c r="V39" s="745"/>
      <c r="W39" s="473"/>
      <c r="X39" s="746">
        <f>SUBTOTAL(109,MUEBLES25[Valor de adquisición])</f>
        <v>8537752.9900000002</v>
      </c>
      <c r="Y39" s="747">
        <f>SUBTOTAL(109,MUEBLES25[Depreciación acumulada])</f>
        <v>0</v>
      </c>
      <c r="Z39" s="748">
        <f>SUBTOTAL(109,MUEBLES25[Valor en libros])</f>
        <v>8537752.9900000002</v>
      </c>
      <c r="AA39" s="749"/>
      <c r="AB39" s="749"/>
    </row>
  </sheetData>
  <pageMargins left="0.70866141732283472" right="0.70866141732283472" top="0.74803149606299213" bottom="0.74803149606299213" header="0.31496062992125984" footer="0.31496062992125984"/>
  <pageSetup paperSize="155" scale="45" fitToHeight="4" orientation="landscape" horizontalDpi="4294967293" verticalDpi="0" r:id="rId1"/>
  <headerFooter>
    <oddFooter>&amp;C&amp;G</oddFooter>
  </headerFooter>
  <legacyDrawingHF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700-000000000000}">
          <x14:formula1>
            <xm:f>'EDIFICIOS '!$A$2:$A$8</xm:f>
          </x14:formula1>
          <xm:sqref>E6:E38</xm:sqref>
        </x14:dataValidation>
        <x14:dataValidation type="list" showInputMessage="1" showErrorMessage="1" xr:uid="{00000000-0002-0000-0700-000001000000}">
          <x14:formula1>
            <xm:f>PERSONAL!$A$2:$A$1048576</xm:f>
          </x14:formula1>
          <xm:sqref>K6:K38</xm:sqref>
        </x14:dataValidation>
        <x14:dataValidation type="list" allowBlank="1" showInputMessage="1" showErrorMessage="1" xr:uid="{00000000-0002-0000-0700-000002000000}">
          <x14:formula1>
            <xm:f>'AREAS '!$A$2:$A$62</xm:f>
          </x14:formula1>
          <xm:sqref>H6:H38</xm:sqref>
        </x14:dataValidation>
        <x14:dataValidation type="list" allowBlank="1" showInputMessage="1" showErrorMessage="1" xr:uid="{00000000-0002-0000-0700-000003000000}">
          <x14:formula1>
            <xm:f>'BIENES '!$A$2:$A$965</xm:f>
          </x14:formula1>
          <xm:sqref>N6:N38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6A8E6"/>
  </sheetPr>
  <dimension ref="A1:MB1021224"/>
  <sheetViews>
    <sheetView view="pageBreakPreview" topLeftCell="N1" zoomScaleNormal="100" zoomScaleSheetLayoutView="100" workbookViewId="0">
      <pane ySplit="5" topLeftCell="A9" activePane="bottomLeft" state="frozen"/>
      <selection pane="bottomLeft" activeCell="Q8" sqref="Q8"/>
    </sheetView>
  </sheetViews>
  <sheetFormatPr baseColWidth="10" defaultRowHeight="20.25" x14ac:dyDescent="0.25"/>
  <cols>
    <col min="1" max="1" width="16.5703125" style="680" customWidth="1"/>
    <col min="4" max="4" width="17" style="9" customWidth="1"/>
    <col min="5" max="5" width="20" style="9" bestFit="1" customWidth="1"/>
    <col min="6" max="6" width="12" style="18" customWidth="1"/>
    <col min="7" max="7" width="25.140625" style="18" customWidth="1"/>
    <col min="8" max="8" width="20.85546875" style="18" bestFit="1" customWidth="1"/>
    <col min="9" max="9" width="6.5703125" style="9" customWidth="1"/>
    <col min="10" max="10" width="12.85546875" style="9" customWidth="1"/>
    <col min="11" max="11" width="10.42578125" style="9" customWidth="1"/>
    <col min="12" max="14" width="22.28515625" style="9" customWidth="1"/>
    <col min="15" max="15" width="11.42578125" style="274"/>
    <col min="16" max="16" width="48.42578125" bestFit="1" customWidth="1"/>
    <col min="17" max="17" width="15.28515625" style="17" customWidth="1"/>
    <col min="18" max="18" width="8.5703125" style="19" customWidth="1"/>
    <col min="19" max="19" width="16.42578125" style="306" customWidth="1"/>
    <col min="22" max="22" width="33.5703125" bestFit="1" customWidth="1"/>
    <col min="24" max="24" width="15.7109375" style="19" customWidth="1"/>
    <col min="25" max="25" width="15.7109375" style="18" customWidth="1"/>
    <col min="26" max="26" width="29.28515625" style="19" customWidth="1"/>
    <col min="27" max="27" width="19.7109375" style="24" customWidth="1"/>
    <col min="28" max="28" width="33.42578125" style="25" customWidth="1"/>
    <col min="29" max="29" width="10.5703125" style="27" hidden="1" customWidth="1"/>
    <col min="30" max="30" width="14.5703125" style="27" customWidth="1"/>
    <col min="31" max="31" width="18" style="21" customWidth="1"/>
    <col min="32" max="32" width="22.140625" style="22" customWidth="1"/>
    <col min="33" max="16384" width="11.42578125" style="1"/>
  </cols>
  <sheetData>
    <row r="1" spans="1:32" s="36" customFormat="1" x14ac:dyDescent="0.3">
      <c r="A1" s="695"/>
      <c r="B1" s="35"/>
      <c r="C1" s="35"/>
      <c r="D1" s="35"/>
      <c r="E1" s="35"/>
      <c r="F1" s="35"/>
      <c r="G1" s="35"/>
      <c r="H1" s="35"/>
      <c r="I1" s="35"/>
      <c r="J1" s="35"/>
      <c r="K1" s="35"/>
      <c r="L1" s="35"/>
      <c r="M1" s="35"/>
      <c r="N1" s="278"/>
      <c r="O1" s="278"/>
      <c r="P1" s="35" t="s">
        <v>558</v>
      </c>
      <c r="Q1" s="729"/>
      <c r="R1" s="278"/>
      <c r="S1" s="278"/>
      <c r="T1" s="35"/>
      <c r="U1" s="362"/>
      <c r="V1" s="362"/>
      <c r="W1" s="35"/>
      <c r="X1" s="278"/>
      <c r="Y1" s="35"/>
      <c r="Z1" s="35"/>
    </row>
    <row r="2" spans="1:32" s="36" customFormat="1" x14ac:dyDescent="0.3">
      <c r="A2" s="695"/>
      <c r="B2" s="35"/>
      <c r="C2" s="35"/>
      <c r="D2" s="35"/>
      <c r="E2" s="35"/>
      <c r="F2" s="35"/>
      <c r="G2" s="35"/>
      <c r="H2" s="35"/>
      <c r="I2" s="35"/>
      <c r="J2" s="35"/>
      <c r="K2" s="35"/>
      <c r="L2" s="35"/>
      <c r="M2" s="35"/>
      <c r="O2" s="278"/>
      <c r="P2" s="35" t="s">
        <v>5963</v>
      </c>
      <c r="Q2" s="729"/>
      <c r="R2" s="278"/>
      <c r="S2" s="278"/>
      <c r="T2" s="35"/>
      <c r="U2" s="35"/>
      <c r="V2" s="35"/>
      <c r="W2" s="35"/>
      <c r="X2" s="278"/>
      <c r="Y2" s="35"/>
      <c r="Z2" s="35"/>
    </row>
    <row r="3" spans="1:32" s="36" customFormat="1" x14ac:dyDescent="0.3">
      <c r="A3" s="695"/>
      <c r="B3" s="361"/>
      <c r="C3" s="361"/>
      <c r="D3" s="361"/>
      <c r="E3" s="361"/>
      <c r="F3" s="361"/>
      <c r="G3" s="361"/>
      <c r="H3" s="361"/>
      <c r="I3" s="361"/>
      <c r="J3" s="361"/>
      <c r="K3" s="361"/>
      <c r="L3" s="361"/>
      <c r="M3" s="361"/>
      <c r="N3" s="282"/>
      <c r="O3" s="282"/>
      <c r="P3" s="282"/>
      <c r="Q3" s="765"/>
      <c r="S3" s="282"/>
      <c r="T3" s="361"/>
      <c r="U3" s="363"/>
      <c r="V3" s="363"/>
      <c r="W3" s="361"/>
      <c r="X3" s="282"/>
      <c r="Y3" s="361"/>
      <c r="Z3" s="37"/>
    </row>
    <row r="4" spans="1:32" x14ac:dyDescent="0.2">
      <c r="A4" s="764"/>
      <c r="B4" s="364"/>
      <c r="C4" s="364"/>
      <c r="D4" s="364"/>
      <c r="E4" s="364"/>
      <c r="F4" s="364"/>
      <c r="G4" s="364"/>
      <c r="H4" s="364"/>
      <c r="I4" s="364"/>
      <c r="J4" s="364"/>
      <c r="K4" s="364"/>
      <c r="L4" s="364"/>
      <c r="M4" s="364"/>
      <c r="N4" s="287"/>
      <c r="O4" s="287"/>
      <c r="P4" s="364"/>
      <c r="Q4" s="766"/>
      <c r="R4" s="286"/>
      <c r="S4" s="286"/>
      <c r="T4" s="113"/>
      <c r="U4" s="365"/>
      <c r="V4" s="365"/>
      <c r="W4" s="113"/>
      <c r="X4" s="286"/>
      <c r="Y4" s="364"/>
      <c r="Z4" s="38"/>
      <c r="AA4" s="1"/>
      <c r="AB4" s="1"/>
      <c r="AC4" s="1"/>
      <c r="AD4" s="1"/>
      <c r="AE4" s="1"/>
      <c r="AF4" s="1"/>
    </row>
    <row r="5" spans="1:32" s="472" customFormat="1" ht="63.75" x14ac:dyDescent="0.25">
      <c r="A5" s="704" t="s">
        <v>5533</v>
      </c>
      <c r="B5" s="471" t="s">
        <v>5881</v>
      </c>
      <c r="C5" s="75" t="s">
        <v>1</v>
      </c>
      <c r="D5" s="482" t="s">
        <v>4052</v>
      </c>
      <c r="E5" s="469" t="s">
        <v>4056</v>
      </c>
      <c r="F5" s="469" t="s">
        <v>4253</v>
      </c>
      <c r="G5" s="469" t="s">
        <v>4057</v>
      </c>
      <c r="H5" s="471" t="s">
        <v>4055</v>
      </c>
      <c r="I5" s="469" t="s">
        <v>4</v>
      </c>
      <c r="J5" s="469" t="s">
        <v>4248</v>
      </c>
      <c r="K5" s="469" t="s">
        <v>7776</v>
      </c>
      <c r="L5" s="469" t="s">
        <v>7821</v>
      </c>
      <c r="M5" s="469" t="s">
        <v>4073</v>
      </c>
      <c r="N5" s="471" t="s">
        <v>4054</v>
      </c>
      <c r="O5" s="471" t="s">
        <v>4059</v>
      </c>
      <c r="P5" s="483" t="s">
        <v>4053</v>
      </c>
      <c r="Q5" s="75" t="s">
        <v>18</v>
      </c>
      <c r="R5" s="471" t="s">
        <v>0</v>
      </c>
      <c r="S5" s="484" t="s">
        <v>757</v>
      </c>
      <c r="T5" s="484" t="s">
        <v>758</v>
      </c>
      <c r="U5" s="484" t="s">
        <v>6</v>
      </c>
      <c r="V5" s="484" t="s">
        <v>759</v>
      </c>
      <c r="W5" s="484" t="s">
        <v>760</v>
      </c>
      <c r="X5" s="484" t="s">
        <v>761</v>
      </c>
      <c r="Y5" s="484" t="s">
        <v>762</v>
      </c>
      <c r="Z5" s="484" t="s">
        <v>763</v>
      </c>
      <c r="AA5" s="484" t="s">
        <v>764</v>
      </c>
      <c r="AB5" s="484" t="s">
        <v>5945</v>
      </c>
    </row>
    <row r="6" spans="1:32" s="426" customFormat="1" ht="63.75" x14ac:dyDescent="0.25">
      <c r="A6" s="763" t="str">
        <f>CONCATENATE(MUEBLES2611[[#This Row],[CODIGO DE LA PARTIDA ESPECIFICA ]],"-",MUEBLES2611[[#This Row],[No..]],"-",MUEBLES2611[[#This Row],[No.]],"-",MUEBLES2611[[#This Row],[No. ]],"-",MUEBLES2611[[#This Row],[No. Con]],"-",MUEBLES2611[[#This Row],[No. de inventario]])</f>
        <v>597-01-24-329-001-001</v>
      </c>
      <c r="B6" s="751">
        <v>597</v>
      </c>
      <c r="C6" s="752" t="s">
        <v>6112</v>
      </c>
      <c r="D6" s="753"/>
      <c r="E6" s="750" t="s">
        <v>4060</v>
      </c>
      <c r="F6" s="751" t="str">
        <f>VLOOKUP(MUEBLES2611[[#This Row],[No..]],EDIFICIOS[],2,FALSE)</f>
        <v>PALACIO MUNICIPAL</v>
      </c>
      <c r="G6" s="751" t="str">
        <f>VLOOKUP(MUEBLES2611[[#This Row],[No..]],EDIFICIOS[],3,FALSE)</f>
        <v>PALACIO MUNICIPAL, S/N, COLONIA CENTRO</v>
      </c>
      <c r="H6" s="754" t="s">
        <v>4269</v>
      </c>
      <c r="I6" s="750" t="str">
        <f>VLOOKUP(MUEBLES2611[[#This Row],[No.]],AREAS[],2,FALSE)</f>
        <v>TESORERÍA MUNICIPAL</v>
      </c>
      <c r="J6" s="754" t="str">
        <f>VLOOKUP(MUEBLES2611[[#This Row],[No.]],AREAS[],5,FALSE)</f>
        <v>C. P. NOHEMI VIRIDIANA CORTEZ MONTER</v>
      </c>
      <c r="K6" s="754">
        <v>138</v>
      </c>
      <c r="L6" s="754" t="str">
        <f>VLOOKUP(MUEBLES2611[[#This Row],[Núm. De nomina]],PERSONAL[],2,FALSE)</f>
        <v>C. P. NOHEMI VIRIDIANA CORTEZ MONTER</v>
      </c>
      <c r="M6" s="750" t="str">
        <f>VLOOKUP(MUEBLES2611[[#This Row],[Núm. De nomina]],PERSONAL[],3,FALSE)</f>
        <v>TITULAR</v>
      </c>
      <c r="N6" s="755" t="s">
        <v>5933</v>
      </c>
      <c r="O6" s="754" t="s">
        <v>4692</v>
      </c>
      <c r="P6" s="756" t="str">
        <f>VLOOKUP(MUEBLES2611[[#This Row],[No. ]],BIENES[],2,FALSE)</f>
        <v>LICENCIA SAACG.NET</v>
      </c>
      <c r="Q6" s="757" t="s">
        <v>767</v>
      </c>
      <c r="R6" s="754" t="s">
        <v>4692</v>
      </c>
      <c r="S6" s="752">
        <v>0</v>
      </c>
      <c r="T6" s="752">
        <v>6</v>
      </c>
      <c r="U6" s="752" t="s">
        <v>768</v>
      </c>
      <c r="V6" s="758" t="s">
        <v>17</v>
      </c>
      <c r="W6" s="758" t="s">
        <v>17</v>
      </c>
      <c r="X6" s="759">
        <v>0</v>
      </c>
      <c r="Y6" s="758" t="s">
        <v>6120</v>
      </c>
      <c r="Z6" s="760">
        <v>45539</v>
      </c>
      <c r="AA6" s="752" t="s">
        <v>3698</v>
      </c>
      <c r="AB6" s="448" t="s">
        <v>6117</v>
      </c>
    </row>
    <row r="7" spans="1:32" s="421" customFormat="1" ht="89.25" x14ac:dyDescent="0.25">
      <c r="A7" s="721" t="str">
        <f>CONCATENATE(MUEBLES2611[[#This Row],[CODIGO DE LA PARTIDA ESPECIFICA ]],"-",MUEBLES2611[[#This Row],[No..]],"-",MUEBLES2611[[#This Row],[No.]],"-",MUEBLES2611[[#This Row],[No. ]],"-",MUEBLES2611[[#This Row],[No. Con]],"-",MUEBLES2611[[#This Row],[No. de inventario]])</f>
        <v>599-01-18-330-001-002</v>
      </c>
      <c r="B7" s="4">
        <v>599</v>
      </c>
      <c r="C7" s="129" t="s">
        <v>6113</v>
      </c>
      <c r="D7" s="11"/>
      <c r="E7" s="4" t="s">
        <v>4060</v>
      </c>
      <c r="F7" s="6" t="str">
        <f>VLOOKUP(MUEBLES2611[[#This Row],[No..]],EDIFICIOS[],2,FALSE)</f>
        <v>PALACIO MUNICIPAL</v>
      </c>
      <c r="G7" s="6" t="str">
        <f>VLOOKUP(MUEBLES2611[[#This Row],[No..]],EDIFICIOS[],3,FALSE)</f>
        <v>PALACIO MUNICIPAL, S/N, COLONIA CENTRO</v>
      </c>
      <c r="H7" s="56" t="s">
        <v>4263</v>
      </c>
      <c r="I7" s="2" t="str">
        <f>VLOOKUP(MUEBLES2611[[#This Row],[No.]],AREAS[],2,FALSE)</f>
        <v>OBRAS PÚBLICAS Y ORDENAMIENTO URBANO</v>
      </c>
      <c r="J7" s="3" t="str">
        <f>VLOOKUP(MUEBLES2611[[#This Row],[No.]],AREAS[],5,FALSE)</f>
        <v>ING. ZOILA PÉREZ MEJÍA</v>
      </c>
      <c r="K7" s="3">
        <v>164</v>
      </c>
      <c r="L7" s="2" t="str">
        <f>VLOOKUP(MUEBLES2611[[#This Row],[Núm. De nomina]],PERSONAL[],2,FALSE)</f>
        <v>ING. ZOILA PÉREZ MEJÍA</v>
      </c>
      <c r="M7" s="2" t="str">
        <f>VLOOKUP(MUEBLES2611[[#This Row],[Núm. De nomina]],PERSONAL[],3,FALSE)</f>
        <v>TITULAR</v>
      </c>
      <c r="N7" s="4" t="s">
        <v>5934</v>
      </c>
      <c r="O7" s="3" t="s">
        <v>4692</v>
      </c>
      <c r="P7" s="338" t="str">
        <f>VLOOKUP(MUEBLES2611[[#This Row],[No. ]],BIENES[],2,FALSE)</f>
        <v>OPUS 2015</v>
      </c>
      <c r="Q7" s="130" t="s">
        <v>771</v>
      </c>
      <c r="R7" s="56" t="s">
        <v>4693</v>
      </c>
      <c r="S7" s="129">
        <v>0</v>
      </c>
      <c r="T7" s="129">
        <v>0</v>
      </c>
      <c r="U7" s="129" t="s">
        <v>772</v>
      </c>
      <c r="V7" s="129" t="s">
        <v>773</v>
      </c>
      <c r="W7" s="129" t="s">
        <v>773</v>
      </c>
      <c r="X7" s="427">
        <v>0</v>
      </c>
      <c r="Y7" s="129" t="s">
        <v>6119</v>
      </c>
      <c r="Z7" s="429">
        <v>43465</v>
      </c>
      <c r="AA7" s="129" t="s">
        <v>1335</v>
      </c>
      <c r="AB7" s="446" t="s">
        <v>6116</v>
      </c>
    </row>
    <row r="8" spans="1:32" s="425" customFormat="1" ht="40.5" x14ac:dyDescent="0.2">
      <c r="A8" s="720" t="str">
        <f>CONCATENATE(MUEBLES2611[[#This Row],[CODIGO DE LA PARTIDA ESPECIFICA ]],"-",MUEBLES2611[[#This Row],[No..]],"-",MUEBLES2611[[#This Row],[No.]],"-",MUEBLES2611[[#This Row],[No. ]],"-",MUEBLES2611[[#This Row],[No. Con]],"-",MUEBLES2611[[#This Row],[No. de inventario]])</f>
        <v>599-01-23-331-001-003</v>
      </c>
      <c r="B8" s="4">
        <v>599</v>
      </c>
      <c r="C8" s="129" t="s">
        <v>6113</v>
      </c>
      <c r="D8" s="341"/>
      <c r="E8" s="366" t="s">
        <v>4060</v>
      </c>
      <c r="F8" s="342" t="str">
        <f>VLOOKUP(MUEBLES2611[[#This Row],[No..]],EDIFICIOS[],2,FALSE)</f>
        <v>PALACIO MUNICIPAL</v>
      </c>
      <c r="G8" s="342" t="str">
        <f>VLOOKUP(MUEBLES2611[[#This Row],[No..]],EDIFICIOS[],3,FALSE)</f>
        <v>PALACIO MUNICIPAL, S/N, COLONIA CENTRO</v>
      </c>
      <c r="H8" s="343" t="s">
        <v>4268</v>
      </c>
      <c r="I8" s="68" t="str">
        <f>VLOOKUP(MUEBLES2611[[#This Row],[No.]],AREAS[],2,FALSE)</f>
        <v>CATASTRO</v>
      </c>
      <c r="J8" s="343" t="str">
        <f>VLOOKUP(MUEBLES2611[[#This Row],[No.]],AREAS[],5,FALSE)</f>
        <v>ING. LEONEL GARCÍA CADENA</v>
      </c>
      <c r="K8" s="343">
        <v>38</v>
      </c>
      <c r="L8" s="343" t="str">
        <f>VLOOKUP(MUEBLES2611[[#This Row],[Núm. De nomina]],PERSONAL[],2,FALSE)</f>
        <v>ING. LEONEL GARCÍA CADENA</v>
      </c>
      <c r="M8" s="68" t="str">
        <f>VLOOKUP(MUEBLES2611[[#This Row],[Núm. De nomina]],PERSONAL[],3,FALSE)</f>
        <v>TITULAR</v>
      </c>
      <c r="N8" s="4" t="s">
        <v>5935</v>
      </c>
      <c r="O8" s="3" t="s">
        <v>4692</v>
      </c>
      <c r="P8" s="340" t="str">
        <f>VLOOKUP(MUEBLES2611[[#This Row],[No. ]],BIENES[],2,FALSE)</f>
        <v>SISTEMA DE ADMINISTRACIÓN PREDIAL</v>
      </c>
      <c r="Q8" s="130" t="s">
        <v>776</v>
      </c>
      <c r="R8" s="369" t="s">
        <v>4694</v>
      </c>
      <c r="S8" s="129" t="s">
        <v>6118</v>
      </c>
      <c r="T8" s="129">
        <v>4</v>
      </c>
      <c r="U8" s="129" t="s">
        <v>778</v>
      </c>
      <c r="V8" s="129" t="s">
        <v>17</v>
      </c>
      <c r="W8" s="129" t="s">
        <v>17</v>
      </c>
      <c r="X8" s="427">
        <v>0</v>
      </c>
      <c r="Y8" s="129" t="s">
        <v>6119</v>
      </c>
      <c r="Z8" s="429" t="s">
        <v>6121</v>
      </c>
      <c r="AA8" s="129" t="s">
        <v>3342</v>
      </c>
      <c r="AB8" s="761"/>
      <c r="AC8" s="422"/>
      <c r="AD8" s="422"/>
      <c r="AE8" s="423"/>
      <c r="AF8" s="424"/>
    </row>
    <row r="9" spans="1:32" ht="51" x14ac:dyDescent="0.2">
      <c r="A9" s="720" t="str">
        <f>CONCATENATE(MUEBLES2611[[#This Row],[CODIGO DE LA PARTIDA ESPECIFICA ]],"-",MUEBLES2611[[#This Row],[No..]],"-",MUEBLES2611[[#This Row],[No.]],"-",MUEBLES2611[[#This Row],[No. ]],"-",MUEBLES2611[[#This Row],[No. Con]],"-",MUEBLES2611[[#This Row],[No. de inventario]])</f>
        <v>599-01-24-332-001-004</v>
      </c>
      <c r="B9" s="4">
        <v>599</v>
      </c>
      <c r="C9" s="129" t="s">
        <v>6113</v>
      </c>
      <c r="D9" s="341"/>
      <c r="E9" s="366" t="s">
        <v>4060</v>
      </c>
      <c r="F9" s="342" t="str">
        <f>VLOOKUP(MUEBLES2611[[#This Row],[No..]],EDIFICIOS[],2,FALSE)</f>
        <v>PALACIO MUNICIPAL</v>
      </c>
      <c r="G9" s="342" t="str">
        <f>VLOOKUP(MUEBLES2611[[#This Row],[No..]],EDIFICIOS[],3,FALSE)</f>
        <v>PALACIO MUNICIPAL, S/N, COLONIA CENTRO</v>
      </c>
      <c r="H9" s="369" t="s">
        <v>4269</v>
      </c>
      <c r="I9" s="68" t="str">
        <f>VLOOKUP(MUEBLES2611[[#This Row],[No.]],AREAS[],2,FALSE)</f>
        <v>TESORERÍA MUNICIPAL</v>
      </c>
      <c r="J9" s="343" t="str">
        <f>VLOOKUP(MUEBLES2611[[#This Row],[No.]],AREAS[],5,FALSE)</f>
        <v>C. P. NOHEMI VIRIDIANA CORTEZ MONTER</v>
      </c>
      <c r="K9" s="369">
        <v>138</v>
      </c>
      <c r="L9" s="343" t="str">
        <f>VLOOKUP(MUEBLES2611[[#This Row],[Núm. De nomina]],PERSONAL[],2,FALSE)</f>
        <v>C. P. NOHEMI VIRIDIANA CORTEZ MONTER</v>
      </c>
      <c r="M9" s="68" t="str">
        <f>VLOOKUP(MUEBLES2611[[#This Row],[Núm. De nomina]],PERSONAL[],3,FALSE)</f>
        <v>TITULAR</v>
      </c>
      <c r="N9" s="4" t="s">
        <v>5936</v>
      </c>
      <c r="O9" s="3" t="s">
        <v>4692</v>
      </c>
      <c r="P9" s="340" t="str">
        <f>VLOOKUP(MUEBLES2611[[#This Row],[No. ]],BIENES[],2,FALSE)</f>
        <v>ASPEI-NOI</v>
      </c>
      <c r="Q9" s="130" t="s">
        <v>781</v>
      </c>
      <c r="R9" s="56" t="s">
        <v>4695</v>
      </c>
      <c r="S9" s="129">
        <v>0</v>
      </c>
      <c r="T9" s="129">
        <v>1</v>
      </c>
      <c r="U9" s="129" t="s">
        <v>782</v>
      </c>
      <c r="V9" s="129" t="s">
        <v>17</v>
      </c>
      <c r="W9" s="129" t="s">
        <v>17</v>
      </c>
      <c r="X9" s="427">
        <v>0</v>
      </c>
      <c r="Y9" s="129" t="s">
        <v>6120</v>
      </c>
      <c r="Z9" s="429">
        <v>45539</v>
      </c>
      <c r="AA9" s="129" t="s">
        <v>3698</v>
      </c>
      <c r="AB9" s="761"/>
    </row>
    <row r="10" spans="1:32" s="425" customFormat="1" ht="51" x14ac:dyDescent="0.2">
      <c r="A10" s="720" t="str">
        <f>CONCATENATE(MUEBLES2611[[#This Row],[CODIGO DE LA PARTIDA ESPECIFICA ]],"-",MUEBLES2611[[#This Row],[No..]],"-",MUEBLES2611[[#This Row],[No.]],"-",MUEBLES2611[[#This Row],[No. ]],"-",MUEBLES2611[[#This Row],[No. Con]],"-",MUEBLES2611[[#This Row],[No. de inventario]])</f>
        <v>599-01-24-333-001-005</v>
      </c>
      <c r="B10" s="4">
        <v>599</v>
      </c>
      <c r="C10" s="129" t="s">
        <v>6113</v>
      </c>
      <c r="D10" s="341"/>
      <c r="E10" s="366" t="s">
        <v>4060</v>
      </c>
      <c r="F10" s="342" t="str">
        <f>VLOOKUP(MUEBLES2611[[#This Row],[No..]],EDIFICIOS[],2,FALSE)</f>
        <v>PALACIO MUNICIPAL</v>
      </c>
      <c r="G10" s="342" t="str">
        <f>VLOOKUP(MUEBLES2611[[#This Row],[No..]],EDIFICIOS[],3,FALSE)</f>
        <v>PALACIO MUNICIPAL, S/N, COLONIA CENTRO</v>
      </c>
      <c r="H10" s="369" t="s">
        <v>4269</v>
      </c>
      <c r="I10" s="68" t="str">
        <f>VLOOKUP(MUEBLES2611[[#This Row],[No.]],AREAS[],2,FALSE)</f>
        <v>TESORERÍA MUNICIPAL</v>
      </c>
      <c r="J10" s="343" t="str">
        <f>VLOOKUP(MUEBLES2611[[#This Row],[No.]],AREAS[],5,FALSE)</f>
        <v>C. P. NOHEMI VIRIDIANA CORTEZ MONTER</v>
      </c>
      <c r="K10" s="369">
        <v>138</v>
      </c>
      <c r="L10" s="343" t="str">
        <f>VLOOKUP(MUEBLES2611[[#This Row],[Núm. De nomina]],PERSONAL[],2,FALSE)</f>
        <v>C. P. NOHEMI VIRIDIANA CORTEZ MONTER</v>
      </c>
      <c r="M10" s="68" t="str">
        <f>VLOOKUP(MUEBLES2611[[#This Row],[Núm. De nomina]],PERSONAL[],3,FALSE)</f>
        <v>TITULAR</v>
      </c>
      <c r="N10" s="4" t="s">
        <v>5937</v>
      </c>
      <c r="O10" s="3" t="s">
        <v>4692</v>
      </c>
      <c r="P10" s="340" t="str">
        <f>VLOOKUP(MUEBLES2611[[#This Row],[No. ]],BIENES[],2,FALSE)</f>
        <v>OFFICE HOGAR Y EMPRESAS 2019</v>
      </c>
      <c r="Q10" s="130" t="s">
        <v>784</v>
      </c>
      <c r="R10" s="369" t="s">
        <v>4696</v>
      </c>
      <c r="S10" s="129" t="s">
        <v>785</v>
      </c>
      <c r="T10" s="129">
        <v>0</v>
      </c>
      <c r="U10" s="129" t="s">
        <v>786</v>
      </c>
      <c r="V10" s="129" t="s">
        <v>773</v>
      </c>
      <c r="W10" s="129" t="s">
        <v>773</v>
      </c>
      <c r="X10" s="427">
        <v>1</v>
      </c>
      <c r="Y10" s="129" t="s">
        <v>6119</v>
      </c>
      <c r="Z10" s="429" t="s">
        <v>6121</v>
      </c>
      <c r="AA10" s="129" t="s">
        <v>3698</v>
      </c>
      <c r="AB10" s="761" t="s">
        <v>6114</v>
      </c>
      <c r="AC10" s="422"/>
      <c r="AD10" s="422"/>
      <c r="AE10" s="423"/>
      <c r="AF10" s="424"/>
    </row>
    <row r="11" spans="1:32" ht="63.75" x14ac:dyDescent="0.2">
      <c r="A11" s="720" t="str">
        <f>CONCATENATE(MUEBLES2611[[#This Row],[CODIGO DE LA PARTIDA ESPECIFICA ]],"-",MUEBLES2611[[#This Row],[No..]],"-",MUEBLES2611[[#This Row],[No.]],"-",MUEBLES2611[[#This Row],[No. ]],"-",MUEBLES2611[[#This Row],[No. Con]],"-",MUEBLES2611[[#This Row],[No. de inventario]])</f>
        <v>599-01-24-334-001-006</v>
      </c>
      <c r="B11" s="4">
        <v>599</v>
      </c>
      <c r="C11" s="129" t="s">
        <v>6113</v>
      </c>
      <c r="D11" s="341"/>
      <c r="E11" s="366" t="s">
        <v>4060</v>
      </c>
      <c r="F11" s="342" t="str">
        <f>VLOOKUP(MUEBLES2611[[#This Row],[No..]],EDIFICIOS[],2,FALSE)</f>
        <v>PALACIO MUNICIPAL</v>
      </c>
      <c r="G11" s="342" t="str">
        <f>VLOOKUP(MUEBLES2611[[#This Row],[No..]],EDIFICIOS[],3,FALSE)</f>
        <v>PALACIO MUNICIPAL, S/N, COLONIA CENTRO</v>
      </c>
      <c r="H11" s="369" t="s">
        <v>4269</v>
      </c>
      <c r="I11" s="68" t="str">
        <f>VLOOKUP(MUEBLES2611[[#This Row],[No.]],AREAS[],2,FALSE)</f>
        <v>TESORERÍA MUNICIPAL</v>
      </c>
      <c r="J11" s="343" t="str">
        <f>VLOOKUP(MUEBLES2611[[#This Row],[No.]],AREAS[],5,FALSE)</f>
        <v>C. P. NOHEMI VIRIDIANA CORTEZ MONTER</v>
      </c>
      <c r="K11" s="369">
        <v>138</v>
      </c>
      <c r="L11" s="343" t="str">
        <f>VLOOKUP(MUEBLES2611[[#This Row],[Núm. De nomina]],PERSONAL[],2,FALSE)</f>
        <v>C. P. NOHEMI VIRIDIANA CORTEZ MONTER</v>
      </c>
      <c r="M11" s="68" t="str">
        <f>VLOOKUP(MUEBLES2611[[#This Row],[Núm. De nomina]],PERSONAL[],3,FALSE)</f>
        <v>TITULAR</v>
      </c>
      <c r="N11" s="4" t="s">
        <v>5938</v>
      </c>
      <c r="O11" s="3" t="s">
        <v>4692</v>
      </c>
      <c r="P11" s="340" t="str">
        <f>VLOOKUP(MUEBLES2611[[#This Row],[No. ]],BIENES[],2,FALSE)</f>
        <v>ASPEI SAE 8.0</v>
      </c>
      <c r="Q11" s="130" t="s">
        <v>787</v>
      </c>
      <c r="R11" s="56" t="s">
        <v>4697</v>
      </c>
      <c r="S11" s="129" t="s">
        <v>1241</v>
      </c>
      <c r="T11" s="129">
        <v>1</v>
      </c>
      <c r="U11" s="129" t="s">
        <v>782</v>
      </c>
      <c r="V11" s="129" t="s">
        <v>17</v>
      </c>
      <c r="W11" s="129" t="s">
        <v>17</v>
      </c>
      <c r="X11" s="427">
        <v>0</v>
      </c>
      <c r="Y11" s="129" t="s">
        <v>6120</v>
      </c>
      <c r="Z11" s="429">
        <v>45539</v>
      </c>
      <c r="AA11" s="129" t="s">
        <v>3698</v>
      </c>
      <c r="AB11" s="761"/>
    </row>
    <row r="12" spans="1:32" s="425" customFormat="1" ht="51" x14ac:dyDescent="0.2">
      <c r="A12" s="720" t="str">
        <f>CONCATENATE(MUEBLES2611[[#This Row],[CODIGO DE LA PARTIDA ESPECIFICA ]],"-",MUEBLES2611[[#This Row],[No..]],"-",MUEBLES2611[[#This Row],[No.]],"-",MUEBLES2611[[#This Row],[No. ]],"-",MUEBLES2611[[#This Row],[No. Con]],"-",MUEBLES2611[[#This Row],[No. de inventario]])</f>
        <v>515-01-24-335-001-007</v>
      </c>
      <c r="B12" s="4">
        <v>515</v>
      </c>
      <c r="C12" s="129" t="s">
        <v>6093</v>
      </c>
      <c r="D12" s="341"/>
      <c r="E12" s="366" t="s">
        <v>4060</v>
      </c>
      <c r="F12" s="342" t="str">
        <f>VLOOKUP(MUEBLES2611[[#This Row],[No..]],EDIFICIOS[],2,FALSE)</f>
        <v>PALACIO MUNICIPAL</v>
      </c>
      <c r="G12" s="342" t="str">
        <f>VLOOKUP(MUEBLES2611[[#This Row],[No..]],EDIFICIOS[],3,FALSE)</f>
        <v>PALACIO MUNICIPAL, S/N, COLONIA CENTRO</v>
      </c>
      <c r="H12" s="369" t="s">
        <v>4269</v>
      </c>
      <c r="I12" s="68" t="str">
        <f>VLOOKUP(MUEBLES2611[[#This Row],[No.]],AREAS[],2,FALSE)</f>
        <v>TESORERÍA MUNICIPAL</v>
      </c>
      <c r="J12" s="343" t="str">
        <f>VLOOKUP(MUEBLES2611[[#This Row],[No.]],AREAS[],5,FALSE)</f>
        <v>C. P. NOHEMI VIRIDIANA CORTEZ MONTER</v>
      </c>
      <c r="K12" s="369">
        <v>138</v>
      </c>
      <c r="L12" s="343" t="str">
        <f>VLOOKUP(MUEBLES2611[[#This Row],[Núm. De nomina]],PERSONAL[],2,FALSE)</f>
        <v>C. P. NOHEMI VIRIDIANA CORTEZ MONTER</v>
      </c>
      <c r="M12" s="68" t="str">
        <f>VLOOKUP(MUEBLES2611[[#This Row],[Núm. De nomina]],PERSONAL[],3,FALSE)</f>
        <v>TITULAR</v>
      </c>
      <c r="N12" s="4" t="s">
        <v>5939</v>
      </c>
      <c r="O12" s="3" t="s">
        <v>4692</v>
      </c>
      <c r="P12" s="340" t="str">
        <f>VLOOKUP(MUEBLES2611[[#This Row],[No. ]],BIENES[],2,FALSE)</f>
        <v>OFFICE PROFESSIONAL PLUS 2019</v>
      </c>
      <c r="Q12" s="130" t="s">
        <v>784</v>
      </c>
      <c r="R12" s="369" t="s">
        <v>4698</v>
      </c>
      <c r="S12" s="270" t="s">
        <v>3805</v>
      </c>
      <c r="T12" s="129">
        <v>1</v>
      </c>
      <c r="U12" s="271" t="s">
        <v>786</v>
      </c>
      <c r="V12" s="129" t="s">
        <v>17</v>
      </c>
      <c r="W12" s="129" t="s">
        <v>17</v>
      </c>
      <c r="X12" s="271">
        <v>1</v>
      </c>
      <c r="Y12" s="129" t="s">
        <v>6119</v>
      </c>
      <c r="Z12" s="272" t="s">
        <v>6121</v>
      </c>
      <c r="AA12" s="129" t="s">
        <v>3698</v>
      </c>
      <c r="AB12" s="762" t="s">
        <v>6115</v>
      </c>
      <c r="AC12" s="422"/>
      <c r="AD12" s="422"/>
      <c r="AE12" s="423"/>
      <c r="AF12" s="424"/>
    </row>
    <row r="13" spans="1:32" s="425" customFormat="1" ht="51" x14ac:dyDescent="0.2">
      <c r="A13" s="720" t="str">
        <f>CONCATENATE(MUEBLES2611[[#This Row],[CODIGO DE LA PARTIDA ESPECIFICA ]],"-",MUEBLES2611[[#This Row],[No..]],"-",MUEBLES2611[[#This Row],[No.]],"-",MUEBLES2611[[#This Row],[No. ]],"-",MUEBLES2611[[#This Row],[No. Con]],"-",MUEBLES2611[[#This Row],[No. de inventario]])</f>
        <v>515-01-24-335-002-008</v>
      </c>
      <c r="B13" s="4">
        <v>515</v>
      </c>
      <c r="C13" s="129" t="s">
        <v>6093</v>
      </c>
      <c r="D13" s="341"/>
      <c r="E13" s="366" t="s">
        <v>4060</v>
      </c>
      <c r="F13" s="342" t="str">
        <f>VLOOKUP(MUEBLES2611[[#This Row],[No..]],EDIFICIOS[],2,FALSE)</f>
        <v>PALACIO MUNICIPAL</v>
      </c>
      <c r="G13" s="342" t="str">
        <f>VLOOKUP(MUEBLES2611[[#This Row],[No..]],EDIFICIOS[],3,FALSE)</f>
        <v>PALACIO MUNICIPAL, S/N, COLONIA CENTRO</v>
      </c>
      <c r="H13" s="369" t="s">
        <v>4269</v>
      </c>
      <c r="I13" s="68" t="str">
        <f>VLOOKUP(MUEBLES2611[[#This Row],[No.]],AREAS[],2,FALSE)</f>
        <v>TESORERÍA MUNICIPAL</v>
      </c>
      <c r="J13" s="343" t="str">
        <f>VLOOKUP(MUEBLES2611[[#This Row],[No.]],AREAS[],5,FALSE)</f>
        <v>C. P. NOHEMI VIRIDIANA CORTEZ MONTER</v>
      </c>
      <c r="K13" s="369">
        <v>138</v>
      </c>
      <c r="L13" s="343" t="str">
        <f>VLOOKUP(MUEBLES2611[[#This Row],[Núm. De nomina]],PERSONAL[],2,FALSE)</f>
        <v>C. P. NOHEMI VIRIDIANA CORTEZ MONTER</v>
      </c>
      <c r="M13" s="68" t="str">
        <f>VLOOKUP(MUEBLES2611[[#This Row],[Núm. De nomina]],PERSONAL[],3,FALSE)</f>
        <v>TITULAR</v>
      </c>
      <c r="N13" s="4" t="s">
        <v>5939</v>
      </c>
      <c r="O13" s="3" t="s">
        <v>4693</v>
      </c>
      <c r="P13" s="340" t="str">
        <f>VLOOKUP(MUEBLES2611[[#This Row],[No. ]],BIENES[],2,FALSE)</f>
        <v>OFFICE PROFESSIONAL PLUS 2019</v>
      </c>
      <c r="Q13" s="130" t="s">
        <v>784</v>
      </c>
      <c r="R13" s="56" t="s">
        <v>4699</v>
      </c>
      <c r="S13" s="270" t="s">
        <v>3806</v>
      </c>
      <c r="T13" s="129">
        <v>1</v>
      </c>
      <c r="U13" s="271" t="s">
        <v>786</v>
      </c>
      <c r="V13" s="129" t="s">
        <v>17</v>
      </c>
      <c r="W13" s="129" t="s">
        <v>17</v>
      </c>
      <c r="X13" s="271">
        <v>1</v>
      </c>
      <c r="Y13" s="129" t="s">
        <v>6119</v>
      </c>
      <c r="Z13" s="272" t="s">
        <v>6121</v>
      </c>
      <c r="AA13" s="129" t="s">
        <v>3698</v>
      </c>
      <c r="AB13" s="762" t="s">
        <v>6115</v>
      </c>
      <c r="AC13" s="422"/>
      <c r="AD13" s="422"/>
      <c r="AE13" s="423"/>
      <c r="AF13" s="424"/>
    </row>
    <row r="14" spans="1:32" s="425" customFormat="1" ht="51" x14ac:dyDescent="0.2">
      <c r="A14" s="720" t="str">
        <f>CONCATENATE(MUEBLES2611[[#This Row],[CODIGO DE LA PARTIDA ESPECIFICA ]],"-",MUEBLES2611[[#This Row],[No..]],"-",MUEBLES2611[[#This Row],[No.]],"-",MUEBLES2611[[#This Row],[No. ]],"-",MUEBLES2611[[#This Row],[No. Con]],"-",MUEBLES2611[[#This Row],[No. de inventario]])</f>
        <v>515-01-24-335-003-009</v>
      </c>
      <c r="B14" s="4">
        <v>515</v>
      </c>
      <c r="C14" s="129" t="s">
        <v>6093</v>
      </c>
      <c r="D14" s="341"/>
      <c r="E14" s="366" t="s">
        <v>4060</v>
      </c>
      <c r="F14" s="342" t="str">
        <f>VLOOKUP(MUEBLES2611[[#This Row],[No..]],EDIFICIOS[],2,FALSE)</f>
        <v>PALACIO MUNICIPAL</v>
      </c>
      <c r="G14" s="342" t="str">
        <f>VLOOKUP(MUEBLES2611[[#This Row],[No..]],EDIFICIOS[],3,FALSE)</f>
        <v>PALACIO MUNICIPAL, S/N, COLONIA CENTRO</v>
      </c>
      <c r="H14" s="369" t="s">
        <v>4269</v>
      </c>
      <c r="I14" s="68" t="str">
        <f>VLOOKUP(MUEBLES2611[[#This Row],[No.]],AREAS[],2,FALSE)</f>
        <v>TESORERÍA MUNICIPAL</v>
      </c>
      <c r="J14" s="343" t="str">
        <f>VLOOKUP(MUEBLES2611[[#This Row],[No.]],AREAS[],5,FALSE)</f>
        <v>C. P. NOHEMI VIRIDIANA CORTEZ MONTER</v>
      </c>
      <c r="K14" s="369">
        <v>138</v>
      </c>
      <c r="L14" s="343" t="str">
        <f>VLOOKUP(MUEBLES2611[[#This Row],[Núm. De nomina]],PERSONAL[],2,FALSE)</f>
        <v>C. P. NOHEMI VIRIDIANA CORTEZ MONTER</v>
      </c>
      <c r="M14" s="68" t="str">
        <f>VLOOKUP(MUEBLES2611[[#This Row],[Núm. De nomina]],PERSONAL[],3,FALSE)</f>
        <v>TITULAR</v>
      </c>
      <c r="N14" s="4" t="s">
        <v>5939</v>
      </c>
      <c r="O14" s="3" t="s">
        <v>4694</v>
      </c>
      <c r="P14" s="340" t="str">
        <f>VLOOKUP(MUEBLES2611[[#This Row],[No. ]],BIENES[],2,FALSE)</f>
        <v>OFFICE PROFESSIONAL PLUS 2019</v>
      </c>
      <c r="Q14" s="130" t="s">
        <v>784</v>
      </c>
      <c r="R14" s="369" t="s">
        <v>4700</v>
      </c>
      <c r="S14" s="270" t="s">
        <v>3807</v>
      </c>
      <c r="T14" s="129">
        <v>1</v>
      </c>
      <c r="U14" s="271" t="s">
        <v>786</v>
      </c>
      <c r="V14" s="129" t="s">
        <v>17</v>
      </c>
      <c r="W14" s="129" t="s">
        <v>17</v>
      </c>
      <c r="X14" s="271">
        <v>1</v>
      </c>
      <c r="Y14" s="129" t="s">
        <v>6119</v>
      </c>
      <c r="Z14" s="272" t="s">
        <v>6121</v>
      </c>
      <c r="AA14" s="129" t="s">
        <v>3698</v>
      </c>
      <c r="AB14" s="762" t="s">
        <v>6115</v>
      </c>
      <c r="AC14" s="422"/>
      <c r="AD14" s="422"/>
      <c r="AE14" s="423"/>
      <c r="AF14" s="424"/>
    </row>
    <row r="15" spans="1:32" s="425" customFormat="1" ht="51" x14ac:dyDescent="0.2">
      <c r="A15" s="720" t="str">
        <f>CONCATENATE(MUEBLES2611[[#This Row],[CODIGO DE LA PARTIDA ESPECIFICA ]],"-",MUEBLES2611[[#This Row],[No..]],"-",MUEBLES2611[[#This Row],[No.]],"-",MUEBLES2611[[#This Row],[No. ]],"-",MUEBLES2611[[#This Row],[No. Con]],"-",MUEBLES2611[[#This Row],[No. de inventario]])</f>
        <v>515-01-24-335-004-010</v>
      </c>
      <c r="B15" s="4">
        <v>515</v>
      </c>
      <c r="C15" s="129" t="s">
        <v>6093</v>
      </c>
      <c r="D15" s="341"/>
      <c r="E15" s="366" t="s">
        <v>4060</v>
      </c>
      <c r="F15" s="342" t="str">
        <f>VLOOKUP(MUEBLES2611[[#This Row],[No..]],EDIFICIOS[],2,FALSE)</f>
        <v>PALACIO MUNICIPAL</v>
      </c>
      <c r="G15" s="342" t="str">
        <f>VLOOKUP(MUEBLES2611[[#This Row],[No..]],EDIFICIOS[],3,FALSE)</f>
        <v>PALACIO MUNICIPAL, S/N, COLONIA CENTRO</v>
      </c>
      <c r="H15" s="369" t="s">
        <v>4269</v>
      </c>
      <c r="I15" s="68" t="str">
        <f>VLOOKUP(MUEBLES2611[[#This Row],[No.]],AREAS[],2,FALSE)</f>
        <v>TESORERÍA MUNICIPAL</v>
      </c>
      <c r="J15" s="343" t="str">
        <f>VLOOKUP(MUEBLES2611[[#This Row],[No.]],AREAS[],5,FALSE)</f>
        <v>C. P. NOHEMI VIRIDIANA CORTEZ MONTER</v>
      </c>
      <c r="K15" s="369">
        <v>138</v>
      </c>
      <c r="L15" s="343" t="str">
        <f>VLOOKUP(MUEBLES2611[[#This Row],[Núm. De nomina]],PERSONAL[],2,FALSE)</f>
        <v>C. P. NOHEMI VIRIDIANA CORTEZ MONTER</v>
      </c>
      <c r="M15" s="68" t="str">
        <f>VLOOKUP(MUEBLES2611[[#This Row],[Núm. De nomina]],PERSONAL[],3,FALSE)</f>
        <v>TITULAR</v>
      </c>
      <c r="N15" s="4" t="s">
        <v>5939</v>
      </c>
      <c r="O15" s="3" t="s">
        <v>4695</v>
      </c>
      <c r="P15" s="340" t="str">
        <f>VLOOKUP(MUEBLES2611[[#This Row],[No. ]],BIENES[],2,FALSE)</f>
        <v>OFFICE PROFESSIONAL PLUS 2019</v>
      </c>
      <c r="Q15" s="130" t="s">
        <v>784</v>
      </c>
      <c r="R15" s="56" t="s">
        <v>4701</v>
      </c>
      <c r="S15" s="270" t="s">
        <v>3808</v>
      </c>
      <c r="T15" s="129">
        <v>1</v>
      </c>
      <c r="U15" s="271" t="s">
        <v>786</v>
      </c>
      <c r="V15" s="129" t="s">
        <v>17</v>
      </c>
      <c r="W15" s="129" t="s">
        <v>17</v>
      </c>
      <c r="X15" s="271">
        <v>1</v>
      </c>
      <c r="Y15" s="129" t="s">
        <v>6119</v>
      </c>
      <c r="Z15" s="272" t="s">
        <v>6121</v>
      </c>
      <c r="AA15" s="129" t="s">
        <v>3698</v>
      </c>
      <c r="AB15" s="762" t="s">
        <v>6115</v>
      </c>
      <c r="AC15" s="422"/>
      <c r="AD15" s="422"/>
      <c r="AE15" s="423"/>
      <c r="AF15" s="424"/>
    </row>
    <row r="16" spans="1:32" s="425" customFormat="1" ht="51" x14ac:dyDescent="0.2">
      <c r="A16" s="720" t="str">
        <f>CONCATENATE(MUEBLES2611[[#This Row],[CODIGO DE LA PARTIDA ESPECIFICA ]],"-",MUEBLES2611[[#This Row],[No..]],"-",MUEBLES2611[[#This Row],[No.]],"-",MUEBLES2611[[#This Row],[No. ]],"-",MUEBLES2611[[#This Row],[No. Con]],"-",MUEBLES2611[[#This Row],[No. de inventario]])</f>
        <v>515-01-24-335-005-011</v>
      </c>
      <c r="B16" s="4">
        <v>515</v>
      </c>
      <c r="C16" s="129" t="s">
        <v>6093</v>
      </c>
      <c r="D16" s="341"/>
      <c r="E16" s="366" t="s">
        <v>4060</v>
      </c>
      <c r="F16" s="342" t="str">
        <f>VLOOKUP(MUEBLES2611[[#This Row],[No..]],EDIFICIOS[],2,FALSE)</f>
        <v>PALACIO MUNICIPAL</v>
      </c>
      <c r="G16" s="342" t="str">
        <f>VLOOKUP(MUEBLES2611[[#This Row],[No..]],EDIFICIOS[],3,FALSE)</f>
        <v>PALACIO MUNICIPAL, S/N, COLONIA CENTRO</v>
      </c>
      <c r="H16" s="369" t="s">
        <v>4269</v>
      </c>
      <c r="I16" s="68" t="str">
        <f>VLOOKUP(MUEBLES2611[[#This Row],[No.]],AREAS[],2,FALSE)</f>
        <v>TESORERÍA MUNICIPAL</v>
      </c>
      <c r="J16" s="343" t="str">
        <f>VLOOKUP(MUEBLES2611[[#This Row],[No.]],AREAS[],5,FALSE)</f>
        <v>C. P. NOHEMI VIRIDIANA CORTEZ MONTER</v>
      </c>
      <c r="K16" s="369">
        <v>138</v>
      </c>
      <c r="L16" s="343" t="str">
        <f>VLOOKUP(MUEBLES2611[[#This Row],[Núm. De nomina]],PERSONAL[],2,FALSE)</f>
        <v>C. P. NOHEMI VIRIDIANA CORTEZ MONTER</v>
      </c>
      <c r="M16" s="68" t="str">
        <f>VLOOKUP(MUEBLES2611[[#This Row],[Núm. De nomina]],PERSONAL[],3,FALSE)</f>
        <v>TITULAR</v>
      </c>
      <c r="N16" s="4" t="s">
        <v>5939</v>
      </c>
      <c r="O16" s="3" t="s">
        <v>4696</v>
      </c>
      <c r="P16" s="340" t="str">
        <f>VLOOKUP(MUEBLES2611[[#This Row],[No. ]],BIENES[],2,FALSE)</f>
        <v>OFFICE PROFESSIONAL PLUS 2019</v>
      </c>
      <c r="Q16" s="130" t="s">
        <v>784</v>
      </c>
      <c r="R16" s="369" t="s">
        <v>4702</v>
      </c>
      <c r="S16" s="270" t="s">
        <v>3809</v>
      </c>
      <c r="T16" s="129">
        <v>1</v>
      </c>
      <c r="U16" s="271" t="s">
        <v>786</v>
      </c>
      <c r="V16" s="129" t="s">
        <v>17</v>
      </c>
      <c r="W16" s="129" t="s">
        <v>17</v>
      </c>
      <c r="X16" s="271">
        <v>1</v>
      </c>
      <c r="Y16" s="129" t="s">
        <v>6119</v>
      </c>
      <c r="Z16" s="272" t="s">
        <v>6121</v>
      </c>
      <c r="AA16" s="129" t="s">
        <v>3698</v>
      </c>
      <c r="AB16" s="762" t="s">
        <v>6115</v>
      </c>
      <c r="AC16" s="422"/>
      <c r="AD16" s="422"/>
      <c r="AE16" s="423"/>
      <c r="AF16" s="424"/>
    </row>
    <row r="17" spans="1:32" s="425" customFormat="1" ht="51" x14ac:dyDescent="0.2">
      <c r="A17" s="720" t="str">
        <f>CONCATENATE(MUEBLES2611[[#This Row],[CODIGO DE LA PARTIDA ESPECIFICA ]],"-",MUEBLES2611[[#This Row],[No..]],"-",MUEBLES2611[[#This Row],[No.]],"-",MUEBLES2611[[#This Row],[No. ]],"-",MUEBLES2611[[#This Row],[No. Con]],"-",MUEBLES2611[[#This Row],[No. de inventario]])</f>
        <v>515-01-24-335-006-012</v>
      </c>
      <c r="B17" s="4">
        <v>515</v>
      </c>
      <c r="C17" s="129" t="s">
        <v>6093</v>
      </c>
      <c r="D17" s="341"/>
      <c r="E17" s="366" t="s">
        <v>4060</v>
      </c>
      <c r="F17" s="342" t="str">
        <f>VLOOKUP(MUEBLES2611[[#This Row],[No..]],EDIFICIOS[],2,FALSE)</f>
        <v>PALACIO MUNICIPAL</v>
      </c>
      <c r="G17" s="342" t="str">
        <f>VLOOKUP(MUEBLES2611[[#This Row],[No..]],EDIFICIOS[],3,FALSE)</f>
        <v>PALACIO MUNICIPAL, S/N, COLONIA CENTRO</v>
      </c>
      <c r="H17" s="369" t="s">
        <v>4269</v>
      </c>
      <c r="I17" s="68" t="str">
        <f>VLOOKUP(MUEBLES2611[[#This Row],[No.]],AREAS[],2,FALSE)</f>
        <v>TESORERÍA MUNICIPAL</v>
      </c>
      <c r="J17" s="343" t="str">
        <f>VLOOKUP(MUEBLES2611[[#This Row],[No.]],AREAS[],5,FALSE)</f>
        <v>C. P. NOHEMI VIRIDIANA CORTEZ MONTER</v>
      </c>
      <c r="K17" s="369">
        <v>138</v>
      </c>
      <c r="L17" s="343" t="str">
        <f>VLOOKUP(MUEBLES2611[[#This Row],[Núm. De nomina]],PERSONAL[],2,FALSE)</f>
        <v>C. P. NOHEMI VIRIDIANA CORTEZ MONTER</v>
      </c>
      <c r="M17" s="68" t="str">
        <f>VLOOKUP(MUEBLES2611[[#This Row],[Núm. De nomina]],PERSONAL[],3,FALSE)</f>
        <v>TITULAR</v>
      </c>
      <c r="N17" s="4" t="s">
        <v>5939</v>
      </c>
      <c r="O17" s="3" t="s">
        <v>4697</v>
      </c>
      <c r="P17" s="340" t="str">
        <f>VLOOKUP(MUEBLES2611[[#This Row],[No. ]],BIENES[],2,FALSE)</f>
        <v>OFFICE PROFESSIONAL PLUS 2019</v>
      </c>
      <c r="Q17" s="130" t="s">
        <v>784</v>
      </c>
      <c r="R17" s="56" t="s">
        <v>4703</v>
      </c>
      <c r="S17" s="270" t="s">
        <v>3810</v>
      </c>
      <c r="T17" s="129">
        <v>1</v>
      </c>
      <c r="U17" s="271" t="s">
        <v>786</v>
      </c>
      <c r="V17" s="129" t="s">
        <v>17</v>
      </c>
      <c r="W17" s="129" t="s">
        <v>17</v>
      </c>
      <c r="X17" s="271">
        <v>1</v>
      </c>
      <c r="Y17" s="129" t="s">
        <v>6119</v>
      </c>
      <c r="Z17" s="272" t="s">
        <v>6121</v>
      </c>
      <c r="AA17" s="129" t="s">
        <v>3698</v>
      </c>
      <c r="AB17" s="762" t="s">
        <v>6115</v>
      </c>
      <c r="AC17" s="422"/>
      <c r="AD17" s="422"/>
      <c r="AE17" s="423"/>
      <c r="AF17" s="424"/>
    </row>
    <row r="18" spans="1:32" s="425" customFormat="1" ht="51" x14ac:dyDescent="0.2">
      <c r="A18" s="720" t="str">
        <f>CONCATENATE(MUEBLES2611[[#This Row],[CODIGO DE LA PARTIDA ESPECIFICA ]],"-",MUEBLES2611[[#This Row],[No..]],"-",MUEBLES2611[[#This Row],[No.]],"-",MUEBLES2611[[#This Row],[No. ]],"-",MUEBLES2611[[#This Row],[No. Con]],"-",MUEBLES2611[[#This Row],[No. de inventario]])</f>
        <v>515-01-24-335-007-013</v>
      </c>
      <c r="B18" s="4">
        <v>515</v>
      </c>
      <c r="C18" s="129" t="s">
        <v>6093</v>
      </c>
      <c r="D18" s="341"/>
      <c r="E18" s="366" t="s">
        <v>4060</v>
      </c>
      <c r="F18" s="342" t="str">
        <f>VLOOKUP(MUEBLES2611[[#This Row],[No..]],EDIFICIOS[],2,FALSE)</f>
        <v>PALACIO MUNICIPAL</v>
      </c>
      <c r="G18" s="342" t="str">
        <f>VLOOKUP(MUEBLES2611[[#This Row],[No..]],EDIFICIOS[],3,FALSE)</f>
        <v>PALACIO MUNICIPAL, S/N, COLONIA CENTRO</v>
      </c>
      <c r="H18" s="369" t="s">
        <v>4269</v>
      </c>
      <c r="I18" s="68" t="str">
        <f>VLOOKUP(MUEBLES2611[[#This Row],[No.]],AREAS[],2,FALSE)</f>
        <v>TESORERÍA MUNICIPAL</v>
      </c>
      <c r="J18" s="343" t="str">
        <f>VLOOKUP(MUEBLES2611[[#This Row],[No.]],AREAS[],5,FALSE)</f>
        <v>C. P. NOHEMI VIRIDIANA CORTEZ MONTER</v>
      </c>
      <c r="K18" s="369">
        <v>138</v>
      </c>
      <c r="L18" s="343" t="str">
        <f>VLOOKUP(MUEBLES2611[[#This Row],[Núm. De nomina]],PERSONAL[],2,FALSE)</f>
        <v>C. P. NOHEMI VIRIDIANA CORTEZ MONTER</v>
      </c>
      <c r="M18" s="68" t="str">
        <f>VLOOKUP(MUEBLES2611[[#This Row],[Núm. De nomina]],PERSONAL[],3,FALSE)</f>
        <v>TITULAR</v>
      </c>
      <c r="N18" s="4" t="s">
        <v>5939</v>
      </c>
      <c r="O18" s="3" t="s">
        <v>4698</v>
      </c>
      <c r="P18" s="340" t="str">
        <f>VLOOKUP(MUEBLES2611[[#This Row],[No. ]],BIENES[],2,FALSE)</f>
        <v>OFFICE PROFESSIONAL PLUS 2019</v>
      </c>
      <c r="Q18" s="130" t="s">
        <v>784</v>
      </c>
      <c r="R18" s="369" t="s">
        <v>4704</v>
      </c>
      <c r="S18" s="270" t="s">
        <v>3811</v>
      </c>
      <c r="T18" s="129">
        <v>1</v>
      </c>
      <c r="U18" s="271" t="s">
        <v>786</v>
      </c>
      <c r="V18" s="129" t="s">
        <v>17</v>
      </c>
      <c r="W18" s="129" t="s">
        <v>17</v>
      </c>
      <c r="X18" s="271">
        <v>1</v>
      </c>
      <c r="Y18" s="129" t="s">
        <v>6119</v>
      </c>
      <c r="Z18" s="272" t="s">
        <v>6121</v>
      </c>
      <c r="AA18" s="129" t="s">
        <v>3698</v>
      </c>
      <c r="AB18" s="762" t="s">
        <v>6115</v>
      </c>
      <c r="AC18" s="422"/>
      <c r="AD18" s="422"/>
      <c r="AE18" s="423"/>
      <c r="AF18" s="424"/>
    </row>
    <row r="19" spans="1:32" s="425" customFormat="1" ht="51" x14ac:dyDescent="0.2">
      <c r="A19" s="720" t="str">
        <f>CONCATENATE(MUEBLES2611[[#This Row],[CODIGO DE LA PARTIDA ESPECIFICA ]],"-",MUEBLES2611[[#This Row],[No..]],"-",MUEBLES2611[[#This Row],[No.]],"-",MUEBLES2611[[#This Row],[No. ]],"-",MUEBLES2611[[#This Row],[No. Con]],"-",MUEBLES2611[[#This Row],[No. de inventario]])</f>
        <v>515-01-24-335-008-014</v>
      </c>
      <c r="B19" s="4">
        <v>515</v>
      </c>
      <c r="C19" s="129" t="s">
        <v>6093</v>
      </c>
      <c r="D19" s="341"/>
      <c r="E19" s="366" t="s">
        <v>4060</v>
      </c>
      <c r="F19" s="342" t="str">
        <f>VLOOKUP(MUEBLES2611[[#This Row],[No..]],EDIFICIOS[],2,FALSE)</f>
        <v>PALACIO MUNICIPAL</v>
      </c>
      <c r="G19" s="342" t="str">
        <f>VLOOKUP(MUEBLES2611[[#This Row],[No..]],EDIFICIOS[],3,FALSE)</f>
        <v>PALACIO MUNICIPAL, S/N, COLONIA CENTRO</v>
      </c>
      <c r="H19" s="369" t="s">
        <v>4269</v>
      </c>
      <c r="I19" s="68" t="str">
        <f>VLOOKUP(MUEBLES2611[[#This Row],[No.]],AREAS[],2,FALSE)</f>
        <v>TESORERÍA MUNICIPAL</v>
      </c>
      <c r="J19" s="343" t="str">
        <f>VLOOKUP(MUEBLES2611[[#This Row],[No.]],AREAS[],5,FALSE)</f>
        <v>C. P. NOHEMI VIRIDIANA CORTEZ MONTER</v>
      </c>
      <c r="K19" s="369">
        <v>138</v>
      </c>
      <c r="L19" s="343" t="str">
        <f>VLOOKUP(MUEBLES2611[[#This Row],[Núm. De nomina]],PERSONAL[],2,FALSE)</f>
        <v>C. P. NOHEMI VIRIDIANA CORTEZ MONTER</v>
      </c>
      <c r="M19" s="68" t="str">
        <f>VLOOKUP(MUEBLES2611[[#This Row],[Núm. De nomina]],PERSONAL[],3,FALSE)</f>
        <v>TITULAR</v>
      </c>
      <c r="N19" s="4" t="s">
        <v>5939</v>
      </c>
      <c r="O19" s="3" t="s">
        <v>4699</v>
      </c>
      <c r="P19" s="340" t="str">
        <f>VLOOKUP(MUEBLES2611[[#This Row],[No. ]],BIENES[],2,FALSE)</f>
        <v>OFFICE PROFESSIONAL PLUS 2019</v>
      </c>
      <c r="Q19" s="130" t="s">
        <v>784</v>
      </c>
      <c r="R19" s="56" t="s">
        <v>4705</v>
      </c>
      <c r="S19" s="270" t="s">
        <v>3812</v>
      </c>
      <c r="T19" s="129">
        <v>1</v>
      </c>
      <c r="U19" s="271" t="s">
        <v>786</v>
      </c>
      <c r="V19" s="129" t="s">
        <v>17</v>
      </c>
      <c r="W19" s="129" t="s">
        <v>17</v>
      </c>
      <c r="X19" s="271">
        <v>1</v>
      </c>
      <c r="Y19" s="129" t="s">
        <v>6119</v>
      </c>
      <c r="Z19" s="272" t="s">
        <v>6121</v>
      </c>
      <c r="AA19" s="129" t="s">
        <v>3698</v>
      </c>
      <c r="AB19" s="762" t="s">
        <v>6115</v>
      </c>
      <c r="AC19" s="422"/>
      <c r="AD19" s="422"/>
      <c r="AE19" s="423"/>
      <c r="AF19" s="424"/>
    </row>
    <row r="20" spans="1:32" s="425" customFormat="1" ht="51" x14ac:dyDescent="0.2">
      <c r="A20" s="720" t="str">
        <f>CONCATENATE(MUEBLES2611[[#This Row],[CODIGO DE LA PARTIDA ESPECIFICA ]],"-",MUEBLES2611[[#This Row],[No..]],"-",MUEBLES2611[[#This Row],[No.]],"-",MUEBLES2611[[#This Row],[No. ]],"-",MUEBLES2611[[#This Row],[No. Con]],"-",MUEBLES2611[[#This Row],[No. de inventario]])</f>
        <v>515-01-24-335-009-015</v>
      </c>
      <c r="B20" s="4">
        <v>515</v>
      </c>
      <c r="C20" s="129" t="s">
        <v>6093</v>
      </c>
      <c r="D20" s="341"/>
      <c r="E20" s="366" t="s">
        <v>4060</v>
      </c>
      <c r="F20" s="342" t="str">
        <f>VLOOKUP(MUEBLES2611[[#This Row],[No..]],EDIFICIOS[],2,FALSE)</f>
        <v>PALACIO MUNICIPAL</v>
      </c>
      <c r="G20" s="342" t="str">
        <f>VLOOKUP(MUEBLES2611[[#This Row],[No..]],EDIFICIOS[],3,FALSE)</f>
        <v>PALACIO MUNICIPAL, S/N, COLONIA CENTRO</v>
      </c>
      <c r="H20" s="369" t="s">
        <v>4269</v>
      </c>
      <c r="I20" s="68" t="str">
        <f>VLOOKUP(MUEBLES2611[[#This Row],[No.]],AREAS[],2,FALSE)</f>
        <v>TESORERÍA MUNICIPAL</v>
      </c>
      <c r="J20" s="343" t="str">
        <f>VLOOKUP(MUEBLES2611[[#This Row],[No.]],AREAS[],5,FALSE)</f>
        <v>C. P. NOHEMI VIRIDIANA CORTEZ MONTER</v>
      </c>
      <c r="K20" s="369">
        <v>138</v>
      </c>
      <c r="L20" s="343" t="str">
        <f>VLOOKUP(MUEBLES2611[[#This Row],[Núm. De nomina]],PERSONAL[],2,FALSE)</f>
        <v>C. P. NOHEMI VIRIDIANA CORTEZ MONTER</v>
      </c>
      <c r="M20" s="68" t="str">
        <f>VLOOKUP(MUEBLES2611[[#This Row],[Núm. De nomina]],PERSONAL[],3,FALSE)</f>
        <v>TITULAR</v>
      </c>
      <c r="N20" s="4" t="s">
        <v>5939</v>
      </c>
      <c r="O20" s="3" t="s">
        <v>4700</v>
      </c>
      <c r="P20" s="340" t="str">
        <f>VLOOKUP(MUEBLES2611[[#This Row],[No. ]],BIENES[],2,FALSE)</f>
        <v>OFFICE PROFESSIONAL PLUS 2019</v>
      </c>
      <c r="Q20" s="130" t="s">
        <v>784</v>
      </c>
      <c r="R20" s="369" t="s">
        <v>4706</v>
      </c>
      <c r="S20" s="270" t="s">
        <v>3813</v>
      </c>
      <c r="T20" s="129">
        <v>1</v>
      </c>
      <c r="U20" s="271" t="s">
        <v>786</v>
      </c>
      <c r="V20" s="129" t="s">
        <v>17</v>
      </c>
      <c r="W20" s="129" t="s">
        <v>17</v>
      </c>
      <c r="X20" s="271">
        <v>1</v>
      </c>
      <c r="Y20" s="129" t="s">
        <v>6119</v>
      </c>
      <c r="Z20" s="272" t="s">
        <v>6121</v>
      </c>
      <c r="AA20" s="129" t="s">
        <v>3698</v>
      </c>
      <c r="AB20" s="762" t="s">
        <v>6115</v>
      </c>
      <c r="AC20" s="422"/>
      <c r="AD20" s="422"/>
      <c r="AE20" s="423"/>
      <c r="AF20" s="424"/>
    </row>
    <row r="21" spans="1:32" s="425" customFormat="1" ht="51" x14ac:dyDescent="0.2">
      <c r="A21" s="720" t="str">
        <f>CONCATENATE(MUEBLES2611[[#This Row],[CODIGO DE LA PARTIDA ESPECIFICA ]],"-",MUEBLES2611[[#This Row],[No..]],"-",MUEBLES2611[[#This Row],[No.]],"-",MUEBLES2611[[#This Row],[No. ]],"-",MUEBLES2611[[#This Row],[No. Con]],"-",MUEBLES2611[[#This Row],[No. de inventario]])</f>
        <v>515-01-24-335-010-016</v>
      </c>
      <c r="B21" s="4">
        <v>515</v>
      </c>
      <c r="C21" s="129" t="s">
        <v>6093</v>
      </c>
      <c r="D21" s="341"/>
      <c r="E21" s="366" t="s">
        <v>4060</v>
      </c>
      <c r="F21" s="342" t="str">
        <f>VLOOKUP(MUEBLES2611[[#This Row],[No..]],EDIFICIOS[],2,FALSE)</f>
        <v>PALACIO MUNICIPAL</v>
      </c>
      <c r="G21" s="342" t="str">
        <f>VLOOKUP(MUEBLES2611[[#This Row],[No..]],EDIFICIOS[],3,FALSE)</f>
        <v>PALACIO MUNICIPAL, S/N, COLONIA CENTRO</v>
      </c>
      <c r="H21" s="369" t="s">
        <v>4269</v>
      </c>
      <c r="I21" s="68" t="str">
        <f>VLOOKUP(MUEBLES2611[[#This Row],[No.]],AREAS[],2,FALSE)</f>
        <v>TESORERÍA MUNICIPAL</v>
      </c>
      <c r="J21" s="343" t="str">
        <f>VLOOKUP(MUEBLES2611[[#This Row],[No.]],AREAS[],5,FALSE)</f>
        <v>C. P. NOHEMI VIRIDIANA CORTEZ MONTER</v>
      </c>
      <c r="K21" s="369">
        <v>138</v>
      </c>
      <c r="L21" s="343" t="str">
        <f>VLOOKUP(MUEBLES2611[[#This Row],[Núm. De nomina]],PERSONAL[],2,FALSE)</f>
        <v>C. P. NOHEMI VIRIDIANA CORTEZ MONTER</v>
      </c>
      <c r="M21" s="68" t="str">
        <f>VLOOKUP(MUEBLES2611[[#This Row],[Núm. De nomina]],PERSONAL[],3,FALSE)</f>
        <v>TITULAR</v>
      </c>
      <c r="N21" s="4" t="s">
        <v>5939</v>
      </c>
      <c r="O21" s="3" t="s">
        <v>4701</v>
      </c>
      <c r="P21" s="340" t="str">
        <f>VLOOKUP(MUEBLES2611[[#This Row],[No. ]],BIENES[],2,FALSE)</f>
        <v>OFFICE PROFESSIONAL PLUS 2019</v>
      </c>
      <c r="Q21" s="130" t="s">
        <v>784</v>
      </c>
      <c r="R21" s="56" t="s">
        <v>4707</v>
      </c>
      <c r="S21" s="270" t="s">
        <v>3814</v>
      </c>
      <c r="T21" s="129">
        <v>1</v>
      </c>
      <c r="U21" s="271" t="s">
        <v>786</v>
      </c>
      <c r="V21" s="129" t="s">
        <v>17</v>
      </c>
      <c r="W21" s="129" t="s">
        <v>17</v>
      </c>
      <c r="X21" s="271">
        <v>1</v>
      </c>
      <c r="Y21" s="129" t="s">
        <v>6119</v>
      </c>
      <c r="Z21" s="272" t="s">
        <v>6121</v>
      </c>
      <c r="AA21" s="129" t="s">
        <v>3698</v>
      </c>
      <c r="AB21" s="762" t="s">
        <v>6115</v>
      </c>
      <c r="AC21" s="422"/>
      <c r="AD21" s="422"/>
      <c r="AE21" s="423"/>
      <c r="AF21" s="424"/>
    </row>
    <row r="22" spans="1:32" s="425" customFormat="1" ht="51" x14ac:dyDescent="0.2">
      <c r="A22" s="720" t="str">
        <f>CONCATENATE(MUEBLES2611[[#This Row],[CODIGO DE LA PARTIDA ESPECIFICA ]],"-",MUEBLES2611[[#This Row],[No..]],"-",MUEBLES2611[[#This Row],[No.]],"-",MUEBLES2611[[#This Row],[No. ]],"-",MUEBLES2611[[#This Row],[No. Con]],"-",MUEBLES2611[[#This Row],[No. de inventario]])</f>
        <v>515-01-24-335-011-017</v>
      </c>
      <c r="B22" s="4">
        <v>515</v>
      </c>
      <c r="C22" s="129" t="s">
        <v>6093</v>
      </c>
      <c r="D22" s="341"/>
      <c r="E22" s="366" t="s">
        <v>4060</v>
      </c>
      <c r="F22" s="342" t="str">
        <f>VLOOKUP(MUEBLES2611[[#This Row],[No..]],EDIFICIOS[],2,FALSE)</f>
        <v>PALACIO MUNICIPAL</v>
      </c>
      <c r="G22" s="342" t="str">
        <f>VLOOKUP(MUEBLES2611[[#This Row],[No..]],EDIFICIOS[],3,FALSE)</f>
        <v>PALACIO MUNICIPAL, S/N, COLONIA CENTRO</v>
      </c>
      <c r="H22" s="369" t="s">
        <v>4269</v>
      </c>
      <c r="I22" s="68" t="str">
        <f>VLOOKUP(MUEBLES2611[[#This Row],[No.]],AREAS[],2,FALSE)</f>
        <v>TESORERÍA MUNICIPAL</v>
      </c>
      <c r="J22" s="343" t="str">
        <f>VLOOKUP(MUEBLES2611[[#This Row],[No.]],AREAS[],5,FALSE)</f>
        <v>C. P. NOHEMI VIRIDIANA CORTEZ MONTER</v>
      </c>
      <c r="K22" s="369">
        <v>138</v>
      </c>
      <c r="L22" s="343" t="str">
        <f>VLOOKUP(MUEBLES2611[[#This Row],[Núm. De nomina]],PERSONAL[],2,FALSE)</f>
        <v>C. P. NOHEMI VIRIDIANA CORTEZ MONTER</v>
      </c>
      <c r="M22" s="68" t="str">
        <f>VLOOKUP(MUEBLES2611[[#This Row],[Núm. De nomina]],PERSONAL[],3,FALSE)</f>
        <v>TITULAR</v>
      </c>
      <c r="N22" s="4" t="s">
        <v>5939</v>
      </c>
      <c r="O22" s="3" t="s">
        <v>4702</v>
      </c>
      <c r="P22" s="340" t="str">
        <f>VLOOKUP(MUEBLES2611[[#This Row],[No. ]],BIENES[],2,FALSE)</f>
        <v>OFFICE PROFESSIONAL PLUS 2019</v>
      </c>
      <c r="Q22" s="130" t="s">
        <v>784</v>
      </c>
      <c r="R22" s="369" t="s">
        <v>4708</v>
      </c>
      <c r="S22" s="270" t="s">
        <v>3815</v>
      </c>
      <c r="T22" s="129">
        <v>1</v>
      </c>
      <c r="U22" s="271" t="s">
        <v>786</v>
      </c>
      <c r="V22" s="129" t="s">
        <v>17</v>
      </c>
      <c r="W22" s="129" t="s">
        <v>17</v>
      </c>
      <c r="X22" s="271">
        <v>1</v>
      </c>
      <c r="Y22" s="129" t="s">
        <v>6119</v>
      </c>
      <c r="Z22" s="272" t="s">
        <v>6121</v>
      </c>
      <c r="AA22" s="129" t="s">
        <v>3698</v>
      </c>
      <c r="AB22" s="762" t="s">
        <v>6115</v>
      </c>
      <c r="AC22" s="422"/>
      <c r="AD22" s="422"/>
      <c r="AE22" s="423"/>
      <c r="AF22" s="424"/>
    </row>
    <row r="23" spans="1:32" s="425" customFormat="1" ht="51" x14ac:dyDescent="0.2">
      <c r="A23" s="720" t="str">
        <f>CONCATENATE(MUEBLES2611[[#This Row],[CODIGO DE LA PARTIDA ESPECIFICA ]],"-",MUEBLES2611[[#This Row],[No..]],"-",MUEBLES2611[[#This Row],[No.]],"-",MUEBLES2611[[#This Row],[No. ]],"-",MUEBLES2611[[#This Row],[No. Con]],"-",MUEBLES2611[[#This Row],[No. de inventario]])</f>
        <v>515-01-24-335-012-018</v>
      </c>
      <c r="B23" s="4">
        <v>515</v>
      </c>
      <c r="C23" s="129" t="s">
        <v>6093</v>
      </c>
      <c r="D23" s="341"/>
      <c r="E23" s="366" t="s">
        <v>4060</v>
      </c>
      <c r="F23" s="342" t="str">
        <f>VLOOKUP(MUEBLES2611[[#This Row],[No..]],EDIFICIOS[],2,FALSE)</f>
        <v>PALACIO MUNICIPAL</v>
      </c>
      <c r="G23" s="342" t="str">
        <f>VLOOKUP(MUEBLES2611[[#This Row],[No..]],EDIFICIOS[],3,FALSE)</f>
        <v>PALACIO MUNICIPAL, S/N, COLONIA CENTRO</v>
      </c>
      <c r="H23" s="369" t="s">
        <v>4269</v>
      </c>
      <c r="I23" s="68" t="str">
        <f>VLOOKUP(MUEBLES2611[[#This Row],[No.]],AREAS[],2,FALSE)</f>
        <v>TESORERÍA MUNICIPAL</v>
      </c>
      <c r="J23" s="343" t="str">
        <f>VLOOKUP(MUEBLES2611[[#This Row],[No.]],AREAS[],5,FALSE)</f>
        <v>C. P. NOHEMI VIRIDIANA CORTEZ MONTER</v>
      </c>
      <c r="K23" s="369">
        <v>138</v>
      </c>
      <c r="L23" s="343" t="str">
        <f>VLOOKUP(MUEBLES2611[[#This Row],[Núm. De nomina]],PERSONAL[],2,FALSE)</f>
        <v>C. P. NOHEMI VIRIDIANA CORTEZ MONTER</v>
      </c>
      <c r="M23" s="68" t="str">
        <f>VLOOKUP(MUEBLES2611[[#This Row],[Núm. De nomina]],PERSONAL[],3,FALSE)</f>
        <v>TITULAR</v>
      </c>
      <c r="N23" s="4" t="s">
        <v>5939</v>
      </c>
      <c r="O23" s="3" t="s">
        <v>4703</v>
      </c>
      <c r="P23" s="340" t="str">
        <f>VLOOKUP(MUEBLES2611[[#This Row],[No. ]],BIENES[],2,FALSE)</f>
        <v>OFFICE PROFESSIONAL PLUS 2019</v>
      </c>
      <c r="Q23" s="130" t="s">
        <v>784</v>
      </c>
      <c r="R23" s="56" t="s">
        <v>4709</v>
      </c>
      <c r="S23" s="270" t="s">
        <v>3816</v>
      </c>
      <c r="T23" s="129">
        <v>1</v>
      </c>
      <c r="U23" s="271" t="s">
        <v>786</v>
      </c>
      <c r="V23" s="129" t="s">
        <v>17</v>
      </c>
      <c r="W23" s="129" t="s">
        <v>17</v>
      </c>
      <c r="X23" s="271">
        <v>1</v>
      </c>
      <c r="Y23" s="129" t="s">
        <v>6119</v>
      </c>
      <c r="Z23" s="272" t="s">
        <v>6121</v>
      </c>
      <c r="AA23" s="129" t="s">
        <v>3698</v>
      </c>
      <c r="AB23" s="762" t="s">
        <v>6115</v>
      </c>
      <c r="AC23" s="422"/>
      <c r="AD23" s="422"/>
      <c r="AE23" s="423"/>
      <c r="AF23" s="424"/>
    </row>
    <row r="24" spans="1:32" ht="21" thickBot="1" x14ac:dyDescent="0.25">
      <c r="A24" s="681"/>
      <c r="B24" s="402"/>
      <c r="C24" s="402"/>
      <c r="D24" s="416"/>
      <c r="E24" s="401"/>
      <c r="F24" s="402"/>
      <c r="G24" s="402"/>
      <c r="H24" s="403"/>
      <c r="I24" s="401"/>
      <c r="J24" s="403"/>
      <c r="K24" s="403"/>
      <c r="L24" s="403"/>
      <c r="M24" s="401"/>
      <c r="N24" s="417"/>
      <c r="O24" s="403"/>
      <c r="P24" s="404"/>
      <c r="Q24" s="405"/>
      <c r="R24" s="403"/>
      <c r="S24" s="402"/>
      <c r="T24" s="402"/>
      <c r="U24" s="402"/>
      <c r="V24" s="418" t="s">
        <v>5962</v>
      </c>
      <c r="W24" s="419"/>
      <c r="X24" s="428"/>
      <c r="Y24" s="420"/>
      <c r="Z24" s="406"/>
      <c r="AA24" s="407"/>
      <c r="AB24" s="408"/>
    </row>
    <row r="25" spans="1:32" ht="21" thickTop="1" x14ac:dyDescent="0.25"/>
    <row r="1021224" spans="1:340" s="9" customFormat="1" x14ac:dyDescent="0.25">
      <c r="A1021224" s="680"/>
      <c r="B1021224"/>
      <c r="C1021224"/>
      <c r="F1021224" s="18"/>
      <c r="G1021224" s="18"/>
      <c r="H1021224" s="337"/>
      <c r="O1021224" s="274"/>
      <c r="P1021224"/>
      <c r="Q1021224" s="17"/>
      <c r="R1021224" s="19"/>
      <c r="S1021224" s="306"/>
      <c r="T1021224"/>
      <c r="U1021224"/>
      <c r="V1021224"/>
      <c r="W1021224"/>
      <c r="X1021224" s="19"/>
      <c r="Y1021224" s="18"/>
      <c r="Z1021224" s="19"/>
      <c r="AA1021224" s="24"/>
      <c r="AB1021224" s="25"/>
      <c r="AC1021224" s="27"/>
      <c r="AD1021224" s="27"/>
      <c r="AE1021224" s="21"/>
      <c r="AF1021224" s="22"/>
      <c r="AG1021224" s="1"/>
      <c r="AH1021224" s="1"/>
      <c r="AI1021224" s="1"/>
      <c r="AJ1021224" s="1"/>
      <c r="AK1021224" s="1"/>
      <c r="AL1021224" s="1"/>
      <c r="AM1021224" s="1"/>
      <c r="AN1021224" s="1"/>
      <c r="AO1021224" s="1"/>
      <c r="AP1021224" s="1"/>
      <c r="AQ1021224" s="1"/>
      <c r="AR1021224" s="1"/>
      <c r="AS1021224" s="1"/>
      <c r="AT1021224" s="1"/>
      <c r="AU1021224" s="1"/>
      <c r="AV1021224" s="1"/>
      <c r="AW1021224" s="1"/>
      <c r="AX1021224" s="1"/>
      <c r="AY1021224" s="1"/>
      <c r="AZ1021224" s="1"/>
      <c r="BA1021224" s="1"/>
      <c r="BB1021224" s="1"/>
      <c r="BC1021224" s="1"/>
      <c r="BD1021224" s="1"/>
      <c r="BE1021224" s="1"/>
      <c r="BF1021224" s="1"/>
      <c r="BG1021224" s="1"/>
      <c r="BH1021224" s="1"/>
      <c r="BI1021224" s="1"/>
      <c r="BJ1021224" s="1"/>
      <c r="BK1021224" s="1"/>
      <c r="BL1021224" s="1"/>
      <c r="BM1021224" s="1"/>
      <c r="BN1021224" s="1"/>
      <c r="BO1021224" s="1"/>
      <c r="BP1021224" s="1"/>
      <c r="BQ1021224" s="1"/>
      <c r="BR1021224" s="1"/>
      <c r="BS1021224" s="1"/>
      <c r="BT1021224" s="1"/>
      <c r="BU1021224" s="1"/>
      <c r="BV1021224" s="1"/>
      <c r="BW1021224" s="1"/>
      <c r="BX1021224" s="1"/>
      <c r="BY1021224" s="1"/>
      <c r="BZ1021224" s="1"/>
      <c r="CA1021224" s="1"/>
      <c r="CB1021224" s="1"/>
      <c r="CC1021224" s="1"/>
      <c r="CD1021224" s="1"/>
      <c r="CE1021224" s="1"/>
      <c r="CF1021224" s="1"/>
      <c r="CG1021224" s="1"/>
      <c r="CH1021224" s="1"/>
      <c r="CI1021224" s="1"/>
      <c r="CJ1021224" s="1"/>
      <c r="CK1021224" s="1"/>
      <c r="CL1021224" s="1"/>
      <c r="CM1021224" s="1"/>
      <c r="CN1021224" s="1"/>
      <c r="CO1021224" s="1"/>
      <c r="CP1021224" s="1"/>
      <c r="CQ1021224" s="1"/>
      <c r="CR1021224" s="1"/>
      <c r="CS1021224" s="1"/>
      <c r="CT1021224" s="1"/>
      <c r="CU1021224" s="1"/>
      <c r="CV1021224" s="1"/>
      <c r="CW1021224" s="1"/>
      <c r="CX1021224" s="1"/>
      <c r="CY1021224" s="1"/>
      <c r="CZ1021224" s="1"/>
      <c r="DA1021224" s="1"/>
      <c r="DB1021224" s="1"/>
      <c r="DC1021224" s="1"/>
      <c r="DD1021224" s="1"/>
      <c r="DE1021224" s="1"/>
      <c r="DF1021224" s="1"/>
      <c r="DG1021224" s="1"/>
      <c r="DH1021224" s="1"/>
      <c r="DI1021224" s="1"/>
      <c r="DJ1021224" s="1"/>
      <c r="DK1021224" s="1"/>
      <c r="DL1021224" s="1"/>
      <c r="DM1021224" s="1"/>
      <c r="DN1021224" s="1"/>
      <c r="DO1021224" s="1"/>
      <c r="DP1021224" s="1"/>
      <c r="DQ1021224" s="1"/>
      <c r="DR1021224" s="1"/>
      <c r="DS1021224" s="1"/>
      <c r="DT1021224" s="1"/>
      <c r="DU1021224" s="1"/>
      <c r="DV1021224" s="1"/>
      <c r="DW1021224" s="1"/>
      <c r="DX1021224" s="1"/>
      <c r="DY1021224" s="1"/>
      <c r="DZ1021224" s="1"/>
      <c r="EA1021224" s="1"/>
      <c r="EB1021224" s="1"/>
      <c r="EC1021224" s="1"/>
      <c r="ED1021224" s="1"/>
      <c r="EE1021224" s="1"/>
      <c r="EF1021224" s="1"/>
      <c r="EG1021224" s="1"/>
      <c r="EH1021224" s="1"/>
      <c r="EI1021224" s="1"/>
      <c r="EJ1021224" s="1"/>
      <c r="EK1021224" s="1"/>
      <c r="EL1021224" s="1"/>
      <c r="EM1021224" s="1"/>
      <c r="EN1021224" s="1"/>
      <c r="EO1021224" s="1"/>
      <c r="EP1021224" s="1"/>
      <c r="EQ1021224" s="1"/>
      <c r="ER1021224" s="1"/>
      <c r="ES1021224" s="1"/>
      <c r="ET1021224" s="1"/>
      <c r="EU1021224" s="1"/>
      <c r="EV1021224" s="1"/>
      <c r="EW1021224" s="1"/>
      <c r="EX1021224" s="1"/>
      <c r="EY1021224" s="1"/>
      <c r="EZ1021224" s="1"/>
      <c r="FA1021224" s="1"/>
      <c r="FB1021224" s="1"/>
      <c r="FC1021224" s="1"/>
      <c r="FD1021224" s="1"/>
      <c r="FE1021224" s="1"/>
      <c r="FF1021224" s="1"/>
      <c r="FG1021224" s="1"/>
      <c r="FH1021224" s="1"/>
      <c r="FI1021224" s="1"/>
      <c r="FJ1021224" s="1"/>
      <c r="FK1021224" s="1"/>
      <c r="FL1021224" s="1"/>
      <c r="FM1021224" s="1"/>
      <c r="FN1021224" s="1"/>
      <c r="FO1021224" s="1"/>
      <c r="FP1021224" s="1"/>
      <c r="FQ1021224" s="1"/>
      <c r="FR1021224" s="1"/>
      <c r="FS1021224" s="1"/>
      <c r="FT1021224" s="1"/>
      <c r="FU1021224" s="1"/>
      <c r="FV1021224" s="1"/>
      <c r="FW1021224" s="1"/>
      <c r="FX1021224" s="1"/>
      <c r="FY1021224" s="1"/>
      <c r="FZ1021224" s="1"/>
      <c r="GA1021224" s="1"/>
      <c r="GB1021224" s="1"/>
      <c r="GC1021224" s="1"/>
      <c r="GD1021224" s="1"/>
      <c r="GE1021224" s="1"/>
      <c r="GF1021224" s="1"/>
      <c r="GG1021224" s="1"/>
      <c r="GH1021224" s="1"/>
      <c r="GI1021224" s="1"/>
      <c r="GJ1021224" s="1"/>
      <c r="GK1021224" s="1"/>
      <c r="GL1021224" s="1"/>
      <c r="GM1021224" s="1"/>
      <c r="GN1021224" s="1"/>
      <c r="GO1021224" s="1"/>
      <c r="GP1021224" s="1"/>
      <c r="GQ1021224" s="1"/>
      <c r="GR1021224" s="1"/>
      <c r="GS1021224" s="1"/>
      <c r="GT1021224" s="1"/>
      <c r="GU1021224" s="1"/>
      <c r="GV1021224" s="1"/>
      <c r="GW1021224" s="1"/>
      <c r="GX1021224" s="1"/>
      <c r="GY1021224" s="1"/>
      <c r="GZ1021224" s="1"/>
      <c r="HA1021224" s="1"/>
      <c r="HB1021224" s="1"/>
      <c r="HC1021224" s="1"/>
      <c r="HD1021224" s="1"/>
      <c r="HE1021224" s="1"/>
      <c r="HF1021224" s="1"/>
      <c r="HG1021224" s="1"/>
      <c r="HH1021224" s="1"/>
      <c r="HI1021224" s="1"/>
      <c r="HJ1021224" s="1"/>
      <c r="HK1021224" s="1"/>
      <c r="HL1021224" s="1"/>
      <c r="HM1021224" s="1"/>
      <c r="HN1021224" s="1"/>
      <c r="HO1021224" s="1"/>
      <c r="HP1021224" s="1"/>
      <c r="HQ1021224" s="1"/>
      <c r="HR1021224" s="1"/>
      <c r="HS1021224" s="1"/>
      <c r="HT1021224" s="1"/>
      <c r="HU1021224" s="1"/>
      <c r="HV1021224" s="1"/>
      <c r="HW1021224" s="1"/>
      <c r="HX1021224" s="1"/>
      <c r="HY1021224" s="1"/>
      <c r="HZ1021224" s="1"/>
      <c r="IA1021224" s="1"/>
      <c r="IB1021224" s="1"/>
      <c r="IC1021224" s="1"/>
      <c r="ID1021224" s="1"/>
      <c r="IE1021224" s="1"/>
      <c r="IF1021224" s="1"/>
      <c r="IG1021224" s="1"/>
      <c r="IH1021224" s="1"/>
      <c r="II1021224" s="1"/>
      <c r="IJ1021224" s="1"/>
      <c r="IK1021224" s="1"/>
      <c r="IL1021224" s="1"/>
      <c r="IM1021224" s="1"/>
      <c r="IN1021224" s="1"/>
      <c r="IO1021224" s="1"/>
      <c r="IP1021224" s="1"/>
      <c r="IQ1021224" s="1"/>
      <c r="IR1021224" s="1"/>
      <c r="IS1021224" s="1"/>
      <c r="IT1021224" s="1"/>
      <c r="IU1021224" s="1"/>
      <c r="IV1021224" s="1"/>
      <c r="IW1021224" s="1"/>
      <c r="IX1021224" s="1"/>
      <c r="IY1021224" s="1"/>
      <c r="IZ1021224" s="1"/>
      <c r="JA1021224" s="1"/>
      <c r="JB1021224" s="1"/>
      <c r="JC1021224" s="1"/>
      <c r="JD1021224" s="1"/>
      <c r="JE1021224" s="1"/>
      <c r="JF1021224" s="1"/>
      <c r="JG1021224" s="1"/>
      <c r="JH1021224" s="1"/>
      <c r="JI1021224" s="1"/>
      <c r="JJ1021224" s="1"/>
      <c r="JK1021224" s="1"/>
      <c r="JL1021224" s="1"/>
      <c r="JM1021224" s="1"/>
      <c r="JN1021224" s="1"/>
      <c r="JO1021224" s="1"/>
      <c r="JP1021224" s="1"/>
      <c r="JQ1021224" s="1"/>
      <c r="JR1021224" s="1"/>
      <c r="JS1021224" s="1"/>
      <c r="JT1021224" s="1"/>
      <c r="JU1021224" s="1"/>
      <c r="JV1021224" s="1"/>
      <c r="JW1021224" s="1"/>
      <c r="JX1021224" s="1"/>
      <c r="JY1021224" s="1"/>
      <c r="JZ1021224" s="1"/>
      <c r="KA1021224" s="1"/>
      <c r="KB1021224" s="1"/>
      <c r="KC1021224" s="1"/>
      <c r="KD1021224" s="1"/>
      <c r="KE1021224" s="1"/>
      <c r="KF1021224" s="1"/>
      <c r="KG1021224" s="1"/>
      <c r="KH1021224" s="1"/>
      <c r="KI1021224" s="1"/>
      <c r="KJ1021224" s="1"/>
      <c r="KK1021224" s="1"/>
      <c r="KL1021224" s="1"/>
      <c r="KM1021224" s="1"/>
      <c r="KN1021224" s="1"/>
      <c r="KO1021224" s="1"/>
      <c r="KP1021224" s="1"/>
      <c r="KQ1021224" s="1"/>
      <c r="KR1021224" s="1"/>
      <c r="KS1021224" s="1"/>
      <c r="KT1021224" s="1"/>
      <c r="KU1021224" s="1"/>
      <c r="KV1021224" s="1"/>
      <c r="KW1021224" s="1"/>
      <c r="KX1021224" s="1"/>
      <c r="KY1021224" s="1"/>
      <c r="KZ1021224" s="1"/>
      <c r="LA1021224" s="1"/>
      <c r="LB1021224" s="1"/>
      <c r="LC1021224" s="1"/>
      <c r="LD1021224" s="1"/>
      <c r="LE1021224" s="1"/>
      <c r="LF1021224" s="1"/>
      <c r="LG1021224" s="1"/>
      <c r="LH1021224" s="1"/>
      <c r="LI1021224" s="1"/>
      <c r="LJ1021224" s="1"/>
      <c r="LK1021224" s="1"/>
      <c r="LL1021224" s="1"/>
      <c r="LM1021224" s="1"/>
      <c r="LN1021224" s="1"/>
      <c r="LO1021224" s="1"/>
      <c r="LP1021224" s="1"/>
      <c r="LQ1021224" s="1"/>
      <c r="LR1021224" s="1"/>
      <c r="LS1021224" s="1"/>
      <c r="LT1021224" s="1"/>
      <c r="LU1021224" s="1"/>
      <c r="LV1021224" s="1"/>
      <c r="LW1021224" s="1"/>
      <c r="LX1021224" s="1"/>
      <c r="LY1021224" s="1"/>
      <c r="LZ1021224" s="1"/>
      <c r="MA1021224" s="1"/>
      <c r="MB1021224" s="1"/>
    </row>
  </sheetData>
  <sheetProtection formatCells="0" formatColumns="0" formatRows="0" insertColumns="0" insertRows="0" insertHyperlinks="0" deleteColumns="0" deleteRows="0" sort="0" autoFilter="0" pivotTables="0"/>
  <pageMargins left="0.70866141732283472" right="0.11811023622047245" top="0.70866141732283472" bottom="1.3779527559055118" header="0.31496062992125984" footer="0.31496062992125984"/>
  <pageSetup paperSize="155" scale="32" orientation="landscape" horizontalDpi="4294967293" verticalDpi="360" r:id="rId1"/>
  <headerFooter scaleWithDoc="0" alignWithMargins="0">
    <oddFooter>&amp;C&amp;G</oddFooter>
  </headerFooter>
  <legacyDrawingHF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800-000000000000}">
          <x14:formula1>
            <xm:f>'AREAS '!$A$2:$A$62</xm:f>
          </x14:formula1>
          <xm:sqref>H1021224:H1048576 H6:H23</xm:sqref>
        </x14:dataValidation>
        <x14:dataValidation type="list" showInputMessage="1" showErrorMessage="1" xr:uid="{00000000-0002-0000-0800-000001000000}">
          <x14:formula1>
            <xm:f>PERSONAL!$A$2:$A$1048576</xm:f>
          </x14:formula1>
          <xm:sqref>K6:K23</xm:sqref>
        </x14:dataValidation>
        <x14:dataValidation type="list" allowBlank="1" showInputMessage="1" showErrorMessage="1" xr:uid="{00000000-0002-0000-0800-000002000000}">
          <x14:formula1>
            <xm:f>'EDIFICIOS '!$A$2:$A$8</xm:f>
          </x14:formula1>
          <xm:sqref>E6:E23</xm:sqref>
        </x14:dataValidation>
        <x14:dataValidation type="list" allowBlank="1" showInputMessage="1" showErrorMessage="1" xr:uid="{00000000-0002-0000-0800-000003000000}">
          <x14:formula1>
            <xm:f>'BIENES '!$A$2:$A$965</xm:f>
          </x14:formula1>
          <xm:sqref>N6:N23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tabColor rgb="FF92D050"/>
  </sheetPr>
  <dimension ref="A1:N112"/>
  <sheetViews>
    <sheetView zoomScaleNormal="100" zoomScaleSheetLayoutView="100" workbookViewId="0">
      <selection activeCell="A15" sqref="A15"/>
    </sheetView>
  </sheetViews>
  <sheetFormatPr baseColWidth="10" defaultRowHeight="12.75" x14ac:dyDescent="0.2"/>
  <cols>
    <col min="1" max="1" width="12.5703125" style="9" customWidth="1"/>
    <col min="2" max="2" width="14.28515625" style="9" customWidth="1"/>
    <col min="3" max="3" width="22.42578125" style="9" customWidth="1"/>
    <col min="4" max="5" width="26" style="9" customWidth="1"/>
    <col min="6" max="6" width="12.7109375" style="9" customWidth="1"/>
    <col min="7" max="7" width="16.28515625" style="17" customWidth="1"/>
    <col min="8" max="8" width="16.5703125" style="19" customWidth="1"/>
    <col min="9" max="9" width="13.5703125" style="19" customWidth="1"/>
    <col min="10" max="10" width="17.140625" style="23" bestFit="1" customWidth="1"/>
    <col min="11" max="11" width="10.5703125" style="26" customWidth="1"/>
    <col min="12" max="12" width="12.140625" style="27" bestFit="1" customWidth="1"/>
    <col min="13" max="16384" width="11.42578125" style="1"/>
  </cols>
  <sheetData>
    <row r="1" spans="1:14" ht="17.25" x14ac:dyDescent="0.2">
      <c r="A1" s="777" t="s">
        <v>558</v>
      </c>
      <c r="B1" s="777"/>
      <c r="C1" s="777"/>
      <c r="D1" s="777"/>
      <c r="E1" s="777"/>
      <c r="F1" s="777"/>
      <c r="G1" s="777"/>
      <c r="H1" s="777"/>
      <c r="I1" s="777"/>
      <c r="J1" s="777"/>
      <c r="K1" s="113"/>
      <c r="L1" s="113"/>
    </row>
    <row r="2" spans="1:14" ht="17.25" x14ac:dyDescent="0.2">
      <c r="A2" s="777" t="s">
        <v>752</v>
      </c>
      <c r="B2" s="777"/>
      <c r="C2" s="777"/>
      <c r="D2" s="777"/>
      <c r="E2" s="777"/>
      <c r="F2" s="777"/>
      <c r="G2" s="777"/>
      <c r="H2" s="777"/>
      <c r="I2" s="777"/>
      <c r="J2" s="777"/>
      <c r="K2" s="113"/>
      <c r="L2" s="113"/>
    </row>
    <row r="3" spans="1:14" ht="17.25" x14ac:dyDescent="0.2">
      <c r="A3" s="777" t="s">
        <v>3802</v>
      </c>
      <c r="B3" s="777"/>
      <c r="C3" s="777"/>
      <c r="D3" s="777"/>
      <c r="E3" s="777"/>
      <c r="F3" s="777"/>
      <c r="G3" s="777"/>
      <c r="H3" s="777"/>
      <c r="I3" s="777"/>
      <c r="J3" s="777"/>
      <c r="K3" s="113"/>
      <c r="L3" s="113"/>
      <c r="M3" s="113"/>
      <c r="N3" s="113"/>
    </row>
    <row r="4" spans="1:14" ht="25.5" x14ac:dyDescent="0.2">
      <c r="A4" s="121" t="s">
        <v>644</v>
      </c>
      <c r="B4" s="122" t="s">
        <v>645</v>
      </c>
      <c r="C4" s="122" t="s">
        <v>646</v>
      </c>
      <c r="D4" s="122" t="s">
        <v>16</v>
      </c>
      <c r="E4" s="122"/>
      <c r="F4" s="122" t="s">
        <v>6</v>
      </c>
      <c r="G4" s="122" t="s">
        <v>8</v>
      </c>
      <c r="H4" s="122" t="s">
        <v>647</v>
      </c>
      <c r="I4" s="123" t="s">
        <v>10</v>
      </c>
      <c r="J4" s="124" t="s">
        <v>12</v>
      </c>
    </row>
    <row r="5" spans="1:14" ht="25.5" x14ac:dyDescent="0.2">
      <c r="A5" s="114" t="s">
        <v>648</v>
      </c>
      <c r="B5" s="114" t="s">
        <v>649</v>
      </c>
      <c r="C5" s="115" t="s">
        <v>1731</v>
      </c>
      <c r="D5" s="116" t="s">
        <v>650</v>
      </c>
      <c r="E5" s="116" t="s">
        <v>650</v>
      </c>
      <c r="F5" s="114" t="s">
        <v>651</v>
      </c>
      <c r="G5" s="114" t="s">
        <v>648</v>
      </c>
      <c r="H5" s="114" t="s">
        <v>652</v>
      </c>
      <c r="I5" s="117">
        <v>43035</v>
      </c>
      <c r="J5" s="118">
        <v>0</v>
      </c>
    </row>
    <row r="6" spans="1:14" ht="25.5" x14ac:dyDescent="0.2">
      <c r="A6" s="114" t="s">
        <v>653</v>
      </c>
      <c r="B6" s="114" t="s">
        <v>649</v>
      </c>
      <c r="C6" s="115" t="s">
        <v>1731</v>
      </c>
      <c r="D6" s="116" t="s">
        <v>650</v>
      </c>
      <c r="E6" s="116" t="s">
        <v>650</v>
      </c>
      <c r="F6" s="114" t="s">
        <v>651</v>
      </c>
      <c r="G6" s="114" t="s">
        <v>653</v>
      </c>
      <c r="H6" s="114" t="s">
        <v>652</v>
      </c>
      <c r="I6" s="117">
        <v>43035</v>
      </c>
      <c r="J6" s="118">
        <v>0</v>
      </c>
    </row>
    <row r="7" spans="1:14" ht="25.5" x14ac:dyDescent="0.2">
      <c r="A7" s="114" t="s">
        <v>654</v>
      </c>
      <c r="B7" s="114" t="s">
        <v>649</v>
      </c>
      <c r="C7" s="115" t="s">
        <v>1731</v>
      </c>
      <c r="D7" s="116" t="s">
        <v>650</v>
      </c>
      <c r="E7" s="116" t="s">
        <v>650</v>
      </c>
      <c r="F7" s="114" t="s">
        <v>651</v>
      </c>
      <c r="G7" s="114" t="s">
        <v>654</v>
      </c>
      <c r="H7" s="114" t="s">
        <v>652</v>
      </c>
      <c r="I7" s="117">
        <v>43035</v>
      </c>
      <c r="J7" s="118">
        <v>0</v>
      </c>
    </row>
    <row r="8" spans="1:14" ht="25.5" x14ac:dyDescent="0.2">
      <c r="A8" s="114" t="s">
        <v>655</v>
      </c>
      <c r="B8" s="114" t="s">
        <v>649</v>
      </c>
      <c r="C8" s="115" t="s">
        <v>1731</v>
      </c>
      <c r="D8" s="116" t="s">
        <v>650</v>
      </c>
      <c r="E8" s="116" t="s">
        <v>650</v>
      </c>
      <c r="F8" s="114" t="s">
        <v>651</v>
      </c>
      <c r="G8" s="114" t="s">
        <v>655</v>
      </c>
      <c r="H8" s="114" t="s">
        <v>652</v>
      </c>
      <c r="I8" s="117">
        <v>43035</v>
      </c>
      <c r="J8" s="118">
        <v>0</v>
      </c>
    </row>
    <row r="9" spans="1:14" ht="25.5" x14ac:dyDescent="0.2">
      <c r="A9" s="114" t="s">
        <v>656</v>
      </c>
      <c r="B9" s="114" t="s">
        <v>649</v>
      </c>
      <c r="C9" s="115" t="s">
        <v>1731</v>
      </c>
      <c r="D9" s="116" t="s">
        <v>650</v>
      </c>
      <c r="E9" s="116" t="s">
        <v>650</v>
      </c>
      <c r="F9" s="114" t="s">
        <v>651</v>
      </c>
      <c r="G9" s="114" t="s">
        <v>656</v>
      </c>
      <c r="H9" s="114" t="s">
        <v>652</v>
      </c>
      <c r="I9" s="117">
        <v>43035</v>
      </c>
      <c r="J9" s="118">
        <v>0</v>
      </c>
    </row>
    <row r="10" spans="1:14" ht="25.5" x14ac:dyDescent="0.2">
      <c r="A10" s="114" t="s">
        <v>657</v>
      </c>
      <c r="B10" s="114" t="s">
        <v>649</v>
      </c>
      <c r="C10" s="115" t="s">
        <v>1731</v>
      </c>
      <c r="D10" s="116" t="s">
        <v>650</v>
      </c>
      <c r="E10" s="116" t="s">
        <v>650</v>
      </c>
      <c r="F10" s="114" t="s">
        <v>651</v>
      </c>
      <c r="G10" s="114" t="s">
        <v>657</v>
      </c>
      <c r="H10" s="114" t="s">
        <v>652</v>
      </c>
      <c r="I10" s="117">
        <v>43035</v>
      </c>
      <c r="J10" s="118">
        <v>0</v>
      </c>
    </row>
    <row r="11" spans="1:14" ht="25.5" x14ac:dyDescent="0.2">
      <c r="A11" s="114" t="s">
        <v>658</v>
      </c>
      <c r="B11" s="114" t="s">
        <v>649</v>
      </c>
      <c r="C11" s="115" t="s">
        <v>1731</v>
      </c>
      <c r="D11" s="116" t="s">
        <v>650</v>
      </c>
      <c r="E11" s="116" t="s">
        <v>650</v>
      </c>
      <c r="F11" s="114" t="s">
        <v>659</v>
      </c>
      <c r="G11" s="114" t="s">
        <v>658</v>
      </c>
      <c r="H11" s="114" t="s">
        <v>660</v>
      </c>
      <c r="I11" s="117">
        <v>43035</v>
      </c>
      <c r="J11" s="118">
        <v>0</v>
      </c>
    </row>
    <row r="12" spans="1:14" ht="25.5" x14ac:dyDescent="0.2">
      <c r="A12" s="114" t="s">
        <v>661</v>
      </c>
      <c r="B12" s="114" t="s">
        <v>649</v>
      </c>
      <c r="C12" s="115" t="s">
        <v>1731</v>
      </c>
      <c r="D12" s="116" t="s">
        <v>650</v>
      </c>
      <c r="E12" s="116" t="s">
        <v>650</v>
      </c>
      <c r="F12" s="114" t="s">
        <v>659</v>
      </c>
      <c r="G12" s="114" t="s">
        <v>661</v>
      </c>
      <c r="H12" s="114" t="s">
        <v>660</v>
      </c>
      <c r="I12" s="117">
        <v>43035</v>
      </c>
      <c r="J12" s="118">
        <v>0</v>
      </c>
    </row>
    <row r="13" spans="1:14" ht="25.5" x14ac:dyDescent="0.2">
      <c r="A13" s="114" t="s">
        <v>662</v>
      </c>
      <c r="B13" s="114" t="s">
        <v>649</v>
      </c>
      <c r="C13" s="115" t="s">
        <v>1731</v>
      </c>
      <c r="D13" s="116" t="s">
        <v>650</v>
      </c>
      <c r="E13" s="116" t="s">
        <v>650</v>
      </c>
      <c r="F13" s="114" t="s">
        <v>659</v>
      </c>
      <c r="G13" s="114" t="s">
        <v>662</v>
      </c>
      <c r="H13" s="114" t="s">
        <v>660</v>
      </c>
      <c r="I13" s="117">
        <v>43035</v>
      </c>
      <c r="J13" s="118">
        <v>0</v>
      </c>
    </row>
    <row r="14" spans="1:14" ht="25.5" x14ac:dyDescent="0.2">
      <c r="A14" s="114" t="s">
        <v>663</v>
      </c>
      <c r="B14" s="114" t="s">
        <v>649</v>
      </c>
      <c r="C14" s="115" t="s">
        <v>1731</v>
      </c>
      <c r="D14" s="116" t="s">
        <v>664</v>
      </c>
      <c r="E14" s="116" t="s">
        <v>5964</v>
      </c>
      <c r="F14" s="114" t="s">
        <v>665</v>
      </c>
      <c r="G14" s="114" t="s">
        <v>663</v>
      </c>
      <c r="H14" s="114" t="s">
        <v>666</v>
      </c>
      <c r="I14" s="117">
        <v>43035</v>
      </c>
      <c r="J14" s="118">
        <v>0</v>
      </c>
    </row>
    <row r="15" spans="1:14" ht="25.5" x14ac:dyDescent="0.2">
      <c r="A15" s="114" t="s">
        <v>667</v>
      </c>
      <c r="B15" s="114" t="s">
        <v>649</v>
      </c>
      <c r="C15" s="115" t="s">
        <v>1731</v>
      </c>
      <c r="D15" s="116" t="s">
        <v>664</v>
      </c>
      <c r="E15" s="116" t="s">
        <v>5964</v>
      </c>
      <c r="F15" s="114" t="s">
        <v>665</v>
      </c>
      <c r="G15" s="114" t="s">
        <v>667</v>
      </c>
      <c r="H15" s="114" t="s">
        <v>668</v>
      </c>
      <c r="I15" s="117">
        <v>43035</v>
      </c>
      <c r="J15" s="118">
        <v>0</v>
      </c>
    </row>
    <row r="16" spans="1:14" ht="25.5" x14ac:dyDescent="0.2">
      <c r="A16" s="114" t="s">
        <v>669</v>
      </c>
      <c r="B16" s="114" t="s">
        <v>649</v>
      </c>
      <c r="C16" s="115" t="s">
        <v>1731</v>
      </c>
      <c r="D16" s="116" t="s">
        <v>664</v>
      </c>
      <c r="E16" s="116" t="s">
        <v>5964</v>
      </c>
      <c r="F16" s="114" t="s">
        <v>665</v>
      </c>
      <c r="G16" s="114" t="s">
        <v>669</v>
      </c>
      <c r="H16" s="114" t="s">
        <v>668</v>
      </c>
      <c r="I16" s="117">
        <v>43035</v>
      </c>
      <c r="J16" s="118">
        <v>0</v>
      </c>
    </row>
    <row r="17" spans="1:10" ht="25.5" x14ac:dyDescent="0.2">
      <c r="A17" s="114" t="s">
        <v>670</v>
      </c>
      <c r="B17" s="114" t="s">
        <v>649</v>
      </c>
      <c r="C17" s="115" t="s">
        <v>1731</v>
      </c>
      <c r="D17" s="116" t="s">
        <v>664</v>
      </c>
      <c r="E17" s="116" t="s">
        <v>5964</v>
      </c>
      <c r="F17" s="114" t="s">
        <v>671</v>
      </c>
      <c r="G17" s="114" t="s">
        <v>670</v>
      </c>
      <c r="H17" s="114" t="s">
        <v>672</v>
      </c>
      <c r="I17" s="117">
        <v>43035</v>
      </c>
      <c r="J17" s="118">
        <v>0</v>
      </c>
    </row>
    <row r="18" spans="1:10" ht="25.5" x14ac:dyDescent="0.2">
      <c r="A18" s="114" t="s">
        <v>673</v>
      </c>
      <c r="B18" s="114" t="s">
        <v>649</v>
      </c>
      <c r="C18" s="115" t="s">
        <v>1731</v>
      </c>
      <c r="D18" s="116" t="s">
        <v>664</v>
      </c>
      <c r="E18" s="116" t="s">
        <v>5964</v>
      </c>
      <c r="F18" s="114" t="s">
        <v>671</v>
      </c>
      <c r="G18" s="114" t="s">
        <v>673</v>
      </c>
      <c r="H18" s="114" t="s">
        <v>672</v>
      </c>
      <c r="I18" s="117">
        <v>43035</v>
      </c>
      <c r="J18" s="118">
        <v>0</v>
      </c>
    </row>
    <row r="19" spans="1:10" ht="25.5" x14ac:dyDescent="0.2">
      <c r="A19" s="114" t="s">
        <v>674</v>
      </c>
      <c r="B19" s="114" t="s">
        <v>649</v>
      </c>
      <c r="C19" s="115" t="s">
        <v>1731</v>
      </c>
      <c r="D19" s="116" t="s">
        <v>664</v>
      </c>
      <c r="E19" s="116" t="s">
        <v>5964</v>
      </c>
      <c r="F19" s="114" t="s">
        <v>671</v>
      </c>
      <c r="G19" s="114" t="s">
        <v>674</v>
      </c>
      <c r="H19" s="114" t="s">
        <v>672</v>
      </c>
      <c r="I19" s="117">
        <v>43035</v>
      </c>
      <c r="J19" s="118">
        <v>0</v>
      </c>
    </row>
    <row r="20" spans="1:10" ht="25.5" x14ac:dyDescent="0.2">
      <c r="A20" s="114" t="s">
        <v>675</v>
      </c>
      <c r="B20" s="114" t="s">
        <v>649</v>
      </c>
      <c r="C20" s="115" t="s">
        <v>1731</v>
      </c>
      <c r="D20" s="116" t="s">
        <v>664</v>
      </c>
      <c r="E20" s="116" t="s">
        <v>5964</v>
      </c>
      <c r="F20" s="114" t="s">
        <v>671</v>
      </c>
      <c r="G20" s="114" t="s">
        <v>675</v>
      </c>
      <c r="H20" s="114" t="s">
        <v>672</v>
      </c>
      <c r="I20" s="117">
        <v>43035</v>
      </c>
      <c r="J20" s="118">
        <v>0</v>
      </c>
    </row>
    <row r="21" spans="1:10" ht="38.25" x14ac:dyDescent="0.2">
      <c r="A21" s="114" t="s">
        <v>105</v>
      </c>
      <c r="B21" s="114" t="s">
        <v>649</v>
      </c>
      <c r="C21" s="115" t="s">
        <v>1731</v>
      </c>
      <c r="D21" s="116" t="s">
        <v>676</v>
      </c>
      <c r="E21" s="116" t="s">
        <v>5980</v>
      </c>
      <c r="F21" s="114" t="s">
        <v>677</v>
      </c>
      <c r="G21" s="114" t="s">
        <v>105</v>
      </c>
      <c r="H21" s="114" t="s">
        <v>678</v>
      </c>
      <c r="I21" s="117">
        <v>43035</v>
      </c>
      <c r="J21" s="118">
        <v>0</v>
      </c>
    </row>
    <row r="22" spans="1:10" ht="38.25" x14ac:dyDescent="0.2">
      <c r="A22" s="114" t="s">
        <v>105</v>
      </c>
      <c r="B22" s="114" t="s">
        <v>649</v>
      </c>
      <c r="C22" s="115" t="s">
        <v>1731</v>
      </c>
      <c r="D22" s="116" t="s">
        <v>679</v>
      </c>
      <c r="E22" s="116" t="s">
        <v>5965</v>
      </c>
      <c r="F22" s="114" t="s">
        <v>677</v>
      </c>
      <c r="G22" s="114" t="s">
        <v>105</v>
      </c>
      <c r="H22" s="114" t="s">
        <v>678</v>
      </c>
      <c r="I22" s="117">
        <v>43035</v>
      </c>
      <c r="J22" s="118">
        <v>0</v>
      </c>
    </row>
    <row r="23" spans="1:10" ht="38.25" x14ac:dyDescent="0.2">
      <c r="A23" s="114" t="s">
        <v>105</v>
      </c>
      <c r="B23" s="114" t="s">
        <v>649</v>
      </c>
      <c r="C23" s="115" t="s">
        <v>1731</v>
      </c>
      <c r="D23" s="116" t="s">
        <v>680</v>
      </c>
      <c r="E23" s="116" t="s">
        <v>5965</v>
      </c>
      <c r="F23" s="114" t="s">
        <v>671</v>
      </c>
      <c r="G23" s="114" t="s">
        <v>105</v>
      </c>
      <c r="H23" s="114">
        <v>0.223</v>
      </c>
      <c r="I23" s="117">
        <v>43035</v>
      </c>
      <c r="J23" s="118">
        <v>0</v>
      </c>
    </row>
    <row r="24" spans="1:10" ht="38.25" x14ac:dyDescent="0.2">
      <c r="A24" s="114" t="s">
        <v>105</v>
      </c>
      <c r="B24" s="114" t="s">
        <v>649</v>
      </c>
      <c r="C24" s="115" t="s">
        <v>1731</v>
      </c>
      <c r="D24" s="116" t="s">
        <v>681</v>
      </c>
      <c r="E24" s="116" t="s">
        <v>5979</v>
      </c>
      <c r="F24" s="114" t="s">
        <v>659</v>
      </c>
      <c r="G24" s="114" t="s">
        <v>105</v>
      </c>
      <c r="H24" s="114">
        <v>5.56</v>
      </c>
      <c r="I24" s="117">
        <v>43035</v>
      </c>
      <c r="J24" s="118">
        <v>0</v>
      </c>
    </row>
    <row r="25" spans="1:10" ht="38.25" x14ac:dyDescent="0.2">
      <c r="A25" s="114" t="s">
        <v>105</v>
      </c>
      <c r="B25" s="114" t="s">
        <v>105</v>
      </c>
      <c r="C25" s="115" t="s">
        <v>1731</v>
      </c>
      <c r="D25" s="116" t="s">
        <v>682</v>
      </c>
      <c r="E25" s="116" t="s">
        <v>5979</v>
      </c>
      <c r="F25" s="114" t="s">
        <v>651</v>
      </c>
      <c r="G25" s="114" t="s">
        <v>105</v>
      </c>
      <c r="H25" s="114" t="s">
        <v>683</v>
      </c>
      <c r="I25" s="117">
        <v>43035</v>
      </c>
      <c r="J25" s="118">
        <v>0</v>
      </c>
    </row>
    <row r="26" spans="1:10" ht="25.5" x14ac:dyDescent="0.2">
      <c r="A26" s="114" t="s">
        <v>105</v>
      </c>
      <c r="B26" s="114" t="s">
        <v>649</v>
      </c>
      <c r="C26" s="115" t="s">
        <v>1731</v>
      </c>
      <c r="D26" s="116" t="s">
        <v>684</v>
      </c>
      <c r="E26" s="116" t="s">
        <v>5967</v>
      </c>
      <c r="F26" s="114" t="s">
        <v>685</v>
      </c>
      <c r="G26" s="114" t="s">
        <v>105</v>
      </c>
      <c r="H26" s="114" t="s">
        <v>686</v>
      </c>
      <c r="I26" s="117">
        <v>43035</v>
      </c>
      <c r="J26" s="118">
        <v>0</v>
      </c>
    </row>
    <row r="27" spans="1:10" ht="25.5" x14ac:dyDescent="0.2">
      <c r="A27" s="114" t="s">
        <v>105</v>
      </c>
      <c r="B27" s="114" t="s">
        <v>649</v>
      </c>
      <c r="C27" s="115" t="s">
        <v>1731</v>
      </c>
      <c r="D27" s="116" t="s">
        <v>687</v>
      </c>
      <c r="E27" s="116" t="s">
        <v>5970</v>
      </c>
      <c r="F27" s="114" t="s">
        <v>688</v>
      </c>
      <c r="G27" s="114" t="s">
        <v>105</v>
      </c>
      <c r="H27" s="114" t="s">
        <v>689</v>
      </c>
      <c r="I27" s="117">
        <v>43035</v>
      </c>
      <c r="J27" s="118">
        <v>0</v>
      </c>
    </row>
    <row r="28" spans="1:10" ht="25.5" x14ac:dyDescent="0.2">
      <c r="A28" s="114" t="s">
        <v>105</v>
      </c>
      <c r="B28" s="114" t="s">
        <v>649</v>
      </c>
      <c r="C28" s="115" t="s">
        <v>1731</v>
      </c>
      <c r="D28" s="116" t="s">
        <v>690</v>
      </c>
      <c r="E28" s="116" t="s">
        <v>5968</v>
      </c>
      <c r="F28" s="114" t="s">
        <v>688</v>
      </c>
      <c r="G28" s="114" t="s">
        <v>105</v>
      </c>
      <c r="H28" s="114" t="s">
        <v>678</v>
      </c>
      <c r="I28" s="117">
        <v>43035</v>
      </c>
      <c r="J28" s="118">
        <v>0</v>
      </c>
    </row>
    <row r="29" spans="1:10" ht="25.5" x14ac:dyDescent="0.2">
      <c r="A29" s="114" t="s">
        <v>105</v>
      </c>
      <c r="B29" s="114" t="s">
        <v>649</v>
      </c>
      <c r="C29" s="115" t="s">
        <v>1731</v>
      </c>
      <c r="D29" s="116" t="s">
        <v>691</v>
      </c>
      <c r="E29" s="116" t="s">
        <v>5968</v>
      </c>
      <c r="F29" s="114" t="s">
        <v>688</v>
      </c>
      <c r="G29" s="114" t="s">
        <v>105</v>
      </c>
      <c r="H29" s="114" t="s">
        <v>678</v>
      </c>
      <c r="I29" s="117">
        <v>43035</v>
      </c>
      <c r="J29" s="118">
        <v>0</v>
      </c>
    </row>
    <row r="30" spans="1:10" ht="25.5" x14ac:dyDescent="0.2">
      <c r="A30" s="114" t="s">
        <v>105</v>
      </c>
      <c r="B30" s="114" t="s">
        <v>105</v>
      </c>
      <c r="C30" s="115" t="s">
        <v>1731</v>
      </c>
      <c r="D30" s="116" t="s">
        <v>692</v>
      </c>
      <c r="E30" s="116" t="s">
        <v>5971</v>
      </c>
      <c r="F30" s="114" t="s">
        <v>693</v>
      </c>
      <c r="G30" s="114" t="s">
        <v>39</v>
      </c>
      <c r="H30" s="114" t="s">
        <v>39</v>
      </c>
      <c r="I30" s="117">
        <v>40179</v>
      </c>
      <c r="J30" s="118">
        <v>0</v>
      </c>
    </row>
    <row r="31" spans="1:10" ht="25.5" x14ac:dyDescent="0.2">
      <c r="A31" s="114" t="s">
        <v>105</v>
      </c>
      <c r="B31" s="114" t="s">
        <v>105</v>
      </c>
      <c r="C31" s="115" t="s">
        <v>1731</v>
      </c>
      <c r="D31" s="116" t="s">
        <v>694</v>
      </c>
      <c r="E31" s="116" t="s">
        <v>5972</v>
      </c>
      <c r="F31" s="114" t="s">
        <v>693</v>
      </c>
      <c r="G31" s="114" t="s">
        <v>39</v>
      </c>
      <c r="H31" s="114" t="s">
        <v>39</v>
      </c>
      <c r="I31" s="117">
        <v>40179</v>
      </c>
      <c r="J31" s="118">
        <v>0</v>
      </c>
    </row>
    <row r="32" spans="1:10" ht="25.5" x14ac:dyDescent="0.2">
      <c r="A32" s="114" t="s">
        <v>105</v>
      </c>
      <c r="B32" s="114" t="s">
        <v>105</v>
      </c>
      <c r="C32" s="115" t="s">
        <v>1731</v>
      </c>
      <c r="D32" s="116" t="s">
        <v>695</v>
      </c>
      <c r="E32" s="116" t="s">
        <v>5972</v>
      </c>
      <c r="F32" s="114" t="s">
        <v>693</v>
      </c>
      <c r="G32" s="114" t="s">
        <v>39</v>
      </c>
      <c r="H32" s="114" t="s">
        <v>39</v>
      </c>
      <c r="I32" s="117">
        <v>42856</v>
      </c>
      <c r="J32" s="118">
        <v>0</v>
      </c>
    </row>
    <row r="33" spans="1:10" ht="25.5" x14ac:dyDescent="0.2">
      <c r="A33" s="114" t="s">
        <v>105</v>
      </c>
      <c r="B33" s="114" t="s">
        <v>105</v>
      </c>
      <c r="C33" s="115" t="s">
        <v>1731</v>
      </c>
      <c r="D33" s="116" t="s">
        <v>696</v>
      </c>
      <c r="E33" s="116" t="s">
        <v>5973</v>
      </c>
      <c r="F33" s="114" t="s">
        <v>693</v>
      </c>
      <c r="G33" s="114" t="s">
        <v>39</v>
      </c>
      <c r="H33" s="114" t="s">
        <v>39</v>
      </c>
      <c r="I33" s="117">
        <v>40179</v>
      </c>
      <c r="J33" s="118">
        <v>0</v>
      </c>
    </row>
    <row r="34" spans="1:10" ht="25.5" x14ac:dyDescent="0.2">
      <c r="A34" s="114" t="s">
        <v>105</v>
      </c>
      <c r="B34" s="114" t="s">
        <v>105</v>
      </c>
      <c r="C34" s="115" t="s">
        <v>1731</v>
      </c>
      <c r="D34" s="116" t="s">
        <v>697</v>
      </c>
      <c r="E34" s="116" t="s">
        <v>697</v>
      </c>
      <c r="F34" s="114" t="s">
        <v>365</v>
      </c>
      <c r="G34" s="114" t="s">
        <v>698</v>
      </c>
      <c r="H34" s="114" t="s">
        <v>105</v>
      </c>
      <c r="I34" s="117">
        <v>43692</v>
      </c>
      <c r="J34" s="118">
        <v>0</v>
      </c>
    </row>
    <row r="35" spans="1:10" ht="25.5" x14ac:dyDescent="0.2">
      <c r="A35" s="114" t="s">
        <v>105</v>
      </c>
      <c r="B35" s="114" t="s">
        <v>105</v>
      </c>
      <c r="C35" s="115" t="s">
        <v>1731</v>
      </c>
      <c r="D35" s="116" t="s">
        <v>697</v>
      </c>
      <c r="E35" s="116" t="s">
        <v>697</v>
      </c>
      <c r="F35" s="114" t="s">
        <v>365</v>
      </c>
      <c r="G35" s="114" t="s">
        <v>699</v>
      </c>
      <c r="H35" s="114" t="s">
        <v>105</v>
      </c>
      <c r="I35" s="117">
        <v>43692</v>
      </c>
      <c r="J35" s="118">
        <v>0</v>
      </c>
    </row>
    <row r="36" spans="1:10" ht="25.5" x14ac:dyDescent="0.2">
      <c r="A36" s="114" t="s">
        <v>105</v>
      </c>
      <c r="B36" s="114" t="s">
        <v>105</v>
      </c>
      <c r="C36" s="115" t="s">
        <v>1731</v>
      </c>
      <c r="D36" s="116" t="s">
        <v>697</v>
      </c>
      <c r="E36" s="116" t="s">
        <v>697</v>
      </c>
      <c r="F36" s="114" t="s">
        <v>365</v>
      </c>
      <c r="G36" s="114" t="s">
        <v>700</v>
      </c>
      <c r="H36" s="114" t="s">
        <v>105</v>
      </c>
      <c r="I36" s="117">
        <v>43692</v>
      </c>
      <c r="J36" s="118">
        <v>0</v>
      </c>
    </row>
    <row r="37" spans="1:10" ht="25.5" x14ac:dyDescent="0.2">
      <c r="A37" s="114" t="s">
        <v>105</v>
      </c>
      <c r="B37" s="114" t="s">
        <v>105</v>
      </c>
      <c r="C37" s="115" t="s">
        <v>1731</v>
      </c>
      <c r="D37" s="116" t="s">
        <v>697</v>
      </c>
      <c r="E37" s="116" t="s">
        <v>697</v>
      </c>
      <c r="F37" s="114" t="s">
        <v>365</v>
      </c>
      <c r="G37" s="114" t="s">
        <v>701</v>
      </c>
      <c r="H37" s="114" t="s">
        <v>105</v>
      </c>
      <c r="I37" s="117">
        <v>43692</v>
      </c>
      <c r="J37" s="118">
        <v>0</v>
      </c>
    </row>
    <row r="38" spans="1:10" ht="25.5" x14ac:dyDescent="0.2">
      <c r="A38" s="114" t="s">
        <v>105</v>
      </c>
      <c r="B38" s="114" t="s">
        <v>105</v>
      </c>
      <c r="C38" s="115" t="s">
        <v>1731</v>
      </c>
      <c r="D38" s="116" t="s">
        <v>697</v>
      </c>
      <c r="E38" s="116" t="s">
        <v>697</v>
      </c>
      <c r="F38" s="114" t="s">
        <v>365</v>
      </c>
      <c r="G38" s="114" t="s">
        <v>702</v>
      </c>
      <c r="H38" s="114" t="s">
        <v>105</v>
      </c>
      <c r="I38" s="117">
        <v>43692</v>
      </c>
      <c r="J38" s="118">
        <v>0</v>
      </c>
    </row>
    <row r="39" spans="1:10" ht="25.5" x14ac:dyDescent="0.2">
      <c r="A39" s="114" t="s">
        <v>105</v>
      </c>
      <c r="B39" s="114" t="s">
        <v>105</v>
      </c>
      <c r="C39" s="115" t="s">
        <v>1731</v>
      </c>
      <c r="D39" s="116" t="s">
        <v>697</v>
      </c>
      <c r="E39" s="116" t="s">
        <v>697</v>
      </c>
      <c r="F39" s="114" t="s">
        <v>365</v>
      </c>
      <c r="G39" s="114" t="s">
        <v>703</v>
      </c>
      <c r="H39" s="114" t="s">
        <v>105</v>
      </c>
      <c r="I39" s="117">
        <v>43692</v>
      </c>
      <c r="J39" s="118">
        <v>0</v>
      </c>
    </row>
    <row r="40" spans="1:10" ht="25.5" x14ac:dyDescent="0.2">
      <c r="A40" s="114" t="s">
        <v>105</v>
      </c>
      <c r="B40" s="114" t="s">
        <v>105</v>
      </c>
      <c r="C40" s="115" t="s">
        <v>1731</v>
      </c>
      <c r="D40" s="116" t="s">
        <v>697</v>
      </c>
      <c r="E40" s="116" t="s">
        <v>697</v>
      </c>
      <c r="F40" s="114" t="s">
        <v>365</v>
      </c>
      <c r="G40" s="114" t="s">
        <v>704</v>
      </c>
      <c r="H40" s="114" t="s">
        <v>105</v>
      </c>
      <c r="I40" s="117">
        <v>43692</v>
      </c>
      <c r="J40" s="118">
        <v>0</v>
      </c>
    </row>
    <row r="41" spans="1:10" ht="25.5" x14ac:dyDescent="0.2">
      <c r="A41" s="114" t="s">
        <v>105</v>
      </c>
      <c r="B41" s="114" t="s">
        <v>105</v>
      </c>
      <c r="C41" s="115" t="s">
        <v>1731</v>
      </c>
      <c r="D41" s="116" t="s">
        <v>697</v>
      </c>
      <c r="E41" s="116" t="s">
        <v>697</v>
      </c>
      <c r="F41" s="114" t="s">
        <v>365</v>
      </c>
      <c r="G41" s="114" t="s">
        <v>705</v>
      </c>
      <c r="H41" s="114" t="s">
        <v>105</v>
      </c>
      <c r="I41" s="117">
        <v>43692</v>
      </c>
      <c r="J41" s="118">
        <v>0</v>
      </c>
    </row>
    <row r="42" spans="1:10" ht="25.5" x14ac:dyDescent="0.2">
      <c r="A42" s="114" t="s">
        <v>105</v>
      </c>
      <c r="B42" s="114" t="s">
        <v>105</v>
      </c>
      <c r="C42" s="115" t="s">
        <v>1731</v>
      </c>
      <c r="D42" s="116" t="s">
        <v>697</v>
      </c>
      <c r="E42" s="116" t="s">
        <v>697</v>
      </c>
      <c r="F42" s="114" t="s">
        <v>365</v>
      </c>
      <c r="G42" s="114" t="s">
        <v>706</v>
      </c>
      <c r="H42" s="114" t="s">
        <v>105</v>
      </c>
      <c r="I42" s="117">
        <v>43692</v>
      </c>
      <c r="J42" s="118">
        <v>0</v>
      </c>
    </row>
    <row r="43" spans="1:10" ht="25.5" x14ac:dyDescent="0.2">
      <c r="A43" s="114" t="s">
        <v>105</v>
      </c>
      <c r="B43" s="114" t="s">
        <v>105</v>
      </c>
      <c r="C43" s="115" t="s">
        <v>1731</v>
      </c>
      <c r="D43" s="116" t="s">
        <v>697</v>
      </c>
      <c r="E43" s="116" t="s">
        <v>697</v>
      </c>
      <c r="F43" s="114" t="s">
        <v>365</v>
      </c>
      <c r="G43" s="114" t="s">
        <v>707</v>
      </c>
      <c r="H43" s="114" t="s">
        <v>105</v>
      </c>
      <c r="I43" s="117">
        <v>43692</v>
      </c>
      <c r="J43" s="118">
        <v>0</v>
      </c>
    </row>
    <row r="44" spans="1:10" ht="25.5" x14ac:dyDescent="0.2">
      <c r="A44" s="114" t="s">
        <v>105</v>
      </c>
      <c r="B44" s="114" t="s">
        <v>105</v>
      </c>
      <c r="C44" s="115" t="s">
        <v>1731</v>
      </c>
      <c r="D44" s="116" t="s">
        <v>697</v>
      </c>
      <c r="E44" s="116" t="s">
        <v>697</v>
      </c>
      <c r="F44" s="114" t="s">
        <v>365</v>
      </c>
      <c r="G44" s="114" t="s">
        <v>708</v>
      </c>
      <c r="H44" s="114" t="s">
        <v>105</v>
      </c>
      <c r="I44" s="117">
        <v>43692</v>
      </c>
      <c r="J44" s="118">
        <v>0</v>
      </c>
    </row>
    <row r="45" spans="1:10" ht="25.5" x14ac:dyDescent="0.2">
      <c r="A45" s="114" t="s">
        <v>105</v>
      </c>
      <c r="B45" s="114" t="s">
        <v>105</v>
      </c>
      <c r="C45" s="115" t="s">
        <v>1731</v>
      </c>
      <c r="D45" s="116" t="s">
        <v>697</v>
      </c>
      <c r="E45" s="116" t="s">
        <v>697</v>
      </c>
      <c r="F45" s="114" t="s">
        <v>365</v>
      </c>
      <c r="G45" s="114" t="s">
        <v>709</v>
      </c>
      <c r="H45" s="114" t="s">
        <v>105</v>
      </c>
      <c r="I45" s="117">
        <v>43692</v>
      </c>
      <c r="J45" s="118">
        <v>0</v>
      </c>
    </row>
    <row r="46" spans="1:10" ht="25.5" x14ac:dyDescent="0.2">
      <c r="A46" s="114" t="s">
        <v>105</v>
      </c>
      <c r="B46" s="114" t="s">
        <v>105</v>
      </c>
      <c r="C46" s="115" t="s">
        <v>1731</v>
      </c>
      <c r="D46" s="116" t="s">
        <v>1352</v>
      </c>
      <c r="E46" s="116" t="s">
        <v>4050</v>
      </c>
      <c r="F46" s="114" t="s">
        <v>710</v>
      </c>
      <c r="G46" s="114">
        <v>18410</v>
      </c>
      <c r="H46" s="114" t="s">
        <v>105</v>
      </c>
      <c r="I46" s="117">
        <v>43803</v>
      </c>
      <c r="J46" s="118">
        <v>10500</v>
      </c>
    </row>
    <row r="47" spans="1:10" ht="38.25" x14ac:dyDescent="0.2">
      <c r="A47" s="114" t="s">
        <v>105</v>
      </c>
      <c r="B47" s="114" t="s">
        <v>105</v>
      </c>
      <c r="C47" s="115" t="s">
        <v>1731</v>
      </c>
      <c r="D47" s="116" t="s">
        <v>711</v>
      </c>
      <c r="E47" s="116" t="s">
        <v>3972</v>
      </c>
      <c r="F47" s="114" t="s">
        <v>710</v>
      </c>
      <c r="G47" s="114" t="s">
        <v>712</v>
      </c>
      <c r="H47" s="114" t="s">
        <v>105</v>
      </c>
      <c r="I47" s="117">
        <v>40179</v>
      </c>
      <c r="J47" s="118">
        <v>0</v>
      </c>
    </row>
    <row r="48" spans="1:10" ht="25.5" x14ac:dyDescent="0.2">
      <c r="A48" s="114" t="s">
        <v>105</v>
      </c>
      <c r="B48" s="114" t="s">
        <v>105</v>
      </c>
      <c r="C48" s="115" t="s">
        <v>1731</v>
      </c>
      <c r="D48" s="116" t="s">
        <v>713</v>
      </c>
      <c r="E48" s="116" t="s">
        <v>697</v>
      </c>
      <c r="F48" s="114" t="s">
        <v>365</v>
      </c>
      <c r="G48" s="114" t="s">
        <v>714</v>
      </c>
      <c r="H48" s="114" t="s">
        <v>105</v>
      </c>
      <c r="I48" s="117">
        <v>40179</v>
      </c>
      <c r="J48" s="118">
        <v>0</v>
      </c>
    </row>
    <row r="49" spans="1:10" ht="25.5" x14ac:dyDescent="0.2">
      <c r="A49" s="114" t="s">
        <v>105</v>
      </c>
      <c r="B49" s="114" t="s">
        <v>105</v>
      </c>
      <c r="C49" s="115" t="s">
        <v>1731</v>
      </c>
      <c r="D49" s="116" t="s">
        <v>715</v>
      </c>
      <c r="E49" s="116" t="s">
        <v>697</v>
      </c>
      <c r="F49" s="114" t="s">
        <v>365</v>
      </c>
      <c r="G49" s="114" t="s">
        <v>716</v>
      </c>
      <c r="H49" s="114" t="s">
        <v>105</v>
      </c>
      <c r="I49" s="117">
        <v>40179</v>
      </c>
      <c r="J49" s="118">
        <v>0</v>
      </c>
    </row>
    <row r="50" spans="1:10" ht="25.5" x14ac:dyDescent="0.2">
      <c r="A50" s="114" t="s">
        <v>105</v>
      </c>
      <c r="B50" s="114" t="s">
        <v>105</v>
      </c>
      <c r="C50" s="115" t="s">
        <v>1731</v>
      </c>
      <c r="D50" s="116" t="s">
        <v>715</v>
      </c>
      <c r="E50" s="116" t="s">
        <v>697</v>
      </c>
      <c r="F50" s="114" t="s">
        <v>365</v>
      </c>
      <c r="G50" s="114" t="s">
        <v>382</v>
      </c>
      <c r="H50" s="114" t="s">
        <v>105</v>
      </c>
      <c r="I50" s="117">
        <v>40179</v>
      </c>
      <c r="J50" s="118">
        <v>0</v>
      </c>
    </row>
    <row r="51" spans="1:10" ht="25.5" x14ac:dyDescent="0.2">
      <c r="A51" s="114" t="s">
        <v>105</v>
      </c>
      <c r="B51" s="114" t="s">
        <v>105</v>
      </c>
      <c r="C51" s="115" t="s">
        <v>1731</v>
      </c>
      <c r="D51" s="116" t="s">
        <v>717</v>
      </c>
      <c r="E51" s="116" t="s">
        <v>5974</v>
      </c>
      <c r="F51" s="114" t="s">
        <v>365</v>
      </c>
      <c r="G51" s="114" t="s">
        <v>718</v>
      </c>
      <c r="H51" s="114" t="s">
        <v>105</v>
      </c>
      <c r="I51" s="117">
        <v>43837</v>
      </c>
      <c r="J51" s="118">
        <v>10044.450000000001</v>
      </c>
    </row>
    <row r="52" spans="1:10" ht="25.5" x14ac:dyDescent="0.2">
      <c r="A52" s="114" t="s">
        <v>105</v>
      </c>
      <c r="B52" s="114" t="s">
        <v>105</v>
      </c>
      <c r="C52" s="115" t="s">
        <v>1731</v>
      </c>
      <c r="D52" s="116" t="s">
        <v>719</v>
      </c>
      <c r="E52" s="116" t="s">
        <v>5974</v>
      </c>
      <c r="F52" s="114" t="s">
        <v>365</v>
      </c>
      <c r="G52" s="114" t="s">
        <v>720</v>
      </c>
      <c r="H52" s="114" t="s">
        <v>105</v>
      </c>
      <c r="I52" s="117">
        <v>43837</v>
      </c>
      <c r="J52" s="118">
        <v>10044.450000000001</v>
      </c>
    </row>
    <row r="53" spans="1:10" ht="25.5" x14ac:dyDescent="0.2">
      <c r="A53" s="114" t="s">
        <v>105</v>
      </c>
      <c r="B53" s="114" t="s">
        <v>105</v>
      </c>
      <c r="C53" s="115" t="s">
        <v>1731</v>
      </c>
      <c r="D53" s="116" t="s">
        <v>721</v>
      </c>
      <c r="E53" s="116" t="s">
        <v>5974</v>
      </c>
      <c r="F53" s="114" t="s">
        <v>365</v>
      </c>
      <c r="G53" s="114" t="s">
        <v>722</v>
      </c>
      <c r="H53" s="114" t="s">
        <v>105</v>
      </c>
      <c r="I53" s="117">
        <v>43837</v>
      </c>
      <c r="J53" s="118">
        <v>10044.450000000001</v>
      </c>
    </row>
    <row r="54" spans="1:10" ht="38.25" x14ac:dyDescent="0.2">
      <c r="A54" s="114" t="s">
        <v>105</v>
      </c>
      <c r="B54" s="114" t="s">
        <v>105</v>
      </c>
      <c r="C54" s="115" t="s">
        <v>1731</v>
      </c>
      <c r="D54" s="116" t="s">
        <v>723</v>
      </c>
      <c r="E54" s="116" t="s">
        <v>5974</v>
      </c>
      <c r="F54" s="114" t="s">
        <v>365</v>
      </c>
      <c r="G54" s="114" t="s">
        <v>724</v>
      </c>
      <c r="H54" s="114" t="s">
        <v>105</v>
      </c>
      <c r="I54" s="117">
        <v>43837</v>
      </c>
      <c r="J54" s="118">
        <v>10044.450000000001</v>
      </c>
    </row>
    <row r="55" spans="1:10" ht="25.5" x14ac:dyDescent="0.2">
      <c r="A55" s="114" t="s">
        <v>105</v>
      </c>
      <c r="B55" s="114" t="s">
        <v>105</v>
      </c>
      <c r="C55" s="115" t="s">
        <v>1731</v>
      </c>
      <c r="D55" s="116" t="s">
        <v>725</v>
      </c>
      <c r="E55" s="116" t="s">
        <v>5974</v>
      </c>
      <c r="F55" s="114" t="s">
        <v>365</v>
      </c>
      <c r="G55" s="114" t="s">
        <v>726</v>
      </c>
      <c r="H55" s="114" t="s">
        <v>105</v>
      </c>
      <c r="I55" s="117">
        <v>43837</v>
      </c>
      <c r="J55" s="118">
        <v>10044.450000000001</v>
      </c>
    </row>
    <row r="56" spans="1:10" ht="25.5" x14ac:dyDescent="0.2">
      <c r="A56" s="114" t="s">
        <v>105</v>
      </c>
      <c r="B56" s="114" t="s">
        <v>105</v>
      </c>
      <c r="C56" s="115" t="s">
        <v>1731</v>
      </c>
      <c r="D56" s="116" t="s">
        <v>727</v>
      </c>
      <c r="E56" s="116" t="s">
        <v>5974</v>
      </c>
      <c r="F56" s="114" t="s">
        <v>365</v>
      </c>
      <c r="G56" s="114" t="s">
        <v>728</v>
      </c>
      <c r="H56" s="114" t="s">
        <v>105</v>
      </c>
      <c r="I56" s="117">
        <v>43837</v>
      </c>
      <c r="J56" s="118">
        <v>10044.450000000001</v>
      </c>
    </row>
    <row r="57" spans="1:10" ht="25.5" x14ac:dyDescent="0.2">
      <c r="A57" s="114" t="s">
        <v>105</v>
      </c>
      <c r="B57" s="114" t="s">
        <v>105</v>
      </c>
      <c r="C57" s="115" t="s">
        <v>1731</v>
      </c>
      <c r="D57" s="116" t="s">
        <v>729</v>
      </c>
      <c r="E57" s="116" t="s">
        <v>5974</v>
      </c>
      <c r="F57" s="114" t="s">
        <v>365</v>
      </c>
      <c r="G57" s="114" t="s">
        <v>730</v>
      </c>
      <c r="H57" s="114" t="s">
        <v>105</v>
      </c>
      <c r="I57" s="117">
        <v>43837</v>
      </c>
      <c r="J57" s="118">
        <v>10044.450000000001</v>
      </c>
    </row>
    <row r="58" spans="1:10" ht="25.5" x14ac:dyDescent="0.2">
      <c r="A58" s="114" t="s">
        <v>105</v>
      </c>
      <c r="B58" s="114" t="s">
        <v>105</v>
      </c>
      <c r="C58" s="115" t="s">
        <v>1731</v>
      </c>
      <c r="D58" s="116" t="s">
        <v>731</v>
      </c>
      <c r="E58" s="116" t="s">
        <v>5974</v>
      </c>
      <c r="F58" s="114" t="s">
        <v>365</v>
      </c>
      <c r="G58" s="114" t="s">
        <v>394</v>
      </c>
      <c r="H58" s="114" t="s">
        <v>105</v>
      </c>
      <c r="I58" s="117">
        <v>43837</v>
      </c>
      <c r="J58" s="118">
        <v>10044.450000000001</v>
      </c>
    </row>
    <row r="59" spans="1:10" ht="25.5" x14ac:dyDescent="0.2">
      <c r="A59" s="114" t="s">
        <v>105</v>
      </c>
      <c r="B59" s="114" t="s">
        <v>105</v>
      </c>
      <c r="C59" s="115" t="s">
        <v>1731</v>
      </c>
      <c r="D59" s="116" t="s">
        <v>732</v>
      </c>
      <c r="E59" s="116" t="s">
        <v>5974</v>
      </c>
      <c r="F59" s="114" t="s">
        <v>365</v>
      </c>
      <c r="G59" s="114" t="s">
        <v>733</v>
      </c>
      <c r="H59" s="114" t="s">
        <v>105</v>
      </c>
      <c r="I59" s="117">
        <v>43837</v>
      </c>
      <c r="J59" s="118">
        <v>10044.450000000001</v>
      </c>
    </row>
    <row r="60" spans="1:10" ht="25.5" x14ac:dyDescent="0.2">
      <c r="A60" s="114" t="s">
        <v>105</v>
      </c>
      <c r="B60" s="114" t="s">
        <v>105</v>
      </c>
      <c r="C60" s="115" t="s">
        <v>1731</v>
      </c>
      <c r="D60" s="116" t="s">
        <v>734</v>
      </c>
      <c r="E60" s="116" t="s">
        <v>5974</v>
      </c>
      <c r="F60" s="114" t="s">
        <v>365</v>
      </c>
      <c r="G60" s="114" t="s">
        <v>735</v>
      </c>
      <c r="H60" s="114" t="s">
        <v>105</v>
      </c>
      <c r="I60" s="117">
        <v>43837</v>
      </c>
      <c r="J60" s="118">
        <v>10044.450000000001</v>
      </c>
    </row>
    <row r="61" spans="1:10" ht="25.5" x14ac:dyDescent="0.2">
      <c r="A61" s="114" t="s">
        <v>105</v>
      </c>
      <c r="B61" s="114" t="s">
        <v>105</v>
      </c>
      <c r="C61" s="115" t="s">
        <v>1731</v>
      </c>
      <c r="D61" s="116" t="s">
        <v>736</v>
      </c>
      <c r="E61" s="116" t="s">
        <v>5975</v>
      </c>
      <c r="F61" s="114" t="s">
        <v>105</v>
      </c>
      <c r="G61" s="114" t="s">
        <v>737</v>
      </c>
      <c r="H61" s="114" t="s">
        <v>105</v>
      </c>
      <c r="I61" s="117">
        <v>43392</v>
      </c>
      <c r="J61" s="118">
        <v>0</v>
      </c>
    </row>
    <row r="62" spans="1:10" ht="25.5" x14ac:dyDescent="0.2">
      <c r="A62" s="114" t="s">
        <v>105</v>
      </c>
      <c r="B62" s="114" t="s">
        <v>105</v>
      </c>
      <c r="C62" s="115" t="s">
        <v>1731</v>
      </c>
      <c r="D62" s="116" t="s">
        <v>738</v>
      </c>
      <c r="E62" s="116" t="s">
        <v>738</v>
      </c>
      <c r="F62" s="114" t="s">
        <v>105</v>
      </c>
      <c r="G62" s="114">
        <v>226042</v>
      </c>
      <c r="H62" s="114" t="s">
        <v>105</v>
      </c>
      <c r="I62" s="117">
        <v>43560</v>
      </c>
      <c r="J62" s="118">
        <v>0</v>
      </c>
    </row>
    <row r="63" spans="1:10" ht="25.5" x14ac:dyDescent="0.2">
      <c r="A63" s="114" t="s">
        <v>105</v>
      </c>
      <c r="B63" s="114" t="s">
        <v>105</v>
      </c>
      <c r="C63" s="115" t="s">
        <v>1731</v>
      </c>
      <c r="D63" s="116" t="s">
        <v>738</v>
      </c>
      <c r="E63" s="116" t="s">
        <v>738</v>
      </c>
      <c r="F63" s="114" t="s">
        <v>105</v>
      </c>
      <c r="G63" s="114">
        <v>226068</v>
      </c>
      <c r="H63" s="114" t="s">
        <v>105</v>
      </c>
      <c r="I63" s="117">
        <v>43560</v>
      </c>
      <c r="J63" s="118">
        <v>0</v>
      </c>
    </row>
    <row r="64" spans="1:10" ht="25.5" x14ac:dyDescent="0.2">
      <c r="A64" s="114" t="s">
        <v>105</v>
      </c>
      <c r="B64" s="114" t="s">
        <v>105</v>
      </c>
      <c r="C64" s="115" t="s">
        <v>1731</v>
      </c>
      <c r="D64" s="116" t="s">
        <v>738</v>
      </c>
      <c r="E64" s="116" t="s">
        <v>738</v>
      </c>
      <c r="F64" s="114" t="s">
        <v>105</v>
      </c>
      <c r="G64" s="114">
        <v>226021</v>
      </c>
      <c r="H64" s="114" t="s">
        <v>105</v>
      </c>
      <c r="I64" s="117">
        <v>43560</v>
      </c>
      <c r="J64" s="118">
        <v>0</v>
      </c>
    </row>
    <row r="65" spans="1:10" ht="25.5" x14ac:dyDescent="0.2">
      <c r="A65" s="114" t="s">
        <v>105</v>
      </c>
      <c r="B65" s="114" t="s">
        <v>105</v>
      </c>
      <c r="C65" s="115" t="s">
        <v>1731</v>
      </c>
      <c r="D65" s="116" t="s">
        <v>738</v>
      </c>
      <c r="E65" s="116" t="s">
        <v>738</v>
      </c>
      <c r="F65" s="114" t="s">
        <v>105</v>
      </c>
      <c r="G65" s="114">
        <v>221323</v>
      </c>
      <c r="H65" s="114" t="s">
        <v>105</v>
      </c>
      <c r="I65" s="117">
        <v>43560</v>
      </c>
      <c r="J65" s="118">
        <v>0</v>
      </c>
    </row>
    <row r="66" spans="1:10" ht="25.5" x14ac:dyDescent="0.2">
      <c r="A66" s="114" t="s">
        <v>105</v>
      </c>
      <c r="B66" s="114" t="s">
        <v>105</v>
      </c>
      <c r="C66" s="115" t="s">
        <v>1731</v>
      </c>
      <c r="D66" s="116" t="s">
        <v>738</v>
      </c>
      <c r="E66" s="116" t="s">
        <v>738</v>
      </c>
      <c r="F66" s="114" t="s">
        <v>105</v>
      </c>
      <c r="G66" s="114">
        <v>221382</v>
      </c>
      <c r="H66" s="114" t="s">
        <v>105</v>
      </c>
      <c r="I66" s="117">
        <v>43560</v>
      </c>
      <c r="J66" s="118">
        <v>0</v>
      </c>
    </row>
    <row r="67" spans="1:10" ht="25.5" x14ac:dyDescent="0.2">
      <c r="A67" s="114" t="s">
        <v>105</v>
      </c>
      <c r="B67" s="114" t="s">
        <v>105</v>
      </c>
      <c r="C67" s="115" t="s">
        <v>1731</v>
      </c>
      <c r="D67" s="116" t="s">
        <v>738</v>
      </c>
      <c r="E67" s="116" t="s">
        <v>738</v>
      </c>
      <c r="F67" s="114" t="s">
        <v>105</v>
      </c>
      <c r="G67" s="114">
        <v>226036</v>
      </c>
      <c r="H67" s="114" t="s">
        <v>105</v>
      </c>
      <c r="I67" s="117">
        <v>43560</v>
      </c>
      <c r="J67" s="118">
        <v>0</v>
      </c>
    </row>
    <row r="68" spans="1:10" ht="25.5" x14ac:dyDescent="0.2">
      <c r="A68" s="114" t="s">
        <v>105</v>
      </c>
      <c r="B68" s="114" t="s">
        <v>105</v>
      </c>
      <c r="C68" s="115" t="s">
        <v>1731</v>
      </c>
      <c r="D68" s="116" t="s">
        <v>738</v>
      </c>
      <c r="E68" s="116" t="s">
        <v>738</v>
      </c>
      <c r="F68" s="114" t="s">
        <v>105</v>
      </c>
      <c r="G68" s="114">
        <v>221315</v>
      </c>
      <c r="H68" s="114" t="s">
        <v>105</v>
      </c>
      <c r="I68" s="117">
        <v>43560</v>
      </c>
      <c r="J68" s="118">
        <v>0</v>
      </c>
    </row>
    <row r="69" spans="1:10" ht="25.5" x14ac:dyDescent="0.2">
      <c r="A69" s="114" t="s">
        <v>105</v>
      </c>
      <c r="B69" s="114" t="s">
        <v>105</v>
      </c>
      <c r="C69" s="115" t="s">
        <v>1731</v>
      </c>
      <c r="D69" s="116" t="s">
        <v>738</v>
      </c>
      <c r="E69" s="116" t="s">
        <v>738</v>
      </c>
      <c r="F69" s="114" t="s">
        <v>105</v>
      </c>
      <c r="G69" s="114">
        <v>221363</v>
      </c>
      <c r="H69" s="114" t="s">
        <v>105</v>
      </c>
      <c r="I69" s="117">
        <v>43560</v>
      </c>
      <c r="J69" s="118">
        <v>0</v>
      </c>
    </row>
    <row r="70" spans="1:10" ht="25.5" x14ac:dyDescent="0.2">
      <c r="A70" s="114" t="s">
        <v>105</v>
      </c>
      <c r="B70" s="114" t="s">
        <v>105</v>
      </c>
      <c r="C70" s="115" t="s">
        <v>1731</v>
      </c>
      <c r="D70" s="116" t="s">
        <v>738</v>
      </c>
      <c r="E70" s="116" t="s">
        <v>738</v>
      </c>
      <c r="F70" s="114" t="s">
        <v>105</v>
      </c>
      <c r="G70" s="114">
        <v>223792</v>
      </c>
      <c r="H70" s="114" t="s">
        <v>105</v>
      </c>
      <c r="I70" s="117">
        <v>43560</v>
      </c>
      <c r="J70" s="118">
        <v>0</v>
      </c>
    </row>
    <row r="71" spans="1:10" ht="25.5" x14ac:dyDescent="0.2">
      <c r="A71" s="114" t="s">
        <v>105</v>
      </c>
      <c r="B71" s="114" t="s">
        <v>105</v>
      </c>
      <c r="C71" s="115" t="s">
        <v>1731</v>
      </c>
      <c r="D71" s="116" t="s">
        <v>738</v>
      </c>
      <c r="E71" s="116" t="s">
        <v>738</v>
      </c>
      <c r="F71" s="114" t="s">
        <v>105</v>
      </c>
      <c r="G71" s="114">
        <v>221312</v>
      </c>
      <c r="H71" s="114" t="s">
        <v>105</v>
      </c>
      <c r="I71" s="117">
        <v>43560</v>
      </c>
      <c r="J71" s="118">
        <v>0</v>
      </c>
    </row>
    <row r="72" spans="1:10" ht="25.5" x14ac:dyDescent="0.2">
      <c r="A72" s="114" t="s">
        <v>105</v>
      </c>
      <c r="B72" s="114" t="s">
        <v>105</v>
      </c>
      <c r="C72" s="115" t="s">
        <v>1731</v>
      </c>
      <c r="D72" s="116" t="s">
        <v>738</v>
      </c>
      <c r="E72" s="116" t="s">
        <v>738</v>
      </c>
      <c r="F72" s="114" t="s">
        <v>105</v>
      </c>
      <c r="G72" s="114">
        <v>221484</v>
      </c>
      <c r="H72" s="114" t="s">
        <v>105</v>
      </c>
      <c r="I72" s="117">
        <v>43560</v>
      </c>
      <c r="J72" s="118">
        <v>0</v>
      </c>
    </row>
    <row r="73" spans="1:10" ht="25.5" x14ac:dyDescent="0.2">
      <c r="A73" s="114" t="s">
        <v>105</v>
      </c>
      <c r="B73" s="114" t="s">
        <v>105</v>
      </c>
      <c r="C73" s="115" t="s">
        <v>1731</v>
      </c>
      <c r="D73" s="116" t="s">
        <v>738</v>
      </c>
      <c r="E73" s="116" t="s">
        <v>738</v>
      </c>
      <c r="F73" s="114" t="s">
        <v>105</v>
      </c>
      <c r="G73" s="114">
        <v>221476</v>
      </c>
      <c r="H73" s="114" t="s">
        <v>105</v>
      </c>
      <c r="I73" s="117">
        <v>43560</v>
      </c>
      <c r="J73" s="118">
        <v>0</v>
      </c>
    </row>
    <row r="74" spans="1:10" ht="25.5" x14ac:dyDescent="0.2">
      <c r="A74" s="114" t="s">
        <v>105</v>
      </c>
      <c r="B74" s="114" t="s">
        <v>105</v>
      </c>
      <c r="C74" s="115" t="s">
        <v>1731</v>
      </c>
      <c r="D74" s="116" t="s">
        <v>738</v>
      </c>
      <c r="E74" s="116" t="s">
        <v>738</v>
      </c>
      <c r="F74" s="114" t="s">
        <v>105</v>
      </c>
      <c r="G74" s="114">
        <v>221480</v>
      </c>
      <c r="H74" s="114" t="s">
        <v>105</v>
      </c>
      <c r="I74" s="117">
        <v>43560</v>
      </c>
      <c r="J74" s="118">
        <v>0</v>
      </c>
    </row>
    <row r="75" spans="1:10" ht="25.5" x14ac:dyDescent="0.2">
      <c r="A75" s="114" t="s">
        <v>105</v>
      </c>
      <c r="B75" s="114" t="s">
        <v>105</v>
      </c>
      <c r="C75" s="115" t="s">
        <v>1731</v>
      </c>
      <c r="D75" s="116" t="s">
        <v>738</v>
      </c>
      <c r="E75" s="116" t="s">
        <v>738</v>
      </c>
      <c r="F75" s="114" t="s">
        <v>105</v>
      </c>
      <c r="G75" s="114">
        <v>221404</v>
      </c>
      <c r="H75" s="114" t="s">
        <v>105</v>
      </c>
      <c r="I75" s="117">
        <v>43560</v>
      </c>
      <c r="J75" s="118">
        <v>0</v>
      </c>
    </row>
    <row r="76" spans="1:10" ht="38.25" x14ac:dyDescent="0.2">
      <c r="A76" s="114" t="s">
        <v>105</v>
      </c>
      <c r="B76" s="114" t="s">
        <v>105</v>
      </c>
      <c r="C76" s="115" t="s">
        <v>1731</v>
      </c>
      <c r="D76" s="116" t="s">
        <v>1353</v>
      </c>
      <c r="E76" s="116" t="s">
        <v>738</v>
      </c>
      <c r="F76" s="114" t="s">
        <v>105</v>
      </c>
      <c r="G76" s="114">
        <v>221468</v>
      </c>
      <c r="H76" s="114" t="s">
        <v>105</v>
      </c>
      <c r="I76" s="117">
        <v>43560</v>
      </c>
      <c r="J76" s="118">
        <v>0</v>
      </c>
    </row>
    <row r="77" spans="1:10" ht="25.5" x14ac:dyDescent="0.2">
      <c r="A77" s="114" t="s">
        <v>105</v>
      </c>
      <c r="B77" s="114" t="s">
        <v>105</v>
      </c>
      <c r="C77" s="115" t="s">
        <v>1731</v>
      </c>
      <c r="D77" s="116" t="s">
        <v>1351</v>
      </c>
      <c r="E77" s="116" t="s">
        <v>1351</v>
      </c>
      <c r="F77" s="114" t="s">
        <v>105</v>
      </c>
      <c r="G77" s="114">
        <v>384</v>
      </c>
      <c r="H77" s="114" t="s">
        <v>105</v>
      </c>
      <c r="I77" s="117">
        <v>43560</v>
      </c>
      <c r="J77" s="118">
        <v>0</v>
      </c>
    </row>
    <row r="78" spans="1:10" ht="25.5" x14ac:dyDescent="0.2">
      <c r="A78" s="114" t="s">
        <v>105</v>
      </c>
      <c r="B78" s="114" t="s">
        <v>105</v>
      </c>
      <c r="C78" s="115" t="s">
        <v>1731</v>
      </c>
      <c r="D78" s="116" t="s">
        <v>1351</v>
      </c>
      <c r="E78" s="116" t="s">
        <v>1351</v>
      </c>
      <c r="F78" s="114" t="s">
        <v>105</v>
      </c>
      <c r="G78" s="114">
        <v>387</v>
      </c>
      <c r="H78" s="114" t="s">
        <v>105</v>
      </c>
      <c r="I78" s="117">
        <v>43560</v>
      </c>
      <c r="J78" s="118">
        <v>0</v>
      </c>
    </row>
    <row r="79" spans="1:10" ht="25.5" x14ac:dyDescent="0.2">
      <c r="A79" s="114" t="s">
        <v>105</v>
      </c>
      <c r="B79" s="114" t="s">
        <v>105</v>
      </c>
      <c r="C79" s="115" t="s">
        <v>1731</v>
      </c>
      <c r="D79" s="116" t="s">
        <v>1351</v>
      </c>
      <c r="E79" s="116" t="s">
        <v>1351</v>
      </c>
      <c r="F79" s="114" t="s">
        <v>105</v>
      </c>
      <c r="G79" s="114">
        <v>140</v>
      </c>
      <c r="H79" s="114" t="s">
        <v>105</v>
      </c>
      <c r="I79" s="117">
        <v>43560</v>
      </c>
      <c r="J79" s="118">
        <v>0</v>
      </c>
    </row>
    <row r="80" spans="1:10" ht="25.5" x14ac:dyDescent="0.2">
      <c r="A80" s="114" t="s">
        <v>105</v>
      </c>
      <c r="B80" s="114" t="s">
        <v>105</v>
      </c>
      <c r="C80" s="115" t="s">
        <v>1731</v>
      </c>
      <c r="D80" s="116" t="s">
        <v>1351</v>
      </c>
      <c r="E80" s="116" t="s">
        <v>1351</v>
      </c>
      <c r="F80" s="114" t="s">
        <v>105</v>
      </c>
      <c r="G80" s="114">
        <v>52</v>
      </c>
      <c r="H80" s="114" t="s">
        <v>105</v>
      </c>
      <c r="I80" s="117">
        <v>43560</v>
      </c>
      <c r="J80" s="118">
        <v>0</v>
      </c>
    </row>
    <row r="81" spans="1:10" ht="25.5" x14ac:dyDescent="0.2">
      <c r="A81" s="114" t="s">
        <v>105</v>
      </c>
      <c r="B81" s="114" t="s">
        <v>105</v>
      </c>
      <c r="C81" s="115" t="s">
        <v>1731</v>
      </c>
      <c r="D81" s="116" t="s">
        <v>1351</v>
      </c>
      <c r="E81" s="116" t="s">
        <v>1351</v>
      </c>
      <c r="F81" s="114" t="s">
        <v>105</v>
      </c>
      <c r="G81" s="114">
        <v>835</v>
      </c>
      <c r="H81" s="114" t="s">
        <v>105</v>
      </c>
      <c r="I81" s="117">
        <v>43560</v>
      </c>
      <c r="J81" s="118">
        <v>0</v>
      </c>
    </row>
    <row r="82" spans="1:10" ht="25.5" x14ac:dyDescent="0.2">
      <c r="A82" s="114" t="s">
        <v>105</v>
      </c>
      <c r="B82" s="114" t="s">
        <v>105</v>
      </c>
      <c r="C82" s="115" t="s">
        <v>1731</v>
      </c>
      <c r="D82" s="116" t="s">
        <v>1351</v>
      </c>
      <c r="E82" s="116" t="s">
        <v>1351</v>
      </c>
      <c r="F82" s="114" t="s">
        <v>105</v>
      </c>
      <c r="G82" s="114">
        <v>760</v>
      </c>
      <c r="H82" s="114" t="s">
        <v>105</v>
      </c>
      <c r="I82" s="117">
        <v>43560</v>
      </c>
      <c r="J82" s="118">
        <v>0</v>
      </c>
    </row>
    <row r="83" spans="1:10" ht="25.5" x14ac:dyDescent="0.2">
      <c r="A83" s="114" t="s">
        <v>105</v>
      </c>
      <c r="B83" s="114" t="s">
        <v>105</v>
      </c>
      <c r="C83" s="115" t="s">
        <v>1731</v>
      </c>
      <c r="D83" s="116" t="s">
        <v>1351</v>
      </c>
      <c r="E83" s="116" t="s">
        <v>1351</v>
      </c>
      <c r="F83" s="114" t="s">
        <v>105</v>
      </c>
      <c r="G83" s="114">
        <v>755</v>
      </c>
      <c r="H83" s="114" t="s">
        <v>105</v>
      </c>
      <c r="I83" s="117">
        <v>43560</v>
      </c>
      <c r="J83" s="118">
        <v>0</v>
      </c>
    </row>
    <row r="84" spans="1:10" ht="25.5" x14ac:dyDescent="0.2">
      <c r="A84" s="114" t="s">
        <v>105</v>
      </c>
      <c r="B84" s="114" t="s">
        <v>105</v>
      </c>
      <c r="C84" s="115" t="s">
        <v>1731</v>
      </c>
      <c r="D84" s="116" t="s">
        <v>1351</v>
      </c>
      <c r="E84" s="116" t="s">
        <v>1351</v>
      </c>
      <c r="F84" s="114" t="s">
        <v>105</v>
      </c>
      <c r="G84" s="114">
        <v>470</v>
      </c>
      <c r="H84" s="114" t="s">
        <v>105</v>
      </c>
      <c r="I84" s="117">
        <v>43560</v>
      </c>
      <c r="J84" s="118">
        <v>0</v>
      </c>
    </row>
    <row r="85" spans="1:10" ht="25.5" x14ac:dyDescent="0.2">
      <c r="A85" s="114" t="s">
        <v>105</v>
      </c>
      <c r="B85" s="114" t="s">
        <v>105</v>
      </c>
      <c r="C85" s="115" t="s">
        <v>1731</v>
      </c>
      <c r="D85" s="116" t="s">
        <v>1351</v>
      </c>
      <c r="E85" s="116" t="s">
        <v>1351</v>
      </c>
      <c r="F85" s="114" t="s">
        <v>105</v>
      </c>
      <c r="G85" s="114">
        <v>386</v>
      </c>
      <c r="H85" s="114" t="s">
        <v>105</v>
      </c>
      <c r="I85" s="117">
        <v>43560</v>
      </c>
      <c r="J85" s="118">
        <v>0</v>
      </c>
    </row>
    <row r="86" spans="1:10" ht="25.5" x14ac:dyDescent="0.2">
      <c r="A86" s="114" t="s">
        <v>105</v>
      </c>
      <c r="B86" s="114" t="s">
        <v>105</v>
      </c>
      <c r="C86" s="115" t="s">
        <v>1731</v>
      </c>
      <c r="D86" s="116" t="s">
        <v>1351</v>
      </c>
      <c r="E86" s="116" t="s">
        <v>1351</v>
      </c>
      <c r="F86" s="114" t="s">
        <v>105</v>
      </c>
      <c r="G86" s="114">
        <v>566</v>
      </c>
      <c r="H86" s="114" t="s">
        <v>105</v>
      </c>
      <c r="I86" s="117">
        <v>43560</v>
      </c>
      <c r="J86" s="118">
        <v>0</v>
      </c>
    </row>
    <row r="87" spans="1:10" ht="25.5" x14ac:dyDescent="0.2">
      <c r="A87" s="114" t="s">
        <v>105</v>
      </c>
      <c r="B87" s="114" t="s">
        <v>105</v>
      </c>
      <c r="C87" s="115" t="s">
        <v>1731</v>
      </c>
      <c r="D87" s="116" t="s">
        <v>1351</v>
      </c>
      <c r="E87" s="116" t="s">
        <v>1351</v>
      </c>
      <c r="F87" s="114" t="s">
        <v>105</v>
      </c>
      <c r="G87" s="114">
        <v>383</v>
      </c>
      <c r="H87" s="114" t="s">
        <v>105</v>
      </c>
      <c r="I87" s="117">
        <v>43560</v>
      </c>
      <c r="J87" s="118">
        <v>0</v>
      </c>
    </row>
    <row r="88" spans="1:10" ht="25.5" x14ac:dyDescent="0.2">
      <c r="A88" s="114" t="s">
        <v>105</v>
      </c>
      <c r="B88" s="114" t="s">
        <v>105</v>
      </c>
      <c r="C88" s="115" t="s">
        <v>1731</v>
      </c>
      <c r="D88" s="116" t="s">
        <v>1351</v>
      </c>
      <c r="E88" s="116" t="s">
        <v>1351</v>
      </c>
      <c r="F88" s="114" t="s">
        <v>105</v>
      </c>
      <c r="G88" s="114">
        <v>700</v>
      </c>
      <c r="H88" s="114" t="s">
        <v>105</v>
      </c>
      <c r="I88" s="117">
        <v>43560</v>
      </c>
      <c r="J88" s="118">
        <v>0</v>
      </c>
    </row>
    <row r="89" spans="1:10" ht="25.5" x14ac:dyDescent="0.2">
      <c r="A89" s="114" t="s">
        <v>105</v>
      </c>
      <c r="B89" s="114" t="s">
        <v>105</v>
      </c>
      <c r="C89" s="115" t="s">
        <v>1731</v>
      </c>
      <c r="D89" s="116" t="s">
        <v>1351</v>
      </c>
      <c r="E89" s="116" t="s">
        <v>1351</v>
      </c>
      <c r="F89" s="114" t="s">
        <v>105</v>
      </c>
      <c r="G89" s="114">
        <v>701</v>
      </c>
      <c r="H89" s="114" t="s">
        <v>105</v>
      </c>
      <c r="I89" s="117">
        <v>43560</v>
      </c>
      <c r="J89" s="118">
        <v>0</v>
      </c>
    </row>
    <row r="90" spans="1:10" ht="25.5" x14ac:dyDescent="0.2">
      <c r="A90" s="114" t="s">
        <v>105</v>
      </c>
      <c r="B90" s="114" t="s">
        <v>105</v>
      </c>
      <c r="C90" s="115" t="s">
        <v>1731</v>
      </c>
      <c r="D90" s="116" t="s">
        <v>1351</v>
      </c>
      <c r="E90" s="116" t="s">
        <v>1351</v>
      </c>
      <c r="F90" s="114" t="s">
        <v>105</v>
      </c>
      <c r="G90" s="114">
        <v>32</v>
      </c>
      <c r="H90" s="114" t="s">
        <v>105</v>
      </c>
      <c r="I90" s="117">
        <v>43560</v>
      </c>
      <c r="J90" s="118">
        <v>0</v>
      </c>
    </row>
    <row r="91" spans="1:10" ht="25.5" x14ac:dyDescent="0.2">
      <c r="A91" s="114" t="s">
        <v>105</v>
      </c>
      <c r="B91" s="114" t="s">
        <v>105</v>
      </c>
      <c r="C91" s="115" t="s">
        <v>1731</v>
      </c>
      <c r="D91" s="116" t="s">
        <v>1351</v>
      </c>
      <c r="E91" s="116" t="s">
        <v>1351</v>
      </c>
      <c r="F91" s="114" t="s">
        <v>105</v>
      </c>
      <c r="G91" s="114">
        <v>44</v>
      </c>
      <c r="H91" s="114" t="s">
        <v>105</v>
      </c>
      <c r="I91" s="117">
        <v>43560</v>
      </c>
      <c r="J91" s="118">
        <v>0</v>
      </c>
    </row>
    <row r="92" spans="1:10" ht="25.5" x14ac:dyDescent="0.2">
      <c r="A92" s="114" t="s">
        <v>105</v>
      </c>
      <c r="B92" s="114" t="s">
        <v>105</v>
      </c>
      <c r="C92" s="115" t="s">
        <v>1731</v>
      </c>
      <c r="D92" s="116" t="s">
        <v>1351</v>
      </c>
      <c r="E92" s="116" t="s">
        <v>1351</v>
      </c>
      <c r="F92" s="114" t="s">
        <v>105</v>
      </c>
      <c r="G92" s="114">
        <v>28</v>
      </c>
      <c r="H92" s="114" t="s">
        <v>105</v>
      </c>
      <c r="I92" s="117">
        <v>43560</v>
      </c>
      <c r="J92" s="118">
        <v>0</v>
      </c>
    </row>
    <row r="93" spans="1:10" ht="25.5" x14ac:dyDescent="0.2">
      <c r="A93" s="114" t="s">
        <v>105</v>
      </c>
      <c r="B93" s="114" t="s">
        <v>105</v>
      </c>
      <c r="C93" s="115" t="s">
        <v>1731</v>
      </c>
      <c r="D93" s="116" t="s">
        <v>1351</v>
      </c>
      <c r="E93" s="116" t="s">
        <v>1351</v>
      </c>
      <c r="F93" s="114" t="s">
        <v>105</v>
      </c>
      <c r="G93" s="114">
        <v>113</v>
      </c>
      <c r="H93" s="114" t="s">
        <v>105</v>
      </c>
      <c r="I93" s="117">
        <v>43560</v>
      </c>
      <c r="J93" s="118">
        <v>0</v>
      </c>
    </row>
    <row r="94" spans="1:10" ht="25.5" x14ac:dyDescent="0.2">
      <c r="A94" s="114" t="s">
        <v>105</v>
      </c>
      <c r="B94" s="114" t="s">
        <v>105</v>
      </c>
      <c r="C94" s="115" t="s">
        <v>1731</v>
      </c>
      <c r="D94" s="116" t="s">
        <v>1351</v>
      </c>
      <c r="E94" s="116" t="s">
        <v>1351</v>
      </c>
      <c r="F94" s="114" t="s">
        <v>105</v>
      </c>
      <c r="G94" s="114">
        <v>162</v>
      </c>
      <c r="H94" s="114" t="s">
        <v>105</v>
      </c>
      <c r="I94" s="117">
        <v>43560</v>
      </c>
      <c r="J94" s="118">
        <v>0</v>
      </c>
    </row>
    <row r="95" spans="1:10" ht="25.5" x14ac:dyDescent="0.2">
      <c r="A95" s="114" t="s">
        <v>105</v>
      </c>
      <c r="B95" s="114" t="s">
        <v>105</v>
      </c>
      <c r="C95" s="115" t="s">
        <v>1731</v>
      </c>
      <c r="D95" s="116" t="s">
        <v>1351</v>
      </c>
      <c r="E95" s="116" t="s">
        <v>1351</v>
      </c>
      <c r="F95" s="114" t="s">
        <v>105</v>
      </c>
      <c r="G95" s="114">
        <v>134</v>
      </c>
      <c r="H95" s="114" t="s">
        <v>105</v>
      </c>
      <c r="I95" s="117">
        <v>43560</v>
      </c>
      <c r="J95" s="118">
        <v>0</v>
      </c>
    </row>
    <row r="96" spans="1:10" ht="25.5" x14ac:dyDescent="0.2">
      <c r="A96" s="114" t="s">
        <v>105</v>
      </c>
      <c r="B96" s="114" t="s">
        <v>105</v>
      </c>
      <c r="C96" s="115" t="s">
        <v>1731</v>
      </c>
      <c r="D96" s="116" t="s">
        <v>1351</v>
      </c>
      <c r="E96" s="116" t="s">
        <v>1351</v>
      </c>
      <c r="F96" s="114" t="s">
        <v>105</v>
      </c>
      <c r="G96" s="114">
        <v>30</v>
      </c>
      <c r="H96" s="114" t="s">
        <v>105</v>
      </c>
      <c r="I96" s="117">
        <v>43560</v>
      </c>
      <c r="J96" s="118">
        <v>0</v>
      </c>
    </row>
    <row r="97" spans="1:10" ht="25.5" x14ac:dyDescent="0.2">
      <c r="A97" s="114" t="s">
        <v>105</v>
      </c>
      <c r="B97" s="114" t="s">
        <v>105</v>
      </c>
      <c r="C97" s="115" t="s">
        <v>1731</v>
      </c>
      <c r="D97" s="116" t="s">
        <v>1351</v>
      </c>
      <c r="E97" s="116" t="s">
        <v>1351</v>
      </c>
      <c r="F97" s="114" t="s">
        <v>105</v>
      </c>
      <c r="G97" s="114">
        <v>65</v>
      </c>
      <c r="H97" s="114" t="s">
        <v>105</v>
      </c>
      <c r="I97" s="117">
        <v>43560</v>
      </c>
      <c r="J97" s="118">
        <v>0</v>
      </c>
    </row>
    <row r="98" spans="1:10" ht="25.5" x14ac:dyDescent="0.2">
      <c r="A98" s="114" t="s">
        <v>105</v>
      </c>
      <c r="B98" s="114" t="s">
        <v>105</v>
      </c>
      <c r="C98" s="115" t="s">
        <v>1731</v>
      </c>
      <c r="D98" s="116" t="s">
        <v>1351</v>
      </c>
      <c r="E98" s="116" t="s">
        <v>1351</v>
      </c>
      <c r="F98" s="114" t="s">
        <v>105</v>
      </c>
      <c r="G98" s="114">
        <v>104</v>
      </c>
      <c r="H98" s="114" t="s">
        <v>105</v>
      </c>
      <c r="I98" s="117">
        <v>43560</v>
      </c>
      <c r="J98" s="118">
        <v>0</v>
      </c>
    </row>
    <row r="99" spans="1:10" ht="25.5" x14ac:dyDescent="0.2">
      <c r="A99" s="114" t="s">
        <v>105</v>
      </c>
      <c r="B99" s="114" t="s">
        <v>105</v>
      </c>
      <c r="C99" s="115" t="s">
        <v>1731</v>
      </c>
      <c r="D99" s="116" t="s">
        <v>1351</v>
      </c>
      <c r="E99" s="116" t="s">
        <v>1351</v>
      </c>
      <c r="F99" s="114" t="s">
        <v>105</v>
      </c>
      <c r="G99" s="114">
        <v>89</v>
      </c>
      <c r="H99" s="114" t="s">
        <v>105</v>
      </c>
      <c r="I99" s="117">
        <v>43560</v>
      </c>
      <c r="J99" s="118">
        <v>0</v>
      </c>
    </row>
    <row r="100" spans="1:10" ht="25.5" x14ac:dyDescent="0.2">
      <c r="A100" s="114" t="s">
        <v>105</v>
      </c>
      <c r="B100" s="114" t="s">
        <v>105</v>
      </c>
      <c r="C100" s="115" t="s">
        <v>1731</v>
      </c>
      <c r="D100" s="116" t="s">
        <v>1351</v>
      </c>
      <c r="E100" s="116" t="s">
        <v>1351</v>
      </c>
      <c r="F100" s="114" t="s">
        <v>105</v>
      </c>
      <c r="G100" s="114">
        <v>100</v>
      </c>
      <c r="H100" s="114" t="s">
        <v>105</v>
      </c>
      <c r="I100" s="117">
        <v>43560</v>
      </c>
      <c r="J100" s="118">
        <v>0</v>
      </c>
    </row>
    <row r="101" spans="1:10" ht="25.5" x14ac:dyDescent="0.2">
      <c r="A101" s="114" t="s">
        <v>105</v>
      </c>
      <c r="B101" s="114" t="s">
        <v>105</v>
      </c>
      <c r="C101" s="115" t="s">
        <v>1731</v>
      </c>
      <c r="D101" s="116" t="s">
        <v>1351</v>
      </c>
      <c r="E101" s="116" t="s">
        <v>1351</v>
      </c>
      <c r="F101" s="114" t="s">
        <v>105</v>
      </c>
      <c r="G101" s="114">
        <v>61</v>
      </c>
      <c r="H101" s="114" t="s">
        <v>105</v>
      </c>
      <c r="I101" s="117">
        <v>43560</v>
      </c>
      <c r="J101" s="118">
        <v>0</v>
      </c>
    </row>
    <row r="102" spans="1:10" ht="25.5" x14ac:dyDescent="0.2">
      <c r="A102" s="114" t="s">
        <v>105</v>
      </c>
      <c r="B102" s="114" t="s">
        <v>105</v>
      </c>
      <c r="C102" s="115" t="s">
        <v>1731</v>
      </c>
      <c r="D102" s="116" t="s">
        <v>1351</v>
      </c>
      <c r="E102" s="116" t="s">
        <v>1351</v>
      </c>
      <c r="F102" s="114" t="s">
        <v>105</v>
      </c>
      <c r="G102" s="114">
        <v>43</v>
      </c>
      <c r="H102" s="114" t="s">
        <v>105</v>
      </c>
      <c r="I102" s="117">
        <v>43560</v>
      </c>
      <c r="J102" s="118">
        <v>0</v>
      </c>
    </row>
    <row r="103" spans="1:10" ht="25.5" x14ac:dyDescent="0.2">
      <c r="A103" s="114" t="s">
        <v>105</v>
      </c>
      <c r="B103" s="114" t="s">
        <v>105</v>
      </c>
      <c r="C103" s="115" t="s">
        <v>1731</v>
      </c>
      <c r="D103" s="116" t="s">
        <v>1351</v>
      </c>
      <c r="E103" s="116" t="s">
        <v>1351</v>
      </c>
      <c r="F103" s="114" t="s">
        <v>105</v>
      </c>
      <c r="G103" s="114">
        <v>106</v>
      </c>
      <c r="H103" s="114" t="s">
        <v>105</v>
      </c>
      <c r="I103" s="117">
        <v>43560</v>
      </c>
      <c r="J103" s="118">
        <v>0</v>
      </c>
    </row>
    <row r="104" spans="1:10" ht="25.5" x14ac:dyDescent="0.2">
      <c r="A104" s="114" t="s">
        <v>105</v>
      </c>
      <c r="B104" s="114" t="s">
        <v>105</v>
      </c>
      <c r="C104" s="115" t="s">
        <v>1731</v>
      </c>
      <c r="D104" s="116" t="s">
        <v>1354</v>
      </c>
      <c r="E104" s="116" t="s">
        <v>1351</v>
      </c>
      <c r="F104" s="114" t="s">
        <v>105</v>
      </c>
      <c r="G104" s="114" t="s">
        <v>739</v>
      </c>
      <c r="H104" s="114" t="s">
        <v>105</v>
      </c>
      <c r="I104" s="117">
        <v>43560</v>
      </c>
      <c r="J104" s="118">
        <v>0</v>
      </c>
    </row>
    <row r="105" spans="1:10" ht="25.5" x14ac:dyDescent="0.2">
      <c r="A105" s="114" t="s">
        <v>740</v>
      </c>
      <c r="B105" s="114" t="s">
        <v>105</v>
      </c>
      <c r="C105" s="115" t="s">
        <v>1731</v>
      </c>
      <c r="D105" s="116" t="s">
        <v>741</v>
      </c>
      <c r="E105" s="116" t="s">
        <v>697</v>
      </c>
      <c r="F105" s="114" t="s">
        <v>39</v>
      </c>
      <c r="G105" s="114" t="s">
        <v>742</v>
      </c>
      <c r="H105" s="114" t="s">
        <v>105</v>
      </c>
      <c r="I105" s="117">
        <v>43287</v>
      </c>
      <c r="J105" s="118">
        <v>0</v>
      </c>
    </row>
    <row r="106" spans="1:10" ht="25.5" x14ac:dyDescent="0.2">
      <c r="A106" s="114" t="s">
        <v>743</v>
      </c>
      <c r="B106" s="114" t="s">
        <v>105</v>
      </c>
      <c r="C106" s="115" t="s">
        <v>1731</v>
      </c>
      <c r="D106" s="116" t="s">
        <v>741</v>
      </c>
      <c r="E106" s="116" t="s">
        <v>697</v>
      </c>
      <c r="F106" s="114" t="s">
        <v>39</v>
      </c>
      <c r="G106" s="114" t="s">
        <v>742</v>
      </c>
      <c r="H106" s="114" t="s">
        <v>105</v>
      </c>
      <c r="I106" s="117">
        <v>43287</v>
      </c>
      <c r="J106" s="118">
        <v>0</v>
      </c>
    </row>
    <row r="107" spans="1:10" ht="25.5" x14ac:dyDescent="0.2">
      <c r="A107" s="114" t="s">
        <v>744</v>
      </c>
      <c r="B107" s="114" t="s">
        <v>105</v>
      </c>
      <c r="C107" s="115" t="s">
        <v>1731</v>
      </c>
      <c r="D107" s="116" t="s">
        <v>741</v>
      </c>
      <c r="E107" s="116" t="s">
        <v>697</v>
      </c>
      <c r="F107" s="114" t="s">
        <v>39</v>
      </c>
      <c r="G107" s="114" t="s">
        <v>745</v>
      </c>
      <c r="H107" s="114" t="s">
        <v>105</v>
      </c>
      <c r="I107" s="117">
        <v>43287</v>
      </c>
      <c r="J107" s="118">
        <v>0</v>
      </c>
    </row>
    <row r="108" spans="1:10" ht="25.5" x14ac:dyDescent="0.2">
      <c r="A108" s="114" t="s">
        <v>746</v>
      </c>
      <c r="B108" s="114" t="s">
        <v>105</v>
      </c>
      <c r="C108" s="115" t="s">
        <v>1731</v>
      </c>
      <c r="D108" s="116" t="s">
        <v>741</v>
      </c>
      <c r="E108" s="116" t="s">
        <v>697</v>
      </c>
      <c r="F108" s="114" t="s">
        <v>39</v>
      </c>
      <c r="G108" s="114" t="s">
        <v>747</v>
      </c>
      <c r="H108" s="114" t="s">
        <v>105</v>
      </c>
      <c r="I108" s="117">
        <v>43287</v>
      </c>
      <c r="J108" s="118">
        <v>0</v>
      </c>
    </row>
    <row r="109" spans="1:10" ht="25.5" x14ac:dyDescent="0.2">
      <c r="A109" s="114" t="s">
        <v>748</v>
      </c>
      <c r="B109" s="114" t="s">
        <v>105</v>
      </c>
      <c r="C109" s="115" t="s">
        <v>1731</v>
      </c>
      <c r="D109" s="116" t="s">
        <v>741</v>
      </c>
      <c r="E109" s="116" t="s">
        <v>697</v>
      </c>
      <c r="F109" s="114" t="s">
        <v>39</v>
      </c>
      <c r="G109" s="114" t="s">
        <v>749</v>
      </c>
      <c r="H109" s="114" t="s">
        <v>105</v>
      </c>
      <c r="I109" s="117">
        <v>43287</v>
      </c>
      <c r="J109" s="118">
        <v>0</v>
      </c>
    </row>
    <row r="110" spans="1:10" ht="25.5" x14ac:dyDescent="0.2">
      <c r="A110" s="114" t="s">
        <v>750</v>
      </c>
      <c r="B110" s="114" t="s">
        <v>105</v>
      </c>
      <c r="C110" s="115" t="s">
        <v>1731</v>
      </c>
      <c r="D110" s="116" t="s">
        <v>741</v>
      </c>
      <c r="E110" s="116" t="s">
        <v>697</v>
      </c>
      <c r="F110" s="114" t="s">
        <v>39</v>
      </c>
      <c r="G110" s="114" t="s">
        <v>745</v>
      </c>
      <c r="H110" s="114" t="s">
        <v>105</v>
      </c>
      <c r="I110" s="117">
        <v>43287</v>
      </c>
      <c r="J110" s="118">
        <v>0</v>
      </c>
    </row>
    <row r="111" spans="1:10" ht="16.5" thickBot="1" x14ac:dyDescent="0.25">
      <c r="I111" s="119" t="s">
        <v>751</v>
      </c>
      <c r="J111" s="120">
        <f>SUM(J5:J110)</f>
        <v>110944.49999999999</v>
      </c>
    </row>
    <row r="112" spans="1:10" ht="13.5" thickTop="1" x14ac:dyDescent="0.2"/>
  </sheetData>
  <autoFilter ref="A4:K111" xr:uid="{00000000-0009-0000-0000-000009000000}"/>
  <mergeCells count="3">
    <mergeCell ref="A1:J1"/>
    <mergeCell ref="A2:J2"/>
    <mergeCell ref="A3:J3"/>
  </mergeCells>
  <printOptions horizontalCentered="1"/>
  <pageMargins left="0.11811023622047245" right="0.11811023622047245" top="0.70866141732283472" bottom="1.3779527559055118" header="0.31496062992125984" footer="0.31496062992125984"/>
  <pageSetup scale="75" fitToWidth="0" fitToHeight="0" orientation="landscape" horizontalDpi="4294967295" verticalDpi="300" r:id="rId1"/>
  <headerFooter scaleWithDoc="0" alignWithMargins="0">
    <oddFooter>&amp;C&amp;G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
    <tabColor rgb="FF43FF43"/>
    <pageSetUpPr fitToPage="1"/>
  </sheetPr>
  <dimension ref="A1:S748"/>
  <sheetViews>
    <sheetView view="pageBreakPreview" topLeftCell="F1" zoomScale="85" zoomScaleNormal="100" zoomScaleSheetLayoutView="100" workbookViewId="0">
      <pane ySplit="4" topLeftCell="A62" activePane="bottomLeft" state="frozen"/>
      <selection pane="bottomLeft" activeCell="R72" sqref="R72"/>
    </sheetView>
  </sheetViews>
  <sheetFormatPr baseColWidth="10" defaultRowHeight="12.75" x14ac:dyDescent="0.25"/>
  <cols>
    <col min="1" max="1" width="17" style="30" customWidth="1"/>
    <col min="2" max="2" width="16" style="22" customWidth="1"/>
    <col min="3" max="3" width="17.85546875" style="22" customWidth="1"/>
    <col min="4" max="5" width="35" style="50" customWidth="1"/>
    <col min="6" max="6" width="19.140625" style="51" customWidth="1"/>
    <col min="7" max="8" width="9.85546875" style="22" customWidth="1"/>
    <col min="9" max="9" width="12" style="52" customWidth="1"/>
    <col min="10" max="10" width="16.7109375" style="22" bestFit="1" customWidth="1"/>
    <col min="11" max="11" width="15.7109375" style="53" bestFit="1" customWidth="1"/>
    <col min="12" max="12" width="17" style="54" bestFit="1" customWidth="1"/>
    <col min="13" max="13" width="17.85546875" style="55" bestFit="1" customWidth="1"/>
    <col min="14" max="14" width="19.42578125" style="55" bestFit="1" customWidth="1"/>
    <col min="15" max="15" width="11" style="30" customWidth="1"/>
    <col min="16" max="16" width="13.5703125" style="22" customWidth="1"/>
    <col min="17" max="17" width="12.85546875" style="30" customWidth="1"/>
    <col min="18" max="18" width="8.28515625" style="31" bestFit="1" customWidth="1"/>
    <col min="19" max="16384" width="11.42578125" style="48"/>
  </cols>
  <sheetData>
    <row r="1" spans="1:19" ht="15.75" x14ac:dyDescent="0.25">
      <c r="A1" s="780" t="s">
        <v>558</v>
      </c>
      <c r="B1" s="780"/>
      <c r="C1" s="780"/>
      <c r="D1" s="780"/>
      <c r="E1" s="780"/>
      <c r="F1" s="780"/>
      <c r="G1" s="780"/>
      <c r="H1" s="780"/>
      <c r="I1" s="781"/>
      <c r="J1" s="780"/>
      <c r="K1" s="780"/>
      <c r="L1" s="782"/>
      <c r="M1" s="783"/>
      <c r="N1" s="783"/>
      <c r="O1" s="780"/>
      <c r="P1" s="47"/>
    </row>
    <row r="2" spans="1:19" ht="15.75" x14ac:dyDescent="0.25">
      <c r="A2" s="780" t="s">
        <v>956</v>
      </c>
      <c r="B2" s="780"/>
      <c r="C2" s="780"/>
      <c r="D2" s="780"/>
      <c r="E2" s="780"/>
      <c r="F2" s="780"/>
      <c r="G2" s="780"/>
      <c r="H2" s="780"/>
      <c r="I2" s="781"/>
      <c r="J2" s="780"/>
      <c r="K2" s="780"/>
      <c r="L2" s="782"/>
      <c r="M2" s="783"/>
      <c r="N2" s="783"/>
      <c r="O2" s="780"/>
      <c r="P2" s="47"/>
    </row>
    <row r="3" spans="1:19" ht="16.5" thickBot="1" x14ac:dyDescent="0.3">
      <c r="A3" s="784" t="s">
        <v>3798</v>
      </c>
      <c r="B3" s="784"/>
      <c r="C3" s="784"/>
      <c r="D3" s="784"/>
      <c r="E3" s="784"/>
      <c r="F3" s="784"/>
      <c r="G3" s="784"/>
      <c r="H3" s="784"/>
      <c r="I3" s="785"/>
      <c r="J3" s="784"/>
      <c r="K3" s="784"/>
      <c r="L3" s="786"/>
      <c r="M3" s="787"/>
      <c r="N3" s="787"/>
      <c r="O3" s="784"/>
      <c r="P3" s="38"/>
    </row>
    <row r="4" spans="1:19" s="49" customFormat="1" ht="48" thickBot="1" x14ac:dyDescent="0.3">
      <c r="A4" s="256" t="s">
        <v>0</v>
      </c>
      <c r="B4" s="256" t="s">
        <v>3</v>
      </c>
      <c r="C4" s="256" t="s">
        <v>4</v>
      </c>
      <c r="D4" s="256" t="s">
        <v>18</v>
      </c>
      <c r="E4" s="256"/>
      <c r="F4" s="256" t="s">
        <v>5</v>
      </c>
      <c r="G4" s="257" t="s">
        <v>6</v>
      </c>
      <c r="H4" s="257" t="s">
        <v>7</v>
      </c>
      <c r="I4" s="257" t="s">
        <v>8</v>
      </c>
      <c r="J4" s="255" t="s">
        <v>9</v>
      </c>
      <c r="K4" s="84" t="s">
        <v>10</v>
      </c>
      <c r="L4" s="85" t="s">
        <v>12</v>
      </c>
      <c r="M4" s="85" t="s">
        <v>13</v>
      </c>
      <c r="N4" s="254" t="s">
        <v>14</v>
      </c>
      <c r="O4" s="256" t="s">
        <v>15</v>
      </c>
      <c r="P4" s="258" t="s">
        <v>1958</v>
      </c>
      <c r="Q4" s="49" t="s">
        <v>1959</v>
      </c>
      <c r="R4" s="49" t="s">
        <v>1960</v>
      </c>
    </row>
    <row r="5" spans="1:19" s="49" customFormat="1" ht="25.5" x14ac:dyDescent="0.25">
      <c r="A5" s="214" t="s">
        <v>2293</v>
      </c>
      <c r="B5" s="224" t="s">
        <v>3343</v>
      </c>
      <c r="C5" s="214" t="s">
        <v>29</v>
      </c>
      <c r="D5" s="225" t="s">
        <v>2294</v>
      </c>
      <c r="E5" s="225" t="s">
        <v>3969</v>
      </c>
      <c r="F5" s="226" t="s">
        <v>21</v>
      </c>
      <c r="G5" s="214" t="s">
        <v>557</v>
      </c>
      <c r="H5" s="214" t="s">
        <v>557</v>
      </c>
      <c r="I5" s="214" t="s">
        <v>557</v>
      </c>
      <c r="J5" s="148" t="s">
        <v>40</v>
      </c>
      <c r="K5" s="149"/>
      <c r="L5" s="150"/>
      <c r="M5" s="150"/>
      <c r="N5" s="150"/>
      <c r="O5" s="214" t="s">
        <v>26</v>
      </c>
      <c r="P5" s="163"/>
      <c r="Q5" s="29"/>
      <c r="R5" s="30"/>
      <c r="S5" s="30"/>
    </row>
    <row r="6" spans="1:19" s="49" customFormat="1" ht="25.5" x14ac:dyDescent="0.25">
      <c r="A6" s="200" t="s">
        <v>2295</v>
      </c>
      <c r="B6" s="199" t="s">
        <v>3343</v>
      </c>
      <c r="C6" s="200" t="s">
        <v>29</v>
      </c>
      <c r="D6" s="201" t="s">
        <v>2296</v>
      </c>
      <c r="E6" s="201" t="s">
        <v>3969</v>
      </c>
      <c r="F6" s="198" t="s">
        <v>21</v>
      </c>
      <c r="G6" s="200" t="s">
        <v>557</v>
      </c>
      <c r="H6" s="200" t="s">
        <v>557</v>
      </c>
      <c r="I6" s="200" t="s">
        <v>557</v>
      </c>
      <c r="J6" s="4" t="s">
        <v>40</v>
      </c>
      <c r="K6" s="7"/>
      <c r="L6" s="8"/>
      <c r="M6" s="8"/>
      <c r="N6" s="8"/>
      <c r="O6" s="200" t="s">
        <v>26</v>
      </c>
      <c r="P6" s="133"/>
      <c r="Q6" s="29"/>
      <c r="R6" s="30"/>
      <c r="S6" s="30"/>
    </row>
    <row r="7" spans="1:19" s="49" customFormat="1" ht="25.5" x14ac:dyDescent="0.25">
      <c r="A7" s="200" t="s">
        <v>2297</v>
      </c>
      <c r="B7" s="199" t="s">
        <v>3343</v>
      </c>
      <c r="C7" s="200" t="s">
        <v>29</v>
      </c>
      <c r="D7" s="201" t="s">
        <v>2298</v>
      </c>
      <c r="E7" s="201" t="s">
        <v>4411</v>
      </c>
      <c r="F7" s="198" t="s">
        <v>21</v>
      </c>
      <c r="G7" s="200" t="s">
        <v>557</v>
      </c>
      <c r="H7" s="200" t="s">
        <v>557</v>
      </c>
      <c r="I7" s="200" t="s">
        <v>557</v>
      </c>
      <c r="J7" s="4" t="s">
        <v>40</v>
      </c>
      <c r="K7" s="7"/>
      <c r="L7" s="8"/>
      <c r="M7" s="8"/>
      <c r="N7" s="8"/>
      <c r="O7" s="200" t="s">
        <v>26</v>
      </c>
      <c r="P7" s="133"/>
      <c r="Q7" s="29"/>
      <c r="R7" s="30"/>
      <c r="S7" s="30"/>
    </row>
    <row r="8" spans="1:19" s="49" customFormat="1" ht="25.5" x14ac:dyDescent="0.25">
      <c r="A8" s="200" t="s">
        <v>2299</v>
      </c>
      <c r="B8" s="199" t="s">
        <v>3343</v>
      </c>
      <c r="C8" s="200" t="s">
        <v>29</v>
      </c>
      <c r="D8" s="201" t="s">
        <v>2298</v>
      </c>
      <c r="E8" s="201" t="s">
        <v>4411</v>
      </c>
      <c r="F8" s="198" t="s">
        <v>21</v>
      </c>
      <c r="G8" s="200" t="s">
        <v>557</v>
      </c>
      <c r="H8" s="200" t="s">
        <v>557</v>
      </c>
      <c r="I8" s="200" t="s">
        <v>557</v>
      </c>
      <c r="J8" s="4" t="s">
        <v>40</v>
      </c>
      <c r="K8" s="7"/>
      <c r="L8" s="8"/>
      <c r="M8" s="8"/>
      <c r="N8" s="8"/>
      <c r="O8" s="200" t="s">
        <v>26</v>
      </c>
      <c r="P8" s="133"/>
      <c r="Q8" s="29"/>
      <c r="R8" s="30"/>
      <c r="S8" s="30"/>
    </row>
    <row r="9" spans="1:19" s="49" customFormat="1" ht="25.5" x14ac:dyDescent="0.25">
      <c r="A9" s="200" t="s">
        <v>2300</v>
      </c>
      <c r="B9" s="199" t="s">
        <v>3343</v>
      </c>
      <c r="C9" s="200" t="s">
        <v>29</v>
      </c>
      <c r="D9" s="201" t="s">
        <v>2298</v>
      </c>
      <c r="E9" s="201" t="s">
        <v>4411</v>
      </c>
      <c r="F9" s="198" t="s">
        <v>21</v>
      </c>
      <c r="G9" s="200" t="s">
        <v>557</v>
      </c>
      <c r="H9" s="200" t="s">
        <v>557</v>
      </c>
      <c r="I9" s="200" t="s">
        <v>557</v>
      </c>
      <c r="J9" s="4" t="s">
        <v>40</v>
      </c>
      <c r="K9" s="7"/>
      <c r="L9" s="8"/>
      <c r="M9" s="8"/>
      <c r="N9" s="8"/>
      <c r="O9" s="200" t="s">
        <v>26</v>
      </c>
      <c r="P9" s="133"/>
      <c r="Q9" s="29"/>
      <c r="R9" s="30"/>
      <c r="S9" s="30"/>
    </row>
    <row r="10" spans="1:19" s="49" customFormat="1" ht="25.5" x14ac:dyDescent="0.25">
      <c r="A10" s="200" t="s">
        <v>2301</v>
      </c>
      <c r="B10" s="199" t="s">
        <v>3343</v>
      </c>
      <c r="C10" s="200" t="s">
        <v>29</v>
      </c>
      <c r="D10" s="201" t="s">
        <v>3739</v>
      </c>
      <c r="E10" s="201" t="s">
        <v>4411</v>
      </c>
      <c r="F10" s="198" t="s">
        <v>21</v>
      </c>
      <c r="G10" s="200" t="s">
        <v>557</v>
      </c>
      <c r="H10" s="200" t="s">
        <v>557</v>
      </c>
      <c r="I10" s="200" t="s">
        <v>557</v>
      </c>
      <c r="J10" s="4" t="s">
        <v>40</v>
      </c>
      <c r="K10" s="7"/>
      <c r="L10" s="8"/>
      <c r="M10" s="8"/>
      <c r="N10" s="8"/>
      <c r="O10" s="200" t="s">
        <v>26</v>
      </c>
      <c r="P10" s="133"/>
      <c r="Q10" s="29"/>
      <c r="R10" s="30"/>
      <c r="S10" s="30"/>
    </row>
    <row r="11" spans="1:19" s="49" customFormat="1" ht="38.25" x14ac:dyDescent="0.25">
      <c r="A11" s="4" t="s">
        <v>2302</v>
      </c>
      <c r="B11" s="3" t="s">
        <v>1335</v>
      </c>
      <c r="C11" s="4" t="s">
        <v>3349</v>
      </c>
      <c r="D11" s="5" t="s">
        <v>2303</v>
      </c>
      <c r="E11" s="5" t="s">
        <v>4009</v>
      </c>
      <c r="F11" s="6" t="s">
        <v>21</v>
      </c>
      <c r="G11" s="4" t="s">
        <v>557</v>
      </c>
      <c r="H11" s="4" t="s">
        <v>557</v>
      </c>
      <c r="I11" s="4" t="s">
        <v>557</v>
      </c>
      <c r="J11" s="4" t="s">
        <v>40</v>
      </c>
      <c r="K11" s="7"/>
      <c r="L11" s="8"/>
      <c r="M11" s="8"/>
      <c r="N11" s="8"/>
      <c r="O11" s="4" t="s">
        <v>26</v>
      </c>
      <c r="P11" s="133"/>
      <c r="Q11" s="29"/>
      <c r="R11" s="30"/>
      <c r="S11" s="30"/>
    </row>
    <row r="12" spans="1:19" s="49" customFormat="1" ht="25.5" x14ac:dyDescent="0.25">
      <c r="A12" s="200" t="s">
        <v>2304</v>
      </c>
      <c r="B12" s="199" t="s">
        <v>1343</v>
      </c>
      <c r="C12" s="200" t="s">
        <v>3324</v>
      </c>
      <c r="D12" s="201" t="s">
        <v>3742</v>
      </c>
      <c r="E12" s="201" t="s">
        <v>4412</v>
      </c>
      <c r="F12" s="198" t="s">
        <v>21</v>
      </c>
      <c r="G12" s="200" t="s">
        <v>2305</v>
      </c>
      <c r="H12" s="200" t="s">
        <v>2306</v>
      </c>
      <c r="I12" s="200" t="s">
        <v>39</v>
      </c>
      <c r="J12" s="200" t="s">
        <v>2307</v>
      </c>
      <c r="K12" s="206">
        <v>43890</v>
      </c>
      <c r="L12" s="223">
        <v>799.01</v>
      </c>
      <c r="M12" s="223">
        <v>0</v>
      </c>
      <c r="N12" s="223">
        <v>799.01</v>
      </c>
      <c r="O12" s="200" t="s">
        <v>33</v>
      </c>
      <c r="P12" s="133" t="s">
        <v>2308</v>
      </c>
      <c r="Q12" s="29"/>
      <c r="R12" s="30"/>
      <c r="S12" s="30"/>
    </row>
    <row r="13" spans="1:19" s="49" customFormat="1" ht="25.5" x14ac:dyDescent="0.25">
      <c r="A13" s="200" t="s">
        <v>2309</v>
      </c>
      <c r="B13" s="199" t="s">
        <v>1329</v>
      </c>
      <c r="C13" s="200" t="s">
        <v>1781</v>
      </c>
      <c r="D13" s="201" t="s">
        <v>2310</v>
      </c>
      <c r="E13" s="201" t="s">
        <v>4413</v>
      </c>
      <c r="F13" s="198" t="s">
        <v>21</v>
      </c>
      <c r="G13" s="200" t="s">
        <v>39</v>
      </c>
      <c r="H13" s="200" t="s">
        <v>39</v>
      </c>
      <c r="I13" s="200" t="s">
        <v>39</v>
      </c>
      <c r="J13" s="4" t="s">
        <v>40</v>
      </c>
      <c r="K13" s="7">
        <v>42618</v>
      </c>
      <c r="L13" s="8">
        <v>105</v>
      </c>
      <c r="M13" s="8">
        <v>0</v>
      </c>
      <c r="N13" s="8">
        <v>105</v>
      </c>
      <c r="O13" s="200" t="s">
        <v>26</v>
      </c>
      <c r="P13" s="133"/>
      <c r="Q13" s="29"/>
      <c r="R13" s="30"/>
      <c r="S13" s="30"/>
    </row>
    <row r="14" spans="1:19" s="49" customFormat="1" ht="25.5" x14ac:dyDescent="0.25">
      <c r="A14" s="200" t="s">
        <v>2311</v>
      </c>
      <c r="B14" s="199" t="s">
        <v>1329</v>
      </c>
      <c r="C14" s="200" t="s">
        <v>1781</v>
      </c>
      <c r="D14" s="201" t="s">
        <v>2310</v>
      </c>
      <c r="E14" s="201" t="s">
        <v>4413</v>
      </c>
      <c r="F14" s="198" t="s">
        <v>21</v>
      </c>
      <c r="G14" s="200" t="s">
        <v>39</v>
      </c>
      <c r="H14" s="200" t="s">
        <v>39</v>
      </c>
      <c r="I14" s="200" t="s">
        <v>39</v>
      </c>
      <c r="J14" s="4" t="s">
        <v>40</v>
      </c>
      <c r="K14" s="7">
        <v>42618</v>
      </c>
      <c r="L14" s="8">
        <v>105</v>
      </c>
      <c r="M14" s="8">
        <v>0</v>
      </c>
      <c r="N14" s="8">
        <v>105</v>
      </c>
      <c r="O14" s="200" t="s">
        <v>26</v>
      </c>
      <c r="P14" s="133"/>
      <c r="Q14" s="29"/>
      <c r="R14" s="30"/>
      <c r="S14" s="30"/>
    </row>
    <row r="15" spans="1:19" s="49" customFormat="1" ht="25.5" x14ac:dyDescent="0.25">
      <c r="A15" s="200" t="s">
        <v>2312</v>
      </c>
      <c r="B15" s="199" t="s">
        <v>1329</v>
      </c>
      <c r="C15" s="200" t="s">
        <v>1781</v>
      </c>
      <c r="D15" s="201" t="s">
        <v>2310</v>
      </c>
      <c r="E15" s="201" t="s">
        <v>4413</v>
      </c>
      <c r="F15" s="198" t="s">
        <v>21</v>
      </c>
      <c r="G15" s="200" t="s">
        <v>39</v>
      </c>
      <c r="H15" s="200" t="s">
        <v>39</v>
      </c>
      <c r="I15" s="200" t="s">
        <v>39</v>
      </c>
      <c r="J15" s="4" t="s">
        <v>40</v>
      </c>
      <c r="K15" s="7">
        <v>42618</v>
      </c>
      <c r="L15" s="8">
        <v>105</v>
      </c>
      <c r="M15" s="8">
        <v>0</v>
      </c>
      <c r="N15" s="8">
        <v>105</v>
      </c>
      <c r="O15" s="200" t="s">
        <v>26</v>
      </c>
      <c r="P15" s="133"/>
      <c r="Q15" s="29"/>
      <c r="R15" s="30"/>
      <c r="S15" s="30"/>
    </row>
    <row r="16" spans="1:19" s="49" customFormat="1" ht="25.5" x14ac:dyDescent="0.25">
      <c r="A16" s="200" t="s">
        <v>2313</v>
      </c>
      <c r="B16" s="199" t="s">
        <v>1329</v>
      </c>
      <c r="C16" s="200" t="s">
        <v>1781</v>
      </c>
      <c r="D16" s="201" t="s">
        <v>2310</v>
      </c>
      <c r="E16" s="201" t="s">
        <v>4413</v>
      </c>
      <c r="F16" s="198" t="s">
        <v>21</v>
      </c>
      <c r="G16" s="200" t="s">
        <v>39</v>
      </c>
      <c r="H16" s="200" t="s">
        <v>39</v>
      </c>
      <c r="I16" s="200" t="s">
        <v>39</v>
      </c>
      <c r="J16" s="4" t="s">
        <v>40</v>
      </c>
      <c r="K16" s="7">
        <v>42618</v>
      </c>
      <c r="L16" s="8">
        <v>105</v>
      </c>
      <c r="M16" s="8">
        <v>0</v>
      </c>
      <c r="N16" s="8">
        <v>105</v>
      </c>
      <c r="O16" s="200" t="s">
        <v>26</v>
      </c>
      <c r="P16" s="133"/>
      <c r="Q16" s="29"/>
      <c r="R16" s="30"/>
      <c r="S16" s="30"/>
    </row>
    <row r="17" spans="1:19" s="49" customFormat="1" ht="25.5" x14ac:dyDescent="0.25">
      <c r="A17" s="200" t="s">
        <v>2314</v>
      </c>
      <c r="B17" s="199" t="s">
        <v>1329</v>
      </c>
      <c r="C17" s="200" t="s">
        <v>1781</v>
      </c>
      <c r="D17" s="201" t="s">
        <v>2310</v>
      </c>
      <c r="E17" s="201" t="s">
        <v>4413</v>
      </c>
      <c r="F17" s="198" t="s">
        <v>21</v>
      </c>
      <c r="G17" s="200" t="s">
        <v>39</v>
      </c>
      <c r="H17" s="200" t="s">
        <v>39</v>
      </c>
      <c r="I17" s="200" t="s">
        <v>39</v>
      </c>
      <c r="J17" s="4" t="s">
        <v>40</v>
      </c>
      <c r="K17" s="7">
        <v>42618</v>
      </c>
      <c r="L17" s="8">
        <v>105</v>
      </c>
      <c r="M17" s="8">
        <v>0</v>
      </c>
      <c r="N17" s="8">
        <v>105</v>
      </c>
      <c r="O17" s="200" t="s">
        <v>26</v>
      </c>
      <c r="P17" s="133"/>
      <c r="Q17" s="29"/>
      <c r="R17" s="30"/>
      <c r="S17" s="30"/>
    </row>
    <row r="18" spans="1:19" s="49" customFormat="1" ht="25.5" x14ac:dyDescent="0.25">
      <c r="A18" s="200" t="s">
        <v>2315</v>
      </c>
      <c r="B18" s="199" t="s">
        <v>1329</v>
      </c>
      <c r="C18" s="200" t="s">
        <v>1781</v>
      </c>
      <c r="D18" s="201" t="s">
        <v>2310</v>
      </c>
      <c r="E18" s="201" t="s">
        <v>4413</v>
      </c>
      <c r="F18" s="198" t="s">
        <v>21</v>
      </c>
      <c r="G18" s="200" t="s">
        <v>39</v>
      </c>
      <c r="H18" s="200" t="s">
        <v>39</v>
      </c>
      <c r="I18" s="200" t="s">
        <v>39</v>
      </c>
      <c r="J18" s="4" t="s">
        <v>40</v>
      </c>
      <c r="K18" s="7">
        <v>42618</v>
      </c>
      <c r="L18" s="8">
        <v>105</v>
      </c>
      <c r="M18" s="8">
        <v>0</v>
      </c>
      <c r="N18" s="8">
        <v>105</v>
      </c>
      <c r="O18" s="200" t="s">
        <v>26</v>
      </c>
      <c r="P18" s="133"/>
      <c r="Q18" s="29"/>
      <c r="R18" s="30"/>
      <c r="S18" s="30"/>
    </row>
    <row r="19" spans="1:19" s="49" customFormat="1" ht="25.5" x14ac:dyDescent="0.25">
      <c r="A19" s="200" t="s">
        <v>2316</v>
      </c>
      <c r="B19" s="199" t="s">
        <v>1329</v>
      </c>
      <c r="C19" s="200" t="s">
        <v>1781</v>
      </c>
      <c r="D19" s="201" t="s">
        <v>2317</v>
      </c>
      <c r="E19" s="201" t="s">
        <v>4413</v>
      </c>
      <c r="F19" s="198" t="s">
        <v>21</v>
      </c>
      <c r="G19" s="200" t="s">
        <v>39</v>
      </c>
      <c r="H19" s="200" t="s">
        <v>39</v>
      </c>
      <c r="I19" s="200" t="s">
        <v>39</v>
      </c>
      <c r="J19" s="4" t="s">
        <v>40</v>
      </c>
      <c r="K19" s="7">
        <v>42618</v>
      </c>
      <c r="L19" s="8">
        <v>105</v>
      </c>
      <c r="M19" s="8">
        <v>0</v>
      </c>
      <c r="N19" s="8">
        <v>105</v>
      </c>
      <c r="O19" s="200" t="s">
        <v>26</v>
      </c>
      <c r="P19" s="133"/>
      <c r="Q19" s="29"/>
      <c r="R19" s="30"/>
      <c r="S19" s="30"/>
    </row>
    <row r="20" spans="1:19" s="49" customFormat="1" ht="25.5" x14ac:dyDescent="0.25">
      <c r="A20" s="200" t="s">
        <v>2318</v>
      </c>
      <c r="B20" s="199" t="s">
        <v>1329</v>
      </c>
      <c r="C20" s="200" t="s">
        <v>1781</v>
      </c>
      <c r="D20" s="201" t="s">
        <v>3592</v>
      </c>
      <c r="E20" s="201" t="s">
        <v>4413</v>
      </c>
      <c r="F20" s="198" t="s">
        <v>21</v>
      </c>
      <c r="G20" s="200" t="s">
        <v>39</v>
      </c>
      <c r="H20" s="200" t="s">
        <v>39</v>
      </c>
      <c r="I20" s="200" t="s">
        <v>39</v>
      </c>
      <c r="J20" s="4" t="s">
        <v>40</v>
      </c>
      <c r="K20" s="7">
        <v>42618</v>
      </c>
      <c r="L20" s="8">
        <v>105</v>
      </c>
      <c r="M20" s="8">
        <v>0</v>
      </c>
      <c r="N20" s="8">
        <v>105</v>
      </c>
      <c r="O20" s="200" t="s">
        <v>26</v>
      </c>
      <c r="P20" s="133"/>
      <c r="Q20" s="29"/>
      <c r="R20" s="30"/>
      <c r="S20" s="30"/>
    </row>
    <row r="21" spans="1:19" s="49" customFormat="1" ht="25.5" x14ac:dyDescent="0.25">
      <c r="A21" s="200" t="s">
        <v>2319</v>
      </c>
      <c r="B21" s="199" t="s">
        <v>1329</v>
      </c>
      <c r="C21" s="200" t="s">
        <v>1781</v>
      </c>
      <c r="D21" s="201" t="s">
        <v>3592</v>
      </c>
      <c r="E21" s="201" t="s">
        <v>4413</v>
      </c>
      <c r="F21" s="198" t="s">
        <v>21</v>
      </c>
      <c r="G21" s="200" t="s">
        <v>39</v>
      </c>
      <c r="H21" s="200" t="s">
        <v>39</v>
      </c>
      <c r="I21" s="200" t="s">
        <v>39</v>
      </c>
      <c r="J21" s="4" t="s">
        <v>40</v>
      </c>
      <c r="K21" s="7">
        <v>42618</v>
      </c>
      <c r="L21" s="8">
        <v>105</v>
      </c>
      <c r="M21" s="8">
        <v>0</v>
      </c>
      <c r="N21" s="8">
        <v>105</v>
      </c>
      <c r="O21" s="200" t="s">
        <v>26</v>
      </c>
      <c r="P21" s="133"/>
      <c r="Q21" s="29"/>
      <c r="R21" s="30"/>
      <c r="S21" s="30"/>
    </row>
    <row r="22" spans="1:19" s="49" customFormat="1" ht="25.5" x14ac:dyDescent="0.25">
      <c r="A22" s="200" t="s">
        <v>2320</v>
      </c>
      <c r="B22" s="199" t="s">
        <v>1329</v>
      </c>
      <c r="C22" s="200" t="s">
        <v>1781</v>
      </c>
      <c r="D22" s="201" t="s">
        <v>3592</v>
      </c>
      <c r="E22" s="201" t="s">
        <v>4413</v>
      </c>
      <c r="F22" s="198" t="s">
        <v>21</v>
      </c>
      <c r="G22" s="200" t="s">
        <v>39</v>
      </c>
      <c r="H22" s="200" t="s">
        <v>39</v>
      </c>
      <c r="I22" s="200" t="s">
        <v>39</v>
      </c>
      <c r="J22" s="4" t="s">
        <v>40</v>
      </c>
      <c r="K22" s="7">
        <v>42618</v>
      </c>
      <c r="L22" s="8">
        <v>105</v>
      </c>
      <c r="M22" s="8">
        <v>0</v>
      </c>
      <c r="N22" s="8">
        <v>105</v>
      </c>
      <c r="O22" s="200" t="s">
        <v>26</v>
      </c>
      <c r="P22" s="133"/>
      <c r="Q22" s="29"/>
      <c r="R22" s="30"/>
      <c r="S22" s="30"/>
    </row>
    <row r="23" spans="1:19" s="49" customFormat="1" ht="25.5" x14ac:dyDescent="0.25">
      <c r="A23" s="200" t="s">
        <v>2321</v>
      </c>
      <c r="B23" s="199" t="s">
        <v>1329</v>
      </c>
      <c r="C23" s="200" t="s">
        <v>1781</v>
      </c>
      <c r="D23" s="201" t="s">
        <v>3592</v>
      </c>
      <c r="E23" s="201" t="s">
        <v>4413</v>
      </c>
      <c r="F23" s="198" t="s">
        <v>21</v>
      </c>
      <c r="G23" s="200" t="s">
        <v>39</v>
      </c>
      <c r="H23" s="200" t="s">
        <v>39</v>
      </c>
      <c r="I23" s="200" t="s">
        <v>39</v>
      </c>
      <c r="J23" s="4" t="s">
        <v>40</v>
      </c>
      <c r="K23" s="7">
        <v>42618</v>
      </c>
      <c r="L23" s="8">
        <v>105</v>
      </c>
      <c r="M23" s="8">
        <v>0</v>
      </c>
      <c r="N23" s="8">
        <v>105</v>
      </c>
      <c r="O23" s="200" t="s">
        <v>26</v>
      </c>
      <c r="P23" s="133"/>
      <c r="Q23" s="29"/>
      <c r="R23" s="30"/>
      <c r="S23" s="30"/>
    </row>
    <row r="24" spans="1:19" s="49" customFormat="1" ht="25.5" x14ac:dyDescent="0.25">
      <c r="A24" s="200" t="s">
        <v>2322</v>
      </c>
      <c r="B24" s="199" t="s">
        <v>1329</v>
      </c>
      <c r="C24" s="200" t="s">
        <v>1781</v>
      </c>
      <c r="D24" s="201" t="s">
        <v>3592</v>
      </c>
      <c r="E24" s="201" t="s">
        <v>4413</v>
      </c>
      <c r="F24" s="198" t="s">
        <v>21</v>
      </c>
      <c r="G24" s="200" t="s">
        <v>39</v>
      </c>
      <c r="H24" s="200" t="s">
        <v>39</v>
      </c>
      <c r="I24" s="200" t="s">
        <v>39</v>
      </c>
      <c r="J24" s="4" t="s">
        <v>40</v>
      </c>
      <c r="K24" s="7">
        <v>42618</v>
      </c>
      <c r="L24" s="8">
        <v>105</v>
      </c>
      <c r="M24" s="8">
        <v>0</v>
      </c>
      <c r="N24" s="8">
        <v>105</v>
      </c>
      <c r="O24" s="200" t="s">
        <v>26</v>
      </c>
      <c r="P24" s="133"/>
      <c r="Q24" s="29"/>
      <c r="R24" s="30"/>
      <c r="S24" s="30"/>
    </row>
    <row r="25" spans="1:19" s="49" customFormat="1" ht="38.25" x14ac:dyDescent="0.25">
      <c r="A25" s="200" t="s">
        <v>2323</v>
      </c>
      <c r="B25" s="199" t="s">
        <v>1330</v>
      </c>
      <c r="C25" s="200" t="s">
        <v>3359</v>
      </c>
      <c r="D25" s="201" t="s">
        <v>3581</v>
      </c>
      <c r="E25" s="201" t="s">
        <v>4588</v>
      </c>
      <c r="F25" s="198" t="s">
        <v>21</v>
      </c>
      <c r="G25" s="200" t="s">
        <v>57</v>
      </c>
      <c r="H25" s="200" t="s">
        <v>3579</v>
      </c>
      <c r="I25" s="200" t="s">
        <v>3580</v>
      </c>
      <c r="J25" s="4" t="s">
        <v>40</v>
      </c>
      <c r="K25" s="7">
        <v>42618</v>
      </c>
      <c r="L25" s="8">
        <v>246.43</v>
      </c>
      <c r="M25" s="8">
        <v>0</v>
      </c>
      <c r="N25" s="8">
        <v>246.43</v>
      </c>
      <c r="O25" s="200" t="s">
        <v>26</v>
      </c>
      <c r="P25" s="133" t="s">
        <v>2326</v>
      </c>
      <c r="Q25" s="29"/>
      <c r="R25" s="30"/>
      <c r="S25" s="30"/>
    </row>
    <row r="26" spans="1:19" s="49" customFormat="1" ht="51" x14ac:dyDescent="0.25">
      <c r="A26" s="200" t="s">
        <v>2327</v>
      </c>
      <c r="B26" s="199" t="s">
        <v>1330</v>
      </c>
      <c r="C26" s="200" t="s">
        <v>3359</v>
      </c>
      <c r="D26" s="201" t="s">
        <v>3585</v>
      </c>
      <c r="E26" s="201" t="s">
        <v>3928</v>
      </c>
      <c r="F26" s="198" t="s">
        <v>21</v>
      </c>
      <c r="G26" s="200" t="s">
        <v>2328</v>
      </c>
      <c r="H26" s="200" t="s">
        <v>39</v>
      </c>
      <c r="I26" s="200" t="s">
        <v>39</v>
      </c>
      <c r="J26" s="4" t="s">
        <v>40</v>
      </c>
      <c r="K26" s="7">
        <v>38919</v>
      </c>
      <c r="L26" s="8">
        <v>2049</v>
      </c>
      <c r="M26" s="8">
        <v>0</v>
      </c>
      <c r="N26" s="8">
        <v>2049</v>
      </c>
      <c r="O26" s="200" t="s">
        <v>26</v>
      </c>
      <c r="P26" s="133" t="s">
        <v>2329</v>
      </c>
      <c r="Q26" s="29"/>
      <c r="R26" s="30"/>
      <c r="S26" s="30"/>
    </row>
    <row r="27" spans="1:19" s="49" customFormat="1" ht="38.25" x14ac:dyDescent="0.25">
      <c r="A27" s="200" t="s">
        <v>2330</v>
      </c>
      <c r="B27" s="199" t="s">
        <v>1307</v>
      </c>
      <c r="C27" s="200" t="s">
        <v>79</v>
      </c>
      <c r="D27" s="201" t="s">
        <v>3586</v>
      </c>
      <c r="E27" s="201" t="s">
        <v>4414</v>
      </c>
      <c r="F27" s="198" t="s">
        <v>21</v>
      </c>
      <c r="G27" s="200" t="s">
        <v>2328</v>
      </c>
      <c r="H27" s="200" t="s">
        <v>39</v>
      </c>
      <c r="I27" s="200" t="s">
        <v>39</v>
      </c>
      <c r="J27" s="200" t="s">
        <v>40</v>
      </c>
      <c r="K27" s="206">
        <v>38919</v>
      </c>
      <c r="L27" s="223">
        <v>4399</v>
      </c>
      <c r="M27" s="223">
        <v>0</v>
      </c>
      <c r="N27" s="223">
        <v>4399</v>
      </c>
      <c r="O27" s="200" t="s">
        <v>26</v>
      </c>
      <c r="P27" s="133" t="s">
        <v>564</v>
      </c>
      <c r="Q27" s="29"/>
      <c r="R27" s="30"/>
      <c r="S27" s="30"/>
    </row>
    <row r="28" spans="1:19" s="49" customFormat="1" ht="38.25" x14ac:dyDescent="0.25">
      <c r="A28" s="200" t="s">
        <v>2331</v>
      </c>
      <c r="B28" s="199" t="s">
        <v>3550</v>
      </c>
      <c r="C28" s="200" t="s">
        <v>3359</v>
      </c>
      <c r="D28" s="201" t="s">
        <v>3584</v>
      </c>
      <c r="E28" s="201" t="s">
        <v>4415</v>
      </c>
      <c r="F28" s="198" t="s">
        <v>21</v>
      </c>
      <c r="G28" s="200" t="s">
        <v>2328</v>
      </c>
      <c r="H28" s="200" t="s">
        <v>39</v>
      </c>
      <c r="I28" s="200" t="s">
        <v>39</v>
      </c>
      <c r="J28" s="4" t="s">
        <v>40</v>
      </c>
      <c r="K28" s="7">
        <v>38919</v>
      </c>
      <c r="L28" s="8">
        <v>1699</v>
      </c>
      <c r="M28" s="8">
        <v>0</v>
      </c>
      <c r="N28" s="8">
        <v>1699</v>
      </c>
      <c r="O28" s="200" t="s">
        <v>26</v>
      </c>
      <c r="P28" s="133"/>
      <c r="Q28" s="29"/>
      <c r="R28" s="30"/>
      <c r="S28" s="30"/>
    </row>
    <row r="29" spans="1:19" s="49" customFormat="1" ht="38.25" x14ac:dyDescent="0.25">
      <c r="A29" s="4" t="s">
        <v>2332</v>
      </c>
      <c r="B29" s="3" t="s">
        <v>2333</v>
      </c>
      <c r="C29" s="4" t="s">
        <v>2334</v>
      </c>
      <c r="D29" s="5" t="s">
        <v>2335</v>
      </c>
      <c r="E29" s="5" t="s">
        <v>4414</v>
      </c>
      <c r="F29" s="6" t="s">
        <v>957</v>
      </c>
      <c r="G29" s="4" t="s">
        <v>39</v>
      </c>
      <c r="H29" s="4" t="s">
        <v>39</v>
      </c>
      <c r="I29" s="4" t="s">
        <v>39</v>
      </c>
      <c r="J29" s="4" t="s">
        <v>40</v>
      </c>
      <c r="K29" s="7">
        <v>42618</v>
      </c>
      <c r="L29" s="8">
        <v>0</v>
      </c>
      <c r="M29" s="8">
        <v>0</v>
      </c>
      <c r="N29" s="8">
        <v>0</v>
      </c>
      <c r="O29" s="4" t="s">
        <v>26</v>
      </c>
      <c r="P29" s="133"/>
      <c r="Q29" s="29"/>
      <c r="R29" s="30"/>
      <c r="S29" s="30"/>
    </row>
    <row r="30" spans="1:19" s="49" customFormat="1" ht="38.25" x14ac:dyDescent="0.25">
      <c r="A30" s="4" t="s">
        <v>2336</v>
      </c>
      <c r="B30" s="3" t="s">
        <v>2333</v>
      </c>
      <c r="C30" s="4" t="s">
        <v>2334</v>
      </c>
      <c r="D30" s="5" t="s">
        <v>2337</v>
      </c>
      <c r="E30" s="5" t="s">
        <v>4416</v>
      </c>
      <c r="F30" s="6" t="s">
        <v>957</v>
      </c>
      <c r="G30" s="4" t="s">
        <v>39</v>
      </c>
      <c r="H30" s="4" t="s">
        <v>39</v>
      </c>
      <c r="I30" s="4" t="s">
        <v>39</v>
      </c>
      <c r="J30" s="4" t="s">
        <v>40</v>
      </c>
      <c r="K30" s="7">
        <v>42618</v>
      </c>
      <c r="L30" s="8">
        <v>0</v>
      </c>
      <c r="M30" s="8">
        <v>0</v>
      </c>
      <c r="N30" s="8">
        <v>0</v>
      </c>
      <c r="O30" s="4" t="s">
        <v>26</v>
      </c>
      <c r="P30" s="133"/>
      <c r="Q30" s="29"/>
      <c r="R30" s="30"/>
      <c r="S30" s="30"/>
    </row>
    <row r="31" spans="1:19" s="49" customFormat="1" ht="38.25" x14ac:dyDescent="0.25">
      <c r="A31" s="4" t="s">
        <v>2338</v>
      </c>
      <c r="B31" s="3" t="s">
        <v>2333</v>
      </c>
      <c r="C31" s="4" t="s">
        <v>2334</v>
      </c>
      <c r="D31" s="5" t="s">
        <v>2339</v>
      </c>
      <c r="E31" s="5" t="s">
        <v>4023</v>
      </c>
      <c r="F31" s="6" t="s">
        <v>957</v>
      </c>
      <c r="G31" s="4" t="s">
        <v>114</v>
      </c>
      <c r="H31" s="4" t="s">
        <v>2340</v>
      </c>
      <c r="I31" s="4" t="s">
        <v>39</v>
      </c>
      <c r="J31" s="4" t="s">
        <v>40</v>
      </c>
      <c r="K31" s="7">
        <v>40791</v>
      </c>
      <c r="L31" s="8">
        <v>0</v>
      </c>
      <c r="M31" s="8">
        <v>0</v>
      </c>
      <c r="N31" s="8">
        <v>0</v>
      </c>
      <c r="O31" s="4" t="s">
        <v>26</v>
      </c>
      <c r="P31" s="133"/>
      <c r="Q31" s="29"/>
      <c r="R31" s="30"/>
      <c r="S31" s="30"/>
    </row>
    <row r="32" spans="1:19" s="49" customFormat="1" ht="38.25" x14ac:dyDescent="0.25">
      <c r="A32" s="4" t="s">
        <v>2341</v>
      </c>
      <c r="B32" s="3" t="s">
        <v>2333</v>
      </c>
      <c r="C32" s="4" t="s">
        <v>2334</v>
      </c>
      <c r="D32" s="5" t="s">
        <v>2342</v>
      </c>
      <c r="E32" s="5" t="s">
        <v>2342</v>
      </c>
      <c r="F32" s="6" t="s">
        <v>957</v>
      </c>
      <c r="G32" s="4" t="s">
        <v>57</v>
      </c>
      <c r="H32" s="4" t="s">
        <v>2343</v>
      </c>
      <c r="I32" s="4" t="s">
        <v>2344</v>
      </c>
      <c r="J32" s="4" t="s">
        <v>40</v>
      </c>
      <c r="K32" s="7">
        <v>42618</v>
      </c>
      <c r="L32" s="8">
        <v>1262.01</v>
      </c>
      <c r="M32" s="8">
        <v>1261.01</v>
      </c>
      <c r="N32" s="8">
        <v>1</v>
      </c>
      <c r="O32" s="4" t="s">
        <v>26</v>
      </c>
      <c r="P32" s="133" t="s">
        <v>2345</v>
      </c>
      <c r="Q32" s="29"/>
      <c r="R32" s="30"/>
      <c r="S32" s="30"/>
    </row>
    <row r="33" spans="1:19" s="49" customFormat="1" ht="38.25" x14ac:dyDescent="0.25">
      <c r="A33" s="200" t="s">
        <v>2346</v>
      </c>
      <c r="B33" s="199" t="s">
        <v>877</v>
      </c>
      <c r="C33" s="200" t="s">
        <v>58</v>
      </c>
      <c r="D33" s="201" t="s">
        <v>2347</v>
      </c>
      <c r="E33" s="201" t="s">
        <v>4467</v>
      </c>
      <c r="F33" s="198" t="s">
        <v>878</v>
      </c>
      <c r="G33" s="200" t="s">
        <v>2348</v>
      </c>
      <c r="H33" s="200" t="s">
        <v>2349</v>
      </c>
      <c r="I33" s="200" t="s">
        <v>2350</v>
      </c>
      <c r="J33" s="4" t="s">
        <v>40</v>
      </c>
      <c r="K33" s="7">
        <v>42618</v>
      </c>
      <c r="L33" s="8"/>
      <c r="M33" s="8"/>
      <c r="N33" s="8"/>
      <c r="O33" s="200" t="s">
        <v>26</v>
      </c>
      <c r="P33" s="133"/>
      <c r="Q33" s="29"/>
      <c r="R33" s="30"/>
      <c r="S33" s="30"/>
    </row>
    <row r="34" spans="1:19" s="49" customFormat="1" ht="38.25" x14ac:dyDescent="0.25">
      <c r="A34" s="200" t="s">
        <v>2351</v>
      </c>
      <c r="B34" s="199" t="s">
        <v>877</v>
      </c>
      <c r="C34" s="200" t="s">
        <v>58</v>
      </c>
      <c r="D34" s="201" t="s">
        <v>2352</v>
      </c>
      <c r="E34" s="201" t="s">
        <v>4469</v>
      </c>
      <c r="F34" s="198" t="s">
        <v>878</v>
      </c>
      <c r="G34" s="200" t="s">
        <v>2353</v>
      </c>
      <c r="H34" s="200" t="s">
        <v>39</v>
      </c>
      <c r="I34" s="200" t="s">
        <v>39</v>
      </c>
      <c r="J34" s="4" t="s">
        <v>40</v>
      </c>
      <c r="K34" s="7">
        <v>42618</v>
      </c>
      <c r="L34" s="8">
        <v>1</v>
      </c>
      <c r="M34" s="8">
        <v>0</v>
      </c>
      <c r="N34" s="8">
        <v>1</v>
      </c>
      <c r="O34" s="200" t="s">
        <v>41</v>
      </c>
      <c r="P34" s="133"/>
      <c r="Q34" s="29"/>
      <c r="R34" s="30"/>
      <c r="S34" s="30"/>
    </row>
    <row r="35" spans="1:19" s="49" customFormat="1" ht="38.25" x14ac:dyDescent="0.25">
      <c r="A35" s="4" t="s">
        <v>2354</v>
      </c>
      <c r="B35" s="3" t="s">
        <v>2152</v>
      </c>
      <c r="C35" s="4" t="s">
        <v>59</v>
      </c>
      <c r="D35" s="5" t="s">
        <v>2355</v>
      </c>
      <c r="E35" s="5" t="s">
        <v>4009</v>
      </c>
      <c r="F35" s="6" t="s">
        <v>21</v>
      </c>
      <c r="G35" s="4" t="s">
        <v>107</v>
      </c>
      <c r="H35" s="4" t="s">
        <v>39</v>
      </c>
      <c r="I35" s="4" t="s">
        <v>39</v>
      </c>
      <c r="J35" s="4" t="s">
        <v>40</v>
      </c>
      <c r="K35" s="7">
        <v>42618</v>
      </c>
      <c r="L35" s="8">
        <v>0</v>
      </c>
      <c r="M35" s="8">
        <v>0</v>
      </c>
      <c r="N35" s="8">
        <v>0</v>
      </c>
      <c r="O35" s="4" t="s">
        <v>26</v>
      </c>
      <c r="P35" s="133"/>
      <c r="Q35" s="29"/>
      <c r="R35" s="30"/>
      <c r="S35" s="30"/>
    </row>
    <row r="36" spans="1:19" s="49" customFormat="1" ht="51" x14ac:dyDescent="0.25">
      <c r="A36" s="4" t="s">
        <v>2356</v>
      </c>
      <c r="B36" s="3" t="s">
        <v>2152</v>
      </c>
      <c r="C36" s="4" t="s">
        <v>59</v>
      </c>
      <c r="D36" s="5" t="s">
        <v>2357</v>
      </c>
      <c r="E36" s="5" t="s">
        <v>4417</v>
      </c>
      <c r="F36" s="6" t="s">
        <v>21</v>
      </c>
      <c r="G36" s="4" t="s">
        <v>39</v>
      </c>
      <c r="H36" s="4" t="s">
        <v>39</v>
      </c>
      <c r="I36" s="4" t="s">
        <v>39</v>
      </c>
      <c r="J36" s="4" t="s">
        <v>40</v>
      </c>
      <c r="K36" s="7">
        <v>42618</v>
      </c>
      <c r="L36" s="8">
        <v>940.85</v>
      </c>
      <c r="M36" s="8">
        <v>0</v>
      </c>
      <c r="N36" s="8">
        <v>940.85</v>
      </c>
      <c r="O36" s="4" t="s">
        <v>26</v>
      </c>
      <c r="P36" s="133" t="s">
        <v>2358</v>
      </c>
      <c r="Q36" s="29"/>
      <c r="R36" s="30"/>
      <c r="S36" s="30"/>
    </row>
    <row r="37" spans="1:19" s="49" customFormat="1" ht="51" x14ac:dyDescent="0.25">
      <c r="A37" s="4" t="s">
        <v>2359</v>
      </c>
      <c r="B37" s="3" t="s">
        <v>2152</v>
      </c>
      <c r="C37" s="4" t="s">
        <v>59</v>
      </c>
      <c r="D37" s="5" t="s">
        <v>2360</v>
      </c>
      <c r="E37" s="5" t="s">
        <v>4414</v>
      </c>
      <c r="F37" s="6" t="s">
        <v>21</v>
      </c>
      <c r="G37" s="4" t="s">
        <v>39</v>
      </c>
      <c r="H37" s="4" t="s">
        <v>2361</v>
      </c>
      <c r="I37" s="4" t="s">
        <v>39</v>
      </c>
      <c r="J37" s="4" t="s">
        <v>40</v>
      </c>
      <c r="K37" s="7">
        <v>39210</v>
      </c>
      <c r="L37" s="8">
        <v>1380</v>
      </c>
      <c r="M37" s="8">
        <v>1379</v>
      </c>
      <c r="N37" s="8">
        <v>1</v>
      </c>
      <c r="O37" s="4" t="s">
        <v>26</v>
      </c>
      <c r="P37" s="133" t="s">
        <v>586</v>
      </c>
      <c r="Q37" s="29"/>
      <c r="R37" s="30"/>
      <c r="S37" s="30"/>
    </row>
    <row r="38" spans="1:19" s="49" customFormat="1" ht="25.5" x14ac:dyDescent="0.25">
      <c r="A38" s="4" t="s">
        <v>2362</v>
      </c>
      <c r="B38" s="3" t="s">
        <v>2152</v>
      </c>
      <c r="C38" s="4" t="s">
        <v>59</v>
      </c>
      <c r="D38" s="5" t="s">
        <v>2363</v>
      </c>
      <c r="E38" s="5" t="s">
        <v>4416</v>
      </c>
      <c r="F38" s="6" t="s">
        <v>21</v>
      </c>
      <c r="G38" s="4" t="s">
        <v>2364</v>
      </c>
      <c r="H38" s="4" t="s">
        <v>39</v>
      </c>
      <c r="I38" s="4" t="s">
        <v>39</v>
      </c>
      <c r="J38" s="4" t="s">
        <v>40</v>
      </c>
      <c r="K38" s="7">
        <v>42618</v>
      </c>
      <c r="L38" s="8">
        <v>400</v>
      </c>
      <c r="M38" s="8">
        <v>399</v>
      </c>
      <c r="N38" s="8">
        <v>1</v>
      </c>
      <c r="O38" s="4" t="s">
        <v>26</v>
      </c>
      <c r="P38" s="133" t="s">
        <v>564</v>
      </c>
      <c r="Q38" s="29"/>
      <c r="R38" s="30"/>
      <c r="S38" s="30"/>
    </row>
    <row r="39" spans="1:19" s="49" customFormat="1" ht="25.5" x14ac:dyDescent="0.25">
      <c r="A39" s="4" t="s">
        <v>2365</v>
      </c>
      <c r="B39" s="3" t="s">
        <v>1313</v>
      </c>
      <c r="C39" s="4" t="s">
        <v>138</v>
      </c>
      <c r="D39" s="5" t="s">
        <v>292</v>
      </c>
      <c r="E39" s="5" t="s">
        <v>4472</v>
      </c>
      <c r="F39" s="6" t="s">
        <v>139</v>
      </c>
      <c r="G39" s="4" t="s">
        <v>2366</v>
      </c>
      <c r="H39" s="4" t="s">
        <v>2367</v>
      </c>
      <c r="I39" s="4">
        <v>221912508018</v>
      </c>
      <c r="J39" s="4"/>
      <c r="K39" s="7"/>
      <c r="L39" s="8"/>
      <c r="M39" s="8"/>
      <c r="N39" s="8"/>
      <c r="O39" s="4" t="s">
        <v>33</v>
      </c>
      <c r="P39" s="133"/>
      <c r="Q39" s="29"/>
      <c r="R39" s="30"/>
      <c r="S39" s="30"/>
    </row>
    <row r="40" spans="1:19" s="49" customFormat="1" ht="25.5" x14ac:dyDescent="0.25">
      <c r="A40" s="200" t="s">
        <v>2368</v>
      </c>
      <c r="B40" s="199" t="s">
        <v>1300</v>
      </c>
      <c r="C40" s="200" t="s">
        <v>72</v>
      </c>
      <c r="D40" s="201" t="s">
        <v>3763</v>
      </c>
      <c r="E40" s="201" t="s">
        <v>4414</v>
      </c>
      <c r="F40" s="198" t="s">
        <v>21</v>
      </c>
      <c r="G40" s="200" t="s">
        <v>39</v>
      </c>
      <c r="H40" s="200" t="s">
        <v>39</v>
      </c>
      <c r="I40" s="200" t="s">
        <v>39</v>
      </c>
      <c r="J40" s="4" t="s">
        <v>40</v>
      </c>
      <c r="K40" s="7">
        <v>42618</v>
      </c>
      <c r="L40" s="8">
        <v>461.38</v>
      </c>
      <c r="M40" s="8">
        <v>460.38</v>
      </c>
      <c r="N40" s="8">
        <v>1</v>
      </c>
      <c r="O40" s="200" t="s">
        <v>26</v>
      </c>
      <c r="P40" s="133" t="s">
        <v>2369</v>
      </c>
      <c r="Q40" s="29"/>
      <c r="R40" s="30"/>
      <c r="S40" s="30"/>
    </row>
    <row r="41" spans="1:19" s="49" customFormat="1" ht="38.25" x14ac:dyDescent="0.25">
      <c r="A41" s="200" t="s">
        <v>2370</v>
      </c>
      <c r="B41" s="199" t="s">
        <v>1300</v>
      </c>
      <c r="C41" s="200" t="s">
        <v>72</v>
      </c>
      <c r="D41" s="201" t="s">
        <v>2371</v>
      </c>
      <c r="E41" s="201" t="s">
        <v>4414</v>
      </c>
      <c r="F41" s="198" t="s">
        <v>21</v>
      </c>
      <c r="G41" s="200" t="s">
        <v>39</v>
      </c>
      <c r="H41" s="200" t="s">
        <v>39</v>
      </c>
      <c r="I41" s="200" t="s">
        <v>39</v>
      </c>
      <c r="J41" s="4" t="s">
        <v>40</v>
      </c>
      <c r="K41" s="7">
        <v>42618</v>
      </c>
      <c r="L41" s="8">
        <v>600</v>
      </c>
      <c r="M41" s="8">
        <v>599</v>
      </c>
      <c r="N41" s="8">
        <v>1</v>
      </c>
      <c r="O41" s="200" t="s">
        <v>26</v>
      </c>
      <c r="P41" s="133"/>
      <c r="Q41" s="29"/>
      <c r="R41" s="30"/>
      <c r="S41" s="30"/>
    </row>
    <row r="42" spans="1:19" s="49" customFormat="1" ht="38.25" x14ac:dyDescent="0.25">
      <c r="A42" s="200" t="s">
        <v>2372</v>
      </c>
      <c r="B42" s="199" t="s">
        <v>1287</v>
      </c>
      <c r="C42" s="200" t="s">
        <v>3358</v>
      </c>
      <c r="D42" s="201" t="s">
        <v>2373</v>
      </c>
      <c r="E42" s="201" t="s">
        <v>4413</v>
      </c>
      <c r="F42" s="198" t="s">
        <v>21</v>
      </c>
      <c r="G42" s="200" t="s">
        <v>39</v>
      </c>
      <c r="H42" s="200" t="s">
        <v>39</v>
      </c>
      <c r="I42" s="200" t="s">
        <v>39</v>
      </c>
      <c r="J42" s="4" t="s">
        <v>40</v>
      </c>
      <c r="K42" s="7">
        <v>42618</v>
      </c>
      <c r="L42" s="8">
        <v>105</v>
      </c>
      <c r="M42" s="8">
        <v>104</v>
      </c>
      <c r="N42" s="8">
        <v>1</v>
      </c>
      <c r="O42" s="200" t="s">
        <v>26</v>
      </c>
      <c r="P42" s="133" t="s">
        <v>2374</v>
      </c>
      <c r="Q42" s="29"/>
      <c r="R42" s="30"/>
      <c r="S42" s="30"/>
    </row>
    <row r="43" spans="1:19" s="49" customFormat="1" ht="38.25" x14ac:dyDescent="0.25">
      <c r="A43" s="4" t="s">
        <v>2375</v>
      </c>
      <c r="B43" s="3" t="s">
        <v>1303</v>
      </c>
      <c r="C43" s="4" t="s">
        <v>3358</v>
      </c>
      <c r="D43" s="5" t="s">
        <v>2376</v>
      </c>
      <c r="E43" s="5" t="s">
        <v>4413</v>
      </c>
      <c r="F43" s="6" t="s">
        <v>21</v>
      </c>
      <c r="G43" s="4" t="s">
        <v>39</v>
      </c>
      <c r="H43" s="4" t="s">
        <v>39</v>
      </c>
      <c r="I43" s="4" t="s">
        <v>39</v>
      </c>
      <c r="J43" s="4">
        <v>81</v>
      </c>
      <c r="K43" s="7">
        <v>42734</v>
      </c>
      <c r="L43" s="8"/>
      <c r="M43" s="8"/>
      <c r="N43" s="8"/>
      <c r="O43" s="4" t="s">
        <v>26</v>
      </c>
      <c r="P43" s="133"/>
      <c r="Q43" s="29" t="s">
        <v>2377</v>
      </c>
      <c r="R43" s="30"/>
      <c r="S43" s="30"/>
    </row>
    <row r="44" spans="1:19" s="49" customFormat="1" ht="51" x14ac:dyDescent="0.25">
      <c r="A44" s="200" t="s">
        <v>2378</v>
      </c>
      <c r="B44" s="199" t="s">
        <v>1791</v>
      </c>
      <c r="C44" s="200" t="s">
        <v>3361</v>
      </c>
      <c r="D44" s="201" t="s">
        <v>2379</v>
      </c>
      <c r="E44" s="201" t="s">
        <v>4416</v>
      </c>
      <c r="F44" s="198" t="s">
        <v>21</v>
      </c>
      <c r="G44" s="200" t="s">
        <v>2380</v>
      </c>
      <c r="H44" s="200" t="s">
        <v>39</v>
      </c>
      <c r="I44" s="200" t="s">
        <v>39</v>
      </c>
      <c r="J44" s="4" t="s">
        <v>40</v>
      </c>
      <c r="K44" s="7">
        <v>42618</v>
      </c>
      <c r="L44" s="8">
        <v>500</v>
      </c>
      <c r="M44" s="8">
        <v>499</v>
      </c>
      <c r="N44" s="8">
        <v>1</v>
      </c>
      <c r="O44" s="200" t="s">
        <v>26</v>
      </c>
      <c r="P44" s="133" t="s">
        <v>2381</v>
      </c>
      <c r="Q44" s="29"/>
      <c r="R44" s="30"/>
      <c r="S44" s="30"/>
    </row>
    <row r="45" spans="1:19" s="49" customFormat="1" ht="38.25" x14ac:dyDescent="0.25">
      <c r="A45" s="200" t="s">
        <v>2382</v>
      </c>
      <c r="B45" s="199" t="s">
        <v>1286</v>
      </c>
      <c r="C45" s="200" t="s">
        <v>3358</v>
      </c>
      <c r="D45" s="201" t="s">
        <v>3768</v>
      </c>
      <c r="E45" s="201" t="s">
        <v>4416</v>
      </c>
      <c r="F45" s="198" t="s">
        <v>21</v>
      </c>
      <c r="G45" s="200" t="s">
        <v>39</v>
      </c>
      <c r="H45" s="200" t="s">
        <v>39</v>
      </c>
      <c r="I45" s="200" t="s">
        <v>39</v>
      </c>
      <c r="J45" s="4" t="s">
        <v>40</v>
      </c>
      <c r="K45" s="7">
        <v>42618</v>
      </c>
      <c r="L45" s="8">
        <v>200</v>
      </c>
      <c r="M45" s="8">
        <v>199</v>
      </c>
      <c r="N45" s="8">
        <v>1</v>
      </c>
      <c r="O45" s="200" t="s">
        <v>26</v>
      </c>
      <c r="P45" s="133"/>
      <c r="Q45" s="29"/>
      <c r="R45" s="30"/>
      <c r="S45" s="30"/>
    </row>
    <row r="46" spans="1:19" s="49" customFormat="1" ht="25.5" x14ac:dyDescent="0.25">
      <c r="A46" s="4" t="s">
        <v>2383</v>
      </c>
      <c r="B46" s="3" t="s">
        <v>3354</v>
      </c>
      <c r="C46" s="4" t="s">
        <v>79</v>
      </c>
      <c r="D46" s="5" t="s">
        <v>2384</v>
      </c>
      <c r="E46" s="5" t="s">
        <v>4414</v>
      </c>
      <c r="F46" s="6" t="s">
        <v>21</v>
      </c>
      <c r="G46" s="4" t="s">
        <v>39</v>
      </c>
      <c r="H46" s="4" t="s">
        <v>39</v>
      </c>
      <c r="I46" s="4" t="s">
        <v>39</v>
      </c>
      <c r="J46" s="66" t="s">
        <v>40</v>
      </c>
      <c r="K46" s="7">
        <v>42618</v>
      </c>
      <c r="L46" s="8">
        <v>600</v>
      </c>
      <c r="M46" s="8">
        <v>599</v>
      </c>
      <c r="N46" s="208">
        <v>1</v>
      </c>
      <c r="O46" s="4" t="s">
        <v>26</v>
      </c>
      <c r="P46" s="133"/>
      <c r="Q46" s="29"/>
      <c r="R46" s="30"/>
      <c r="S46" s="30"/>
    </row>
    <row r="47" spans="1:19" s="49" customFormat="1" ht="25.5" x14ac:dyDescent="0.25">
      <c r="A47" s="200" t="s">
        <v>2385</v>
      </c>
      <c r="B47" s="199" t="s">
        <v>3354</v>
      </c>
      <c r="C47" s="200" t="s">
        <v>79</v>
      </c>
      <c r="D47" s="201" t="s">
        <v>2386</v>
      </c>
      <c r="E47" s="201" t="s">
        <v>4414</v>
      </c>
      <c r="F47" s="198" t="s">
        <v>21</v>
      </c>
      <c r="G47" s="200" t="s">
        <v>39</v>
      </c>
      <c r="H47" s="200" t="s">
        <v>39</v>
      </c>
      <c r="I47" s="200" t="s">
        <v>39</v>
      </c>
      <c r="J47" s="66" t="s">
        <v>40</v>
      </c>
      <c r="K47" s="7">
        <v>42618</v>
      </c>
      <c r="L47" s="8">
        <v>250</v>
      </c>
      <c r="M47" s="8">
        <v>249</v>
      </c>
      <c r="N47" s="208">
        <v>1</v>
      </c>
      <c r="O47" s="200" t="s">
        <v>26</v>
      </c>
      <c r="P47" s="133"/>
      <c r="Q47" s="29"/>
      <c r="R47" s="30"/>
      <c r="S47" s="30"/>
    </row>
    <row r="48" spans="1:19" s="49" customFormat="1" ht="38.25" x14ac:dyDescent="0.25">
      <c r="A48" s="200" t="s">
        <v>2387</v>
      </c>
      <c r="B48" s="199" t="s">
        <v>1307</v>
      </c>
      <c r="C48" s="200" t="s">
        <v>79</v>
      </c>
      <c r="D48" s="201" t="s">
        <v>2388</v>
      </c>
      <c r="E48" s="201" t="s">
        <v>4418</v>
      </c>
      <c r="F48" s="198" t="s">
        <v>21</v>
      </c>
      <c r="G48" s="200" t="s">
        <v>57</v>
      </c>
      <c r="H48" s="200" t="s">
        <v>39</v>
      </c>
      <c r="I48" s="200" t="s">
        <v>2389</v>
      </c>
      <c r="J48" s="66" t="s">
        <v>40</v>
      </c>
      <c r="K48" s="7">
        <v>39196</v>
      </c>
      <c r="L48" s="8">
        <v>230</v>
      </c>
      <c r="M48" s="8">
        <v>229</v>
      </c>
      <c r="N48" s="208">
        <v>1</v>
      </c>
      <c r="O48" s="200" t="s">
        <v>26</v>
      </c>
      <c r="P48" s="133" t="s">
        <v>2390</v>
      </c>
      <c r="Q48" s="29"/>
      <c r="R48" s="30"/>
      <c r="S48" s="30"/>
    </row>
    <row r="49" spans="1:19" s="49" customFormat="1" ht="51" x14ac:dyDescent="0.25">
      <c r="A49" s="200" t="s">
        <v>2391</v>
      </c>
      <c r="B49" s="199" t="s">
        <v>1307</v>
      </c>
      <c r="C49" s="200" t="s">
        <v>79</v>
      </c>
      <c r="D49" s="201" t="s">
        <v>2392</v>
      </c>
      <c r="E49" s="201" t="s">
        <v>4419</v>
      </c>
      <c r="F49" s="198" t="s">
        <v>21</v>
      </c>
      <c r="G49" s="200" t="s">
        <v>39</v>
      </c>
      <c r="H49" s="200" t="s">
        <v>39</v>
      </c>
      <c r="I49" s="200" t="s">
        <v>39</v>
      </c>
      <c r="J49" s="66">
        <v>9120</v>
      </c>
      <c r="K49" s="7">
        <v>44117</v>
      </c>
      <c r="L49" s="8">
        <v>3730.01</v>
      </c>
      <c r="M49" s="8"/>
      <c r="N49" s="208"/>
      <c r="O49" s="200" t="s">
        <v>26</v>
      </c>
      <c r="P49" s="133" t="s">
        <v>2393</v>
      </c>
      <c r="Q49" s="29"/>
      <c r="R49" s="30"/>
      <c r="S49" s="30"/>
    </row>
    <row r="50" spans="1:19" s="49" customFormat="1" ht="25.5" x14ac:dyDescent="0.25">
      <c r="A50" s="4" t="s">
        <v>2394</v>
      </c>
      <c r="B50" s="3" t="s">
        <v>1307</v>
      </c>
      <c r="C50" s="4" t="s">
        <v>79</v>
      </c>
      <c r="D50" s="5" t="s">
        <v>2395</v>
      </c>
      <c r="E50" s="5" t="s">
        <v>4413</v>
      </c>
      <c r="F50" s="6" t="s">
        <v>21</v>
      </c>
      <c r="G50" s="4" t="s">
        <v>39</v>
      </c>
      <c r="H50" s="4" t="s">
        <v>39</v>
      </c>
      <c r="I50" s="4" t="s">
        <v>39</v>
      </c>
      <c r="J50" s="66"/>
      <c r="K50" s="7"/>
      <c r="L50" s="8"/>
      <c r="M50" s="8"/>
      <c r="N50" s="208"/>
      <c r="O50" s="4" t="s">
        <v>26</v>
      </c>
      <c r="P50" s="133"/>
      <c r="Q50" s="29"/>
      <c r="R50" s="31"/>
      <c r="S50" s="31"/>
    </row>
    <row r="51" spans="1:19" s="49" customFormat="1" ht="25.5" x14ac:dyDescent="0.25">
      <c r="A51" s="2" t="s">
        <v>2396</v>
      </c>
      <c r="B51" s="56" t="s">
        <v>136</v>
      </c>
      <c r="C51" s="2" t="s">
        <v>131</v>
      </c>
      <c r="D51" s="179" t="s">
        <v>2395</v>
      </c>
      <c r="E51" s="179" t="s">
        <v>4413</v>
      </c>
      <c r="F51" s="10" t="s">
        <v>21</v>
      </c>
      <c r="G51" s="2" t="s">
        <v>39</v>
      </c>
      <c r="H51" s="2" t="s">
        <v>39</v>
      </c>
      <c r="I51" s="2" t="s">
        <v>39</v>
      </c>
      <c r="J51" s="4"/>
      <c r="K51" s="7"/>
      <c r="L51" s="8"/>
      <c r="M51" s="8"/>
      <c r="N51" s="8"/>
      <c r="O51" s="2" t="s">
        <v>26</v>
      </c>
      <c r="P51" s="133"/>
      <c r="Q51" s="29"/>
      <c r="R51" s="31"/>
      <c r="S51" s="31"/>
    </row>
    <row r="52" spans="1:19" s="49" customFormat="1" ht="25.5" x14ac:dyDescent="0.25">
      <c r="A52" s="4" t="s">
        <v>2397</v>
      </c>
      <c r="B52" s="3" t="s">
        <v>1330</v>
      </c>
      <c r="C52" s="4" t="s">
        <v>3359</v>
      </c>
      <c r="D52" s="5" t="s">
        <v>2395</v>
      </c>
      <c r="E52" s="5" t="s">
        <v>4413</v>
      </c>
      <c r="F52" s="6" t="s">
        <v>21</v>
      </c>
      <c r="G52" s="4" t="s">
        <v>39</v>
      </c>
      <c r="H52" s="4" t="s">
        <v>39</v>
      </c>
      <c r="I52" s="4" t="s">
        <v>39</v>
      </c>
      <c r="J52" s="4"/>
      <c r="K52" s="7"/>
      <c r="L52" s="8"/>
      <c r="M52" s="8"/>
      <c r="N52" s="8"/>
      <c r="O52" s="4" t="s">
        <v>26</v>
      </c>
      <c r="P52" s="133"/>
      <c r="Q52" s="29"/>
      <c r="R52" s="30"/>
      <c r="S52" s="30"/>
    </row>
    <row r="53" spans="1:19" s="49" customFormat="1" ht="25.5" x14ac:dyDescent="0.25">
      <c r="A53" s="4" t="s">
        <v>2398</v>
      </c>
      <c r="B53" s="3" t="s">
        <v>1330</v>
      </c>
      <c r="C53" s="4" t="s">
        <v>3359</v>
      </c>
      <c r="D53" s="5" t="s">
        <v>2395</v>
      </c>
      <c r="E53" s="5" t="s">
        <v>4413</v>
      </c>
      <c r="F53" s="6" t="s">
        <v>21</v>
      </c>
      <c r="G53" s="4" t="s">
        <v>39</v>
      </c>
      <c r="H53" s="4" t="s">
        <v>39</v>
      </c>
      <c r="I53" s="4" t="s">
        <v>39</v>
      </c>
      <c r="J53" s="4"/>
      <c r="K53" s="7"/>
      <c r="L53" s="8"/>
      <c r="M53" s="8"/>
      <c r="N53" s="8"/>
      <c r="O53" s="4" t="s">
        <v>26</v>
      </c>
      <c r="P53" s="133"/>
      <c r="Q53" s="29"/>
      <c r="R53" s="30"/>
      <c r="S53" s="30"/>
    </row>
    <row r="54" spans="1:19" s="49" customFormat="1" ht="25.5" x14ac:dyDescent="0.25">
      <c r="A54" s="4" t="s">
        <v>2399</v>
      </c>
      <c r="B54" s="3" t="s">
        <v>1330</v>
      </c>
      <c r="C54" s="4" t="s">
        <v>3359</v>
      </c>
      <c r="D54" s="5" t="s">
        <v>2395</v>
      </c>
      <c r="E54" s="5" t="s">
        <v>4413</v>
      </c>
      <c r="F54" s="6" t="s">
        <v>21</v>
      </c>
      <c r="G54" s="4" t="s">
        <v>39</v>
      </c>
      <c r="H54" s="4" t="s">
        <v>39</v>
      </c>
      <c r="I54" s="4" t="s">
        <v>39</v>
      </c>
      <c r="J54" s="4"/>
      <c r="K54" s="7"/>
      <c r="L54" s="8"/>
      <c r="M54" s="8"/>
      <c r="N54" s="8"/>
      <c r="O54" s="4" t="s">
        <v>26</v>
      </c>
      <c r="P54" s="133"/>
      <c r="Q54" s="29"/>
      <c r="R54" s="31"/>
      <c r="S54" s="31"/>
    </row>
    <row r="55" spans="1:19" s="49" customFormat="1" ht="25.5" x14ac:dyDescent="0.25">
      <c r="A55" s="200" t="s">
        <v>2400</v>
      </c>
      <c r="B55" s="218" t="s">
        <v>2716</v>
      </c>
      <c r="C55" s="200" t="s">
        <v>1830</v>
      </c>
      <c r="D55" s="201" t="s">
        <v>2395</v>
      </c>
      <c r="E55" s="201" t="s">
        <v>4413</v>
      </c>
      <c r="F55" s="198" t="s">
        <v>21</v>
      </c>
      <c r="G55" s="200" t="s">
        <v>39</v>
      </c>
      <c r="H55" s="200" t="s">
        <v>39</v>
      </c>
      <c r="I55" s="200" t="s">
        <v>39</v>
      </c>
      <c r="J55" s="200"/>
      <c r="K55" s="206"/>
      <c r="L55" s="223"/>
      <c r="M55" s="223"/>
      <c r="N55" s="223"/>
      <c r="O55" s="200" t="s">
        <v>26</v>
      </c>
      <c r="P55" s="133"/>
      <c r="Q55" s="29"/>
      <c r="R55" s="31"/>
      <c r="S55" s="31"/>
    </row>
    <row r="56" spans="1:19" s="49" customFormat="1" ht="25.5" x14ac:dyDescent="0.25">
      <c r="A56" s="200" t="s">
        <v>2401</v>
      </c>
      <c r="B56" s="218" t="s">
        <v>3343</v>
      </c>
      <c r="C56" s="200" t="s">
        <v>29</v>
      </c>
      <c r="D56" s="201" t="s">
        <v>2395</v>
      </c>
      <c r="E56" s="201" t="s">
        <v>4413</v>
      </c>
      <c r="F56" s="198" t="s">
        <v>21</v>
      </c>
      <c r="G56" s="200" t="s">
        <v>39</v>
      </c>
      <c r="H56" s="200" t="s">
        <v>39</v>
      </c>
      <c r="I56" s="200" t="s">
        <v>39</v>
      </c>
      <c r="J56" s="4"/>
      <c r="K56" s="7"/>
      <c r="L56" s="8"/>
      <c r="M56" s="8"/>
      <c r="N56" s="8"/>
      <c r="O56" s="200" t="s">
        <v>26</v>
      </c>
      <c r="P56" s="133"/>
      <c r="Q56" s="29"/>
      <c r="R56" s="31"/>
      <c r="S56" s="31"/>
    </row>
    <row r="57" spans="1:19" s="49" customFormat="1" ht="38.25" x14ac:dyDescent="0.25">
      <c r="A57" s="4" t="s">
        <v>2402</v>
      </c>
      <c r="B57" s="14" t="s">
        <v>3698</v>
      </c>
      <c r="C57" s="178" t="s">
        <v>131</v>
      </c>
      <c r="D57" s="5" t="s">
        <v>2395</v>
      </c>
      <c r="E57" s="5" t="s">
        <v>4413</v>
      </c>
      <c r="F57" s="6" t="s">
        <v>21</v>
      </c>
      <c r="G57" s="4" t="s">
        <v>39</v>
      </c>
      <c r="H57" s="4" t="s">
        <v>39</v>
      </c>
      <c r="I57" s="4" t="s">
        <v>39</v>
      </c>
      <c r="J57" s="4"/>
      <c r="K57" s="7"/>
      <c r="L57" s="8"/>
      <c r="M57" s="8"/>
      <c r="N57" s="8"/>
      <c r="O57" s="4" t="s">
        <v>26</v>
      </c>
      <c r="P57" s="133"/>
      <c r="Q57" s="29"/>
      <c r="R57" s="31"/>
      <c r="S57" s="31"/>
    </row>
    <row r="58" spans="1:19" s="49" customFormat="1" ht="25.5" x14ac:dyDescent="0.25">
      <c r="A58" s="200" t="s">
        <v>2403</v>
      </c>
      <c r="B58" s="199" t="s">
        <v>3354</v>
      </c>
      <c r="C58" s="200" t="s">
        <v>79</v>
      </c>
      <c r="D58" s="201" t="s">
        <v>2395</v>
      </c>
      <c r="E58" s="201" t="s">
        <v>4413</v>
      </c>
      <c r="F58" s="198" t="s">
        <v>21</v>
      </c>
      <c r="G58" s="200" t="s">
        <v>39</v>
      </c>
      <c r="H58" s="200" t="s">
        <v>39</v>
      </c>
      <c r="I58" s="200" t="s">
        <v>39</v>
      </c>
      <c r="J58" s="66"/>
      <c r="K58" s="7"/>
      <c r="L58" s="8"/>
      <c r="M58" s="8"/>
      <c r="N58" s="208"/>
      <c r="O58" s="200" t="s">
        <v>26</v>
      </c>
      <c r="P58" s="133"/>
      <c r="Q58" s="29"/>
      <c r="R58" s="30"/>
      <c r="S58" s="31"/>
    </row>
    <row r="59" spans="1:19" s="49" customFormat="1" ht="25.5" x14ac:dyDescent="0.25">
      <c r="A59" s="214" t="s">
        <v>2404</v>
      </c>
      <c r="B59" s="224" t="s">
        <v>3588</v>
      </c>
      <c r="C59" s="214" t="s">
        <v>3357</v>
      </c>
      <c r="D59" s="225" t="s">
        <v>2405</v>
      </c>
      <c r="E59" s="225" t="s">
        <v>4413</v>
      </c>
      <c r="F59" s="226" t="s">
        <v>21</v>
      </c>
      <c r="G59" s="214" t="s">
        <v>39</v>
      </c>
      <c r="H59" s="214" t="s">
        <v>39</v>
      </c>
      <c r="I59" s="214" t="s">
        <v>39</v>
      </c>
      <c r="J59" s="4"/>
      <c r="K59" s="7"/>
      <c r="L59" s="8"/>
      <c r="M59" s="8"/>
      <c r="N59" s="8"/>
      <c r="O59" s="214" t="s">
        <v>26</v>
      </c>
      <c r="P59" s="133"/>
      <c r="Q59" s="29"/>
      <c r="R59" s="30"/>
      <c r="S59" s="30"/>
    </row>
    <row r="60" spans="1:19" s="49" customFormat="1" ht="51" x14ac:dyDescent="0.25">
      <c r="A60" s="4" t="s">
        <v>2406</v>
      </c>
      <c r="B60" s="3" t="s">
        <v>3406</v>
      </c>
      <c r="C60" s="4" t="s">
        <v>3324</v>
      </c>
      <c r="D60" s="5" t="s">
        <v>2407</v>
      </c>
      <c r="E60" s="5" t="s">
        <v>4414</v>
      </c>
      <c r="F60" s="6" t="s">
        <v>21</v>
      </c>
      <c r="G60" s="4" t="s">
        <v>39</v>
      </c>
      <c r="H60" s="4" t="s">
        <v>39</v>
      </c>
      <c r="I60" s="4" t="s">
        <v>39</v>
      </c>
      <c r="J60" s="4" t="s">
        <v>40</v>
      </c>
      <c r="K60" s="7">
        <v>41093</v>
      </c>
      <c r="L60" s="8">
        <v>2958</v>
      </c>
      <c r="M60" s="8">
        <v>0</v>
      </c>
      <c r="N60" s="8">
        <v>2958</v>
      </c>
      <c r="O60" s="4" t="s">
        <v>26</v>
      </c>
      <c r="P60" s="133" t="s">
        <v>2408</v>
      </c>
      <c r="Q60" s="29"/>
      <c r="R60" s="30"/>
      <c r="S60" s="30"/>
    </row>
    <row r="61" spans="1:19" s="49" customFormat="1" ht="38.25" x14ac:dyDescent="0.25">
      <c r="A61" s="4" t="s">
        <v>2409</v>
      </c>
      <c r="B61" s="3" t="s">
        <v>1338</v>
      </c>
      <c r="C61" s="4" t="s">
        <v>3324</v>
      </c>
      <c r="D61" s="5" t="s">
        <v>2410</v>
      </c>
      <c r="E61" s="5" t="s">
        <v>4009</v>
      </c>
      <c r="F61" s="6" t="s">
        <v>21</v>
      </c>
      <c r="G61" s="4" t="s">
        <v>39</v>
      </c>
      <c r="H61" s="4" t="s">
        <v>39</v>
      </c>
      <c r="I61" s="4" t="s">
        <v>39</v>
      </c>
      <c r="J61" s="4" t="s">
        <v>40</v>
      </c>
      <c r="K61" s="7">
        <v>42618</v>
      </c>
      <c r="L61" s="8">
        <v>517.5</v>
      </c>
      <c r="M61" s="8">
        <v>516.5</v>
      </c>
      <c r="N61" s="8">
        <v>1</v>
      </c>
      <c r="O61" s="4" t="s">
        <v>26</v>
      </c>
      <c r="P61" s="133" t="s">
        <v>564</v>
      </c>
      <c r="Q61" s="29"/>
      <c r="R61" s="30"/>
      <c r="S61" s="30"/>
    </row>
    <row r="62" spans="1:19" s="49" customFormat="1" ht="51" x14ac:dyDescent="0.25">
      <c r="A62" s="4" t="s">
        <v>2411</v>
      </c>
      <c r="B62" s="3" t="s">
        <v>88</v>
      </c>
      <c r="C62" s="4" t="s">
        <v>3324</v>
      </c>
      <c r="D62" s="5" t="s">
        <v>2412</v>
      </c>
      <c r="E62" s="5" t="s">
        <v>4471</v>
      </c>
      <c r="F62" s="6" t="s">
        <v>21</v>
      </c>
      <c r="G62" s="4" t="s">
        <v>434</v>
      </c>
      <c r="H62" s="4" t="s">
        <v>556</v>
      </c>
      <c r="I62" s="4" t="s">
        <v>39</v>
      </c>
      <c r="J62" s="4" t="s">
        <v>2413</v>
      </c>
      <c r="K62" s="7">
        <v>43924</v>
      </c>
      <c r="L62" s="8">
        <v>1738.84</v>
      </c>
      <c r="M62" s="8">
        <v>0</v>
      </c>
      <c r="N62" s="8">
        <v>0</v>
      </c>
      <c r="O62" s="4" t="s">
        <v>33</v>
      </c>
      <c r="P62" s="133"/>
      <c r="Q62" s="29"/>
      <c r="R62" s="30"/>
      <c r="S62" s="30"/>
    </row>
    <row r="63" spans="1:19" s="49" customFormat="1" ht="25.5" x14ac:dyDescent="0.25">
      <c r="A63" s="4" t="s">
        <v>2414</v>
      </c>
      <c r="B63" s="153" t="s">
        <v>88</v>
      </c>
      <c r="C63" s="4" t="s">
        <v>3324</v>
      </c>
      <c r="D63" s="5" t="s">
        <v>2415</v>
      </c>
      <c r="E63" s="5" t="s">
        <v>4023</v>
      </c>
      <c r="F63" s="6" t="s">
        <v>21</v>
      </c>
      <c r="G63" s="4" t="s">
        <v>22</v>
      </c>
      <c r="H63" s="4" t="s">
        <v>55</v>
      </c>
      <c r="I63" s="4" t="s">
        <v>2416</v>
      </c>
      <c r="J63" s="4" t="s">
        <v>40</v>
      </c>
      <c r="K63" s="7">
        <v>40647</v>
      </c>
      <c r="L63" s="8">
        <v>2880</v>
      </c>
      <c r="M63" s="8">
        <v>2879</v>
      </c>
      <c r="N63" s="8">
        <v>1</v>
      </c>
      <c r="O63" s="4" t="s">
        <v>26</v>
      </c>
      <c r="P63" s="133"/>
      <c r="Q63" s="29"/>
      <c r="R63" s="31"/>
      <c r="S63" s="31"/>
    </row>
    <row r="64" spans="1:19" s="49" customFormat="1" ht="38.25" x14ac:dyDescent="0.25">
      <c r="A64" s="4" t="s">
        <v>2417</v>
      </c>
      <c r="B64" s="14" t="s">
        <v>3698</v>
      </c>
      <c r="C64" s="66" t="s">
        <v>131</v>
      </c>
      <c r="D64" s="5" t="s">
        <v>2418</v>
      </c>
      <c r="E64" s="5" t="s">
        <v>4417</v>
      </c>
      <c r="F64" s="6" t="s">
        <v>21</v>
      </c>
      <c r="G64" s="4" t="s">
        <v>39</v>
      </c>
      <c r="H64" s="4" t="s">
        <v>39</v>
      </c>
      <c r="I64" s="4" t="s">
        <v>39</v>
      </c>
      <c r="J64" s="4" t="s">
        <v>40</v>
      </c>
      <c r="K64" s="7">
        <v>42618</v>
      </c>
      <c r="L64" s="8">
        <v>600</v>
      </c>
      <c r="M64" s="8">
        <v>599</v>
      </c>
      <c r="N64" s="8">
        <v>1</v>
      </c>
      <c r="O64" s="4" t="s">
        <v>26</v>
      </c>
      <c r="P64" s="133" t="s">
        <v>2419</v>
      </c>
      <c r="Q64" s="29"/>
      <c r="R64" s="31"/>
      <c r="S64" s="31"/>
    </row>
    <row r="65" spans="1:19" s="49" customFormat="1" ht="51" x14ac:dyDescent="0.25">
      <c r="A65" s="4" t="s">
        <v>2420</v>
      </c>
      <c r="B65" s="3" t="s">
        <v>1343</v>
      </c>
      <c r="C65" s="4" t="s">
        <v>3324</v>
      </c>
      <c r="D65" s="5" t="s">
        <v>2421</v>
      </c>
      <c r="E65" s="5" t="s">
        <v>4420</v>
      </c>
      <c r="F65" s="6" t="s">
        <v>21</v>
      </c>
      <c r="G65" s="4" t="s">
        <v>39</v>
      </c>
      <c r="H65" s="4" t="s">
        <v>39</v>
      </c>
      <c r="I65" s="4" t="s">
        <v>39</v>
      </c>
      <c r="J65" s="4" t="s">
        <v>40</v>
      </c>
      <c r="K65" s="7">
        <v>40297</v>
      </c>
      <c r="L65" s="8">
        <v>997.6</v>
      </c>
      <c r="M65" s="8">
        <v>996.6</v>
      </c>
      <c r="N65" s="8">
        <v>1</v>
      </c>
      <c r="O65" s="4" t="s">
        <v>26</v>
      </c>
      <c r="P65" s="133"/>
      <c r="Q65" s="29"/>
      <c r="R65" s="30"/>
      <c r="S65" s="31"/>
    </row>
    <row r="66" spans="1:19" s="49" customFormat="1" ht="25.5" x14ac:dyDescent="0.25">
      <c r="A66" s="4" t="s">
        <v>2422</v>
      </c>
      <c r="B66" s="3" t="s">
        <v>1343</v>
      </c>
      <c r="C66" s="4" t="s">
        <v>3324</v>
      </c>
      <c r="D66" s="5" t="s">
        <v>2423</v>
      </c>
      <c r="E66" s="5" t="s">
        <v>4417</v>
      </c>
      <c r="F66" s="6" t="s">
        <v>21</v>
      </c>
      <c r="G66" s="4" t="s">
        <v>39</v>
      </c>
      <c r="H66" s="4" t="s">
        <v>39</v>
      </c>
      <c r="I66" s="4" t="s">
        <v>39</v>
      </c>
      <c r="J66" s="4" t="s">
        <v>40</v>
      </c>
      <c r="K66" s="7">
        <v>42618</v>
      </c>
      <c r="L66" s="8">
        <v>360</v>
      </c>
      <c r="M66" s="8">
        <v>359</v>
      </c>
      <c r="N66" s="8">
        <v>1</v>
      </c>
      <c r="O66" s="4" t="s">
        <v>26</v>
      </c>
      <c r="P66" s="133" t="s">
        <v>564</v>
      </c>
      <c r="Q66" s="29"/>
      <c r="R66" s="30"/>
      <c r="S66" s="30"/>
    </row>
    <row r="67" spans="1:19" s="49" customFormat="1" ht="25.5" x14ac:dyDescent="0.25">
      <c r="A67" s="4" t="s">
        <v>2424</v>
      </c>
      <c r="B67" s="3" t="s">
        <v>1343</v>
      </c>
      <c r="C67" s="4" t="s">
        <v>3324</v>
      </c>
      <c r="D67" s="5" t="s">
        <v>2324</v>
      </c>
      <c r="E67" s="5" t="s">
        <v>4418</v>
      </c>
      <c r="F67" s="6" t="s">
        <v>21</v>
      </c>
      <c r="G67" s="4" t="s">
        <v>57</v>
      </c>
      <c r="H67" s="4" t="s">
        <v>2325</v>
      </c>
      <c r="I67" s="4" t="s">
        <v>2425</v>
      </c>
      <c r="J67" s="4" t="s">
        <v>40</v>
      </c>
      <c r="K67" s="7">
        <v>42618</v>
      </c>
      <c r="L67" s="8">
        <v>246.43</v>
      </c>
      <c r="M67" s="8">
        <v>245.43</v>
      </c>
      <c r="N67" s="8">
        <v>1</v>
      </c>
      <c r="O67" s="4" t="s">
        <v>26</v>
      </c>
      <c r="P67" s="133" t="s">
        <v>2426</v>
      </c>
      <c r="Q67" s="29"/>
      <c r="R67" s="30"/>
      <c r="S67" s="30"/>
    </row>
    <row r="68" spans="1:19" s="49" customFormat="1" ht="38.25" x14ac:dyDescent="0.25">
      <c r="A68" s="4" t="s">
        <v>2427</v>
      </c>
      <c r="B68" s="3" t="s">
        <v>1343</v>
      </c>
      <c r="C68" s="4" t="s">
        <v>3324</v>
      </c>
      <c r="D68" s="5" t="s">
        <v>2428</v>
      </c>
      <c r="E68" s="5" t="s">
        <v>4414</v>
      </c>
      <c r="F68" s="6" t="s">
        <v>21</v>
      </c>
      <c r="G68" s="4" t="s">
        <v>39</v>
      </c>
      <c r="H68" s="4" t="s">
        <v>39</v>
      </c>
      <c r="I68" s="4" t="s">
        <v>39</v>
      </c>
      <c r="J68" s="4" t="s">
        <v>40</v>
      </c>
      <c r="K68" s="7">
        <v>40297</v>
      </c>
      <c r="L68" s="8">
        <v>2784</v>
      </c>
      <c r="M68" s="8">
        <v>2783</v>
      </c>
      <c r="N68" s="8">
        <v>1</v>
      </c>
      <c r="O68" s="4" t="s">
        <v>26</v>
      </c>
      <c r="P68" s="133"/>
      <c r="Q68" s="29"/>
      <c r="R68" s="30"/>
      <c r="S68" s="30"/>
    </row>
    <row r="69" spans="1:19" s="49" customFormat="1" ht="38.25" x14ac:dyDescent="0.25">
      <c r="A69" s="4" t="s">
        <v>2429</v>
      </c>
      <c r="B69" s="3" t="s">
        <v>1342</v>
      </c>
      <c r="C69" s="4" t="s">
        <v>3324</v>
      </c>
      <c r="D69" s="5" t="s">
        <v>2410</v>
      </c>
      <c r="E69" s="5" t="s">
        <v>4009</v>
      </c>
      <c r="F69" s="6" t="s">
        <v>21</v>
      </c>
      <c r="G69" s="4" t="s">
        <v>39</v>
      </c>
      <c r="H69" s="4" t="s">
        <v>39</v>
      </c>
      <c r="I69" s="4" t="s">
        <v>39</v>
      </c>
      <c r="J69" s="4" t="s">
        <v>40</v>
      </c>
      <c r="K69" s="7">
        <v>40841</v>
      </c>
      <c r="L69" s="8">
        <v>699</v>
      </c>
      <c r="M69" s="8">
        <v>698</v>
      </c>
      <c r="N69" s="8">
        <v>1</v>
      </c>
      <c r="O69" s="4" t="s">
        <v>26</v>
      </c>
      <c r="P69" s="133"/>
      <c r="Q69" s="29"/>
      <c r="R69" s="31"/>
      <c r="S69" s="31"/>
    </row>
    <row r="70" spans="1:19" s="49" customFormat="1" ht="25.5" x14ac:dyDescent="0.25">
      <c r="A70" s="4" t="s">
        <v>2430</v>
      </c>
      <c r="B70" s="3" t="s">
        <v>3406</v>
      </c>
      <c r="C70" s="4" t="s">
        <v>3324</v>
      </c>
      <c r="D70" s="5" t="s">
        <v>2431</v>
      </c>
      <c r="E70" s="5" t="s">
        <v>4473</v>
      </c>
      <c r="F70" s="6" t="s">
        <v>21</v>
      </c>
      <c r="G70" s="4" t="s">
        <v>557</v>
      </c>
      <c r="H70" s="4" t="s">
        <v>557</v>
      </c>
      <c r="I70" s="4" t="s">
        <v>557</v>
      </c>
      <c r="J70" s="4" t="s">
        <v>40</v>
      </c>
      <c r="K70" s="7"/>
      <c r="L70" s="8"/>
      <c r="M70" s="8"/>
      <c r="N70" s="8"/>
      <c r="O70" s="4" t="s">
        <v>26</v>
      </c>
      <c r="P70" s="133"/>
      <c r="Q70" s="29"/>
      <c r="R70" s="30"/>
      <c r="S70" s="30"/>
    </row>
    <row r="71" spans="1:19" s="49" customFormat="1" ht="38.25" x14ac:dyDescent="0.25">
      <c r="A71" s="200" t="s">
        <v>2432</v>
      </c>
      <c r="B71" s="199" t="s">
        <v>1308</v>
      </c>
      <c r="C71" s="200" t="s">
        <v>3357</v>
      </c>
      <c r="D71" s="201" t="s">
        <v>2433</v>
      </c>
      <c r="E71" s="201" t="s">
        <v>4414</v>
      </c>
      <c r="F71" s="198" t="s">
        <v>21</v>
      </c>
      <c r="G71" s="200" t="s">
        <v>39</v>
      </c>
      <c r="H71" s="200" t="s">
        <v>39</v>
      </c>
      <c r="I71" s="200" t="s">
        <v>39</v>
      </c>
      <c r="J71" s="4" t="s">
        <v>40</v>
      </c>
      <c r="K71" s="7">
        <v>42618</v>
      </c>
      <c r="L71" s="8">
        <v>450</v>
      </c>
      <c r="M71" s="8">
        <v>449</v>
      </c>
      <c r="N71" s="8">
        <v>1</v>
      </c>
      <c r="O71" s="200" t="s">
        <v>26</v>
      </c>
      <c r="P71" s="133"/>
      <c r="Q71" s="29"/>
      <c r="R71" s="30"/>
      <c r="S71" s="30"/>
    </row>
    <row r="72" spans="1:19" s="49" customFormat="1" ht="25.5" x14ac:dyDescent="0.25">
      <c r="A72" s="200" t="s">
        <v>2434</v>
      </c>
      <c r="B72" s="199" t="s">
        <v>1291</v>
      </c>
      <c r="C72" s="200" t="s">
        <v>3749</v>
      </c>
      <c r="D72" s="201" t="s">
        <v>3751</v>
      </c>
      <c r="E72" s="201" t="s">
        <v>4416</v>
      </c>
      <c r="F72" s="198" t="s">
        <v>21</v>
      </c>
      <c r="G72" s="200" t="s">
        <v>557</v>
      </c>
      <c r="H72" s="200" t="s">
        <v>557</v>
      </c>
      <c r="I72" s="200" t="s">
        <v>557</v>
      </c>
      <c r="J72" s="4" t="s">
        <v>40</v>
      </c>
      <c r="K72" s="7"/>
      <c r="L72" s="8"/>
      <c r="M72" s="8"/>
      <c r="N72" s="8"/>
      <c r="O72" s="200" t="s">
        <v>26</v>
      </c>
      <c r="P72" s="133"/>
      <c r="Q72" s="29"/>
      <c r="R72" s="31"/>
      <c r="S72" s="31"/>
    </row>
    <row r="73" spans="1:19" s="49" customFormat="1" ht="38.25" x14ac:dyDescent="0.25">
      <c r="A73" s="200" t="s">
        <v>2435</v>
      </c>
      <c r="B73" s="199" t="s">
        <v>1791</v>
      </c>
      <c r="C73" s="200" t="s">
        <v>3361</v>
      </c>
      <c r="D73" s="201" t="s">
        <v>2436</v>
      </c>
      <c r="E73" s="201" t="s">
        <v>4414</v>
      </c>
      <c r="F73" s="198" t="s">
        <v>21</v>
      </c>
      <c r="G73" s="200" t="s">
        <v>557</v>
      </c>
      <c r="H73" s="200" t="s">
        <v>557</v>
      </c>
      <c r="I73" s="200" t="s">
        <v>557</v>
      </c>
      <c r="J73" s="4" t="s">
        <v>40</v>
      </c>
      <c r="K73" s="7"/>
      <c r="L73" s="8"/>
      <c r="M73" s="8"/>
      <c r="N73" s="8"/>
      <c r="O73" s="200" t="s">
        <v>26</v>
      </c>
      <c r="P73" s="133"/>
      <c r="Q73" s="29"/>
      <c r="R73" s="31"/>
      <c r="S73" s="31"/>
    </row>
    <row r="74" spans="1:19" s="49" customFormat="1" ht="38.25" x14ac:dyDescent="0.25">
      <c r="A74" s="200" t="s">
        <v>2437</v>
      </c>
      <c r="B74" s="199" t="s">
        <v>1296</v>
      </c>
      <c r="C74" s="200" t="s">
        <v>1297</v>
      </c>
      <c r="D74" s="201" t="s">
        <v>2438</v>
      </c>
      <c r="E74" s="201" t="s">
        <v>4413</v>
      </c>
      <c r="F74" s="198" t="s">
        <v>21</v>
      </c>
      <c r="G74" s="200" t="s">
        <v>557</v>
      </c>
      <c r="H74" s="200" t="s">
        <v>557</v>
      </c>
      <c r="I74" s="200" t="s">
        <v>557</v>
      </c>
      <c r="J74" s="4" t="s">
        <v>40</v>
      </c>
      <c r="K74" s="7"/>
      <c r="L74" s="8"/>
      <c r="M74" s="8"/>
      <c r="N74" s="8"/>
      <c r="O74" s="200" t="s">
        <v>26</v>
      </c>
      <c r="P74" s="133" t="s">
        <v>560</v>
      </c>
      <c r="Q74" s="29"/>
      <c r="R74" s="31"/>
      <c r="S74" s="31"/>
    </row>
    <row r="75" spans="1:19" s="49" customFormat="1" ht="51" x14ac:dyDescent="0.25">
      <c r="A75" s="200" t="s">
        <v>2439</v>
      </c>
      <c r="B75" s="199" t="s">
        <v>1294</v>
      </c>
      <c r="C75" s="200" t="s">
        <v>3750</v>
      </c>
      <c r="D75" s="201" t="s">
        <v>2440</v>
      </c>
      <c r="E75" s="201" t="s">
        <v>4414</v>
      </c>
      <c r="F75" s="198" t="s">
        <v>21</v>
      </c>
      <c r="G75" s="200" t="s">
        <v>557</v>
      </c>
      <c r="H75" s="200" t="s">
        <v>557</v>
      </c>
      <c r="I75" s="200" t="s">
        <v>557</v>
      </c>
      <c r="J75" s="200" t="s">
        <v>40</v>
      </c>
      <c r="K75" s="206"/>
      <c r="L75" s="223"/>
      <c r="M75" s="223"/>
      <c r="N75" s="223"/>
      <c r="O75" s="200" t="s">
        <v>26</v>
      </c>
      <c r="P75" s="133"/>
      <c r="Q75" s="29"/>
      <c r="R75" s="30"/>
      <c r="S75" s="30"/>
    </row>
    <row r="76" spans="1:19" s="49" customFormat="1" ht="38.25" x14ac:dyDescent="0.25">
      <c r="A76" s="4" t="s">
        <v>2441</v>
      </c>
      <c r="B76" s="3" t="s">
        <v>229</v>
      </c>
      <c r="C76" s="4" t="s">
        <v>3349</v>
      </c>
      <c r="D76" s="5" t="s">
        <v>2442</v>
      </c>
      <c r="E76" s="5" t="s">
        <v>4413</v>
      </c>
      <c r="F76" s="6" t="s">
        <v>21</v>
      </c>
      <c r="G76" s="4" t="s">
        <v>557</v>
      </c>
      <c r="H76" s="4" t="s">
        <v>557</v>
      </c>
      <c r="I76" s="4" t="s">
        <v>557</v>
      </c>
      <c r="J76" s="4" t="s">
        <v>40</v>
      </c>
      <c r="K76" s="7"/>
      <c r="L76" s="8"/>
      <c r="M76" s="8"/>
      <c r="N76" s="8"/>
      <c r="O76" s="4" t="s">
        <v>26</v>
      </c>
      <c r="P76" s="133"/>
      <c r="Q76" s="29"/>
      <c r="R76" s="30"/>
      <c r="S76" s="30"/>
    </row>
    <row r="77" spans="1:19" s="49" customFormat="1" ht="25.5" x14ac:dyDescent="0.25">
      <c r="A77" s="4" t="s">
        <v>2443</v>
      </c>
      <c r="B77" s="3" t="s">
        <v>1330</v>
      </c>
      <c r="C77" s="4" t="s">
        <v>3359</v>
      </c>
      <c r="D77" s="5" t="s">
        <v>2444</v>
      </c>
      <c r="E77" s="5" t="s">
        <v>4421</v>
      </c>
      <c r="F77" s="6" t="s">
        <v>21</v>
      </c>
      <c r="G77" s="4" t="s">
        <v>557</v>
      </c>
      <c r="H77" s="4" t="s">
        <v>557</v>
      </c>
      <c r="I77" s="4" t="s">
        <v>557</v>
      </c>
      <c r="J77" s="4" t="s">
        <v>40</v>
      </c>
      <c r="K77" s="7"/>
      <c r="L77" s="8"/>
      <c r="M77" s="8"/>
      <c r="N77" s="8"/>
      <c r="O77" s="4" t="s">
        <v>26</v>
      </c>
      <c r="P77" s="133" t="s">
        <v>2445</v>
      </c>
      <c r="Q77" s="29"/>
      <c r="R77" s="30"/>
      <c r="S77" s="30"/>
    </row>
    <row r="78" spans="1:19" s="49" customFormat="1" ht="25.5" x14ac:dyDescent="0.25">
      <c r="A78" s="200" t="s">
        <v>2446</v>
      </c>
      <c r="B78" s="199" t="s">
        <v>1291</v>
      </c>
      <c r="C78" s="200" t="s">
        <v>3749</v>
      </c>
      <c r="D78" s="201" t="s">
        <v>2447</v>
      </c>
      <c r="E78" s="201" t="s">
        <v>4585</v>
      </c>
      <c r="F78" s="198" t="s">
        <v>21</v>
      </c>
      <c r="G78" s="200" t="s">
        <v>39</v>
      </c>
      <c r="H78" s="200" t="s">
        <v>39</v>
      </c>
      <c r="I78" s="200" t="s">
        <v>39</v>
      </c>
      <c r="J78" s="4" t="s">
        <v>40</v>
      </c>
      <c r="K78" s="7">
        <v>35608</v>
      </c>
      <c r="L78" s="8">
        <v>3865</v>
      </c>
      <c r="M78" s="8">
        <v>0</v>
      </c>
      <c r="N78" s="8">
        <v>3865</v>
      </c>
      <c r="O78" s="200" t="s">
        <v>26</v>
      </c>
      <c r="P78" s="133"/>
      <c r="Q78" s="29"/>
      <c r="R78" s="30"/>
      <c r="S78" s="30"/>
    </row>
    <row r="79" spans="1:19" s="49" customFormat="1" ht="51" x14ac:dyDescent="0.25">
      <c r="A79" s="200" t="s">
        <v>2448</v>
      </c>
      <c r="B79" s="199" t="s">
        <v>1296</v>
      </c>
      <c r="C79" s="200" t="s">
        <v>1297</v>
      </c>
      <c r="D79" s="201" t="s">
        <v>2449</v>
      </c>
      <c r="E79" s="201" t="s">
        <v>4416</v>
      </c>
      <c r="F79" s="198" t="s">
        <v>21</v>
      </c>
      <c r="G79" s="200" t="s">
        <v>39</v>
      </c>
      <c r="H79" s="200" t="s">
        <v>39</v>
      </c>
      <c r="I79" s="200" t="s">
        <v>39</v>
      </c>
      <c r="J79" s="4" t="s">
        <v>40</v>
      </c>
      <c r="K79" s="7">
        <v>39471</v>
      </c>
      <c r="L79" s="8">
        <v>2250</v>
      </c>
      <c r="M79" s="8">
        <v>2249</v>
      </c>
      <c r="N79" s="8">
        <v>1</v>
      </c>
      <c r="O79" s="200" t="s">
        <v>26</v>
      </c>
      <c r="P79" s="133" t="s">
        <v>2358</v>
      </c>
      <c r="Q79" s="29"/>
      <c r="R79" s="30"/>
      <c r="S79" s="30"/>
    </row>
    <row r="80" spans="1:19" s="49" customFormat="1" ht="51" x14ac:dyDescent="0.25">
      <c r="A80" s="200" t="s">
        <v>2450</v>
      </c>
      <c r="B80" s="199" t="s">
        <v>3743</v>
      </c>
      <c r="C80" s="200" t="s">
        <v>3749</v>
      </c>
      <c r="D80" s="201" t="s">
        <v>2451</v>
      </c>
      <c r="E80" s="201" t="s">
        <v>4471</v>
      </c>
      <c r="F80" s="198" t="s">
        <v>21</v>
      </c>
      <c r="G80" s="200" t="s">
        <v>39</v>
      </c>
      <c r="H80" s="200" t="s">
        <v>48</v>
      </c>
      <c r="I80" s="200" t="s">
        <v>39</v>
      </c>
      <c r="J80" s="200" t="s">
        <v>40</v>
      </c>
      <c r="K80" s="206">
        <v>40953</v>
      </c>
      <c r="L80" s="223">
        <v>841</v>
      </c>
      <c r="M80" s="223">
        <v>840</v>
      </c>
      <c r="N80" s="223">
        <v>1</v>
      </c>
      <c r="O80" s="200" t="s">
        <v>26</v>
      </c>
      <c r="P80" s="133"/>
      <c r="Q80" s="29"/>
      <c r="R80" s="30"/>
      <c r="S80" s="30"/>
    </row>
    <row r="81" spans="1:19" s="49" customFormat="1" ht="51" x14ac:dyDescent="0.25">
      <c r="A81" s="200" t="s">
        <v>2452</v>
      </c>
      <c r="B81" s="199" t="s">
        <v>1291</v>
      </c>
      <c r="C81" s="200" t="s">
        <v>3749</v>
      </c>
      <c r="D81" s="201" t="s">
        <v>2453</v>
      </c>
      <c r="E81" s="201" t="s">
        <v>4414</v>
      </c>
      <c r="F81" s="198" t="s">
        <v>21</v>
      </c>
      <c r="G81" s="200" t="s">
        <v>39</v>
      </c>
      <c r="H81" s="200" t="s">
        <v>39</v>
      </c>
      <c r="I81" s="200" t="s">
        <v>39</v>
      </c>
      <c r="J81" s="4" t="s">
        <v>40</v>
      </c>
      <c r="K81" s="7">
        <v>40953</v>
      </c>
      <c r="L81" s="8">
        <v>1972</v>
      </c>
      <c r="M81" s="8">
        <v>1971</v>
      </c>
      <c r="N81" s="8">
        <v>1</v>
      </c>
      <c r="O81" s="200" t="s">
        <v>26</v>
      </c>
      <c r="P81" s="133"/>
      <c r="Q81" s="29"/>
      <c r="R81" s="30"/>
      <c r="S81" s="30"/>
    </row>
    <row r="82" spans="1:19" s="49" customFormat="1" ht="38.25" x14ac:dyDescent="0.25">
      <c r="A82" s="200" t="s">
        <v>2454</v>
      </c>
      <c r="B82" s="199" t="s">
        <v>1289</v>
      </c>
      <c r="C82" s="200" t="s">
        <v>3749</v>
      </c>
      <c r="D82" s="201" t="s">
        <v>2455</v>
      </c>
      <c r="E82" s="201" t="s">
        <v>4414</v>
      </c>
      <c r="F82" s="198" t="s">
        <v>21</v>
      </c>
      <c r="G82" s="200" t="s">
        <v>557</v>
      </c>
      <c r="H82" s="200" t="s">
        <v>557</v>
      </c>
      <c r="I82" s="200" t="s">
        <v>557</v>
      </c>
      <c r="J82" s="4" t="s">
        <v>40</v>
      </c>
      <c r="K82" s="7"/>
      <c r="L82" s="8"/>
      <c r="M82" s="8"/>
      <c r="N82" s="8"/>
      <c r="O82" s="200" t="s">
        <v>26</v>
      </c>
      <c r="P82" s="133" t="s">
        <v>568</v>
      </c>
      <c r="Q82" s="29"/>
      <c r="R82" s="30"/>
      <c r="S82" s="30"/>
    </row>
    <row r="83" spans="1:19" s="49" customFormat="1" ht="25.5" x14ac:dyDescent="0.25">
      <c r="A83" s="200" t="s">
        <v>2456</v>
      </c>
      <c r="B83" s="199" t="s">
        <v>3743</v>
      </c>
      <c r="C83" s="200" t="s">
        <v>3749</v>
      </c>
      <c r="D83" s="201" t="s">
        <v>2457</v>
      </c>
      <c r="E83" s="201" t="s">
        <v>4414</v>
      </c>
      <c r="F83" s="198" t="s">
        <v>21</v>
      </c>
      <c r="G83" s="200" t="s">
        <v>557</v>
      </c>
      <c r="H83" s="200" t="s">
        <v>557</v>
      </c>
      <c r="I83" s="200" t="s">
        <v>557</v>
      </c>
      <c r="J83" s="4" t="s">
        <v>40</v>
      </c>
      <c r="K83" s="7"/>
      <c r="L83" s="8"/>
      <c r="M83" s="8"/>
      <c r="N83" s="8"/>
      <c r="O83" s="200" t="s">
        <v>26</v>
      </c>
      <c r="P83" s="133"/>
      <c r="Q83" s="29"/>
      <c r="R83" s="30"/>
      <c r="S83" s="30"/>
    </row>
    <row r="84" spans="1:19" s="49" customFormat="1" ht="38.25" x14ac:dyDescent="0.25">
      <c r="A84" s="200" t="s">
        <v>2458</v>
      </c>
      <c r="B84" s="199" t="s">
        <v>1285</v>
      </c>
      <c r="C84" s="200" t="s">
        <v>180</v>
      </c>
      <c r="D84" s="201" t="s">
        <v>861</v>
      </c>
      <c r="E84" s="201" t="s">
        <v>4413</v>
      </c>
      <c r="F84" s="198" t="s">
        <v>21</v>
      </c>
      <c r="G84" s="200" t="s">
        <v>557</v>
      </c>
      <c r="H84" s="200" t="s">
        <v>557</v>
      </c>
      <c r="I84" s="200" t="s">
        <v>557</v>
      </c>
      <c r="J84" s="200" t="s">
        <v>40</v>
      </c>
      <c r="K84" s="206"/>
      <c r="L84" s="223"/>
      <c r="M84" s="223"/>
      <c r="N84" s="223"/>
      <c r="O84" s="200" t="s">
        <v>26</v>
      </c>
      <c r="P84" s="133" t="s">
        <v>2390</v>
      </c>
      <c r="Q84" s="29"/>
      <c r="R84" s="30"/>
      <c r="S84" s="30"/>
    </row>
    <row r="85" spans="1:19" s="49" customFormat="1" ht="51" x14ac:dyDescent="0.25">
      <c r="A85" s="200" t="s">
        <v>2459</v>
      </c>
      <c r="B85" s="199" t="s">
        <v>1292</v>
      </c>
      <c r="C85" s="200" t="s">
        <v>3750</v>
      </c>
      <c r="D85" s="201" t="s">
        <v>2460</v>
      </c>
      <c r="E85" s="201" t="s">
        <v>4416</v>
      </c>
      <c r="F85" s="198" t="s">
        <v>21</v>
      </c>
      <c r="G85" s="200" t="s">
        <v>557</v>
      </c>
      <c r="H85" s="200" t="s">
        <v>557</v>
      </c>
      <c r="I85" s="200" t="s">
        <v>557</v>
      </c>
      <c r="J85" s="4" t="s">
        <v>40</v>
      </c>
      <c r="K85" s="7"/>
      <c r="L85" s="8"/>
      <c r="M85" s="8"/>
      <c r="N85" s="8"/>
      <c r="O85" s="200" t="s">
        <v>26</v>
      </c>
      <c r="P85" s="133"/>
      <c r="Q85" s="29"/>
      <c r="R85" s="30"/>
      <c r="S85" s="30"/>
    </row>
    <row r="86" spans="1:19" s="49" customFormat="1" ht="38.25" x14ac:dyDescent="0.25">
      <c r="A86" s="200" t="s">
        <v>2461</v>
      </c>
      <c r="B86" s="199" t="s">
        <v>1347</v>
      </c>
      <c r="C86" s="200" t="s">
        <v>19</v>
      </c>
      <c r="D86" s="201" t="s">
        <v>2462</v>
      </c>
      <c r="E86" s="201" t="s">
        <v>4471</v>
      </c>
      <c r="F86" s="198" t="s">
        <v>21</v>
      </c>
      <c r="G86" s="200" t="s">
        <v>557</v>
      </c>
      <c r="H86" s="200" t="s">
        <v>557</v>
      </c>
      <c r="I86" s="200" t="s">
        <v>557</v>
      </c>
      <c r="J86" s="4" t="s">
        <v>40</v>
      </c>
      <c r="K86" s="7"/>
      <c r="L86" s="8"/>
      <c r="M86" s="8"/>
      <c r="N86" s="8"/>
      <c r="O86" s="200" t="s">
        <v>26</v>
      </c>
      <c r="P86" s="133"/>
      <c r="Q86" s="29"/>
      <c r="R86" s="30"/>
      <c r="S86" s="30"/>
    </row>
    <row r="87" spans="1:19" s="49" customFormat="1" ht="25.5" x14ac:dyDescent="0.25">
      <c r="A87" s="200" t="s">
        <v>2463</v>
      </c>
      <c r="B87" s="199" t="s">
        <v>1291</v>
      </c>
      <c r="C87" s="200" t="s">
        <v>3749</v>
      </c>
      <c r="D87" s="201" t="s">
        <v>2464</v>
      </c>
      <c r="E87" s="201" t="s">
        <v>4471</v>
      </c>
      <c r="F87" s="198" t="s">
        <v>21</v>
      </c>
      <c r="G87" s="200" t="s">
        <v>557</v>
      </c>
      <c r="H87" s="200" t="s">
        <v>557</v>
      </c>
      <c r="I87" s="200" t="s">
        <v>557</v>
      </c>
      <c r="J87" s="4" t="s">
        <v>40</v>
      </c>
      <c r="K87" s="7"/>
      <c r="L87" s="8"/>
      <c r="M87" s="8"/>
      <c r="N87" s="8"/>
      <c r="O87" s="200" t="s">
        <v>26</v>
      </c>
      <c r="P87" s="133"/>
      <c r="Q87" s="29"/>
      <c r="R87" s="30"/>
      <c r="S87" s="30"/>
    </row>
    <row r="88" spans="1:19" s="49" customFormat="1" ht="25.5" x14ac:dyDescent="0.25">
      <c r="A88" s="200" t="s">
        <v>2465</v>
      </c>
      <c r="B88" s="199" t="s">
        <v>1301</v>
      </c>
      <c r="C88" s="200" t="s">
        <v>3350</v>
      </c>
      <c r="D88" s="201" t="s">
        <v>2466</v>
      </c>
      <c r="E88" s="201" t="s">
        <v>4413</v>
      </c>
      <c r="F88" s="198" t="s">
        <v>21</v>
      </c>
      <c r="G88" s="200" t="s">
        <v>557</v>
      </c>
      <c r="H88" s="200" t="s">
        <v>557</v>
      </c>
      <c r="I88" s="200" t="s">
        <v>557</v>
      </c>
      <c r="J88" s="4" t="s">
        <v>40</v>
      </c>
      <c r="K88" s="7"/>
      <c r="L88" s="8"/>
      <c r="M88" s="8"/>
      <c r="N88" s="8"/>
      <c r="O88" s="200" t="s">
        <v>26</v>
      </c>
      <c r="P88" s="133"/>
      <c r="Q88" s="29"/>
      <c r="R88" s="30"/>
      <c r="S88" s="30"/>
    </row>
    <row r="89" spans="1:19" s="49" customFormat="1" ht="51" x14ac:dyDescent="0.25">
      <c r="A89" s="200" t="s">
        <v>2467</v>
      </c>
      <c r="B89" s="199" t="s">
        <v>1294</v>
      </c>
      <c r="C89" s="200" t="s">
        <v>3750</v>
      </c>
      <c r="D89" s="201" t="s">
        <v>178</v>
      </c>
      <c r="E89" s="201" t="s">
        <v>4471</v>
      </c>
      <c r="F89" s="198" t="s">
        <v>21</v>
      </c>
      <c r="G89" s="200" t="s">
        <v>107</v>
      </c>
      <c r="H89" s="200" t="s">
        <v>39</v>
      </c>
      <c r="I89" s="200" t="s">
        <v>39</v>
      </c>
      <c r="J89" s="4" t="s">
        <v>40</v>
      </c>
      <c r="K89" s="7"/>
      <c r="L89" s="8"/>
      <c r="M89" s="8"/>
      <c r="N89" s="8"/>
      <c r="O89" s="200" t="s">
        <v>26</v>
      </c>
      <c r="P89" s="133" t="s">
        <v>567</v>
      </c>
      <c r="Q89" s="29"/>
      <c r="R89" s="30"/>
      <c r="S89" s="30"/>
    </row>
    <row r="90" spans="1:19" s="49" customFormat="1" ht="51" x14ac:dyDescent="0.25">
      <c r="A90" s="200" t="s">
        <v>2468</v>
      </c>
      <c r="B90" s="199" t="s">
        <v>1292</v>
      </c>
      <c r="C90" s="200" t="s">
        <v>3750</v>
      </c>
      <c r="D90" s="201" t="s">
        <v>3752</v>
      </c>
      <c r="E90" s="201" t="s">
        <v>4472</v>
      </c>
      <c r="F90" s="198" t="s">
        <v>21</v>
      </c>
      <c r="G90" s="200" t="s">
        <v>2470</v>
      </c>
      <c r="H90" s="200" t="s">
        <v>39</v>
      </c>
      <c r="I90" s="200" t="s">
        <v>39</v>
      </c>
      <c r="J90" s="4" t="s">
        <v>40</v>
      </c>
      <c r="K90" s="7"/>
      <c r="L90" s="8"/>
      <c r="M90" s="8"/>
      <c r="N90" s="8"/>
      <c r="O90" s="200" t="s">
        <v>26</v>
      </c>
      <c r="P90" s="133"/>
      <c r="Q90" s="29"/>
      <c r="R90" s="30"/>
      <c r="S90" s="30"/>
    </row>
    <row r="91" spans="1:19" s="49" customFormat="1" ht="38.25" x14ac:dyDescent="0.25">
      <c r="A91" s="4" t="s">
        <v>2471</v>
      </c>
      <c r="B91" s="3" t="s">
        <v>1347</v>
      </c>
      <c r="C91" s="4" t="s">
        <v>19</v>
      </c>
      <c r="D91" s="5" t="s">
        <v>2472</v>
      </c>
      <c r="E91" s="5" t="s">
        <v>4414</v>
      </c>
      <c r="F91" s="6" t="s">
        <v>21</v>
      </c>
      <c r="G91" s="4" t="s">
        <v>39</v>
      </c>
      <c r="H91" s="4" t="s">
        <v>39</v>
      </c>
      <c r="I91" s="4" t="s">
        <v>39</v>
      </c>
      <c r="J91" s="4" t="s">
        <v>40</v>
      </c>
      <c r="K91" s="7">
        <v>40297</v>
      </c>
      <c r="L91" s="8">
        <v>1740</v>
      </c>
      <c r="M91" s="8">
        <v>1739</v>
      </c>
      <c r="N91" s="8">
        <v>1</v>
      </c>
      <c r="O91" s="4" t="s">
        <v>26</v>
      </c>
      <c r="P91" s="133"/>
      <c r="Q91" s="29"/>
      <c r="R91" s="30"/>
      <c r="S91" s="30"/>
    </row>
    <row r="92" spans="1:19" s="49" customFormat="1" ht="25.5" x14ac:dyDescent="0.25">
      <c r="A92" s="200" t="s">
        <v>2473</v>
      </c>
      <c r="B92" s="199" t="s">
        <v>3697</v>
      </c>
      <c r="C92" s="200" t="s">
        <v>3346</v>
      </c>
      <c r="D92" s="201" t="s">
        <v>2474</v>
      </c>
      <c r="E92" s="201" t="s">
        <v>4416</v>
      </c>
      <c r="F92" s="198" t="s">
        <v>21</v>
      </c>
      <c r="G92" s="200" t="s">
        <v>557</v>
      </c>
      <c r="H92" s="200" t="s">
        <v>557</v>
      </c>
      <c r="I92" s="200" t="s">
        <v>557</v>
      </c>
      <c r="J92" s="200" t="s">
        <v>40</v>
      </c>
      <c r="K92" s="206"/>
      <c r="L92" s="223"/>
      <c r="M92" s="223"/>
      <c r="N92" s="223"/>
      <c r="O92" s="200" t="s">
        <v>26</v>
      </c>
      <c r="P92" s="133"/>
      <c r="Q92" s="29"/>
      <c r="R92" s="30"/>
      <c r="S92" s="30"/>
    </row>
    <row r="93" spans="1:19" s="49" customFormat="1" ht="51" x14ac:dyDescent="0.25">
      <c r="A93" s="4" t="s">
        <v>2475</v>
      </c>
      <c r="B93" s="3" t="s">
        <v>1289</v>
      </c>
      <c r="C93" s="4" t="s">
        <v>3749</v>
      </c>
      <c r="D93" s="5" t="s">
        <v>2476</v>
      </c>
      <c r="E93" s="5" t="s">
        <v>4009</v>
      </c>
      <c r="F93" s="6" t="s">
        <v>21</v>
      </c>
      <c r="G93" s="4" t="s">
        <v>557</v>
      </c>
      <c r="H93" s="4" t="s">
        <v>557</v>
      </c>
      <c r="I93" s="4" t="s">
        <v>557</v>
      </c>
      <c r="J93" s="4" t="s">
        <v>40</v>
      </c>
      <c r="K93" s="7"/>
      <c r="L93" s="8"/>
      <c r="M93" s="8"/>
      <c r="N93" s="8"/>
      <c r="O93" s="4" t="s">
        <v>26</v>
      </c>
      <c r="P93" s="133"/>
      <c r="Q93" s="29"/>
      <c r="R93" s="30"/>
      <c r="S93" s="30"/>
    </row>
    <row r="94" spans="1:19" s="49" customFormat="1" ht="51" x14ac:dyDescent="0.25">
      <c r="A94" s="200" t="s">
        <v>2477</v>
      </c>
      <c r="B94" s="199" t="s">
        <v>3697</v>
      </c>
      <c r="C94" s="200" t="s">
        <v>3346</v>
      </c>
      <c r="D94" s="201" t="s">
        <v>3753</v>
      </c>
      <c r="E94" s="201" t="s">
        <v>4021</v>
      </c>
      <c r="F94" s="198" t="s">
        <v>21</v>
      </c>
      <c r="G94" s="200" t="s">
        <v>22</v>
      </c>
      <c r="H94" s="200" t="s">
        <v>2478</v>
      </c>
      <c r="I94" s="200" t="s">
        <v>2479</v>
      </c>
      <c r="J94" s="200" t="s">
        <v>40</v>
      </c>
      <c r="K94" s="206">
        <v>42064</v>
      </c>
      <c r="L94" s="223">
        <v>3500</v>
      </c>
      <c r="M94" s="223">
        <v>0</v>
      </c>
      <c r="N94" s="223">
        <v>3500</v>
      </c>
      <c r="O94" s="200" t="s">
        <v>26</v>
      </c>
      <c r="P94" s="133"/>
      <c r="Q94" s="29"/>
      <c r="R94" s="30"/>
      <c r="S94" s="30"/>
    </row>
    <row r="95" spans="1:19" s="49" customFormat="1" ht="38.25" x14ac:dyDescent="0.25">
      <c r="A95" s="200" t="s">
        <v>2480</v>
      </c>
      <c r="B95" s="199" t="s">
        <v>1289</v>
      </c>
      <c r="C95" s="200" t="s">
        <v>3749</v>
      </c>
      <c r="D95" s="201" t="s">
        <v>2481</v>
      </c>
      <c r="E95" s="201" t="s">
        <v>3929</v>
      </c>
      <c r="F95" s="198" t="s">
        <v>21</v>
      </c>
      <c r="G95" s="200" t="s">
        <v>39</v>
      </c>
      <c r="H95" s="200" t="s">
        <v>39</v>
      </c>
      <c r="I95" s="200" t="s">
        <v>39</v>
      </c>
      <c r="J95" s="200" t="s">
        <v>40</v>
      </c>
      <c r="K95" s="206">
        <v>36605</v>
      </c>
      <c r="L95" s="223">
        <v>1840</v>
      </c>
      <c r="M95" s="223">
        <v>1839</v>
      </c>
      <c r="N95" s="223">
        <v>1</v>
      </c>
      <c r="O95" s="200" t="s">
        <v>26</v>
      </c>
      <c r="P95" s="133"/>
      <c r="Q95" s="29"/>
      <c r="R95" s="30"/>
      <c r="S95" s="30"/>
    </row>
    <row r="96" spans="1:19" s="49" customFormat="1" ht="38.25" x14ac:dyDescent="0.25">
      <c r="A96" s="200" t="s">
        <v>2482</v>
      </c>
      <c r="B96" s="199" t="s">
        <v>1286</v>
      </c>
      <c r="C96" s="200" t="s">
        <v>3358</v>
      </c>
      <c r="D96" s="201" t="s">
        <v>3769</v>
      </c>
      <c r="E96" s="201" t="s">
        <v>4414</v>
      </c>
      <c r="F96" s="198" t="s">
        <v>21</v>
      </c>
      <c r="G96" s="200" t="s">
        <v>557</v>
      </c>
      <c r="H96" s="200" t="s">
        <v>557</v>
      </c>
      <c r="I96" s="200" t="s">
        <v>557</v>
      </c>
      <c r="J96" s="4" t="s">
        <v>40</v>
      </c>
      <c r="K96" s="7"/>
      <c r="L96" s="8"/>
      <c r="M96" s="8"/>
      <c r="N96" s="8"/>
      <c r="O96" s="200" t="s">
        <v>26</v>
      </c>
      <c r="P96" s="133"/>
      <c r="Q96" s="29"/>
      <c r="R96" s="30"/>
      <c r="S96" s="30"/>
    </row>
    <row r="97" spans="1:19" s="49" customFormat="1" ht="51" x14ac:dyDescent="0.25">
      <c r="A97" s="200" t="s">
        <v>2483</v>
      </c>
      <c r="B97" s="199" t="s">
        <v>1286</v>
      </c>
      <c r="C97" s="200" t="s">
        <v>3358</v>
      </c>
      <c r="D97" s="201" t="s">
        <v>2476</v>
      </c>
      <c r="E97" s="201" t="s">
        <v>4471</v>
      </c>
      <c r="F97" s="198" t="s">
        <v>21</v>
      </c>
      <c r="G97" s="200" t="s">
        <v>557</v>
      </c>
      <c r="H97" s="200" t="s">
        <v>557</v>
      </c>
      <c r="I97" s="200" t="s">
        <v>557</v>
      </c>
      <c r="J97" s="4" t="s">
        <v>40</v>
      </c>
      <c r="K97" s="7"/>
      <c r="L97" s="8"/>
      <c r="M97" s="8"/>
      <c r="N97" s="8"/>
      <c r="O97" s="200" t="s">
        <v>26</v>
      </c>
      <c r="P97" s="133"/>
      <c r="Q97" s="29"/>
      <c r="R97" s="30"/>
      <c r="S97" s="30"/>
    </row>
    <row r="98" spans="1:19" s="49" customFormat="1" ht="51" x14ac:dyDescent="0.25">
      <c r="A98" s="200" t="s">
        <v>2484</v>
      </c>
      <c r="B98" s="199" t="s">
        <v>1288</v>
      </c>
      <c r="C98" s="200" t="s">
        <v>3358</v>
      </c>
      <c r="D98" s="201" t="s">
        <v>2453</v>
      </c>
      <c r="E98" s="201" t="s">
        <v>4414</v>
      </c>
      <c r="F98" s="198" t="s">
        <v>21</v>
      </c>
      <c r="G98" s="200" t="s">
        <v>39</v>
      </c>
      <c r="H98" s="200" t="s">
        <v>39</v>
      </c>
      <c r="I98" s="200" t="s">
        <v>39</v>
      </c>
      <c r="J98" s="4" t="s">
        <v>40</v>
      </c>
      <c r="K98" s="7">
        <v>40953</v>
      </c>
      <c r="L98" s="8">
        <v>1972</v>
      </c>
      <c r="M98" s="8">
        <v>1971</v>
      </c>
      <c r="N98" s="8">
        <v>1</v>
      </c>
      <c r="O98" s="200" t="s">
        <v>26</v>
      </c>
      <c r="P98" s="133"/>
      <c r="Q98" s="29"/>
      <c r="R98" s="30"/>
      <c r="S98" s="30"/>
    </row>
    <row r="99" spans="1:19" s="49" customFormat="1" ht="51" x14ac:dyDescent="0.25">
      <c r="A99" s="200" t="s">
        <v>2485</v>
      </c>
      <c r="B99" s="199" t="s">
        <v>1331</v>
      </c>
      <c r="C99" s="200" t="s">
        <v>3359</v>
      </c>
      <c r="D99" s="201" t="s">
        <v>3582</v>
      </c>
      <c r="E99" s="201" t="s">
        <v>4009</v>
      </c>
      <c r="F99" s="198" t="s">
        <v>21</v>
      </c>
      <c r="G99" s="200" t="s">
        <v>434</v>
      </c>
      <c r="H99" s="200" t="s">
        <v>556</v>
      </c>
      <c r="I99" s="200" t="s">
        <v>39</v>
      </c>
      <c r="J99" s="4" t="s">
        <v>2413</v>
      </c>
      <c r="K99" s="7">
        <v>43924</v>
      </c>
      <c r="L99" s="8">
        <v>1738.84</v>
      </c>
      <c r="M99" s="8">
        <v>0</v>
      </c>
      <c r="N99" s="8">
        <v>0</v>
      </c>
      <c r="O99" s="200" t="s">
        <v>33</v>
      </c>
      <c r="P99" s="133" t="s">
        <v>2486</v>
      </c>
      <c r="Q99" s="29"/>
      <c r="R99" s="30"/>
      <c r="S99" s="30"/>
    </row>
    <row r="100" spans="1:19" s="49" customFormat="1" ht="25.5" x14ac:dyDescent="0.25">
      <c r="A100" s="4" t="s">
        <v>2487</v>
      </c>
      <c r="B100" s="3" t="s">
        <v>1291</v>
      </c>
      <c r="C100" s="4" t="s">
        <v>3749</v>
      </c>
      <c r="D100" s="5" t="s">
        <v>2324</v>
      </c>
      <c r="E100" s="5" t="s">
        <v>4418</v>
      </c>
      <c r="F100" s="6" t="s">
        <v>21</v>
      </c>
      <c r="G100" s="4" t="s">
        <v>57</v>
      </c>
      <c r="H100" s="4" t="s">
        <v>140</v>
      </c>
      <c r="I100" s="4" t="s">
        <v>2488</v>
      </c>
      <c r="J100" s="4" t="s">
        <v>40</v>
      </c>
      <c r="K100" s="7">
        <v>42618</v>
      </c>
      <c r="L100" s="8">
        <v>246.43</v>
      </c>
      <c r="M100" s="8">
        <v>245.43</v>
      </c>
      <c r="N100" s="8">
        <v>1</v>
      </c>
      <c r="O100" s="4" t="s">
        <v>26</v>
      </c>
      <c r="P100" s="133"/>
      <c r="Q100" s="29"/>
      <c r="R100" s="30"/>
      <c r="S100" s="30"/>
    </row>
    <row r="101" spans="1:19" s="49" customFormat="1" ht="25.5" x14ac:dyDescent="0.25">
      <c r="A101" s="200" t="s">
        <v>2489</v>
      </c>
      <c r="B101" s="199" t="s">
        <v>1329</v>
      </c>
      <c r="C101" s="200" t="s">
        <v>1781</v>
      </c>
      <c r="D101" s="201" t="s">
        <v>2490</v>
      </c>
      <c r="E101" s="201" t="s">
        <v>4416</v>
      </c>
      <c r="F101" s="198" t="s">
        <v>21</v>
      </c>
      <c r="G101" s="200" t="s">
        <v>39</v>
      </c>
      <c r="H101" s="200" t="s">
        <v>39</v>
      </c>
      <c r="I101" s="200" t="s">
        <v>39</v>
      </c>
      <c r="J101" s="4" t="s">
        <v>40</v>
      </c>
      <c r="K101" s="7">
        <v>42618</v>
      </c>
      <c r="L101" s="8">
        <v>568.89</v>
      </c>
      <c r="M101" s="8">
        <v>567.89</v>
      </c>
      <c r="N101" s="8">
        <v>1</v>
      </c>
      <c r="O101" s="200" t="s">
        <v>26</v>
      </c>
      <c r="P101" s="133"/>
      <c r="Q101" s="29"/>
      <c r="R101" s="30"/>
      <c r="S101" s="30"/>
    </row>
    <row r="102" spans="1:19" s="49" customFormat="1" ht="51" x14ac:dyDescent="0.25">
      <c r="A102" s="200" t="s">
        <v>2491</v>
      </c>
      <c r="B102" s="199" t="s">
        <v>1292</v>
      </c>
      <c r="C102" s="200" t="s">
        <v>3750</v>
      </c>
      <c r="D102" s="201" t="s">
        <v>2492</v>
      </c>
      <c r="E102" s="201" t="s">
        <v>4417</v>
      </c>
      <c r="F102" s="198" t="s">
        <v>21</v>
      </c>
      <c r="G102" s="200" t="s">
        <v>39</v>
      </c>
      <c r="H102" s="200" t="s">
        <v>39</v>
      </c>
      <c r="I102" s="200" t="s">
        <v>39</v>
      </c>
      <c r="J102" s="200" t="s">
        <v>40</v>
      </c>
      <c r="K102" s="206">
        <v>42618</v>
      </c>
      <c r="L102" s="223">
        <v>300</v>
      </c>
      <c r="M102" s="223">
        <v>299</v>
      </c>
      <c r="N102" s="223">
        <v>1</v>
      </c>
      <c r="O102" s="200" t="s">
        <v>26</v>
      </c>
      <c r="P102" s="133"/>
      <c r="Q102" s="29"/>
      <c r="R102" s="30"/>
      <c r="S102" s="30"/>
    </row>
    <row r="103" spans="1:19" s="49" customFormat="1" ht="25.5" x14ac:dyDescent="0.25">
      <c r="A103" s="200" t="s">
        <v>2493</v>
      </c>
      <c r="B103" s="199" t="s">
        <v>1330</v>
      </c>
      <c r="C103" s="200" t="s">
        <v>3359</v>
      </c>
      <c r="D103" s="201" t="s">
        <v>2494</v>
      </c>
      <c r="E103" s="201" t="s">
        <v>4474</v>
      </c>
      <c r="F103" s="198" t="s">
        <v>21</v>
      </c>
      <c r="G103" s="200" t="s">
        <v>39</v>
      </c>
      <c r="H103" s="200" t="s">
        <v>39</v>
      </c>
      <c r="I103" s="200" t="s">
        <v>39</v>
      </c>
      <c r="J103" s="4" t="s">
        <v>40</v>
      </c>
      <c r="K103" s="7">
        <v>42618</v>
      </c>
      <c r="L103" s="8">
        <v>450</v>
      </c>
      <c r="M103" s="8">
        <v>449</v>
      </c>
      <c r="N103" s="8">
        <v>1</v>
      </c>
      <c r="O103" s="200" t="s">
        <v>26</v>
      </c>
      <c r="P103" s="133"/>
      <c r="Q103" s="29"/>
      <c r="R103" s="30"/>
      <c r="S103" s="30"/>
    </row>
    <row r="104" spans="1:19" s="49" customFormat="1" ht="25.5" x14ac:dyDescent="0.25">
      <c r="A104" s="200" t="s">
        <v>2495</v>
      </c>
      <c r="B104" s="199" t="s">
        <v>1323</v>
      </c>
      <c r="C104" s="200" t="s">
        <v>3214</v>
      </c>
      <c r="D104" s="201" t="s">
        <v>2496</v>
      </c>
      <c r="E104" s="201" t="s">
        <v>2496</v>
      </c>
      <c r="F104" s="198" t="s">
        <v>21</v>
      </c>
      <c r="G104" s="200" t="s">
        <v>39</v>
      </c>
      <c r="H104" s="200" t="s">
        <v>39</v>
      </c>
      <c r="I104" s="200" t="s">
        <v>39</v>
      </c>
      <c r="J104" s="200"/>
      <c r="K104" s="206"/>
      <c r="L104" s="223"/>
      <c r="M104" s="223"/>
      <c r="N104" s="223"/>
      <c r="O104" s="200" t="s">
        <v>26</v>
      </c>
      <c r="P104" s="133"/>
      <c r="Q104" s="22"/>
      <c r="R104" s="30"/>
      <c r="S104" s="30"/>
    </row>
    <row r="105" spans="1:19" s="49" customFormat="1" ht="51" x14ac:dyDescent="0.25">
      <c r="A105" s="200" t="s">
        <v>2497</v>
      </c>
      <c r="B105" s="199" t="s">
        <v>1292</v>
      </c>
      <c r="C105" s="200" t="s">
        <v>3750</v>
      </c>
      <c r="D105" s="201" t="s">
        <v>2498</v>
      </c>
      <c r="E105" s="201" t="s">
        <v>4413</v>
      </c>
      <c r="F105" s="198" t="s">
        <v>21</v>
      </c>
      <c r="G105" s="200" t="s">
        <v>39</v>
      </c>
      <c r="H105" s="200" t="s">
        <v>39</v>
      </c>
      <c r="I105" s="200" t="s">
        <v>39</v>
      </c>
      <c r="J105" s="200"/>
      <c r="K105" s="206"/>
      <c r="L105" s="223"/>
      <c r="M105" s="223"/>
      <c r="N105" s="223"/>
      <c r="O105" s="200" t="s">
        <v>26</v>
      </c>
      <c r="P105" s="133"/>
      <c r="Q105" s="29"/>
      <c r="R105" s="30"/>
      <c r="S105" s="30"/>
    </row>
    <row r="106" spans="1:19" s="49" customFormat="1" ht="51" x14ac:dyDescent="0.25">
      <c r="A106" s="200" t="s">
        <v>2499</v>
      </c>
      <c r="B106" s="199" t="s">
        <v>1292</v>
      </c>
      <c r="C106" s="200" t="s">
        <v>3750</v>
      </c>
      <c r="D106" s="201" t="s">
        <v>2498</v>
      </c>
      <c r="E106" s="201" t="s">
        <v>4413</v>
      </c>
      <c r="F106" s="198" t="s">
        <v>21</v>
      </c>
      <c r="G106" s="200" t="s">
        <v>39</v>
      </c>
      <c r="H106" s="200" t="s">
        <v>39</v>
      </c>
      <c r="I106" s="200" t="s">
        <v>39</v>
      </c>
      <c r="J106" s="200"/>
      <c r="K106" s="206"/>
      <c r="L106" s="223"/>
      <c r="M106" s="223"/>
      <c r="N106" s="223"/>
      <c r="O106" s="200" t="s">
        <v>26</v>
      </c>
      <c r="P106" s="133"/>
      <c r="Q106" s="29"/>
      <c r="R106" s="30"/>
      <c r="S106" s="30"/>
    </row>
    <row r="107" spans="1:19" s="49" customFormat="1" ht="25.5" x14ac:dyDescent="0.25">
      <c r="A107" s="200" t="s">
        <v>2500</v>
      </c>
      <c r="B107" s="199" t="s">
        <v>2716</v>
      </c>
      <c r="C107" s="200" t="s">
        <v>1830</v>
      </c>
      <c r="D107" s="201" t="s">
        <v>2501</v>
      </c>
      <c r="E107" s="201" t="s">
        <v>4421</v>
      </c>
      <c r="F107" s="198" t="s">
        <v>21</v>
      </c>
      <c r="G107" s="200" t="s">
        <v>39</v>
      </c>
      <c r="H107" s="200" t="s">
        <v>39</v>
      </c>
      <c r="I107" s="200" t="s">
        <v>39</v>
      </c>
      <c r="J107" s="4"/>
      <c r="K107" s="7"/>
      <c r="L107" s="8"/>
      <c r="M107" s="8"/>
      <c r="N107" s="8"/>
      <c r="O107" s="200" t="s">
        <v>26</v>
      </c>
      <c r="P107" s="133"/>
      <c r="Q107" s="29"/>
      <c r="R107" s="31"/>
      <c r="S107" s="31"/>
    </row>
    <row r="108" spans="1:19" s="49" customFormat="1" ht="25.5" x14ac:dyDescent="0.25">
      <c r="A108" s="200" t="s">
        <v>2502</v>
      </c>
      <c r="B108" s="199" t="s">
        <v>1330</v>
      </c>
      <c r="C108" s="200" t="s">
        <v>3359</v>
      </c>
      <c r="D108" s="201" t="s">
        <v>3583</v>
      </c>
      <c r="E108" s="201" t="s">
        <v>4007</v>
      </c>
      <c r="F108" s="198" t="s">
        <v>21</v>
      </c>
      <c r="G108" s="200" t="s">
        <v>39</v>
      </c>
      <c r="H108" s="200" t="s">
        <v>39</v>
      </c>
      <c r="I108" s="200" t="s">
        <v>39</v>
      </c>
      <c r="J108" s="4"/>
      <c r="K108" s="7"/>
      <c r="L108" s="8"/>
      <c r="M108" s="8"/>
      <c r="N108" s="8"/>
      <c r="O108" s="200" t="s">
        <v>26</v>
      </c>
      <c r="P108" s="133"/>
      <c r="Q108" s="29"/>
      <c r="R108" s="31"/>
      <c r="S108" s="31"/>
    </row>
    <row r="109" spans="1:19" s="49" customFormat="1" ht="38.25" x14ac:dyDescent="0.25">
      <c r="A109" s="4" t="s">
        <v>2503</v>
      </c>
      <c r="B109" s="3" t="s">
        <v>2153</v>
      </c>
      <c r="C109" s="4" t="s">
        <v>3347</v>
      </c>
      <c r="D109" s="5" t="s">
        <v>178</v>
      </c>
      <c r="E109" s="5" t="s">
        <v>4009</v>
      </c>
      <c r="F109" s="6" t="s">
        <v>21</v>
      </c>
      <c r="G109" s="4" t="s">
        <v>107</v>
      </c>
      <c r="H109" s="4" t="s">
        <v>39</v>
      </c>
      <c r="I109" s="4" t="s">
        <v>39</v>
      </c>
      <c r="J109" s="4" t="s">
        <v>40</v>
      </c>
      <c r="K109" s="7"/>
      <c r="L109" s="8"/>
      <c r="M109" s="8"/>
      <c r="N109" s="8"/>
      <c r="O109" s="4" t="s">
        <v>26</v>
      </c>
      <c r="P109" s="133"/>
      <c r="Q109" s="29"/>
      <c r="R109" s="31"/>
      <c r="S109" s="31"/>
    </row>
    <row r="110" spans="1:19" s="49" customFormat="1" ht="63.75" x14ac:dyDescent="0.25">
      <c r="A110" s="4" t="s">
        <v>2504</v>
      </c>
      <c r="B110" s="3" t="s">
        <v>1284</v>
      </c>
      <c r="C110" s="4" t="s">
        <v>3347</v>
      </c>
      <c r="D110" s="5" t="s">
        <v>2505</v>
      </c>
      <c r="E110" s="5" t="s">
        <v>4414</v>
      </c>
      <c r="F110" s="6" t="s">
        <v>21</v>
      </c>
      <c r="G110" s="4" t="s">
        <v>39</v>
      </c>
      <c r="H110" s="4" t="s">
        <v>39</v>
      </c>
      <c r="I110" s="4" t="s">
        <v>39</v>
      </c>
      <c r="J110" s="4" t="s">
        <v>40</v>
      </c>
      <c r="K110" s="7">
        <v>39443</v>
      </c>
      <c r="L110" s="8">
        <v>3000</v>
      </c>
      <c r="M110" s="8">
        <v>0</v>
      </c>
      <c r="N110" s="8">
        <v>3000</v>
      </c>
      <c r="O110" s="4" t="s">
        <v>26</v>
      </c>
      <c r="P110" s="133"/>
      <c r="Q110" s="29"/>
      <c r="R110" s="30"/>
      <c r="S110" s="30"/>
    </row>
    <row r="111" spans="1:19" s="49" customFormat="1" ht="25.5" x14ac:dyDescent="0.25">
      <c r="A111" s="4" t="s">
        <v>2506</v>
      </c>
      <c r="B111" s="3" t="s">
        <v>1284</v>
      </c>
      <c r="C111" s="4" t="s">
        <v>3347</v>
      </c>
      <c r="D111" s="5" t="s">
        <v>2507</v>
      </c>
      <c r="E111" s="5" t="s">
        <v>4415</v>
      </c>
      <c r="F111" s="6" t="s">
        <v>21</v>
      </c>
      <c r="G111" s="4" t="s">
        <v>39</v>
      </c>
      <c r="H111" s="4" t="s">
        <v>39</v>
      </c>
      <c r="I111" s="4" t="s">
        <v>39</v>
      </c>
      <c r="J111" s="4" t="s">
        <v>40</v>
      </c>
      <c r="K111" s="7">
        <v>39443</v>
      </c>
      <c r="L111" s="8">
        <v>3000</v>
      </c>
      <c r="M111" s="8">
        <v>0</v>
      </c>
      <c r="N111" s="8">
        <v>3000</v>
      </c>
      <c r="O111" s="4" t="s">
        <v>26</v>
      </c>
      <c r="P111" s="133"/>
      <c r="Q111" s="29"/>
      <c r="R111" s="30"/>
      <c r="S111" s="30"/>
    </row>
    <row r="112" spans="1:19" s="49" customFormat="1" ht="38.25" x14ac:dyDescent="0.25">
      <c r="A112" s="4" t="s">
        <v>2508</v>
      </c>
      <c r="B112" s="3" t="s">
        <v>1284</v>
      </c>
      <c r="C112" s="4" t="s">
        <v>3347</v>
      </c>
      <c r="D112" s="5" t="s">
        <v>178</v>
      </c>
      <c r="E112" s="5" t="s">
        <v>4009</v>
      </c>
      <c r="F112" s="6" t="s">
        <v>21</v>
      </c>
      <c r="G112" s="4" t="s">
        <v>39</v>
      </c>
      <c r="H112" s="4" t="s">
        <v>39</v>
      </c>
      <c r="I112" s="4" t="s">
        <v>39</v>
      </c>
      <c r="J112" s="4"/>
      <c r="K112" s="7"/>
      <c r="L112" s="8"/>
      <c r="M112" s="8"/>
      <c r="N112" s="8"/>
      <c r="O112" s="4" t="s">
        <v>26</v>
      </c>
      <c r="P112" s="133"/>
      <c r="Q112" s="29"/>
      <c r="R112" s="30"/>
      <c r="S112" s="31"/>
    </row>
    <row r="113" spans="1:19" s="49" customFormat="1" ht="25.5" x14ac:dyDescent="0.25">
      <c r="A113" s="4" t="s">
        <v>2509</v>
      </c>
      <c r="B113" s="3" t="s">
        <v>1284</v>
      </c>
      <c r="C113" s="4" t="s">
        <v>3347</v>
      </c>
      <c r="D113" s="5" t="s">
        <v>2395</v>
      </c>
      <c r="E113" s="5" t="s">
        <v>4413</v>
      </c>
      <c r="F113" s="6" t="s">
        <v>21</v>
      </c>
      <c r="G113" s="4" t="s">
        <v>39</v>
      </c>
      <c r="H113" s="4" t="s">
        <v>39</v>
      </c>
      <c r="I113" s="4" t="s">
        <v>39</v>
      </c>
      <c r="J113" s="4"/>
      <c r="K113" s="7"/>
      <c r="L113" s="8"/>
      <c r="M113" s="8"/>
      <c r="N113" s="8"/>
      <c r="O113" s="4" t="s">
        <v>26</v>
      </c>
      <c r="P113" s="133"/>
      <c r="Q113" s="29"/>
      <c r="R113" s="30"/>
      <c r="S113" s="31"/>
    </row>
    <row r="114" spans="1:19" s="49" customFormat="1" ht="25.5" x14ac:dyDescent="0.25">
      <c r="A114" s="4" t="s">
        <v>2510</v>
      </c>
      <c r="B114" s="3" t="s">
        <v>3342</v>
      </c>
      <c r="C114" s="4" t="s">
        <v>3348</v>
      </c>
      <c r="D114" s="5" t="s">
        <v>2511</v>
      </c>
      <c r="E114" s="5" t="s">
        <v>4475</v>
      </c>
      <c r="F114" s="6" t="s">
        <v>21</v>
      </c>
      <c r="G114" s="4" t="s">
        <v>39</v>
      </c>
      <c r="H114" s="4" t="s">
        <v>39</v>
      </c>
      <c r="I114" s="4" t="s">
        <v>39</v>
      </c>
      <c r="J114" s="4">
        <v>81</v>
      </c>
      <c r="K114" s="7">
        <v>42734</v>
      </c>
      <c r="L114" s="8">
        <v>550.01</v>
      </c>
      <c r="M114" s="8">
        <v>0</v>
      </c>
      <c r="N114" s="8">
        <v>1100.02</v>
      </c>
      <c r="O114" s="4" t="s">
        <v>26</v>
      </c>
      <c r="P114" s="133"/>
      <c r="Q114" s="29"/>
      <c r="R114" s="30"/>
      <c r="S114" s="31"/>
    </row>
    <row r="115" spans="1:19" s="49" customFormat="1" ht="25.5" x14ac:dyDescent="0.25">
      <c r="A115" s="4" t="s">
        <v>2512</v>
      </c>
      <c r="B115" s="3" t="s">
        <v>3342</v>
      </c>
      <c r="C115" s="4" t="s">
        <v>3348</v>
      </c>
      <c r="D115" s="5" t="s">
        <v>2511</v>
      </c>
      <c r="E115" s="5" t="s">
        <v>4475</v>
      </c>
      <c r="F115" s="6" t="s">
        <v>21</v>
      </c>
      <c r="G115" s="4" t="s">
        <v>557</v>
      </c>
      <c r="H115" s="4" t="s">
        <v>557</v>
      </c>
      <c r="I115" s="4" t="s">
        <v>557</v>
      </c>
      <c r="J115" s="4" t="s">
        <v>40</v>
      </c>
      <c r="K115" s="7"/>
      <c r="L115" s="8"/>
      <c r="M115" s="8"/>
      <c r="N115" s="8"/>
      <c r="O115" s="4" t="s">
        <v>26</v>
      </c>
      <c r="P115" s="133"/>
      <c r="Q115" s="29"/>
      <c r="R115" s="30"/>
      <c r="S115" s="31"/>
    </row>
    <row r="116" spans="1:19" s="49" customFormat="1" ht="38.25" x14ac:dyDescent="0.25">
      <c r="A116" s="4" t="s">
        <v>2513</v>
      </c>
      <c r="B116" s="3" t="s">
        <v>3342</v>
      </c>
      <c r="C116" s="4" t="s">
        <v>3348</v>
      </c>
      <c r="D116" s="5" t="s">
        <v>2514</v>
      </c>
      <c r="E116" s="5" t="s">
        <v>4416</v>
      </c>
      <c r="F116" s="6" t="s">
        <v>21</v>
      </c>
      <c r="G116" s="4" t="s">
        <v>39</v>
      </c>
      <c r="H116" s="4" t="s">
        <v>39</v>
      </c>
      <c r="I116" s="4" t="s">
        <v>39</v>
      </c>
      <c r="J116" s="4" t="s">
        <v>40</v>
      </c>
      <c r="K116" s="7">
        <v>40297</v>
      </c>
      <c r="L116" s="8">
        <v>3306</v>
      </c>
      <c r="M116" s="8">
        <v>0</v>
      </c>
      <c r="N116" s="8">
        <v>3306</v>
      </c>
      <c r="O116" s="4" t="s">
        <v>26</v>
      </c>
      <c r="P116" s="133"/>
      <c r="Q116" s="29"/>
      <c r="R116" s="30"/>
      <c r="S116" s="30"/>
    </row>
    <row r="117" spans="1:19" s="49" customFormat="1" ht="25.5" x14ac:dyDescent="0.25">
      <c r="A117" s="4" t="s">
        <v>2515</v>
      </c>
      <c r="B117" s="3" t="s">
        <v>3342</v>
      </c>
      <c r="C117" s="4" t="s">
        <v>3348</v>
      </c>
      <c r="D117" s="5" t="s">
        <v>2516</v>
      </c>
      <c r="E117" s="5" t="s">
        <v>4416</v>
      </c>
      <c r="F117" s="6" t="s">
        <v>21</v>
      </c>
      <c r="G117" s="4" t="s">
        <v>39</v>
      </c>
      <c r="H117" s="4" t="s">
        <v>39</v>
      </c>
      <c r="I117" s="4" t="s">
        <v>39</v>
      </c>
      <c r="J117" s="4" t="s">
        <v>40</v>
      </c>
      <c r="K117" s="7">
        <v>42618</v>
      </c>
      <c r="L117" s="8">
        <v>200</v>
      </c>
      <c r="M117" s="8">
        <v>199</v>
      </c>
      <c r="N117" s="8">
        <v>1</v>
      </c>
      <c r="O117" s="4" t="s">
        <v>26</v>
      </c>
      <c r="P117" s="133"/>
      <c r="Q117" s="29"/>
      <c r="R117" s="30"/>
      <c r="S117" s="31"/>
    </row>
    <row r="118" spans="1:19" s="49" customFormat="1" ht="38.25" x14ac:dyDescent="0.25">
      <c r="A118" s="4" t="s">
        <v>2517</v>
      </c>
      <c r="B118" s="3" t="s">
        <v>3342</v>
      </c>
      <c r="C118" s="4" t="s">
        <v>3348</v>
      </c>
      <c r="D118" s="5" t="s">
        <v>2518</v>
      </c>
      <c r="E118" s="5" t="s">
        <v>4416</v>
      </c>
      <c r="F118" s="6" t="s">
        <v>21</v>
      </c>
      <c r="G118" s="4" t="s">
        <v>39</v>
      </c>
      <c r="H118" s="4" t="s">
        <v>39</v>
      </c>
      <c r="I118" s="4" t="s">
        <v>39</v>
      </c>
      <c r="J118" s="4" t="s">
        <v>40</v>
      </c>
      <c r="K118" s="7">
        <v>40297</v>
      </c>
      <c r="L118" s="8">
        <v>2842</v>
      </c>
      <c r="M118" s="8">
        <v>2841</v>
      </c>
      <c r="N118" s="8">
        <v>1</v>
      </c>
      <c r="O118" s="4" t="s">
        <v>26</v>
      </c>
      <c r="P118" s="133"/>
      <c r="Q118" s="29"/>
      <c r="R118" s="30"/>
      <c r="S118" s="30"/>
    </row>
    <row r="119" spans="1:19" s="49" customFormat="1" ht="63.75" x14ac:dyDescent="0.25">
      <c r="A119" s="4" t="s">
        <v>2519</v>
      </c>
      <c r="B119" s="3" t="s">
        <v>3342</v>
      </c>
      <c r="C119" s="4" t="s">
        <v>3348</v>
      </c>
      <c r="D119" s="5" t="s">
        <v>2520</v>
      </c>
      <c r="E119" s="5" t="s">
        <v>4420</v>
      </c>
      <c r="F119" s="6" t="s">
        <v>21</v>
      </c>
      <c r="G119" s="4" t="s">
        <v>39</v>
      </c>
      <c r="H119" s="4" t="s">
        <v>39</v>
      </c>
      <c r="I119" s="4" t="s">
        <v>39</v>
      </c>
      <c r="J119" s="4" t="s">
        <v>40</v>
      </c>
      <c r="K119" s="7">
        <v>40297</v>
      </c>
      <c r="L119" s="8">
        <v>1699.4</v>
      </c>
      <c r="M119" s="8">
        <v>1698.4</v>
      </c>
      <c r="N119" s="8">
        <v>1</v>
      </c>
      <c r="O119" s="4" t="s">
        <v>26</v>
      </c>
      <c r="P119" s="133"/>
      <c r="Q119" s="29"/>
      <c r="R119" s="31"/>
      <c r="S119" s="31"/>
    </row>
    <row r="120" spans="1:19" s="49" customFormat="1" ht="38.25" x14ac:dyDescent="0.25">
      <c r="A120" s="4" t="s">
        <v>2521</v>
      </c>
      <c r="B120" s="3" t="s">
        <v>3342</v>
      </c>
      <c r="C120" s="4" t="s">
        <v>3348</v>
      </c>
      <c r="D120" s="5" t="s">
        <v>178</v>
      </c>
      <c r="E120" s="5" t="s">
        <v>4009</v>
      </c>
      <c r="F120" s="6" t="s">
        <v>21</v>
      </c>
      <c r="G120" s="4" t="s">
        <v>107</v>
      </c>
      <c r="H120" s="4" t="s">
        <v>39</v>
      </c>
      <c r="I120" s="4" t="s">
        <v>39</v>
      </c>
      <c r="J120" s="4" t="s">
        <v>40</v>
      </c>
      <c r="K120" s="7">
        <v>40297</v>
      </c>
      <c r="L120" s="8">
        <v>696</v>
      </c>
      <c r="M120" s="8">
        <v>695</v>
      </c>
      <c r="N120" s="8">
        <v>1</v>
      </c>
      <c r="O120" s="4" t="s">
        <v>26</v>
      </c>
      <c r="P120" s="133"/>
      <c r="Q120" s="29"/>
      <c r="R120" s="31"/>
      <c r="S120" s="31"/>
    </row>
    <row r="121" spans="1:19" s="49" customFormat="1" ht="51" x14ac:dyDescent="0.25">
      <c r="A121" s="4" t="s">
        <v>2522</v>
      </c>
      <c r="B121" s="3" t="s">
        <v>1306</v>
      </c>
      <c r="C121" s="4" t="s">
        <v>3348</v>
      </c>
      <c r="D121" s="5" t="s">
        <v>2523</v>
      </c>
      <c r="E121" s="5" t="s">
        <v>4476</v>
      </c>
      <c r="F121" s="6" t="s">
        <v>21</v>
      </c>
      <c r="G121" s="4" t="s">
        <v>2524</v>
      </c>
      <c r="H121" s="4" t="s">
        <v>39</v>
      </c>
      <c r="I121" s="4" t="s">
        <v>39</v>
      </c>
      <c r="J121" s="4" t="s">
        <v>40</v>
      </c>
      <c r="K121" s="7">
        <v>40297</v>
      </c>
      <c r="L121" s="8">
        <v>1218</v>
      </c>
      <c r="M121" s="8">
        <v>1217</v>
      </c>
      <c r="N121" s="8">
        <v>1</v>
      </c>
      <c r="O121" s="4" t="s">
        <v>26</v>
      </c>
      <c r="P121" s="133"/>
      <c r="Q121" s="29"/>
      <c r="R121" s="31"/>
      <c r="S121" s="31"/>
    </row>
    <row r="122" spans="1:19" s="49" customFormat="1" ht="38.25" x14ac:dyDescent="0.25">
      <c r="A122" s="200" t="s">
        <v>2525</v>
      </c>
      <c r="B122" s="199" t="s">
        <v>1304</v>
      </c>
      <c r="C122" s="200" t="s">
        <v>3358</v>
      </c>
      <c r="D122" s="201" t="s">
        <v>2410</v>
      </c>
      <c r="E122" s="201" t="s">
        <v>4009</v>
      </c>
      <c r="F122" s="198" t="s">
        <v>21</v>
      </c>
      <c r="G122" s="200" t="s">
        <v>39</v>
      </c>
      <c r="H122" s="200" t="s">
        <v>39</v>
      </c>
      <c r="I122" s="200" t="s">
        <v>39</v>
      </c>
      <c r="J122" s="4" t="s">
        <v>40</v>
      </c>
      <c r="K122" s="7">
        <v>41093</v>
      </c>
      <c r="L122" s="8">
        <v>841</v>
      </c>
      <c r="M122" s="8">
        <f>L122-N122</f>
        <v>840</v>
      </c>
      <c r="N122" s="8">
        <v>1</v>
      </c>
      <c r="O122" s="200" t="s">
        <v>26</v>
      </c>
      <c r="P122" s="133"/>
      <c r="Q122" s="29"/>
      <c r="R122" s="30"/>
      <c r="S122" s="30"/>
    </row>
    <row r="123" spans="1:19" s="49" customFormat="1" ht="25.5" x14ac:dyDescent="0.25">
      <c r="A123" s="200" t="s">
        <v>2526</v>
      </c>
      <c r="B123" s="199" t="s">
        <v>1301</v>
      </c>
      <c r="C123" s="200" t="s">
        <v>3350</v>
      </c>
      <c r="D123" s="201" t="s">
        <v>2527</v>
      </c>
      <c r="E123" s="201" t="s">
        <v>4413</v>
      </c>
      <c r="F123" s="198" t="s">
        <v>21</v>
      </c>
      <c r="G123" s="200" t="s">
        <v>39</v>
      </c>
      <c r="H123" s="200" t="s">
        <v>39</v>
      </c>
      <c r="I123" s="200" t="s">
        <v>39</v>
      </c>
      <c r="J123" s="4" t="s">
        <v>40</v>
      </c>
      <c r="K123" s="7">
        <v>42618</v>
      </c>
      <c r="L123" s="8">
        <v>0</v>
      </c>
      <c r="M123" s="8">
        <v>0</v>
      </c>
      <c r="N123" s="8">
        <v>0</v>
      </c>
      <c r="O123" s="200" t="s">
        <v>26</v>
      </c>
      <c r="P123" s="133"/>
      <c r="Q123" s="29"/>
      <c r="R123" s="30"/>
      <c r="S123" s="30"/>
    </row>
    <row r="124" spans="1:19" s="49" customFormat="1" ht="38.25" x14ac:dyDescent="0.25">
      <c r="A124" s="200" t="s">
        <v>2528</v>
      </c>
      <c r="B124" s="199" t="s">
        <v>1304</v>
      </c>
      <c r="C124" s="200" t="s">
        <v>3358</v>
      </c>
      <c r="D124" s="201" t="s">
        <v>2529</v>
      </c>
      <c r="E124" s="201" t="s">
        <v>4414</v>
      </c>
      <c r="F124" s="198" t="s">
        <v>21</v>
      </c>
      <c r="G124" s="200" t="s">
        <v>39</v>
      </c>
      <c r="H124" s="200" t="s">
        <v>39</v>
      </c>
      <c r="I124" s="200" t="s">
        <v>39</v>
      </c>
      <c r="J124" s="4" t="s">
        <v>40</v>
      </c>
      <c r="K124" s="7">
        <v>42618</v>
      </c>
      <c r="L124" s="8">
        <v>1322.5</v>
      </c>
      <c r="M124" s="8">
        <v>1321.5</v>
      </c>
      <c r="N124" s="8">
        <v>1</v>
      </c>
      <c r="O124" s="200" t="s">
        <v>26</v>
      </c>
      <c r="P124" s="133"/>
      <c r="Q124" s="31"/>
      <c r="R124" s="31"/>
      <c r="S124" s="31"/>
    </row>
    <row r="125" spans="1:19" s="49" customFormat="1" ht="38.25" x14ac:dyDescent="0.25">
      <c r="A125" s="4" t="s">
        <v>2530</v>
      </c>
      <c r="B125" s="3" t="s">
        <v>1334</v>
      </c>
      <c r="C125" s="4" t="s">
        <v>3349</v>
      </c>
      <c r="D125" s="5" t="s">
        <v>2531</v>
      </c>
      <c r="E125" s="5" t="s">
        <v>4414</v>
      </c>
      <c r="F125" s="6" t="s">
        <v>21</v>
      </c>
      <c r="G125" s="4" t="s">
        <v>39</v>
      </c>
      <c r="H125" s="4" t="s">
        <v>39</v>
      </c>
      <c r="I125" s="4" t="s">
        <v>39</v>
      </c>
      <c r="J125" s="4" t="s">
        <v>40</v>
      </c>
      <c r="K125" s="7">
        <v>42618</v>
      </c>
      <c r="L125" s="8">
        <v>300</v>
      </c>
      <c r="M125" s="8">
        <v>299</v>
      </c>
      <c r="N125" s="8">
        <v>1</v>
      </c>
      <c r="O125" s="4" t="s">
        <v>26</v>
      </c>
      <c r="P125" s="133"/>
      <c r="Q125" s="29"/>
      <c r="R125" s="31"/>
      <c r="S125" s="31"/>
    </row>
    <row r="126" spans="1:19" s="49" customFormat="1" ht="38.25" x14ac:dyDescent="0.25">
      <c r="A126" s="200" t="s">
        <v>2532</v>
      </c>
      <c r="B126" s="199" t="s">
        <v>1302</v>
      </c>
      <c r="C126" s="200" t="s">
        <v>3349</v>
      </c>
      <c r="D126" s="201" t="s">
        <v>2533</v>
      </c>
      <c r="E126" s="201" t="s">
        <v>4585</v>
      </c>
      <c r="F126" s="198" t="s">
        <v>21</v>
      </c>
      <c r="G126" s="200" t="s">
        <v>39</v>
      </c>
      <c r="H126" s="200" t="s">
        <v>39</v>
      </c>
      <c r="I126" s="200" t="s">
        <v>39</v>
      </c>
      <c r="J126" s="4" t="s">
        <v>40</v>
      </c>
      <c r="K126" s="7">
        <v>39443</v>
      </c>
      <c r="L126" s="8">
        <v>4000</v>
      </c>
      <c r="M126" s="8">
        <v>0</v>
      </c>
      <c r="N126" s="8">
        <v>4000</v>
      </c>
      <c r="O126" s="200" t="s">
        <v>26</v>
      </c>
      <c r="P126" s="133"/>
      <c r="Q126" s="29"/>
      <c r="R126" s="31"/>
      <c r="S126" s="31"/>
    </row>
    <row r="127" spans="1:19" s="49" customFormat="1" ht="38.25" x14ac:dyDescent="0.25">
      <c r="A127" s="200" t="s">
        <v>2534</v>
      </c>
      <c r="B127" s="199" t="s">
        <v>229</v>
      </c>
      <c r="C127" s="200" t="s">
        <v>3349</v>
      </c>
      <c r="D127" s="201" t="s">
        <v>2535</v>
      </c>
      <c r="E127" s="201" t="s">
        <v>4416</v>
      </c>
      <c r="F127" s="198" t="s">
        <v>21</v>
      </c>
      <c r="G127" s="200" t="s">
        <v>39</v>
      </c>
      <c r="H127" s="200" t="s">
        <v>39</v>
      </c>
      <c r="I127" s="200" t="s">
        <v>39</v>
      </c>
      <c r="J127" s="4" t="s">
        <v>40</v>
      </c>
      <c r="K127" s="7">
        <v>42618</v>
      </c>
      <c r="L127" s="8">
        <v>400</v>
      </c>
      <c r="M127" s="8">
        <v>399</v>
      </c>
      <c r="N127" s="8">
        <v>1</v>
      </c>
      <c r="O127" s="200" t="s">
        <v>26</v>
      </c>
      <c r="P127" s="133" t="s">
        <v>571</v>
      </c>
      <c r="Q127" s="29"/>
      <c r="R127" s="31"/>
      <c r="S127" s="31"/>
    </row>
    <row r="128" spans="1:19" s="49" customFormat="1" ht="38.25" x14ac:dyDescent="0.25">
      <c r="A128" s="200" t="s">
        <v>2536</v>
      </c>
      <c r="B128" s="199" t="s">
        <v>1335</v>
      </c>
      <c r="C128" s="200" t="s">
        <v>3349</v>
      </c>
      <c r="D128" s="201" t="s">
        <v>2537</v>
      </c>
      <c r="E128" s="201" t="s">
        <v>4416</v>
      </c>
      <c r="F128" s="198" t="s">
        <v>21</v>
      </c>
      <c r="G128" s="200" t="s">
        <v>39</v>
      </c>
      <c r="H128" s="200" t="s">
        <v>39</v>
      </c>
      <c r="I128" s="200" t="s">
        <v>39</v>
      </c>
      <c r="J128" s="4" t="s">
        <v>40</v>
      </c>
      <c r="K128" s="7">
        <v>42618</v>
      </c>
      <c r="L128" s="8">
        <v>1552.5</v>
      </c>
      <c r="M128" s="8">
        <v>1551.5</v>
      </c>
      <c r="N128" s="8">
        <v>1</v>
      </c>
      <c r="O128" s="200" t="s">
        <v>26</v>
      </c>
      <c r="P128" s="133"/>
      <c r="Q128" s="29"/>
      <c r="R128" s="31"/>
      <c r="S128" s="31"/>
    </row>
    <row r="129" spans="1:19" s="49" customFormat="1" ht="63.75" x14ac:dyDescent="0.25">
      <c r="A129" s="4" t="s">
        <v>2538</v>
      </c>
      <c r="B129" s="3" t="s">
        <v>2068</v>
      </c>
      <c r="C129" s="4" t="s">
        <v>3404</v>
      </c>
      <c r="D129" s="5" t="s">
        <v>2539</v>
      </c>
      <c r="E129" s="5" t="s">
        <v>4021</v>
      </c>
      <c r="F129" s="6" t="s">
        <v>21</v>
      </c>
      <c r="G129" s="4" t="s">
        <v>42</v>
      </c>
      <c r="H129" s="4" t="s">
        <v>43</v>
      </c>
      <c r="I129" s="4" t="s">
        <v>2540</v>
      </c>
      <c r="J129" s="4" t="s">
        <v>40</v>
      </c>
      <c r="K129" s="7">
        <v>42618</v>
      </c>
      <c r="L129" s="8"/>
      <c r="M129" s="8"/>
      <c r="N129" s="8"/>
      <c r="O129" s="4" t="s">
        <v>26</v>
      </c>
      <c r="P129" s="133"/>
      <c r="Q129" s="29"/>
      <c r="R129" s="30"/>
      <c r="S129" s="30"/>
    </row>
    <row r="130" spans="1:19" s="49" customFormat="1" ht="38.25" x14ac:dyDescent="0.25">
      <c r="A130" s="4" t="s">
        <v>2541</v>
      </c>
      <c r="B130" s="3" t="s">
        <v>3336</v>
      </c>
      <c r="C130" s="4" t="s">
        <v>3349</v>
      </c>
      <c r="D130" s="5" t="s">
        <v>2542</v>
      </c>
      <c r="E130" s="5" t="s">
        <v>4472</v>
      </c>
      <c r="F130" s="6" t="s">
        <v>21</v>
      </c>
      <c r="G130" s="4" t="s">
        <v>2543</v>
      </c>
      <c r="H130" s="4" t="s">
        <v>2366</v>
      </c>
      <c r="I130" s="4" t="s">
        <v>2544</v>
      </c>
      <c r="J130" s="4" t="s">
        <v>2545</v>
      </c>
      <c r="K130" s="7">
        <v>44027</v>
      </c>
      <c r="L130" s="8">
        <v>1855.42</v>
      </c>
      <c r="M130" s="8">
        <v>0</v>
      </c>
      <c r="N130" s="8">
        <v>1855.42</v>
      </c>
      <c r="O130" s="4" t="s">
        <v>33</v>
      </c>
      <c r="P130" s="133"/>
      <c r="Q130" s="29"/>
      <c r="R130" s="30"/>
      <c r="S130" s="30"/>
    </row>
    <row r="131" spans="1:19" s="49" customFormat="1" ht="38.25" x14ac:dyDescent="0.25">
      <c r="A131" s="200" t="s">
        <v>2546</v>
      </c>
      <c r="B131" s="199" t="s">
        <v>229</v>
      </c>
      <c r="C131" s="200" t="s">
        <v>3349</v>
      </c>
      <c r="D131" s="201" t="s">
        <v>2547</v>
      </c>
      <c r="E131" s="201" t="s">
        <v>3986</v>
      </c>
      <c r="F131" s="198" t="s">
        <v>21</v>
      </c>
      <c r="G131" s="200" t="s">
        <v>39</v>
      </c>
      <c r="H131" s="200" t="s">
        <v>39</v>
      </c>
      <c r="I131" s="200" t="s">
        <v>39</v>
      </c>
      <c r="J131" s="4" t="s">
        <v>40</v>
      </c>
      <c r="K131" s="7">
        <v>42797</v>
      </c>
      <c r="L131" s="8">
        <v>0</v>
      </c>
      <c r="M131" s="8">
        <v>0</v>
      </c>
      <c r="N131" s="8">
        <v>0</v>
      </c>
      <c r="O131" s="200" t="s">
        <v>26</v>
      </c>
      <c r="P131" s="133"/>
      <c r="Q131" s="29"/>
      <c r="R131" s="30"/>
      <c r="S131" s="30"/>
    </row>
    <row r="132" spans="1:19" s="49" customFormat="1" ht="38.25" x14ac:dyDescent="0.25">
      <c r="A132" s="200" t="s">
        <v>2548</v>
      </c>
      <c r="B132" s="199" t="s">
        <v>3564</v>
      </c>
      <c r="C132" s="200" t="s">
        <v>3349</v>
      </c>
      <c r="D132" s="201" t="s">
        <v>2549</v>
      </c>
      <c r="E132" s="201" t="s">
        <v>4414</v>
      </c>
      <c r="F132" s="198" t="s">
        <v>21</v>
      </c>
      <c r="G132" s="200" t="s">
        <v>39</v>
      </c>
      <c r="H132" s="200" t="s">
        <v>39</v>
      </c>
      <c r="I132" s="200" t="s">
        <v>39</v>
      </c>
      <c r="J132" s="4" t="s">
        <v>40</v>
      </c>
      <c r="K132" s="7">
        <v>36026</v>
      </c>
      <c r="L132" s="8">
        <v>400</v>
      </c>
      <c r="M132" s="8">
        <v>399</v>
      </c>
      <c r="N132" s="8">
        <v>1</v>
      </c>
      <c r="O132" s="200" t="s">
        <v>26</v>
      </c>
      <c r="P132" s="133"/>
      <c r="Q132" s="29"/>
      <c r="R132" s="30"/>
      <c r="S132" s="30"/>
    </row>
    <row r="133" spans="1:19" s="49" customFormat="1" ht="51" x14ac:dyDescent="0.25">
      <c r="A133" s="200" t="s">
        <v>2550</v>
      </c>
      <c r="B133" s="199" t="s">
        <v>3593</v>
      </c>
      <c r="C133" s="200" t="s">
        <v>3349</v>
      </c>
      <c r="D133" s="201" t="s">
        <v>3594</v>
      </c>
      <c r="E133" s="201" t="s">
        <v>4414</v>
      </c>
      <c r="F133" s="198" t="s">
        <v>21</v>
      </c>
      <c r="G133" s="200" t="s">
        <v>39</v>
      </c>
      <c r="H133" s="200" t="s">
        <v>39</v>
      </c>
      <c r="I133" s="200" t="s">
        <v>39</v>
      </c>
      <c r="J133" s="4" t="s">
        <v>40</v>
      </c>
      <c r="K133" s="7">
        <v>40953</v>
      </c>
      <c r="L133" s="8">
        <v>1972</v>
      </c>
      <c r="M133" s="8">
        <v>1971</v>
      </c>
      <c r="N133" s="8">
        <v>1</v>
      </c>
      <c r="O133" s="200" t="s">
        <v>26</v>
      </c>
      <c r="P133" s="133"/>
      <c r="Q133" s="29"/>
      <c r="R133" s="30"/>
      <c r="S133" s="30"/>
    </row>
    <row r="134" spans="1:19" s="49" customFormat="1" ht="25.5" x14ac:dyDescent="0.25">
      <c r="A134" s="4" t="s">
        <v>2551</v>
      </c>
      <c r="B134" s="3" t="s">
        <v>1311</v>
      </c>
      <c r="C134" s="4" t="s">
        <v>3214</v>
      </c>
      <c r="D134" s="5" t="s">
        <v>2552</v>
      </c>
      <c r="E134" s="5" t="s">
        <v>4414</v>
      </c>
      <c r="F134" s="6" t="s">
        <v>21</v>
      </c>
      <c r="G134" s="4" t="s">
        <v>39</v>
      </c>
      <c r="H134" s="4" t="s">
        <v>39</v>
      </c>
      <c r="I134" s="4" t="s">
        <v>39</v>
      </c>
      <c r="J134" s="4" t="s">
        <v>40</v>
      </c>
      <c r="K134" s="7">
        <v>41506</v>
      </c>
      <c r="L134" s="8">
        <v>2958</v>
      </c>
      <c r="M134" s="8">
        <v>2957</v>
      </c>
      <c r="N134" s="8">
        <v>1</v>
      </c>
      <c r="O134" s="4" t="s">
        <v>26</v>
      </c>
      <c r="P134" s="133"/>
      <c r="Q134" s="22"/>
      <c r="R134" s="30"/>
      <c r="S134" s="30"/>
    </row>
    <row r="135" spans="1:19" s="49" customFormat="1" ht="51" x14ac:dyDescent="0.25">
      <c r="A135" s="200" t="s">
        <v>2553</v>
      </c>
      <c r="B135" s="199" t="s">
        <v>3593</v>
      </c>
      <c r="C135" s="200" t="s">
        <v>3349</v>
      </c>
      <c r="D135" s="201" t="s">
        <v>2554</v>
      </c>
      <c r="E135" s="201" t="s">
        <v>4476</v>
      </c>
      <c r="F135" s="198" t="s">
        <v>21</v>
      </c>
      <c r="G135" s="200" t="s">
        <v>2524</v>
      </c>
      <c r="H135" s="200" t="s">
        <v>39</v>
      </c>
      <c r="I135" s="200" t="s">
        <v>39</v>
      </c>
      <c r="J135" s="4" t="s">
        <v>40</v>
      </c>
      <c r="K135" s="7">
        <v>40298</v>
      </c>
      <c r="L135" s="8">
        <v>1218</v>
      </c>
      <c r="M135" s="8">
        <v>1217</v>
      </c>
      <c r="N135" s="8">
        <v>1</v>
      </c>
      <c r="O135" s="200" t="s">
        <v>26</v>
      </c>
      <c r="P135" s="133"/>
      <c r="Q135" s="29"/>
      <c r="R135" s="30"/>
      <c r="S135" s="30"/>
    </row>
    <row r="136" spans="1:19" s="49" customFormat="1" ht="38.25" x14ac:dyDescent="0.25">
      <c r="A136" s="200" t="s">
        <v>2555</v>
      </c>
      <c r="B136" s="199" t="s">
        <v>3327</v>
      </c>
      <c r="C136" s="200" t="s">
        <v>3738</v>
      </c>
      <c r="D136" s="201" t="s">
        <v>2556</v>
      </c>
      <c r="E136" s="201" t="s">
        <v>4416</v>
      </c>
      <c r="F136" s="198" t="s">
        <v>21</v>
      </c>
      <c r="G136" s="200" t="s">
        <v>39</v>
      </c>
      <c r="H136" s="200" t="s">
        <v>39</v>
      </c>
      <c r="I136" s="200" t="s">
        <v>39</v>
      </c>
      <c r="J136" s="4" t="s">
        <v>40</v>
      </c>
      <c r="K136" s="7">
        <v>42618</v>
      </c>
      <c r="L136" s="8">
        <v>400</v>
      </c>
      <c r="M136" s="8">
        <v>399</v>
      </c>
      <c r="N136" s="8">
        <v>1</v>
      </c>
      <c r="O136" s="200" t="s">
        <v>26</v>
      </c>
      <c r="P136" s="133" t="s">
        <v>570</v>
      </c>
      <c r="Q136" s="29"/>
      <c r="R136" s="30"/>
      <c r="S136" s="30"/>
    </row>
    <row r="137" spans="1:19" s="49" customFormat="1" ht="38.25" x14ac:dyDescent="0.25">
      <c r="A137" s="200" t="s">
        <v>2557</v>
      </c>
      <c r="B137" s="199" t="s">
        <v>3327</v>
      </c>
      <c r="C137" s="200" t="s">
        <v>3738</v>
      </c>
      <c r="D137" s="201" t="s">
        <v>2558</v>
      </c>
      <c r="E137" s="201" t="s">
        <v>4414</v>
      </c>
      <c r="F137" s="198" t="s">
        <v>21</v>
      </c>
      <c r="G137" s="200" t="s">
        <v>39</v>
      </c>
      <c r="H137" s="200" t="s">
        <v>39</v>
      </c>
      <c r="I137" s="200" t="s">
        <v>39</v>
      </c>
      <c r="J137" s="4" t="s">
        <v>40</v>
      </c>
      <c r="K137" s="7">
        <v>42618</v>
      </c>
      <c r="L137" s="8">
        <v>926.32</v>
      </c>
      <c r="M137" s="8">
        <v>925.32</v>
      </c>
      <c r="N137" s="8">
        <v>1</v>
      </c>
      <c r="O137" s="200" t="s">
        <v>26</v>
      </c>
      <c r="P137" s="133" t="s">
        <v>571</v>
      </c>
      <c r="Q137" s="29"/>
      <c r="R137" s="30"/>
      <c r="S137" s="30"/>
    </row>
    <row r="138" spans="1:19" s="49" customFormat="1" ht="51" x14ac:dyDescent="0.25">
      <c r="A138" s="200" t="s">
        <v>2559</v>
      </c>
      <c r="B138" s="199" t="s">
        <v>3327</v>
      </c>
      <c r="C138" s="200" t="s">
        <v>3738</v>
      </c>
      <c r="D138" s="201" t="s">
        <v>2560</v>
      </c>
      <c r="E138" s="201" t="s">
        <v>4476</v>
      </c>
      <c r="F138" s="198" t="s">
        <v>21</v>
      </c>
      <c r="G138" s="200" t="s">
        <v>39</v>
      </c>
      <c r="H138" s="200" t="s">
        <v>2524</v>
      </c>
      <c r="I138" s="200" t="s">
        <v>39</v>
      </c>
      <c r="J138" s="4" t="s">
        <v>40</v>
      </c>
      <c r="K138" s="7">
        <v>41486</v>
      </c>
      <c r="L138" s="8">
        <v>1334</v>
      </c>
      <c r="M138" s="8">
        <v>1333</v>
      </c>
      <c r="N138" s="8">
        <v>1</v>
      </c>
      <c r="O138" s="200" t="s">
        <v>26</v>
      </c>
      <c r="P138" s="133" t="s">
        <v>2561</v>
      </c>
      <c r="Q138" s="29"/>
      <c r="R138" s="30"/>
      <c r="S138" s="30"/>
    </row>
    <row r="139" spans="1:19" s="49" customFormat="1" ht="51" x14ac:dyDescent="0.25">
      <c r="A139" s="200" t="s">
        <v>2562</v>
      </c>
      <c r="B139" s="199" t="s">
        <v>3327</v>
      </c>
      <c r="C139" s="200" t="s">
        <v>3738</v>
      </c>
      <c r="D139" s="201" t="s">
        <v>2442</v>
      </c>
      <c r="E139" s="201" t="s">
        <v>4413</v>
      </c>
      <c r="F139" s="198" t="s">
        <v>21</v>
      </c>
      <c r="G139" s="200" t="s">
        <v>39</v>
      </c>
      <c r="H139" s="200" t="s">
        <v>39</v>
      </c>
      <c r="I139" s="200" t="s">
        <v>39</v>
      </c>
      <c r="J139" s="4" t="s">
        <v>40</v>
      </c>
      <c r="K139" s="7"/>
      <c r="L139" s="8"/>
      <c r="M139" s="8"/>
      <c r="N139" s="8"/>
      <c r="O139" s="200" t="s">
        <v>26</v>
      </c>
      <c r="P139" s="162" t="s">
        <v>2358</v>
      </c>
      <c r="Q139" s="29"/>
      <c r="R139" s="30"/>
      <c r="S139" s="30"/>
    </row>
    <row r="140" spans="1:19" s="49" customFormat="1" ht="51" x14ac:dyDescent="0.25">
      <c r="A140" s="200" t="s">
        <v>2563</v>
      </c>
      <c r="B140" s="199" t="s">
        <v>3327</v>
      </c>
      <c r="C140" s="200" t="s">
        <v>3738</v>
      </c>
      <c r="D140" s="201" t="s">
        <v>2442</v>
      </c>
      <c r="E140" s="201" t="s">
        <v>4413</v>
      </c>
      <c r="F140" s="198" t="s">
        <v>21</v>
      </c>
      <c r="G140" s="200" t="s">
        <v>39</v>
      </c>
      <c r="H140" s="200" t="s">
        <v>39</v>
      </c>
      <c r="I140" s="200" t="s">
        <v>39</v>
      </c>
      <c r="J140" s="4" t="s">
        <v>40</v>
      </c>
      <c r="K140" s="7"/>
      <c r="L140" s="8"/>
      <c r="M140" s="8"/>
      <c r="N140" s="8"/>
      <c r="O140" s="200" t="s">
        <v>26</v>
      </c>
      <c r="P140" s="162" t="s">
        <v>2358</v>
      </c>
      <c r="Q140" s="29"/>
      <c r="R140" s="30"/>
      <c r="S140" s="30"/>
    </row>
    <row r="141" spans="1:19" s="49" customFormat="1" ht="51" x14ac:dyDescent="0.25">
      <c r="A141" s="200" t="s">
        <v>2564</v>
      </c>
      <c r="B141" s="199" t="s">
        <v>3327</v>
      </c>
      <c r="C141" s="200" t="s">
        <v>3738</v>
      </c>
      <c r="D141" s="201" t="s">
        <v>2442</v>
      </c>
      <c r="E141" s="201" t="s">
        <v>4413</v>
      </c>
      <c r="F141" s="198" t="s">
        <v>21</v>
      </c>
      <c r="G141" s="200" t="s">
        <v>39</v>
      </c>
      <c r="H141" s="200" t="s">
        <v>39</v>
      </c>
      <c r="I141" s="200" t="s">
        <v>39</v>
      </c>
      <c r="J141" s="4" t="s">
        <v>40</v>
      </c>
      <c r="K141" s="7"/>
      <c r="L141" s="8"/>
      <c r="M141" s="8"/>
      <c r="N141" s="8"/>
      <c r="O141" s="200" t="s">
        <v>26</v>
      </c>
      <c r="P141" s="162" t="s">
        <v>2358</v>
      </c>
      <c r="Q141" s="29"/>
      <c r="R141" s="30"/>
      <c r="S141" s="30"/>
    </row>
    <row r="142" spans="1:19" s="49" customFormat="1" ht="51" x14ac:dyDescent="0.25">
      <c r="A142" s="200" t="s">
        <v>2565</v>
      </c>
      <c r="B142" s="199" t="s">
        <v>3327</v>
      </c>
      <c r="C142" s="200" t="s">
        <v>3738</v>
      </c>
      <c r="D142" s="201" t="s">
        <v>2442</v>
      </c>
      <c r="E142" s="201" t="s">
        <v>4413</v>
      </c>
      <c r="F142" s="198" t="s">
        <v>21</v>
      </c>
      <c r="G142" s="200" t="s">
        <v>39</v>
      </c>
      <c r="H142" s="200" t="s">
        <v>39</v>
      </c>
      <c r="I142" s="200" t="s">
        <v>39</v>
      </c>
      <c r="J142" s="4" t="s">
        <v>40</v>
      </c>
      <c r="K142" s="7"/>
      <c r="L142" s="8"/>
      <c r="M142" s="8"/>
      <c r="N142" s="8"/>
      <c r="O142" s="200" t="s">
        <v>26</v>
      </c>
      <c r="P142" s="162" t="s">
        <v>2358</v>
      </c>
      <c r="Q142" s="29"/>
      <c r="R142" s="30"/>
      <c r="S142" s="30"/>
    </row>
    <row r="143" spans="1:19" s="49" customFormat="1" ht="51" x14ac:dyDescent="0.25">
      <c r="A143" s="200" t="s">
        <v>2566</v>
      </c>
      <c r="B143" s="199" t="s">
        <v>3327</v>
      </c>
      <c r="C143" s="200" t="s">
        <v>3738</v>
      </c>
      <c r="D143" s="201" t="s">
        <v>2567</v>
      </c>
      <c r="E143" s="201" t="s">
        <v>4414</v>
      </c>
      <c r="F143" s="198" t="s">
        <v>21</v>
      </c>
      <c r="G143" s="200" t="s">
        <v>39</v>
      </c>
      <c r="H143" s="200" t="s">
        <v>39</v>
      </c>
      <c r="I143" s="200" t="s">
        <v>39</v>
      </c>
      <c r="J143" s="4" t="s">
        <v>40</v>
      </c>
      <c r="K143" s="7"/>
      <c r="L143" s="8"/>
      <c r="M143" s="8"/>
      <c r="N143" s="8"/>
      <c r="O143" s="200" t="s">
        <v>26</v>
      </c>
      <c r="P143" s="162" t="s">
        <v>2358</v>
      </c>
      <c r="Q143" s="29"/>
      <c r="R143" s="30"/>
      <c r="S143" s="30"/>
    </row>
    <row r="144" spans="1:19" s="49" customFormat="1" ht="51" x14ac:dyDescent="0.25">
      <c r="A144" s="4" t="s">
        <v>2568</v>
      </c>
      <c r="B144" s="3" t="s">
        <v>2068</v>
      </c>
      <c r="C144" s="4" t="s">
        <v>3404</v>
      </c>
      <c r="D144" s="5" t="s">
        <v>2569</v>
      </c>
      <c r="E144" s="5" t="s">
        <v>4009</v>
      </c>
      <c r="F144" s="6" t="s">
        <v>21</v>
      </c>
      <c r="G144" s="4" t="s">
        <v>39</v>
      </c>
      <c r="H144" s="4" t="s">
        <v>107</v>
      </c>
      <c r="I144" s="4" t="s">
        <v>39</v>
      </c>
      <c r="J144" s="4" t="s">
        <v>40</v>
      </c>
      <c r="K144" s="7">
        <v>41093</v>
      </c>
      <c r="L144" s="8">
        <v>841</v>
      </c>
      <c r="M144" s="8">
        <v>840</v>
      </c>
      <c r="N144" s="8">
        <v>1</v>
      </c>
      <c r="O144" s="4" t="s">
        <v>26</v>
      </c>
      <c r="P144" s="133"/>
      <c r="Q144" s="29"/>
      <c r="R144" s="30"/>
      <c r="S144" s="30"/>
    </row>
    <row r="145" spans="1:19" s="49" customFormat="1" ht="38.25" x14ac:dyDescent="0.25">
      <c r="A145" s="4" t="s">
        <v>2570</v>
      </c>
      <c r="B145" s="3" t="s">
        <v>2068</v>
      </c>
      <c r="C145" s="4" t="s">
        <v>3404</v>
      </c>
      <c r="D145" s="5" t="s">
        <v>2571</v>
      </c>
      <c r="E145" s="5" t="s">
        <v>4411</v>
      </c>
      <c r="F145" s="6" t="s">
        <v>21</v>
      </c>
      <c r="G145" s="4" t="s">
        <v>557</v>
      </c>
      <c r="H145" s="4" t="s">
        <v>557</v>
      </c>
      <c r="I145" s="4" t="s">
        <v>557</v>
      </c>
      <c r="J145" s="4" t="s">
        <v>865</v>
      </c>
      <c r="K145" s="7"/>
      <c r="L145" s="8"/>
      <c r="M145" s="8"/>
      <c r="N145" s="8"/>
      <c r="O145" s="4" t="s">
        <v>26</v>
      </c>
      <c r="P145" s="133" t="s">
        <v>2572</v>
      </c>
      <c r="Q145" s="29"/>
      <c r="R145" s="30"/>
      <c r="S145" s="30"/>
    </row>
    <row r="146" spans="1:19" s="49" customFormat="1" ht="38.25" x14ac:dyDescent="0.25">
      <c r="A146" s="4" t="s">
        <v>2573</v>
      </c>
      <c r="B146" s="3" t="s">
        <v>1821</v>
      </c>
      <c r="C146" s="4" t="s">
        <v>3404</v>
      </c>
      <c r="D146" s="5" t="s">
        <v>2574</v>
      </c>
      <c r="E146" s="5" t="s">
        <v>4416</v>
      </c>
      <c r="F146" s="6" t="s">
        <v>21</v>
      </c>
      <c r="G146" s="4" t="s">
        <v>557</v>
      </c>
      <c r="H146" s="4" t="s">
        <v>557</v>
      </c>
      <c r="I146" s="4" t="s">
        <v>557</v>
      </c>
      <c r="J146" s="4" t="s">
        <v>26</v>
      </c>
      <c r="K146" s="14"/>
      <c r="L146" s="134"/>
      <c r="M146" s="73"/>
      <c r="N146" s="73"/>
      <c r="O146" s="74"/>
      <c r="P146" s="133"/>
      <c r="Q146" s="29"/>
      <c r="R146" s="30"/>
      <c r="S146" s="30"/>
    </row>
    <row r="147" spans="1:19" s="49" customFormat="1" ht="25.5" x14ac:dyDescent="0.25">
      <c r="A147" s="4" t="s">
        <v>2575</v>
      </c>
      <c r="B147" s="3" t="s">
        <v>2068</v>
      </c>
      <c r="C147" s="4" t="s">
        <v>3404</v>
      </c>
      <c r="D147" s="5" t="s">
        <v>2576</v>
      </c>
      <c r="E147" s="5" t="s">
        <v>4009</v>
      </c>
      <c r="F147" s="6" t="s">
        <v>21</v>
      </c>
      <c r="G147" s="4" t="s">
        <v>39</v>
      </c>
      <c r="H147" s="4" t="s">
        <v>39</v>
      </c>
      <c r="I147" s="4" t="s">
        <v>39</v>
      </c>
      <c r="J147" s="4" t="s">
        <v>39</v>
      </c>
      <c r="K147" s="7">
        <v>43268</v>
      </c>
      <c r="L147" s="8">
        <v>2798</v>
      </c>
      <c r="M147" s="8">
        <v>0</v>
      </c>
      <c r="N147" s="8">
        <v>2798</v>
      </c>
      <c r="O147" s="4" t="s">
        <v>26</v>
      </c>
      <c r="P147" s="133" t="s">
        <v>2577</v>
      </c>
      <c r="Q147" s="29"/>
      <c r="R147" s="30"/>
      <c r="S147" s="30"/>
    </row>
    <row r="148" spans="1:19" s="49" customFormat="1" ht="51" x14ac:dyDescent="0.25">
      <c r="A148" s="4" t="s">
        <v>2578</v>
      </c>
      <c r="B148" s="3" t="s">
        <v>2068</v>
      </c>
      <c r="C148" s="4" t="s">
        <v>3404</v>
      </c>
      <c r="D148" s="5" t="s">
        <v>2360</v>
      </c>
      <c r="E148" s="5" t="s">
        <v>4414</v>
      </c>
      <c r="F148" s="6" t="s">
        <v>21</v>
      </c>
      <c r="G148" s="4" t="s">
        <v>39</v>
      </c>
      <c r="H148" s="4" t="s">
        <v>39</v>
      </c>
      <c r="I148" s="4" t="s">
        <v>39</v>
      </c>
      <c r="J148" s="4" t="s">
        <v>40</v>
      </c>
      <c r="K148" s="7">
        <v>39210</v>
      </c>
      <c r="L148" s="8">
        <v>2610</v>
      </c>
      <c r="M148" s="8">
        <v>0</v>
      </c>
      <c r="N148" s="8">
        <v>2610</v>
      </c>
      <c r="O148" s="4" t="s">
        <v>26</v>
      </c>
      <c r="P148" s="133" t="s">
        <v>2579</v>
      </c>
      <c r="Q148" s="29"/>
      <c r="R148" s="30"/>
      <c r="S148" s="30"/>
    </row>
    <row r="149" spans="1:19" s="49" customFormat="1" ht="25.5" x14ac:dyDescent="0.25">
      <c r="A149" s="4" t="s">
        <v>2580</v>
      </c>
      <c r="B149" s="3" t="s">
        <v>2068</v>
      </c>
      <c r="C149" s="4" t="s">
        <v>3404</v>
      </c>
      <c r="D149" s="5" t="s">
        <v>2581</v>
      </c>
      <c r="E149" s="5" t="s">
        <v>4417</v>
      </c>
      <c r="F149" s="6" t="s">
        <v>21</v>
      </c>
      <c r="G149" s="4" t="s">
        <v>39</v>
      </c>
      <c r="H149" s="4" t="s">
        <v>39</v>
      </c>
      <c r="I149" s="4" t="s">
        <v>39</v>
      </c>
      <c r="J149" s="4" t="s">
        <v>40</v>
      </c>
      <c r="K149" s="4" t="s">
        <v>26</v>
      </c>
      <c r="L149" s="8">
        <v>15499</v>
      </c>
      <c r="M149" s="8">
        <v>0</v>
      </c>
      <c r="N149" s="8">
        <v>15499</v>
      </c>
      <c r="O149" s="4" t="s">
        <v>33</v>
      </c>
      <c r="P149" s="133"/>
      <c r="Q149" s="29"/>
      <c r="R149" s="30"/>
      <c r="S149" s="30"/>
    </row>
    <row r="150" spans="1:19" s="49" customFormat="1" ht="25.5" x14ac:dyDescent="0.25">
      <c r="A150" s="4" t="s">
        <v>2582</v>
      </c>
      <c r="B150" s="3" t="s">
        <v>2068</v>
      </c>
      <c r="C150" s="4" t="s">
        <v>3404</v>
      </c>
      <c r="D150" s="5" t="s">
        <v>2583</v>
      </c>
      <c r="E150" s="5" t="s">
        <v>4413</v>
      </c>
      <c r="F150" s="6" t="s">
        <v>21</v>
      </c>
      <c r="G150" s="4" t="s">
        <v>39</v>
      </c>
      <c r="H150" s="4" t="s">
        <v>39</v>
      </c>
      <c r="I150" s="4" t="s">
        <v>39</v>
      </c>
      <c r="J150" s="4" t="s">
        <v>39</v>
      </c>
      <c r="K150" s="7"/>
      <c r="L150" s="8"/>
      <c r="M150" s="8"/>
      <c r="N150" s="8"/>
      <c r="O150" s="4" t="s">
        <v>26</v>
      </c>
      <c r="P150" s="133"/>
      <c r="Q150" s="29"/>
      <c r="R150" s="30"/>
      <c r="S150" s="30"/>
    </row>
    <row r="151" spans="1:19" s="49" customFormat="1" ht="38.25" x14ac:dyDescent="0.25">
      <c r="A151" s="200" t="s">
        <v>2584</v>
      </c>
      <c r="B151" s="199" t="s">
        <v>1791</v>
      </c>
      <c r="C151" s="200" t="s">
        <v>3361</v>
      </c>
      <c r="D151" s="201" t="s">
        <v>2585</v>
      </c>
      <c r="E151" s="201" t="s">
        <v>4413</v>
      </c>
      <c r="F151" s="198" t="s">
        <v>21</v>
      </c>
      <c r="G151" s="200" t="s">
        <v>39</v>
      </c>
      <c r="H151" s="200" t="s">
        <v>39</v>
      </c>
      <c r="I151" s="200" t="s">
        <v>39</v>
      </c>
      <c r="J151" s="200" t="s">
        <v>39</v>
      </c>
      <c r="K151" s="200" t="s">
        <v>26</v>
      </c>
      <c r="L151" s="223"/>
      <c r="M151" s="223"/>
      <c r="N151" s="223"/>
      <c r="O151" s="200" t="s">
        <v>26</v>
      </c>
      <c r="P151" s="133"/>
      <c r="Q151" s="29"/>
      <c r="R151" s="30"/>
      <c r="S151" s="30"/>
    </row>
    <row r="152" spans="1:19" s="49" customFormat="1" ht="38.25" x14ac:dyDescent="0.25">
      <c r="A152" s="4" t="s">
        <v>2586</v>
      </c>
      <c r="B152" s="3" t="s">
        <v>2068</v>
      </c>
      <c r="C152" s="4" t="s">
        <v>3404</v>
      </c>
      <c r="D152" s="5" t="s">
        <v>2585</v>
      </c>
      <c r="E152" s="5" t="s">
        <v>4413</v>
      </c>
      <c r="F152" s="6" t="s">
        <v>21</v>
      </c>
      <c r="G152" s="4" t="s">
        <v>557</v>
      </c>
      <c r="H152" s="4" t="s">
        <v>557</v>
      </c>
      <c r="I152" s="4" t="s">
        <v>557</v>
      </c>
      <c r="J152" s="4" t="s">
        <v>40</v>
      </c>
      <c r="K152" s="7"/>
      <c r="L152" s="8"/>
      <c r="M152" s="8"/>
      <c r="N152" s="8"/>
      <c r="O152" s="4" t="s">
        <v>26</v>
      </c>
      <c r="P152" s="133" t="s">
        <v>2587</v>
      </c>
      <c r="Q152" s="29"/>
      <c r="R152" s="30"/>
      <c r="S152" s="30"/>
    </row>
    <row r="153" spans="1:19" s="49" customFormat="1" ht="25.5" x14ac:dyDescent="0.25">
      <c r="A153" s="4" t="s">
        <v>2588</v>
      </c>
      <c r="B153" s="3" t="s">
        <v>2068</v>
      </c>
      <c r="C153" s="4" t="s">
        <v>3404</v>
      </c>
      <c r="D153" s="5" t="s">
        <v>2589</v>
      </c>
      <c r="E153" s="5" t="s">
        <v>4422</v>
      </c>
      <c r="F153" s="6" t="s">
        <v>21</v>
      </c>
      <c r="G153" s="4" t="s">
        <v>39</v>
      </c>
      <c r="H153" s="4" t="s">
        <v>39</v>
      </c>
      <c r="I153" s="4" t="s">
        <v>39</v>
      </c>
      <c r="J153" s="4" t="s">
        <v>40</v>
      </c>
      <c r="K153" s="7">
        <v>42618</v>
      </c>
      <c r="L153" s="8">
        <v>2897</v>
      </c>
      <c r="M153" s="8">
        <v>0</v>
      </c>
      <c r="N153" s="8">
        <v>2897</v>
      </c>
      <c r="O153" s="4" t="s">
        <v>1327</v>
      </c>
      <c r="P153" s="133" t="s">
        <v>586</v>
      </c>
      <c r="Q153" s="29"/>
      <c r="R153" s="30"/>
      <c r="S153" s="30"/>
    </row>
    <row r="154" spans="1:19" s="49" customFormat="1" ht="38.25" x14ac:dyDescent="0.25">
      <c r="A154" s="4" t="s">
        <v>2590</v>
      </c>
      <c r="B154" s="3" t="s">
        <v>2068</v>
      </c>
      <c r="C154" s="4" t="s">
        <v>3404</v>
      </c>
      <c r="D154" s="5" t="s">
        <v>2591</v>
      </c>
      <c r="E154" s="5" t="s">
        <v>4477</v>
      </c>
      <c r="F154" s="6" t="s">
        <v>21</v>
      </c>
      <c r="G154" s="4" t="s">
        <v>365</v>
      </c>
      <c r="H154" s="4" t="s">
        <v>2592</v>
      </c>
      <c r="I154" s="4" t="s">
        <v>394</v>
      </c>
      <c r="J154" s="4" t="s">
        <v>40</v>
      </c>
      <c r="K154" s="7">
        <v>42618</v>
      </c>
      <c r="L154" s="8">
        <v>0</v>
      </c>
      <c r="M154" s="8">
        <v>0</v>
      </c>
      <c r="N154" s="8">
        <v>0</v>
      </c>
      <c r="O154" s="4" t="s">
        <v>26</v>
      </c>
      <c r="P154" s="133" t="s">
        <v>2593</v>
      </c>
      <c r="Q154" s="29"/>
      <c r="R154" s="30"/>
      <c r="S154" s="30"/>
    </row>
    <row r="155" spans="1:19" s="49" customFormat="1" ht="25.5" x14ac:dyDescent="0.25">
      <c r="A155" s="4" t="s">
        <v>2594</v>
      </c>
      <c r="B155" s="3" t="s">
        <v>2068</v>
      </c>
      <c r="C155" s="4" t="s">
        <v>3404</v>
      </c>
      <c r="D155" s="5" t="s">
        <v>2595</v>
      </c>
      <c r="E155" s="5" t="s">
        <v>4461</v>
      </c>
      <c r="F155" s="6" t="s">
        <v>21</v>
      </c>
      <c r="G155" s="4" t="s">
        <v>2596</v>
      </c>
      <c r="H155" s="4" t="s">
        <v>2597</v>
      </c>
      <c r="I155" s="4" t="s">
        <v>2598</v>
      </c>
      <c r="J155" s="4" t="s">
        <v>1230</v>
      </c>
      <c r="K155" s="7">
        <v>44131</v>
      </c>
      <c r="L155" s="8">
        <v>3362.56</v>
      </c>
      <c r="M155" s="8"/>
      <c r="N155" s="8"/>
      <c r="O155" s="4" t="s">
        <v>33</v>
      </c>
      <c r="P155" s="133"/>
      <c r="Q155" s="29"/>
      <c r="R155" s="30"/>
      <c r="S155" s="30"/>
    </row>
    <row r="156" spans="1:19" s="49" customFormat="1" ht="38.25" x14ac:dyDescent="0.25">
      <c r="A156" s="4" t="s">
        <v>2599</v>
      </c>
      <c r="B156" s="3" t="s">
        <v>1956</v>
      </c>
      <c r="C156" s="4" t="s">
        <v>924</v>
      </c>
      <c r="D156" s="5" t="s">
        <v>2600</v>
      </c>
      <c r="E156" s="5" t="s">
        <v>4478</v>
      </c>
      <c r="F156" s="6" t="s">
        <v>957</v>
      </c>
      <c r="G156" s="4" t="s">
        <v>557</v>
      </c>
      <c r="H156" s="4" t="s">
        <v>557</v>
      </c>
      <c r="I156" s="4" t="s">
        <v>557</v>
      </c>
      <c r="J156" s="4" t="s">
        <v>2601</v>
      </c>
      <c r="K156" s="7">
        <v>44048</v>
      </c>
      <c r="L156" s="8">
        <v>4066.96</v>
      </c>
      <c r="M156" s="8">
        <v>0</v>
      </c>
      <c r="N156" s="8">
        <v>4066.96</v>
      </c>
      <c r="O156" s="4" t="s">
        <v>33</v>
      </c>
      <c r="P156" s="133"/>
      <c r="Q156" s="29"/>
      <c r="R156" s="30"/>
      <c r="S156" s="30"/>
    </row>
    <row r="157" spans="1:19" s="49" customFormat="1" ht="38.25" x14ac:dyDescent="0.25">
      <c r="A157" s="4" t="s">
        <v>2602</v>
      </c>
      <c r="B157" s="3" t="s">
        <v>1956</v>
      </c>
      <c r="C157" s="4" t="s">
        <v>924</v>
      </c>
      <c r="D157" s="5" t="s">
        <v>2600</v>
      </c>
      <c r="E157" s="5" t="s">
        <v>4478</v>
      </c>
      <c r="F157" s="6" t="s">
        <v>957</v>
      </c>
      <c r="G157" s="4" t="s">
        <v>557</v>
      </c>
      <c r="H157" s="4" t="s">
        <v>557</v>
      </c>
      <c r="I157" s="4" t="s">
        <v>557</v>
      </c>
      <c r="J157" s="4" t="s">
        <v>2601</v>
      </c>
      <c r="K157" s="7">
        <v>44048</v>
      </c>
      <c r="L157" s="8">
        <v>4066.96</v>
      </c>
      <c r="M157" s="8">
        <v>0</v>
      </c>
      <c r="N157" s="8">
        <v>4066.96</v>
      </c>
      <c r="O157" s="4" t="s">
        <v>33</v>
      </c>
      <c r="P157" s="133"/>
      <c r="Q157" s="29"/>
      <c r="R157" s="30"/>
      <c r="S157" s="30"/>
    </row>
    <row r="158" spans="1:19" s="49" customFormat="1" ht="38.25" x14ac:dyDescent="0.25">
      <c r="A158" s="4" t="s">
        <v>2603</v>
      </c>
      <c r="B158" s="3" t="s">
        <v>1956</v>
      </c>
      <c r="C158" s="4" t="s">
        <v>924</v>
      </c>
      <c r="D158" s="5" t="s">
        <v>2604</v>
      </c>
      <c r="E158" s="5" t="s">
        <v>4479</v>
      </c>
      <c r="F158" s="6" t="s">
        <v>957</v>
      </c>
      <c r="G158" s="4" t="s">
        <v>557</v>
      </c>
      <c r="H158" s="4" t="s">
        <v>557</v>
      </c>
      <c r="I158" s="4" t="s">
        <v>557</v>
      </c>
      <c r="J158" s="4" t="s">
        <v>2601</v>
      </c>
      <c r="K158" s="7">
        <v>44048</v>
      </c>
      <c r="L158" s="8">
        <v>10092</v>
      </c>
      <c r="M158" s="8">
        <v>0</v>
      </c>
      <c r="N158" s="8">
        <v>10092</v>
      </c>
      <c r="O158" s="4" t="s">
        <v>33</v>
      </c>
      <c r="P158" s="133"/>
      <c r="Q158" s="29"/>
      <c r="R158" s="30"/>
      <c r="S158" s="30"/>
    </row>
    <row r="159" spans="1:19" s="49" customFormat="1" ht="38.25" x14ac:dyDescent="0.25">
      <c r="A159" s="4" t="s">
        <v>2605</v>
      </c>
      <c r="B159" s="3" t="s">
        <v>1956</v>
      </c>
      <c r="C159" s="4" t="s">
        <v>924</v>
      </c>
      <c r="D159" s="5" t="s">
        <v>2604</v>
      </c>
      <c r="E159" s="5" t="s">
        <v>4479</v>
      </c>
      <c r="F159" s="6" t="s">
        <v>957</v>
      </c>
      <c r="G159" s="4" t="s">
        <v>557</v>
      </c>
      <c r="H159" s="4" t="s">
        <v>557</v>
      </c>
      <c r="I159" s="4" t="s">
        <v>557</v>
      </c>
      <c r="J159" s="4" t="s">
        <v>2601</v>
      </c>
      <c r="K159" s="7"/>
      <c r="L159" s="8"/>
      <c r="M159" s="8"/>
      <c r="N159" s="8"/>
      <c r="O159" s="4" t="s">
        <v>26</v>
      </c>
      <c r="P159" s="133"/>
      <c r="Q159" s="29"/>
      <c r="R159" s="30"/>
      <c r="S159" s="30"/>
    </row>
    <row r="160" spans="1:19" s="49" customFormat="1" ht="38.25" x14ac:dyDescent="0.25">
      <c r="A160" s="4" t="s">
        <v>2606</v>
      </c>
      <c r="B160" s="3" t="s">
        <v>1956</v>
      </c>
      <c r="C160" s="4" t="s">
        <v>924</v>
      </c>
      <c r="D160" s="5" t="s">
        <v>2604</v>
      </c>
      <c r="E160" s="5" t="s">
        <v>4479</v>
      </c>
      <c r="F160" s="6" t="s">
        <v>957</v>
      </c>
      <c r="G160" s="4" t="s">
        <v>557</v>
      </c>
      <c r="H160" s="4" t="s">
        <v>557</v>
      </c>
      <c r="I160" s="4" t="s">
        <v>557</v>
      </c>
      <c r="J160" s="4" t="s">
        <v>2601</v>
      </c>
      <c r="K160" s="7"/>
      <c r="L160" s="8"/>
      <c r="M160" s="8"/>
      <c r="N160" s="8"/>
      <c r="O160" s="4" t="s">
        <v>26</v>
      </c>
      <c r="P160" s="133"/>
      <c r="Q160" s="29"/>
      <c r="R160" s="30"/>
      <c r="S160" s="30"/>
    </row>
    <row r="161" spans="1:19" s="49" customFormat="1" ht="38.25" x14ac:dyDescent="0.25">
      <c r="A161" s="4" t="s">
        <v>2607</v>
      </c>
      <c r="B161" s="3" t="s">
        <v>1956</v>
      </c>
      <c r="C161" s="4" t="s">
        <v>924</v>
      </c>
      <c r="D161" s="5" t="s">
        <v>2604</v>
      </c>
      <c r="E161" s="5" t="s">
        <v>4479</v>
      </c>
      <c r="F161" s="6" t="s">
        <v>957</v>
      </c>
      <c r="G161" s="4" t="s">
        <v>557</v>
      </c>
      <c r="H161" s="4" t="s">
        <v>557</v>
      </c>
      <c r="I161" s="4" t="s">
        <v>557</v>
      </c>
      <c r="J161" s="4" t="s">
        <v>2601</v>
      </c>
      <c r="K161" s="7"/>
      <c r="L161" s="8"/>
      <c r="M161" s="8"/>
      <c r="N161" s="8"/>
      <c r="O161" s="4" t="s">
        <v>26</v>
      </c>
      <c r="P161" s="133"/>
      <c r="Q161" s="29"/>
      <c r="R161" s="30"/>
      <c r="S161" s="30"/>
    </row>
    <row r="162" spans="1:19" s="49" customFormat="1" ht="38.25" x14ac:dyDescent="0.25">
      <c r="A162" s="4" t="s">
        <v>2608</v>
      </c>
      <c r="B162" s="3" t="s">
        <v>1956</v>
      </c>
      <c r="C162" s="4" t="s">
        <v>924</v>
      </c>
      <c r="D162" s="5" t="s">
        <v>2604</v>
      </c>
      <c r="E162" s="5" t="s">
        <v>4479</v>
      </c>
      <c r="F162" s="6" t="s">
        <v>957</v>
      </c>
      <c r="G162" s="4" t="s">
        <v>557</v>
      </c>
      <c r="H162" s="4" t="s">
        <v>557</v>
      </c>
      <c r="I162" s="4" t="s">
        <v>557</v>
      </c>
      <c r="J162" s="4" t="s">
        <v>2601</v>
      </c>
      <c r="K162" s="7"/>
      <c r="L162" s="8"/>
      <c r="M162" s="8"/>
      <c r="N162" s="8"/>
      <c r="O162" s="4" t="s">
        <v>26</v>
      </c>
      <c r="P162" s="133"/>
      <c r="Q162" s="29"/>
      <c r="R162" s="30"/>
      <c r="S162" s="30"/>
    </row>
    <row r="163" spans="1:19" s="49" customFormat="1" ht="38.25" x14ac:dyDescent="0.25">
      <c r="A163" s="4" t="s">
        <v>2609</v>
      </c>
      <c r="B163" s="3" t="s">
        <v>1956</v>
      </c>
      <c r="C163" s="4" t="s">
        <v>924</v>
      </c>
      <c r="D163" s="5" t="s">
        <v>2604</v>
      </c>
      <c r="E163" s="5" t="s">
        <v>4479</v>
      </c>
      <c r="F163" s="6" t="s">
        <v>957</v>
      </c>
      <c r="G163" s="4" t="s">
        <v>557</v>
      </c>
      <c r="H163" s="4" t="s">
        <v>557</v>
      </c>
      <c r="I163" s="4" t="s">
        <v>557</v>
      </c>
      <c r="J163" s="4" t="s">
        <v>2601</v>
      </c>
      <c r="K163" s="7"/>
      <c r="L163" s="8"/>
      <c r="M163" s="8"/>
      <c r="N163" s="8"/>
      <c r="O163" s="4" t="s">
        <v>26</v>
      </c>
      <c r="P163" s="133"/>
      <c r="Q163" s="29"/>
      <c r="R163" s="31"/>
      <c r="S163" s="31"/>
    </row>
    <row r="164" spans="1:19" s="49" customFormat="1" ht="38.25" x14ac:dyDescent="0.25">
      <c r="A164" s="4" t="s">
        <v>2610</v>
      </c>
      <c r="B164" s="3" t="s">
        <v>1956</v>
      </c>
      <c r="C164" s="4" t="s">
        <v>924</v>
      </c>
      <c r="D164" s="5" t="s">
        <v>2604</v>
      </c>
      <c r="E164" s="5" t="s">
        <v>4479</v>
      </c>
      <c r="F164" s="6" t="s">
        <v>957</v>
      </c>
      <c r="G164" s="4" t="s">
        <v>557</v>
      </c>
      <c r="H164" s="4" t="s">
        <v>557</v>
      </c>
      <c r="I164" s="4" t="s">
        <v>557</v>
      </c>
      <c r="J164" s="4" t="s">
        <v>2601</v>
      </c>
      <c r="K164" s="7"/>
      <c r="L164" s="8"/>
      <c r="M164" s="8"/>
      <c r="N164" s="8"/>
      <c r="O164" s="4" t="s">
        <v>26</v>
      </c>
      <c r="P164" s="133"/>
      <c r="Q164" s="29"/>
      <c r="R164" s="31"/>
      <c r="S164" s="31"/>
    </row>
    <row r="165" spans="1:19" s="49" customFormat="1" ht="38.25" x14ac:dyDescent="0.25">
      <c r="A165" s="4" t="s">
        <v>2611</v>
      </c>
      <c r="B165" s="3" t="s">
        <v>1956</v>
      </c>
      <c r="C165" s="4" t="s">
        <v>924</v>
      </c>
      <c r="D165" s="5" t="s">
        <v>2604</v>
      </c>
      <c r="E165" s="5" t="s">
        <v>4479</v>
      </c>
      <c r="F165" s="6" t="s">
        <v>957</v>
      </c>
      <c r="G165" s="4" t="s">
        <v>557</v>
      </c>
      <c r="H165" s="4" t="s">
        <v>557</v>
      </c>
      <c r="I165" s="4" t="s">
        <v>557</v>
      </c>
      <c r="J165" s="4" t="s">
        <v>2601</v>
      </c>
      <c r="K165" s="7"/>
      <c r="L165" s="8"/>
      <c r="M165" s="8"/>
      <c r="N165" s="8"/>
      <c r="O165" s="4" t="s">
        <v>26</v>
      </c>
      <c r="P165" s="133"/>
      <c r="Q165" s="29"/>
      <c r="R165" s="30"/>
      <c r="S165" s="30"/>
    </row>
    <row r="166" spans="1:19" s="49" customFormat="1" ht="38.25" x14ac:dyDescent="0.25">
      <c r="A166" s="4" t="s">
        <v>2612</v>
      </c>
      <c r="B166" s="3" t="s">
        <v>1956</v>
      </c>
      <c r="C166" s="4" t="s">
        <v>924</v>
      </c>
      <c r="D166" s="5" t="s">
        <v>2604</v>
      </c>
      <c r="E166" s="5" t="s">
        <v>4479</v>
      </c>
      <c r="F166" s="6" t="s">
        <v>957</v>
      </c>
      <c r="G166" s="4" t="s">
        <v>557</v>
      </c>
      <c r="H166" s="4" t="s">
        <v>557</v>
      </c>
      <c r="I166" s="4" t="s">
        <v>557</v>
      </c>
      <c r="J166" s="4" t="s">
        <v>2601</v>
      </c>
      <c r="K166" s="7"/>
      <c r="L166" s="8"/>
      <c r="M166" s="8"/>
      <c r="N166" s="8"/>
      <c r="O166" s="4" t="s">
        <v>26</v>
      </c>
      <c r="P166" s="133"/>
      <c r="Q166" s="29"/>
      <c r="R166" s="30"/>
      <c r="S166" s="30"/>
    </row>
    <row r="167" spans="1:19" s="49" customFormat="1" ht="38.25" x14ac:dyDescent="0.25">
      <c r="A167" s="4" t="s">
        <v>2613</v>
      </c>
      <c r="B167" s="3" t="s">
        <v>1956</v>
      </c>
      <c r="C167" s="4" t="s">
        <v>924</v>
      </c>
      <c r="D167" s="5" t="s">
        <v>2604</v>
      </c>
      <c r="E167" s="5" t="s">
        <v>4479</v>
      </c>
      <c r="F167" s="6" t="s">
        <v>957</v>
      </c>
      <c r="G167" s="4" t="s">
        <v>557</v>
      </c>
      <c r="H167" s="4" t="s">
        <v>557</v>
      </c>
      <c r="I167" s="4" t="s">
        <v>557</v>
      </c>
      <c r="J167" s="4" t="s">
        <v>2601</v>
      </c>
      <c r="K167" s="7"/>
      <c r="L167" s="8"/>
      <c r="M167" s="8"/>
      <c r="N167" s="8"/>
      <c r="O167" s="4" t="s">
        <v>26</v>
      </c>
      <c r="P167" s="133"/>
      <c r="Q167" s="29"/>
      <c r="R167" s="30"/>
      <c r="S167" s="30"/>
    </row>
    <row r="168" spans="1:19" s="49" customFormat="1" ht="38.25" x14ac:dyDescent="0.25">
      <c r="A168" s="4" t="s">
        <v>2614</v>
      </c>
      <c r="B168" s="3" t="s">
        <v>1956</v>
      </c>
      <c r="C168" s="4" t="s">
        <v>924</v>
      </c>
      <c r="D168" s="5" t="s">
        <v>2604</v>
      </c>
      <c r="E168" s="5" t="s">
        <v>4479</v>
      </c>
      <c r="F168" s="6" t="s">
        <v>957</v>
      </c>
      <c r="G168" s="4" t="s">
        <v>557</v>
      </c>
      <c r="H168" s="4" t="s">
        <v>557</v>
      </c>
      <c r="I168" s="4" t="s">
        <v>557</v>
      </c>
      <c r="J168" s="4" t="s">
        <v>2601</v>
      </c>
      <c r="K168" s="7"/>
      <c r="L168" s="8"/>
      <c r="M168" s="8"/>
      <c r="N168" s="8"/>
      <c r="O168" s="4" t="s">
        <v>26</v>
      </c>
      <c r="P168" s="133"/>
      <c r="Q168" s="29"/>
      <c r="R168" s="30"/>
      <c r="S168" s="30"/>
    </row>
    <row r="169" spans="1:19" s="49" customFormat="1" ht="38.25" x14ac:dyDescent="0.25">
      <c r="A169" s="4" t="s">
        <v>2615</v>
      </c>
      <c r="B169" s="3" t="s">
        <v>1956</v>
      </c>
      <c r="C169" s="4" t="s">
        <v>924</v>
      </c>
      <c r="D169" s="5" t="s">
        <v>2604</v>
      </c>
      <c r="E169" s="5" t="s">
        <v>4479</v>
      </c>
      <c r="F169" s="6" t="s">
        <v>957</v>
      </c>
      <c r="G169" s="4" t="s">
        <v>557</v>
      </c>
      <c r="H169" s="4" t="s">
        <v>557</v>
      </c>
      <c r="I169" s="4" t="s">
        <v>557</v>
      </c>
      <c r="J169" s="4" t="s">
        <v>2601</v>
      </c>
      <c r="K169" s="7"/>
      <c r="L169" s="8"/>
      <c r="M169" s="8"/>
      <c r="N169" s="8"/>
      <c r="O169" s="4" t="s">
        <v>26</v>
      </c>
      <c r="P169" s="133"/>
      <c r="Q169" s="31"/>
      <c r="R169" s="31"/>
      <c r="S169" s="31"/>
    </row>
    <row r="170" spans="1:19" s="49" customFormat="1" ht="38.25" x14ac:dyDescent="0.25">
      <c r="A170" s="4" t="s">
        <v>2616</v>
      </c>
      <c r="B170" s="3" t="s">
        <v>1956</v>
      </c>
      <c r="C170" s="4" t="s">
        <v>924</v>
      </c>
      <c r="D170" s="5" t="s">
        <v>2604</v>
      </c>
      <c r="E170" s="5" t="s">
        <v>4479</v>
      </c>
      <c r="F170" s="6" t="s">
        <v>957</v>
      </c>
      <c r="G170" s="4" t="s">
        <v>557</v>
      </c>
      <c r="H170" s="4" t="s">
        <v>557</v>
      </c>
      <c r="I170" s="4" t="s">
        <v>557</v>
      </c>
      <c r="J170" s="4" t="s">
        <v>2601</v>
      </c>
      <c r="K170" s="7"/>
      <c r="L170" s="8"/>
      <c r="M170" s="8"/>
      <c r="N170" s="8"/>
      <c r="O170" s="4" t="s">
        <v>26</v>
      </c>
      <c r="P170" s="133"/>
      <c r="Q170" s="29"/>
      <c r="R170" s="31"/>
      <c r="S170" s="31"/>
    </row>
    <row r="171" spans="1:19" s="49" customFormat="1" ht="38.25" x14ac:dyDescent="0.25">
      <c r="A171" s="4" t="s">
        <v>2617</v>
      </c>
      <c r="B171" s="3" t="s">
        <v>1956</v>
      </c>
      <c r="C171" s="4" t="s">
        <v>924</v>
      </c>
      <c r="D171" s="5" t="s">
        <v>2604</v>
      </c>
      <c r="E171" s="5" t="s">
        <v>4479</v>
      </c>
      <c r="F171" s="6" t="s">
        <v>957</v>
      </c>
      <c r="G171" s="4" t="s">
        <v>557</v>
      </c>
      <c r="H171" s="4" t="s">
        <v>557</v>
      </c>
      <c r="I171" s="4" t="s">
        <v>557</v>
      </c>
      <c r="J171" s="4" t="s">
        <v>2601</v>
      </c>
      <c r="K171" s="7"/>
      <c r="L171" s="8"/>
      <c r="M171" s="8"/>
      <c r="N171" s="8"/>
      <c r="O171" s="4" t="s">
        <v>26</v>
      </c>
      <c r="P171" s="133"/>
      <c r="Q171" s="29"/>
      <c r="R171" s="31"/>
      <c r="S171" s="31"/>
    </row>
    <row r="172" spans="1:19" s="49" customFormat="1" ht="38.25" x14ac:dyDescent="0.25">
      <c r="A172" s="4" t="s">
        <v>2618</v>
      </c>
      <c r="B172" s="3" t="s">
        <v>1956</v>
      </c>
      <c r="C172" s="4" t="s">
        <v>924</v>
      </c>
      <c r="D172" s="5" t="s">
        <v>2604</v>
      </c>
      <c r="E172" s="5" t="s">
        <v>4479</v>
      </c>
      <c r="F172" s="6" t="s">
        <v>957</v>
      </c>
      <c r="G172" s="4" t="s">
        <v>557</v>
      </c>
      <c r="H172" s="4" t="s">
        <v>557</v>
      </c>
      <c r="I172" s="4" t="s">
        <v>557</v>
      </c>
      <c r="J172" s="4" t="s">
        <v>2601</v>
      </c>
      <c r="K172" s="7"/>
      <c r="L172" s="8"/>
      <c r="M172" s="8"/>
      <c r="N172" s="8"/>
      <c r="O172" s="4" t="s">
        <v>26</v>
      </c>
      <c r="P172" s="133" t="s">
        <v>2619</v>
      </c>
      <c r="Q172" s="29"/>
      <c r="R172" s="31"/>
      <c r="S172" s="31"/>
    </row>
    <row r="173" spans="1:19" s="49" customFormat="1" ht="38.25" x14ac:dyDescent="0.25">
      <c r="A173" s="4" t="s">
        <v>2620</v>
      </c>
      <c r="B173" s="3" t="s">
        <v>1956</v>
      </c>
      <c r="C173" s="4" t="s">
        <v>924</v>
      </c>
      <c r="D173" s="5" t="s">
        <v>2604</v>
      </c>
      <c r="E173" s="5" t="s">
        <v>4479</v>
      </c>
      <c r="F173" s="6" t="s">
        <v>957</v>
      </c>
      <c r="G173" s="4" t="s">
        <v>557</v>
      </c>
      <c r="H173" s="4" t="s">
        <v>557</v>
      </c>
      <c r="I173" s="4" t="s">
        <v>557</v>
      </c>
      <c r="J173" s="4" t="s">
        <v>2601</v>
      </c>
      <c r="K173" s="7"/>
      <c r="L173" s="8"/>
      <c r="M173" s="8"/>
      <c r="N173" s="8"/>
      <c r="O173" s="4" t="s">
        <v>26</v>
      </c>
      <c r="P173" s="133"/>
      <c r="Q173" s="29"/>
      <c r="R173" s="31"/>
      <c r="S173" s="31"/>
    </row>
    <row r="174" spans="1:19" s="49" customFormat="1" ht="38.25" x14ac:dyDescent="0.25">
      <c r="A174" s="4" t="s">
        <v>2621</v>
      </c>
      <c r="B174" s="3" t="s">
        <v>1956</v>
      </c>
      <c r="C174" s="4" t="s">
        <v>924</v>
      </c>
      <c r="D174" s="5" t="s">
        <v>2604</v>
      </c>
      <c r="E174" s="5" t="s">
        <v>4479</v>
      </c>
      <c r="F174" s="6" t="s">
        <v>957</v>
      </c>
      <c r="G174" s="4" t="s">
        <v>557</v>
      </c>
      <c r="H174" s="4" t="s">
        <v>557</v>
      </c>
      <c r="I174" s="4" t="s">
        <v>557</v>
      </c>
      <c r="J174" s="4" t="s">
        <v>2601</v>
      </c>
      <c r="K174" s="7"/>
      <c r="L174" s="8"/>
      <c r="M174" s="8"/>
      <c r="N174" s="8"/>
      <c r="O174" s="4" t="s">
        <v>26</v>
      </c>
      <c r="P174" s="133"/>
      <c r="Q174" s="29"/>
      <c r="R174" s="31"/>
      <c r="S174" s="31"/>
    </row>
    <row r="175" spans="1:19" s="49" customFormat="1" ht="38.25" x14ac:dyDescent="0.25">
      <c r="A175" s="4" t="s">
        <v>2622</v>
      </c>
      <c r="B175" s="3" t="s">
        <v>1956</v>
      </c>
      <c r="C175" s="4" t="s">
        <v>924</v>
      </c>
      <c r="D175" s="5" t="s">
        <v>2604</v>
      </c>
      <c r="E175" s="5" t="s">
        <v>4479</v>
      </c>
      <c r="F175" s="6" t="s">
        <v>957</v>
      </c>
      <c r="G175" s="4" t="s">
        <v>557</v>
      </c>
      <c r="H175" s="4" t="s">
        <v>557</v>
      </c>
      <c r="I175" s="4" t="s">
        <v>557</v>
      </c>
      <c r="J175" s="4" t="s">
        <v>2601</v>
      </c>
      <c r="K175" s="7"/>
      <c r="L175" s="8"/>
      <c r="M175" s="8"/>
      <c r="N175" s="8"/>
      <c r="O175" s="4" t="s">
        <v>26</v>
      </c>
      <c r="P175" s="133"/>
      <c r="Q175" s="29"/>
      <c r="R175" s="31"/>
      <c r="S175" s="31"/>
    </row>
    <row r="176" spans="1:19" s="49" customFormat="1" ht="38.25" x14ac:dyDescent="0.25">
      <c r="A176" s="4" t="s">
        <v>2623</v>
      </c>
      <c r="B176" s="3" t="s">
        <v>1956</v>
      </c>
      <c r="C176" s="4" t="s">
        <v>924</v>
      </c>
      <c r="D176" s="5" t="s">
        <v>2604</v>
      </c>
      <c r="E176" s="5" t="s">
        <v>4479</v>
      </c>
      <c r="F176" s="6" t="s">
        <v>957</v>
      </c>
      <c r="G176" s="4" t="s">
        <v>557</v>
      </c>
      <c r="H176" s="4" t="s">
        <v>557</v>
      </c>
      <c r="I176" s="4" t="s">
        <v>557</v>
      </c>
      <c r="J176" s="4" t="s">
        <v>2601</v>
      </c>
      <c r="K176" s="7"/>
      <c r="L176" s="8"/>
      <c r="M176" s="8"/>
      <c r="N176" s="8"/>
      <c r="O176" s="4" t="s">
        <v>26</v>
      </c>
      <c r="P176" s="133"/>
      <c r="Q176" s="29"/>
      <c r="R176" s="30"/>
      <c r="S176" s="30"/>
    </row>
    <row r="177" spans="1:19" s="49" customFormat="1" ht="38.25" x14ac:dyDescent="0.25">
      <c r="A177" s="4" t="s">
        <v>2624</v>
      </c>
      <c r="B177" s="3" t="s">
        <v>1956</v>
      </c>
      <c r="C177" s="4" t="s">
        <v>924</v>
      </c>
      <c r="D177" s="5" t="s">
        <v>2604</v>
      </c>
      <c r="E177" s="5" t="s">
        <v>4479</v>
      </c>
      <c r="F177" s="6" t="s">
        <v>957</v>
      </c>
      <c r="G177" s="4" t="s">
        <v>557</v>
      </c>
      <c r="H177" s="4" t="s">
        <v>557</v>
      </c>
      <c r="I177" s="4" t="s">
        <v>557</v>
      </c>
      <c r="J177" s="4" t="s">
        <v>2601</v>
      </c>
      <c r="K177" s="7"/>
      <c r="L177" s="8"/>
      <c r="M177" s="8"/>
      <c r="N177" s="8"/>
      <c r="O177" s="4" t="s">
        <v>26</v>
      </c>
      <c r="P177" s="133"/>
      <c r="Q177" s="29"/>
      <c r="R177" s="30"/>
      <c r="S177" s="30"/>
    </row>
    <row r="178" spans="1:19" s="49" customFormat="1" ht="38.25" x14ac:dyDescent="0.25">
      <c r="A178" s="4" t="s">
        <v>2625</v>
      </c>
      <c r="B178" s="3" t="s">
        <v>1956</v>
      </c>
      <c r="C178" s="4" t="s">
        <v>924</v>
      </c>
      <c r="D178" s="5" t="s">
        <v>2626</v>
      </c>
      <c r="E178" s="5" t="s">
        <v>4480</v>
      </c>
      <c r="F178" s="6" t="s">
        <v>957</v>
      </c>
      <c r="G178" s="4" t="s">
        <v>557</v>
      </c>
      <c r="H178" s="4" t="s">
        <v>557</v>
      </c>
      <c r="I178" s="4" t="s">
        <v>557</v>
      </c>
      <c r="J178" s="4" t="s">
        <v>2601</v>
      </c>
      <c r="K178" s="7">
        <v>44048</v>
      </c>
      <c r="L178" s="8">
        <v>3385.87</v>
      </c>
      <c r="M178" s="8">
        <v>0</v>
      </c>
      <c r="N178" s="8">
        <v>3385.87</v>
      </c>
      <c r="O178" s="4" t="s">
        <v>33</v>
      </c>
      <c r="P178" s="133"/>
      <c r="Q178" s="29"/>
      <c r="R178" s="30"/>
      <c r="S178" s="30"/>
    </row>
    <row r="179" spans="1:19" s="49" customFormat="1" ht="25.5" x14ac:dyDescent="0.25">
      <c r="A179" s="200" t="s">
        <v>2627</v>
      </c>
      <c r="B179" s="199" t="s">
        <v>1314</v>
      </c>
      <c r="C179" s="200" t="s">
        <v>282</v>
      </c>
      <c r="D179" s="201" t="s">
        <v>2628</v>
      </c>
      <c r="E179" s="201" t="s">
        <v>4481</v>
      </c>
      <c r="F179" s="198" t="s">
        <v>139</v>
      </c>
      <c r="G179" s="200" t="s">
        <v>114</v>
      </c>
      <c r="H179" s="200" t="s">
        <v>2629</v>
      </c>
      <c r="I179" s="200" t="s">
        <v>2630</v>
      </c>
      <c r="J179" s="4" t="s">
        <v>40</v>
      </c>
      <c r="K179" s="7"/>
      <c r="L179" s="8"/>
      <c r="M179" s="8"/>
      <c r="N179" s="8"/>
      <c r="O179" s="200" t="s">
        <v>26</v>
      </c>
      <c r="P179" s="133"/>
      <c r="Q179" s="29"/>
      <c r="R179" s="30"/>
      <c r="S179" s="30"/>
    </row>
    <row r="180" spans="1:19" s="49" customFormat="1" ht="38.25" x14ac:dyDescent="0.25">
      <c r="A180" s="200" t="s">
        <v>2631</v>
      </c>
      <c r="B180" s="199" t="s">
        <v>1314</v>
      </c>
      <c r="C180" s="200" t="s">
        <v>282</v>
      </c>
      <c r="D180" s="201" t="s">
        <v>2632</v>
      </c>
      <c r="E180" s="201" t="s">
        <v>4482</v>
      </c>
      <c r="F180" s="198" t="s">
        <v>139</v>
      </c>
      <c r="G180" s="200" t="s">
        <v>114</v>
      </c>
      <c r="H180" s="200" t="s">
        <v>557</v>
      </c>
      <c r="I180" s="200" t="s">
        <v>557</v>
      </c>
      <c r="J180" s="4" t="s">
        <v>40</v>
      </c>
      <c r="K180" s="7"/>
      <c r="L180" s="8"/>
      <c r="M180" s="8"/>
      <c r="N180" s="8"/>
      <c r="O180" s="200" t="s">
        <v>26</v>
      </c>
      <c r="P180" s="133" t="s">
        <v>587</v>
      </c>
      <c r="Q180" s="29"/>
      <c r="R180" s="31"/>
      <c r="S180" s="31"/>
    </row>
    <row r="181" spans="1:19" s="49" customFormat="1" ht="25.5" x14ac:dyDescent="0.25">
      <c r="A181" s="200" t="s">
        <v>2633</v>
      </c>
      <c r="B181" s="199" t="s">
        <v>1314</v>
      </c>
      <c r="C181" s="200" t="s">
        <v>282</v>
      </c>
      <c r="D181" s="201" t="s">
        <v>3570</v>
      </c>
      <c r="E181" s="201" t="s">
        <v>4423</v>
      </c>
      <c r="F181" s="198" t="s">
        <v>139</v>
      </c>
      <c r="G181" s="200" t="s">
        <v>2634</v>
      </c>
      <c r="H181" s="200" t="s">
        <v>39</v>
      </c>
      <c r="I181" s="200" t="s">
        <v>39</v>
      </c>
      <c r="J181" s="4" t="s">
        <v>40</v>
      </c>
      <c r="K181" s="7"/>
      <c r="L181" s="8"/>
      <c r="M181" s="8"/>
      <c r="N181" s="8"/>
      <c r="O181" s="200" t="s">
        <v>26</v>
      </c>
      <c r="P181" s="133"/>
      <c r="Q181" s="29"/>
      <c r="R181" s="30"/>
      <c r="S181" s="30"/>
    </row>
    <row r="182" spans="1:19" s="49" customFormat="1" ht="63.75" x14ac:dyDescent="0.25">
      <c r="A182" s="200" t="s">
        <v>2635</v>
      </c>
      <c r="B182" s="199" t="s">
        <v>1314</v>
      </c>
      <c r="C182" s="200" t="s">
        <v>282</v>
      </c>
      <c r="D182" s="201" t="s">
        <v>2636</v>
      </c>
      <c r="E182" s="201" t="s">
        <v>4483</v>
      </c>
      <c r="F182" s="198" t="s">
        <v>139</v>
      </c>
      <c r="G182" s="200" t="s">
        <v>557</v>
      </c>
      <c r="H182" s="200" t="s">
        <v>557</v>
      </c>
      <c r="I182" s="200" t="s">
        <v>557</v>
      </c>
      <c r="J182" s="4" t="s">
        <v>40</v>
      </c>
      <c r="K182" s="7"/>
      <c r="L182" s="8"/>
      <c r="M182" s="8"/>
      <c r="N182" s="8"/>
      <c r="O182" s="200" t="s">
        <v>26</v>
      </c>
      <c r="P182" s="133"/>
      <c r="Q182" s="29"/>
      <c r="R182" s="30"/>
      <c r="S182" s="30"/>
    </row>
    <row r="183" spans="1:19" s="49" customFormat="1" ht="25.5" x14ac:dyDescent="0.25">
      <c r="A183" s="200" t="s">
        <v>2637</v>
      </c>
      <c r="B183" s="199" t="s">
        <v>1314</v>
      </c>
      <c r="C183" s="200" t="s">
        <v>282</v>
      </c>
      <c r="D183" s="201" t="s">
        <v>2638</v>
      </c>
      <c r="E183" s="201" t="s">
        <v>3928</v>
      </c>
      <c r="F183" s="198" t="s">
        <v>139</v>
      </c>
      <c r="G183" s="200" t="s">
        <v>557</v>
      </c>
      <c r="H183" s="200" t="s">
        <v>557</v>
      </c>
      <c r="I183" s="200" t="s">
        <v>557</v>
      </c>
      <c r="J183" s="4" t="s">
        <v>40</v>
      </c>
      <c r="K183" s="7"/>
      <c r="L183" s="8"/>
      <c r="M183" s="8"/>
      <c r="N183" s="8"/>
      <c r="O183" s="200" t="s">
        <v>26</v>
      </c>
      <c r="P183" s="133"/>
      <c r="Q183" s="29"/>
      <c r="R183" s="30"/>
      <c r="S183" s="30"/>
    </row>
    <row r="184" spans="1:19" s="49" customFormat="1" ht="25.5" x14ac:dyDescent="0.25">
      <c r="A184" s="4" t="s">
        <v>2639</v>
      </c>
      <c r="B184" s="3" t="s">
        <v>1323</v>
      </c>
      <c r="C184" s="4" t="s">
        <v>3214</v>
      </c>
      <c r="D184" s="5" t="s">
        <v>2640</v>
      </c>
      <c r="E184" s="5" t="s">
        <v>4414</v>
      </c>
      <c r="F184" s="6" t="s">
        <v>21</v>
      </c>
      <c r="G184" s="4" t="s">
        <v>557</v>
      </c>
      <c r="H184" s="4" t="s">
        <v>557</v>
      </c>
      <c r="I184" s="4" t="s">
        <v>557</v>
      </c>
      <c r="J184" s="4" t="s">
        <v>40</v>
      </c>
      <c r="K184" s="7"/>
      <c r="L184" s="8"/>
      <c r="M184" s="8"/>
      <c r="N184" s="8"/>
      <c r="O184" s="4" t="s">
        <v>26</v>
      </c>
      <c r="P184" s="133"/>
      <c r="Q184" s="22"/>
      <c r="R184" s="30"/>
      <c r="S184" s="30"/>
    </row>
    <row r="185" spans="1:19" s="49" customFormat="1" ht="25.5" x14ac:dyDescent="0.25">
      <c r="A185" s="4" t="s">
        <v>2641</v>
      </c>
      <c r="B185" s="3" t="s">
        <v>1343</v>
      </c>
      <c r="C185" s="4" t="s">
        <v>3324</v>
      </c>
      <c r="D185" s="5" t="s">
        <v>2642</v>
      </c>
      <c r="E185" s="5" t="s">
        <v>3988</v>
      </c>
      <c r="F185" s="6" t="s">
        <v>21</v>
      </c>
      <c r="G185" s="4" t="s">
        <v>557</v>
      </c>
      <c r="H185" s="4" t="s">
        <v>557</v>
      </c>
      <c r="I185" s="4" t="s">
        <v>557</v>
      </c>
      <c r="J185" s="4" t="s">
        <v>40</v>
      </c>
      <c r="K185" s="7"/>
      <c r="L185" s="8"/>
      <c r="M185" s="8"/>
      <c r="N185" s="8"/>
      <c r="O185" s="4" t="s">
        <v>26</v>
      </c>
      <c r="P185" s="133"/>
      <c r="Q185" s="29"/>
      <c r="R185" s="30"/>
      <c r="S185" s="30"/>
    </row>
    <row r="186" spans="1:19" s="49" customFormat="1" ht="38.25" x14ac:dyDescent="0.25">
      <c r="A186" s="200" t="s">
        <v>2643</v>
      </c>
      <c r="B186" s="199" t="s">
        <v>1285</v>
      </c>
      <c r="C186" s="200" t="s">
        <v>180</v>
      </c>
      <c r="D186" s="201" t="s">
        <v>955</v>
      </c>
      <c r="E186" s="201" t="s">
        <v>4413</v>
      </c>
      <c r="F186" s="198" t="s">
        <v>21</v>
      </c>
      <c r="G186" s="200" t="s">
        <v>557</v>
      </c>
      <c r="H186" s="200" t="s">
        <v>557</v>
      </c>
      <c r="I186" s="200" t="s">
        <v>557</v>
      </c>
      <c r="J186" s="200" t="s">
        <v>40</v>
      </c>
      <c r="K186" s="206"/>
      <c r="L186" s="223"/>
      <c r="M186" s="223"/>
      <c r="N186" s="223"/>
      <c r="O186" s="200" t="s">
        <v>26</v>
      </c>
      <c r="P186" s="133"/>
      <c r="Q186" s="22"/>
      <c r="R186" s="30"/>
      <c r="S186" s="30"/>
    </row>
    <row r="187" spans="1:19" s="49" customFormat="1" ht="25.5" x14ac:dyDescent="0.25">
      <c r="A187" s="200" t="s">
        <v>2644</v>
      </c>
      <c r="B187" s="199" t="s">
        <v>3696</v>
      </c>
      <c r="C187" s="200" t="s">
        <v>27</v>
      </c>
      <c r="D187" s="201" t="s">
        <v>2466</v>
      </c>
      <c r="E187" s="201" t="s">
        <v>4413</v>
      </c>
      <c r="F187" s="198" t="s">
        <v>21</v>
      </c>
      <c r="G187" s="200" t="s">
        <v>557</v>
      </c>
      <c r="H187" s="200" t="s">
        <v>557</v>
      </c>
      <c r="I187" s="200" t="s">
        <v>557</v>
      </c>
      <c r="J187" s="4" t="s">
        <v>40</v>
      </c>
      <c r="K187" s="7"/>
      <c r="L187" s="8"/>
      <c r="M187" s="8"/>
      <c r="N187" s="8"/>
      <c r="O187" s="200" t="s">
        <v>26</v>
      </c>
      <c r="P187" s="133"/>
      <c r="Q187" s="29"/>
      <c r="R187" s="30"/>
      <c r="S187" s="30"/>
    </row>
    <row r="188" spans="1:19" s="49" customFormat="1" ht="25.5" x14ac:dyDescent="0.25">
      <c r="A188" s="4" t="s">
        <v>2645</v>
      </c>
      <c r="B188" s="3" t="s">
        <v>1300</v>
      </c>
      <c r="C188" s="4" t="s">
        <v>72</v>
      </c>
      <c r="D188" s="5" t="s">
        <v>2466</v>
      </c>
      <c r="E188" s="201" t="s">
        <v>4413</v>
      </c>
      <c r="F188" s="6" t="s">
        <v>21</v>
      </c>
      <c r="G188" s="4" t="s">
        <v>557</v>
      </c>
      <c r="H188" s="4" t="s">
        <v>557</v>
      </c>
      <c r="I188" s="4" t="s">
        <v>557</v>
      </c>
      <c r="J188" s="4" t="s">
        <v>40</v>
      </c>
      <c r="K188" s="7"/>
      <c r="L188" s="8"/>
      <c r="M188" s="8"/>
      <c r="N188" s="8"/>
      <c r="O188" s="4" t="s">
        <v>26</v>
      </c>
      <c r="P188" s="133"/>
      <c r="Q188" s="29"/>
      <c r="R188" s="30"/>
      <c r="S188" s="30"/>
    </row>
    <row r="189" spans="1:19" s="49" customFormat="1" ht="25.5" x14ac:dyDescent="0.25">
      <c r="A189" s="4" t="s">
        <v>2646</v>
      </c>
      <c r="B189" s="3" t="s">
        <v>1323</v>
      </c>
      <c r="C189" s="4" t="s">
        <v>3214</v>
      </c>
      <c r="D189" s="5" t="s">
        <v>2647</v>
      </c>
      <c r="E189" s="201" t="s">
        <v>4413</v>
      </c>
      <c r="F189" s="6" t="s">
        <v>21</v>
      </c>
      <c r="G189" s="4" t="s">
        <v>557</v>
      </c>
      <c r="H189" s="4" t="s">
        <v>557</v>
      </c>
      <c r="I189" s="4" t="s">
        <v>557</v>
      </c>
      <c r="J189" s="4" t="s">
        <v>40</v>
      </c>
      <c r="K189" s="7"/>
      <c r="L189" s="8"/>
      <c r="M189" s="8"/>
      <c r="N189" s="8"/>
      <c r="O189" s="4" t="s">
        <v>26</v>
      </c>
      <c r="P189" s="133"/>
      <c r="Q189" s="22"/>
      <c r="R189" s="30"/>
      <c r="S189" s="30"/>
    </row>
    <row r="190" spans="1:19" s="49" customFormat="1" ht="25.5" x14ac:dyDescent="0.25">
      <c r="A190" s="4" t="s">
        <v>2648</v>
      </c>
      <c r="B190" s="3" t="s">
        <v>1323</v>
      </c>
      <c r="C190" s="4" t="s">
        <v>3214</v>
      </c>
      <c r="D190" s="5" t="s">
        <v>2649</v>
      </c>
      <c r="E190" s="5" t="s">
        <v>4425</v>
      </c>
      <c r="F190" s="6" t="s">
        <v>21</v>
      </c>
      <c r="G190" s="4" t="s">
        <v>557</v>
      </c>
      <c r="H190" s="4" t="s">
        <v>557</v>
      </c>
      <c r="I190" s="4" t="s">
        <v>557</v>
      </c>
      <c r="J190" s="4" t="s">
        <v>40</v>
      </c>
      <c r="K190" s="7"/>
      <c r="L190" s="8"/>
      <c r="M190" s="8"/>
      <c r="N190" s="8"/>
      <c r="O190" s="4" t="s">
        <v>26</v>
      </c>
      <c r="P190" s="133"/>
      <c r="Q190" s="22"/>
      <c r="R190" s="31"/>
      <c r="S190" s="31"/>
    </row>
    <row r="191" spans="1:19" s="49" customFormat="1" ht="25.5" x14ac:dyDescent="0.25">
      <c r="A191" s="4" t="s">
        <v>2650</v>
      </c>
      <c r="B191" s="3" t="s">
        <v>1323</v>
      </c>
      <c r="C191" s="4" t="s">
        <v>3214</v>
      </c>
      <c r="D191" s="5" t="s">
        <v>2651</v>
      </c>
      <c r="E191" s="5" t="s">
        <v>4425</v>
      </c>
      <c r="F191" s="6" t="s">
        <v>21</v>
      </c>
      <c r="G191" s="4" t="s">
        <v>557</v>
      </c>
      <c r="H191" s="4" t="s">
        <v>557</v>
      </c>
      <c r="I191" s="4" t="s">
        <v>557</v>
      </c>
      <c r="J191" s="4" t="s">
        <v>40</v>
      </c>
      <c r="K191" s="7"/>
      <c r="L191" s="8"/>
      <c r="M191" s="8"/>
      <c r="N191" s="8"/>
      <c r="O191" s="4" t="s">
        <v>26</v>
      </c>
      <c r="P191" s="133"/>
      <c r="Q191" s="22"/>
      <c r="R191" s="30"/>
      <c r="S191" s="30"/>
    </row>
    <row r="192" spans="1:19" s="49" customFormat="1" ht="25.5" x14ac:dyDescent="0.25">
      <c r="A192" s="4" t="s">
        <v>2652</v>
      </c>
      <c r="B192" s="3" t="s">
        <v>1323</v>
      </c>
      <c r="C192" s="4" t="s">
        <v>3214</v>
      </c>
      <c r="D192" s="5" t="s">
        <v>2653</v>
      </c>
      <c r="E192" s="5" t="s">
        <v>2653</v>
      </c>
      <c r="F192" s="6" t="s">
        <v>21</v>
      </c>
      <c r="G192" s="4" t="s">
        <v>557</v>
      </c>
      <c r="H192" s="4" t="s">
        <v>557</v>
      </c>
      <c r="I192" s="4" t="s">
        <v>557</v>
      </c>
      <c r="J192" s="4" t="s">
        <v>40</v>
      </c>
      <c r="K192" s="7"/>
      <c r="L192" s="8"/>
      <c r="M192" s="8"/>
      <c r="N192" s="8"/>
      <c r="O192" s="4" t="s">
        <v>26</v>
      </c>
      <c r="P192" s="133"/>
      <c r="Q192" s="22"/>
      <c r="R192" s="31"/>
      <c r="S192" s="31"/>
    </row>
    <row r="193" spans="1:19" s="49" customFormat="1" ht="25.5" x14ac:dyDescent="0.25">
      <c r="A193" s="4" t="s">
        <v>2654</v>
      </c>
      <c r="B193" s="3" t="s">
        <v>1323</v>
      </c>
      <c r="C193" s="4" t="s">
        <v>3214</v>
      </c>
      <c r="D193" s="5" t="s">
        <v>2655</v>
      </c>
      <c r="E193" s="5" t="s">
        <v>4484</v>
      </c>
      <c r="F193" s="6" t="s">
        <v>21</v>
      </c>
      <c r="G193" s="4" t="s">
        <v>557</v>
      </c>
      <c r="H193" s="4" t="s">
        <v>557</v>
      </c>
      <c r="I193" s="4" t="s">
        <v>557</v>
      </c>
      <c r="J193" s="4" t="s">
        <v>40</v>
      </c>
      <c r="K193" s="7"/>
      <c r="L193" s="8"/>
      <c r="M193" s="8"/>
      <c r="N193" s="8"/>
      <c r="O193" s="4" t="s">
        <v>2656</v>
      </c>
      <c r="P193" s="133"/>
      <c r="Q193" s="22"/>
      <c r="R193" s="31"/>
      <c r="S193" s="31"/>
    </row>
    <row r="194" spans="1:19" s="49" customFormat="1" ht="25.5" x14ac:dyDescent="0.25">
      <c r="A194" s="4" t="s">
        <v>2657</v>
      </c>
      <c r="B194" s="3" t="s">
        <v>1323</v>
      </c>
      <c r="C194" s="4" t="s">
        <v>3214</v>
      </c>
      <c r="D194" s="5" t="s">
        <v>2658</v>
      </c>
      <c r="E194" s="5" t="s">
        <v>4485</v>
      </c>
      <c r="F194" s="6" t="s">
        <v>21</v>
      </c>
      <c r="G194" s="4" t="s">
        <v>557</v>
      </c>
      <c r="H194" s="4" t="s">
        <v>557</v>
      </c>
      <c r="I194" s="4" t="s">
        <v>557</v>
      </c>
      <c r="J194" s="4" t="s">
        <v>40</v>
      </c>
      <c r="K194" s="7"/>
      <c r="L194" s="8"/>
      <c r="M194" s="8"/>
      <c r="N194" s="8"/>
      <c r="O194" s="4" t="s">
        <v>1298</v>
      </c>
      <c r="P194" s="133"/>
      <c r="Q194" s="22"/>
      <c r="R194" s="30"/>
      <c r="S194" s="31"/>
    </row>
    <row r="195" spans="1:19" s="49" customFormat="1" ht="25.5" x14ac:dyDescent="0.25">
      <c r="A195" s="4" t="s">
        <v>2659</v>
      </c>
      <c r="B195" s="3" t="s">
        <v>1323</v>
      </c>
      <c r="C195" s="4" t="s">
        <v>3214</v>
      </c>
      <c r="D195" s="5" t="s">
        <v>2660</v>
      </c>
      <c r="E195" s="5" t="s">
        <v>4581</v>
      </c>
      <c r="F195" s="6" t="s">
        <v>21</v>
      </c>
      <c r="G195" s="4" t="s">
        <v>557</v>
      </c>
      <c r="H195" s="4" t="s">
        <v>557</v>
      </c>
      <c r="I195" s="4" t="s">
        <v>557</v>
      </c>
      <c r="J195" s="4" t="s">
        <v>40</v>
      </c>
      <c r="K195" s="7"/>
      <c r="L195" s="8"/>
      <c r="M195" s="8"/>
      <c r="N195" s="8"/>
      <c r="O195" s="4" t="s">
        <v>26</v>
      </c>
      <c r="P195" s="133"/>
      <c r="Q195" s="22"/>
      <c r="R195" s="31"/>
      <c r="S195" s="31"/>
    </row>
    <row r="196" spans="1:19" s="49" customFormat="1" ht="25.5" x14ac:dyDescent="0.25">
      <c r="A196" s="4" t="s">
        <v>2661</v>
      </c>
      <c r="B196" s="3" t="s">
        <v>1323</v>
      </c>
      <c r="C196" s="4" t="s">
        <v>3214</v>
      </c>
      <c r="D196" s="5" t="s">
        <v>2662</v>
      </c>
      <c r="E196" s="5" t="s">
        <v>4486</v>
      </c>
      <c r="F196" s="6" t="s">
        <v>21</v>
      </c>
      <c r="G196" s="4" t="s">
        <v>557</v>
      </c>
      <c r="H196" s="4" t="s">
        <v>557</v>
      </c>
      <c r="I196" s="4" t="s">
        <v>557</v>
      </c>
      <c r="J196" s="4" t="s">
        <v>40</v>
      </c>
      <c r="K196" s="7"/>
      <c r="L196" s="8"/>
      <c r="M196" s="8"/>
      <c r="N196" s="8"/>
      <c r="O196" s="4" t="s">
        <v>26</v>
      </c>
      <c r="P196" s="133"/>
      <c r="Q196" s="22"/>
      <c r="R196" s="30"/>
      <c r="S196" s="30"/>
    </row>
    <row r="197" spans="1:19" s="49" customFormat="1" ht="25.5" x14ac:dyDescent="0.25">
      <c r="A197" s="4" t="s">
        <v>2663</v>
      </c>
      <c r="B197" s="3" t="s">
        <v>1323</v>
      </c>
      <c r="C197" s="4" t="s">
        <v>3214</v>
      </c>
      <c r="D197" s="5" t="s">
        <v>2664</v>
      </c>
      <c r="E197" s="5" t="s">
        <v>4487</v>
      </c>
      <c r="F197" s="6" t="s">
        <v>21</v>
      </c>
      <c r="G197" s="4" t="s">
        <v>557</v>
      </c>
      <c r="H197" s="4" t="s">
        <v>557</v>
      </c>
      <c r="I197" s="4" t="s">
        <v>557</v>
      </c>
      <c r="J197" s="4" t="s">
        <v>40</v>
      </c>
      <c r="K197" s="7"/>
      <c r="L197" s="8"/>
      <c r="M197" s="8"/>
      <c r="N197" s="8"/>
      <c r="O197" s="4" t="s">
        <v>26</v>
      </c>
      <c r="P197" s="133"/>
      <c r="Q197" s="22"/>
      <c r="R197" s="31"/>
      <c r="S197" s="31"/>
    </row>
    <row r="198" spans="1:19" s="49" customFormat="1" ht="38.25" x14ac:dyDescent="0.25">
      <c r="A198" s="4" t="s">
        <v>2665</v>
      </c>
      <c r="B198" s="3" t="s">
        <v>2153</v>
      </c>
      <c r="C198" s="4" t="s">
        <v>3347</v>
      </c>
      <c r="D198" s="5" t="s">
        <v>2666</v>
      </c>
      <c r="E198" s="5" t="s">
        <v>4414</v>
      </c>
      <c r="F198" s="6" t="s">
        <v>957</v>
      </c>
      <c r="G198" s="4" t="s">
        <v>557</v>
      </c>
      <c r="H198" s="4" t="s">
        <v>557</v>
      </c>
      <c r="I198" s="4" t="s">
        <v>557</v>
      </c>
      <c r="J198" s="4" t="s">
        <v>40</v>
      </c>
      <c r="K198" s="7"/>
      <c r="L198" s="8"/>
      <c r="M198" s="8"/>
      <c r="N198" s="8"/>
      <c r="O198" s="4" t="s">
        <v>26</v>
      </c>
      <c r="P198" s="133"/>
      <c r="Q198" s="29"/>
      <c r="R198" s="31"/>
      <c r="S198" s="31"/>
    </row>
    <row r="199" spans="1:19" s="49" customFormat="1" ht="25.5" x14ac:dyDescent="0.25">
      <c r="A199" s="200" t="s">
        <v>2667</v>
      </c>
      <c r="B199" s="199" t="s">
        <v>3354</v>
      </c>
      <c r="C199" s="200" t="s">
        <v>79</v>
      </c>
      <c r="D199" s="201" t="s">
        <v>2668</v>
      </c>
      <c r="E199" s="201" t="s">
        <v>4010</v>
      </c>
      <c r="F199" s="198" t="s">
        <v>21</v>
      </c>
      <c r="G199" s="200" t="s">
        <v>557</v>
      </c>
      <c r="H199" s="200" t="s">
        <v>557</v>
      </c>
      <c r="I199" s="200" t="s">
        <v>557</v>
      </c>
      <c r="J199" s="66" t="s">
        <v>40</v>
      </c>
      <c r="K199" s="7"/>
      <c r="L199" s="8"/>
      <c r="M199" s="8"/>
      <c r="N199" s="208"/>
      <c r="O199" s="200" t="s">
        <v>26</v>
      </c>
      <c r="P199" s="133" t="s">
        <v>2669</v>
      </c>
      <c r="Q199" s="29"/>
      <c r="R199" s="30"/>
      <c r="S199" s="30"/>
    </row>
    <row r="200" spans="1:19" s="49" customFormat="1" ht="38.25" x14ac:dyDescent="0.25">
      <c r="A200" s="2" t="s">
        <v>2670</v>
      </c>
      <c r="B200" s="56" t="s">
        <v>2153</v>
      </c>
      <c r="C200" s="4" t="s">
        <v>3347</v>
      </c>
      <c r="D200" s="179" t="s">
        <v>2671</v>
      </c>
      <c r="E200" s="179" t="s">
        <v>4009</v>
      </c>
      <c r="F200" s="10" t="s">
        <v>957</v>
      </c>
      <c r="G200" s="2" t="s">
        <v>557</v>
      </c>
      <c r="H200" s="2" t="s">
        <v>557</v>
      </c>
      <c r="I200" s="2" t="s">
        <v>557</v>
      </c>
      <c r="J200" s="4" t="s">
        <v>40</v>
      </c>
      <c r="K200" s="7"/>
      <c r="L200" s="8"/>
      <c r="M200" s="8"/>
      <c r="N200" s="8"/>
      <c r="O200" s="2" t="s">
        <v>26</v>
      </c>
      <c r="P200" s="133" t="s">
        <v>2672</v>
      </c>
      <c r="Q200" s="29"/>
      <c r="R200" s="30"/>
      <c r="S200" s="30"/>
    </row>
    <row r="201" spans="1:19" s="49" customFormat="1" ht="25.5" x14ac:dyDescent="0.25">
      <c r="A201" s="200" t="s">
        <v>2673</v>
      </c>
      <c r="B201" s="199" t="s">
        <v>2068</v>
      </c>
      <c r="C201" s="200" t="s">
        <v>3404</v>
      </c>
      <c r="D201" s="201" t="s">
        <v>2392</v>
      </c>
      <c r="E201" s="201" t="s">
        <v>4419</v>
      </c>
      <c r="F201" s="198" t="s">
        <v>21</v>
      </c>
      <c r="G201" s="200" t="s">
        <v>39</v>
      </c>
      <c r="H201" s="200" t="s">
        <v>39</v>
      </c>
      <c r="I201" s="200" t="s">
        <v>39</v>
      </c>
      <c r="J201" s="4">
        <v>9398</v>
      </c>
      <c r="K201" s="7">
        <v>44142</v>
      </c>
      <c r="L201" s="8">
        <v>0</v>
      </c>
      <c r="M201" s="8">
        <v>3730</v>
      </c>
      <c r="N201" s="8" t="s">
        <v>33</v>
      </c>
      <c r="O201" s="200" t="s">
        <v>33</v>
      </c>
      <c r="P201" s="133"/>
      <c r="Q201" s="31"/>
      <c r="R201" s="31"/>
      <c r="S201" s="31"/>
    </row>
    <row r="202" spans="1:19" s="49" customFormat="1" ht="51" x14ac:dyDescent="0.25">
      <c r="A202" s="4" t="s">
        <v>2674</v>
      </c>
      <c r="B202" s="3" t="s">
        <v>1343</v>
      </c>
      <c r="C202" s="4" t="s">
        <v>3324</v>
      </c>
      <c r="D202" s="5" t="s">
        <v>2675</v>
      </c>
      <c r="E202" s="5" t="s">
        <v>4488</v>
      </c>
      <c r="F202" s="6" t="s">
        <v>21</v>
      </c>
      <c r="G202" s="4" t="s">
        <v>39</v>
      </c>
      <c r="H202" s="4" t="s">
        <v>39</v>
      </c>
      <c r="I202" s="4" t="s">
        <v>39</v>
      </c>
      <c r="J202" s="4" t="s">
        <v>40</v>
      </c>
      <c r="K202" s="7">
        <v>42618</v>
      </c>
      <c r="L202" s="8">
        <v>725.35</v>
      </c>
      <c r="M202" s="8">
        <v>724.35</v>
      </c>
      <c r="N202" s="8">
        <v>1</v>
      </c>
      <c r="O202" s="4" t="s">
        <v>26</v>
      </c>
      <c r="P202" s="133" t="s">
        <v>2676</v>
      </c>
      <c r="Q202" s="31"/>
      <c r="R202" s="31"/>
      <c r="S202" s="31"/>
    </row>
    <row r="203" spans="1:19" s="49" customFormat="1" ht="25.5" x14ac:dyDescent="0.25">
      <c r="A203" s="4" t="s">
        <v>2677</v>
      </c>
      <c r="B203" s="3" t="s">
        <v>2068</v>
      </c>
      <c r="C203" s="4" t="s">
        <v>3404</v>
      </c>
      <c r="D203" s="5" t="s">
        <v>2678</v>
      </c>
      <c r="E203" s="5" t="s">
        <v>4428</v>
      </c>
      <c r="F203" s="6" t="s">
        <v>21</v>
      </c>
      <c r="G203" s="4" t="s">
        <v>39</v>
      </c>
      <c r="H203" s="4" t="s">
        <v>39</v>
      </c>
      <c r="I203" s="4" t="s">
        <v>39</v>
      </c>
      <c r="J203" s="4" t="s">
        <v>40</v>
      </c>
      <c r="K203" s="7">
        <v>38541</v>
      </c>
      <c r="L203" s="8">
        <v>2760</v>
      </c>
      <c r="M203" s="8">
        <v>2759</v>
      </c>
      <c r="N203" s="8">
        <v>1</v>
      </c>
      <c r="O203" s="4" t="s">
        <v>26</v>
      </c>
      <c r="P203" s="133"/>
      <c r="Q203" s="31"/>
      <c r="R203" s="31"/>
      <c r="S203" s="31"/>
    </row>
    <row r="204" spans="1:19" s="49" customFormat="1" ht="51" x14ac:dyDescent="0.25">
      <c r="A204" s="200" t="s">
        <v>2679</v>
      </c>
      <c r="B204" s="199" t="s">
        <v>1285</v>
      </c>
      <c r="C204" s="200" t="s">
        <v>180</v>
      </c>
      <c r="D204" s="201" t="s">
        <v>2680</v>
      </c>
      <c r="E204" s="201" t="s">
        <v>4414</v>
      </c>
      <c r="F204" s="198" t="s">
        <v>21</v>
      </c>
      <c r="G204" s="200" t="s">
        <v>39</v>
      </c>
      <c r="H204" s="200" t="s">
        <v>39</v>
      </c>
      <c r="I204" s="200" t="s">
        <v>39</v>
      </c>
      <c r="J204" s="4" t="s">
        <v>40</v>
      </c>
      <c r="K204" s="7">
        <v>40297</v>
      </c>
      <c r="L204" s="8">
        <v>2784</v>
      </c>
      <c r="M204" s="8">
        <v>2783</v>
      </c>
      <c r="N204" s="8">
        <v>1</v>
      </c>
      <c r="O204" s="200" t="s">
        <v>26</v>
      </c>
      <c r="P204" s="133"/>
      <c r="Q204" s="31"/>
      <c r="R204" s="31"/>
      <c r="S204" s="31"/>
    </row>
    <row r="205" spans="1:19" s="49" customFormat="1" ht="25.5" x14ac:dyDescent="0.25">
      <c r="A205" s="200" t="s">
        <v>2681</v>
      </c>
      <c r="B205" s="199" t="s">
        <v>1346</v>
      </c>
      <c r="C205" s="200" t="s">
        <v>135</v>
      </c>
      <c r="D205" s="201" t="s">
        <v>2682</v>
      </c>
      <c r="E205" s="201" t="s">
        <v>4472</v>
      </c>
      <c r="F205" s="198" t="s">
        <v>21</v>
      </c>
      <c r="G205" s="200" t="s">
        <v>68</v>
      </c>
      <c r="H205" s="200" t="s">
        <v>67</v>
      </c>
      <c r="I205" s="200" t="s">
        <v>2683</v>
      </c>
      <c r="J205" s="4" t="s">
        <v>40</v>
      </c>
      <c r="K205" s="7">
        <v>43466</v>
      </c>
      <c r="L205" s="8">
        <v>0</v>
      </c>
      <c r="M205" s="8">
        <v>0</v>
      </c>
      <c r="N205" s="8">
        <v>0</v>
      </c>
      <c r="O205" s="200" t="s">
        <v>33</v>
      </c>
      <c r="P205" s="133"/>
      <c r="Q205" s="29"/>
      <c r="R205" s="30"/>
      <c r="S205" s="30"/>
    </row>
    <row r="206" spans="1:19" s="49" customFormat="1" ht="51" x14ac:dyDescent="0.25">
      <c r="A206" s="200" t="s">
        <v>2684</v>
      </c>
      <c r="B206" s="199" t="s">
        <v>1346</v>
      </c>
      <c r="C206" s="200" t="s">
        <v>135</v>
      </c>
      <c r="D206" s="201" t="s">
        <v>2685</v>
      </c>
      <c r="E206" s="201" t="s">
        <v>4414</v>
      </c>
      <c r="F206" s="198" t="s">
        <v>21</v>
      </c>
      <c r="G206" s="200" t="s">
        <v>2380</v>
      </c>
      <c r="H206" s="200" t="s">
        <v>39</v>
      </c>
      <c r="I206" s="200" t="s">
        <v>39</v>
      </c>
      <c r="J206" s="4" t="s">
        <v>40</v>
      </c>
      <c r="K206" s="7">
        <v>42618</v>
      </c>
      <c r="L206" s="8">
        <v>450</v>
      </c>
      <c r="M206" s="8">
        <v>449</v>
      </c>
      <c r="N206" s="8">
        <v>1</v>
      </c>
      <c r="O206" s="200" t="s">
        <v>26</v>
      </c>
      <c r="P206" s="133" t="s">
        <v>2358</v>
      </c>
      <c r="Q206" s="29"/>
      <c r="R206" s="31"/>
      <c r="S206" s="31"/>
    </row>
    <row r="207" spans="1:19" s="49" customFormat="1" ht="25.5" x14ac:dyDescent="0.25">
      <c r="A207" s="200" t="s">
        <v>2686</v>
      </c>
      <c r="B207" s="199" t="s">
        <v>1346</v>
      </c>
      <c r="C207" s="200" t="s">
        <v>135</v>
      </c>
      <c r="D207" s="201" t="s">
        <v>2687</v>
      </c>
      <c r="E207" s="201" t="s">
        <v>4469</v>
      </c>
      <c r="F207" s="198" t="s">
        <v>21</v>
      </c>
      <c r="G207" s="200" t="s">
        <v>2688</v>
      </c>
      <c r="H207" s="200" t="s">
        <v>39</v>
      </c>
      <c r="I207" s="200" t="s">
        <v>39</v>
      </c>
      <c r="J207" s="4" t="s">
        <v>40</v>
      </c>
      <c r="K207" s="7">
        <v>42618</v>
      </c>
      <c r="L207" s="8">
        <v>3011.3</v>
      </c>
      <c r="M207" s="8">
        <v>3010.3</v>
      </c>
      <c r="N207" s="8">
        <v>1</v>
      </c>
      <c r="O207" s="200" t="s">
        <v>26</v>
      </c>
      <c r="P207" s="133"/>
      <c r="Q207" s="29"/>
      <c r="R207" s="31"/>
      <c r="S207" s="31"/>
    </row>
    <row r="208" spans="1:19" s="49" customFormat="1" ht="25.5" x14ac:dyDescent="0.25">
      <c r="A208" s="200" t="s">
        <v>2689</v>
      </c>
      <c r="B208" s="199" t="s">
        <v>1346</v>
      </c>
      <c r="C208" s="200" t="s">
        <v>135</v>
      </c>
      <c r="D208" s="201" t="s">
        <v>2690</v>
      </c>
      <c r="E208" s="201" t="s">
        <v>4416</v>
      </c>
      <c r="F208" s="198" t="s">
        <v>21</v>
      </c>
      <c r="G208" s="200" t="s">
        <v>2380</v>
      </c>
      <c r="H208" s="200" t="s">
        <v>39</v>
      </c>
      <c r="I208" s="200" t="s">
        <v>39</v>
      </c>
      <c r="J208" s="4" t="s">
        <v>40</v>
      </c>
      <c r="K208" s="7">
        <v>42618</v>
      </c>
      <c r="L208" s="8">
        <v>400</v>
      </c>
      <c r="M208" s="8">
        <v>399</v>
      </c>
      <c r="N208" s="8">
        <v>1</v>
      </c>
      <c r="O208" s="200" t="s">
        <v>26</v>
      </c>
      <c r="P208" s="133"/>
      <c r="Q208" s="29"/>
      <c r="R208" s="30"/>
      <c r="S208" s="30"/>
    </row>
    <row r="209" spans="1:19" s="49" customFormat="1" ht="38.25" x14ac:dyDescent="0.25">
      <c r="A209" s="200" t="s">
        <v>2691</v>
      </c>
      <c r="B209" s="199" t="s">
        <v>1346</v>
      </c>
      <c r="C209" s="200" t="s">
        <v>135</v>
      </c>
      <c r="D209" s="201" t="s">
        <v>2692</v>
      </c>
      <c r="E209" s="201" t="s">
        <v>4415</v>
      </c>
      <c r="F209" s="198" t="s">
        <v>21</v>
      </c>
      <c r="G209" s="200" t="s">
        <v>39</v>
      </c>
      <c r="H209" s="200" t="s">
        <v>39</v>
      </c>
      <c r="I209" s="200" t="s">
        <v>39</v>
      </c>
      <c r="J209" s="4" t="s">
        <v>40</v>
      </c>
      <c r="K209" s="7">
        <v>42618</v>
      </c>
      <c r="L209" s="8">
        <v>600</v>
      </c>
      <c r="M209" s="8">
        <v>599</v>
      </c>
      <c r="N209" s="8">
        <v>1</v>
      </c>
      <c r="O209" s="200" t="s">
        <v>26</v>
      </c>
      <c r="P209" s="133" t="s">
        <v>564</v>
      </c>
      <c r="Q209" s="29"/>
      <c r="R209" s="30"/>
      <c r="S209" s="30"/>
    </row>
    <row r="210" spans="1:19" s="49" customFormat="1" ht="38.25" x14ac:dyDescent="0.25">
      <c r="A210" s="200" t="s">
        <v>2693</v>
      </c>
      <c r="B210" s="199" t="s">
        <v>1346</v>
      </c>
      <c r="C210" s="200" t="s">
        <v>135</v>
      </c>
      <c r="D210" s="201" t="s">
        <v>2692</v>
      </c>
      <c r="E210" s="201" t="s">
        <v>4415</v>
      </c>
      <c r="F210" s="198" t="s">
        <v>21</v>
      </c>
      <c r="G210" s="200" t="s">
        <v>39</v>
      </c>
      <c r="H210" s="200" t="s">
        <v>39</v>
      </c>
      <c r="I210" s="200" t="s">
        <v>39</v>
      </c>
      <c r="J210" s="4" t="s">
        <v>40</v>
      </c>
      <c r="K210" s="7">
        <v>42618</v>
      </c>
      <c r="L210" s="8">
        <v>600</v>
      </c>
      <c r="M210" s="8">
        <v>599</v>
      </c>
      <c r="N210" s="8">
        <v>1</v>
      </c>
      <c r="O210" s="200" t="s">
        <v>26</v>
      </c>
      <c r="P210" s="133" t="s">
        <v>2694</v>
      </c>
      <c r="Q210" s="29"/>
      <c r="R210" s="30"/>
      <c r="S210" s="31"/>
    </row>
    <row r="211" spans="1:19" s="49" customFormat="1" ht="38.25" x14ac:dyDescent="0.25">
      <c r="A211" s="200" t="s">
        <v>2695</v>
      </c>
      <c r="B211" s="199" t="s">
        <v>1346</v>
      </c>
      <c r="C211" s="200" t="s">
        <v>135</v>
      </c>
      <c r="D211" s="201" t="s">
        <v>2692</v>
      </c>
      <c r="E211" s="201" t="s">
        <v>4415</v>
      </c>
      <c r="F211" s="198" t="s">
        <v>21</v>
      </c>
      <c r="G211" s="200" t="s">
        <v>39</v>
      </c>
      <c r="H211" s="200" t="s">
        <v>39</v>
      </c>
      <c r="I211" s="200" t="s">
        <v>39</v>
      </c>
      <c r="J211" s="4" t="s">
        <v>40</v>
      </c>
      <c r="K211" s="7">
        <v>42618</v>
      </c>
      <c r="L211" s="8">
        <v>600</v>
      </c>
      <c r="M211" s="8">
        <v>599</v>
      </c>
      <c r="N211" s="8">
        <v>1</v>
      </c>
      <c r="O211" s="200" t="s">
        <v>26</v>
      </c>
      <c r="P211" s="133" t="s">
        <v>2587</v>
      </c>
      <c r="Q211" s="29"/>
      <c r="R211" s="30"/>
      <c r="S211" s="31"/>
    </row>
    <row r="212" spans="1:19" s="49" customFormat="1" ht="51" x14ac:dyDescent="0.25">
      <c r="A212" s="200" t="s">
        <v>2696</v>
      </c>
      <c r="B212" s="199" t="s">
        <v>1346</v>
      </c>
      <c r="C212" s="200" t="s">
        <v>135</v>
      </c>
      <c r="D212" s="201" t="s">
        <v>2697</v>
      </c>
      <c r="E212" s="201" t="s">
        <v>4009</v>
      </c>
      <c r="F212" s="198" t="s">
        <v>21</v>
      </c>
      <c r="G212" s="200" t="s">
        <v>39</v>
      </c>
      <c r="H212" s="200" t="s">
        <v>48</v>
      </c>
      <c r="I212" s="200" t="s">
        <v>39</v>
      </c>
      <c r="J212" s="4" t="s">
        <v>40</v>
      </c>
      <c r="K212" s="7">
        <v>40953</v>
      </c>
      <c r="L212" s="8">
        <v>841</v>
      </c>
      <c r="M212" s="8">
        <v>840</v>
      </c>
      <c r="N212" s="8">
        <v>1</v>
      </c>
      <c r="O212" s="200" t="s">
        <v>26</v>
      </c>
      <c r="P212" s="133" t="s">
        <v>581</v>
      </c>
      <c r="Q212" s="29"/>
      <c r="R212" s="30"/>
      <c r="S212" s="30"/>
    </row>
    <row r="213" spans="1:19" s="49" customFormat="1" ht="25.5" x14ac:dyDescent="0.25">
      <c r="A213" s="200" t="s">
        <v>2698</v>
      </c>
      <c r="B213" s="199" t="s">
        <v>1346</v>
      </c>
      <c r="C213" s="200" t="s">
        <v>135</v>
      </c>
      <c r="D213" s="201" t="s">
        <v>2699</v>
      </c>
      <c r="E213" s="201" t="s">
        <v>4023</v>
      </c>
      <c r="F213" s="198" t="s">
        <v>21</v>
      </c>
      <c r="G213" s="200" t="s">
        <v>22</v>
      </c>
      <c r="H213" s="200" t="s">
        <v>2700</v>
      </c>
      <c r="I213" s="200" t="s">
        <v>2701</v>
      </c>
      <c r="J213" s="4" t="s">
        <v>40</v>
      </c>
      <c r="K213" s="7">
        <v>39517</v>
      </c>
      <c r="L213" s="8">
        <v>2875</v>
      </c>
      <c r="M213" s="8">
        <v>2874</v>
      </c>
      <c r="N213" s="8">
        <v>1</v>
      </c>
      <c r="O213" s="200" t="s">
        <v>26</v>
      </c>
      <c r="P213" s="133"/>
      <c r="Q213" s="29"/>
      <c r="R213" s="30"/>
      <c r="S213" s="30"/>
    </row>
    <row r="214" spans="1:19" s="49" customFormat="1" ht="38.25" x14ac:dyDescent="0.25">
      <c r="A214" s="200" t="s">
        <v>2702</v>
      </c>
      <c r="B214" s="199" t="s">
        <v>1346</v>
      </c>
      <c r="C214" s="200" t="s">
        <v>135</v>
      </c>
      <c r="D214" s="201" t="s">
        <v>2703</v>
      </c>
      <c r="E214" s="201" t="s">
        <v>3929</v>
      </c>
      <c r="F214" s="198" t="s">
        <v>21</v>
      </c>
      <c r="G214" s="200" t="s">
        <v>39</v>
      </c>
      <c r="H214" s="200" t="s">
        <v>2361</v>
      </c>
      <c r="I214" s="200" t="s">
        <v>39</v>
      </c>
      <c r="J214" s="4" t="s">
        <v>40</v>
      </c>
      <c r="K214" s="7">
        <v>36595</v>
      </c>
      <c r="L214" s="8">
        <v>1322.5</v>
      </c>
      <c r="M214" s="8">
        <v>1321.5</v>
      </c>
      <c r="N214" s="8">
        <v>1</v>
      </c>
      <c r="O214" s="200" t="s">
        <v>26</v>
      </c>
      <c r="P214" s="133"/>
      <c r="Q214" s="29"/>
      <c r="R214" s="30"/>
      <c r="S214" s="30"/>
    </row>
    <row r="215" spans="1:19" s="49" customFormat="1" ht="25.5" x14ac:dyDescent="0.25">
      <c r="A215" s="200" t="s">
        <v>2704</v>
      </c>
      <c r="B215" s="199" t="s">
        <v>1346</v>
      </c>
      <c r="C215" s="200" t="s">
        <v>135</v>
      </c>
      <c r="D215" s="201" t="s">
        <v>2705</v>
      </c>
      <c r="E215" s="201" t="s">
        <v>4414</v>
      </c>
      <c r="F215" s="198" t="s">
        <v>21</v>
      </c>
      <c r="G215" s="200" t="s">
        <v>2706</v>
      </c>
      <c r="H215" s="200" t="s">
        <v>2707</v>
      </c>
      <c r="I215" s="200" t="s">
        <v>39</v>
      </c>
      <c r="J215" s="4" t="s">
        <v>40</v>
      </c>
      <c r="K215" s="7">
        <v>29469</v>
      </c>
      <c r="L215" s="8">
        <v>500</v>
      </c>
      <c r="M215" s="8">
        <v>499</v>
      </c>
      <c r="N215" s="8">
        <v>1</v>
      </c>
      <c r="O215" s="200" t="s">
        <v>26</v>
      </c>
      <c r="P215" s="133"/>
      <c r="Q215" s="29"/>
      <c r="R215" s="30"/>
      <c r="S215" s="30"/>
    </row>
    <row r="216" spans="1:19" s="49" customFormat="1" ht="51" x14ac:dyDescent="0.25">
      <c r="A216" s="200" t="s">
        <v>2708</v>
      </c>
      <c r="B216" s="199" t="s">
        <v>1308</v>
      </c>
      <c r="C216" s="200" t="s">
        <v>3357</v>
      </c>
      <c r="D216" s="201" t="s">
        <v>2392</v>
      </c>
      <c r="E216" s="201" t="s">
        <v>4419</v>
      </c>
      <c r="F216" s="198" t="s">
        <v>21</v>
      </c>
      <c r="G216" s="200" t="s">
        <v>39</v>
      </c>
      <c r="H216" s="200" t="s">
        <v>39</v>
      </c>
      <c r="I216" s="200" t="s">
        <v>39</v>
      </c>
      <c r="J216" s="4">
        <v>9120</v>
      </c>
      <c r="K216" s="7">
        <v>44117</v>
      </c>
      <c r="L216" s="8">
        <v>3730</v>
      </c>
      <c r="M216" s="8"/>
      <c r="N216" s="8"/>
      <c r="O216" s="200" t="s">
        <v>33</v>
      </c>
      <c r="P216" s="133" t="s">
        <v>2393</v>
      </c>
      <c r="Q216" s="29"/>
      <c r="R216" s="30"/>
      <c r="S216" s="30"/>
    </row>
    <row r="217" spans="1:19" s="49" customFormat="1" ht="25.5" x14ac:dyDescent="0.25">
      <c r="A217" s="200" t="s">
        <v>2709</v>
      </c>
      <c r="B217" s="199" t="s">
        <v>1346</v>
      </c>
      <c r="C217" s="200" t="s">
        <v>135</v>
      </c>
      <c r="D217" s="201" t="s">
        <v>2395</v>
      </c>
      <c r="E217" s="201" t="s">
        <v>4010</v>
      </c>
      <c r="F217" s="198" t="s">
        <v>21</v>
      </c>
      <c r="G217" s="200" t="s">
        <v>39</v>
      </c>
      <c r="H217" s="200" t="s">
        <v>39</v>
      </c>
      <c r="I217" s="200" t="s">
        <v>39</v>
      </c>
      <c r="J217" s="4"/>
      <c r="K217" s="7"/>
      <c r="L217" s="8"/>
      <c r="M217" s="8"/>
      <c r="N217" s="8"/>
      <c r="O217" s="200" t="s">
        <v>26</v>
      </c>
      <c r="P217" s="133"/>
      <c r="Q217" s="29"/>
      <c r="R217" s="30"/>
      <c r="S217" s="30"/>
    </row>
    <row r="218" spans="1:19" s="49" customFormat="1" ht="25.5" x14ac:dyDescent="0.25">
      <c r="A218" s="4" t="s">
        <v>2710</v>
      </c>
      <c r="B218" s="3" t="s">
        <v>361</v>
      </c>
      <c r="C218" s="4" t="s">
        <v>3214</v>
      </c>
      <c r="D218" s="5" t="s">
        <v>2711</v>
      </c>
      <c r="E218" s="5" t="s">
        <v>4414</v>
      </c>
      <c r="F218" s="6" t="s">
        <v>21</v>
      </c>
      <c r="G218" s="4" t="s">
        <v>39</v>
      </c>
      <c r="H218" s="4" t="s">
        <v>39</v>
      </c>
      <c r="I218" s="4" t="s">
        <v>39</v>
      </c>
      <c r="J218" s="4" t="s">
        <v>40</v>
      </c>
      <c r="K218" s="7">
        <v>42618</v>
      </c>
      <c r="L218" s="8">
        <v>450</v>
      </c>
      <c r="M218" s="8">
        <v>449</v>
      </c>
      <c r="N218" s="8">
        <v>1</v>
      </c>
      <c r="O218" s="4" t="s">
        <v>26</v>
      </c>
      <c r="P218" s="133"/>
      <c r="Q218" s="29"/>
      <c r="R218" s="30"/>
      <c r="S218" s="30"/>
    </row>
    <row r="219" spans="1:19" s="49" customFormat="1" ht="38.25" x14ac:dyDescent="0.25">
      <c r="A219" s="200" t="s">
        <v>2712</v>
      </c>
      <c r="B219" s="199" t="s">
        <v>2713</v>
      </c>
      <c r="C219" s="200" t="s">
        <v>1830</v>
      </c>
      <c r="D219" s="201" t="s">
        <v>2714</v>
      </c>
      <c r="E219" s="201" t="s">
        <v>3988</v>
      </c>
      <c r="F219" s="198" t="s">
        <v>21</v>
      </c>
      <c r="G219" s="200" t="s">
        <v>39</v>
      </c>
      <c r="H219" s="200" t="s">
        <v>39</v>
      </c>
      <c r="I219" s="200" t="s">
        <v>39</v>
      </c>
      <c r="J219" s="4" t="s">
        <v>40</v>
      </c>
      <c r="K219" s="7">
        <v>41115</v>
      </c>
      <c r="L219" s="8">
        <v>1566</v>
      </c>
      <c r="M219" s="8">
        <v>1565</v>
      </c>
      <c r="N219" s="8">
        <v>1</v>
      </c>
      <c r="O219" s="200" t="s">
        <v>1298</v>
      </c>
      <c r="P219" s="133"/>
      <c r="Q219" s="29"/>
      <c r="R219" s="30"/>
      <c r="S219" s="30"/>
    </row>
    <row r="220" spans="1:19" s="49" customFormat="1" ht="25.5" x14ac:dyDescent="0.25">
      <c r="A220" s="200" t="s">
        <v>2715</v>
      </c>
      <c r="B220" s="199" t="s">
        <v>2716</v>
      </c>
      <c r="C220" s="200" t="s">
        <v>1830</v>
      </c>
      <c r="D220" s="201" t="s">
        <v>2717</v>
      </c>
      <c r="E220" s="201" t="s">
        <v>4421</v>
      </c>
      <c r="F220" s="198" t="s">
        <v>21</v>
      </c>
      <c r="G220" s="200" t="s">
        <v>39</v>
      </c>
      <c r="H220" s="200" t="s">
        <v>39</v>
      </c>
      <c r="I220" s="200" t="s">
        <v>39</v>
      </c>
      <c r="J220" s="200" t="s">
        <v>40</v>
      </c>
      <c r="K220" s="206">
        <v>36605</v>
      </c>
      <c r="L220" s="223">
        <v>2077.66</v>
      </c>
      <c r="M220" s="223">
        <v>0</v>
      </c>
      <c r="N220" s="223">
        <v>2077.66</v>
      </c>
      <c r="O220" s="200" t="s">
        <v>26</v>
      </c>
      <c r="P220" s="133"/>
      <c r="Q220" s="29"/>
      <c r="R220" s="30"/>
      <c r="S220" s="30"/>
    </row>
    <row r="221" spans="1:19" s="49" customFormat="1" ht="25.5" x14ac:dyDescent="0.25">
      <c r="A221" s="200" t="s">
        <v>2718</v>
      </c>
      <c r="B221" s="199" t="s">
        <v>2716</v>
      </c>
      <c r="C221" s="200" t="s">
        <v>1830</v>
      </c>
      <c r="D221" s="201" t="s">
        <v>2717</v>
      </c>
      <c r="E221" s="201" t="s">
        <v>4421</v>
      </c>
      <c r="F221" s="198" t="s">
        <v>21</v>
      </c>
      <c r="G221" s="200" t="s">
        <v>39</v>
      </c>
      <c r="H221" s="200" t="s">
        <v>39</v>
      </c>
      <c r="I221" s="200" t="s">
        <v>39</v>
      </c>
      <c r="J221" s="4" t="s">
        <v>40</v>
      </c>
      <c r="K221" s="7">
        <v>36605</v>
      </c>
      <c r="L221" s="8">
        <v>2077.67</v>
      </c>
      <c r="M221" s="8">
        <v>0</v>
      </c>
      <c r="N221" s="8">
        <v>2077.67</v>
      </c>
      <c r="O221" s="200" t="s">
        <v>26</v>
      </c>
      <c r="P221" s="133"/>
      <c r="Q221" s="29"/>
      <c r="R221" s="30"/>
      <c r="S221" s="30"/>
    </row>
    <row r="222" spans="1:19" s="49" customFormat="1" ht="25.5" x14ac:dyDescent="0.25">
      <c r="A222" s="200" t="s">
        <v>2719</v>
      </c>
      <c r="B222" s="199" t="s">
        <v>2716</v>
      </c>
      <c r="C222" s="200" t="s">
        <v>1830</v>
      </c>
      <c r="D222" s="201" t="s">
        <v>2717</v>
      </c>
      <c r="E222" s="201" t="s">
        <v>4421</v>
      </c>
      <c r="F222" s="198" t="s">
        <v>21</v>
      </c>
      <c r="G222" s="200" t="s">
        <v>39</v>
      </c>
      <c r="H222" s="200" t="s">
        <v>39</v>
      </c>
      <c r="I222" s="200" t="s">
        <v>39</v>
      </c>
      <c r="J222" s="200" t="s">
        <v>40</v>
      </c>
      <c r="K222" s="206">
        <v>36605</v>
      </c>
      <c r="L222" s="223">
        <v>2077.67</v>
      </c>
      <c r="M222" s="223">
        <v>0</v>
      </c>
      <c r="N222" s="223">
        <v>2077.67</v>
      </c>
      <c r="O222" s="200" t="s">
        <v>26</v>
      </c>
      <c r="P222" s="133"/>
      <c r="Q222" s="29"/>
      <c r="R222" s="30"/>
      <c r="S222" s="31"/>
    </row>
    <row r="223" spans="1:19" s="49" customFormat="1" ht="51" x14ac:dyDescent="0.25">
      <c r="A223" s="4" t="s">
        <v>2720</v>
      </c>
      <c r="B223" s="3" t="s">
        <v>1300</v>
      </c>
      <c r="C223" s="4" t="s">
        <v>72</v>
      </c>
      <c r="D223" s="5" t="s">
        <v>2721</v>
      </c>
      <c r="E223" s="5" t="s">
        <v>4414</v>
      </c>
      <c r="F223" s="6" t="s">
        <v>21</v>
      </c>
      <c r="G223" s="4" t="s">
        <v>39</v>
      </c>
      <c r="H223" s="4" t="s">
        <v>39</v>
      </c>
      <c r="I223" s="4" t="s">
        <v>39</v>
      </c>
      <c r="J223" s="4" t="s">
        <v>40</v>
      </c>
      <c r="K223" s="7">
        <v>41114</v>
      </c>
      <c r="L223" s="8">
        <v>1972</v>
      </c>
      <c r="M223" s="8">
        <v>1971</v>
      </c>
      <c r="N223" s="8">
        <v>1</v>
      </c>
      <c r="O223" s="4" t="s">
        <v>26</v>
      </c>
      <c r="P223" s="133"/>
      <c r="Q223" s="29"/>
      <c r="R223" s="30"/>
      <c r="S223" s="30"/>
    </row>
    <row r="224" spans="1:19" s="49" customFormat="1" ht="51" x14ac:dyDescent="0.25">
      <c r="A224" s="200" t="s">
        <v>2722</v>
      </c>
      <c r="B224" s="199" t="s">
        <v>2713</v>
      </c>
      <c r="C224" s="200" t="s">
        <v>1830</v>
      </c>
      <c r="D224" s="201" t="s">
        <v>2554</v>
      </c>
      <c r="E224" s="201" t="s">
        <v>4009</v>
      </c>
      <c r="F224" s="198" t="s">
        <v>21</v>
      </c>
      <c r="G224" s="200" t="s">
        <v>2524</v>
      </c>
      <c r="H224" s="200" t="s">
        <v>39</v>
      </c>
      <c r="I224" s="200" t="s">
        <v>39</v>
      </c>
      <c r="J224" s="4" t="s">
        <v>40</v>
      </c>
      <c r="K224" s="7">
        <v>40299</v>
      </c>
      <c r="L224" s="8">
        <v>1218</v>
      </c>
      <c r="M224" s="8">
        <v>1217</v>
      </c>
      <c r="N224" s="8">
        <v>1</v>
      </c>
      <c r="O224" s="200" t="s">
        <v>26</v>
      </c>
      <c r="P224" s="133"/>
      <c r="Q224" s="29"/>
      <c r="R224" s="30"/>
      <c r="S224" s="30"/>
    </row>
    <row r="225" spans="1:19" s="49" customFormat="1" ht="51" x14ac:dyDescent="0.25">
      <c r="A225" s="200" t="s">
        <v>2723</v>
      </c>
      <c r="B225" s="199" t="s">
        <v>1301</v>
      </c>
      <c r="C225" s="200" t="s">
        <v>3350</v>
      </c>
      <c r="D225" s="201" t="s">
        <v>3737</v>
      </c>
      <c r="E225" s="201" t="s">
        <v>4414</v>
      </c>
      <c r="F225" s="198" t="s">
        <v>21</v>
      </c>
      <c r="G225" s="200" t="s">
        <v>39</v>
      </c>
      <c r="H225" s="200" t="s">
        <v>39</v>
      </c>
      <c r="I225" s="200" t="s">
        <v>39</v>
      </c>
      <c r="J225" s="4" t="s">
        <v>40</v>
      </c>
      <c r="K225" s="7">
        <v>40297</v>
      </c>
      <c r="L225" s="8">
        <v>2784</v>
      </c>
      <c r="M225" s="8">
        <v>2783</v>
      </c>
      <c r="N225" s="8">
        <v>1</v>
      </c>
      <c r="O225" s="200" t="s">
        <v>26</v>
      </c>
      <c r="P225" s="133"/>
      <c r="Q225" s="29"/>
      <c r="R225" s="30"/>
      <c r="S225" s="30"/>
    </row>
    <row r="226" spans="1:19" s="49" customFormat="1" ht="25.5" x14ac:dyDescent="0.25">
      <c r="A226" s="4" t="s">
        <v>2724</v>
      </c>
      <c r="B226" s="3" t="s">
        <v>1315</v>
      </c>
      <c r="C226" s="4" t="s">
        <v>272</v>
      </c>
      <c r="D226" s="5" t="s">
        <v>2725</v>
      </c>
      <c r="E226" s="5" t="s">
        <v>4414</v>
      </c>
      <c r="F226" s="6" t="s">
        <v>139</v>
      </c>
      <c r="G226" s="4" t="s">
        <v>39</v>
      </c>
      <c r="H226" s="4" t="s">
        <v>39</v>
      </c>
      <c r="I226" s="4" t="s">
        <v>39</v>
      </c>
      <c r="J226" s="4" t="s">
        <v>40</v>
      </c>
      <c r="K226" s="7">
        <v>42618</v>
      </c>
      <c r="L226" s="8">
        <v>0</v>
      </c>
      <c r="M226" s="8">
        <v>0</v>
      </c>
      <c r="N226" s="8">
        <v>0</v>
      </c>
      <c r="O226" s="4" t="s">
        <v>26</v>
      </c>
      <c r="P226" s="133"/>
      <c r="Q226" s="29"/>
      <c r="R226" s="30"/>
      <c r="S226" s="30"/>
    </row>
    <row r="227" spans="1:19" s="49" customFormat="1" ht="25.5" x14ac:dyDescent="0.25">
      <c r="A227" s="4" t="s">
        <v>2726</v>
      </c>
      <c r="B227" s="3" t="s">
        <v>1312</v>
      </c>
      <c r="C227" s="4" t="s">
        <v>138</v>
      </c>
      <c r="D227" s="5" t="s">
        <v>2727</v>
      </c>
      <c r="E227" s="5" t="s">
        <v>4414</v>
      </c>
      <c r="F227" s="6" t="s">
        <v>139</v>
      </c>
      <c r="G227" s="4" t="s">
        <v>557</v>
      </c>
      <c r="H227" s="4" t="s">
        <v>557</v>
      </c>
      <c r="I227" s="4" t="s">
        <v>557</v>
      </c>
      <c r="J227" s="4" t="s">
        <v>40</v>
      </c>
      <c r="K227" s="7"/>
      <c r="L227" s="8"/>
      <c r="M227" s="8"/>
      <c r="N227" s="8"/>
      <c r="O227" s="4" t="s">
        <v>26</v>
      </c>
      <c r="P227" s="133"/>
      <c r="Q227" s="29"/>
      <c r="R227" s="30"/>
      <c r="S227" s="30"/>
    </row>
    <row r="228" spans="1:19" s="49" customFormat="1" ht="25.5" x14ac:dyDescent="0.25">
      <c r="A228" s="4" t="s">
        <v>2728</v>
      </c>
      <c r="B228" s="3" t="s">
        <v>1317</v>
      </c>
      <c r="C228" s="4" t="s">
        <v>138</v>
      </c>
      <c r="D228" s="5" t="s">
        <v>2729</v>
      </c>
      <c r="E228" s="5" t="s">
        <v>4414</v>
      </c>
      <c r="F228" s="6" t="s">
        <v>139</v>
      </c>
      <c r="G228" s="4" t="s">
        <v>557</v>
      </c>
      <c r="H228" s="4" t="s">
        <v>557</v>
      </c>
      <c r="I228" s="4" t="s">
        <v>557</v>
      </c>
      <c r="J228" s="4" t="s">
        <v>40</v>
      </c>
      <c r="K228" s="7"/>
      <c r="L228" s="8"/>
      <c r="M228" s="8"/>
      <c r="N228" s="8"/>
      <c r="O228" s="4" t="s">
        <v>26</v>
      </c>
      <c r="P228" s="133"/>
      <c r="Q228" s="29"/>
      <c r="R228" s="30"/>
      <c r="S228" s="30"/>
    </row>
    <row r="229" spans="1:19" s="49" customFormat="1" ht="25.5" x14ac:dyDescent="0.25">
      <c r="A229" s="4" t="s">
        <v>2730</v>
      </c>
      <c r="B229" s="3" t="s">
        <v>1318</v>
      </c>
      <c r="C229" s="4" t="s">
        <v>138</v>
      </c>
      <c r="D229" s="5" t="s">
        <v>2731</v>
      </c>
      <c r="E229" s="5" t="s">
        <v>4416</v>
      </c>
      <c r="F229" s="6" t="s">
        <v>139</v>
      </c>
      <c r="G229" s="4" t="s">
        <v>557</v>
      </c>
      <c r="H229" s="4" t="s">
        <v>557</v>
      </c>
      <c r="I229" s="4" t="s">
        <v>557</v>
      </c>
      <c r="J229" s="4" t="s">
        <v>40</v>
      </c>
      <c r="K229" s="7"/>
      <c r="L229" s="8"/>
      <c r="M229" s="8"/>
      <c r="N229" s="8"/>
      <c r="O229" s="4" t="s">
        <v>26</v>
      </c>
      <c r="P229" s="133"/>
      <c r="Q229" s="29"/>
      <c r="R229" s="30"/>
      <c r="S229" s="30"/>
    </row>
    <row r="230" spans="1:19" s="49" customFormat="1" ht="25.5" x14ac:dyDescent="0.25">
      <c r="A230" s="4" t="s">
        <v>2732</v>
      </c>
      <c r="B230" s="3" t="s">
        <v>3364</v>
      </c>
      <c r="C230" s="4" t="s">
        <v>138</v>
      </c>
      <c r="D230" s="5" t="s">
        <v>2733</v>
      </c>
      <c r="E230" s="5" t="s">
        <v>4414</v>
      </c>
      <c r="F230" s="6" t="s">
        <v>139</v>
      </c>
      <c r="G230" s="4" t="s">
        <v>557</v>
      </c>
      <c r="H230" s="4" t="s">
        <v>557</v>
      </c>
      <c r="I230" s="4" t="s">
        <v>557</v>
      </c>
      <c r="J230" s="4" t="s">
        <v>40</v>
      </c>
      <c r="K230" s="7"/>
      <c r="L230" s="8"/>
      <c r="M230" s="8"/>
      <c r="N230" s="8"/>
      <c r="O230" s="4" t="s">
        <v>26</v>
      </c>
      <c r="P230" s="133" t="s">
        <v>564</v>
      </c>
      <c r="Q230" s="29"/>
      <c r="R230" s="30"/>
      <c r="S230" s="30"/>
    </row>
    <row r="231" spans="1:19" s="49" customFormat="1" ht="25.5" x14ac:dyDescent="0.25">
      <c r="A231" s="4" t="s">
        <v>2734</v>
      </c>
      <c r="B231" s="3" t="s">
        <v>1318</v>
      </c>
      <c r="C231" s="4" t="s">
        <v>138</v>
      </c>
      <c r="D231" s="5" t="s">
        <v>2735</v>
      </c>
      <c r="E231" s="5" t="s">
        <v>4476</v>
      </c>
      <c r="F231" s="6" t="s">
        <v>139</v>
      </c>
      <c r="G231" s="4" t="s">
        <v>557</v>
      </c>
      <c r="H231" s="4" t="s">
        <v>557</v>
      </c>
      <c r="I231" s="4" t="s">
        <v>557</v>
      </c>
      <c r="J231" s="4" t="s">
        <v>40</v>
      </c>
      <c r="K231" s="7"/>
      <c r="L231" s="8"/>
      <c r="M231" s="8"/>
      <c r="N231" s="8"/>
      <c r="O231" s="4" t="s">
        <v>26</v>
      </c>
      <c r="P231" s="133"/>
      <c r="Q231" s="29"/>
      <c r="R231" s="30"/>
      <c r="S231" s="30"/>
    </row>
    <row r="232" spans="1:19" s="49" customFormat="1" ht="51" x14ac:dyDescent="0.25">
      <c r="A232" s="4" t="s">
        <v>2736</v>
      </c>
      <c r="B232" s="3" t="s">
        <v>3363</v>
      </c>
      <c r="C232" s="4" t="s">
        <v>138</v>
      </c>
      <c r="D232" s="5" t="s">
        <v>2737</v>
      </c>
      <c r="E232" s="5" t="s">
        <v>4424</v>
      </c>
      <c r="F232" s="6" t="s">
        <v>139</v>
      </c>
      <c r="G232" s="4" t="s">
        <v>557</v>
      </c>
      <c r="H232" s="4" t="s">
        <v>557</v>
      </c>
      <c r="I232" s="4" t="s">
        <v>557</v>
      </c>
      <c r="J232" s="4" t="s">
        <v>40</v>
      </c>
      <c r="K232" s="7"/>
      <c r="L232" s="8"/>
      <c r="M232" s="8"/>
      <c r="N232" s="8"/>
      <c r="O232" s="4" t="s">
        <v>26</v>
      </c>
      <c r="P232" s="133" t="s">
        <v>2358</v>
      </c>
      <c r="Q232" s="29"/>
      <c r="R232" s="30"/>
      <c r="S232" s="30"/>
    </row>
    <row r="233" spans="1:19" s="49" customFormat="1" ht="25.5" x14ac:dyDescent="0.25">
      <c r="A233" s="4" t="s">
        <v>2738</v>
      </c>
      <c r="B233" s="3" t="s">
        <v>1312</v>
      </c>
      <c r="C233" s="4" t="s">
        <v>138</v>
      </c>
      <c r="D233" s="5" t="s">
        <v>2739</v>
      </c>
      <c r="E233" s="5" t="s">
        <v>4488</v>
      </c>
      <c r="F233" s="6" t="s">
        <v>139</v>
      </c>
      <c r="G233" s="4" t="s">
        <v>557</v>
      </c>
      <c r="H233" s="4" t="s">
        <v>557</v>
      </c>
      <c r="I233" s="4" t="s">
        <v>557</v>
      </c>
      <c r="J233" s="4" t="s">
        <v>40</v>
      </c>
      <c r="K233" s="7"/>
      <c r="L233" s="8"/>
      <c r="M233" s="8"/>
      <c r="N233" s="8"/>
      <c r="O233" s="4" t="s">
        <v>26</v>
      </c>
      <c r="P233" s="133"/>
      <c r="Q233" s="29"/>
      <c r="R233" s="30"/>
      <c r="S233" s="30"/>
    </row>
    <row r="234" spans="1:19" s="49" customFormat="1" ht="25.5" x14ac:dyDescent="0.25">
      <c r="A234" s="4" t="s">
        <v>2740</v>
      </c>
      <c r="B234" s="3" t="s">
        <v>1312</v>
      </c>
      <c r="C234" s="4" t="s">
        <v>138</v>
      </c>
      <c r="D234" s="5" t="s">
        <v>2741</v>
      </c>
      <c r="E234" s="5" t="s">
        <v>4429</v>
      </c>
      <c r="F234" s="6" t="s">
        <v>139</v>
      </c>
      <c r="G234" s="4" t="s">
        <v>836</v>
      </c>
      <c r="H234" s="4" t="s">
        <v>557</v>
      </c>
      <c r="I234" s="4" t="s">
        <v>557</v>
      </c>
      <c r="J234" s="4" t="s">
        <v>40</v>
      </c>
      <c r="K234" s="7"/>
      <c r="L234" s="8"/>
      <c r="M234" s="8"/>
      <c r="N234" s="8"/>
      <c r="O234" s="4" t="s">
        <v>26</v>
      </c>
      <c r="P234" s="133"/>
      <c r="Q234" s="29"/>
      <c r="R234" s="30"/>
      <c r="S234" s="30"/>
    </row>
    <row r="235" spans="1:19" s="49" customFormat="1" ht="38.25" x14ac:dyDescent="0.25">
      <c r="A235" s="4" t="s">
        <v>2742</v>
      </c>
      <c r="B235" s="3" t="s">
        <v>2743</v>
      </c>
      <c r="C235" s="4" t="s">
        <v>138</v>
      </c>
      <c r="D235" s="5" t="s">
        <v>2744</v>
      </c>
      <c r="E235" s="5" t="s">
        <v>4414</v>
      </c>
      <c r="F235" s="6" t="s">
        <v>139</v>
      </c>
      <c r="G235" s="4" t="s">
        <v>557</v>
      </c>
      <c r="H235" s="4" t="s">
        <v>557</v>
      </c>
      <c r="I235" s="4" t="s">
        <v>557</v>
      </c>
      <c r="J235" s="4" t="s">
        <v>40</v>
      </c>
      <c r="K235" s="7"/>
      <c r="L235" s="8"/>
      <c r="M235" s="8"/>
      <c r="N235" s="8"/>
      <c r="O235" s="4" t="s">
        <v>41</v>
      </c>
      <c r="P235" s="133" t="s">
        <v>580</v>
      </c>
      <c r="Q235" s="29"/>
      <c r="R235" s="30"/>
      <c r="S235" s="30"/>
    </row>
    <row r="236" spans="1:19" s="49" customFormat="1" ht="38.25" x14ac:dyDescent="0.25">
      <c r="A236" s="4" t="s">
        <v>2745</v>
      </c>
      <c r="B236" s="3" t="s">
        <v>2743</v>
      </c>
      <c r="C236" s="4" t="s">
        <v>138</v>
      </c>
      <c r="D236" s="5" t="s">
        <v>56</v>
      </c>
      <c r="E236" s="5" t="s">
        <v>4010</v>
      </c>
      <c r="F236" s="6" t="s">
        <v>139</v>
      </c>
      <c r="G236" s="4" t="s">
        <v>557</v>
      </c>
      <c r="H236" s="4" t="s">
        <v>557</v>
      </c>
      <c r="I236" s="4" t="s">
        <v>557</v>
      </c>
      <c r="J236" s="4" t="s">
        <v>40</v>
      </c>
      <c r="K236" s="7"/>
      <c r="L236" s="8"/>
      <c r="M236" s="8"/>
      <c r="N236" s="8"/>
      <c r="O236" s="4" t="s">
        <v>26</v>
      </c>
      <c r="P236" s="133" t="s">
        <v>2587</v>
      </c>
      <c r="Q236" s="29"/>
      <c r="R236" s="30"/>
      <c r="S236" s="30"/>
    </row>
    <row r="237" spans="1:19" s="49" customFormat="1" ht="25.5" x14ac:dyDescent="0.25">
      <c r="A237" s="4" t="s">
        <v>2746</v>
      </c>
      <c r="B237" s="3" t="s">
        <v>1312</v>
      </c>
      <c r="C237" s="4" t="s">
        <v>138</v>
      </c>
      <c r="D237" s="5" t="s">
        <v>2747</v>
      </c>
      <c r="E237" s="5" t="s">
        <v>4479</v>
      </c>
      <c r="F237" s="6" t="s">
        <v>139</v>
      </c>
      <c r="G237" s="4" t="s">
        <v>39</v>
      </c>
      <c r="H237" s="4" t="s">
        <v>39</v>
      </c>
      <c r="I237" s="4" t="s">
        <v>39</v>
      </c>
      <c r="J237" s="4" t="s">
        <v>2748</v>
      </c>
      <c r="K237" s="7">
        <v>44117</v>
      </c>
      <c r="L237" s="8">
        <v>926.45</v>
      </c>
      <c r="M237" s="8"/>
      <c r="N237" s="8"/>
      <c r="O237" s="4" t="s">
        <v>33</v>
      </c>
      <c r="P237" s="133" t="s">
        <v>2749</v>
      </c>
      <c r="Q237" s="29"/>
      <c r="R237" s="30"/>
      <c r="S237" s="30"/>
    </row>
    <row r="238" spans="1:19" s="49" customFormat="1" ht="25.5" x14ac:dyDescent="0.25">
      <c r="A238" s="4" t="s">
        <v>2750</v>
      </c>
      <c r="B238" s="3" t="s">
        <v>1312</v>
      </c>
      <c r="C238" s="4" t="s">
        <v>138</v>
      </c>
      <c r="D238" s="5" t="s">
        <v>2747</v>
      </c>
      <c r="E238" s="5" t="s">
        <v>4479</v>
      </c>
      <c r="F238" s="6" t="s">
        <v>139</v>
      </c>
      <c r="G238" s="4" t="s">
        <v>39</v>
      </c>
      <c r="H238" s="4" t="s">
        <v>39</v>
      </c>
      <c r="I238" s="4" t="s">
        <v>39</v>
      </c>
      <c r="J238" s="4" t="s">
        <v>2748</v>
      </c>
      <c r="K238" s="7">
        <v>44117</v>
      </c>
      <c r="L238" s="8">
        <v>926.45</v>
      </c>
      <c r="M238" s="8"/>
      <c r="N238" s="8"/>
      <c r="O238" s="4" t="s">
        <v>33</v>
      </c>
      <c r="P238" s="133" t="s">
        <v>2749</v>
      </c>
      <c r="Q238" s="29"/>
      <c r="R238" s="30"/>
      <c r="S238" s="30"/>
    </row>
    <row r="239" spans="1:19" s="49" customFormat="1" ht="25.5" x14ac:dyDescent="0.25">
      <c r="A239" s="4" t="s">
        <v>2751</v>
      </c>
      <c r="B239" s="3" t="s">
        <v>1312</v>
      </c>
      <c r="C239" s="4" t="s">
        <v>138</v>
      </c>
      <c r="D239" s="5" t="s">
        <v>2747</v>
      </c>
      <c r="E239" s="5" t="s">
        <v>4479</v>
      </c>
      <c r="F239" s="6" t="s">
        <v>139</v>
      </c>
      <c r="G239" s="4" t="s">
        <v>39</v>
      </c>
      <c r="H239" s="4" t="s">
        <v>39</v>
      </c>
      <c r="I239" s="4" t="s">
        <v>39</v>
      </c>
      <c r="J239" s="4" t="s">
        <v>2748</v>
      </c>
      <c r="K239" s="7">
        <v>44117</v>
      </c>
      <c r="L239" s="8">
        <v>926.45</v>
      </c>
      <c r="M239" s="8"/>
      <c r="N239" s="8"/>
      <c r="O239" s="4" t="s">
        <v>33</v>
      </c>
      <c r="P239" s="133" t="s">
        <v>2749</v>
      </c>
      <c r="Q239" s="29"/>
      <c r="R239" s="30"/>
      <c r="S239" s="30"/>
    </row>
    <row r="240" spans="1:19" s="49" customFormat="1" ht="25.5" x14ac:dyDescent="0.25">
      <c r="A240" s="4" t="s">
        <v>2752</v>
      </c>
      <c r="B240" s="3" t="s">
        <v>1312</v>
      </c>
      <c r="C240" s="4" t="s">
        <v>138</v>
      </c>
      <c r="D240" s="5" t="s">
        <v>2747</v>
      </c>
      <c r="E240" s="5" t="s">
        <v>4479</v>
      </c>
      <c r="F240" s="6" t="s">
        <v>139</v>
      </c>
      <c r="G240" s="4" t="s">
        <v>39</v>
      </c>
      <c r="H240" s="4" t="s">
        <v>39</v>
      </c>
      <c r="I240" s="4" t="s">
        <v>39</v>
      </c>
      <c r="J240" s="4" t="s">
        <v>2748</v>
      </c>
      <c r="K240" s="7">
        <v>44117</v>
      </c>
      <c r="L240" s="8">
        <v>926.45</v>
      </c>
      <c r="M240" s="8"/>
      <c r="N240" s="8"/>
      <c r="O240" s="4" t="s">
        <v>33</v>
      </c>
      <c r="P240" s="133" t="s">
        <v>2749</v>
      </c>
      <c r="Q240" s="29"/>
      <c r="R240" s="30"/>
      <c r="S240" s="30"/>
    </row>
    <row r="241" spans="1:19" s="49" customFormat="1" ht="25.5" x14ac:dyDescent="0.25">
      <c r="A241" s="4" t="s">
        <v>2753</v>
      </c>
      <c r="B241" s="3" t="s">
        <v>1312</v>
      </c>
      <c r="C241" s="4" t="s">
        <v>138</v>
      </c>
      <c r="D241" s="5" t="s">
        <v>2747</v>
      </c>
      <c r="E241" s="5" t="s">
        <v>4479</v>
      </c>
      <c r="F241" s="6" t="s">
        <v>139</v>
      </c>
      <c r="G241" s="4" t="s">
        <v>39</v>
      </c>
      <c r="H241" s="4" t="s">
        <v>39</v>
      </c>
      <c r="I241" s="4" t="s">
        <v>39</v>
      </c>
      <c r="J241" s="4" t="s">
        <v>2748</v>
      </c>
      <c r="K241" s="7">
        <v>44117</v>
      </c>
      <c r="L241" s="8">
        <v>926.45</v>
      </c>
      <c r="M241" s="8"/>
      <c r="N241" s="8"/>
      <c r="O241" s="4" t="s">
        <v>33</v>
      </c>
      <c r="P241" s="133" t="s">
        <v>2749</v>
      </c>
      <c r="Q241" s="29"/>
      <c r="R241" s="30"/>
      <c r="S241" s="30"/>
    </row>
    <row r="242" spans="1:19" s="49" customFormat="1" ht="25.5" x14ac:dyDescent="0.25">
      <c r="A242" s="4" t="s">
        <v>2754</v>
      </c>
      <c r="B242" s="3" t="s">
        <v>1312</v>
      </c>
      <c r="C242" s="4" t="s">
        <v>138</v>
      </c>
      <c r="D242" s="5" t="s">
        <v>2747</v>
      </c>
      <c r="E242" s="5" t="s">
        <v>4479</v>
      </c>
      <c r="F242" s="6" t="s">
        <v>139</v>
      </c>
      <c r="G242" s="4" t="s">
        <v>39</v>
      </c>
      <c r="H242" s="4" t="s">
        <v>39</v>
      </c>
      <c r="I242" s="4" t="s">
        <v>39</v>
      </c>
      <c r="J242" s="4" t="s">
        <v>2748</v>
      </c>
      <c r="K242" s="7">
        <v>44117</v>
      </c>
      <c r="L242" s="8">
        <v>926.45</v>
      </c>
      <c r="M242" s="8"/>
      <c r="N242" s="8"/>
      <c r="O242" s="4" t="s">
        <v>33</v>
      </c>
      <c r="P242" s="133" t="s">
        <v>2749</v>
      </c>
      <c r="Q242" s="29"/>
      <c r="R242" s="30"/>
      <c r="S242" s="30"/>
    </row>
    <row r="243" spans="1:19" s="49" customFormat="1" ht="25.5" x14ac:dyDescent="0.25">
      <c r="A243" s="4" t="s">
        <v>2755</v>
      </c>
      <c r="B243" s="3" t="s">
        <v>1312</v>
      </c>
      <c r="C243" s="4" t="s">
        <v>138</v>
      </c>
      <c r="D243" s="5" t="s">
        <v>2747</v>
      </c>
      <c r="E243" s="5" t="s">
        <v>4479</v>
      </c>
      <c r="F243" s="6" t="s">
        <v>139</v>
      </c>
      <c r="G243" s="4" t="s">
        <v>39</v>
      </c>
      <c r="H243" s="4" t="s">
        <v>39</v>
      </c>
      <c r="I243" s="4" t="s">
        <v>39</v>
      </c>
      <c r="J243" s="4" t="s">
        <v>2748</v>
      </c>
      <c r="K243" s="7">
        <v>44117</v>
      </c>
      <c r="L243" s="8">
        <v>926.45</v>
      </c>
      <c r="M243" s="8"/>
      <c r="N243" s="8"/>
      <c r="O243" s="4" t="s">
        <v>33</v>
      </c>
      <c r="P243" s="133" t="s">
        <v>2749</v>
      </c>
      <c r="Q243" s="29"/>
      <c r="R243" s="30"/>
      <c r="S243" s="30"/>
    </row>
    <row r="244" spans="1:19" s="49" customFormat="1" ht="25.5" x14ac:dyDescent="0.25">
      <c r="A244" s="4" t="s">
        <v>2756</v>
      </c>
      <c r="B244" s="3" t="s">
        <v>1312</v>
      </c>
      <c r="C244" s="4" t="s">
        <v>138</v>
      </c>
      <c r="D244" s="5" t="s">
        <v>2747</v>
      </c>
      <c r="E244" s="5" t="s">
        <v>4479</v>
      </c>
      <c r="F244" s="6" t="s">
        <v>139</v>
      </c>
      <c r="G244" s="4" t="s">
        <v>39</v>
      </c>
      <c r="H244" s="4" t="s">
        <v>39</v>
      </c>
      <c r="I244" s="4" t="s">
        <v>39</v>
      </c>
      <c r="J244" s="4" t="s">
        <v>2748</v>
      </c>
      <c r="K244" s="7">
        <v>44117</v>
      </c>
      <c r="L244" s="8">
        <v>926.45</v>
      </c>
      <c r="M244" s="8"/>
      <c r="N244" s="8"/>
      <c r="O244" s="4" t="s">
        <v>33</v>
      </c>
      <c r="P244" s="133" t="s">
        <v>2749</v>
      </c>
      <c r="Q244" s="29"/>
      <c r="R244" s="30"/>
      <c r="S244" s="30"/>
    </row>
    <row r="245" spans="1:19" s="49" customFormat="1" ht="25.5" x14ac:dyDescent="0.25">
      <c r="A245" s="4" t="s">
        <v>2757</v>
      </c>
      <c r="B245" s="3" t="s">
        <v>1312</v>
      </c>
      <c r="C245" s="4" t="s">
        <v>138</v>
      </c>
      <c r="D245" s="5" t="s">
        <v>2747</v>
      </c>
      <c r="E245" s="5" t="s">
        <v>4479</v>
      </c>
      <c r="F245" s="6" t="s">
        <v>139</v>
      </c>
      <c r="G245" s="4" t="s">
        <v>39</v>
      </c>
      <c r="H245" s="4" t="s">
        <v>39</v>
      </c>
      <c r="I245" s="4" t="s">
        <v>39</v>
      </c>
      <c r="J245" s="4" t="s">
        <v>2748</v>
      </c>
      <c r="K245" s="7">
        <v>44117</v>
      </c>
      <c r="L245" s="8">
        <v>926.45</v>
      </c>
      <c r="M245" s="8"/>
      <c r="N245" s="8"/>
      <c r="O245" s="4" t="s">
        <v>33</v>
      </c>
      <c r="P245" s="133" t="s">
        <v>2749</v>
      </c>
      <c r="Q245" s="29"/>
      <c r="R245" s="30"/>
      <c r="S245" s="30"/>
    </row>
    <row r="246" spans="1:19" s="49" customFormat="1" ht="25.5" x14ac:dyDescent="0.25">
      <c r="A246" s="4" t="s">
        <v>2758</v>
      </c>
      <c r="B246" s="3" t="s">
        <v>1312</v>
      </c>
      <c r="C246" s="4" t="s">
        <v>138</v>
      </c>
      <c r="D246" s="5" t="s">
        <v>2747</v>
      </c>
      <c r="E246" s="5" t="s">
        <v>4479</v>
      </c>
      <c r="F246" s="6" t="s">
        <v>139</v>
      </c>
      <c r="G246" s="4" t="s">
        <v>39</v>
      </c>
      <c r="H246" s="4" t="s">
        <v>39</v>
      </c>
      <c r="I246" s="4" t="s">
        <v>39</v>
      </c>
      <c r="J246" s="4" t="s">
        <v>2748</v>
      </c>
      <c r="K246" s="7">
        <v>44117</v>
      </c>
      <c r="L246" s="8">
        <v>926.45</v>
      </c>
      <c r="M246" s="8"/>
      <c r="N246" s="8"/>
      <c r="O246" s="4" t="s">
        <v>33</v>
      </c>
      <c r="P246" s="133" t="s">
        <v>2749</v>
      </c>
      <c r="Q246" s="29"/>
      <c r="R246" s="30"/>
      <c r="S246" s="30"/>
    </row>
    <row r="247" spans="1:19" s="49" customFormat="1" ht="25.5" x14ac:dyDescent="0.25">
      <c r="A247" s="4" t="s">
        <v>2759</v>
      </c>
      <c r="B247" s="3" t="s">
        <v>1312</v>
      </c>
      <c r="C247" s="4" t="s">
        <v>138</v>
      </c>
      <c r="D247" s="5" t="s">
        <v>2747</v>
      </c>
      <c r="E247" s="5" t="s">
        <v>4479</v>
      </c>
      <c r="F247" s="6" t="s">
        <v>139</v>
      </c>
      <c r="G247" s="4" t="s">
        <v>39</v>
      </c>
      <c r="H247" s="4" t="s">
        <v>39</v>
      </c>
      <c r="I247" s="4" t="s">
        <v>39</v>
      </c>
      <c r="J247" s="4" t="s">
        <v>2748</v>
      </c>
      <c r="K247" s="7">
        <v>44117</v>
      </c>
      <c r="L247" s="8">
        <v>926.45</v>
      </c>
      <c r="M247" s="8"/>
      <c r="N247" s="8"/>
      <c r="O247" s="4" t="s">
        <v>33</v>
      </c>
      <c r="P247" s="133" t="s">
        <v>2749</v>
      </c>
      <c r="Q247" s="29"/>
      <c r="R247" s="30"/>
      <c r="S247" s="30"/>
    </row>
    <row r="248" spans="1:19" s="49" customFormat="1" ht="25.5" x14ac:dyDescent="0.25">
      <c r="A248" s="4" t="s">
        <v>2760</v>
      </c>
      <c r="B248" s="3" t="s">
        <v>1312</v>
      </c>
      <c r="C248" s="4" t="s">
        <v>138</v>
      </c>
      <c r="D248" s="5" t="s">
        <v>2747</v>
      </c>
      <c r="E248" s="5" t="s">
        <v>4479</v>
      </c>
      <c r="F248" s="6" t="s">
        <v>139</v>
      </c>
      <c r="G248" s="4" t="s">
        <v>39</v>
      </c>
      <c r="H248" s="4" t="s">
        <v>39</v>
      </c>
      <c r="I248" s="4" t="s">
        <v>39</v>
      </c>
      <c r="J248" s="4" t="s">
        <v>2748</v>
      </c>
      <c r="K248" s="7">
        <v>44117</v>
      </c>
      <c r="L248" s="8">
        <v>926.45</v>
      </c>
      <c r="M248" s="8"/>
      <c r="N248" s="8"/>
      <c r="O248" s="4" t="s">
        <v>33</v>
      </c>
      <c r="P248" s="133" t="s">
        <v>2749</v>
      </c>
      <c r="Q248" s="29"/>
      <c r="R248" s="30"/>
      <c r="S248" s="30"/>
    </row>
    <row r="249" spans="1:19" s="49" customFormat="1" ht="25.5" x14ac:dyDescent="0.25">
      <c r="A249" s="4" t="s">
        <v>2761</v>
      </c>
      <c r="B249" s="3" t="s">
        <v>1312</v>
      </c>
      <c r="C249" s="4" t="s">
        <v>138</v>
      </c>
      <c r="D249" s="5" t="s">
        <v>2747</v>
      </c>
      <c r="E249" s="5" t="s">
        <v>4479</v>
      </c>
      <c r="F249" s="6" t="s">
        <v>139</v>
      </c>
      <c r="G249" s="4" t="s">
        <v>39</v>
      </c>
      <c r="H249" s="4" t="s">
        <v>39</v>
      </c>
      <c r="I249" s="4" t="s">
        <v>39</v>
      </c>
      <c r="J249" s="4" t="s">
        <v>2748</v>
      </c>
      <c r="K249" s="7">
        <v>44117</v>
      </c>
      <c r="L249" s="8">
        <v>926.45</v>
      </c>
      <c r="M249" s="8"/>
      <c r="N249" s="8"/>
      <c r="O249" s="4" t="s">
        <v>33</v>
      </c>
      <c r="P249" s="133" t="s">
        <v>2749</v>
      </c>
      <c r="Q249" s="29"/>
      <c r="R249" s="30"/>
      <c r="S249" s="30"/>
    </row>
    <row r="250" spans="1:19" s="49" customFormat="1" ht="25.5" x14ac:dyDescent="0.25">
      <c r="A250" s="4" t="s">
        <v>2762</v>
      </c>
      <c r="B250" s="3" t="s">
        <v>1312</v>
      </c>
      <c r="C250" s="4" t="s">
        <v>138</v>
      </c>
      <c r="D250" s="5" t="s">
        <v>2747</v>
      </c>
      <c r="E250" s="5" t="s">
        <v>4479</v>
      </c>
      <c r="F250" s="6" t="s">
        <v>139</v>
      </c>
      <c r="G250" s="4" t="s">
        <v>39</v>
      </c>
      <c r="H250" s="4" t="s">
        <v>39</v>
      </c>
      <c r="I250" s="4" t="s">
        <v>39</v>
      </c>
      <c r="J250" s="4" t="s">
        <v>2748</v>
      </c>
      <c r="K250" s="7">
        <v>44117</v>
      </c>
      <c r="L250" s="8">
        <v>926.45</v>
      </c>
      <c r="M250" s="8"/>
      <c r="N250" s="8"/>
      <c r="O250" s="4" t="s">
        <v>33</v>
      </c>
      <c r="P250" s="133" t="s">
        <v>2749</v>
      </c>
      <c r="Q250" s="29"/>
      <c r="R250" s="30"/>
      <c r="S250" s="30"/>
    </row>
    <row r="251" spans="1:19" s="49" customFormat="1" ht="25.5" x14ac:dyDescent="0.25">
      <c r="A251" s="4" t="s">
        <v>2763</v>
      </c>
      <c r="B251" s="3" t="s">
        <v>1312</v>
      </c>
      <c r="C251" s="4" t="s">
        <v>138</v>
      </c>
      <c r="D251" s="5" t="s">
        <v>2747</v>
      </c>
      <c r="E251" s="5" t="s">
        <v>4479</v>
      </c>
      <c r="F251" s="6" t="s">
        <v>139</v>
      </c>
      <c r="G251" s="4" t="s">
        <v>39</v>
      </c>
      <c r="H251" s="4" t="s">
        <v>39</v>
      </c>
      <c r="I251" s="4" t="s">
        <v>39</v>
      </c>
      <c r="J251" s="4" t="s">
        <v>2748</v>
      </c>
      <c r="K251" s="7">
        <v>44117</v>
      </c>
      <c r="L251" s="8">
        <v>926.45</v>
      </c>
      <c r="M251" s="8"/>
      <c r="N251" s="8"/>
      <c r="O251" s="4" t="s">
        <v>33</v>
      </c>
      <c r="P251" s="133" t="s">
        <v>2749</v>
      </c>
      <c r="Q251" s="29"/>
      <c r="R251" s="30"/>
      <c r="S251" s="30"/>
    </row>
    <row r="252" spans="1:19" s="49" customFormat="1" ht="25.5" x14ac:dyDescent="0.25">
      <c r="A252" s="4" t="s">
        <v>2764</v>
      </c>
      <c r="B252" s="3" t="s">
        <v>1312</v>
      </c>
      <c r="C252" s="4" t="s">
        <v>138</v>
      </c>
      <c r="D252" s="5" t="s">
        <v>2747</v>
      </c>
      <c r="E252" s="5" t="s">
        <v>4479</v>
      </c>
      <c r="F252" s="6" t="s">
        <v>139</v>
      </c>
      <c r="G252" s="4" t="s">
        <v>39</v>
      </c>
      <c r="H252" s="4" t="s">
        <v>39</v>
      </c>
      <c r="I252" s="4" t="s">
        <v>39</v>
      </c>
      <c r="J252" s="4" t="s">
        <v>2748</v>
      </c>
      <c r="K252" s="7">
        <v>44117</v>
      </c>
      <c r="L252" s="8">
        <v>926.45</v>
      </c>
      <c r="M252" s="8"/>
      <c r="N252" s="8"/>
      <c r="O252" s="4" t="s">
        <v>33</v>
      </c>
      <c r="P252" s="133" t="s">
        <v>2749</v>
      </c>
      <c r="Q252" s="29"/>
      <c r="R252" s="30"/>
      <c r="S252" s="30"/>
    </row>
    <row r="253" spans="1:19" s="49" customFormat="1" ht="25.5" x14ac:dyDescent="0.25">
      <c r="A253" s="4" t="s">
        <v>2765</v>
      </c>
      <c r="B253" s="3" t="s">
        <v>1312</v>
      </c>
      <c r="C253" s="4" t="s">
        <v>138</v>
      </c>
      <c r="D253" s="5" t="s">
        <v>2747</v>
      </c>
      <c r="E253" s="5" t="s">
        <v>4479</v>
      </c>
      <c r="F253" s="6" t="s">
        <v>139</v>
      </c>
      <c r="G253" s="4" t="s">
        <v>39</v>
      </c>
      <c r="H253" s="4" t="s">
        <v>39</v>
      </c>
      <c r="I253" s="4" t="s">
        <v>39</v>
      </c>
      <c r="J253" s="4" t="s">
        <v>2748</v>
      </c>
      <c r="K253" s="7">
        <v>44117</v>
      </c>
      <c r="L253" s="8">
        <v>926.45</v>
      </c>
      <c r="M253" s="8"/>
      <c r="N253" s="8"/>
      <c r="O253" s="4" t="s">
        <v>33</v>
      </c>
      <c r="P253" s="133" t="s">
        <v>2749</v>
      </c>
      <c r="Q253" s="29"/>
      <c r="R253" s="30"/>
      <c r="S253" s="30"/>
    </row>
    <row r="254" spans="1:19" s="49" customFormat="1" ht="25.5" x14ac:dyDescent="0.25">
      <c r="A254" s="4" t="s">
        <v>2766</v>
      </c>
      <c r="B254" s="3" t="s">
        <v>1312</v>
      </c>
      <c r="C254" s="4" t="s">
        <v>138</v>
      </c>
      <c r="D254" s="5" t="s">
        <v>2747</v>
      </c>
      <c r="E254" s="5" t="s">
        <v>4479</v>
      </c>
      <c r="F254" s="6" t="s">
        <v>139</v>
      </c>
      <c r="G254" s="4" t="s">
        <v>39</v>
      </c>
      <c r="H254" s="4" t="s">
        <v>39</v>
      </c>
      <c r="I254" s="4" t="s">
        <v>39</v>
      </c>
      <c r="J254" s="4" t="s">
        <v>2748</v>
      </c>
      <c r="K254" s="7">
        <v>44117</v>
      </c>
      <c r="L254" s="8">
        <v>926.45</v>
      </c>
      <c r="M254" s="8"/>
      <c r="N254" s="8"/>
      <c r="O254" s="4" t="s">
        <v>33</v>
      </c>
      <c r="P254" s="133" t="s">
        <v>2749</v>
      </c>
      <c r="Q254" s="29"/>
      <c r="R254" s="30"/>
      <c r="S254" s="30"/>
    </row>
    <row r="255" spans="1:19" s="49" customFormat="1" ht="25.5" x14ac:dyDescent="0.25">
      <c r="A255" s="4" t="s">
        <v>2767</v>
      </c>
      <c r="B255" s="3" t="s">
        <v>1312</v>
      </c>
      <c r="C255" s="4" t="s">
        <v>138</v>
      </c>
      <c r="D255" s="5" t="s">
        <v>2747</v>
      </c>
      <c r="E255" s="5" t="s">
        <v>4479</v>
      </c>
      <c r="F255" s="6" t="s">
        <v>139</v>
      </c>
      <c r="G255" s="4" t="s">
        <v>39</v>
      </c>
      <c r="H255" s="4" t="s">
        <v>39</v>
      </c>
      <c r="I255" s="4" t="s">
        <v>39</v>
      </c>
      <c r="J255" s="4" t="s">
        <v>2748</v>
      </c>
      <c r="K255" s="7">
        <v>44117</v>
      </c>
      <c r="L255" s="8">
        <v>926.45</v>
      </c>
      <c r="M255" s="8"/>
      <c r="N255" s="8"/>
      <c r="O255" s="4" t="s">
        <v>33</v>
      </c>
      <c r="P255" s="133" t="s">
        <v>2749</v>
      </c>
      <c r="Q255" s="29"/>
      <c r="R255" s="30"/>
      <c r="S255" s="30"/>
    </row>
    <row r="256" spans="1:19" s="49" customFormat="1" ht="25.5" x14ac:dyDescent="0.25">
      <c r="A256" s="4" t="s">
        <v>2768</v>
      </c>
      <c r="B256" s="3" t="s">
        <v>1312</v>
      </c>
      <c r="C256" s="4" t="s">
        <v>138</v>
      </c>
      <c r="D256" s="5" t="s">
        <v>2747</v>
      </c>
      <c r="E256" s="5" t="s">
        <v>4479</v>
      </c>
      <c r="F256" s="6" t="s">
        <v>139</v>
      </c>
      <c r="G256" s="4" t="s">
        <v>39</v>
      </c>
      <c r="H256" s="4" t="s">
        <v>39</v>
      </c>
      <c r="I256" s="4" t="s">
        <v>39</v>
      </c>
      <c r="J256" s="4" t="s">
        <v>2748</v>
      </c>
      <c r="K256" s="7">
        <v>44117</v>
      </c>
      <c r="L256" s="8">
        <v>926.45</v>
      </c>
      <c r="M256" s="8"/>
      <c r="N256" s="8"/>
      <c r="O256" s="4" t="s">
        <v>33</v>
      </c>
      <c r="P256" s="133" t="s">
        <v>2749</v>
      </c>
      <c r="Q256" s="29"/>
      <c r="R256" s="30"/>
      <c r="S256" s="30"/>
    </row>
    <row r="257" spans="1:19" s="49" customFormat="1" ht="25.5" x14ac:dyDescent="0.25">
      <c r="A257" s="4" t="s">
        <v>2769</v>
      </c>
      <c r="B257" s="3" t="s">
        <v>1312</v>
      </c>
      <c r="C257" s="4" t="s">
        <v>138</v>
      </c>
      <c r="D257" s="5" t="s">
        <v>2747</v>
      </c>
      <c r="E257" s="5" t="s">
        <v>4479</v>
      </c>
      <c r="F257" s="6" t="s">
        <v>139</v>
      </c>
      <c r="G257" s="4" t="s">
        <v>39</v>
      </c>
      <c r="H257" s="4" t="s">
        <v>39</v>
      </c>
      <c r="I257" s="4" t="s">
        <v>39</v>
      </c>
      <c r="J257" s="4" t="s">
        <v>2748</v>
      </c>
      <c r="K257" s="7">
        <v>44117</v>
      </c>
      <c r="L257" s="8">
        <v>926.45</v>
      </c>
      <c r="M257" s="8"/>
      <c r="N257" s="8"/>
      <c r="O257" s="4" t="s">
        <v>33</v>
      </c>
      <c r="P257" s="133" t="s">
        <v>2749</v>
      </c>
      <c r="Q257" s="29"/>
      <c r="R257" s="30"/>
      <c r="S257" s="30"/>
    </row>
    <row r="258" spans="1:19" s="49" customFormat="1" ht="25.5" x14ac:dyDescent="0.25">
      <c r="A258" s="4" t="s">
        <v>2770</v>
      </c>
      <c r="B258" s="3" t="s">
        <v>1312</v>
      </c>
      <c r="C258" s="4" t="s">
        <v>138</v>
      </c>
      <c r="D258" s="5" t="s">
        <v>2747</v>
      </c>
      <c r="E258" s="5" t="s">
        <v>4479</v>
      </c>
      <c r="F258" s="6" t="s">
        <v>139</v>
      </c>
      <c r="G258" s="4" t="s">
        <v>39</v>
      </c>
      <c r="H258" s="4" t="s">
        <v>39</v>
      </c>
      <c r="I258" s="4" t="s">
        <v>39</v>
      </c>
      <c r="J258" s="4" t="s">
        <v>2748</v>
      </c>
      <c r="K258" s="7">
        <v>44117</v>
      </c>
      <c r="L258" s="8">
        <v>926.45</v>
      </c>
      <c r="M258" s="8"/>
      <c r="N258" s="8"/>
      <c r="O258" s="4" t="s">
        <v>33</v>
      </c>
      <c r="P258" s="133" t="s">
        <v>2749</v>
      </c>
      <c r="Q258" s="29"/>
      <c r="R258" s="30"/>
      <c r="S258" s="30"/>
    </row>
    <row r="259" spans="1:19" s="49" customFormat="1" ht="25.5" x14ac:dyDescent="0.25">
      <c r="A259" s="4" t="s">
        <v>2771</v>
      </c>
      <c r="B259" s="3" t="s">
        <v>1312</v>
      </c>
      <c r="C259" s="4" t="s">
        <v>138</v>
      </c>
      <c r="D259" s="5" t="s">
        <v>2747</v>
      </c>
      <c r="E259" s="5" t="s">
        <v>4479</v>
      </c>
      <c r="F259" s="6" t="s">
        <v>139</v>
      </c>
      <c r="G259" s="4" t="s">
        <v>39</v>
      </c>
      <c r="H259" s="4" t="s">
        <v>39</v>
      </c>
      <c r="I259" s="4" t="s">
        <v>39</v>
      </c>
      <c r="J259" s="4" t="s">
        <v>2748</v>
      </c>
      <c r="K259" s="7">
        <v>44117</v>
      </c>
      <c r="L259" s="8">
        <v>926.45</v>
      </c>
      <c r="M259" s="8"/>
      <c r="N259" s="8"/>
      <c r="O259" s="4" t="s">
        <v>33</v>
      </c>
      <c r="P259" s="133" t="s">
        <v>2749</v>
      </c>
      <c r="Q259" s="29"/>
      <c r="R259" s="30"/>
      <c r="S259" s="30"/>
    </row>
    <row r="260" spans="1:19" s="49" customFormat="1" ht="25.5" x14ac:dyDescent="0.25">
      <c r="A260" s="4" t="s">
        <v>2772</v>
      </c>
      <c r="B260" s="3" t="s">
        <v>1312</v>
      </c>
      <c r="C260" s="4" t="s">
        <v>138</v>
      </c>
      <c r="D260" s="5" t="s">
        <v>2747</v>
      </c>
      <c r="E260" s="5" t="s">
        <v>4479</v>
      </c>
      <c r="F260" s="6" t="s">
        <v>139</v>
      </c>
      <c r="G260" s="4" t="s">
        <v>39</v>
      </c>
      <c r="H260" s="4" t="s">
        <v>39</v>
      </c>
      <c r="I260" s="4" t="s">
        <v>39</v>
      </c>
      <c r="J260" s="4" t="s">
        <v>2748</v>
      </c>
      <c r="K260" s="7">
        <v>44117</v>
      </c>
      <c r="L260" s="8">
        <v>926.45</v>
      </c>
      <c r="M260" s="8"/>
      <c r="N260" s="8"/>
      <c r="O260" s="4" t="s">
        <v>33</v>
      </c>
      <c r="P260" s="133" t="s">
        <v>2749</v>
      </c>
      <c r="Q260" s="29"/>
      <c r="R260" s="30"/>
      <c r="S260" s="30"/>
    </row>
    <row r="261" spans="1:19" s="49" customFormat="1" ht="25.5" x14ac:dyDescent="0.25">
      <c r="A261" s="4" t="s">
        <v>2773</v>
      </c>
      <c r="B261" s="3" t="s">
        <v>1312</v>
      </c>
      <c r="C261" s="4" t="s">
        <v>138</v>
      </c>
      <c r="D261" s="5" t="s">
        <v>2747</v>
      </c>
      <c r="E261" s="5" t="s">
        <v>4479</v>
      </c>
      <c r="F261" s="6" t="s">
        <v>139</v>
      </c>
      <c r="G261" s="4" t="s">
        <v>39</v>
      </c>
      <c r="H261" s="4" t="s">
        <v>39</v>
      </c>
      <c r="I261" s="4" t="s">
        <v>39</v>
      </c>
      <c r="J261" s="4" t="s">
        <v>2748</v>
      </c>
      <c r="K261" s="7">
        <v>44117</v>
      </c>
      <c r="L261" s="8">
        <v>926.45</v>
      </c>
      <c r="M261" s="8"/>
      <c r="N261" s="8"/>
      <c r="O261" s="4" t="s">
        <v>33</v>
      </c>
      <c r="P261" s="133" t="s">
        <v>2749</v>
      </c>
      <c r="Q261" s="29"/>
      <c r="R261" s="30"/>
      <c r="S261" s="30"/>
    </row>
    <row r="262" spans="1:19" s="49" customFormat="1" ht="25.5" x14ac:dyDescent="0.25">
      <c r="A262" s="4" t="s">
        <v>2774</v>
      </c>
      <c r="B262" s="3" t="s">
        <v>1312</v>
      </c>
      <c r="C262" s="4" t="s">
        <v>138</v>
      </c>
      <c r="D262" s="5" t="s">
        <v>2747</v>
      </c>
      <c r="E262" s="5" t="s">
        <v>4479</v>
      </c>
      <c r="F262" s="6" t="s">
        <v>139</v>
      </c>
      <c r="G262" s="4" t="s">
        <v>39</v>
      </c>
      <c r="H262" s="4" t="s">
        <v>39</v>
      </c>
      <c r="I262" s="4" t="s">
        <v>39</v>
      </c>
      <c r="J262" s="4" t="s">
        <v>2748</v>
      </c>
      <c r="K262" s="7">
        <v>44117</v>
      </c>
      <c r="L262" s="8">
        <v>926.45</v>
      </c>
      <c r="M262" s="8"/>
      <c r="N262" s="8"/>
      <c r="O262" s="4" t="s">
        <v>33</v>
      </c>
      <c r="P262" s="133" t="s">
        <v>2749</v>
      </c>
      <c r="Q262" s="29"/>
      <c r="R262" s="30"/>
      <c r="S262" s="30"/>
    </row>
    <row r="263" spans="1:19" s="49" customFormat="1" ht="25.5" x14ac:dyDescent="0.25">
      <c r="A263" s="4" t="s">
        <v>2775</v>
      </c>
      <c r="B263" s="3" t="s">
        <v>1312</v>
      </c>
      <c r="C263" s="4" t="s">
        <v>138</v>
      </c>
      <c r="D263" s="5" t="s">
        <v>2747</v>
      </c>
      <c r="E263" s="5" t="s">
        <v>4479</v>
      </c>
      <c r="F263" s="6" t="s">
        <v>139</v>
      </c>
      <c r="G263" s="4" t="s">
        <v>39</v>
      </c>
      <c r="H263" s="4" t="s">
        <v>39</v>
      </c>
      <c r="I263" s="4" t="s">
        <v>39</v>
      </c>
      <c r="J263" s="4" t="s">
        <v>2748</v>
      </c>
      <c r="K263" s="7">
        <v>44117</v>
      </c>
      <c r="L263" s="8">
        <v>926.45</v>
      </c>
      <c r="M263" s="8"/>
      <c r="N263" s="8"/>
      <c r="O263" s="4" t="s">
        <v>33</v>
      </c>
      <c r="P263" s="133" t="s">
        <v>2749</v>
      </c>
      <c r="Q263" s="29"/>
      <c r="R263" s="30"/>
      <c r="S263" s="30"/>
    </row>
    <row r="264" spans="1:19" s="49" customFormat="1" ht="25.5" x14ac:dyDescent="0.25">
      <c r="A264" s="4" t="s">
        <v>2776</v>
      </c>
      <c r="B264" s="3" t="s">
        <v>1312</v>
      </c>
      <c r="C264" s="4" t="s">
        <v>138</v>
      </c>
      <c r="D264" s="5" t="s">
        <v>2747</v>
      </c>
      <c r="E264" s="5" t="s">
        <v>4479</v>
      </c>
      <c r="F264" s="6" t="s">
        <v>139</v>
      </c>
      <c r="G264" s="4" t="s">
        <v>39</v>
      </c>
      <c r="H264" s="4" t="s">
        <v>39</v>
      </c>
      <c r="I264" s="4" t="s">
        <v>39</v>
      </c>
      <c r="J264" s="4" t="s">
        <v>2748</v>
      </c>
      <c r="K264" s="7">
        <v>44117</v>
      </c>
      <c r="L264" s="8">
        <v>926.45</v>
      </c>
      <c r="M264" s="8"/>
      <c r="N264" s="8"/>
      <c r="O264" s="4" t="s">
        <v>33</v>
      </c>
      <c r="P264" s="133" t="s">
        <v>2749</v>
      </c>
      <c r="Q264" s="29"/>
      <c r="R264" s="30"/>
      <c r="S264" s="30"/>
    </row>
    <row r="265" spans="1:19" s="49" customFormat="1" ht="25.5" x14ac:dyDescent="0.25">
      <c r="A265" s="4" t="s">
        <v>2777</v>
      </c>
      <c r="B265" s="3" t="s">
        <v>1312</v>
      </c>
      <c r="C265" s="4" t="s">
        <v>138</v>
      </c>
      <c r="D265" s="5" t="s">
        <v>2778</v>
      </c>
      <c r="E265" s="5" t="s">
        <v>4478</v>
      </c>
      <c r="F265" s="6" t="s">
        <v>139</v>
      </c>
      <c r="G265" s="4" t="s">
        <v>39</v>
      </c>
      <c r="H265" s="4" t="s">
        <v>39</v>
      </c>
      <c r="I265" s="4" t="s">
        <v>39</v>
      </c>
      <c r="J265" s="4" t="s">
        <v>2748</v>
      </c>
      <c r="K265" s="7">
        <v>44117</v>
      </c>
      <c r="L265" s="8">
        <v>1760.58</v>
      </c>
      <c r="M265" s="8"/>
      <c r="N265" s="8"/>
      <c r="O265" s="4" t="s">
        <v>33</v>
      </c>
      <c r="P265" s="133" t="s">
        <v>2749</v>
      </c>
      <c r="Q265" s="29"/>
      <c r="R265" s="30"/>
      <c r="S265" s="30"/>
    </row>
    <row r="266" spans="1:19" s="49" customFormat="1" ht="25.5" x14ac:dyDescent="0.25">
      <c r="A266" s="4" t="s">
        <v>2779</v>
      </c>
      <c r="B266" s="3" t="s">
        <v>1312</v>
      </c>
      <c r="C266" s="4" t="s">
        <v>138</v>
      </c>
      <c r="D266" s="5" t="s">
        <v>2778</v>
      </c>
      <c r="E266" s="5" t="s">
        <v>4478</v>
      </c>
      <c r="F266" s="6" t="s">
        <v>139</v>
      </c>
      <c r="G266" s="4" t="s">
        <v>39</v>
      </c>
      <c r="H266" s="4" t="s">
        <v>39</v>
      </c>
      <c r="I266" s="4" t="s">
        <v>39</v>
      </c>
      <c r="J266" s="4" t="s">
        <v>2748</v>
      </c>
      <c r="K266" s="7">
        <v>44117</v>
      </c>
      <c r="L266" s="8">
        <v>1760.58</v>
      </c>
      <c r="M266" s="8"/>
      <c r="N266" s="8"/>
      <c r="O266" s="4" t="s">
        <v>33</v>
      </c>
      <c r="P266" s="133" t="s">
        <v>2749</v>
      </c>
      <c r="Q266" s="29"/>
      <c r="R266" s="30"/>
      <c r="S266" s="30"/>
    </row>
    <row r="267" spans="1:19" s="49" customFormat="1" ht="25.5" x14ac:dyDescent="0.25">
      <c r="A267" s="4" t="s">
        <v>2780</v>
      </c>
      <c r="B267" s="3" t="s">
        <v>1312</v>
      </c>
      <c r="C267" s="4" t="s">
        <v>138</v>
      </c>
      <c r="D267" s="5" t="s">
        <v>2778</v>
      </c>
      <c r="E267" s="5" t="s">
        <v>4478</v>
      </c>
      <c r="F267" s="6" t="s">
        <v>139</v>
      </c>
      <c r="G267" s="4" t="s">
        <v>39</v>
      </c>
      <c r="H267" s="4" t="s">
        <v>39</v>
      </c>
      <c r="I267" s="4" t="s">
        <v>39</v>
      </c>
      <c r="J267" s="4" t="s">
        <v>2748</v>
      </c>
      <c r="K267" s="7">
        <v>44117</v>
      </c>
      <c r="L267" s="8">
        <v>1760.58</v>
      </c>
      <c r="M267" s="8"/>
      <c r="N267" s="8"/>
      <c r="O267" s="4" t="s">
        <v>33</v>
      </c>
      <c r="P267" s="133" t="s">
        <v>2749</v>
      </c>
      <c r="Q267" s="29"/>
      <c r="R267" s="30"/>
      <c r="S267" s="30"/>
    </row>
    <row r="268" spans="1:19" s="49" customFormat="1" ht="25.5" x14ac:dyDescent="0.25">
      <c r="A268" s="4" t="s">
        <v>2781</v>
      </c>
      <c r="B268" s="3" t="s">
        <v>1312</v>
      </c>
      <c r="C268" s="4" t="s">
        <v>138</v>
      </c>
      <c r="D268" s="5" t="s">
        <v>2778</v>
      </c>
      <c r="E268" s="5" t="s">
        <v>4478</v>
      </c>
      <c r="F268" s="6" t="s">
        <v>139</v>
      </c>
      <c r="G268" s="4" t="s">
        <v>39</v>
      </c>
      <c r="H268" s="4" t="s">
        <v>39</v>
      </c>
      <c r="I268" s="4" t="s">
        <v>39</v>
      </c>
      <c r="J268" s="4" t="s">
        <v>2748</v>
      </c>
      <c r="K268" s="7">
        <v>44117</v>
      </c>
      <c r="L268" s="8">
        <v>1760.58</v>
      </c>
      <c r="M268" s="8"/>
      <c r="N268" s="8"/>
      <c r="O268" s="4" t="s">
        <v>33</v>
      </c>
      <c r="P268" s="133" t="s">
        <v>2749</v>
      </c>
      <c r="Q268" s="29"/>
      <c r="R268" s="30"/>
      <c r="S268" s="30"/>
    </row>
    <row r="269" spans="1:19" s="49" customFormat="1" ht="25.5" x14ac:dyDescent="0.25">
      <c r="A269" s="4" t="s">
        <v>2782</v>
      </c>
      <c r="B269" s="3" t="s">
        <v>1312</v>
      </c>
      <c r="C269" s="4" t="s">
        <v>138</v>
      </c>
      <c r="D269" s="5" t="s">
        <v>2783</v>
      </c>
      <c r="E269" s="5" t="s">
        <v>2783</v>
      </c>
      <c r="F269" s="6" t="s">
        <v>139</v>
      </c>
      <c r="G269" s="4" t="s">
        <v>204</v>
      </c>
      <c r="H269" s="4" t="s">
        <v>39</v>
      </c>
      <c r="I269" s="4" t="s">
        <v>39</v>
      </c>
      <c r="J269" s="4">
        <v>219</v>
      </c>
      <c r="K269" s="7">
        <v>44127</v>
      </c>
      <c r="L269" s="8">
        <v>1571.8</v>
      </c>
      <c r="M269" s="8"/>
      <c r="N269" s="8"/>
      <c r="O269" s="4" t="s">
        <v>33</v>
      </c>
      <c r="P269" s="133"/>
      <c r="Q269" s="29"/>
      <c r="R269" s="30"/>
      <c r="S269" s="30"/>
    </row>
    <row r="270" spans="1:19" s="49" customFormat="1" ht="25.5" x14ac:dyDescent="0.25">
      <c r="A270" s="4" t="s">
        <v>2784</v>
      </c>
      <c r="B270" s="3" t="s">
        <v>1312</v>
      </c>
      <c r="C270" s="4" t="s">
        <v>138</v>
      </c>
      <c r="D270" s="5" t="s">
        <v>4591</v>
      </c>
      <c r="E270" s="5" t="s">
        <v>4464</v>
      </c>
      <c r="F270" s="6" t="s">
        <v>139</v>
      </c>
      <c r="G270" s="4" t="s">
        <v>204</v>
      </c>
      <c r="H270" s="4" t="s">
        <v>39</v>
      </c>
      <c r="I270" s="4" t="s">
        <v>39</v>
      </c>
      <c r="J270" s="4">
        <v>219</v>
      </c>
      <c r="K270" s="7">
        <v>44127</v>
      </c>
      <c r="L270" s="8">
        <v>284.2</v>
      </c>
      <c r="M270" s="8"/>
      <c r="N270" s="8"/>
      <c r="O270" s="4" t="s">
        <v>33</v>
      </c>
      <c r="P270" s="133"/>
      <c r="Q270" s="29"/>
      <c r="R270" s="30"/>
      <c r="S270" s="30"/>
    </row>
    <row r="271" spans="1:19" s="49" customFormat="1" ht="25.5" x14ac:dyDescent="0.25">
      <c r="A271" s="4" t="s">
        <v>2785</v>
      </c>
      <c r="B271" s="3" t="s">
        <v>1312</v>
      </c>
      <c r="C271" s="4" t="s">
        <v>138</v>
      </c>
      <c r="D271" s="5" t="s">
        <v>2786</v>
      </c>
      <c r="E271" s="5" t="s">
        <v>4430</v>
      </c>
      <c r="F271" s="6" t="s">
        <v>139</v>
      </c>
      <c r="G271" s="4" t="s">
        <v>204</v>
      </c>
      <c r="H271" s="4" t="s">
        <v>39</v>
      </c>
      <c r="I271" s="4" t="s">
        <v>39</v>
      </c>
      <c r="J271" s="4">
        <v>219</v>
      </c>
      <c r="K271" s="7">
        <v>44127</v>
      </c>
      <c r="L271" s="8">
        <v>102.08</v>
      </c>
      <c r="M271" s="8"/>
      <c r="N271" s="8"/>
      <c r="O271" s="4" t="s">
        <v>33</v>
      </c>
      <c r="P271" s="133"/>
      <c r="Q271" s="29"/>
      <c r="R271" s="30"/>
      <c r="S271" s="30"/>
    </row>
    <row r="272" spans="1:19" s="49" customFormat="1" ht="25.5" x14ac:dyDescent="0.25">
      <c r="A272" s="4" t="s">
        <v>2787</v>
      </c>
      <c r="B272" s="3" t="s">
        <v>1312</v>
      </c>
      <c r="C272" s="4" t="s">
        <v>138</v>
      </c>
      <c r="D272" s="5" t="s">
        <v>2786</v>
      </c>
      <c r="E272" s="5" t="s">
        <v>4430</v>
      </c>
      <c r="F272" s="6" t="s">
        <v>139</v>
      </c>
      <c r="G272" s="4" t="s">
        <v>204</v>
      </c>
      <c r="H272" s="4" t="s">
        <v>39</v>
      </c>
      <c r="I272" s="4" t="s">
        <v>39</v>
      </c>
      <c r="J272" s="4">
        <v>219</v>
      </c>
      <c r="K272" s="7">
        <v>44127</v>
      </c>
      <c r="L272" s="8">
        <v>102.08</v>
      </c>
      <c r="M272" s="8"/>
      <c r="N272" s="8"/>
      <c r="O272" s="4" t="s">
        <v>33</v>
      </c>
      <c r="P272" s="133"/>
      <c r="Q272" s="29"/>
      <c r="R272" s="30"/>
      <c r="S272" s="30"/>
    </row>
    <row r="273" spans="1:19" s="49" customFormat="1" ht="25.5" x14ac:dyDescent="0.25">
      <c r="A273" s="4" t="s">
        <v>2788</v>
      </c>
      <c r="B273" s="3" t="s">
        <v>1312</v>
      </c>
      <c r="C273" s="4" t="s">
        <v>138</v>
      </c>
      <c r="D273" s="5" t="s">
        <v>2789</v>
      </c>
      <c r="E273" s="5" t="s">
        <v>4463</v>
      </c>
      <c r="F273" s="6" t="s">
        <v>139</v>
      </c>
      <c r="G273" s="4" t="s">
        <v>204</v>
      </c>
      <c r="H273" s="4" t="s">
        <v>39</v>
      </c>
      <c r="I273" s="4" t="s">
        <v>39</v>
      </c>
      <c r="J273" s="4">
        <v>219</v>
      </c>
      <c r="K273" s="7">
        <v>44127</v>
      </c>
      <c r="L273" s="8">
        <v>261</v>
      </c>
      <c r="M273" s="8"/>
      <c r="N273" s="8"/>
      <c r="O273" s="4" t="s">
        <v>33</v>
      </c>
      <c r="P273" s="133"/>
      <c r="Q273" s="29"/>
      <c r="R273" s="30"/>
      <c r="S273" s="30"/>
    </row>
    <row r="274" spans="1:19" s="49" customFormat="1" ht="25.5" x14ac:dyDescent="0.25">
      <c r="A274" s="4" t="s">
        <v>2790</v>
      </c>
      <c r="B274" s="3" t="s">
        <v>1312</v>
      </c>
      <c r="C274" s="4" t="s">
        <v>138</v>
      </c>
      <c r="D274" s="5" t="s">
        <v>2789</v>
      </c>
      <c r="E274" s="5" t="s">
        <v>4463</v>
      </c>
      <c r="F274" s="6" t="s">
        <v>139</v>
      </c>
      <c r="G274" s="4" t="s">
        <v>204</v>
      </c>
      <c r="H274" s="4" t="s">
        <v>39</v>
      </c>
      <c r="I274" s="4" t="s">
        <v>39</v>
      </c>
      <c r="J274" s="4">
        <v>219</v>
      </c>
      <c r="K274" s="7">
        <v>44127</v>
      </c>
      <c r="L274" s="8">
        <v>261</v>
      </c>
      <c r="M274" s="8"/>
      <c r="N274" s="8"/>
      <c r="O274" s="4" t="s">
        <v>33</v>
      </c>
      <c r="P274" s="133"/>
      <c r="Q274" s="29"/>
      <c r="R274" s="30"/>
      <c r="S274" s="30"/>
    </row>
    <row r="275" spans="1:19" s="49" customFormat="1" ht="25.5" x14ac:dyDescent="0.25">
      <c r="A275" s="4" t="s">
        <v>2791</v>
      </c>
      <c r="B275" s="3" t="s">
        <v>1312</v>
      </c>
      <c r="C275" s="4" t="s">
        <v>138</v>
      </c>
      <c r="D275" s="5" t="s">
        <v>2792</v>
      </c>
      <c r="E275" s="5" t="s">
        <v>4463</v>
      </c>
      <c r="F275" s="6" t="s">
        <v>139</v>
      </c>
      <c r="G275" s="4" t="s">
        <v>204</v>
      </c>
      <c r="H275" s="4" t="s">
        <v>39</v>
      </c>
      <c r="I275" s="4" t="s">
        <v>39</v>
      </c>
      <c r="J275" s="4">
        <v>219</v>
      </c>
      <c r="K275" s="7">
        <v>44127</v>
      </c>
      <c r="L275" s="8">
        <v>237.8</v>
      </c>
      <c r="M275" s="8"/>
      <c r="N275" s="8"/>
      <c r="O275" s="4" t="s">
        <v>33</v>
      </c>
      <c r="P275" s="133"/>
      <c r="Q275" s="29"/>
      <c r="R275" s="30"/>
      <c r="S275" s="30"/>
    </row>
    <row r="276" spans="1:19" s="49" customFormat="1" ht="25.5" x14ac:dyDescent="0.25">
      <c r="A276" s="4" t="s">
        <v>2793</v>
      </c>
      <c r="B276" s="3" t="s">
        <v>1312</v>
      </c>
      <c r="C276" s="4" t="s">
        <v>138</v>
      </c>
      <c r="D276" s="5" t="s">
        <v>2792</v>
      </c>
      <c r="E276" s="5" t="s">
        <v>4463</v>
      </c>
      <c r="F276" s="6" t="s">
        <v>139</v>
      </c>
      <c r="G276" s="4" t="s">
        <v>204</v>
      </c>
      <c r="H276" s="4" t="s">
        <v>39</v>
      </c>
      <c r="I276" s="4" t="s">
        <v>39</v>
      </c>
      <c r="J276" s="4">
        <v>219</v>
      </c>
      <c r="K276" s="7">
        <v>44127</v>
      </c>
      <c r="L276" s="8">
        <v>237.8</v>
      </c>
      <c r="M276" s="8"/>
      <c r="N276" s="8"/>
      <c r="O276" s="4" t="s">
        <v>33</v>
      </c>
      <c r="P276" s="133"/>
      <c r="Q276" s="29"/>
      <c r="R276" s="30"/>
      <c r="S276" s="30"/>
    </row>
    <row r="277" spans="1:19" s="49" customFormat="1" ht="25.5" x14ac:dyDescent="0.25">
      <c r="A277" s="4" t="s">
        <v>2794</v>
      </c>
      <c r="B277" s="3" t="s">
        <v>1312</v>
      </c>
      <c r="C277" s="4" t="s">
        <v>138</v>
      </c>
      <c r="D277" s="5" t="s">
        <v>2795</v>
      </c>
      <c r="E277" s="5" t="s">
        <v>4430</v>
      </c>
      <c r="F277" s="6" t="s">
        <v>139</v>
      </c>
      <c r="G277" s="4" t="s">
        <v>204</v>
      </c>
      <c r="H277" s="4" t="s">
        <v>39</v>
      </c>
      <c r="I277" s="4" t="s">
        <v>39</v>
      </c>
      <c r="J277" s="4">
        <v>219</v>
      </c>
      <c r="K277" s="7">
        <v>44127</v>
      </c>
      <c r="L277" s="8">
        <v>147.32</v>
      </c>
      <c r="M277" s="8"/>
      <c r="N277" s="8"/>
      <c r="O277" s="4" t="s">
        <v>33</v>
      </c>
      <c r="P277" s="133"/>
      <c r="Q277" s="29"/>
      <c r="R277" s="30"/>
      <c r="S277" s="30"/>
    </row>
    <row r="278" spans="1:19" s="49" customFormat="1" ht="25.5" x14ac:dyDescent="0.25">
      <c r="A278" s="4" t="s">
        <v>2796</v>
      </c>
      <c r="B278" s="3" t="s">
        <v>1312</v>
      </c>
      <c r="C278" s="4" t="s">
        <v>138</v>
      </c>
      <c r="D278" s="5" t="s">
        <v>2795</v>
      </c>
      <c r="E278" s="5" t="s">
        <v>4430</v>
      </c>
      <c r="F278" s="6" t="s">
        <v>139</v>
      </c>
      <c r="G278" s="4" t="s">
        <v>204</v>
      </c>
      <c r="H278" s="4" t="s">
        <v>39</v>
      </c>
      <c r="I278" s="4" t="s">
        <v>39</v>
      </c>
      <c r="J278" s="4">
        <v>219</v>
      </c>
      <c r="K278" s="7">
        <v>44127</v>
      </c>
      <c r="L278" s="8">
        <v>147.32</v>
      </c>
      <c r="M278" s="8"/>
      <c r="N278" s="8"/>
      <c r="O278" s="4" t="s">
        <v>33</v>
      </c>
      <c r="P278" s="133"/>
      <c r="Q278" s="29"/>
      <c r="R278" s="30"/>
      <c r="S278" s="30"/>
    </row>
    <row r="279" spans="1:19" s="49" customFormat="1" ht="25.5" x14ac:dyDescent="0.25">
      <c r="A279" s="4" t="s">
        <v>2797</v>
      </c>
      <c r="B279" s="3" t="s">
        <v>1312</v>
      </c>
      <c r="C279" s="4" t="s">
        <v>138</v>
      </c>
      <c r="D279" s="5" t="s">
        <v>2747</v>
      </c>
      <c r="E279" s="5" t="s">
        <v>4479</v>
      </c>
      <c r="F279" s="6" t="s">
        <v>139</v>
      </c>
      <c r="G279" s="4" t="s">
        <v>39</v>
      </c>
      <c r="H279" s="4" t="s">
        <v>39</v>
      </c>
      <c r="I279" s="4" t="s">
        <v>39</v>
      </c>
      <c r="J279" s="4" t="s">
        <v>2748</v>
      </c>
      <c r="K279" s="7">
        <v>44117</v>
      </c>
      <c r="L279" s="8">
        <v>926.45</v>
      </c>
      <c r="M279" s="8"/>
      <c r="N279" s="8"/>
      <c r="O279" s="4" t="s">
        <v>33</v>
      </c>
      <c r="P279" s="133" t="s">
        <v>2749</v>
      </c>
      <c r="Q279" s="29"/>
      <c r="R279" s="30"/>
      <c r="S279" s="30"/>
    </row>
    <row r="280" spans="1:19" s="49" customFormat="1" ht="25.5" x14ac:dyDescent="0.25">
      <c r="A280" s="4" t="s">
        <v>2798</v>
      </c>
      <c r="B280" s="3" t="s">
        <v>1312</v>
      </c>
      <c r="C280" s="4" t="s">
        <v>138</v>
      </c>
      <c r="D280" s="5" t="s">
        <v>2747</v>
      </c>
      <c r="E280" s="5" t="s">
        <v>4479</v>
      </c>
      <c r="F280" s="6" t="s">
        <v>139</v>
      </c>
      <c r="G280" s="4" t="s">
        <v>39</v>
      </c>
      <c r="H280" s="4" t="s">
        <v>39</v>
      </c>
      <c r="I280" s="4" t="s">
        <v>39</v>
      </c>
      <c r="J280" s="4" t="s">
        <v>2748</v>
      </c>
      <c r="K280" s="7">
        <v>44117</v>
      </c>
      <c r="L280" s="8">
        <v>926.45</v>
      </c>
      <c r="M280" s="8"/>
      <c r="N280" s="8"/>
      <c r="O280" s="4" t="s">
        <v>33</v>
      </c>
      <c r="P280" s="133" t="s">
        <v>2749</v>
      </c>
      <c r="Q280" s="29"/>
      <c r="R280" s="30"/>
      <c r="S280" s="30"/>
    </row>
    <row r="281" spans="1:19" s="49" customFormat="1" ht="25.5" x14ac:dyDescent="0.25">
      <c r="A281" s="4" t="s">
        <v>2799</v>
      </c>
      <c r="B281" s="3" t="s">
        <v>1312</v>
      </c>
      <c r="C281" s="4" t="s">
        <v>138</v>
      </c>
      <c r="D281" s="5" t="s">
        <v>2747</v>
      </c>
      <c r="E281" s="5" t="s">
        <v>4479</v>
      </c>
      <c r="F281" s="6" t="s">
        <v>139</v>
      </c>
      <c r="G281" s="4" t="s">
        <v>39</v>
      </c>
      <c r="H281" s="4" t="s">
        <v>39</v>
      </c>
      <c r="I281" s="4" t="s">
        <v>39</v>
      </c>
      <c r="J281" s="4" t="s">
        <v>2748</v>
      </c>
      <c r="K281" s="7">
        <v>44117</v>
      </c>
      <c r="L281" s="8">
        <v>926.45</v>
      </c>
      <c r="M281" s="8"/>
      <c r="N281" s="8"/>
      <c r="O281" s="4" t="s">
        <v>33</v>
      </c>
      <c r="P281" s="133" t="s">
        <v>2749</v>
      </c>
      <c r="Q281" s="29"/>
      <c r="R281" s="30"/>
      <c r="S281" s="30"/>
    </row>
    <row r="282" spans="1:19" s="49" customFormat="1" ht="25.5" x14ac:dyDescent="0.25">
      <c r="A282" s="4" t="s">
        <v>2800</v>
      </c>
      <c r="B282" s="3" t="s">
        <v>1312</v>
      </c>
      <c r="C282" s="4" t="s">
        <v>138</v>
      </c>
      <c r="D282" s="5" t="s">
        <v>2747</v>
      </c>
      <c r="E282" s="5" t="s">
        <v>4479</v>
      </c>
      <c r="F282" s="6" t="s">
        <v>139</v>
      </c>
      <c r="G282" s="4" t="s">
        <v>39</v>
      </c>
      <c r="H282" s="4" t="s">
        <v>39</v>
      </c>
      <c r="I282" s="4" t="s">
        <v>39</v>
      </c>
      <c r="J282" s="4" t="s">
        <v>2748</v>
      </c>
      <c r="K282" s="7">
        <v>44117</v>
      </c>
      <c r="L282" s="8">
        <v>926.45</v>
      </c>
      <c r="M282" s="8"/>
      <c r="N282" s="8"/>
      <c r="O282" s="4" t="s">
        <v>33</v>
      </c>
      <c r="P282" s="133" t="s">
        <v>2749</v>
      </c>
      <c r="Q282" s="29"/>
      <c r="R282" s="30"/>
      <c r="S282" s="30"/>
    </row>
    <row r="283" spans="1:19" s="49" customFormat="1" ht="25.5" x14ac:dyDescent="0.25">
      <c r="A283" s="4" t="s">
        <v>2801</v>
      </c>
      <c r="B283" s="3" t="s">
        <v>1312</v>
      </c>
      <c r="C283" s="4" t="s">
        <v>138</v>
      </c>
      <c r="D283" s="5" t="s">
        <v>2747</v>
      </c>
      <c r="E283" s="5" t="s">
        <v>4479</v>
      </c>
      <c r="F283" s="6" t="s">
        <v>139</v>
      </c>
      <c r="G283" s="4" t="s">
        <v>39</v>
      </c>
      <c r="H283" s="4" t="s">
        <v>39</v>
      </c>
      <c r="I283" s="4" t="s">
        <v>39</v>
      </c>
      <c r="J283" s="4" t="s">
        <v>2748</v>
      </c>
      <c r="K283" s="7">
        <v>44117</v>
      </c>
      <c r="L283" s="8">
        <v>926.45</v>
      </c>
      <c r="M283" s="8"/>
      <c r="N283" s="8"/>
      <c r="O283" s="4" t="s">
        <v>33</v>
      </c>
      <c r="P283" s="133" t="s">
        <v>2749</v>
      </c>
      <c r="Q283" s="29"/>
      <c r="R283" s="30"/>
      <c r="S283" s="30"/>
    </row>
    <row r="284" spans="1:19" s="49" customFormat="1" ht="25.5" x14ac:dyDescent="0.25">
      <c r="A284" s="4" t="s">
        <v>2802</v>
      </c>
      <c r="B284" s="3" t="s">
        <v>1312</v>
      </c>
      <c r="C284" s="4" t="s">
        <v>138</v>
      </c>
      <c r="D284" s="5" t="s">
        <v>2747</v>
      </c>
      <c r="E284" s="5" t="s">
        <v>4479</v>
      </c>
      <c r="F284" s="6" t="s">
        <v>139</v>
      </c>
      <c r="G284" s="4" t="s">
        <v>39</v>
      </c>
      <c r="H284" s="4" t="s">
        <v>39</v>
      </c>
      <c r="I284" s="4" t="s">
        <v>39</v>
      </c>
      <c r="J284" s="4" t="s">
        <v>2748</v>
      </c>
      <c r="K284" s="7">
        <v>44117</v>
      </c>
      <c r="L284" s="8">
        <v>926.45</v>
      </c>
      <c r="M284" s="8"/>
      <c r="N284" s="8"/>
      <c r="O284" s="4" t="s">
        <v>33</v>
      </c>
      <c r="P284" s="133" t="s">
        <v>2749</v>
      </c>
      <c r="Q284" s="29"/>
      <c r="R284" s="30"/>
      <c r="S284" s="30"/>
    </row>
    <row r="285" spans="1:19" s="49" customFormat="1" ht="25.5" x14ac:dyDescent="0.25">
      <c r="A285" s="4" t="s">
        <v>2803</v>
      </c>
      <c r="B285" s="3" t="s">
        <v>1312</v>
      </c>
      <c r="C285" s="4" t="s">
        <v>138</v>
      </c>
      <c r="D285" s="5" t="s">
        <v>2747</v>
      </c>
      <c r="E285" s="5" t="s">
        <v>4479</v>
      </c>
      <c r="F285" s="6" t="s">
        <v>139</v>
      </c>
      <c r="G285" s="4" t="s">
        <v>39</v>
      </c>
      <c r="H285" s="4" t="s">
        <v>39</v>
      </c>
      <c r="I285" s="4" t="s">
        <v>39</v>
      </c>
      <c r="J285" s="4" t="s">
        <v>2748</v>
      </c>
      <c r="K285" s="7">
        <v>44117</v>
      </c>
      <c r="L285" s="8">
        <v>926.45</v>
      </c>
      <c r="M285" s="8"/>
      <c r="N285" s="8"/>
      <c r="O285" s="4" t="s">
        <v>33</v>
      </c>
      <c r="P285" s="133" t="s">
        <v>2749</v>
      </c>
      <c r="Q285" s="29"/>
      <c r="R285" s="30"/>
      <c r="S285" s="30"/>
    </row>
    <row r="286" spans="1:19" s="49" customFormat="1" ht="25.5" x14ac:dyDescent="0.25">
      <c r="A286" s="4" t="s">
        <v>2804</v>
      </c>
      <c r="B286" s="3" t="s">
        <v>1312</v>
      </c>
      <c r="C286" s="4" t="s">
        <v>138</v>
      </c>
      <c r="D286" s="5" t="s">
        <v>2747</v>
      </c>
      <c r="E286" s="5" t="s">
        <v>4479</v>
      </c>
      <c r="F286" s="6" t="s">
        <v>139</v>
      </c>
      <c r="G286" s="4" t="s">
        <v>39</v>
      </c>
      <c r="H286" s="4" t="s">
        <v>39</v>
      </c>
      <c r="I286" s="4" t="s">
        <v>39</v>
      </c>
      <c r="J286" s="4" t="s">
        <v>2748</v>
      </c>
      <c r="K286" s="7">
        <v>44117</v>
      </c>
      <c r="L286" s="8">
        <v>926.45</v>
      </c>
      <c r="M286" s="8"/>
      <c r="N286" s="8"/>
      <c r="O286" s="4" t="s">
        <v>33</v>
      </c>
      <c r="P286" s="133" t="s">
        <v>2749</v>
      </c>
      <c r="Q286" s="29"/>
      <c r="R286" s="30"/>
      <c r="S286" s="30"/>
    </row>
    <row r="287" spans="1:19" s="49" customFormat="1" ht="25.5" x14ac:dyDescent="0.25">
      <c r="A287" s="4" t="s">
        <v>2805</v>
      </c>
      <c r="B287" s="3" t="s">
        <v>1312</v>
      </c>
      <c r="C287" s="4" t="s">
        <v>138</v>
      </c>
      <c r="D287" s="5" t="s">
        <v>2747</v>
      </c>
      <c r="E287" s="5" t="s">
        <v>4479</v>
      </c>
      <c r="F287" s="6" t="s">
        <v>139</v>
      </c>
      <c r="G287" s="4" t="s">
        <v>39</v>
      </c>
      <c r="H287" s="4" t="s">
        <v>39</v>
      </c>
      <c r="I287" s="4" t="s">
        <v>39</v>
      </c>
      <c r="J287" s="4" t="s">
        <v>2748</v>
      </c>
      <c r="K287" s="7">
        <v>44117</v>
      </c>
      <c r="L287" s="8">
        <v>926.45</v>
      </c>
      <c r="M287" s="8"/>
      <c r="N287" s="8"/>
      <c r="O287" s="4" t="s">
        <v>33</v>
      </c>
      <c r="P287" s="133" t="s">
        <v>2749</v>
      </c>
      <c r="Q287" s="29"/>
      <c r="R287" s="30"/>
      <c r="S287" s="30"/>
    </row>
    <row r="288" spans="1:19" s="49" customFormat="1" ht="25.5" x14ac:dyDescent="0.25">
      <c r="A288" s="4" t="s">
        <v>2806</v>
      </c>
      <c r="B288" s="3" t="s">
        <v>1312</v>
      </c>
      <c r="C288" s="4" t="s">
        <v>138</v>
      </c>
      <c r="D288" s="5" t="s">
        <v>2747</v>
      </c>
      <c r="E288" s="5" t="s">
        <v>4479</v>
      </c>
      <c r="F288" s="6" t="s">
        <v>139</v>
      </c>
      <c r="G288" s="4" t="s">
        <v>39</v>
      </c>
      <c r="H288" s="4" t="s">
        <v>39</v>
      </c>
      <c r="I288" s="4" t="s">
        <v>39</v>
      </c>
      <c r="J288" s="4" t="s">
        <v>2748</v>
      </c>
      <c r="K288" s="7">
        <v>44117</v>
      </c>
      <c r="L288" s="8">
        <v>926.45</v>
      </c>
      <c r="M288" s="8"/>
      <c r="N288" s="8"/>
      <c r="O288" s="4" t="s">
        <v>33</v>
      </c>
      <c r="P288" s="133" t="s">
        <v>2749</v>
      </c>
      <c r="Q288" s="29"/>
      <c r="R288" s="30"/>
      <c r="S288" s="30"/>
    </row>
    <row r="289" spans="1:19" s="49" customFormat="1" ht="25.5" x14ac:dyDescent="0.25">
      <c r="A289" s="4" t="s">
        <v>2807</v>
      </c>
      <c r="B289" s="3" t="s">
        <v>1312</v>
      </c>
      <c r="C289" s="4" t="s">
        <v>138</v>
      </c>
      <c r="D289" s="5" t="s">
        <v>2747</v>
      </c>
      <c r="E289" s="5" t="s">
        <v>4479</v>
      </c>
      <c r="F289" s="6" t="s">
        <v>139</v>
      </c>
      <c r="G289" s="4" t="s">
        <v>39</v>
      </c>
      <c r="H289" s="4" t="s">
        <v>39</v>
      </c>
      <c r="I289" s="4" t="s">
        <v>39</v>
      </c>
      <c r="J289" s="4" t="s">
        <v>2748</v>
      </c>
      <c r="K289" s="7">
        <v>44117</v>
      </c>
      <c r="L289" s="8">
        <v>926.45</v>
      </c>
      <c r="M289" s="8"/>
      <c r="N289" s="8"/>
      <c r="O289" s="4" t="s">
        <v>33</v>
      </c>
      <c r="P289" s="133" t="s">
        <v>2749</v>
      </c>
      <c r="Q289" s="29"/>
      <c r="R289" s="30"/>
      <c r="S289" s="30"/>
    </row>
    <row r="290" spans="1:19" s="49" customFormat="1" ht="25.5" x14ac:dyDescent="0.25">
      <c r="A290" s="4" t="s">
        <v>2808</v>
      </c>
      <c r="B290" s="3" t="s">
        <v>1312</v>
      </c>
      <c r="C290" s="4" t="s">
        <v>138</v>
      </c>
      <c r="D290" s="5" t="s">
        <v>2747</v>
      </c>
      <c r="E290" s="5" t="s">
        <v>4479</v>
      </c>
      <c r="F290" s="6" t="s">
        <v>139</v>
      </c>
      <c r="G290" s="4" t="s">
        <v>39</v>
      </c>
      <c r="H290" s="4" t="s">
        <v>39</v>
      </c>
      <c r="I290" s="4" t="s">
        <v>39</v>
      </c>
      <c r="J290" s="4" t="s">
        <v>2748</v>
      </c>
      <c r="K290" s="7">
        <v>44117</v>
      </c>
      <c r="L290" s="8">
        <v>926.45</v>
      </c>
      <c r="M290" s="8"/>
      <c r="N290" s="8"/>
      <c r="O290" s="4" t="s">
        <v>33</v>
      </c>
      <c r="P290" s="133" t="s">
        <v>2749</v>
      </c>
      <c r="Q290" s="29"/>
      <c r="R290" s="30"/>
      <c r="S290" s="30"/>
    </row>
    <row r="291" spans="1:19" s="49" customFormat="1" ht="38.25" x14ac:dyDescent="0.25">
      <c r="A291" s="4" t="s">
        <v>2809</v>
      </c>
      <c r="B291" s="3" t="s">
        <v>1312</v>
      </c>
      <c r="C291" s="4" t="s">
        <v>138</v>
      </c>
      <c r="D291" s="5" t="s">
        <v>2810</v>
      </c>
      <c r="E291" s="5" t="s">
        <v>4411</v>
      </c>
      <c r="F291" s="6" t="s">
        <v>139</v>
      </c>
      <c r="G291" s="4" t="s">
        <v>557</v>
      </c>
      <c r="H291" s="4" t="s">
        <v>557</v>
      </c>
      <c r="I291" s="4" t="s">
        <v>557</v>
      </c>
      <c r="J291" s="4" t="s">
        <v>40</v>
      </c>
      <c r="K291" s="7"/>
      <c r="L291" s="8"/>
      <c r="M291" s="8"/>
      <c r="N291" s="8"/>
      <c r="O291" s="4" t="s">
        <v>26</v>
      </c>
      <c r="P291" s="133" t="s">
        <v>2587</v>
      </c>
      <c r="Q291" s="29"/>
      <c r="R291" s="30"/>
      <c r="S291" s="30"/>
    </row>
    <row r="292" spans="1:19" s="49" customFormat="1" ht="38.25" x14ac:dyDescent="0.25">
      <c r="A292" s="4" t="s">
        <v>2811</v>
      </c>
      <c r="B292" s="3" t="s">
        <v>1312</v>
      </c>
      <c r="C292" s="4" t="s">
        <v>138</v>
      </c>
      <c r="D292" s="5" t="s">
        <v>2812</v>
      </c>
      <c r="E292" s="5" t="s">
        <v>4414</v>
      </c>
      <c r="F292" s="6" t="s">
        <v>139</v>
      </c>
      <c r="G292" s="4" t="s">
        <v>39</v>
      </c>
      <c r="H292" s="4" t="s">
        <v>39</v>
      </c>
      <c r="I292" s="4" t="s">
        <v>39</v>
      </c>
      <c r="J292" s="4" t="s">
        <v>40</v>
      </c>
      <c r="K292" s="7">
        <v>40953</v>
      </c>
      <c r="L292" s="8">
        <v>1972</v>
      </c>
      <c r="M292" s="8">
        <v>0</v>
      </c>
      <c r="N292" s="8">
        <v>1972</v>
      </c>
      <c r="O292" s="4" t="s">
        <v>26</v>
      </c>
      <c r="P292" s="133" t="s">
        <v>2587</v>
      </c>
      <c r="Q292" s="29"/>
      <c r="R292" s="30"/>
      <c r="S292" s="30"/>
    </row>
    <row r="293" spans="1:19" s="49" customFormat="1" ht="38.25" x14ac:dyDescent="0.25">
      <c r="A293" s="4" t="s">
        <v>2813</v>
      </c>
      <c r="B293" s="3" t="s">
        <v>1319</v>
      </c>
      <c r="C293" s="4" t="s">
        <v>138</v>
      </c>
      <c r="D293" s="5" t="s">
        <v>2814</v>
      </c>
      <c r="E293" s="5" t="s">
        <v>4414</v>
      </c>
      <c r="F293" s="6" t="s">
        <v>139</v>
      </c>
      <c r="G293" s="4" t="s">
        <v>557</v>
      </c>
      <c r="H293" s="4" t="s">
        <v>557</v>
      </c>
      <c r="I293" s="4" t="s">
        <v>557</v>
      </c>
      <c r="J293" s="4" t="s">
        <v>40</v>
      </c>
      <c r="K293" s="7" t="s">
        <v>565</v>
      </c>
      <c r="L293" s="8"/>
      <c r="M293" s="8"/>
      <c r="N293" s="8"/>
      <c r="O293" s="4" t="s">
        <v>26</v>
      </c>
      <c r="P293" s="133"/>
      <c r="Q293" s="29"/>
      <c r="R293" s="30"/>
      <c r="S293" s="30"/>
    </row>
    <row r="294" spans="1:19" s="49" customFormat="1" ht="51" x14ac:dyDescent="0.25">
      <c r="A294" s="4" t="s">
        <v>2815</v>
      </c>
      <c r="B294" s="3" t="s">
        <v>1312</v>
      </c>
      <c r="C294" s="4" t="s">
        <v>138</v>
      </c>
      <c r="D294" s="5" t="s">
        <v>2453</v>
      </c>
      <c r="E294" s="5" t="s">
        <v>4414</v>
      </c>
      <c r="F294" s="6" t="s">
        <v>139</v>
      </c>
      <c r="G294" s="4" t="s">
        <v>39</v>
      </c>
      <c r="H294" s="4" t="s">
        <v>39</v>
      </c>
      <c r="I294" s="4" t="s">
        <v>39</v>
      </c>
      <c r="J294" s="4" t="s">
        <v>40</v>
      </c>
      <c r="K294" s="7">
        <v>40953</v>
      </c>
      <c r="L294" s="8">
        <v>1972</v>
      </c>
      <c r="M294" s="8">
        <v>0</v>
      </c>
      <c r="N294" s="8">
        <v>1972</v>
      </c>
      <c r="O294" s="4" t="s">
        <v>26</v>
      </c>
      <c r="P294" s="133" t="s">
        <v>580</v>
      </c>
      <c r="Q294" s="29"/>
      <c r="R294" s="30"/>
      <c r="S294" s="30"/>
    </row>
    <row r="295" spans="1:19" s="49" customFormat="1" ht="38.25" x14ac:dyDescent="0.25">
      <c r="A295" s="4" t="s">
        <v>2816</v>
      </c>
      <c r="B295" s="3" t="s">
        <v>460</v>
      </c>
      <c r="C295" s="4" t="s">
        <v>131</v>
      </c>
      <c r="D295" s="5" t="s">
        <v>542</v>
      </c>
      <c r="E295" s="5" t="s">
        <v>4023</v>
      </c>
      <c r="F295" s="6" t="s">
        <v>21</v>
      </c>
      <c r="G295" s="4" t="s">
        <v>22</v>
      </c>
      <c r="H295" s="4" t="s">
        <v>2817</v>
      </c>
      <c r="I295" s="4" t="s">
        <v>2818</v>
      </c>
      <c r="J295" s="4" t="s">
        <v>40</v>
      </c>
      <c r="K295" s="7"/>
      <c r="L295" s="8"/>
      <c r="M295" s="8"/>
      <c r="N295" s="8"/>
      <c r="O295" s="4" t="s">
        <v>26</v>
      </c>
      <c r="P295" s="133" t="s">
        <v>564</v>
      </c>
      <c r="Q295" s="29"/>
      <c r="R295" s="30"/>
      <c r="S295" s="30"/>
    </row>
    <row r="296" spans="1:19" s="49" customFormat="1" ht="25.5" x14ac:dyDescent="0.25">
      <c r="A296" s="4" t="s">
        <v>2819</v>
      </c>
      <c r="B296" s="3" t="s">
        <v>460</v>
      </c>
      <c r="C296" s="4" t="s">
        <v>131</v>
      </c>
      <c r="D296" s="5" t="s">
        <v>2733</v>
      </c>
      <c r="E296" s="5" t="s">
        <v>4414</v>
      </c>
      <c r="F296" s="6" t="s">
        <v>21</v>
      </c>
      <c r="G296" s="4" t="s">
        <v>39</v>
      </c>
      <c r="H296" s="4" t="s">
        <v>39</v>
      </c>
      <c r="I296" s="4" t="s">
        <v>39</v>
      </c>
      <c r="J296" s="4" t="s">
        <v>40</v>
      </c>
      <c r="K296" s="7">
        <v>42618</v>
      </c>
      <c r="L296" s="8">
        <v>620</v>
      </c>
      <c r="M296" s="8">
        <v>0</v>
      </c>
      <c r="N296" s="8">
        <v>620</v>
      </c>
      <c r="O296" s="4" t="s">
        <v>26</v>
      </c>
      <c r="P296" s="133" t="s">
        <v>2820</v>
      </c>
      <c r="Q296" s="29"/>
      <c r="R296" s="30"/>
      <c r="S296" s="30"/>
    </row>
    <row r="297" spans="1:19" s="49" customFormat="1" ht="38.25" x14ac:dyDescent="0.25">
      <c r="A297" s="4" t="s">
        <v>2821</v>
      </c>
      <c r="B297" s="3" t="s">
        <v>460</v>
      </c>
      <c r="C297" s="4" t="s">
        <v>131</v>
      </c>
      <c r="D297" s="5" t="s">
        <v>2822</v>
      </c>
      <c r="E297" s="5" t="s">
        <v>4021</v>
      </c>
      <c r="F297" s="6" t="s">
        <v>21</v>
      </c>
      <c r="G297" s="4" t="s">
        <v>2823</v>
      </c>
      <c r="H297" s="4" t="s">
        <v>2824</v>
      </c>
      <c r="I297" s="4" t="s">
        <v>2825</v>
      </c>
      <c r="J297" s="4" t="s">
        <v>40</v>
      </c>
      <c r="K297" s="7">
        <v>41359</v>
      </c>
      <c r="L297" s="8">
        <v>3480</v>
      </c>
      <c r="M297" s="8">
        <v>0</v>
      </c>
      <c r="N297" s="8">
        <v>3480</v>
      </c>
      <c r="O297" s="4" t="s">
        <v>26</v>
      </c>
      <c r="P297" s="133" t="s">
        <v>580</v>
      </c>
      <c r="Q297" s="29"/>
      <c r="R297" s="30"/>
      <c r="S297" s="30"/>
    </row>
    <row r="298" spans="1:19" s="49" customFormat="1" ht="38.25" x14ac:dyDescent="0.25">
      <c r="A298" s="4" t="s">
        <v>2826</v>
      </c>
      <c r="B298" s="3" t="s">
        <v>460</v>
      </c>
      <c r="C298" s="4" t="s">
        <v>131</v>
      </c>
      <c r="D298" s="5" t="s">
        <v>2827</v>
      </c>
      <c r="E298" s="5" t="s">
        <v>4417</v>
      </c>
      <c r="F298" s="6" t="s">
        <v>21</v>
      </c>
      <c r="G298" s="4" t="s">
        <v>39</v>
      </c>
      <c r="H298" s="4" t="s">
        <v>39</v>
      </c>
      <c r="I298" s="4" t="s">
        <v>39</v>
      </c>
      <c r="J298" s="4" t="s">
        <v>40</v>
      </c>
      <c r="K298" s="7">
        <v>39210</v>
      </c>
      <c r="L298" s="8">
        <v>1340</v>
      </c>
      <c r="M298" s="8">
        <v>0</v>
      </c>
      <c r="N298" s="8">
        <v>1340</v>
      </c>
      <c r="O298" s="4" t="s">
        <v>26</v>
      </c>
      <c r="P298" s="133"/>
      <c r="Q298" s="29"/>
      <c r="R298" s="30"/>
      <c r="S298" s="30"/>
    </row>
    <row r="299" spans="1:19" s="49" customFormat="1" ht="51" x14ac:dyDescent="0.25">
      <c r="A299" s="4" t="s">
        <v>2828</v>
      </c>
      <c r="B299" s="3" t="s">
        <v>460</v>
      </c>
      <c r="C299" s="4" t="s">
        <v>131</v>
      </c>
      <c r="D299" s="5" t="s">
        <v>2829</v>
      </c>
      <c r="E299" s="5" t="s">
        <v>4416</v>
      </c>
      <c r="F299" s="6" t="s">
        <v>21</v>
      </c>
      <c r="G299" s="4" t="s">
        <v>39</v>
      </c>
      <c r="H299" s="4" t="s">
        <v>39</v>
      </c>
      <c r="I299" s="4" t="s">
        <v>39</v>
      </c>
      <c r="J299" s="4" t="s">
        <v>40</v>
      </c>
      <c r="K299" s="7">
        <v>38222</v>
      </c>
      <c r="L299" s="8">
        <v>2185</v>
      </c>
      <c r="M299" s="8">
        <v>0</v>
      </c>
      <c r="N299" s="8">
        <v>2185</v>
      </c>
      <c r="O299" s="4" t="s">
        <v>26</v>
      </c>
      <c r="P299" s="133"/>
      <c r="Q299" s="29"/>
      <c r="R299" s="30"/>
      <c r="S299" s="30"/>
    </row>
    <row r="300" spans="1:19" s="49" customFormat="1" ht="25.5" x14ac:dyDescent="0.25">
      <c r="A300" s="4" t="s">
        <v>2830</v>
      </c>
      <c r="B300" s="3" t="s">
        <v>460</v>
      </c>
      <c r="C300" s="4" t="s">
        <v>131</v>
      </c>
      <c r="D300" s="5" t="s">
        <v>2469</v>
      </c>
      <c r="E300" s="5" t="s">
        <v>4472</v>
      </c>
      <c r="F300" s="6" t="s">
        <v>21</v>
      </c>
      <c r="G300" s="4" t="s">
        <v>2831</v>
      </c>
      <c r="H300" s="4" t="s">
        <v>557</v>
      </c>
      <c r="I300" s="4" t="s">
        <v>557</v>
      </c>
      <c r="J300" s="4"/>
      <c r="K300" s="7"/>
      <c r="L300" s="8"/>
      <c r="M300" s="8"/>
      <c r="N300" s="8"/>
      <c r="O300" s="4" t="s">
        <v>33</v>
      </c>
      <c r="P300" s="133"/>
      <c r="Q300" s="29"/>
      <c r="R300" s="30"/>
      <c r="S300" s="30"/>
    </row>
    <row r="301" spans="1:19" s="49" customFormat="1" ht="51" x14ac:dyDescent="0.25">
      <c r="A301" s="4" t="s">
        <v>2832</v>
      </c>
      <c r="B301" s="3" t="s">
        <v>136</v>
      </c>
      <c r="C301" s="4" t="s">
        <v>131</v>
      </c>
      <c r="D301" s="5" t="s">
        <v>2453</v>
      </c>
      <c r="E301" s="5" t="s">
        <v>4414</v>
      </c>
      <c r="F301" s="6" t="s">
        <v>21</v>
      </c>
      <c r="G301" s="4" t="s">
        <v>39</v>
      </c>
      <c r="H301" s="4" t="s">
        <v>39</v>
      </c>
      <c r="I301" s="4" t="s">
        <v>39</v>
      </c>
      <c r="J301" s="4" t="s">
        <v>40</v>
      </c>
      <c r="K301" s="7">
        <v>40953</v>
      </c>
      <c r="L301" s="8">
        <v>1972</v>
      </c>
      <c r="M301" s="8">
        <v>1971</v>
      </c>
      <c r="N301" s="8">
        <v>1</v>
      </c>
      <c r="O301" s="4" t="s">
        <v>26</v>
      </c>
      <c r="P301" s="133"/>
      <c r="Q301" s="29"/>
      <c r="R301" s="30"/>
      <c r="S301" s="30"/>
    </row>
    <row r="302" spans="1:19" s="49" customFormat="1" ht="25.5" x14ac:dyDescent="0.25">
      <c r="A302" s="4" t="s">
        <v>2833</v>
      </c>
      <c r="B302" s="3" t="s">
        <v>136</v>
      </c>
      <c r="C302" s="4" t="s">
        <v>131</v>
      </c>
      <c r="D302" s="5" t="s">
        <v>292</v>
      </c>
      <c r="E302" s="5" t="s">
        <v>4472</v>
      </c>
      <c r="F302" s="6" t="s">
        <v>21</v>
      </c>
      <c r="G302" s="4" t="s">
        <v>293</v>
      </c>
      <c r="H302" s="4" t="s">
        <v>294</v>
      </c>
      <c r="I302" s="4">
        <v>221612302853</v>
      </c>
      <c r="J302" s="4"/>
      <c r="K302" s="7"/>
      <c r="L302" s="8"/>
      <c r="M302" s="8"/>
      <c r="N302" s="8"/>
      <c r="O302" s="4" t="s">
        <v>33</v>
      </c>
      <c r="P302" s="133"/>
      <c r="Q302" s="31"/>
      <c r="R302" s="31"/>
      <c r="S302" s="31"/>
    </row>
    <row r="303" spans="1:19" s="49" customFormat="1" ht="51" x14ac:dyDescent="0.25">
      <c r="A303" s="4" t="s">
        <v>2834</v>
      </c>
      <c r="B303" s="3" t="s">
        <v>1347</v>
      </c>
      <c r="C303" s="4" t="s">
        <v>131</v>
      </c>
      <c r="D303" s="5" t="s">
        <v>2835</v>
      </c>
      <c r="E303" s="5" t="s">
        <v>4411</v>
      </c>
      <c r="F303" s="6" t="s">
        <v>21</v>
      </c>
      <c r="G303" s="4" t="s">
        <v>39</v>
      </c>
      <c r="H303" s="4" t="s">
        <v>39</v>
      </c>
      <c r="I303" s="4" t="s">
        <v>39</v>
      </c>
      <c r="J303" s="4" t="s">
        <v>40</v>
      </c>
      <c r="K303" s="7">
        <v>42618</v>
      </c>
      <c r="L303" s="8">
        <v>3518.55</v>
      </c>
      <c r="M303" s="8">
        <v>0</v>
      </c>
      <c r="N303" s="8">
        <v>3518.55</v>
      </c>
      <c r="O303" s="4" t="s">
        <v>26</v>
      </c>
      <c r="P303" s="133"/>
      <c r="Q303" s="14" t="s">
        <v>2836</v>
      </c>
      <c r="R303" s="29"/>
      <c r="S303" s="31"/>
    </row>
    <row r="304" spans="1:19" s="49" customFormat="1" ht="51" x14ac:dyDescent="0.25">
      <c r="A304" s="4" t="s">
        <v>2837</v>
      </c>
      <c r="B304" s="3" t="s">
        <v>1347</v>
      </c>
      <c r="C304" s="4" t="s">
        <v>131</v>
      </c>
      <c r="D304" s="5" t="s">
        <v>2835</v>
      </c>
      <c r="E304" s="5" t="s">
        <v>4411</v>
      </c>
      <c r="F304" s="6" t="s">
        <v>21</v>
      </c>
      <c r="G304" s="4" t="s">
        <v>39</v>
      </c>
      <c r="H304" s="4" t="s">
        <v>39</v>
      </c>
      <c r="I304" s="4" t="s">
        <v>39</v>
      </c>
      <c r="J304" s="4" t="s">
        <v>40</v>
      </c>
      <c r="K304" s="7">
        <v>42618</v>
      </c>
      <c r="L304" s="8">
        <v>3518.55</v>
      </c>
      <c r="M304" s="8">
        <v>0</v>
      </c>
      <c r="N304" s="8">
        <v>3518.55</v>
      </c>
      <c r="O304" s="4" t="s">
        <v>26</v>
      </c>
      <c r="P304" s="133"/>
      <c r="Q304" s="14" t="s">
        <v>2836</v>
      </c>
      <c r="R304" s="29"/>
      <c r="S304" s="30"/>
    </row>
    <row r="305" spans="1:19" s="49" customFormat="1" ht="51" x14ac:dyDescent="0.25">
      <c r="A305" s="4" t="s">
        <v>2838</v>
      </c>
      <c r="B305" s="3" t="s">
        <v>1339</v>
      </c>
      <c r="C305" s="4" t="s">
        <v>131</v>
      </c>
      <c r="D305" s="5" t="s">
        <v>56</v>
      </c>
      <c r="E305" s="5" t="s">
        <v>4010</v>
      </c>
      <c r="F305" s="6" t="s">
        <v>21</v>
      </c>
      <c r="G305" s="4" t="s">
        <v>557</v>
      </c>
      <c r="H305" s="4" t="s">
        <v>557</v>
      </c>
      <c r="I305" s="4" t="s">
        <v>557</v>
      </c>
      <c r="J305" s="4" t="s">
        <v>40</v>
      </c>
      <c r="K305" s="7"/>
      <c r="L305" s="8"/>
      <c r="M305" s="8"/>
      <c r="N305" s="8"/>
      <c r="O305" s="4" t="s">
        <v>26</v>
      </c>
      <c r="P305" s="133" t="s">
        <v>580</v>
      </c>
      <c r="Q305" s="14" t="s">
        <v>2836</v>
      </c>
      <c r="R305" s="29"/>
      <c r="S305" s="31"/>
    </row>
    <row r="306" spans="1:19" s="49" customFormat="1" ht="51" x14ac:dyDescent="0.25">
      <c r="A306" s="4" t="s">
        <v>2839</v>
      </c>
      <c r="B306" s="3" t="s">
        <v>3356</v>
      </c>
      <c r="C306" s="4" t="s">
        <v>131</v>
      </c>
      <c r="D306" s="5" t="s">
        <v>292</v>
      </c>
      <c r="E306" s="5" t="s">
        <v>4472</v>
      </c>
      <c r="F306" s="6" t="s">
        <v>21</v>
      </c>
      <c r="G306" s="4" t="s">
        <v>2831</v>
      </c>
      <c r="H306" s="4" t="s">
        <v>2840</v>
      </c>
      <c r="I306" s="4" t="s">
        <v>2841</v>
      </c>
      <c r="J306" s="4"/>
      <c r="K306" s="7"/>
      <c r="L306" s="8"/>
      <c r="M306" s="8"/>
      <c r="N306" s="8"/>
      <c r="O306" s="4" t="s">
        <v>33</v>
      </c>
      <c r="P306" s="133"/>
      <c r="Q306" s="14" t="s">
        <v>2836</v>
      </c>
      <c r="R306" s="29"/>
      <c r="S306" s="30"/>
    </row>
    <row r="307" spans="1:19" s="49" customFormat="1" ht="38.25" x14ac:dyDescent="0.25">
      <c r="A307" s="4" t="s">
        <v>2842</v>
      </c>
      <c r="B307" s="3" t="s">
        <v>3356</v>
      </c>
      <c r="C307" s="4" t="s">
        <v>131</v>
      </c>
      <c r="D307" s="5" t="s">
        <v>2843</v>
      </c>
      <c r="E307" s="5" t="s">
        <v>4414</v>
      </c>
      <c r="F307" s="6" t="s">
        <v>21</v>
      </c>
      <c r="G307" s="4" t="s">
        <v>39</v>
      </c>
      <c r="H307" s="4" t="s">
        <v>39</v>
      </c>
      <c r="I307" s="4" t="s">
        <v>39</v>
      </c>
      <c r="J307" s="4" t="s">
        <v>40</v>
      </c>
      <c r="K307" s="7">
        <v>41202</v>
      </c>
      <c r="L307" s="8">
        <v>2262</v>
      </c>
      <c r="M307" s="8">
        <v>0</v>
      </c>
      <c r="N307" s="8">
        <v>2262</v>
      </c>
      <c r="O307" s="4" t="s">
        <v>26</v>
      </c>
      <c r="P307" s="163"/>
      <c r="Q307" s="48"/>
      <c r="R307" s="31"/>
      <c r="S307" s="48"/>
    </row>
    <row r="308" spans="1:19" s="49" customFormat="1" ht="51" x14ac:dyDescent="0.25">
      <c r="A308" s="4" t="s">
        <v>2844</v>
      </c>
      <c r="B308" s="153" t="s">
        <v>3356</v>
      </c>
      <c r="C308" s="4" t="s">
        <v>131</v>
      </c>
      <c r="D308" s="5" t="s">
        <v>2845</v>
      </c>
      <c r="E308" s="5" t="s">
        <v>4416</v>
      </c>
      <c r="F308" s="6" t="s">
        <v>21</v>
      </c>
      <c r="G308" s="4" t="s">
        <v>39</v>
      </c>
      <c r="H308" s="4" t="s">
        <v>39</v>
      </c>
      <c r="I308" s="4" t="s">
        <v>39</v>
      </c>
      <c r="J308" s="4" t="s">
        <v>40</v>
      </c>
      <c r="K308" s="7">
        <v>38222</v>
      </c>
      <c r="L308" s="8">
        <v>2185</v>
      </c>
      <c r="M308" s="8">
        <v>0</v>
      </c>
      <c r="N308" s="8">
        <v>2185</v>
      </c>
      <c r="O308" s="4" t="s">
        <v>26</v>
      </c>
      <c r="P308" s="133"/>
      <c r="Q308" s="48"/>
      <c r="R308" s="31"/>
      <c r="S308" s="48"/>
    </row>
    <row r="309" spans="1:19" s="49" customFormat="1" ht="38.25" x14ac:dyDescent="0.25">
      <c r="A309" s="4" t="s">
        <v>2846</v>
      </c>
      <c r="B309" s="14" t="s">
        <v>3698</v>
      </c>
      <c r="C309" s="66" t="s">
        <v>131</v>
      </c>
      <c r="D309" s="5" t="s">
        <v>2847</v>
      </c>
      <c r="E309" s="5" t="s">
        <v>4416</v>
      </c>
      <c r="F309" s="6" t="s">
        <v>21</v>
      </c>
      <c r="G309" s="4" t="s">
        <v>39</v>
      </c>
      <c r="H309" s="4" t="s">
        <v>39</v>
      </c>
      <c r="I309" s="4" t="s">
        <v>39</v>
      </c>
      <c r="J309" s="4" t="s">
        <v>40</v>
      </c>
      <c r="K309" s="7">
        <v>35990</v>
      </c>
      <c r="L309" s="8">
        <v>1450</v>
      </c>
      <c r="M309" s="8">
        <v>1449</v>
      </c>
      <c r="N309" s="8">
        <v>1</v>
      </c>
      <c r="O309" s="4" t="s">
        <v>26</v>
      </c>
      <c r="P309" s="133" t="s">
        <v>2848</v>
      </c>
      <c r="Q309" s="48"/>
      <c r="R309" s="31"/>
      <c r="S309" s="48"/>
    </row>
    <row r="310" spans="1:19" s="49" customFormat="1" ht="38.25" x14ac:dyDescent="0.25">
      <c r="A310" s="4" t="s">
        <v>2849</v>
      </c>
      <c r="B310" s="14" t="s">
        <v>3698</v>
      </c>
      <c r="C310" s="230" t="s">
        <v>131</v>
      </c>
      <c r="D310" s="58" t="s">
        <v>2850</v>
      </c>
      <c r="E310" s="5" t="s">
        <v>4414</v>
      </c>
      <c r="F310" s="59" t="s">
        <v>21</v>
      </c>
      <c r="G310" s="57" t="s">
        <v>2851</v>
      </c>
      <c r="H310" s="57" t="s">
        <v>39</v>
      </c>
      <c r="I310" s="57" t="s">
        <v>39</v>
      </c>
      <c r="J310" s="57" t="s">
        <v>2852</v>
      </c>
      <c r="K310" s="164">
        <v>43868</v>
      </c>
      <c r="L310" s="60" t="s">
        <v>25</v>
      </c>
      <c r="M310" s="60">
        <v>4639.42</v>
      </c>
      <c r="N310" s="60">
        <v>0</v>
      </c>
      <c r="O310" s="165" t="s">
        <v>33</v>
      </c>
      <c r="P310" s="133" t="s">
        <v>2853</v>
      </c>
      <c r="Q310" s="48"/>
      <c r="R310" s="31"/>
      <c r="S310" s="48"/>
    </row>
    <row r="311" spans="1:19" s="49" customFormat="1" ht="51" x14ac:dyDescent="0.25">
      <c r="A311" s="4" t="s">
        <v>2854</v>
      </c>
      <c r="B311" s="3" t="s">
        <v>460</v>
      </c>
      <c r="C311" s="57" t="s">
        <v>131</v>
      </c>
      <c r="D311" s="58" t="s">
        <v>2855</v>
      </c>
      <c r="E311" s="5" t="s">
        <v>4009</v>
      </c>
      <c r="F311" s="59" t="s">
        <v>21</v>
      </c>
      <c r="G311" s="57" t="s">
        <v>434</v>
      </c>
      <c r="H311" s="57" t="s">
        <v>39</v>
      </c>
      <c r="I311" s="57" t="s">
        <v>39</v>
      </c>
      <c r="J311" s="57" t="s">
        <v>2852</v>
      </c>
      <c r="K311" s="164">
        <v>43868</v>
      </c>
      <c r="L311" s="60" t="s">
        <v>25</v>
      </c>
      <c r="M311" s="60">
        <v>1738.84</v>
      </c>
      <c r="N311" s="60">
        <v>0</v>
      </c>
      <c r="O311" s="165" t="s">
        <v>33</v>
      </c>
      <c r="P311" s="133" t="s">
        <v>2848</v>
      </c>
      <c r="Q311" s="48"/>
      <c r="R311" s="31"/>
      <c r="S311" s="48"/>
    </row>
    <row r="312" spans="1:19" s="49" customFormat="1" ht="51" x14ac:dyDescent="0.25">
      <c r="A312" s="4" t="s">
        <v>2856</v>
      </c>
      <c r="B312" s="3" t="s">
        <v>3687</v>
      </c>
      <c r="C312" s="4" t="s">
        <v>131</v>
      </c>
      <c r="D312" s="5" t="s">
        <v>2453</v>
      </c>
      <c r="E312" s="5" t="s">
        <v>4414</v>
      </c>
      <c r="F312" s="6" t="s">
        <v>21</v>
      </c>
      <c r="G312" s="4" t="s">
        <v>39</v>
      </c>
      <c r="H312" s="4" t="s">
        <v>39</v>
      </c>
      <c r="I312" s="4" t="s">
        <v>39</v>
      </c>
      <c r="J312" s="4" t="s">
        <v>40</v>
      </c>
      <c r="K312" s="7">
        <v>40953</v>
      </c>
      <c r="L312" s="8">
        <v>1972</v>
      </c>
      <c r="M312" s="8">
        <v>1971</v>
      </c>
      <c r="N312" s="8">
        <v>1</v>
      </c>
      <c r="O312" s="4" t="s">
        <v>26</v>
      </c>
      <c r="P312" s="133" t="s">
        <v>2853</v>
      </c>
      <c r="Q312" s="48"/>
      <c r="R312" s="31"/>
      <c r="S312" s="48"/>
    </row>
    <row r="313" spans="1:19" s="49" customFormat="1" ht="51" x14ac:dyDescent="0.25">
      <c r="A313" s="4" t="s">
        <v>2857</v>
      </c>
      <c r="B313" s="3" t="s">
        <v>439</v>
      </c>
      <c r="C313" s="4" t="s">
        <v>131</v>
      </c>
      <c r="D313" s="5" t="s">
        <v>2845</v>
      </c>
      <c r="E313" s="5" t="s">
        <v>4416</v>
      </c>
      <c r="F313" s="6" t="s">
        <v>21</v>
      </c>
      <c r="G313" s="4" t="s">
        <v>39</v>
      </c>
      <c r="H313" s="4" t="s">
        <v>39</v>
      </c>
      <c r="I313" s="4" t="s">
        <v>39</v>
      </c>
      <c r="J313" s="4" t="s">
        <v>40</v>
      </c>
      <c r="K313" s="7">
        <v>38222</v>
      </c>
      <c r="L313" s="8">
        <v>2185</v>
      </c>
      <c r="M313" s="8">
        <v>0</v>
      </c>
      <c r="N313" s="8">
        <v>2185</v>
      </c>
      <c r="O313" s="4" t="s">
        <v>26</v>
      </c>
      <c r="P313" s="133"/>
      <c r="Q313" s="48"/>
      <c r="R313" s="31"/>
      <c r="S313" s="48"/>
    </row>
    <row r="314" spans="1:19" s="49" customFormat="1" ht="38.25" x14ac:dyDescent="0.25">
      <c r="A314" s="4" t="s">
        <v>2858</v>
      </c>
      <c r="B314" s="3" t="s">
        <v>439</v>
      </c>
      <c r="C314" s="4" t="s">
        <v>131</v>
      </c>
      <c r="D314" s="5" t="s">
        <v>2859</v>
      </c>
      <c r="E314" s="5" t="s">
        <v>4417</v>
      </c>
      <c r="F314" s="6" t="s">
        <v>21</v>
      </c>
      <c r="G314" s="4" t="s">
        <v>39</v>
      </c>
      <c r="H314" s="4" t="s">
        <v>39</v>
      </c>
      <c r="I314" s="4" t="s">
        <v>39</v>
      </c>
      <c r="J314" s="4" t="s">
        <v>40</v>
      </c>
      <c r="K314" s="7">
        <v>36626</v>
      </c>
      <c r="L314" s="8">
        <v>460</v>
      </c>
      <c r="M314" s="8">
        <v>0</v>
      </c>
      <c r="N314" s="8">
        <v>460</v>
      </c>
      <c r="O314" s="4" t="s">
        <v>26</v>
      </c>
      <c r="P314" s="133"/>
      <c r="Q314" s="48"/>
      <c r="R314" s="31"/>
      <c r="S314" s="48"/>
    </row>
    <row r="315" spans="1:19" s="49" customFormat="1" ht="51" x14ac:dyDescent="0.25">
      <c r="A315" s="4" t="s">
        <v>2860</v>
      </c>
      <c r="B315" s="3" t="s">
        <v>439</v>
      </c>
      <c r="C315" s="4" t="s">
        <v>131</v>
      </c>
      <c r="D315" s="5" t="s">
        <v>2453</v>
      </c>
      <c r="E315" s="5" t="s">
        <v>4414</v>
      </c>
      <c r="F315" s="6" t="s">
        <v>21</v>
      </c>
      <c r="G315" s="4" t="s">
        <v>39</v>
      </c>
      <c r="H315" s="4" t="s">
        <v>39</v>
      </c>
      <c r="I315" s="4" t="s">
        <v>39</v>
      </c>
      <c r="J315" s="4" t="s">
        <v>40</v>
      </c>
      <c r="K315" s="7">
        <v>40953</v>
      </c>
      <c r="L315" s="8">
        <v>1972</v>
      </c>
      <c r="M315" s="8">
        <v>1971</v>
      </c>
      <c r="N315" s="8">
        <v>1</v>
      </c>
      <c r="O315" s="4" t="s">
        <v>26</v>
      </c>
      <c r="P315" s="133"/>
      <c r="Q315" s="48"/>
      <c r="R315" s="31"/>
      <c r="S315" s="48"/>
    </row>
    <row r="316" spans="1:19" s="49" customFormat="1" ht="25.5" x14ac:dyDescent="0.25">
      <c r="A316" s="4" t="s">
        <v>2861</v>
      </c>
      <c r="B316" s="3" t="s">
        <v>439</v>
      </c>
      <c r="C316" s="4" t="s">
        <v>131</v>
      </c>
      <c r="D316" s="5" t="s">
        <v>292</v>
      </c>
      <c r="E316" s="5" t="s">
        <v>4472</v>
      </c>
      <c r="F316" s="6" t="s">
        <v>21</v>
      </c>
      <c r="G316" s="4" t="s">
        <v>293</v>
      </c>
      <c r="H316" s="4" t="s">
        <v>294</v>
      </c>
      <c r="I316" s="4">
        <v>221707504926</v>
      </c>
      <c r="J316" s="4"/>
      <c r="K316" s="7"/>
      <c r="L316" s="8"/>
      <c r="M316" s="8"/>
      <c r="N316" s="8"/>
      <c r="O316" s="4" t="s">
        <v>33</v>
      </c>
      <c r="P316" s="133"/>
      <c r="Q316" s="48"/>
      <c r="R316" s="31"/>
      <c r="S316" s="48"/>
    </row>
    <row r="317" spans="1:19" s="49" customFormat="1" ht="51" x14ac:dyDescent="0.25">
      <c r="A317" s="4" t="s">
        <v>2862</v>
      </c>
      <c r="B317" s="3" t="s">
        <v>1339</v>
      </c>
      <c r="C317" s="4" t="s">
        <v>131</v>
      </c>
      <c r="D317" s="5" t="s">
        <v>2360</v>
      </c>
      <c r="E317" s="5" t="s">
        <v>4414</v>
      </c>
      <c r="F317" s="6" t="s">
        <v>21</v>
      </c>
      <c r="G317" s="4" t="s">
        <v>39</v>
      </c>
      <c r="H317" s="4" t="s">
        <v>2361</v>
      </c>
      <c r="I317" s="4" t="s">
        <v>39</v>
      </c>
      <c r="J317" s="4" t="s">
        <v>40</v>
      </c>
      <c r="K317" s="7">
        <v>39210</v>
      </c>
      <c r="L317" s="8">
        <v>1380</v>
      </c>
      <c r="M317" s="8">
        <v>0</v>
      </c>
      <c r="N317" s="8">
        <v>1380</v>
      </c>
      <c r="O317" s="4" t="s">
        <v>26</v>
      </c>
      <c r="P317" s="133"/>
      <c r="Q317" s="48"/>
      <c r="R317" s="31"/>
      <c r="S317" s="48"/>
    </row>
    <row r="318" spans="1:19" s="49" customFormat="1" ht="51" x14ac:dyDescent="0.25">
      <c r="A318" s="4" t="s">
        <v>2863</v>
      </c>
      <c r="B318" s="3" t="s">
        <v>1340</v>
      </c>
      <c r="C318" s="4" t="s">
        <v>131</v>
      </c>
      <c r="D318" s="5" t="s">
        <v>458</v>
      </c>
      <c r="E318" s="5" t="s">
        <v>4472</v>
      </c>
      <c r="F318" s="6" t="s">
        <v>21</v>
      </c>
      <c r="G318" s="4" t="s">
        <v>814</v>
      </c>
      <c r="H318" s="4" t="s">
        <v>815</v>
      </c>
      <c r="I318" s="4" t="s">
        <v>2864</v>
      </c>
      <c r="J318" s="4">
        <v>7493</v>
      </c>
      <c r="K318" s="7">
        <v>43960</v>
      </c>
      <c r="L318" s="8">
        <v>2025</v>
      </c>
      <c r="M318" s="8">
        <v>0</v>
      </c>
      <c r="N318" s="8">
        <v>2025</v>
      </c>
      <c r="O318" s="4" t="s">
        <v>33</v>
      </c>
      <c r="P318" s="133" t="s">
        <v>2865</v>
      </c>
      <c r="Q318" s="48"/>
      <c r="R318" s="31"/>
      <c r="S318" s="48"/>
    </row>
    <row r="319" spans="1:19" s="49" customFormat="1" ht="25.5" x14ac:dyDescent="0.25">
      <c r="A319" s="4" t="s">
        <v>2866</v>
      </c>
      <c r="B319" s="3" t="s">
        <v>1340</v>
      </c>
      <c r="C319" s="4" t="s">
        <v>131</v>
      </c>
      <c r="D319" s="5" t="s">
        <v>2867</v>
      </c>
      <c r="E319" s="5" t="s">
        <v>4023</v>
      </c>
      <c r="F319" s="6" t="s">
        <v>21</v>
      </c>
      <c r="G319" s="4" t="s">
        <v>22</v>
      </c>
      <c r="H319" s="4" t="s">
        <v>55</v>
      </c>
      <c r="I319" s="4" t="s">
        <v>2868</v>
      </c>
      <c r="J319" s="4" t="s">
        <v>40</v>
      </c>
      <c r="K319" s="7">
        <v>42248</v>
      </c>
      <c r="L319" s="8">
        <v>1890</v>
      </c>
      <c r="M319" s="8">
        <v>0</v>
      </c>
      <c r="N319" s="8">
        <v>1890</v>
      </c>
      <c r="O319" s="4" t="s">
        <v>26</v>
      </c>
      <c r="P319" s="133"/>
      <c r="Q319" s="48"/>
      <c r="R319" s="31"/>
      <c r="S319" s="48"/>
    </row>
    <row r="320" spans="1:19" s="49" customFormat="1" ht="51" x14ac:dyDescent="0.25">
      <c r="A320" s="4" t="s">
        <v>2869</v>
      </c>
      <c r="B320" s="153" t="s">
        <v>2870</v>
      </c>
      <c r="C320" s="4" t="s">
        <v>131</v>
      </c>
      <c r="D320" s="5" t="s">
        <v>2453</v>
      </c>
      <c r="E320" s="5" t="s">
        <v>4414</v>
      </c>
      <c r="F320" s="6" t="s">
        <v>21</v>
      </c>
      <c r="G320" s="4" t="s">
        <v>39</v>
      </c>
      <c r="H320" s="4" t="s">
        <v>39</v>
      </c>
      <c r="I320" s="4" t="s">
        <v>39</v>
      </c>
      <c r="J320" s="4" t="s">
        <v>40</v>
      </c>
      <c r="K320" s="7">
        <v>40953</v>
      </c>
      <c r="L320" s="8">
        <v>1972</v>
      </c>
      <c r="M320" s="8">
        <v>1971</v>
      </c>
      <c r="N320" s="8">
        <v>1</v>
      </c>
      <c r="O320" s="4" t="s">
        <v>26</v>
      </c>
      <c r="P320" s="133" t="s">
        <v>2848</v>
      </c>
      <c r="Q320" s="48"/>
      <c r="R320" s="31"/>
      <c r="S320" s="48"/>
    </row>
    <row r="321" spans="1:19" s="49" customFormat="1" ht="38.25" x14ac:dyDescent="0.25">
      <c r="A321" s="4" t="s">
        <v>2871</v>
      </c>
      <c r="B321" s="14" t="s">
        <v>3698</v>
      </c>
      <c r="C321" s="66" t="s">
        <v>131</v>
      </c>
      <c r="D321" s="5" t="s">
        <v>2872</v>
      </c>
      <c r="E321" s="5" t="s">
        <v>4415</v>
      </c>
      <c r="F321" s="6" t="s">
        <v>21</v>
      </c>
      <c r="G321" s="4" t="s">
        <v>39</v>
      </c>
      <c r="H321" s="4" t="s">
        <v>2873</v>
      </c>
      <c r="I321" s="4" t="s">
        <v>39</v>
      </c>
      <c r="J321" s="4" t="s">
        <v>40</v>
      </c>
      <c r="K321" s="7">
        <v>36151</v>
      </c>
      <c r="L321" s="8">
        <v>2974</v>
      </c>
      <c r="M321" s="8">
        <v>0</v>
      </c>
      <c r="N321" s="8">
        <v>2974</v>
      </c>
      <c r="O321" s="4" t="s">
        <v>26</v>
      </c>
      <c r="P321" s="133"/>
      <c r="Q321" s="48"/>
      <c r="R321" s="31"/>
      <c r="S321" s="48"/>
    </row>
    <row r="322" spans="1:19" s="49" customFormat="1" ht="51" x14ac:dyDescent="0.25">
      <c r="A322" s="4" t="s">
        <v>2874</v>
      </c>
      <c r="B322" s="14" t="s">
        <v>3698</v>
      </c>
      <c r="C322" s="230" t="s">
        <v>131</v>
      </c>
      <c r="D322" s="58" t="s">
        <v>2875</v>
      </c>
      <c r="E322" s="5" t="s">
        <v>4414</v>
      </c>
      <c r="F322" s="59" t="s">
        <v>21</v>
      </c>
      <c r="G322" s="57" t="s">
        <v>2876</v>
      </c>
      <c r="H322" s="57" t="s">
        <v>39</v>
      </c>
      <c r="I322" s="57" t="s">
        <v>39</v>
      </c>
      <c r="J322" s="57" t="s">
        <v>2852</v>
      </c>
      <c r="K322" s="164">
        <v>43868</v>
      </c>
      <c r="L322" s="60" t="s">
        <v>25</v>
      </c>
      <c r="M322" s="60">
        <v>3942.84</v>
      </c>
      <c r="N322" s="60">
        <v>0</v>
      </c>
      <c r="O322" s="165" t="s">
        <v>33</v>
      </c>
      <c r="P322" s="133"/>
      <c r="Q322" s="48"/>
      <c r="R322" s="31"/>
      <c r="S322" s="48"/>
    </row>
    <row r="323" spans="1:19" s="49" customFormat="1" ht="63.75" x14ac:dyDescent="0.25">
      <c r="A323" s="4" t="s">
        <v>2877</v>
      </c>
      <c r="B323" s="14" t="s">
        <v>3698</v>
      </c>
      <c r="C323" s="230" t="s">
        <v>131</v>
      </c>
      <c r="D323" s="58" t="s">
        <v>2878</v>
      </c>
      <c r="E323" s="5" t="s">
        <v>4009</v>
      </c>
      <c r="F323" s="59" t="s">
        <v>21</v>
      </c>
      <c r="G323" s="57" t="s">
        <v>2879</v>
      </c>
      <c r="H323" s="57" t="s">
        <v>39</v>
      </c>
      <c r="I323" s="57" t="s">
        <v>39</v>
      </c>
      <c r="J323" s="57" t="s">
        <v>2852</v>
      </c>
      <c r="K323" s="164">
        <v>43868</v>
      </c>
      <c r="L323" s="60" t="s">
        <v>25</v>
      </c>
      <c r="M323" s="60">
        <v>2899.42</v>
      </c>
      <c r="N323" s="60">
        <v>0</v>
      </c>
      <c r="O323" s="165" t="s">
        <v>33</v>
      </c>
      <c r="P323" s="133"/>
      <c r="Q323" s="48"/>
      <c r="R323" s="31"/>
      <c r="S323" s="48"/>
    </row>
    <row r="324" spans="1:19" s="49" customFormat="1" ht="38.25" x14ac:dyDescent="0.25">
      <c r="A324" s="4" t="s">
        <v>2880</v>
      </c>
      <c r="B324" s="14" t="s">
        <v>3698</v>
      </c>
      <c r="C324" s="66" t="s">
        <v>131</v>
      </c>
      <c r="D324" s="5" t="s">
        <v>292</v>
      </c>
      <c r="E324" s="5" t="s">
        <v>4472</v>
      </c>
      <c r="F324" s="6" t="s">
        <v>21</v>
      </c>
      <c r="G324" s="4" t="s">
        <v>2366</v>
      </c>
      <c r="H324" s="4" t="s">
        <v>2367</v>
      </c>
      <c r="I324" s="4" t="s">
        <v>2881</v>
      </c>
      <c r="J324" s="4"/>
      <c r="K324" s="7"/>
      <c r="L324" s="8"/>
      <c r="M324" s="8"/>
      <c r="N324" s="8"/>
      <c r="O324" s="4" t="s">
        <v>33</v>
      </c>
      <c r="P324" s="133"/>
      <c r="Q324" s="48"/>
      <c r="R324" s="31"/>
      <c r="S324" s="48"/>
    </row>
    <row r="325" spans="1:19" s="49" customFormat="1" ht="25.5" x14ac:dyDescent="0.25">
      <c r="A325" s="4" t="s">
        <v>2882</v>
      </c>
      <c r="B325" s="3" t="s">
        <v>3337</v>
      </c>
      <c r="C325" s="4" t="s">
        <v>816</v>
      </c>
      <c r="D325" s="5" t="s">
        <v>2883</v>
      </c>
      <c r="E325" s="5" t="s">
        <v>4417</v>
      </c>
      <c r="F325" s="6" t="s">
        <v>139</v>
      </c>
      <c r="G325" s="4" t="s">
        <v>557</v>
      </c>
      <c r="H325" s="4" t="s">
        <v>557</v>
      </c>
      <c r="I325" s="4" t="s">
        <v>557</v>
      </c>
      <c r="J325" s="4" t="s">
        <v>40</v>
      </c>
      <c r="K325" s="7"/>
      <c r="L325" s="8"/>
      <c r="M325" s="8"/>
      <c r="N325" s="8"/>
      <c r="O325" s="4" t="s">
        <v>26</v>
      </c>
      <c r="P325" s="133"/>
      <c r="Q325" s="48"/>
      <c r="R325" s="31"/>
      <c r="S325" s="48"/>
    </row>
    <row r="326" spans="1:19" s="49" customFormat="1" ht="25.5" x14ac:dyDescent="0.25">
      <c r="A326" s="4" t="s">
        <v>2884</v>
      </c>
      <c r="B326" s="3" t="s">
        <v>3147</v>
      </c>
      <c r="C326" s="4" t="s">
        <v>430</v>
      </c>
      <c r="D326" s="5" t="s">
        <v>2885</v>
      </c>
      <c r="E326" s="5" t="s">
        <v>4009</v>
      </c>
      <c r="F326" s="6" t="s">
        <v>139</v>
      </c>
      <c r="G326" s="4" t="s">
        <v>557</v>
      </c>
      <c r="H326" s="4" t="s">
        <v>557</v>
      </c>
      <c r="I326" s="4" t="s">
        <v>557</v>
      </c>
      <c r="J326" s="4" t="s">
        <v>40</v>
      </c>
      <c r="K326" s="7"/>
      <c r="L326" s="8"/>
      <c r="M326" s="8"/>
      <c r="N326" s="8"/>
      <c r="O326" s="4" t="s">
        <v>26</v>
      </c>
      <c r="P326" s="133"/>
      <c r="Q326" s="48"/>
      <c r="R326" s="31"/>
      <c r="S326" s="48"/>
    </row>
    <row r="327" spans="1:19" s="49" customFormat="1" ht="38.25" x14ac:dyDescent="0.25">
      <c r="A327" s="4" t="s">
        <v>2886</v>
      </c>
      <c r="B327" s="3" t="s">
        <v>1325</v>
      </c>
      <c r="C327" s="4" t="s">
        <v>430</v>
      </c>
      <c r="D327" s="5" t="s">
        <v>2887</v>
      </c>
      <c r="E327" s="5" t="s">
        <v>4489</v>
      </c>
      <c r="F327" s="6" t="s">
        <v>139</v>
      </c>
      <c r="G327" s="4" t="s">
        <v>2888</v>
      </c>
      <c r="H327" s="4" t="s">
        <v>2889</v>
      </c>
      <c r="I327" s="4" t="s">
        <v>2890</v>
      </c>
      <c r="J327" s="4" t="s">
        <v>40</v>
      </c>
      <c r="K327" s="7"/>
      <c r="L327" s="8"/>
      <c r="M327" s="8"/>
      <c r="N327" s="8"/>
      <c r="O327" s="4" t="s">
        <v>26</v>
      </c>
      <c r="P327" s="133"/>
      <c r="Q327" s="48"/>
      <c r="R327" s="31"/>
      <c r="S327" s="48"/>
    </row>
    <row r="328" spans="1:19" s="49" customFormat="1" ht="25.5" x14ac:dyDescent="0.25">
      <c r="A328" s="4" t="s">
        <v>2891</v>
      </c>
      <c r="B328" s="3" t="s">
        <v>1325</v>
      </c>
      <c r="C328" s="4" t="s">
        <v>430</v>
      </c>
      <c r="D328" s="5" t="s">
        <v>2892</v>
      </c>
      <c r="E328" s="5" t="s">
        <v>4490</v>
      </c>
      <c r="F328" s="6" t="s">
        <v>139</v>
      </c>
      <c r="G328" s="4" t="s">
        <v>2893</v>
      </c>
      <c r="H328" s="4" t="s">
        <v>557</v>
      </c>
      <c r="I328" s="4" t="s">
        <v>557</v>
      </c>
      <c r="J328" s="4" t="s">
        <v>40</v>
      </c>
      <c r="K328" s="7"/>
      <c r="L328" s="8"/>
      <c r="M328" s="8"/>
      <c r="N328" s="8"/>
      <c r="O328" s="4" t="s">
        <v>26</v>
      </c>
      <c r="P328" s="133"/>
      <c r="Q328" s="48"/>
      <c r="R328" s="31"/>
      <c r="S328" s="48"/>
    </row>
    <row r="329" spans="1:19" s="49" customFormat="1" ht="25.5" x14ac:dyDescent="0.25">
      <c r="A329" s="4" t="s">
        <v>2894</v>
      </c>
      <c r="B329" s="3" t="s">
        <v>1325</v>
      </c>
      <c r="C329" s="4" t="s">
        <v>430</v>
      </c>
      <c r="D329" s="5" t="s">
        <v>2895</v>
      </c>
      <c r="E329" s="5" t="s">
        <v>4010</v>
      </c>
      <c r="F329" s="6" t="s">
        <v>139</v>
      </c>
      <c r="G329" s="4" t="s">
        <v>557</v>
      </c>
      <c r="H329" s="4" t="s">
        <v>557</v>
      </c>
      <c r="I329" s="4" t="s">
        <v>557</v>
      </c>
      <c r="J329" s="4" t="s">
        <v>40</v>
      </c>
      <c r="K329" s="7"/>
      <c r="L329" s="8"/>
      <c r="M329" s="8"/>
      <c r="N329" s="8"/>
      <c r="O329" s="4" t="s">
        <v>26</v>
      </c>
      <c r="P329" s="133"/>
      <c r="Q329" s="48"/>
      <c r="R329" s="31"/>
      <c r="S329" s="48"/>
    </row>
    <row r="330" spans="1:19" s="49" customFormat="1" ht="25.5" x14ac:dyDescent="0.25">
      <c r="A330" s="4" t="s">
        <v>2896</v>
      </c>
      <c r="B330" s="3" t="s">
        <v>1325</v>
      </c>
      <c r="C330" s="4" t="s">
        <v>430</v>
      </c>
      <c r="D330" s="5" t="s">
        <v>2895</v>
      </c>
      <c r="E330" s="5" t="s">
        <v>4010</v>
      </c>
      <c r="F330" s="6" t="s">
        <v>139</v>
      </c>
      <c r="G330" s="4" t="s">
        <v>557</v>
      </c>
      <c r="H330" s="4" t="s">
        <v>557</v>
      </c>
      <c r="I330" s="4" t="s">
        <v>557</v>
      </c>
      <c r="J330" s="4" t="s">
        <v>40</v>
      </c>
      <c r="K330" s="7"/>
      <c r="L330" s="8"/>
      <c r="M330" s="8"/>
      <c r="N330" s="8"/>
      <c r="O330" s="4" t="s">
        <v>26</v>
      </c>
      <c r="P330" s="133"/>
      <c r="Q330" s="48"/>
      <c r="R330" s="31"/>
      <c r="S330" s="48"/>
    </row>
    <row r="331" spans="1:19" s="49" customFormat="1" ht="25.5" x14ac:dyDescent="0.25">
      <c r="A331" s="4" t="s">
        <v>2897</v>
      </c>
      <c r="B331" s="3" t="s">
        <v>1325</v>
      </c>
      <c r="C331" s="4" t="s">
        <v>430</v>
      </c>
      <c r="D331" s="5" t="s">
        <v>2898</v>
      </c>
      <c r="E331" s="5" t="s">
        <v>4416</v>
      </c>
      <c r="F331" s="6" t="s">
        <v>139</v>
      </c>
      <c r="G331" s="4" t="s">
        <v>557</v>
      </c>
      <c r="H331" s="4" t="s">
        <v>557</v>
      </c>
      <c r="I331" s="4" t="s">
        <v>557</v>
      </c>
      <c r="J331" s="4" t="s">
        <v>40</v>
      </c>
      <c r="K331" s="7"/>
      <c r="L331" s="8"/>
      <c r="M331" s="8"/>
      <c r="N331" s="8"/>
      <c r="O331" s="4" t="s">
        <v>26</v>
      </c>
      <c r="P331" s="133"/>
      <c r="Q331" s="48"/>
      <c r="R331" s="31"/>
      <c r="S331" s="48"/>
    </row>
    <row r="332" spans="1:19" s="49" customFormat="1" ht="25.5" x14ac:dyDescent="0.25">
      <c r="A332" s="4" t="s">
        <v>2899</v>
      </c>
      <c r="B332" s="3" t="s">
        <v>1325</v>
      </c>
      <c r="C332" s="4" t="s">
        <v>430</v>
      </c>
      <c r="D332" s="5" t="s">
        <v>2900</v>
      </c>
      <c r="E332" s="5" t="s">
        <v>4419</v>
      </c>
      <c r="F332" s="6" t="s">
        <v>139</v>
      </c>
      <c r="G332" s="4" t="s">
        <v>557</v>
      </c>
      <c r="H332" s="4" t="s">
        <v>557</v>
      </c>
      <c r="I332" s="4" t="s">
        <v>557</v>
      </c>
      <c r="J332" s="4" t="s">
        <v>40</v>
      </c>
      <c r="K332" s="7"/>
      <c r="L332" s="8"/>
      <c r="M332" s="8"/>
      <c r="N332" s="8"/>
      <c r="O332" s="4" t="s">
        <v>26</v>
      </c>
      <c r="P332" s="22"/>
      <c r="Q332" s="48"/>
      <c r="R332" s="31"/>
      <c r="S332" s="48"/>
    </row>
    <row r="333" spans="1:19" s="49" customFormat="1" ht="25.5" x14ac:dyDescent="0.25">
      <c r="A333" s="4" t="s">
        <v>2901</v>
      </c>
      <c r="B333" s="3" t="s">
        <v>1325</v>
      </c>
      <c r="C333" s="4" t="s">
        <v>430</v>
      </c>
      <c r="D333" s="5" t="s">
        <v>2900</v>
      </c>
      <c r="E333" s="5" t="s">
        <v>4419</v>
      </c>
      <c r="F333" s="6" t="s">
        <v>139</v>
      </c>
      <c r="G333" s="4" t="s">
        <v>557</v>
      </c>
      <c r="H333" s="4" t="s">
        <v>557</v>
      </c>
      <c r="I333" s="4" t="s">
        <v>557</v>
      </c>
      <c r="J333" s="4" t="s">
        <v>40</v>
      </c>
      <c r="K333" s="7"/>
      <c r="L333" s="8"/>
      <c r="M333" s="8"/>
      <c r="N333" s="8"/>
      <c r="O333" s="4" t="s">
        <v>26</v>
      </c>
      <c r="P333" s="22"/>
      <c r="Q333" s="48"/>
      <c r="R333" s="31"/>
      <c r="S333" s="48"/>
    </row>
    <row r="334" spans="1:19" s="49" customFormat="1" ht="25.5" x14ac:dyDescent="0.25">
      <c r="A334" s="4" t="s">
        <v>2902</v>
      </c>
      <c r="B334" s="3" t="s">
        <v>1325</v>
      </c>
      <c r="C334" s="4" t="s">
        <v>430</v>
      </c>
      <c r="D334" s="5" t="s">
        <v>2903</v>
      </c>
      <c r="E334" s="5" t="s">
        <v>4491</v>
      </c>
      <c r="F334" s="6" t="s">
        <v>139</v>
      </c>
      <c r="G334" s="4" t="s">
        <v>557</v>
      </c>
      <c r="H334" s="4" t="s">
        <v>557</v>
      </c>
      <c r="I334" s="4" t="s">
        <v>557</v>
      </c>
      <c r="J334" s="4" t="s">
        <v>40</v>
      </c>
      <c r="K334" s="7"/>
      <c r="L334" s="8"/>
      <c r="M334" s="8"/>
      <c r="N334" s="8"/>
      <c r="O334" s="4" t="s">
        <v>26</v>
      </c>
      <c r="P334" s="22"/>
      <c r="Q334" s="48"/>
      <c r="R334" s="31"/>
      <c r="S334" s="48"/>
    </row>
    <row r="335" spans="1:19" s="49" customFormat="1" ht="25.5" x14ac:dyDescent="0.25">
      <c r="A335" s="4" t="s">
        <v>2904</v>
      </c>
      <c r="B335" s="3" t="s">
        <v>1325</v>
      </c>
      <c r="C335" s="4" t="s">
        <v>430</v>
      </c>
      <c r="D335" s="5" t="s">
        <v>2905</v>
      </c>
      <c r="E335" s="5" t="s">
        <v>4492</v>
      </c>
      <c r="F335" s="6" t="s">
        <v>139</v>
      </c>
      <c r="G335" s="4" t="s">
        <v>557</v>
      </c>
      <c r="H335" s="4" t="s">
        <v>557</v>
      </c>
      <c r="I335" s="4" t="s">
        <v>557</v>
      </c>
      <c r="J335" s="4" t="s">
        <v>40</v>
      </c>
      <c r="K335" s="7"/>
      <c r="L335" s="8" t="s">
        <v>565</v>
      </c>
      <c r="M335" s="8" t="s">
        <v>565</v>
      </c>
      <c r="N335" s="8" t="s">
        <v>565</v>
      </c>
      <c r="O335" s="4" t="s">
        <v>26</v>
      </c>
      <c r="P335" s="22" t="s">
        <v>2906</v>
      </c>
      <c r="Q335" s="48"/>
      <c r="R335" s="31"/>
      <c r="S335" s="48"/>
    </row>
    <row r="336" spans="1:19" s="49" customFormat="1" ht="25.5" x14ac:dyDescent="0.25">
      <c r="A336" s="4" t="s">
        <v>2907</v>
      </c>
      <c r="B336" s="3" t="s">
        <v>1325</v>
      </c>
      <c r="C336" s="4" t="s">
        <v>430</v>
      </c>
      <c r="D336" s="5" t="s">
        <v>2908</v>
      </c>
      <c r="E336" s="5" t="s">
        <v>4493</v>
      </c>
      <c r="F336" s="6" t="s">
        <v>139</v>
      </c>
      <c r="G336" s="4" t="s">
        <v>2909</v>
      </c>
      <c r="H336" s="4" t="s">
        <v>2910</v>
      </c>
      <c r="I336" s="4" t="s">
        <v>557</v>
      </c>
      <c r="J336" s="4" t="s">
        <v>40</v>
      </c>
      <c r="K336" s="7"/>
      <c r="L336" s="8" t="s">
        <v>565</v>
      </c>
      <c r="M336" s="8" t="s">
        <v>565</v>
      </c>
      <c r="N336" s="8" t="s">
        <v>565</v>
      </c>
      <c r="O336" s="4" t="s">
        <v>26</v>
      </c>
      <c r="P336" s="22" t="s">
        <v>2906</v>
      </c>
      <c r="Q336" s="48"/>
      <c r="R336" s="31"/>
      <c r="S336" s="48"/>
    </row>
    <row r="337" spans="1:19" s="49" customFormat="1" ht="38.25" x14ac:dyDescent="0.25">
      <c r="A337" s="4" t="s">
        <v>2911</v>
      </c>
      <c r="B337" s="3" t="s">
        <v>1325</v>
      </c>
      <c r="C337" s="4" t="s">
        <v>430</v>
      </c>
      <c r="D337" s="5" t="s">
        <v>2912</v>
      </c>
      <c r="E337" s="5" t="s">
        <v>4414</v>
      </c>
      <c r="F337" s="6" t="s">
        <v>139</v>
      </c>
      <c r="G337" s="4" t="s">
        <v>39</v>
      </c>
      <c r="H337" s="4" t="s">
        <v>39</v>
      </c>
      <c r="I337" s="4" t="s">
        <v>39</v>
      </c>
      <c r="J337" s="4" t="s">
        <v>40</v>
      </c>
      <c r="K337" s="7">
        <v>40953</v>
      </c>
      <c r="L337" s="8">
        <v>1972</v>
      </c>
      <c r="M337" s="8">
        <v>0</v>
      </c>
      <c r="N337" s="8">
        <v>1972</v>
      </c>
      <c r="O337" s="4" t="s">
        <v>26</v>
      </c>
      <c r="P337" s="22"/>
      <c r="Q337" s="48"/>
      <c r="R337" s="31"/>
      <c r="S337" s="48"/>
    </row>
    <row r="338" spans="1:19" s="49" customFormat="1" ht="25.5" x14ac:dyDescent="0.25">
      <c r="A338" s="4" t="s">
        <v>2913</v>
      </c>
      <c r="B338" s="3" t="s">
        <v>1325</v>
      </c>
      <c r="C338" s="4" t="s">
        <v>430</v>
      </c>
      <c r="D338" s="5" t="s">
        <v>2914</v>
      </c>
      <c r="E338" s="5" t="s">
        <v>4411</v>
      </c>
      <c r="F338" s="6" t="s">
        <v>139</v>
      </c>
      <c r="G338" s="4" t="s">
        <v>557</v>
      </c>
      <c r="H338" s="4" t="s">
        <v>557</v>
      </c>
      <c r="I338" s="4" t="s">
        <v>557</v>
      </c>
      <c r="J338" s="4" t="s">
        <v>40</v>
      </c>
      <c r="K338" s="7"/>
      <c r="L338" s="8"/>
      <c r="M338" s="8"/>
      <c r="N338" s="8"/>
      <c r="O338" s="4" t="s">
        <v>26</v>
      </c>
      <c r="P338" s="22"/>
      <c r="Q338" s="48"/>
      <c r="R338" s="31"/>
      <c r="S338" s="48"/>
    </row>
    <row r="339" spans="1:19" s="49" customFormat="1" ht="25.5" x14ac:dyDescent="0.25">
      <c r="A339" s="4" t="s">
        <v>2915</v>
      </c>
      <c r="B339" s="3" t="s">
        <v>1325</v>
      </c>
      <c r="C339" s="4" t="s">
        <v>430</v>
      </c>
      <c r="D339" s="5" t="s">
        <v>2914</v>
      </c>
      <c r="E339" s="5" t="s">
        <v>4411</v>
      </c>
      <c r="F339" s="6" t="s">
        <v>139</v>
      </c>
      <c r="G339" s="4" t="s">
        <v>557</v>
      </c>
      <c r="H339" s="4" t="s">
        <v>557</v>
      </c>
      <c r="I339" s="4" t="s">
        <v>557</v>
      </c>
      <c r="J339" s="4" t="s">
        <v>40</v>
      </c>
      <c r="K339" s="7"/>
      <c r="L339" s="8"/>
      <c r="M339" s="8"/>
      <c r="N339" s="8"/>
      <c r="O339" s="4" t="s">
        <v>26</v>
      </c>
      <c r="P339" s="22"/>
      <c r="Q339" s="48"/>
      <c r="R339" s="31"/>
      <c r="S339" s="48"/>
    </row>
    <row r="340" spans="1:19" s="49" customFormat="1" ht="25.5" x14ac:dyDescent="0.25">
      <c r="A340" s="4" t="s">
        <v>2916</v>
      </c>
      <c r="B340" s="3" t="s">
        <v>1325</v>
      </c>
      <c r="C340" s="4" t="s">
        <v>430</v>
      </c>
      <c r="D340" s="5" t="s">
        <v>2914</v>
      </c>
      <c r="E340" s="5" t="s">
        <v>4411</v>
      </c>
      <c r="F340" s="6" t="s">
        <v>139</v>
      </c>
      <c r="G340" s="4" t="s">
        <v>557</v>
      </c>
      <c r="H340" s="4" t="s">
        <v>557</v>
      </c>
      <c r="I340" s="4" t="s">
        <v>557</v>
      </c>
      <c r="J340" s="4" t="s">
        <v>40</v>
      </c>
      <c r="K340" s="7"/>
      <c r="L340" s="8"/>
      <c r="M340" s="8"/>
      <c r="N340" s="8"/>
      <c r="O340" s="4" t="s">
        <v>26</v>
      </c>
      <c r="P340" s="22"/>
      <c r="Q340" s="48"/>
      <c r="R340" s="31"/>
      <c r="S340" s="48"/>
    </row>
    <row r="341" spans="1:19" s="49" customFormat="1" ht="25.5" x14ac:dyDescent="0.25">
      <c r="A341" s="4" t="s">
        <v>2917</v>
      </c>
      <c r="B341" s="3" t="s">
        <v>1325</v>
      </c>
      <c r="C341" s="4" t="s">
        <v>430</v>
      </c>
      <c r="D341" s="5" t="s">
        <v>2914</v>
      </c>
      <c r="E341" s="5" t="s">
        <v>4411</v>
      </c>
      <c r="F341" s="6" t="s">
        <v>139</v>
      </c>
      <c r="G341" s="4" t="s">
        <v>557</v>
      </c>
      <c r="H341" s="4" t="s">
        <v>557</v>
      </c>
      <c r="I341" s="4" t="s">
        <v>557</v>
      </c>
      <c r="J341" s="4" t="s">
        <v>40</v>
      </c>
      <c r="K341" s="7"/>
      <c r="L341" s="8"/>
      <c r="M341" s="8"/>
      <c r="N341" s="8"/>
      <c r="O341" s="4" t="s">
        <v>26</v>
      </c>
      <c r="P341" s="22"/>
      <c r="Q341" s="48"/>
      <c r="R341" s="31"/>
      <c r="S341" s="48"/>
    </row>
    <row r="342" spans="1:19" s="49" customFormat="1" ht="25.5" x14ac:dyDescent="0.25">
      <c r="A342" s="4" t="s">
        <v>2918</v>
      </c>
      <c r="B342" s="3" t="s">
        <v>1325</v>
      </c>
      <c r="C342" s="4" t="s">
        <v>430</v>
      </c>
      <c r="D342" s="5" t="s">
        <v>2914</v>
      </c>
      <c r="E342" s="5" t="s">
        <v>4411</v>
      </c>
      <c r="F342" s="6" t="s">
        <v>139</v>
      </c>
      <c r="G342" s="4" t="s">
        <v>557</v>
      </c>
      <c r="H342" s="4" t="s">
        <v>557</v>
      </c>
      <c r="I342" s="4" t="s">
        <v>557</v>
      </c>
      <c r="J342" s="4" t="s">
        <v>40</v>
      </c>
      <c r="K342" s="7"/>
      <c r="L342" s="8"/>
      <c r="M342" s="8"/>
      <c r="N342" s="8"/>
      <c r="O342" s="4" t="s">
        <v>26</v>
      </c>
      <c r="P342" s="22"/>
      <c r="Q342" s="48"/>
      <c r="R342" s="31"/>
      <c r="S342" s="48"/>
    </row>
    <row r="343" spans="1:19" s="49" customFormat="1" ht="25.5" x14ac:dyDescent="0.25">
      <c r="A343" s="4" t="s">
        <v>2919</v>
      </c>
      <c r="B343" s="3" t="s">
        <v>1319</v>
      </c>
      <c r="C343" s="4" t="s">
        <v>138</v>
      </c>
      <c r="D343" s="5" t="s">
        <v>2914</v>
      </c>
      <c r="E343" s="5" t="s">
        <v>4411</v>
      </c>
      <c r="F343" s="6" t="s">
        <v>139</v>
      </c>
      <c r="G343" s="4" t="s">
        <v>557</v>
      </c>
      <c r="H343" s="4" t="s">
        <v>557</v>
      </c>
      <c r="I343" s="4" t="s">
        <v>557</v>
      </c>
      <c r="J343" s="4" t="s">
        <v>40</v>
      </c>
      <c r="K343" s="7"/>
      <c r="L343" s="8"/>
      <c r="M343" s="8"/>
      <c r="N343" s="8"/>
      <c r="O343" s="4" t="s">
        <v>26</v>
      </c>
      <c r="P343" s="22"/>
      <c r="Q343" s="48"/>
      <c r="R343" s="31"/>
      <c r="S343" s="48"/>
    </row>
    <row r="344" spans="1:19" s="49" customFormat="1" ht="25.5" x14ac:dyDescent="0.25">
      <c r="A344" s="4" t="s">
        <v>2920</v>
      </c>
      <c r="B344" s="3" t="s">
        <v>1325</v>
      </c>
      <c r="C344" s="4" t="s">
        <v>430</v>
      </c>
      <c r="D344" s="5" t="s">
        <v>2914</v>
      </c>
      <c r="E344" s="5" t="s">
        <v>4411</v>
      </c>
      <c r="F344" s="6" t="s">
        <v>139</v>
      </c>
      <c r="G344" s="4" t="s">
        <v>557</v>
      </c>
      <c r="H344" s="4" t="s">
        <v>557</v>
      </c>
      <c r="I344" s="4" t="s">
        <v>557</v>
      </c>
      <c r="J344" s="4" t="s">
        <v>40</v>
      </c>
      <c r="K344" s="7"/>
      <c r="L344" s="8"/>
      <c r="M344" s="8"/>
      <c r="N344" s="8"/>
      <c r="O344" s="4" t="s">
        <v>26</v>
      </c>
      <c r="P344" s="22"/>
      <c r="Q344" s="48"/>
      <c r="R344" s="31"/>
      <c r="S344" s="48"/>
    </row>
    <row r="345" spans="1:19" s="49" customFormat="1" ht="25.5" x14ac:dyDescent="0.25">
      <c r="A345" s="4" t="s">
        <v>2921</v>
      </c>
      <c r="B345" s="3" t="s">
        <v>1325</v>
      </c>
      <c r="C345" s="4" t="s">
        <v>430</v>
      </c>
      <c r="D345" s="5" t="s">
        <v>2914</v>
      </c>
      <c r="E345" s="5" t="s">
        <v>4411</v>
      </c>
      <c r="F345" s="6" t="s">
        <v>139</v>
      </c>
      <c r="G345" s="4" t="s">
        <v>557</v>
      </c>
      <c r="H345" s="4" t="s">
        <v>557</v>
      </c>
      <c r="I345" s="4" t="s">
        <v>557</v>
      </c>
      <c r="J345" s="4" t="s">
        <v>40</v>
      </c>
      <c r="K345" s="7"/>
      <c r="L345" s="8"/>
      <c r="M345" s="8"/>
      <c r="N345" s="8"/>
      <c r="O345" s="4" t="s">
        <v>26</v>
      </c>
      <c r="P345" s="22"/>
      <c r="Q345" s="48"/>
      <c r="R345" s="31"/>
      <c r="S345" s="48"/>
    </row>
    <row r="346" spans="1:19" s="49" customFormat="1" ht="38.25" x14ac:dyDescent="0.25">
      <c r="A346" s="4" t="s">
        <v>2922</v>
      </c>
      <c r="B346" s="3" t="s">
        <v>3401</v>
      </c>
      <c r="C346" s="4" t="s">
        <v>430</v>
      </c>
      <c r="D346" s="5" t="s">
        <v>2923</v>
      </c>
      <c r="E346" s="5" t="s">
        <v>4590</v>
      </c>
      <c r="F346" s="6" t="s">
        <v>139</v>
      </c>
      <c r="G346" s="4" t="s">
        <v>557</v>
      </c>
      <c r="H346" s="4" t="s">
        <v>557</v>
      </c>
      <c r="I346" s="4" t="s">
        <v>557</v>
      </c>
      <c r="J346" s="4" t="s">
        <v>40</v>
      </c>
      <c r="K346" s="7"/>
      <c r="L346" s="8"/>
      <c r="M346" s="8"/>
      <c r="N346" s="8"/>
      <c r="O346" s="4" t="s">
        <v>26</v>
      </c>
      <c r="P346" s="22"/>
      <c r="Q346" s="48"/>
      <c r="R346" s="31"/>
      <c r="S346" s="48"/>
    </row>
    <row r="347" spans="1:19" s="49" customFormat="1" ht="38.25" x14ac:dyDescent="0.25">
      <c r="A347" s="4" t="s">
        <v>2924</v>
      </c>
      <c r="B347" s="3" t="s">
        <v>3401</v>
      </c>
      <c r="C347" s="4" t="s">
        <v>430</v>
      </c>
      <c r="D347" s="5" t="s">
        <v>2925</v>
      </c>
      <c r="E347" s="5" t="s">
        <v>4431</v>
      </c>
      <c r="F347" s="6" t="s">
        <v>139</v>
      </c>
      <c r="G347" s="4" t="s">
        <v>557</v>
      </c>
      <c r="H347" s="4" t="s">
        <v>557</v>
      </c>
      <c r="I347" s="4" t="s">
        <v>557</v>
      </c>
      <c r="J347" s="4" t="s">
        <v>40</v>
      </c>
      <c r="K347" s="7"/>
      <c r="L347" s="8"/>
      <c r="M347" s="8"/>
      <c r="N347" s="8"/>
      <c r="O347" s="4" t="s">
        <v>26</v>
      </c>
      <c r="P347" s="22"/>
      <c r="Q347" s="48"/>
      <c r="R347" s="31"/>
      <c r="S347" s="48"/>
    </row>
    <row r="348" spans="1:19" s="49" customFormat="1" ht="38.25" x14ac:dyDescent="0.25">
      <c r="A348" s="4" t="s">
        <v>2926</v>
      </c>
      <c r="B348" s="3" t="s">
        <v>3401</v>
      </c>
      <c r="C348" s="4" t="s">
        <v>430</v>
      </c>
      <c r="D348" s="5" t="s">
        <v>2927</v>
      </c>
      <c r="E348" s="5" t="s">
        <v>4432</v>
      </c>
      <c r="F348" s="6" t="s">
        <v>139</v>
      </c>
      <c r="G348" s="4" t="s">
        <v>557</v>
      </c>
      <c r="H348" s="4" t="s">
        <v>557</v>
      </c>
      <c r="I348" s="4" t="s">
        <v>557</v>
      </c>
      <c r="J348" s="4" t="s">
        <v>40</v>
      </c>
      <c r="K348" s="7"/>
      <c r="L348" s="8"/>
      <c r="M348" s="8"/>
      <c r="N348" s="8"/>
      <c r="O348" s="4" t="s">
        <v>26</v>
      </c>
      <c r="P348" s="22"/>
      <c r="Q348" s="48"/>
      <c r="R348" s="31"/>
      <c r="S348" s="48"/>
    </row>
    <row r="349" spans="1:19" s="49" customFormat="1" ht="38.25" x14ac:dyDescent="0.25">
      <c r="A349" s="4" t="s">
        <v>2928</v>
      </c>
      <c r="B349" s="3" t="s">
        <v>3401</v>
      </c>
      <c r="C349" s="4" t="s">
        <v>430</v>
      </c>
      <c r="D349" s="5" t="s">
        <v>2929</v>
      </c>
      <c r="E349" s="5" t="s">
        <v>4476</v>
      </c>
      <c r="F349" s="6" t="s">
        <v>139</v>
      </c>
      <c r="G349" s="4" t="s">
        <v>39</v>
      </c>
      <c r="H349" s="4" t="s">
        <v>39</v>
      </c>
      <c r="I349" s="4" t="s">
        <v>39</v>
      </c>
      <c r="J349" s="4" t="s">
        <v>40</v>
      </c>
      <c r="K349" s="7"/>
      <c r="L349" s="8"/>
      <c r="M349" s="8"/>
      <c r="N349" s="8"/>
      <c r="O349" s="4" t="s">
        <v>26</v>
      </c>
      <c r="P349" s="22"/>
      <c r="Q349" s="48"/>
      <c r="R349" s="31"/>
      <c r="S349" s="48"/>
    </row>
    <row r="350" spans="1:19" s="49" customFormat="1" ht="38.25" x14ac:dyDescent="0.25">
      <c r="A350" s="4" t="s">
        <v>2930</v>
      </c>
      <c r="B350" s="3" t="s">
        <v>3401</v>
      </c>
      <c r="C350" s="4" t="s">
        <v>430</v>
      </c>
      <c r="D350" s="5" t="s">
        <v>2931</v>
      </c>
      <c r="E350" s="5" t="s">
        <v>4479</v>
      </c>
      <c r="F350" s="6" t="s">
        <v>139</v>
      </c>
      <c r="G350" s="4" t="s">
        <v>39</v>
      </c>
      <c r="H350" s="4" t="s">
        <v>39</v>
      </c>
      <c r="I350" s="4" t="s">
        <v>39</v>
      </c>
      <c r="J350" s="4" t="s">
        <v>40</v>
      </c>
      <c r="K350" s="7"/>
      <c r="L350" s="8"/>
      <c r="M350" s="8"/>
      <c r="N350" s="8"/>
      <c r="O350" s="4" t="s">
        <v>26</v>
      </c>
      <c r="P350" s="22"/>
      <c r="Q350" s="48"/>
      <c r="R350" s="31"/>
      <c r="S350" s="48"/>
    </row>
    <row r="351" spans="1:19" s="49" customFormat="1" ht="38.25" x14ac:dyDescent="0.25">
      <c r="A351" s="4" t="s">
        <v>2932</v>
      </c>
      <c r="B351" s="3" t="s">
        <v>3401</v>
      </c>
      <c r="C351" s="4" t="s">
        <v>430</v>
      </c>
      <c r="D351" s="5" t="s">
        <v>2931</v>
      </c>
      <c r="E351" s="5" t="s">
        <v>4479</v>
      </c>
      <c r="F351" s="6" t="s">
        <v>139</v>
      </c>
      <c r="G351" s="4" t="s">
        <v>39</v>
      </c>
      <c r="H351" s="4" t="s">
        <v>39</v>
      </c>
      <c r="I351" s="4" t="s">
        <v>39</v>
      </c>
      <c r="J351" s="4" t="s">
        <v>40</v>
      </c>
      <c r="K351" s="7"/>
      <c r="L351" s="8"/>
      <c r="M351" s="8"/>
      <c r="N351" s="8"/>
      <c r="O351" s="4" t="s">
        <v>26</v>
      </c>
      <c r="P351" s="22"/>
      <c r="Q351" s="48"/>
      <c r="R351" s="31"/>
      <c r="S351" s="48"/>
    </row>
    <row r="352" spans="1:19" s="49" customFormat="1" ht="38.25" x14ac:dyDescent="0.25">
      <c r="A352" s="4" t="s">
        <v>2933</v>
      </c>
      <c r="B352" s="3" t="s">
        <v>3401</v>
      </c>
      <c r="C352" s="4" t="s">
        <v>430</v>
      </c>
      <c r="D352" s="5" t="s">
        <v>2912</v>
      </c>
      <c r="E352" s="5" t="s">
        <v>4414</v>
      </c>
      <c r="F352" s="6" t="s">
        <v>139</v>
      </c>
      <c r="G352" s="4" t="s">
        <v>39</v>
      </c>
      <c r="H352" s="4" t="s">
        <v>39</v>
      </c>
      <c r="I352" s="4" t="s">
        <v>39</v>
      </c>
      <c r="J352" s="4" t="s">
        <v>40</v>
      </c>
      <c r="K352" s="7">
        <v>42618</v>
      </c>
      <c r="L352" s="8">
        <v>455.88</v>
      </c>
      <c r="M352" s="8">
        <v>454.88</v>
      </c>
      <c r="N352" s="8">
        <v>1</v>
      </c>
      <c r="O352" s="4" t="s">
        <v>26</v>
      </c>
      <c r="P352" s="22"/>
      <c r="Q352" s="48"/>
      <c r="R352" s="31"/>
      <c r="S352" s="48"/>
    </row>
    <row r="353" spans="1:19" s="49" customFormat="1" ht="25.5" x14ac:dyDescent="0.25">
      <c r="A353" s="4" t="s">
        <v>2934</v>
      </c>
      <c r="B353" s="3" t="s">
        <v>2069</v>
      </c>
      <c r="C353" s="4" t="s">
        <v>430</v>
      </c>
      <c r="D353" s="5" t="s">
        <v>2935</v>
      </c>
      <c r="E353" s="5" t="s">
        <v>4411</v>
      </c>
      <c r="F353" s="6" t="s">
        <v>139</v>
      </c>
      <c r="G353" s="4" t="s">
        <v>39</v>
      </c>
      <c r="H353" s="4" t="s">
        <v>39</v>
      </c>
      <c r="I353" s="4" t="s">
        <v>39</v>
      </c>
      <c r="J353" s="4">
        <v>108</v>
      </c>
      <c r="K353" s="7">
        <v>43669</v>
      </c>
      <c r="L353" s="8">
        <v>237.8</v>
      </c>
      <c r="M353" s="8">
        <v>0</v>
      </c>
      <c r="N353" s="8">
        <v>237.8</v>
      </c>
      <c r="O353" s="4" t="s">
        <v>33</v>
      </c>
      <c r="P353" s="22"/>
      <c r="Q353" s="48"/>
      <c r="R353" s="31"/>
      <c r="S353" s="48"/>
    </row>
    <row r="354" spans="1:19" s="49" customFormat="1" ht="38.25" x14ac:dyDescent="0.25">
      <c r="A354" s="4" t="s">
        <v>2936</v>
      </c>
      <c r="B354" s="3" t="s">
        <v>2069</v>
      </c>
      <c r="C354" s="4" t="s">
        <v>430</v>
      </c>
      <c r="D354" s="5" t="s">
        <v>2937</v>
      </c>
      <c r="E354" s="5" t="s">
        <v>4414</v>
      </c>
      <c r="F354" s="6" t="s">
        <v>139</v>
      </c>
      <c r="G354" s="4" t="s">
        <v>39</v>
      </c>
      <c r="H354" s="4" t="s">
        <v>39</v>
      </c>
      <c r="I354" s="4" t="s">
        <v>39</v>
      </c>
      <c r="J354" s="4">
        <v>108</v>
      </c>
      <c r="K354" s="7">
        <v>43669</v>
      </c>
      <c r="L354" s="8">
        <v>1740</v>
      </c>
      <c r="M354" s="8">
        <v>0</v>
      </c>
      <c r="N354" s="8">
        <v>1740</v>
      </c>
      <c r="O354" s="4" t="s">
        <v>33</v>
      </c>
      <c r="P354" s="22"/>
      <c r="Q354" s="48"/>
      <c r="R354" s="31"/>
      <c r="S354" s="48"/>
    </row>
    <row r="355" spans="1:19" s="49" customFormat="1" ht="38.25" x14ac:dyDescent="0.25">
      <c r="A355" s="4" t="s">
        <v>2938</v>
      </c>
      <c r="B355" s="3" t="s">
        <v>2069</v>
      </c>
      <c r="C355" s="4" t="s">
        <v>430</v>
      </c>
      <c r="D355" s="5" t="s">
        <v>2939</v>
      </c>
      <c r="E355" s="5" t="s">
        <v>4009</v>
      </c>
      <c r="F355" s="6" t="s">
        <v>139</v>
      </c>
      <c r="G355" s="4" t="s">
        <v>39</v>
      </c>
      <c r="H355" s="4" t="s">
        <v>39</v>
      </c>
      <c r="I355" s="4" t="s">
        <v>39</v>
      </c>
      <c r="J355" s="4" t="s">
        <v>2940</v>
      </c>
      <c r="K355" s="7">
        <v>43664</v>
      </c>
      <c r="L355" s="8">
        <v>769</v>
      </c>
      <c r="M355" s="8">
        <v>0</v>
      </c>
      <c r="N355" s="8">
        <v>769</v>
      </c>
      <c r="O355" s="4" t="s">
        <v>33</v>
      </c>
      <c r="P355" s="22"/>
      <c r="Q355" s="48"/>
      <c r="R355" s="31"/>
      <c r="S355" s="48"/>
    </row>
    <row r="356" spans="1:19" s="49" customFormat="1" ht="25.5" x14ac:dyDescent="0.25">
      <c r="A356" s="4" t="s">
        <v>2941</v>
      </c>
      <c r="B356" s="3" t="s">
        <v>2069</v>
      </c>
      <c r="C356" s="4" t="s">
        <v>430</v>
      </c>
      <c r="D356" s="5" t="s">
        <v>861</v>
      </c>
      <c r="E356" s="5" t="s">
        <v>4413</v>
      </c>
      <c r="F356" s="6" t="s">
        <v>139</v>
      </c>
      <c r="G356" s="4" t="s">
        <v>39</v>
      </c>
      <c r="H356" s="4" t="s">
        <v>39</v>
      </c>
      <c r="I356" s="4" t="s">
        <v>39</v>
      </c>
      <c r="J356" s="4" t="s">
        <v>40</v>
      </c>
      <c r="K356" s="7"/>
      <c r="L356" s="8">
        <v>0</v>
      </c>
      <c r="M356" s="8">
        <v>0</v>
      </c>
      <c r="N356" s="8">
        <v>0</v>
      </c>
      <c r="O356" s="4" t="s">
        <v>26</v>
      </c>
      <c r="P356" s="22"/>
      <c r="Q356" s="48"/>
      <c r="R356" s="31"/>
      <c r="S356" s="48"/>
    </row>
    <row r="357" spans="1:19" s="49" customFormat="1" ht="25.5" x14ac:dyDescent="0.25">
      <c r="A357" s="4" t="s">
        <v>2942</v>
      </c>
      <c r="B357" s="3" t="s">
        <v>2069</v>
      </c>
      <c r="C357" s="4" t="s">
        <v>430</v>
      </c>
      <c r="D357" s="5" t="s">
        <v>2943</v>
      </c>
      <c r="E357" s="5" t="s">
        <v>4433</v>
      </c>
      <c r="F357" s="6" t="s">
        <v>139</v>
      </c>
      <c r="G357" s="4" t="s">
        <v>2944</v>
      </c>
      <c r="H357" s="4" t="s">
        <v>39</v>
      </c>
      <c r="I357" s="4" t="s">
        <v>39</v>
      </c>
      <c r="J357" s="4" t="s">
        <v>40</v>
      </c>
      <c r="K357" s="7"/>
      <c r="L357" s="8">
        <v>0</v>
      </c>
      <c r="M357" s="8">
        <v>0</v>
      </c>
      <c r="N357" s="8">
        <v>0</v>
      </c>
      <c r="O357" s="4" t="s">
        <v>26</v>
      </c>
      <c r="P357" s="22"/>
      <c r="Q357" s="48"/>
      <c r="R357" s="31"/>
      <c r="S357" s="48"/>
    </row>
    <row r="358" spans="1:19" s="49" customFormat="1" ht="25.5" x14ac:dyDescent="0.25">
      <c r="A358" s="4" t="s">
        <v>2945</v>
      </c>
      <c r="B358" s="3" t="s">
        <v>2069</v>
      </c>
      <c r="C358" s="4" t="s">
        <v>430</v>
      </c>
      <c r="D358" s="5" t="s">
        <v>2946</v>
      </c>
      <c r="E358" s="5" t="s">
        <v>4494</v>
      </c>
      <c r="F358" s="6" t="s">
        <v>139</v>
      </c>
      <c r="G358" s="4" t="s">
        <v>557</v>
      </c>
      <c r="H358" s="4" t="s">
        <v>557</v>
      </c>
      <c r="I358" s="4" t="s">
        <v>557</v>
      </c>
      <c r="J358" s="4" t="s">
        <v>40</v>
      </c>
      <c r="K358" s="7"/>
      <c r="L358" s="8"/>
      <c r="M358" s="8"/>
      <c r="N358" s="8"/>
      <c r="O358" s="4" t="s">
        <v>26</v>
      </c>
      <c r="P358" s="22"/>
      <c r="Q358" s="48"/>
      <c r="R358" s="31"/>
      <c r="S358" s="48"/>
    </row>
    <row r="359" spans="1:19" s="49" customFormat="1" ht="25.5" x14ac:dyDescent="0.25">
      <c r="A359" s="4" t="s">
        <v>2947</v>
      </c>
      <c r="B359" s="3" t="s">
        <v>2069</v>
      </c>
      <c r="C359" s="4" t="s">
        <v>430</v>
      </c>
      <c r="D359" s="5" t="s">
        <v>2948</v>
      </c>
      <c r="E359" s="5" t="s">
        <v>4495</v>
      </c>
      <c r="F359" s="6" t="s">
        <v>139</v>
      </c>
      <c r="G359" s="4" t="s">
        <v>557</v>
      </c>
      <c r="H359" s="4" t="s">
        <v>557</v>
      </c>
      <c r="I359" s="4" t="s">
        <v>557</v>
      </c>
      <c r="J359" s="4" t="s">
        <v>40</v>
      </c>
      <c r="K359" s="7"/>
      <c r="L359" s="8"/>
      <c r="M359" s="8"/>
      <c r="N359" s="8"/>
      <c r="O359" s="4" t="s">
        <v>26</v>
      </c>
      <c r="P359" s="22"/>
      <c r="Q359" s="48"/>
      <c r="R359" s="31"/>
      <c r="S359" s="48"/>
    </row>
    <row r="360" spans="1:19" s="49" customFormat="1" ht="25.5" x14ac:dyDescent="0.25">
      <c r="A360" s="4" t="s">
        <v>2949</v>
      </c>
      <c r="B360" s="3" t="s">
        <v>1325</v>
      </c>
      <c r="C360" s="4" t="s">
        <v>430</v>
      </c>
      <c r="D360" s="5" t="s">
        <v>2950</v>
      </c>
      <c r="E360" s="5" t="s">
        <v>4413</v>
      </c>
      <c r="F360" s="6" t="s">
        <v>139</v>
      </c>
      <c r="G360" s="4" t="s">
        <v>557</v>
      </c>
      <c r="H360" s="4" t="s">
        <v>557</v>
      </c>
      <c r="I360" s="4" t="s">
        <v>557</v>
      </c>
      <c r="J360" s="4" t="s">
        <v>40</v>
      </c>
      <c r="K360" s="7"/>
      <c r="L360" s="8"/>
      <c r="M360" s="8"/>
      <c r="N360" s="8"/>
      <c r="O360" s="4" t="s">
        <v>26</v>
      </c>
      <c r="P360" s="22"/>
      <c r="Q360" s="48"/>
      <c r="R360" s="31"/>
      <c r="S360" s="48"/>
    </row>
    <row r="361" spans="1:19" s="49" customFormat="1" ht="25.5" x14ac:dyDescent="0.25">
      <c r="A361" s="4" t="s">
        <v>2951</v>
      </c>
      <c r="B361" s="3" t="s">
        <v>1325</v>
      </c>
      <c r="C361" s="4" t="s">
        <v>430</v>
      </c>
      <c r="D361" s="5" t="s">
        <v>2952</v>
      </c>
      <c r="E361" s="5" t="s">
        <v>4482</v>
      </c>
      <c r="F361" s="6" t="s">
        <v>139</v>
      </c>
      <c r="G361" s="4" t="s">
        <v>2953</v>
      </c>
      <c r="H361" s="4" t="s">
        <v>557</v>
      </c>
      <c r="I361" s="4" t="s">
        <v>557</v>
      </c>
      <c r="J361" s="4" t="s">
        <v>40</v>
      </c>
      <c r="K361" s="7"/>
      <c r="L361" s="8"/>
      <c r="M361" s="8"/>
      <c r="N361" s="8"/>
      <c r="O361" s="4" t="s">
        <v>26</v>
      </c>
      <c r="P361" s="22"/>
      <c r="Q361" s="48"/>
      <c r="R361" s="31"/>
      <c r="S361" s="48"/>
    </row>
    <row r="362" spans="1:19" s="49" customFormat="1" ht="25.5" x14ac:dyDescent="0.25">
      <c r="A362" s="4" t="s">
        <v>2954</v>
      </c>
      <c r="B362" s="3" t="s">
        <v>3362</v>
      </c>
      <c r="C362" s="4" t="s">
        <v>430</v>
      </c>
      <c r="D362" s="5" t="s">
        <v>2955</v>
      </c>
      <c r="E362" s="5" t="s">
        <v>4434</v>
      </c>
      <c r="F362" s="6" t="s">
        <v>139</v>
      </c>
      <c r="G362" s="4" t="s">
        <v>858</v>
      </c>
      <c r="H362" s="4" t="s">
        <v>557</v>
      </c>
      <c r="I362" s="4" t="s">
        <v>557</v>
      </c>
      <c r="J362" s="4" t="s">
        <v>40</v>
      </c>
      <c r="K362" s="7"/>
      <c r="L362" s="8" t="s">
        <v>188</v>
      </c>
      <c r="M362" s="8"/>
      <c r="N362" s="8"/>
      <c r="O362" s="4" t="s">
        <v>26</v>
      </c>
      <c r="P362" s="22"/>
      <c r="Q362" s="48"/>
      <c r="R362" s="31"/>
      <c r="S362" s="48"/>
    </row>
    <row r="363" spans="1:19" s="49" customFormat="1" ht="25.5" x14ac:dyDescent="0.25">
      <c r="A363" s="4" t="s">
        <v>2956</v>
      </c>
      <c r="B363" s="3" t="s">
        <v>3362</v>
      </c>
      <c r="C363" s="4" t="s">
        <v>430</v>
      </c>
      <c r="D363" s="5" t="s">
        <v>2957</v>
      </c>
      <c r="E363" s="5" t="s">
        <v>4496</v>
      </c>
      <c r="F363" s="6" t="s">
        <v>139</v>
      </c>
      <c r="G363" s="4" t="s">
        <v>557</v>
      </c>
      <c r="H363" s="4" t="s">
        <v>557</v>
      </c>
      <c r="I363" s="4" t="s">
        <v>557</v>
      </c>
      <c r="J363" s="4" t="s">
        <v>40</v>
      </c>
      <c r="K363" s="7"/>
      <c r="L363" s="8"/>
      <c r="M363" s="8"/>
      <c r="N363" s="8"/>
      <c r="O363" s="4" t="s">
        <v>26</v>
      </c>
      <c r="P363" s="22"/>
      <c r="Q363" s="48"/>
      <c r="R363" s="31"/>
      <c r="S363" s="48"/>
    </row>
    <row r="364" spans="1:19" s="49" customFormat="1" ht="25.5" x14ac:dyDescent="0.25">
      <c r="A364" s="4" t="s">
        <v>2958</v>
      </c>
      <c r="B364" s="3" t="s">
        <v>3362</v>
      </c>
      <c r="C364" s="4" t="s">
        <v>430</v>
      </c>
      <c r="D364" s="5" t="s">
        <v>2959</v>
      </c>
      <c r="E364" s="5" t="s">
        <v>2964</v>
      </c>
      <c r="F364" s="6" t="s">
        <v>139</v>
      </c>
      <c r="G364" s="4" t="s">
        <v>2960</v>
      </c>
      <c r="H364" s="4" t="s">
        <v>557</v>
      </c>
      <c r="I364" s="4" t="s">
        <v>557</v>
      </c>
      <c r="J364" s="4" t="s">
        <v>40</v>
      </c>
      <c r="K364" s="7"/>
      <c r="L364" s="8"/>
      <c r="M364" s="8"/>
      <c r="N364" s="8"/>
      <c r="O364" s="4" t="s">
        <v>26</v>
      </c>
      <c r="P364" s="22"/>
      <c r="Q364" s="48"/>
      <c r="R364" s="31"/>
      <c r="S364" s="48"/>
    </row>
    <row r="365" spans="1:19" s="49" customFormat="1" ht="25.5" x14ac:dyDescent="0.25">
      <c r="A365" s="4" t="s">
        <v>2961</v>
      </c>
      <c r="B365" s="3" t="s">
        <v>3362</v>
      </c>
      <c r="C365" s="4" t="s">
        <v>430</v>
      </c>
      <c r="D365" s="5" t="s">
        <v>2962</v>
      </c>
      <c r="E365" s="5" t="s">
        <v>2962</v>
      </c>
      <c r="F365" s="6" t="s">
        <v>139</v>
      </c>
      <c r="G365" s="4" t="s">
        <v>2960</v>
      </c>
      <c r="H365" s="4" t="s">
        <v>557</v>
      </c>
      <c r="I365" s="4" t="s">
        <v>557</v>
      </c>
      <c r="J365" s="4" t="s">
        <v>40</v>
      </c>
      <c r="K365" s="7"/>
      <c r="L365" s="8"/>
      <c r="M365" s="8"/>
      <c r="N365" s="8"/>
      <c r="O365" s="4" t="s">
        <v>26</v>
      </c>
      <c r="P365" s="22"/>
      <c r="Q365" s="48"/>
      <c r="R365" s="31"/>
      <c r="S365" s="48"/>
    </row>
    <row r="366" spans="1:19" s="49" customFormat="1" ht="25.5" x14ac:dyDescent="0.25">
      <c r="A366" s="4" t="s">
        <v>2963</v>
      </c>
      <c r="B366" s="3" t="s">
        <v>3362</v>
      </c>
      <c r="C366" s="4" t="s">
        <v>430</v>
      </c>
      <c r="D366" s="5" t="s">
        <v>2964</v>
      </c>
      <c r="E366" s="5" t="s">
        <v>2964</v>
      </c>
      <c r="F366" s="6" t="s">
        <v>139</v>
      </c>
      <c r="G366" s="4" t="s">
        <v>860</v>
      </c>
      <c r="H366" s="4" t="s">
        <v>557</v>
      </c>
      <c r="I366" s="4" t="s">
        <v>557</v>
      </c>
      <c r="J366" s="4" t="s">
        <v>40</v>
      </c>
      <c r="K366" s="7"/>
      <c r="L366" s="8"/>
      <c r="M366" s="8"/>
      <c r="N366" s="8"/>
      <c r="O366" s="4" t="s">
        <v>26</v>
      </c>
      <c r="P366" s="22"/>
      <c r="Q366" s="48"/>
      <c r="R366" s="31"/>
      <c r="S366" s="48"/>
    </row>
    <row r="367" spans="1:19" s="49" customFormat="1" ht="38.25" x14ac:dyDescent="0.25">
      <c r="A367" s="4" t="s">
        <v>2965</v>
      </c>
      <c r="B367" s="3" t="s">
        <v>3362</v>
      </c>
      <c r="C367" s="4" t="s">
        <v>430</v>
      </c>
      <c r="D367" s="5" t="s">
        <v>2966</v>
      </c>
      <c r="E367" s="5" t="s">
        <v>2966</v>
      </c>
      <c r="F367" s="6" t="s">
        <v>139</v>
      </c>
      <c r="G367" s="4" t="s">
        <v>2967</v>
      </c>
      <c r="H367" s="4" t="s">
        <v>557</v>
      </c>
      <c r="I367" s="4" t="s">
        <v>2968</v>
      </c>
      <c r="J367" s="4" t="s">
        <v>40</v>
      </c>
      <c r="K367" s="7"/>
      <c r="L367" s="8"/>
      <c r="M367" s="8"/>
      <c r="N367" s="8"/>
      <c r="O367" s="4" t="s">
        <v>26</v>
      </c>
      <c r="P367" s="22"/>
      <c r="Q367" s="48"/>
      <c r="R367" s="31"/>
      <c r="S367" s="48"/>
    </row>
    <row r="368" spans="1:19" s="49" customFormat="1" ht="25.5" x14ac:dyDescent="0.25">
      <c r="A368" s="4" t="s">
        <v>2969</v>
      </c>
      <c r="B368" s="3" t="s">
        <v>3362</v>
      </c>
      <c r="C368" s="4" t="s">
        <v>430</v>
      </c>
      <c r="D368" s="5" t="s">
        <v>2970</v>
      </c>
      <c r="E368" s="5" t="s">
        <v>2970</v>
      </c>
      <c r="F368" s="6" t="s">
        <v>139</v>
      </c>
      <c r="G368" s="4" t="s">
        <v>557</v>
      </c>
      <c r="H368" s="4" t="s">
        <v>557</v>
      </c>
      <c r="I368" s="4" t="s">
        <v>557</v>
      </c>
      <c r="J368" s="4" t="s">
        <v>40</v>
      </c>
      <c r="K368" s="7"/>
      <c r="L368" s="8"/>
      <c r="M368" s="8"/>
      <c r="N368" s="8"/>
      <c r="O368" s="4" t="s">
        <v>26</v>
      </c>
      <c r="P368" s="22"/>
      <c r="Q368" s="48"/>
      <c r="R368" s="31"/>
      <c r="S368" s="48"/>
    </row>
    <row r="369" spans="1:19" s="49" customFormat="1" ht="25.5" x14ac:dyDescent="0.25">
      <c r="A369" s="4" t="s">
        <v>2971</v>
      </c>
      <c r="B369" s="3" t="s">
        <v>1312</v>
      </c>
      <c r="C369" s="4" t="s">
        <v>138</v>
      </c>
      <c r="D369" s="5" t="s">
        <v>2972</v>
      </c>
      <c r="E369" s="5" t="s">
        <v>4417</v>
      </c>
      <c r="F369" s="6" t="s">
        <v>139</v>
      </c>
      <c r="G369" s="4" t="s">
        <v>557</v>
      </c>
      <c r="H369" s="4" t="s">
        <v>557</v>
      </c>
      <c r="I369" s="4" t="s">
        <v>557</v>
      </c>
      <c r="J369" s="4" t="s">
        <v>40</v>
      </c>
      <c r="K369" s="7"/>
      <c r="L369" s="8"/>
      <c r="M369" s="8"/>
      <c r="N369" s="8"/>
      <c r="O369" s="4" t="s">
        <v>26</v>
      </c>
      <c r="P369" s="22"/>
      <c r="Q369" s="48"/>
      <c r="R369" s="31"/>
      <c r="S369" s="48"/>
    </row>
    <row r="370" spans="1:19" s="49" customFormat="1" ht="25.5" x14ac:dyDescent="0.25">
      <c r="A370" s="4" t="s">
        <v>2973</v>
      </c>
      <c r="B370" s="3" t="s">
        <v>3362</v>
      </c>
      <c r="C370" s="4" t="s">
        <v>430</v>
      </c>
      <c r="D370" s="5" t="s">
        <v>2974</v>
      </c>
      <c r="E370" s="5" t="s">
        <v>4497</v>
      </c>
      <c r="F370" s="6" t="s">
        <v>139</v>
      </c>
      <c r="G370" s="4" t="s">
        <v>2975</v>
      </c>
      <c r="H370" s="4" t="s">
        <v>557</v>
      </c>
      <c r="I370" s="4" t="s">
        <v>557</v>
      </c>
      <c r="J370" s="4" t="s">
        <v>40</v>
      </c>
      <c r="K370" s="7"/>
      <c r="L370" s="8"/>
      <c r="M370" s="8"/>
      <c r="N370" s="8"/>
      <c r="O370" s="4" t="s">
        <v>26</v>
      </c>
      <c r="P370" s="22"/>
      <c r="Q370" s="48"/>
      <c r="R370" s="31"/>
      <c r="S370" s="48"/>
    </row>
    <row r="371" spans="1:19" s="49" customFormat="1" ht="25.5" x14ac:dyDescent="0.25">
      <c r="A371" s="4" t="s">
        <v>2976</v>
      </c>
      <c r="B371" s="3" t="s">
        <v>3362</v>
      </c>
      <c r="C371" s="4" t="s">
        <v>430</v>
      </c>
      <c r="D371" s="5" t="s">
        <v>2977</v>
      </c>
      <c r="E371" s="5" t="s">
        <v>4411</v>
      </c>
      <c r="F371" s="6" t="s">
        <v>139</v>
      </c>
      <c r="G371" s="4" t="s">
        <v>557</v>
      </c>
      <c r="H371" s="4" t="s">
        <v>557</v>
      </c>
      <c r="I371" s="4" t="s">
        <v>557</v>
      </c>
      <c r="J371" s="4" t="s">
        <v>40</v>
      </c>
      <c r="K371" s="7"/>
      <c r="L371" s="8"/>
      <c r="M371" s="8"/>
      <c r="N371" s="8"/>
      <c r="O371" s="4" t="s">
        <v>26</v>
      </c>
      <c r="P371" s="22"/>
      <c r="Q371" s="48"/>
      <c r="R371" s="31"/>
      <c r="S371" s="48"/>
    </row>
    <row r="372" spans="1:19" s="49" customFormat="1" ht="25.5" x14ac:dyDescent="0.25">
      <c r="A372" s="4" t="s">
        <v>2978</v>
      </c>
      <c r="B372" s="3" t="s">
        <v>3362</v>
      </c>
      <c r="C372" s="4" t="s">
        <v>430</v>
      </c>
      <c r="D372" s="5" t="s">
        <v>2979</v>
      </c>
      <c r="E372" s="5" t="s">
        <v>4010</v>
      </c>
      <c r="F372" s="6" t="s">
        <v>139</v>
      </c>
      <c r="G372" s="4" t="s">
        <v>557</v>
      </c>
      <c r="H372" s="4" t="s">
        <v>557</v>
      </c>
      <c r="I372" s="4" t="s">
        <v>557</v>
      </c>
      <c r="J372" s="4" t="s">
        <v>40</v>
      </c>
      <c r="K372" s="7"/>
      <c r="L372" s="8"/>
      <c r="M372" s="8"/>
      <c r="N372" s="8"/>
      <c r="O372" s="4" t="s">
        <v>26</v>
      </c>
      <c r="P372" s="22" t="s">
        <v>584</v>
      </c>
      <c r="Q372" s="48"/>
      <c r="R372" s="31"/>
      <c r="S372" s="48"/>
    </row>
    <row r="373" spans="1:19" s="49" customFormat="1" ht="25.5" x14ac:dyDescent="0.25">
      <c r="A373" s="4" t="s">
        <v>2980</v>
      </c>
      <c r="B373" s="3" t="s">
        <v>3147</v>
      </c>
      <c r="C373" s="4" t="s">
        <v>430</v>
      </c>
      <c r="D373" s="5" t="s">
        <v>2979</v>
      </c>
      <c r="E373" s="5" t="s">
        <v>4010</v>
      </c>
      <c r="F373" s="6" t="s">
        <v>139</v>
      </c>
      <c r="G373" s="4" t="s">
        <v>557</v>
      </c>
      <c r="H373" s="4" t="s">
        <v>557</v>
      </c>
      <c r="I373" s="4" t="s">
        <v>557</v>
      </c>
      <c r="J373" s="4" t="s">
        <v>40</v>
      </c>
      <c r="K373" s="7"/>
      <c r="L373" s="8"/>
      <c r="M373" s="8"/>
      <c r="N373" s="8"/>
      <c r="O373" s="4" t="s">
        <v>26</v>
      </c>
      <c r="P373" s="22"/>
      <c r="Q373" s="48"/>
      <c r="R373" s="31"/>
      <c r="S373" s="48"/>
    </row>
    <row r="374" spans="1:19" s="49" customFormat="1" ht="25.5" x14ac:dyDescent="0.25">
      <c r="A374" s="4" t="s">
        <v>2981</v>
      </c>
      <c r="B374" s="3" t="s">
        <v>2982</v>
      </c>
      <c r="C374" s="4" t="s">
        <v>430</v>
      </c>
      <c r="D374" s="5" t="s">
        <v>861</v>
      </c>
      <c r="E374" s="5" t="s">
        <v>4010</v>
      </c>
      <c r="F374" s="6" t="s">
        <v>139</v>
      </c>
      <c r="G374" s="4" t="s">
        <v>557</v>
      </c>
      <c r="H374" s="4" t="s">
        <v>557</v>
      </c>
      <c r="I374" s="4" t="s">
        <v>557</v>
      </c>
      <c r="J374" s="4" t="s">
        <v>40</v>
      </c>
      <c r="K374" s="7"/>
      <c r="L374" s="8"/>
      <c r="M374" s="8"/>
      <c r="N374" s="8"/>
      <c r="O374" s="4" t="s">
        <v>26</v>
      </c>
      <c r="P374" s="22"/>
      <c r="Q374" s="48"/>
      <c r="R374" s="31"/>
      <c r="S374" s="48"/>
    </row>
    <row r="375" spans="1:19" s="49" customFormat="1" ht="25.5" x14ac:dyDescent="0.25">
      <c r="A375" s="4" t="s">
        <v>2983</v>
      </c>
      <c r="B375" s="3" t="s">
        <v>3362</v>
      </c>
      <c r="C375" s="4" t="s">
        <v>430</v>
      </c>
      <c r="D375" s="5" t="s">
        <v>861</v>
      </c>
      <c r="E375" s="5" t="s">
        <v>4010</v>
      </c>
      <c r="F375" s="6" t="s">
        <v>139</v>
      </c>
      <c r="G375" s="4" t="s">
        <v>557</v>
      </c>
      <c r="H375" s="4" t="s">
        <v>557</v>
      </c>
      <c r="I375" s="4" t="s">
        <v>557</v>
      </c>
      <c r="J375" s="4" t="s">
        <v>40</v>
      </c>
      <c r="K375" s="7"/>
      <c r="L375" s="8"/>
      <c r="M375" s="8"/>
      <c r="N375" s="8"/>
      <c r="O375" s="4" t="s">
        <v>26</v>
      </c>
      <c r="P375" s="22"/>
      <c r="Q375" s="48"/>
      <c r="R375" s="31"/>
      <c r="S375" s="48"/>
    </row>
    <row r="376" spans="1:19" s="49" customFormat="1" ht="25.5" x14ac:dyDescent="0.25">
      <c r="A376" s="4" t="s">
        <v>2984</v>
      </c>
      <c r="B376" s="3" t="s">
        <v>2982</v>
      </c>
      <c r="C376" s="4" t="s">
        <v>430</v>
      </c>
      <c r="D376" s="5" t="s">
        <v>861</v>
      </c>
      <c r="E376" s="5" t="s">
        <v>4010</v>
      </c>
      <c r="F376" s="6" t="s">
        <v>139</v>
      </c>
      <c r="G376" s="4" t="s">
        <v>557</v>
      </c>
      <c r="H376" s="4" t="s">
        <v>557</v>
      </c>
      <c r="I376" s="4" t="s">
        <v>557</v>
      </c>
      <c r="J376" s="4" t="s">
        <v>40</v>
      </c>
      <c r="K376" s="7"/>
      <c r="L376" s="8"/>
      <c r="M376" s="8"/>
      <c r="N376" s="8"/>
      <c r="O376" s="4" t="s">
        <v>26</v>
      </c>
      <c r="P376" s="22"/>
      <c r="Q376" s="48"/>
      <c r="R376" s="31"/>
      <c r="S376" s="48"/>
    </row>
    <row r="377" spans="1:19" s="49" customFormat="1" ht="25.5" x14ac:dyDescent="0.25">
      <c r="A377" s="4" t="s">
        <v>2985</v>
      </c>
      <c r="B377" s="3" t="s">
        <v>2982</v>
      </c>
      <c r="C377" s="4" t="s">
        <v>430</v>
      </c>
      <c r="D377" s="5" t="s">
        <v>861</v>
      </c>
      <c r="E377" s="5" t="s">
        <v>4010</v>
      </c>
      <c r="F377" s="6" t="s">
        <v>139</v>
      </c>
      <c r="G377" s="4" t="s">
        <v>557</v>
      </c>
      <c r="H377" s="4" t="s">
        <v>557</v>
      </c>
      <c r="I377" s="4" t="s">
        <v>557</v>
      </c>
      <c r="J377" s="4" t="s">
        <v>40</v>
      </c>
      <c r="K377" s="7"/>
      <c r="L377" s="8"/>
      <c r="M377" s="8"/>
      <c r="N377" s="8"/>
      <c r="O377" s="4" t="s">
        <v>26</v>
      </c>
      <c r="P377" s="22"/>
      <c r="Q377" s="48"/>
      <c r="R377" s="31"/>
      <c r="S377" s="48"/>
    </row>
    <row r="378" spans="1:19" s="49" customFormat="1" ht="38.25" x14ac:dyDescent="0.25">
      <c r="A378" s="4" t="s">
        <v>2986</v>
      </c>
      <c r="B378" s="3" t="s">
        <v>3401</v>
      </c>
      <c r="C378" s="4" t="s">
        <v>430</v>
      </c>
      <c r="D378" s="5" t="s">
        <v>2987</v>
      </c>
      <c r="E378" s="5" t="s">
        <v>3949</v>
      </c>
      <c r="F378" s="6" t="s">
        <v>139</v>
      </c>
      <c r="G378" s="4" t="s">
        <v>2988</v>
      </c>
      <c r="H378" s="4" t="s">
        <v>2989</v>
      </c>
      <c r="I378" s="4">
        <v>17216183</v>
      </c>
      <c r="J378" s="4" t="s">
        <v>40</v>
      </c>
      <c r="K378" s="7">
        <v>42401</v>
      </c>
      <c r="L378" s="8" t="s">
        <v>565</v>
      </c>
      <c r="M378" s="8" t="s">
        <v>565</v>
      </c>
      <c r="N378" s="8" t="s">
        <v>565</v>
      </c>
      <c r="O378" s="4" t="s">
        <v>26</v>
      </c>
      <c r="P378" s="22"/>
      <c r="Q378" s="48"/>
      <c r="R378" s="31"/>
      <c r="S378" s="48"/>
    </row>
    <row r="379" spans="1:19" s="49" customFormat="1" ht="25.5" x14ac:dyDescent="0.25">
      <c r="A379" s="4" t="s">
        <v>2990</v>
      </c>
      <c r="B379" s="3" t="s">
        <v>1325</v>
      </c>
      <c r="C379" s="4" t="s">
        <v>430</v>
      </c>
      <c r="D379" s="5" t="s">
        <v>2991</v>
      </c>
      <c r="E379" s="5" t="s">
        <v>4435</v>
      </c>
      <c r="F379" s="6" t="s">
        <v>139</v>
      </c>
      <c r="G379" s="4" t="s">
        <v>859</v>
      </c>
      <c r="H379" s="4" t="s">
        <v>557</v>
      </c>
      <c r="I379" s="4" t="s">
        <v>557</v>
      </c>
      <c r="J379" s="4" t="s">
        <v>40</v>
      </c>
      <c r="K379" s="7">
        <v>42401</v>
      </c>
      <c r="L379" s="8" t="s">
        <v>565</v>
      </c>
      <c r="M379" s="8"/>
      <c r="N379" s="8"/>
      <c r="O379" s="4" t="s">
        <v>26</v>
      </c>
      <c r="P379" s="22"/>
      <c r="Q379" s="48"/>
      <c r="R379" s="31"/>
      <c r="S379" s="48"/>
    </row>
    <row r="380" spans="1:19" s="49" customFormat="1" ht="25.5" x14ac:dyDescent="0.25">
      <c r="A380" s="4" t="s">
        <v>2992</v>
      </c>
      <c r="B380" s="3" t="s">
        <v>1325</v>
      </c>
      <c r="C380" s="4" t="s">
        <v>430</v>
      </c>
      <c r="D380" s="5" t="s">
        <v>2993</v>
      </c>
      <c r="E380" s="5" t="s">
        <v>2993</v>
      </c>
      <c r="F380" s="6" t="s">
        <v>139</v>
      </c>
      <c r="G380" s="4" t="s">
        <v>557</v>
      </c>
      <c r="H380" s="4" t="s">
        <v>557</v>
      </c>
      <c r="I380" s="4" t="s">
        <v>557</v>
      </c>
      <c r="J380" s="4" t="s">
        <v>40</v>
      </c>
      <c r="K380" s="7">
        <v>42401</v>
      </c>
      <c r="L380" s="8" t="s">
        <v>565</v>
      </c>
      <c r="M380" s="8"/>
      <c r="N380" s="8"/>
      <c r="O380" s="4" t="s">
        <v>26</v>
      </c>
      <c r="P380" s="22"/>
      <c r="Q380" s="48"/>
      <c r="R380" s="31"/>
      <c r="S380" s="48"/>
    </row>
    <row r="381" spans="1:19" s="49" customFormat="1" ht="25.5" x14ac:dyDescent="0.25">
      <c r="A381" s="4" t="s">
        <v>2994</v>
      </c>
      <c r="B381" s="3" t="s">
        <v>3362</v>
      </c>
      <c r="C381" s="4" t="s">
        <v>430</v>
      </c>
      <c r="D381" s="5" t="s">
        <v>2595</v>
      </c>
      <c r="E381" s="5" t="s">
        <v>4461</v>
      </c>
      <c r="F381" s="6" t="s">
        <v>21</v>
      </c>
      <c r="G381" s="4" t="s">
        <v>2596</v>
      </c>
      <c r="H381" s="4" t="s">
        <v>2597</v>
      </c>
      <c r="I381" s="4" t="s">
        <v>2995</v>
      </c>
      <c r="J381" s="4" t="s">
        <v>2996</v>
      </c>
      <c r="K381" s="7">
        <v>44131</v>
      </c>
      <c r="L381" s="8">
        <v>3362.56</v>
      </c>
      <c r="M381" s="8"/>
      <c r="N381" s="8"/>
      <c r="O381" s="4" t="s">
        <v>33</v>
      </c>
      <c r="P381" s="22"/>
      <c r="Q381" s="48"/>
      <c r="R381" s="31"/>
      <c r="S381" s="48"/>
    </row>
    <row r="382" spans="1:19" s="49" customFormat="1" ht="25.5" x14ac:dyDescent="0.25">
      <c r="A382" s="4" t="s">
        <v>2997</v>
      </c>
      <c r="B382" s="3" t="s">
        <v>3147</v>
      </c>
      <c r="C382" s="4" t="s">
        <v>430</v>
      </c>
      <c r="D382" s="5" t="s">
        <v>2998</v>
      </c>
      <c r="E382" s="5" t="s">
        <v>4421</v>
      </c>
      <c r="F382" s="6" t="s">
        <v>139</v>
      </c>
      <c r="G382" s="4" t="s">
        <v>557</v>
      </c>
      <c r="H382" s="4" t="s">
        <v>557</v>
      </c>
      <c r="I382" s="4" t="s">
        <v>557</v>
      </c>
      <c r="J382" s="4" t="s">
        <v>40</v>
      </c>
      <c r="K382" s="7"/>
      <c r="L382" s="8"/>
      <c r="M382" s="8"/>
      <c r="N382" s="8"/>
      <c r="O382" s="4" t="s">
        <v>26</v>
      </c>
      <c r="P382" s="22"/>
      <c r="Q382" s="48"/>
      <c r="R382" s="31"/>
      <c r="S382" s="48"/>
    </row>
    <row r="383" spans="1:19" s="49" customFormat="1" ht="25.5" x14ac:dyDescent="0.25">
      <c r="A383" s="4" t="s">
        <v>2999</v>
      </c>
      <c r="B383" s="3" t="s">
        <v>3147</v>
      </c>
      <c r="C383" s="4" t="s">
        <v>430</v>
      </c>
      <c r="D383" s="5" t="s">
        <v>2895</v>
      </c>
      <c r="E383" s="5" t="s">
        <v>4010</v>
      </c>
      <c r="F383" s="6" t="s">
        <v>139</v>
      </c>
      <c r="G383" s="4" t="s">
        <v>557</v>
      </c>
      <c r="H383" s="4" t="s">
        <v>557</v>
      </c>
      <c r="I383" s="4" t="s">
        <v>557</v>
      </c>
      <c r="J383" s="4" t="s">
        <v>40</v>
      </c>
      <c r="K383" s="7"/>
      <c r="L383" s="8"/>
      <c r="M383" s="8"/>
      <c r="N383" s="8"/>
      <c r="O383" s="4" t="s">
        <v>26</v>
      </c>
      <c r="P383" s="22"/>
      <c r="Q383" s="48"/>
      <c r="R383" s="31"/>
      <c r="S383" s="48"/>
    </row>
    <row r="384" spans="1:19" s="49" customFormat="1" ht="25.5" x14ac:dyDescent="0.25">
      <c r="A384" s="4" t="s">
        <v>3000</v>
      </c>
      <c r="B384" s="3" t="s">
        <v>3147</v>
      </c>
      <c r="C384" s="4" t="s">
        <v>430</v>
      </c>
      <c r="D384" s="5" t="s">
        <v>3001</v>
      </c>
      <c r="E384" s="5" t="s">
        <v>4590</v>
      </c>
      <c r="F384" s="6" t="s">
        <v>139</v>
      </c>
      <c r="G384" s="4" t="s">
        <v>557</v>
      </c>
      <c r="H384" s="4" t="s">
        <v>557</v>
      </c>
      <c r="I384" s="4" t="s">
        <v>557</v>
      </c>
      <c r="J384" s="4" t="s">
        <v>40</v>
      </c>
      <c r="K384" s="7"/>
      <c r="L384" s="8"/>
      <c r="M384" s="8"/>
      <c r="N384" s="8"/>
      <c r="O384" s="4" t="s">
        <v>26</v>
      </c>
      <c r="P384" s="22"/>
      <c r="Q384" s="48"/>
      <c r="R384" s="31"/>
      <c r="S384" s="48"/>
    </row>
    <row r="385" spans="1:19" s="49" customFormat="1" ht="25.5" x14ac:dyDescent="0.25">
      <c r="A385" s="4" t="s">
        <v>3002</v>
      </c>
      <c r="B385" s="3" t="s">
        <v>2982</v>
      </c>
      <c r="C385" s="4" t="s">
        <v>430</v>
      </c>
      <c r="D385" s="5" t="s">
        <v>3003</v>
      </c>
      <c r="E385" s="5" t="s">
        <v>4498</v>
      </c>
      <c r="F385" s="6" t="s">
        <v>139</v>
      </c>
      <c r="G385" s="4" t="s">
        <v>39</v>
      </c>
      <c r="H385" s="4" t="s">
        <v>39</v>
      </c>
      <c r="I385" s="4" t="s">
        <v>39</v>
      </c>
      <c r="J385" s="4" t="s">
        <v>557</v>
      </c>
      <c r="K385" s="7"/>
      <c r="L385" s="8"/>
      <c r="M385" s="8"/>
      <c r="N385" s="8"/>
      <c r="O385" s="4" t="s">
        <v>33</v>
      </c>
      <c r="P385" s="22"/>
      <c r="Q385" s="48"/>
      <c r="R385" s="31"/>
      <c r="S385" s="48"/>
    </row>
    <row r="386" spans="1:19" s="49" customFormat="1" ht="25.5" x14ac:dyDescent="0.25">
      <c r="A386" s="4" t="s">
        <v>3004</v>
      </c>
      <c r="B386" s="3" t="s">
        <v>2982</v>
      </c>
      <c r="C386" s="4" t="s">
        <v>430</v>
      </c>
      <c r="D386" s="5" t="s">
        <v>3005</v>
      </c>
      <c r="E386" s="5" t="s">
        <v>4498</v>
      </c>
      <c r="F386" s="6" t="s">
        <v>139</v>
      </c>
      <c r="G386" s="4" t="s">
        <v>39</v>
      </c>
      <c r="H386" s="4" t="s">
        <v>39</v>
      </c>
      <c r="I386" s="4" t="s">
        <v>39</v>
      </c>
      <c r="J386" s="4" t="s">
        <v>557</v>
      </c>
      <c r="K386" s="7"/>
      <c r="L386" s="8"/>
      <c r="M386" s="8"/>
      <c r="N386" s="8"/>
      <c r="O386" s="4" t="s">
        <v>33</v>
      </c>
      <c r="P386" s="22"/>
      <c r="Q386" s="48"/>
      <c r="R386" s="31"/>
      <c r="S386" s="48"/>
    </row>
    <row r="387" spans="1:19" s="49" customFormat="1" ht="25.5" x14ac:dyDescent="0.25">
      <c r="A387" s="4" t="s">
        <v>3006</v>
      </c>
      <c r="B387" s="3" t="s">
        <v>1318</v>
      </c>
      <c r="C387" s="4" t="s">
        <v>138</v>
      </c>
      <c r="D387" s="5" t="s">
        <v>3007</v>
      </c>
      <c r="E387" s="5" t="s">
        <v>4417</v>
      </c>
      <c r="F387" s="6" t="s">
        <v>139</v>
      </c>
      <c r="G387" s="4" t="s">
        <v>557</v>
      </c>
      <c r="H387" s="4" t="s">
        <v>557</v>
      </c>
      <c r="I387" s="4" t="s">
        <v>557</v>
      </c>
      <c r="J387" s="4" t="s">
        <v>40</v>
      </c>
      <c r="K387" s="7"/>
      <c r="L387" s="8"/>
      <c r="M387" s="8"/>
      <c r="N387" s="8"/>
      <c r="O387" s="4" t="s">
        <v>26</v>
      </c>
      <c r="P387" s="22"/>
      <c r="Q387" s="48"/>
      <c r="R387" s="31"/>
      <c r="S387" s="48"/>
    </row>
    <row r="388" spans="1:19" s="49" customFormat="1" ht="25.5" x14ac:dyDescent="0.25">
      <c r="A388" s="4" t="s">
        <v>3008</v>
      </c>
      <c r="B388" s="3" t="s">
        <v>2982</v>
      </c>
      <c r="C388" s="4" t="s">
        <v>430</v>
      </c>
      <c r="D388" s="5" t="s">
        <v>3009</v>
      </c>
      <c r="E388" s="5" t="s">
        <v>4417</v>
      </c>
      <c r="F388" s="6" t="s">
        <v>139</v>
      </c>
      <c r="G388" s="4" t="s">
        <v>557</v>
      </c>
      <c r="H388" s="4" t="s">
        <v>557</v>
      </c>
      <c r="I388" s="4" t="s">
        <v>557</v>
      </c>
      <c r="J388" s="4" t="s">
        <v>40</v>
      </c>
      <c r="K388" s="7"/>
      <c r="L388" s="8"/>
      <c r="M388" s="8"/>
      <c r="N388" s="8"/>
      <c r="O388" s="4" t="s">
        <v>26</v>
      </c>
      <c r="P388" s="22"/>
      <c r="Q388" s="48"/>
      <c r="R388" s="31"/>
      <c r="S388" s="48"/>
    </row>
    <row r="389" spans="1:19" s="49" customFormat="1" ht="25.5" x14ac:dyDescent="0.25">
      <c r="A389" s="4" t="s">
        <v>3010</v>
      </c>
      <c r="B389" s="3" t="s">
        <v>2982</v>
      </c>
      <c r="C389" s="4" t="s">
        <v>430</v>
      </c>
      <c r="D389" s="5" t="s">
        <v>3011</v>
      </c>
      <c r="E389" s="5" t="s">
        <v>4411</v>
      </c>
      <c r="F389" s="6" t="s">
        <v>139</v>
      </c>
      <c r="G389" s="4" t="s">
        <v>557</v>
      </c>
      <c r="H389" s="4" t="s">
        <v>557</v>
      </c>
      <c r="I389" s="4" t="s">
        <v>557</v>
      </c>
      <c r="J389" s="4" t="s">
        <v>40</v>
      </c>
      <c r="K389" s="7"/>
      <c r="L389" s="8"/>
      <c r="M389" s="8"/>
      <c r="N389" s="8"/>
      <c r="O389" s="4" t="s">
        <v>26</v>
      </c>
      <c r="P389" s="22"/>
      <c r="Q389" s="48"/>
      <c r="R389" s="31"/>
      <c r="S389" s="48"/>
    </row>
    <row r="390" spans="1:19" s="49" customFormat="1" ht="51" x14ac:dyDescent="0.25">
      <c r="A390" s="4" t="s">
        <v>3012</v>
      </c>
      <c r="B390" s="3" t="s">
        <v>3147</v>
      </c>
      <c r="C390" s="4" t="s">
        <v>430</v>
      </c>
      <c r="D390" s="5" t="s">
        <v>3013</v>
      </c>
      <c r="E390" s="5" t="s">
        <v>4471</v>
      </c>
      <c r="F390" s="6" t="s">
        <v>139</v>
      </c>
      <c r="G390" s="4" t="s">
        <v>39</v>
      </c>
      <c r="H390" s="4" t="s">
        <v>39</v>
      </c>
      <c r="I390" s="4" t="s">
        <v>39</v>
      </c>
      <c r="J390" s="4" t="s">
        <v>40</v>
      </c>
      <c r="K390" s="7">
        <v>44013</v>
      </c>
      <c r="L390" s="8">
        <v>1450</v>
      </c>
      <c r="M390" s="8">
        <v>0</v>
      </c>
      <c r="N390" s="8">
        <v>1450</v>
      </c>
      <c r="O390" s="4" t="s">
        <v>33</v>
      </c>
      <c r="P390" s="22" t="s">
        <v>2358</v>
      </c>
      <c r="Q390" s="48"/>
      <c r="R390" s="31"/>
      <c r="S390" s="48"/>
    </row>
    <row r="391" spans="1:19" s="49" customFormat="1" ht="51" x14ac:dyDescent="0.25">
      <c r="A391" s="4" t="s">
        <v>3014</v>
      </c>
      <c r="B391" s="3" t="s">
        <v>3147</v>
      </c>
      <c r="C391" s="4" t="s">
        <v>430</v>
      </c>
      <c r="D391" s="5" t="s">
        <v>3015</v>
      </c>
      <c r="E391" s="5" t="s">
        <v>4417</v>
      </c>
      <c r="F391" s="6" t="s">
        <v>139</v>
      </c>
      <c r="G391" s="4" t="s">
        <v>39</v>
      </c>
      <c r="H391" s="4" t="s">
        <v>39</v>
      </c>
      <c r="I391" s="4" t="s">
        <v>39</v>
      </c>
      <c r="J391" s="4" t="s">
        <v>40</v>
      </c>
      <c r="K391" s="7">
        <v>44013</v>
      </c>
      <c r="L391" s="8">
        <v>2076.4</v>
      </c>
      <c r="M391" s="8">
        <v>0</v>
      </c>
      <c r="N391" s="8">
        <v>2076.4</v>
      </c>
      <c r="O391" s="4" t="s">
        <v>33</v>
      </c>
      <c r="P391" s="22" t="s">
        <v>2358</v>
      </c>
      <c r="Q391" s="48"/>
      <c r="R391" s="31"/>
      <c r="S391" s="48"/>
    </row>
    <row r="392" spans="1:19" s="49" customFormat="1" ht="51" x14ac:dyDescent="0.25">
      <c r="A392" s="4" t="s">
        <v>3016</v>
      </c>
      <c r="B392" s="3" t="s">
        <v>3147</v>
      </c>
      <c r="C392" s="4" t="s">
        <v>430</v>
      </c>
      <c r="D392" s="5" t="s">
        <v>2979</v>
      </c>
      <c r="E392" s="5" t="s">
        <v>4413</v>
      </c>
      <c r="F392" s="6" t="s">
        <v>139</v>
      </c>
      <c r="G392" s="4" t="s">
        <v>39</v>
      </c>
      <c r="H392" s="4" t="s">
        <v>39</v>
      </c>
      <c r="I392" s="4" t="s">
        <v>39</v>
      </c>
      <c r="J392" s="4" t="s">
        <v>40</v>
      </c>
      <c r="K392" s="7"/>
      <c r="L392" s="8"/>
      <c r="M392" s="8"/>
      <c r="N392" s="8"/>
      <c r="O392" s="4" t="s">
        <v>33</v>
      </c>
      <c r="P392" s="166" t="s">
        <v>2358</v>
      </c>
      <c r="Q392" s="48"/>
      <c r="R392" s="31"/>
      <c r="S392" s="48"/>
    </row>
    <row r="393" spans="1:19" s="49" customFormat="1" ht="51" x14ac:dyDescent="0.25">
      <c r="A393" s="4" t="s">
        <v>3017</v>
      </c>
      <c r="B393" s="3" t="s">
        <v>3147</v>
      </c>
      <c r="C393" s="4" t="s">
        <v>430</v>
      </c>
      <c r="D393" s="5" t="s">
        <v>2835</v>
      </c>
      <c r="E393" s="5" t="s">
        <v>4411</v>
      </c>
      <c r="F393" s="6" t="s">
        <v>139</v>
      </c>
      <c r="G393" s="4" t="s">
        <v>39</v>
      </c>
      <c r="H393" s="4" t="s">
        <v>39</v>
      </c>
      <c r="I393" s="4" t="s">
        <v>39</v>
      </c>
      <c r="J393" s="4" t="s">
        <v>40</v>
      </c>
      <c r="K393" s="7"/>
      <c r="L393" s="8"/>
      <c r="M393" s="8"/>
      <c r="N393" s="8"/>
      <c r="O393" s="4" t="s">
        <v>33</v>
      </c>
      <c r="P393" s="166" t="s">
        <v>2358</v>
      </c>
      <c r="Q393" s="48"/>
      <c r="R393" s="31"/>
      <c r="S393" s="48"/>
    </row>
    <row r="394" spans="1:19" s="49" customFormat="1" ht="51" x14ac:dyDescent="0.25">
      <c r="A394" s="4" t="s">
        <v>3018</v>
      </c>
      <c r="B394" s="3" t="s">
        <v>3147</v>
      </c>
      <c r="C394" s="4" t="s">
        <v>430</v>
      </c>
      <c r="D394" s="5" t="s">
        <v>3019</v>
      </c>
      <c r="E394" s="5" t="s">
        <v>4586</v>
      </c>
      <c r="F394" s="6" t="s">
        <v>139</v>
      </c>
      <c r="G394" s="4" t="s">
        <v>39</v>
      </c>
      <c r="H394" s="4" t="s">
        <v>39</v>
      </c>
      <c r="I394" s="4" t="s">
        <v>39</v>
      </c>
      <c r="J394" s="4" t="s">
        <v>40</v>
      </c>
      <c r="K394" s="7"/>
      <c r="L394" s="8"/>
      <c r="M394" s="8"/>
      <c r="N394" s="8"/>
      <c r="O394" s="4" t="s">
        <v>33</v>
      </c>
      <c r="P394" s="166" t="s">
        <v>2358</v>
      </c>
      <c r="Q394" s="48"/>
      <c r="R394" s="31"/>
      <c r="S394" s="48"/>
    </row>
    <row r="395" spans="1:19" s="49" customFormat="1" ht="25.5" x14ac:dyDescent="0.25">
      <c r="A395" s="4" t="s">
        <v>3020</v>
      </c>
      <c r="B395" s="3" t="s">
        <v>3337</v>
      </c>
      <c r="C395" s="4" t="s">
        <v>816</v>
      </c>
      <c r="D395" s="5" t="s">
        <v>3021</v>
      </c>
      <c r="E395" s="5" t="s">
        <v>4482</v>
      </c>
      <c r="F395" s="6" t="s">
        <v>139</v>
      </c>
      <c r="G395" s="4" t="s">
        <v>3022</v>
      </c>
      <c r="H395" s="4" t="s">
        <v>557</v>
      </c>
      <c r="I395" s="4" t="s">
        <v>557</v>
      </c>
      <c r="J395" s="4" t="s">
        <v>40</v>
      </c>
      <c r="K395" s="7"/>
      <c r="L395" s="8" t="s">
        <v>565</v>
      </c>
      <c r="M395" s="8">
        <v>0</v>
      </c>
      <c r="N395" s="8" t="s">
        <v>565</v>
      </c>
      <c r="O395" s="4" t="s">
        <v>26</v>
      </c>
      <c r="P395" s="22"/>
      <c r="Q395" s="48"/>
      <c r="R395" s="31"/>
      <c r="S395" s="48"/>
    </row>
    <row r="396" spans="1:19" s="49" customFormat="1" ht="25.5" x14ac:dyDescent="0.25">
      <c r="A396" s="4" t="s">
        <v>3023</v>
      </c>
      <c r="B396" s="3" t="s">
        <v>3337</v>
      </c>
      <c r="C396" s="4" t="s">
        <v>816</v>
      </c>
      <c r="D396" s="5" t="s">
        <v>3024</v>
      </c>
      <c r="E396" s="5" t="s">
        <v>4433</v>
      </c>
      <c r="F396" s="6" t="s">
        <v>139</v>
      </c>
      <c r="G396" s="4" t="s">
        <v>557</v>
      </c>
      <c r="H396" s="4" t="s">
        <v>557</v>
      </c>
      <c r="I396" s="4" t="s">
        <v>557</v>
      </c>
      <c r="J396" s="4" t="s">
        <v>40</v>
      </c>
      <c r="K396" s="7"/>
      <c r="L396" s="8"/>
      <c r="M396" s="8"/>
      <c r="N396" s="8"/>
      <c r="O396" s="4" t="s">
        <v>26</v>
      </c>
      <c r="P396" s="22"/>
      <c r="Q396" s="48"/>
      <c r="R396" s="31"/>
      <c r="S396" s="48"/>
    </row>
    <row r="397" spans="1:19" s="49" customFormat="1" ht="25.5" x14ac:dyDescent="0.25">
      <c r="A397" s="4" t="s">
        <v>3025</v>
      </c>
      <c r="B397" s="3" t="s">
        <v>3337</v>
      </c>
      <c r="C397" s="4" t="s">
        <v>816</v>
      </c>
      <c r="D397" s="5" t="s">
        <v>3026</v>
      </c>
      <c r="E397" s="5" t="s">
        <v>4433</v>
      </c>
      <c r="F397" s="6" t="s">
        <v>139</v>
      </c>
      <c r="G397" s="4" t="s">
        <v>3027</v>
      </c>
      <c r="H397" s="4" t="s">
        <v>557</v>
      </c>
      <c r="I397" s="4" t="s">
        <v>557</v>
      </c>
      <c r="J397" s="4" t="s">
        <v>40</v>
      </c>
      <c r="K397" s="7"/>
      <c r="L397" s="8"/>
      <c r="M397" s="8"/>
      <c r="N397" s="8"/>
      <c r="O397" s="4" t="s">
        <v>26</v>
      </c>
      <c r="P397" s="22"/>
      <c r="Q397" s="48"/>
      <c r="R397" s="31"/>
      <c r="S397" s="48"/>
    </row>
    <row r="398" spans="1:19" s="49" customFormat="1" ht="25.5" x14ac:dyDescent="0.25">
      <c r="A398" s="4" t="s">
        <v>3028</v>
      </c>
      <c r="B398" s="3" t="s">
        <v>3337</v>
      </c>
      <c r="C398" s="4" t="s">
        <v>816</v>
      </c>
      <c r="D398" s="5" t="s">
        <v>2927</v>
      </c>
      <c r="E398" s="5" t="s">
        <v>4499</v>
      </c>
      <c r="F398" s="6" t="s">
        <v>139</v>
      </c>
      <c r="G398" s="4" t="s">
        <v>557</v>
      </c>
      <c r="H398" s="4" t="s">
        <v>557</v>
      </c>
      <c r="I398" s="4" t="s">
        <v>557</v>
      </c>
      <c r="J398" s="4" t="s">
        <v>40</v>
      </c>
      <c r="K398" s="7"/>
      <c r="L398" s="8" t="s">
        <v>565</v>
      </c>
      <c r="M398" s="8"/>
      <c r="N398" s="8"/>
      <c r="O398" s="4" t="s">
        <v>26</v>
      </c>
      <c r="P398" s="22" t="s">
        <v>2906</v>
      </c>
      <c r="Q398" s="48"/>
      <c r="R398" s="31"/>
      <c r="S398" s="48"/>
    </row>
    <row r="399" spans="1:19" s="49" customFormat="1" ht="25.5" x14ac:dyDescent="0.25">
      <c r="A399" s="4" t="s">
        <v>3029</v>
      </c>
      <c r="B399" s="3" t="s">
        <v>3337</v>
      </c>
      <c r="C399" s="4" t="s">
        <v>816</v>
      </c>
      <c r="D399" s="5" t="s">
        <v>3030</v>
      </c>
      <c r="E399" s="5" t="s">
        <v>4436</v>
      </c>
      <c r="F399" s="6" t="s">
        <v>139</v>
      </c>
      <c r="G399" s="4" t="s">
        <v>557</v>
      </c>
      <c r="H399" s="4" t="s">
        <v>557</v>
      </c>
      <c r="I399" s="4" t="s">
        <v>557</v>
      </c>
      <c r="J399" s="4" t="s">
        <v>40</v>
      </c>
      <c r="K399" s="7"/>
      <c r="L399" s="8" t="s">
        <v>565</v>
      </c>
      <c r="M399" s="8"/>
      <c r="N399" s="8"/>
      <c r="O399" s="4" t="s">
        <v>26</v>
      </c>
      <c r="P399" s="22" t="s">
        <v>2906</v>
      </c>
      <c r="Q399" s="48"/>
      <c r="R399" s="31"/>
      <c r="S399" s="48"/>
    </row>
    <row r="400" spans="1:19" s="49" customFormat="1" ht="25.5" x14ac:dyDescent="0.25">
      <c r="A400" s="4" t="s">
        <v>3031</v>
      </c>
      <c r="B400" s="3" t="s">
        <v>3337</v>
      </c>
      <c r="C400" s="4" t="s">
        <v>816</v>
      </c>
      <c r="D400" s="5" t="s">
        <v>3032</v>
      </c>
      <c r="E400" s="5" t="s">
        <v>4417</v>
      </c>
      <c r="F400" s="6" t="s">
        <v>139</v>
      </c>
      <c r="G400" s="4" t="s">
        <v>557</v>
      </c>
      <c r="H400" s="4" t="s">
        <v>557</v>
      </c>
      <c r="I400" s="4" t="s">
        <v>557</v>
      </c>
      <c r="J400" s="4" t="s">
        <v>40</v>
      </c>
      <c r="K400" s="7"/>
      <c r="L400" s="8"/>
      <c r="M400" s="8"/>
      <c r="N400" s="8"/>
      <c r="O400" s="4" t="s">
        <v>26</v>
      </c>
      <c r="P400" s="22"/>
      <c r="Q400" s="48"/>
      <c r="R400" s="31"/>
      <c r="S400" s="48"/>
    </row>
    <row r="401" spans="1:19" s="49" customFormat="1" ht="25.5" x14ac:dyDescent="0.25">
      <c r="A401" s="4" t="s">
        <v>3033</v>
      </c>
      <c r="B401" s="3" t="s">
        <v>3337</v>
      </c>
      <c r="C401" s="4" t="s">
        <v>816</v>
      </c>
      <c r="D401" s="5" t="s">
        <v>3034</v>
      </c>
      <c r="E401" s="5" t="s">
        <v>4501</v>
      </c>
      <c r="F401" s="6" t="s">
        <v>139</v>
      </c>
      <c r="G401" s="4" t="s">
        <v>557</v>
      </c>
      <c r="H401" s="4" t="s">
        <v>557</v>
      </c>
      <c r="I401" s="4" t="s">
        <v>557</v>
      </c>
      <c r="J401" s="4" t="s">
        <v>40</v>
      </c>
      <c r="K401" s="7"/>
      <c r="L401" s="8"/>
      <c r="M401" s="8"/>
      <c r="N401" s="8"/>
      <c r="O401" s="4" t="s">
        <v>26</v>
      </c>
      <c r="P401" s="22" t="s">
        <v>2848</v>
      </c>
      <c r="Q401" s="48"/>
      <c r="R401" s="31"/>
      <c r="S401" s="48"/>
    </row>
    <row r="402" spans="1:19" s="49" customFormat="1" ht="25.5" x14ac:dyDescent="0.25">
      <c r="A402" s="4" t="s">
        <v>3035</v>
      </c>
      <c r="B402" s="3" t="s">
        <v>3337</v>
      </c>
      <c r="C402" s="4" t="s">
        <v>816</v>
      </c>
      <c r="D402" s="5" t="s">
        <v>3036</v>
      </c>
      <c r="E402" s="5" t="s">
        <v>4500</v>
      </c>
      <c r="F402" s="6" t="s">
        <v>139</v>
      </c>
      <c r="G402" s="4" t="s">
        <v>557</v>
      </c>
      <c r="H402" s="4" t="s">
        <v>557</v>
      </c>
      <c r="I402" s="4" t="s">
        <v>557</v>
      </c>
      <c r="J402" s="4" t="s">
        <v>40</v>
      </c>
      <c r="K402" s="7"/>
      <c r="L402" s="8"/>
      <c r="M402" s="8"/>
      <c r="N402" s="8"/>
      <c r="O402" s="4" t="s">
        <v>26</v>
      </c>
      <c r="P402" s="167" t="s">
        <v>26</v>
      </c>
      <c r="Q402" s="48"/>
      <c r="R402" s="31"/>
      <c r="S402" s="48"/>
    </row>
    <row r="403" spans="1:19" s="49" customFormat="1" ht="51" x14ac:dyDescent="0.25">
      <c r="A403" s="4" t="s">
        <v>3037</v>
      </c>
      <c r="B403" s="3" t="s">
        <v>3337</v>
      </c>
      <c r="C403" s="4" t="s">
        <v>816</v>
      </c>
      <c r="D403" s="5" t="s">
        <v>3038</v>
      </c>
      <c r="E403" s="5" t="s">
        <v>4425</v>
      </c>
      <c r="F403" s="6" t="s">
        <v>139</v>
      </c>
      <c r="G403" s="4" t="s">
        <v>39</v>
      </c>
      <c r="H403" s="4" t="s">
        <v>39</v>
      </c>
      <c r="I403" s="4" t="s">
        <v>39</v>
      </c>
      <c r="J403" s="4" t="s">
        <v>3039</v>
      </c>
      <c r="K403" s="7">
        <v>44007</v>
      </c>
      <c r="L403" s="8">
        <v>598</v>
      </c>
      <c r="M403" s="8">
        <v>0</v>
      </c>
      <c r="N403" s="8">
        <v>598</v>
      </c>
      <c r="O403" s="4" t="s">
        <v>33</v>
      </c>
      <c r="P403" s="22" t="s">
        <v>2358</v>
      </c>
      <c r="Q403" s="48"/>
      <c r="R403" s="31"/>
      <c r="S403" s="48"/>
    </row>
    <row r="404" spans="1:19" s="49" customFormat="1" ht="51" x14ac:dyDescent="0.25">
      <c r="A404" s="4" t="s">
        <v>3040</v>
      </c>
      <c r="B404" s="3" t="s">
        <v>3337</v>
      </c>
      <c r="C404" s="4" t="s">
        <v>816</v>
      </c>
      <c r="D404" s="5" t="s">
        <v>3041</v>
      </c>
      <c r="E404" s="5" t="s">
        <v>4479</v>
      </c>
      <c r="F404" s="6" t="s">
        <v>139</v>
      </c>
      <c r="G404" s="4" t="s">
        <v>39</v>
      </c>
      <c r="H404" s="4" t="s">
        <v>3042</v>
      </c>
      <c r="I404" s="4" t="s">
        <v>39</v>
      </c>
      <c r="J404" s="4" t="s">
        <v>3043</v>
      </c>
      <c r="K404" s="7">
        <v>44021</v>
      </c>
      <c r="L404" s="8">
        <v>3125</v>
      </c>
      <c r="M404" s="8">
        <v>0</v>
      </c>
      <c r="N404" s="8">
        <v>3125</v>
      </c>
      <c r="O404" s="4" t="s">
        <v>33</v>
      </c>
      <c r="P404" s="22" t="s">
        <v>2358</v>
      </c>
      <c r="Q404" s="48"/>
      <c r="R404" s="31"/>
      <c r="S404" s="48"/>
    </row>
    <row r="405" spans="1:19" s="49" customFormat="1" ht="51" x14ac:dyDescent="0.25">
      <c r="A405" s="4" t="s">
        <v>3044</v>
      </c>
      <c r="B405" s="3" t="s">
        <v>3337</v>
      </c>
      <c r="C405" s="4" t="s">
        <v>816</v>
      </c>
      <c r="D405" s="5" t="s">
        <v>3041</v>
      </c>
      <c r="E405" s="5" t="s">
        <v>4479</v>
      </c>
      <c r="F405" s="6" t="s">
        <v>139</v>
      </c>
      <c r="G405" s="4" t="s">
        <v>39</v>
      </c>
      <c r="H405" s="4" t="s">
        <v>3042</v>
      </c>
      <c r="I405" s="4" t="s">
        <v>39</v>
      </c>
      <c r="J405" s="4" t="s">
        <v>3043</v>
      </c>
      <c r="K405" s="7">
        <v>44021</v>
      </c>
      <c r="L405" s="8">
        <v>3125</v>
      </c>
      <c r="M405" s="8">
        <v>0</v>
      </c>
      <c r="N405" s="8">
        <v>3125</v>
      </c>
      <c r="O405" s="4" t="s">
        <v>33</v>
      </c>
      <c r="P405" s="22" t="s">
        <v>2358</v>
      </c>
      <c r="Q405" s="48"/>
      <c r="R405" s="31"/>
      <c r="S405" s="48"/>
    </row>
    <row r="406" spans="1:19" s="49" customFormat="1" ht="51" x14ac:dyDescent="0.25">
      <c r="A406" s="4" t="s">
        <v>3045</v>
      </c>
      <c r="B406" s="3" t="s">
        <v>3337</v>
      </c>
      <c r="C406" s="4" t="s">
        <v>816</v>
      </c>
      <c r="D406" s="5" t="s">
        <v>3041</v>
      </c>
      <c r="E406" s="5" t="s">
        <v>4479</v>
      </c>
      <c r="F406" s="6" t="s">
        <v>139</v>
      </c>
      <c r="G406" s="4" t="s">
        <v>39</v>
      </c>
      <c r="H406" s="4" t="s">
        <v>3042</v>
      </c>
      <c r="I406" s="4" t="s">
        <v>39</v>
      </c>
      <c r="J406" s="4" t="s">
        <v>3043</v>
      </c>
      <c r="K406" s="7">
        <v>44021</v>
      </c>
      <c r="L406" s="8">
        <v>3125</v>
      </c>
      <c r="M406" s="8">
        <v>0</v>
      </c>
      <c r="N406" s="8">
        <v>3125</v>
      </c>
      <c r="O406" s="4" t="s">
        <v>33</v>
      </c>
      <c r="P406" s="22" t="s">
        <v>2358</v>
      </c>
      <c r="Q406" s="48"/>
      <c r="R406" s="31"/>
      <c r="S406" s="48"/>
    </row>
    <row r="407" spans="1:19" s="49" customFormat="1" ht="51" x14ac:dyDescent="0.25">
      <c r="A407" s="4" t="s">
        <v>3046</v>
      </c>
      <c r="B407" s="3" t="s">
        <v>3337</v>
      </c>
      <c r="C407" s="4" t="s">
        <v>816</v>
      </c>
      <c r="D407" s="5" t="s">
        <v>3041</v>
      </c>
      <c r="E407" s="5" t="s">
        <v>4479</v>
      </c>
      <c r="F407" s="6" t="s">
        <v>139</v>
      </c>
      <c r="G407" s="4" t="s">
        <v>39</v>
      </c>
      <c r="H407" s="4" t="s">
        <v>3042</v>
      </c>
      <c r="I407" s="4" t="s">
        <v>39</v>
      </c>
      <c r="J407" s="4" t="s">
        <v>3043</v>
      </c>
      <c r="K407" s="7">
        <v>44021</v>
      </c>
      <c r="L407" s="8">
        <v>3125</v>
      </c>
      <c r="M407" s="8">
        <v>0</v>
      </c>
      <c r="N407" s="8">
        <v>3125</v>
      </c>
      <c r="O407" s="4" t="s">
        <v>33</v>
      </c>
      <c r="P407" s="22" t="s">
        <v>2358</v>
      </c>
      <c r="Q407" s="48"/>
      <c r="R407" s="31"/>
      <c r="S407" s="48"/>
    </row>
    <row r="408" spans="1:19" s="49" customFormat="1" ht="51" x14ac:dyDescent="0.25">
      <c r="A408" s="4" t="s">
        <v>3047</v>
      </c>
      <c r="B408" s="3" t="s">
        <v>3337</v>
      </c>
      <c r="C408" s="4" t="s">
        <v>816</v>
      </c>
      <c r="D408" s="5" t="s">
        <v>3041</v>
      </c>
      <c r="E408" s="5" t="s">
        <v>4479</v>
      </c>
      <c r="F408" s="6" t="s">
        <v>139</v>
      </c>
      <c r="G408" s="4" t="s">
        <v>39</v>
      </c>
      <c r="H408" s="4" t="s">
        <v>3042</v>
      </c>
      <c r="I408" s="4" t="s">
        <v>39</v>
      </c>
      <c r="J408" s="4" t="s">
        <v>3043</v>
      </c>
      <c r="K408" s="7">
        <v>44021</v>
      </c>
      <c r="L408" s="8">
        <v>3125</v>
      </c>
      <c r="M408" s="8">
        <v>0</v>
      </c>
      <c r="N408" s="8">
        <v>3125</v>
      </c>
      <c r="O408" s="4" t="s">
        <v>33</v>
      </c>
      <c r="P408" s="22" t="s">
        <v>2358</v>
      </c>
      <c r="Q408" s="48"/>
      <c r="R408" s="31"/>
      <c r="S408" s="48"/>
    </row>
    <row r="409" spans="1:19" s="49" customFormat="1" ht="51" x14ac:dyDescent="0.25">
      <c r="A409" s="4" t="s">
        <v>3048</v>
      </c>
      <c r="B409" s="3" t="s">
        <v>3363</v>
      </c>
      <c r="C409" s="4" t="s">
        <v>138</v>
      </c>
      <c r="D409" s="5" t="s">
        <v>3049</v>
      </c>
      <c r="E409" s="5" t="s">
        <v>4414</v>
      </c>
      <c r="F409" s="6" t="s">
        <v>139</v>
      </c>
      <c r="G409" s="4" t="s">
        <v>39</v>
      </c>
      <c r="H409" s="4" t="s">
        <v>3050</v>
      </c>
      <c r="I409" s="4" t="s">
        <v>39</v>
      </c>
      <c r="J409" s="4" t="s">
        <v>3051</v>
      </c>
      <c r="K409" s="7">
        <v>43914</v>
      </c>
      <c r="L409" s="8">
        <v>1799</v>
      </c>
      <c r="M409" s="8">
        <v>0</v>
      </c>
      <c r="N409" s="8">
        <v>1799</v>
      </c>
      <c r="O409" s="4" t="s">
        <v>33</v>
      </c>
      <c r="P409" s="22" t="s">
        <v>2358</v>
      </c>
      <c r="Q409" s="48"/>
      <c r="R409" s="31"/>
      <c r="S409" s="48"/>
    </row>
    <row r="410" spans="1:19" s="49" customFormat="1" ht="51" x14ac:dyDescent="0.25">
      <c r="A410" s="4" t="s">
        <v>3052</v>
      </c>
      <c r="B410" s="3" t="s">
        <v>3337</v>
      </c>
      <c r="C410" s="4" t="s">
        <v>816</v>
      </c>
      <c r="D410" s="5" t="s">
        <v>3053</v>
      </c>
      <c r="E410" s="5" t="s">
        <v>4471</v>
      </c>
      <c r="F410" s="6" t="s">
        <v>139</v>
      </c>
      <c r="G410" s="4" t="s">
        <v>39</v>
      </c>
      <c r="H410" s="4" t="s">
        <v>3054</v>
      </c>
      <c r="I410" s="4" t="s">
        <v>39</v>
      </c>
      <c r="J410" s="4" t="s">
        <v>3055</v>
      </c>
      <c r="K410" s="7">
        <v>43914</v>
      </c>
      <c r="L410" s="8">
        <v>1099.51</v>
      </c>
      <c r="M410" s="8">
        <v>1099.51</v>
      </c>
      <c r="N410" s="8">
        <v>1099.51</v>
      </c>
      <c r="O410" s="4" t="s">
        <v>33</v>
      </c>
      <c r="P410" s="22" t="s">
        <v>2358</v>
      </c>
      <c r="Q410" s="48"/>
      <c r="R410" s="31"/>
      <c r="S410" s="48"/>
    </row>
    <row r="411" spans="1:19" s="49" customFormat="1" ht="51" x14ac:dyDescent="0.25">
      <c r="A411" s="4" t="s">
        <v>3056</v>
      </c>
      <c r="B411" s="3" t="s">
        <v>3337</v>
      </c>
      <c r="C411" s="4" t="s">
        <v>816</v>
      </c>
      <c r="D411" s="5" t="s">
        <v>3057</v>
      </c>
      <c r="E411" s="5" t="s">
        <v>4502</v>
      </c>
      <c r="F411" s="6" t="s">
        <v>139</v>
      </c>
      <c r="G411" s="4" t="s">
        <v>557</v>
      </c>
      <c r="H411" s="4" t="s">
        <v>557</v>
      </c>
      <c r="I411" s="4" t="s">
        <v>557</v>
      </c>
      <c r="J411" s="4" t="s">
        <v>40</v>
      </c>
      <c r="K411" s="7"/>
      <c r="L411" s="8"/>
      <c r="M411" s="8"/>
      <c r="N411" s="8"/>
      <c r="O411" s="4" t="s">
        <v>26</v>
      </c>
      <c r="P411" s="22" t="s">
        <v>2358</v>
      </c>
      <c r="Q411" s="48"/>
      <c r="R411" s="31"/>
      <c r="S411" s="48"/>
    </row>
    <row r="412" spans="1:19" s="49" customFormat="1" ht="25.5" x14ac:dyDescent="0.25">
      <c r="A412" s="4" t="s">
        <v>3189</v>
      </c>
      <c r="B412" s="3" t="s">
        <v>3337</v>
      </c>
      <c r="C412" s="4" t="s">
        <v>816</v>
      </c>
      <c r="D412" s="5" t="s">
        <v>3058</v>
      </c>
      <c r="E412" s="5" t="s">
        <v>4417</v>
      </c>
      <c r="F412" s="6" t="s">
        <v>139</v>
      </c>
      <c r="G412" s="4" t="s">
        <v>3059</v>
      </c>
      <c r="H412" s="4" t="s">
        <v>39</v>
      </c>
      <c r="I412" s="4" t="s">
        <v>39</v>
      </c>
      <c r="J412" s="4" t="s">
        <v>3039</v>
      </c>
      <c r="K412" s="7">
        <v>44007</v>
      </c>
      <c r="L412" s="8">
        <v>2440</v>
      </c>
      <c r="M412" s="8">
        <v>0</v>
      </c>
      <c r="N412" s="8">
        <v>2440</v>
      </c>
      <c r="O412" s="4" t="s">
        <v>33</v>
      </c>
      <c r="P412" s="167" t="s">
        <v>26</v>
      </c>
      <c r="Q412" s="48"/>
      <c r="R412" s="31"/>
      <c r="S412" s="48"/>
    </row>
    <row r="413" spans="1:19" s="49" customFormat="1" ht="25.5" x14ac:dyDescent="0.25">
      <c r="A413" s="4" t="s">
        <v>3060</v>
      </c>
      <c r="B413" s="3" t="s">
        <v>3337</v>
      </c>
      <c r="C413" s="4" t="s">
        <v>816</v>
      </c>
      <c r="D413" s="5" t="s">
        <v>3188</v>
      </c>
      <c r="E413" s="5" t="s">
        <v>3989</v>
      </c>
      <c r="F413" s="6" t="s">
        <v>139</v>
      </c>
      <c r="G413" s="4" t="s">
        <v>39</v>
      </c>
      <c r="H413" s="4" t="s">
        <v>39</v>
      </c>
      <c r="I413" s="4" t="s">
        <v>39</v>
      </c>
      <c r="J413" s="4" t="s">
        <v>3039</v>
      </c>
      <c r="K413" s="7">
        <v>44007</v>
      </c>
      <c r="L413" s="8">
        <v>1490</v>
      </c>
      <c r="M413" s="8">
        <v>0</v>
      </c>
      <c r="N413" s="8">
        <v>1490</v>
      </c>
      <c r="O413" s="4" t="s">
        <v>33</v>
      </c>
      <c r="P413" s="167" t="s">
        <v>26</v>
      </c>
      <c r="Q413" s="48"/>
      <c r="R413" s="31"/>
      <c r="S413" s="48"/>
    </row>
    <row r="414" spans="1:19" s="49" customFormat="1" ht="25.5" x14ac:dyDescent="0.25">
      <c r="A414" s="4" t="s">
        <v>3061</v>
      </c>
      <c r="B414" s="3" t="s">
        <v>3337</v>
      </c>
      <c r="C414" s="4" t="s">
        <v>816</v>
      </c>
      <c r="D414" s="5" t="s">
        <v>3062</v>
      </c>
      <c r="E414" s="5" t="s">
        <v>3988</v>
      </c>
      <c r="F414" s="6" t="s">
        <v>139</v>
      </c>
      <c r="G414" s="4" t="s">
        <v>39</v>
      </c>
      <c r="H414" s="4" t="s">
        <v>39</v>
      </c>
      <c r="I414" s="4" t="s">
        <v>39</v>
      </c>
      <c r="J414" s="4" t="s">
        <v>3039</v>
      </c>
      <c r="K414" s="7">
        <v>44007</v>
      </c>
      <c r="L414" s="8">
        <v>1689</v>
      </c>
      <c r="M414" s="8">
        <v>0</v>
      </c>
      <c r="N414" s="8">
        <v>1689</v>
      </c>
      <c r="O414" s="4" t="s">
        <v>33</v>
      </c>
      <c r="P414" s="167" t="s">
        <v>26</v>
      </c>
      <c r="Q414" s="48"/>
      <c r="R414" s="31"/>
      <c r="S414" s="48"/>
    </row>
    <row r="415" spans="1:19" s="49" customFormat="1" ht="51" x14ac:dyDescent="0.25">
      <c r="A415" s="4" t="s">
        <v>3063</v>
      </c>
      <c r="B415" s="3" t="s">
        <v>3337</v>
      </c>
      <c r="C415" s="4" t="s">
        <v>816</v>
      </c>
      <c r="D415" s="5" t="s">
        <v>3064</v>
      </c>
      <c r="E415" s="5" t="s">
        <v>3064</v>
      </c>
      <c r="F415" s="6" t="s">
        <v>139</v>
      </c>
      <c r="G415" s="4" t="s">
        <v>39</v>
      </c>
      <c r="H415" s="4" t="s">
        <v>39</v>
      </c>
      <c r="I415" s="4" t="s">
        <v>39</v>
      </c>
      <c r="J415" s="4" t="s">
        <v>3065</v>
      </c>
      <c r="K415" s="7">
        <v>44013</v>
      </c>
      <c r="L415" s="8">
        <v>1450</v>
      </c>
      <c r="M415" s="8">
        <v>0</v>
      </c>
      <c r="N415" s="8">
        <v>1450</v>
      </c>
      <c r="O415" s="4" t="s">
        <v>33</v>
      </c>
      <c r="P415" s="22" t="s">
        <v>2358</v>
      </c>
      <c r="Q415" s="48"/>
      <c r="R415" s="31"/>
      <c r="S415" s="48"/>
    </row>
    <row r="416" spans="1:19" s="49" customFormat="1" ht="51" x14ac:dyDescent="0.25">
      <c r="A416" s="4" t="s">
        <v>3066</v>
      </c>
      <c r="B416" s="3" t="s">
        <v>3337</v>
      </c>
      <c r="C416" s="4" t="s">
        <v>816</v>
      </c>
      <c r="D416" s="5" t="s">
        <v>3067</v>
      </c>
      <c r="E416" s="5" t="s">
        <v>3067</v>
      </c>
      <c r="F416" s="6" t="s">
        <v>139</v>
      </c>
      <c r="G416" s="4" t="s">
        <v>39</v>
      </c>
      <c r="H416" s="4" t="s">
        <v>39</v>
      </c>
      <c r="I416" s="4" t="s">
        <v>39</v>
      </c>
      <c r="J416" s="4" t="s">
        <v>3065</v>
      </c>
      <c r="K416" s="7">
        <v>44013</v>
      </c>
      <c r="L416" s="8">
        <v>2076.4</v>
      </c>
      <c r="M416" s="8">
        <v>0</v>
      </c>
      <c r="N416" s="8">
        <v>2076.4</v>
      </c>
      <c r="O416" s="4" t="s">
        <v>33</v>
      </c>
      <c r="P416" s="22" t="s">
        <v>2358</v>
      </c>
      <c r="Q416" s="48"/>
      <c r="R416" s="31"/>
      <c r="S416" s="48"/>
    </row>
    <row r="417" spans="1:19" s="49" customFormat="1" ht="51" x14ac:dyDescent="0.25">
      <c r="A417" s="4" t="s">
        <v>3068</v>
      </c>
      <c r="B417" s="3" t="s">
        <v>3337</v>
      </c>
      <c r="C417" s="4" t="s">
        <v>816</v>
      </c>
      <c r="D417" s="5" t="s">
        <v>3069</v>
      </c>
      <c r="E417" s="5" t="s">
        <v>4479</v>
      </c>
      <c r="F417" s="6" t="s">
        <v>139</v>
      </c>
      <c r="G417" s="4" t="s">
        <v>39</v>
      </c>
      <c r="H417" s="4" t="s">
        <v>3042</v>
      </c>
      <c r="I417" s="4" t="s">
        <v>39</v>
      </c>
      <c r="J417" s="4" t="s">
        <v>3070</v>
      </c>
      <c r="K417" s="7">
        <v>43915</v>
      </c>
      <c r="L417" s="8">
        <v>1794</v>
      </c>
      <c r="M417" s="8">
        <v>0</v>
      </c>
      <c r="N417" s="8">
        <v>1794</v>
      </c>
      <c r="O417" s="4" t="s">
        <v>33</v>
      </c>
      <c r="P417" s="22" t="s">
        <v>2358</v>
      </c>
      <c r="Q417" s="48"/>
      <c r="R417" s="31"/>
      <c r="S417" s="48"/>
    </row>
    <row r="418" spans="1:19" s="49" customFormat="1" ht="51" x14ac:dyDescent="0.25">
      <c r="A418" s="4" t="s">
        <v>3071</v>
      </c>
      <c r="B418" s="3" t="s">
        <v>3337</v>
      </c>
      <c r="C418" s="4" t="s">
        <v>816</v>
      </c>
      <c r="D418" s="5" t="s">
        <v>3069</v>
      </c>
      <c r="E418" s="5" t="s">
        <v>4479</v>
      </c>
      <c r="F418" s="6" t="s">
        <v>139</v>
      </c>
      <c r="G418" s="4" t="s">
        <v>39</v>
      </c>
      <c r="H418" s="4" t="s">
        <v>3042</v>
      </c>
      <c r="I418" s="4" t="s">
        <v>39</v>
      </c>
      <c r="J418" s="4" t="s">
        <v>3070</v>
      </c>
      <c r="K418" s="7">
        <v>43915</v>
      </c>
      <c r="L418" s="8">
        <v>1794</v>
      </c>
      <c r="M418" s="8">
        <v>0</v>
      </c>
      <c r="N418" s="8">
        <v>1794</v>
      </c>
      <c r="O418" s="4" t="s">
        <v>33</v>
      </c>
      <c r="P418" s="22" t="s">
        <v>2358</v>
      </c>
      <c r="Q418" s="48"/>
      <c r="R418" s="31"/>
      <c r="S418" s="48"/>
    </row>
    <row r="419" spans="1:19" s="49" customFormat="1" ht="51" x14ac:dyDescent="0.25">
      <c r="A419" s="4" t="s">
        <v>3072</v>
      </c>
      <c r="B419" s="3" t="s">
        <v>3337</v>
      </c>
      <c r="C419" s="4" t="s">
        <v>816</v>
      </c>
      <c r="D419" s="5" t="s">
        <v>3069</v>
      </c>
      <c r="E419" s="5" t="s">
        <v>4479</v>
      </c>
      <c r="F419" s="6" t="s">
        <v>139</v>
      </c>
      <c r="G419" s="4" t="s">
        <v>39</v>
      </c>
      <c r="H419" s="4" t="s">
        <v>3042</v>
      </c>
      <c r="I419" s="4" t="s">
        <v>39</v>
      </c>
      <c r="J419" s="4" t="s">
        <v>3070</v>
      </c>
      <c r="K419" s="7">
        <v>43915</v>
      </c>
      <c r="L419" s="8">
        <v>1794</v>
      </c>
      <c r="M419" s="8">
        <v>0</v>
      </c>
      <c r="N419" s="8">
        <v>1794</v>
      </c>
      <c r="O419" s="4" t="s">
        <v>33</v>
      </c>
      <c r="P419" s="22" t="s">
        <v>2358</v>
      </c>
      <c r="Q419" s="48"/>
      <c r="R419" s="31"/>
      <c r="S419" s="48"/>
    </row>
    <row r="420" spans="1:19" s="49" customFormat="1" ht="51" x14ac:dyDescent="0.25">
      <c r="A420" s="4" t="s">
        <v>3073</v>
      </c>
      <c r="B420" s="3" t="s">
        <v>3337</v>
      </c>
      <c r="C420" s="4" t="s">
        <v>816</v>
      </c>
      <c r="D420" s="5" t="s">
        <v>3069</v>
      </c>
      <c r="E420" s="5" t="s">
        <v>4479</v>
      </c>
      <c r="F420" s="6" t="s">
        <v>139</v>
      </c>
      <c r="G420" s="4" t="s">
        <v>39</v>
      </c>
      <c r="H420" s="4" t="s">
        <v>3042</v>
      </c>
      <c r="I420" s="4" t="s">
        <v>39</v>
      </c>
      <c r="J420" s="4" t="s">
        <v>3070</v>
      </c>
      <c r="K420" s="7">
        <v>43915</v>
      </c>
      <c r="L420" s="8">
        <v>1794</v>
      </c>
      <c r="M420" s="8">
        <v>0</v>
      </c>
      <c r="N420" s="8">
        <v>1794</v>
      </c>
      <c r="O420" s="4" t="s">
        <v>33</v>
      </c>
      <c r="P420" s="22" t="s">
        <v>2358</v>
      </c>
      <c r="Q420" s="48"/>
      <c r="R420" s="31"/>
      <c r="S420" s="48"/>
    </row>
    <row r="421" spans="1:19" s="49" customFormat="1" ht="51" x14ac:dyDescent="0.25">
      <c r="A421" s="4" t="s">
        <v>3074</v>
      </c>
      <c r="B421" s="3" t="s">
        <v>3337</v>
      </c>
      <c r="C421" s="4" t="s">
        <v>816</v>
      </c>
      <c r="D421" s="5" t="s">
        <v>3069</v>
      </c>
      <c r="E421" s="5" t="s">
        <v>4479</v>
      </c>
      <c r="F421" s="6" t="s">
        <v>139</v>
      </c>
      <c r="G421" s="4" t="s">
        <v>39</v>
      </c>
      <c r="H421" s="4" t="s">
        <v>3042</v>
      </c>
      <c r="I421" s="4" t="s">
        <v>39</v>
      </c>
      <c r="J421" s="4" t="s">
        <v>3070</v>
      </c>
      <c r="K421" s="7">
        <v>43915</v>
      </c>
      <c r="L421" s="8">
        <v>1794</v>
      </c>
      <c r="M421" s="8">
        <v>0</v>
      </c>
      <c r="N421" s="8">
        <v>1794</v>
      </c>
      <c r="O421" s="4" t="s">
        <v>33</v>
      </c>
      <c r="P421" s="22" t="s">
        <v>2358</v>
      </c>
      <c r="Q421" s="48"/>
      <c r="R421" s="31"/>
      <c r="S421" s="48"/>
    </row>
    <row r="422" spans="1:19" s="49" customFormat="1" ht="51" x14ac:dyDescent="0.25">
      <c r="A422" s="4" t="s">
        <v>3075</v>
      </c>
      <c r="B422" s="3" t="s">
        <v>3337</v>
      </c>
      <c r="C422" s="4" t="s">
        <v>816</v>
      </c>
      <c r="D422" s="5" t="s">
        <v>3069</v>
      </c>
      <c r="E422" s="5" t="s">
        <v>4479</v>
      </c>
      <c r="F422" s="6" t="s">
        <v>139</v>
      </c>
      <c r="G422" s="4" t="s">
        <v>39</v>
      </c>
      <c r="H422" s="4" t="s">
        <v>3042</v>
      </c>
      <c r="I422" s="4" t="s">
        <v>39</v>
      </c>
      <c r="J422" s="4" t="s">
        <v>3070</v>
      </c>
      <c r="K422" s="7">
        <v>43915</v>
      </c>
      <c r="L422" s="8">
        <v>1794</v>
      </c>
      <c r="M422" s="8">
        <v>0</v>
      </c>
      <c r="N422" s="8">
        <v>1794</v>
      </c>
      <c r="O422" s="4" t="s">
        <v>33</v>
      </c>
      <c r="P422" s="22" t="s">
        <v>2358</v>
      </c>
      <c r="Q422" s="48"/>
      <c r="R422" s="31"/>
      <c r="S422" s="48"/>
    </row>
    <row r="423" spans="1:19" s="49" customFormat="1" ht="51" x14ac:dyDescent="0.25">
      <c r="A423" s="4" t="s">
        <v>3076</v>
      </c>
      <c r="B423" s="3" t="s">
        <v>3337</v>
      </c>
      <c r="C423" s="4" t="s">
        <v>816</v>
      </c>
      <c r="D423" s="5" t="s">
        <v>3077</v>
      </c>
      <c r="E423" s="5" t="s">
        <v>4414</v>
      </c>
      <c r="F423" s="6" t="s">
        <v>139</v>
      </c>
      <c r="G423" s="4" t="s">
        <v>39</v>
      </c>
      <c r="H423" s="4" t="s">
        <v>39</v>
      </c>
      <c r="I423" s="4" t="s">
        <v>39</v>
      </c>
      <c r="J423" s="4" t="s">
        <v>40</v>
      </c>
      <c r="K423" s="7"/>
      <c r="L423" s="8"/>
      <c r="M423" s="8"/>
      <c r="N423" s="8"/>
      <c r="O423" s="4" t="s">
        <v>26</v>
      </c>
      <c r="P423" s="22" t="s">
        <v>2358</v>
      </c>
      <c r="Q423" s="48"/>
      <c r="R423" s="31"/>
      <c r="S423" s="48"/>
    </row>
    <row r="424" spans="1:19" s="49" customFormat="1" ht="25.5" x14ac:dyDescent="0.25">
      <c r="A424" s="200" t="s">
        <v>3078</v>
      </c>
      <c r="B424" s="209" t="s">
        <v>1289</v>
      </c>
      <c r="C424" s="200" t="s">
        <v>3749</v>
      </c>
      <c r="D424" s="329" t="s">
        <v>3079</v>
      </c>
      <c r="E424" s="201" t="s">
        <v>4437</v>
      </c>
      <c r="F424" s="198" t="s">
        <v>21</v>
      </c>
      <c r="G424" s="200" t="s">
        <v>39</v>
      </c>
      <c r="H424" s="200" t="s">
        <v>39</v>
      </c>
      <c r="I424" s="200" t="s">
        <v>39</v>
      </c>
      <c r="J424" s="200" t="s">
        <v>40</v>
      </c>
      <c r="K424" s="206"/>
      <c r="L424" s="223"/>
      <c r="M424" s="223"/>
      <c r="N424" s="223"/>
      <c r="O424" s="200" t="s">
        <v>26</v>
      </c>
      <c r="P424" s="22"/>
      <c r="Q424" s="48"/>
      <c r="R424" s="31"/>
      <c r="S424" s="48"/>
    </row>
    <row r="425" spans="1:19" s="49" customFormat="1" ht="38.25" x14ac:dyDescent="0.25">
      <c r="A425" s="4" t="s">
        <v>3080</v>
      </c>
      <c r="B425" s="14" t="s">
        <v>1306</v>
      </c>
      <c r="C425" s="4" t="s">
        <v>3348</v>
      </c>
      <c r="D425" s="63" t="s">
        <v>3081</v>
      </c>
      <c r="E425" s="5" t="s">
        <v>3929</v>
      </c>
      <c r="F425" s="67" t="s">
        <v>21</v>
      </c>
      <c r="G425" s="4" t="s">
        <v>39</v>
      </c>
      <c r="H425" s="4" t="s">
        <v>39</v>
      </c>
      <c r="I425" s="4" t="s">
        <v>39</v>
      </c>
      <c r="J425" s="4" t="s">
        <v>40</v>
      </c>
      <c r="K425" s="7"/>
      <c r="L425" s="8"/>
      <c r="M425" s="8"/>
      <c r="N425" s="8"/>
      <c r="O425" s="4" t="s">
        <v>26</v>
      </c>
      <c r="P425" s="22"/>
      <c r="Q425" s="48"/>
      <c r="R425" s="31"/>
      <c r="S425" s="48"/>
    </row>
    <row r="426" spans="1:19" s="49" customFormat="1" ht="25.5" x14ac:dyDescent="0.25">
      <c r="A426" s="4" t="s">
        <v>3082</v>
      </c>
      <c r="B426" s="3" t="s">
        <v>3342</v>
      </c>
      <c r="C426" s="4" t="s">
        <v>3348</v>
      </c>
      <c r="D426" s="5" t="s">
        <v>3083</v>
      </c>
      <c r="E426" s="5" t="s">
        <v>4417</v>
      </c>
      <c r="F426" s="6" t="s">
        <v>21</v>
      </c>
      <c r="G426" s="4" t="s">
        <v>39</v>
      </c>
      <c r="H426" s="4" t="s">
        <v>39</v>
      </c>
      <c r="I426" s="4" t="s">
        <v>39</v>
      </c>
      <c r="J426" s="4" t="s">
        <v>26</v>
      </c>
      <c r="K426" s="70"/>
      <c r="L426" s="134"/>
      <c r="M426" s="73"/>
      <c r="N426" s="73"/>
      <c r="O426" s="4" t="s">
        <v>26</v>
      </c>
      <c r="P426" s="22"/>
      <c r="Q426" s="48"/>
      <c r="R426" s="31"/>
      <c r="S426" s="48"/>
    </row>
    <row r="427" spans="1:19" s="49" customFormat="1" ht="38.25" x14ac:dyDescent="0.25">
      <c r="A427" s="4" t="s">
        <v>3084</v>
      </c>
      <c r="B427" s="14" t="s">
        <v>1308</v>
      </c>
      <c r="C427" s="4" t="s">
        <v>3357</v>
      </c>
      <c r="D427" s="5" t="s">
        <v>2405</v>
      </c>
      <c r="E427" s="5" t="s">
        <v>4010</v>
      </c>
      <c r="F427" s="6" t="s">
        <v>21</v>
      </c>
      <c r="G427" s="4" t="s">
        <v>39</v>
      </c>
      <c r="H427" s="4" t="s">
        <v>39</v>
      </c>
      <c r="I427" s="4" t="s">
        <v>39</v>
      </c>
      <c r="J427" s="4" t="s">
        <v>40</v>
      </c>
      <c r="K427" s="7"/>
      <c r="L427" s="8"/>
      <c r="M427" s="8"/>
      <c r="N427" s="8"/>
      <c r="O427" s="4" t="s">
        <v>26</v>
      </c>
      <c r="P427" s="22"/>
      <c r="Q427" s="48"/>
      <c r="R427" s="31"/>
      <c r="S427" s="48"/>
    </row>
    <row r="428" spans="1:19" s="49" customFormat="1" ht="25.5" x14ac:dyDescent="0.25">
      <c r="A428" s="200" t="s">
        <v>3085</v>
      </c>
      <c r="B428" s="199" t="s">
        <v>3343</v>
      </c>
      <c r="C428" s="200" t="s">
        <v>29</v>
      </c>
      <c r="D428" s="210" t="s">
        <v>3086</v>
      </c>
      <c r="E428" s="201" t="s">
        <v>4425</v>
      </c>
      <c r="F428" s="211" t="s">
        <v>21</v>
      </c>
      <c r="G428" s="200" t="s">
        <v>39</v>
      </c>
      <c r="H428" s="200" t="s">
        <v>39</v>
      </c>
      <c r="I428" s="200" t="s">
        <v>39</v>
      </c>
      <c r="J428" s="4" t="s">
        <v>40</v>
      </c>
      <c r="K428" s="7"/>
      <c r="L428" s="8"/>
      <c r="M428" s="8"/>
      <c r="N428" s="8"/>
      <c r="O428" s="200" t="s">
        <v>26</v>
      </c>
      <c r="P428" s="22"/>
      <c r="Q428" s="48"/>
      <c r="R428" s="31"/>
      <c r="S428" s="48"/>
    </row>
    <row r="429" spans="1:19" s="49" customFormat="1" ht="25.5" x14ac:dyDescent="0.25">
      <c r="A429" s="200" t="s">
        <v>3087</v>
      </c>
      <c r="B429" s="199" t="s">
        <v>3343</v>
      </c>
      <c r="C429" s="200" t="s">
        <v>29</v>
      </c>
      <c r="D429" s="201" t="s">
        <v>2296</v>
      </c>
      <c r="E429" s="201" t="s">
        <v>3969</v>
      </c>
      <c r="F429" s="211" t="s">
        <v>21</v>
      </c>
      <c r="G429" s="200" t="s">
        <v>39</v>
      </c>
      <c r="H429" s="200" t="s">
        <v>39</v>
      </c>
      <c r="I429" s="200" t="s">
        <v>39</v>
      </c>
      <c r="J429" s="4" t="s">
        <v>26</v>
      </c>
      <c r="K429" s="70"/>
      <c r="L429" s="134"/>
      <c r="M429" s="73"/>
      <c r="N429" s="73"/>
      <c r="O429" s="200" t="s">
        <v>26</v>
      </c>
      <c r="P429" s="22"/>
      <c r="Q429" s="48"/>
      <c r="R429" s="31"/>
      <c r="S429" s="48"/>
    </row>
    <row r="430" spans="1:19" s="49" customFormat="1" ht="25.5" x14ac:dyDescent="0.25">
      <c r="A430" s="200" t="s">
        <v>3088</v>
      </c>
      <c r="B430" s="199" t="s">
        <v>3343</v>
      </c>
      <c r="C430" s="200" t="s">
        <v>29</v>
      </c>
      <c r="D430" s="201" t="s">
        <v>2296</v>
      </c>
      <c r="E430" s="201" t="s">
        <v>3969</v>
      </c>
      <c r="F430" s="211" t="s">
        <v>21</v>
      </c>
      <c r="G430" s="200" t="s">
        <v>39</v>
      </c>
      <c r="H430" s="200" t="s">
        <v>39</v>
      </c>
      <c r="I430" s="200" t="s">
        <v>39</v>
      </c>
      <c r="J430" s="4" t="s">
        <v>26</v>
      </c>
      <c r="K430" s="70"/>
      <c r="L430" s="134"/>
      <c r="M430" s="73"/>
      <c r="N430" s="73"/>
      <c r="O430" s="200" t="s">
        <v>26</v>
      </c>
      <c r="P430" s="22"/>
      <c r="Q430" s="48"/>
      <c r="R430" s="31"/>
      <c r="S430" s="48"/>
    </row>
    <row r="431" spans="1:19" s="49" customFormat="1" ht="25.5" x14ac:dyDescent="0.25">
      <c r="A431" s="200" t="s">
        <v>3089</v>
      </c>
      <c r="B431" s="199" t="s">
        <v>3343</v>
      </c>
      <c r="C431" s="200" t="s">
        <v>29</v>
      </c>
      <c r="D431" s="201" t="s">
        <v>2296</v>
      </c>
      <c r="E431" s="201" t="s">
        <v>3969</v>
      </c>
      <c r="F431" s="211" t="s">
        <v>21</v>
      </c>
      <c r="G431" s="200" t="s">
        <v>39</v>
      </c>
      <c r="H431" s="200" t="s">
        <v>39</v>
      </c>
      <c r="I431" s="200" t="s">
        <v>39</v>
      </c>
      <c r="J431" s="4" t="s">
        <v>26</v>
      </c>
      <c r="K431" s="70"/>
      <c r="L431" s="134"/>
      <c r="M431" s="73"/>
      <c r="N431" s="73"/>
      <c r="O431" s="200" t="s">
        <v>26</v>
      </c>
      <c r="P431" s="22"/>
      <c r="Q431" s="48"/>
      <c r="R431" s="31"/>
      <c r="S431" s="48"/>
    </row>
    <row r="432" spans="1:19" s="49" customFormat="1" ht="25.5" x14ac:dyDescent="0.25">
      <c r="A432" s="200" t="s">
        <v>3090</v>
      </c>
      <c r="B432" s="199" t="s">
        <v>3343</v>
      </c>
      <c r="C432" s="200" t="s">
        <v>29</v>
      </c>
      <c r="D432" s="201" t="s">
        <v>2296</v>
      </c>
      <c r="E432" s="201" t="s">
        <v>3969</v>
      </c>
      <c r="F432" s="211" t="s">
        <v>21</v>
      </c>
      <c r="G432" s="200" t="s">
        <v>39</v>
      </c>
      <c r="H432" s="200" t="s">
        <v>39</v>
      </c>
      <c r="I432" s="200" t="s">
        <v>39</v>
      </c>
      <c r="J432" s="4" t="s">
        <v>26</v>
      </c>
      <c r="K432" s="70"/>
      <c r="L432" s="134"/>
      <c r="M432" s="73"/>
      <c r="N432" s="73"/>
      <c r="O432" s="200" t="s">
        <v>26</v>
      </c>
      <c r="P432" s="22"/>
      <c r="Q432" s="48"/>
      <c r="R432" s="31"/>
      <c r="S432" s="48"/>
    </row>
    <row r="433" spans="1:19" s="49" customFormat="1" ht="25.5" x14ac:dyDescent="0.25">
      <c r="A433" s="4" t="s">
        <v>3091</v>
      </c>
      <c r="B433" s="3" t="s">
        <v>2068</v>
      </c>
      <c r="C433" s="4" t="s">
        <v>3404</v>
      </c>
      <c r="D433" s="5" t="s">
        <v>3092</v>
      </c>
      <c r="E433" s="5" t="s">
        <v>4023</v>
      </c>
      <c r="F433" s="6" t="s">
        <v>21</v>
      </c>
      <c r="G433" s="6" t="s">
        <v>35</v>
      </c>
      <c r="H433" s="6" t="s">
        <v>3093</v>
      </c>
      <c r="I433" s="6" t="s">
        <v>3094</v>
      </c>
      <c r="J433" s="6" t="s">
        <v>557</v>
      </c>
      <c r="K433" s="33"/>
      <c r="L433" s="13"/>
      <c r="M433" s="73"/>
      <c r="N433" s="73"/>
      <c r="O433" s="74" t="s">
        <v>33</v>
      </c>
      <c r="P433" s="22"/>
      <c r="Q433" s="48"/>
      <c r="R433" s="31"/>
      <c r="S433" s="48"/>
    </row>
    <row r="434" spans="1:19" s="49" customFormat="1" ht="25.5" x14ac:dyDescent="0.25">
      <c r="A434" s="200" t="s">
        <v>3095</v>
      </c>
      <c r="B434" s="209" t="s">
        <v>1314</v>
      </c>
      <c r="C434" s="209" t="s">
        <v>282</v>
      </c>
      <c r="D434" s="210" t="s">
        <v>3096</v>
      </c>
      <c r="E434" s="201" t="s">
        <v>4421</v>
      </c>
      <c r="F434" s="211" t="s">
        <v>139</v>
      </c>
      <c r="G434" s="209" t="s">
        <v>39</v>
      </c>
      <c r="H434" s="209" t="s">
        <v>39</v>
      </c>
      <c r="I434" s="212" t="s">
        <v>39</v>
      </c>
      <c r="J434" s="14"/>
      <c r="K434" s="70"/>
      <c r="L434" s="134"/>
      <c r="M434" s="73"/>
      <c r="N434" s="73"/>
      <c r="O434" s="213" t="s">
        <v>33</v>
      </c>
      <c r="P434" s="268"/>
      <c r="Q434" s="48"/>
      <c r="R434" s="31"/>
      <c r="S434" s="48"/>
    </row>
    <row r="435" spans="1:19" s="49" customFormat="1" ht="25.5" x14ac:dyDescent="0.25">
      <c r="A435" s="4" t="s">
        <v>3097</v>
      </c>
      <c r="B435" s="14" t="s">
        <v>1319</v>
      </c>
      <c r="C435" s="14" t="s">
        <v>138</v>
      </c>
      <c r="D435" s="63" t="s">
        <v>3098</v>
      </c>
      <c r="E435" s="5" t="s">
        <v>4009</v>
      </c>
      <c r="F435" s="67" t="s">
        <v>139</v>
      </c>
      <c r="G435" s="14" t="s">
        <v>39</v>
      </c>
      <c r="H435" s="14" t="s">
        <v>39</v>
      </c>
      <c r="I435" s="68" t="s">
        <v>39</v>
      </c>
      <c r="J435" s="14"/>
      <c r="K435" s="70"/>
      <c r="L435" s="134"/>
      <c r="M435" s="73"/>
      <c r="N435" s="73"/>
      <c r="O435" s="74" t="s">
        <v>26</v>
      </c>
      <c r="P435" s="22"/>
      <c r="Q435" s="48"/>
      <c r="R435" s="31"/>
      <c r="S435" s="48"/>
    </row>
    <row r="436" spans="1:19" s="49" customFormat="1" ht="25.5" x14ac:dyDescent="0.25">
      <c r="A436" s="4" t="s">
        <v>3099</v>
      </c>
      <c r="B436" s="14" t="s">
        <v>1312</v>
      </c>
      <c r="C436" s="14" t="s">
        <v>138</v>
      </c>
      <c r="D436" s="5" t="s">
        <v>2405</v>
      </c>
      <c r="E436" s="5" t="s">
        <v>4009</v>
      </c>
      <c r="F436" s="67" t="s">
        <v>139</v>
      </c>
      <c r="G436" s="14" t="s">
        <v>39</v>
      </c>
      <c r="H436" s="14" t="s">
        <v>39</v>
      </c>
      <c r="I436" s="68" t="s">
        <v>39</v>
      </c>
      <c r="J436" s="14"/>
      <c r="K436" s="70"/>
      <c r="L436" s="134"/>
      <c r="M436" s="73"/>
      <c r="N436" s="73"/>
      <c r="O436" s="74" t="s">
        <v>26</v>
      </c>
      <c r="P436" s="22"/>
      <c r="Q436" s="48"/>
      <c r="R436" s="31"/>
      <c r="S436" s="48"/>
    </row>
    <row r="437" spans="1:19" s="49" customFormat="1" ht="25.5" x14ac:dyDescent="0.25">
      <c r="A437" s="4" t="s">
        <v>3100</v>
      </c>
      <c r="B437" s="14" t="s">
        <v>1318</v>
      </c>
      <c r="C437" s="14" t="s">
        <v>138</v>
      </c>
      <c r="D437" s="5" t="s">
        <v>3101</v>
      </c>
      <c r="E437" s="5" t="s">
        <v>4414</v>
      </c>
      <c r="F437" s="67" t="s">
        <v>139</v>
      </c>
      <c r="G437" s="14" t="s">
        <v>39</v>
      </c>
      <c r="H437" s="14" t="s">
        <v>39</v>
      </c>
      <c r="I437" s="68" t="s">
        <v>39</v>
      </c>
      <c r="J437" s="14"/>
      <c r="K437" s="70"/>
      <c r="L437" s="134"/>
      <c r="M437" s="73"/>
      <c r="N437" s="73"/>
      <c r="O437" s="74" t="s">
        <v>26</v>
      </c>
      <c r="P437" s="22"/>
      <c r="Q437" s="48"/>
      <c r="R437" s="31"/>
      <c r="S437" s="48"/>
    </row>
    <row r="438" spans="1:19" s="49" customFormat="1" ht="25.5" x14ac:dyDescent="0.25">
      <c r="A438" s="200" t="s">
        <v>3102</v>
      </c>
      <c r="B438" s="199" t="s">
        <v>3696</v>
      </c>
      <c r="C438" s="209" t="s">
        <v>27</v>
      </c>
      <c r="D438" s="201" t="s">
        <v>3101</v>
      </c>
      <c r="E438" s="201" t="s">
        <v>4414</v>
      </c>
      <c r="F438" s="211" t="s">
        <v>139</v>
      </c>
      <c r="G438" s="209" t="s">
        <v>39</v>
      </c>
      <c r="H438" s="209" t="s">
        <v>39</v>
      </c>
      <c r="I438" s="212" t="s">
        <v>39</v>
      </c>
      <c r="J438" s="14"/>
      <c r="K438" s="70"/>
      <c r="L438" s="134"/>
      <c r="M438" s="73"/>
      <c r="N438" s="73"/>
      <c r="O438" s="213" t="s">
        <v>41</v>
      </c>
      <c r="P438" s="22"/>
      <c r="Q438" s="48"/>
      <c r="R438" s="31"/>
      <c r="S438" s="48"/>
    </row>
    <row r="439" spans="1:19" s="49" customFormat="1" ht="25.5" x14ac:dyDescent="0.25">
      <c r="A439" s="200" t="s">
        <v>3103</v>
      </c>
      <c r="B439" s="199" t="s">
        <v>3696</v>
      </c>
      <c r="C439" s="209" t="s">
        <v>27</v>
      </c>
      <c r="D439" s="201" t="s">
        <v>2405</v>
      </c>
      <c r="E439" s="201" t="s">
        <v>4010</v>
      </c>
      <c r="F439" s="211" t="s">
        <v>139</v>
      </c>
      <c r="G439" s="209" t="s">
        <v>39</v>
      </c>
      <c r="H439" s="209" t="s">
        <v>39</v>
      </c>
      <c r="I439" s="212" t="s">
        <v>39</v>
      </c>
      <c r="J439" s="14"/>
      <c r="K439" s="70"/>
      <c r="L439" s="134"/>
      <c r="M439" s="73"/>
      <c r="N439" s="73"/>
      <c r="O439" s="213" t="s">
        <v>41</v>
      </c>
      <c r="P439" s="22"/>
      <c r="Q439" s="48"/>
      <c r="R439" s="31"/>
      <c r="S439" s="48"/>
    </row>
    <row r="440" spans="1:19" s="49" customFormat="1" ht="25.5" x14ac:dyDescent="0.25">
      <c r="A440" s="200" t="s">
        <v>3104</v>
      </c>
      <c r="B440" s="199" t="s">
        <v>3696</v>
      </c>
      <c r="C440" s="209" t="s">
        <v>27</v>
      </c>
      <c r="D440" s="210" t="s">
        <v>3105</v>
      </c>
      <c r="E440" s="201" t="s">
        <v>4428</v>
      </c>
      <c r="F440" s="211" t="s">
        <v>139</v>
      </c>
      <c r="G440" s="209" t="s">
        <v>39</v>
      </c>
      <c r="H440" s="209" t="s">
        <v>39</v>
      </c>
      <c r="I440" s="212" t="s">
        <v>39</v>
      </c>
      <c r="J440" s="14"/>
      <c r="K440" s="70"/>
      <c r="L440" s="134"/>
      <c r="M440" s="73"/>
      <c r="N440" s="73"/>
      <c r="O440" s="213" t="s">
        <v>33</v>
      </c>
      <c r="P440" s="22"/>
      <c r="Q440" s="48"/>
      <c r="R440" s="31"/>
      <c r="S440" s="48"/>
    </row>
    <row r="441" spans="1:19" s="49" customFormat="1" ht="25.5" x14ac:dyDescent="0.25">
      <c r="A441" s="200" t="s">
        <v>3106</v>
      </c>
      <c r="B441" s="199" t="s">
        <v>3696</v>
      </c>
      <c r="C441" s="209" t="s">
        <v>27</v>
      </c>
      <c r="D441" s="210" t="s">
        <v>3107</v>
      </c>
      <c r="E441" s="201" t="s">
        <v>4438</v>
      </c>
      <c r="F441" s="211" t="s">
        <v>139</v>
      </c>
      <c r="G441" s="209" t="s">
        <v>39</v>
      </c>
      <c r="H441" s="209" t="s">
        <v>39</v>
      </c>
      <c r="I441" s="212" t="s">
        <v>39</v>
      </c>
      <c r="J441" s="14"/>
      <c r="K441" s="70"/>
      <c r="L441" s="134"/>
      <c r="M441" s="73"/>
      <c r="N441" s="73"/>
      <c r="O441" s="213" t="s">
        <v>33</v>
      </c>
      <c r="P441" s="22"/>
      <c r="Q441" s="48"/>
      <c r="R441" s="31"/>
      <c r="S441" s="48"/>
    </row>
    <row r="442" spans="1:19" s="49" customFormat="1" ht="25.5" x14ac:dyDescent="0.25">
      <c r="A442" s="200" t="s">
        <v>3108</v>
      </c>
      <c r="B442" s="199" t="s">
        <v>3696</v>
      </c>
      <c r="C442" s="209" t="s">
        <v>27</v>
      </c>
      <c r="D442" s="210" t="s">
        <v>3107</v>
      </c>
      <c r="E442" s="201" t="s">
        <v>4438</v>
      </c>
      <c r="F442" s="211" t="s">
        <v>139</v>
      </c>
      <c r="G442" s="209" t="s">
        <v>39</v>
      </c>
      <c r="H442" s="209" t="s">
        <v>39</v>
      </c>
      <c r="I442" s="212" t="s">
        <v>39</v>
      </c>
      <c r="J442" s="14"/>
      <c r="K442" s="70"/>
      <c r="L442" s="134"/>
      <c r="M442" s="73"/>
      <c r="N442" s="73"/>
      <c r="O442" s="213" t="s">
        <v>33</v>
      </c>
      <c r="P442" s="22"/>
      <c r="Q442" s="48"/>
      <c r="R442" s="31"/>
      <c r="S442" s="48"/>
    </row>
    <row r="443" spans="1:19" s="49" customFormat="1" ht="25.5" x14ac:dyDescent="0.25">
      <c r="A443" s="200" t="s">
        <v>3109</v>
      </c>
      <c r="B443" s="199" t="s">
        <v>3696</v>
      </c>
      <c r="C443" s="209" t="s">
        <v>27</v>
      </c>
      <c r="D443" s="210" t="s">
        <v>3107</v>
      </c>
      <c r="E443" s="201" t="s">
        <v>4438</v>
      </c>
      <c r="F443" s="211" t="s">
        <v>139</v>
      </c>
      <c r="G443" s="209" t="s">
        <v>39</v>
      </c>
      <c r="H443" s="209" t="s">
        <v>39</v>
      </c>
      <c r="I443" s="212" t="s">
        <v>39</v>
      </c>
      <c r="J443" s="14"/>
      <c r="K443" s="70"/>
      <c r="L443" s="134"/>
      <c r="M443" s="73"/>
      <c r="N443" s="73"/>
      <c r="O443" s="213" t="s">
        <v>33</v>
      </c>
      <c r="P443" s="22"/>
      <c r="Q443" s="48"/>
      <c r="R443" s="31"/>
      <c r="S443" s="48"/>
    </row>
    <row r="444" spans="1:19" s="49" customFormat="1" ht="25.5" x14ac:dyDescent="0.25">
      <c r="A444" s="200" t="s">
        <v>3110</v>
      </c>
      <c r="B444" s="199" t="s">
        <v>3696</v>
      </c>
      <c r="C444" s="209" t="s">
        <v>27</v>
      </c>
      <c r="D444" s="210" t="s">
        <v>3107</v>
      </c>
      <c r="E444" s="201" t="s">
        <v>4438</v>
      </c>
      <c r="F444" s="211" t="s">
        <v>139</v>
      </c>
      <c r="G444" s="209" t="s">
        <v>39</v>
      </c>
      <c r="H444" s="209" t="s">
        <v>39</v>
      </c>
      <c r="I444" s="212" t="s">
        <v>39</v>
      </c>
      <c r="J444" s="14"/>
      <c r="K444" s="70"/>
      <c r="L444" s="134"/>
      <c r="M444" s="73"/>
      <c r="N444" s="73"/>
      <c r="O444" s="213" t="s">
        <v>33</v>
      </c>
      <c r="P444" s="22"/>
      <c r="Q444" s="48"/>
      <c r="R444" s="31"/>
      <c r="S444" s="48"/>
    </row>
    <row r="445" spans="1:19" s="49" customFormat="1" ht="25.5" x14ac:dyDescent="0.25">
      <c r="A445" s="200" t="s">
        <v>3111</v>
      </c>
      <c r="B445" s="199" t="s">
        <v>3696</v>
      </c>
      <c r="C445" s="209" t="s">
        <v>27</v>
      </c>
      <c r="D445" s="210" t="s">
        <v>3107</v>
      </c>
      <c r="E445" s="201" t="s">
        <v>4438</v>
      </c>
      <c r="F445" s="211" t="s">
        <v>139</v>
      </c>
      <c r="G445" s="209" t="s">
        <v>39</v>
      </c>
      <c r="H445" s="209" t="s">
        <v>39</v>
      </c>
      <c r="I445" s="212" t="s">
        <v>39</v>
      </c>
      <c r="J445" s="14"/>
      <c r="K445" s="70"/>
      <c r="L445" s="134"/>
      <c r="M445" s="73"/>
      <c r="N445" s="73"/>
      <c r="O445" s="213" t="s">
        <v>33</v>
      </c>
      <c r="P445" s="22"/>
      <c r="Q445" s="48"/>
      <c r="R445" s="31"/>
      <c r="S445" s="48"/>
    </row>
    <row r="446" spans="1:19" s="49" customFormat="1" ht="25.5" x14ac:dyDescent="0.25">
      <c r="A446" s="200" t="s">
        <v>3112</v>
      </c>
      <c r="B446" s="199" t="s">
        <v>3696</v>
      </c>
      <c r="C446" s="209" t="s">
        <v>27</v>
      </c>
      <c r="D446" s="210" t="s">
        <v>3107</v>
      </c>
      <c r="E446" s="201" t="s">
        <v>4438</v>
      </c>
      <c r="F446" s="211" t="s">
        <v>139</v>
      </c>
      <c r="G446" s="209" t="s">
        <v>39</v>
      </c>
      <c r="H446" s="209" t="s">
        <v>39</v>
      </c>
      <c r="I446" s="212" t="s">
        <v>39</v>
      </c>
      <c r="J446" s="14"/>
      <c r="K446" s="70"/>
      <c r="L446" s="134"/>
      <c r="M446" s="73"/>
      <c r="N446" s="73"/>
      <c r="O446" s="213" t="s">
        <v>33</v>
      </c>
      <c r="P446" s="22"/>
      <c r="Q446" s="48"/>
      <c r="R446" s="31"/>
      <c r="S446" s="48"/>
    </row>
    <row r="447" spans="1:19" s="49" customFormat="1" ht="25.5" x14ac:dyDescent="0.25">
      <c r="A447" s="200" t="s">
        <v>3113</v>
      </c>
      <c r="B447" s="199" t="s">
        <v>3696</v>
      </c>
      <c r="C447" s="209" t="s">
        <v>27</v>
      </c>
      <c r="D447" s="210" t="s">
        <v>3107</v>
      </c>
      <c r="E447" s="201" t="s">
        <v>4438</v>
      </c>
      <c r="F447" s="211" t="s">
        <v>139</v>
      </c>
      <c r="G447" s="209" t="s">
        <v>39</v>
      </c>
      <c r="H447" s="209" t="s">
        <v>39</v>
      </c>
      <c r="I447" s="212" t="s">
        <v>39</v>
      </c>
      <c r="J447" s="14"/>
      <c r="K447" s="70"/>
      <c r="L447" s="134"/>
      <c r="M447" s="73"/>
      <c r="N447" s="73"/>
      <c r="O447" s="213" t="s">
        <v>33</v>
      </c>
      <c r="P447" s="22"/>
      <c r="Q447" s="48"/>
      <c r="R447" s="31"/>
      <c r="S447" s="48"/>
    </row>
    <row r="448" spans="1:19" s="49" customFormat="1" ht="25.5" x14ac:dyDescent="0.25">
      <c r="A448" s="200" t="s">
        <v>3114</v>
      </c>
      <c r="B448" s="199" t="s">
        <v>3696</v>
      </c>
      <c r="C448" s="209" t="s">
        <v>27</v>
      </c>
      <c r="D448" s="210" t="s">
        <v>3115</v>
      </c>
      <c r="E448" s="201" t="s">
        <v>4438</v>
      </c>
      <c r="F448" s="211" t="s">
        <v>139</v>
      </c>
      <c r="G448" s="209" t="s">
        <v>39</v>
      </c>
      <c r="H448" s="209" t="s">
        <v>39</v>
      </c>
      <c r="I448" s="212" t="s">
        <v>39</v>
      </c>
      <c r="J448" s="14"/>
      <c r="K448" s="70"/>
      <c r="L448" s="134"/>
      <c r="M448" s="73"/>
      <c r="N448" s="73"/>
      <c r="O448" s="213" t="s">
        <v>33</v>
      </c>
      <c r="P448" s="22"/>
      <c r="Q448" s="48"/>
      <c r="R448" s="31"/>
      <c r="S448" s="48"/>
    </row>
    <row r="449" spans="1:19" s="49" customFormat="1" ht="25.5" x14ac:dyDescent="0.25">
      <c r="A449" s="200" t="s">
        <v>3116</v>
      </c>
      <c r="B449" s="199" t="s">
        <v>3696</v>
      </c>
      <c r="C449" s="209" t="s">
        <v>27</v>
      </c>
      <c r="D449" s="210" t="s">
        <v>3115</v>
      </c>
      <c r="E449" s="201" t="s">
        <v>4438</v>
      </c>
      <c r="F449" s="211" t="s">
        <v>139</v>
      </c>
      <c r="G449" s="209" t="s">
        <v>39</v>
      </c>
      <c r="H449" s="209" t="s">
        <v>39</v>
      </c>
      <c r="I449" s="212" t="s">
        <v>39</v>
      </c>
      <c r="J449" s="14"/>
      <c r="K449" s="70"/>
      <c r="L449" s="134"/>
      <c r="M449" s="73"/>
      <c r="N449" s="73"/>
      <c r="O449" s="213" t="s">
        <v>33</v>
      </c>
      <c r="P449" s="22"/>
      <c r="Q449" s="48"/>
      <c r="R449" s="31"/>
      <c r="S449" s="48"/>
    </row>
    <row r="450" spans="1:19" s="49" customFormat="1" ht="38.25" x14ac:dyDescent="0.25">
      <c r="A450" s="200" t="s">
        <v>3117</v>
      </c>
      <c r="B450" s="199" t="s">
        <v>3696</v>
      </c>
      <c r="C450" s="209" t="s">
        <v>27</v>
      </c>
      <c r="D450" s="210" t="s">
        <v>3774</v>
      </c>
      <c r="E450" s="201" t="s">
        <v>4503</v>
      </c>
      <c r="F450" s="211" t="s">
        <v>139</v>
      </c>
      <c r="G450" s="209" t="s">
        <v>39</v>
      </c>
      <c r="H450" s="209" t="s">
        <v>39</v>
      </c>
      <c r="I450" s="212" t="s">
        <v>39</v>
      </c>
      <c r="J450" s="14"/>
      <c r="K450" s="70"/>
      <c r="L450" s="134"/>
      <c r="M450" s="73"/>
      <c r="N450" s="73"/>
      <c r="O450" s="213" t="s">
        <v>33</v>
      </c>
      <c r="P450" s="22"/>
      <c r="Q450" s="48"/>
      <c r="R450" s="31"/>
      <c r="S450" s="48"/>
    </row>
    <row r="451" spans="1:19" s="49" customFormat="1" ht="38.25" x14ac:dyDescent="0.25">
      <c r="A451" s="200" t="s">
        <v>1580</v>
      </c>
      <c r="B451" s="199" t="s">
        <v>3696</v>
      </c>
      <c r="C451" s="200" t="s">
        <v>27</v>
      </c>
      <c r="D451" s="201" t="s">
        <v>3775</v>
      </c>
      <c r="E451" s="201" t="s">
        <v>4439</v>
      </c>
      <c r="F451" s="198" t="s">
        <v>139</v>
      </c>
      <c r="G451" s="200" t="s">
        <v>557</v>
      </c>
      <c r="H451" s="200" t="s">
        <v>557</v>
      </c>
      <c r="I451" s="200" t="s">
        <v>557</v>
      </c>
      <c r="J451" s="4"/>
      <c r="K451" s="7"/>
      <c r="L451" s="8"/>
      <c r="M451" s="8"/>
      <c r="N451" s="8"/>
      <c r="O451" s="200" t="s">
        <v>1405</v>
      </c>
      <c r="P451" s="66">
        <v>969</v>
      </c>
      <c r="Q451" s="7">
        <v>44315</v>
      </c>
      <c r="R451" s="8">
        <v>1276</v>
      </c>
      <c r="S451" s="48"/>
    </row>
    <row r="452" spans="1:19" s="49" customFormat="1" ht="25.5" x14ac:dyDescent="0.25">
      <c r="A452" s="200" t="s">
        <v>1581</v>
      </c>
      <c r="B452" s="199" t="s">
        <v>3696</v>
      </c>
      <c r="C452" s="200" t="s">
        <v>27</v>
      </c>
      <c r="D452" s="201" t="s">
        <v>3776</v>
      </c>
      <c r="E452" s="201" t="s">
        <v>4440</v>
      </c>
      <c r="F452" s="198" t="s">
        <v>139</v>
      </c>
      <c r="G452" s="200" t="s">
        <v>557</v>
      </c>
      <c r="H452" s="200" t="s">
        <v>557</v>
      </c>
      <c r="I452" s="200" t="s">
        <v>557</v>
      </c>
      <c r="J452" s="4"/>
      <c r="K452" s="7"/>
      <c r="L452" s="8"/>
      <c r="M452" s="8"/>
      <c r="N452" s="8"/>
      <c r="O452" s="200" t="s">
        <v>1405</v>
      </c>
      <c r="P452" s="66">
        <v>969</v>
      </c>
      <c r="Q452" s="7">
        <v>44315</v>
      </c>
      <c r="R452" s="8">
        <v>638</v>
      </c>
      <c r="S452" s="48"/>
    </row>
    <row r="453" spans="1:19" s="49" customFormat="1" ht="25.5" x14ac:dyDescent="0.25">
      <c r="A453" s="200" t="s">
        <v>1582</v>
      </c>
      <c r="B453" s="199" t="s">
        <v>3696</v>
      </c>
      <c r="C453" s="200" t="s">
        <v>27</v>
      </c>
      <c r="D453" s="201" t="s">
        <v>3777</v>
      </c>
      <c r="E453" s="201" t="s">
        <v>4504</v>
      </c>
      <c r="F453" s="198" t="s">
        <v>139</v>
      </c>
      <c r="G453" s="200" t="s">
        <v>557</v>
      </c>
      <c r="H453" s="200" t="s">
        <v>557</v>
      </c>
      <c r="I453" s="200" t="s">
        <v>557</v>
      </c>
      <c r="J453" s="4"/>
      <c r="K453" s="7"/>
      <c r="L453" s="8"/>
      <c r="M453" s="8"/>
      <c r="N453" s="8"/>
      <c r="O453" s="200" t="s">
        <v>1405</v>
      </c>
      <c r="P453" s="66">
        <v>969</v>
      </c>
      <c r="Q453" s="7">
        <v>44315</v>
      </c>
      <c r="R453" s="8">
        <v>812</v>
      </c>
      <c r="S453" s="48"/>
    </row>
    <row r="454" spans="1:19" s="49" customFormat="1" ht="25.5" x14ac:dyDescent="0.25">
      <c r="A454" s="200" t="s">
        <v>1583</v>
      </c>
      <c r="B454" s="199" t="s">
        <v>3696</v>
      </c>
      <c r="C454" s="200" t="s">
        <v>27</v>
      </c>
      <c r="D454" s="201" t="s">
        <v>3778</v>
      </c>
      <c r="E454" s="201" t="s">
        <v>4505</v>
      </c>
      <c r="F454" s="198" t="s">
        <v>139</v>
      </c>
      <c r="G454" s="200" t="s">
        <v>557</v>
      </c>
      <c r="H454" s="200" t="s">
        <v>557</v>
      </c>
      <c r="I454" s="200" t="s">
        <v>557</v>
      </c>
      <c r="J454" s="4"/>
      <c r="K454" s="7"/>
      <c r="L454" s="8"/>
      <c r="M454" s="8"/>
      <c r="N454" s="8"/>
      <c r="O454" s="200" t="s">
        <v>1405</v>
      </c>
      <c r="P454" s="66">
        <v>969</v>
      </c>
      <c r="Q454" s="7">
        <v>44315</v>
      </c>
      <c r="R454" s="8">
        <v>603.20000000000005</v>
      </c>
      <c r="S454" s="48"/>
    </row>
    <row r="455" spans="1:19" s="49" customFormat="1" ht="25.5" x14ac:dyDescent="0.25">
      <c r="A455" s="4" t="s">
        <v>1584</v>
      </c>
      <c r="B455" s="3" t="s">
        <v>3696</v>
      </c>
      <c r="C455" s="4" t="s">
        <v>27</v>
      </c>
      <c r="D455" s="5" t="s">
        <v>1406</v>
      </c>
      <c r="E455" s="5" t="s">
        <v>954</v>
      </c>
      <c r="F455" s="6" t="s">
        <v>139</v>
      </c>
      <c r="G455" s="4" t="s">
        <v>1407</v>
      </c>
      <c r="H455" s="4" t="s">
        <v>1408</v>
      </c>
      <c r="I455" s="4" t="s">
        <v>1409</v>
      </c>
      <c r="J455" s="4"/>
      <c r="K455" s="7"/>
      <c r="L455" s="8"/>
      <c r="M455" s="8"/>
      <c r="N455" s="8"/>
      <c r="O455" s="4" t="s">
        <v>1405</v>
      </c>
      <c r="P455" s="66">
        <v>969</v>
      </c>
      <c r="Q455" s="7">
        <v>44315</v>
      </c>
      <c r="R455" s="8">
        <v>1276</v>
      </c>
      <c r="S455" s="48"/>
    </row>
    <row r="456" spans="1:19" s="49" customFormat="1" ht="25.5" x14ac:dyDescent="0.25">
      <c r="A456" s="200" t="s">
        <v>1585</v>
      </c>
      <c r="B456" s="199" t="s">
        <v>3696</v>
      </c>
      <c r="C456" s="200" t="s">
        <v>27</v>
      </c>
      <c r="D456" s="201" t="s">
        <v>1410</v>
      </c>
      <c r="E456" s="201" t="s">
        <v>4441</v>
      </c>
      <c r="F456" s="198" t="s">
        <v>139</v>
      </c>
      <c r="G456" s="200" t="s">
        <v>1411</v>
      </c>
      <c r="H456" s="200" t="s">
        <v>1412</v>
      </c>
      <c r="I456" s="200" t="s">
        <v>1413</v>
      </c>
      <c r="J456" s="4"/>
      <c r="K456" s="7"/>
      <c r="L456" s="8"/>
      <c r="M456" s="8"/>
      <c r="N456" s="8"/>
      <c r="O456" s="200" t="s">
        <v>1405</v>
      </c>
      <c r="P456" s="66">
        <v>969</v>
      </c>
      <c r="Q456" s="7">
        <v>44315</v>
      </c>
      <c r="R456" s="8">
        <v>870</v>
      </c>
      <c r="S456" s="48"/>
    </row>
    <row r="457" spans="1:19" s="49" customFormat="1" ht="76.5" x14ac:dyDescent="0.25">
      <c r="A457" s="4" t="s">
        <v>1586</v>
      </c>
      <c r="B457" s="3" t="s">
        <v>3696</v>
      </c>
      <c r="C457" s="4" t="s">
        <v>27</v>
      </c>
      <c r="D457" s="5" t="s">
        <v>1414</v>
      </c>
      <c r="E457" s="5" t="s">
        <v>4506</v>
      </c>
      <c r="F457" s="6" t="s">
        <v>139</v>
      </c>
      <c r="G457" s="4" t="s">
        <v>557</v>
      </c>
      <c r="H457" s="4" t="s">
        <v>557</v>
      </c>
      <c r="I457" s="4" t="s">
        <v>557</v>
      </c>
      <c r="J457" s="4"/>
      <c r="K457" s="7"/>
      <c r="L457" s="8"/>
      <c r="M457" s="8"/>
      <c r="N457" s="8"/>
      <c r="O457" s="4" t="s">
        <v>1405</v>
      </c>
      <c r="P457" s="66">
        <v>458</v>
      </c>
      <c r="Q457" s="7">
        <v>44301</v>
      </c>
      <c r="R457" s="8">
        <v>3785.91</v>
      </c>
      <c r="S457" s="48"/>
    </row>
    <row r="458" spans="1:19" s="49" customFormat="1" ht="25.5" x14ac:dyDescent="0.25">
      <c r="A458" s="4" t="s">
        <v>1587</v>
      </c>
      <c r="B458" s="3" t="s">
        <v>3696</v>
      </c>
      <c r="C458" s="4" t="s">
        <v>27</v>
      </c>
      <c r="D458" s="5" t="s">
        <v>1415</v>
      </c>
      <c r="E458" s="5" t="s">
        <v>4583</v>
      </c>
      <c r="F458" s="6" t="s">
        <v>139</v>
      </c>
      <c r="G458" s="4" t="s">
        <v>557</v>
      </c>
      <c r="H458" s="4" t="s">
        <v>557</v>
      </c>
      <c r="I458" s="4" t="s">
        <v>557</v>
      </c>
      <c r="J458" s="6"/>
      <c r="K458" s="33"/>
      <c r="L458" s="12"/>
      <c r="M458" s="13"/>
      <c r="N458" s="13"/>
      <c r="O458" s="4" t="s">
        <v>1405</v>
      </c>
      <c r="P458" s="66" t="s">
        <v>1416</v>
      </c>
      <c r="Q458" s="7">
        <v>44228</v>
      </c>
      <c r="R458" s="8">
        <v>5849.88</v>
      </c>
      <c r="S458" s="48"/>
    </row>
    <row r="459" spans="1:19" s="49" customFormat="1" ht="25.5" x14ac:dyDescent="0.25">
      <c r="A459" s="4" t="s">
        <v>1588</v>
      </c>
      <c r="B459" s="3" t="s">
        <v>3696</v>
      </c>
      <c r="C459" s="4" t="s">
        <v>27</v>
      </c>
      <c r="D459" s="5" t="s">
        <v>1417</v>
      </c>
      <c r="E459" s="5" t="s">
        <v>4507</v>
      </c>
      <c r="F459" s="6" t="s">
        <v>139</v>
      </c>
      <c r="G459" s="4" t="s">
        <v>557</v>
      </c>
      <c r="H459" s="4" t="s">
        <v>557</v>
      </c>
      <c r="I459" s="4" t="s">
        <v>557</v>
      </c>
      <c r="J459" s="6"/>
      <c r="K459" s="33"/>
      <c r="L459" s="12"/>
      <c r="M459" s="13"/>
      <c r="N459" s="13"/>
      <c r="O459" s="4" t="s">
        <v>1405</v>
      </c>
      <c r="P459" s="66" t="s">
        <v>1416</v>
      </c>
      <c r="Q459" s="7">
        <v>44228</v>
      </c>
      <c r="R459" s="8">
        <v>842.16</v>
      </c>
      <c r="S459" s="48"/>
    </row>
    <row r="460" spans="1:19" s="49" customFormat="1" ht="25.5" x14ac:dyDescent="0.25">
      <c r="A460" s="4" t="s">
        <v>1589</v>
      </c>
      <c r="B460" s="3" t="s">
        <v>3696</v>
      </c>
      <c r="C460" s="4" t="s">
        <v>27</v>
      </c>
      <c r="D460" s="5" t="s">
        <v>1418</v>
      </c>
      <c r="E460" s="5" t="s">
        <v>4442</v>
      </c>
      <c r="F460" s="6" t="s">
        <v>139</v>
      </c>
      <c r="G460" s="4" t="s">
        <v>557</v>
      </c>
      <c r="H460" s="4" t="s">
        <v>557</v>
      </c>
      <c r="I460" s="4" t="s">
        <v>557</v>
      </c>
      <c r="J460" s="6"/>
      <c r="K460" s="33"/>
      <c r="L460" s="12"/>
      <c r="M460" s="13"/>
      <c r="N460" s="13"/>
      <c r="O460" s="4" t="s">
        <v>1405</v>
      </c>
      <c r="P460" s="66" t="s">
        <v>1416</v>
      </c>
      <c r="Q460" s="7">
        <v>44228</v>
      </c>
      <c r="R460" s="8">
        <v>2783.92</v>
      </c>
      <c r="S460" s="48"/>
    </row>
    <row r="461" spans="1:19" s="49" customFormat="1" ht="25.5" x14ac:dyDescent="0.25">
      <c r="A461" s="200" t="s">
        <v>1590</v>
      </c>
      <c r="B461" s="199" t="s">
        <v>3696</v>
      </c>
      <c r="C461" s="200" t="s">
        <v>27</v>
      </c>
      <c r="D461" s="201" t="s">
        <v>1419</v>
      </c>
      <c r="E461" s="201" t="s">
        <v>4453</v>
      </c>
      <c r="F461" s="198" t="s">
        <v>139</v>
      </c>
      <c r="G461" s="200" t="s">
        <v>1420</v>
      </c>
      <c r="H461" s="200" t="s">
        <v>1421</v>
      </c>
      <c r="I461" s="200" t="s">
        <v>1422</v>
      </c>
      <c r="J461" s="6"/>
      <c r="K461" s="33"/>
      <c r="L461" s="12"/>
      <c r="M461" s="13"/>
      <c r="N461" s="13"/>
      <c r="O461" s="200" t="s">
        <v>1405</v>
      </c>
      <c r="P461" s="66">
        <v>1019</v>
      </c>
      <c r="Q461" s="7">
        <v>44348</v>
      </c>
      <c r="R461" s="8">
        <v>1740</v>
      </c>
      <c r="S461" s="48"/>
    </row>
    <row r="462" spans="1:19" s="49" customFormat="1" ht="25.5" x14ac:dyDescent="0.25">
      <c r="A462" s="4" t="s">
        <v>1591</v>
      </c>
      <c r="B462" s="3" t="s">
        <v>3696</v>
      </c>
      <c r="C462" s="4" t="s">
        <v>27</v>
      </c>
      <c r="D462" s="5" t="s">
        <v>1423</v>
      </c>
      <c r="E462" s="5" t="s">
        <v>4587</v>
      </c>
      <c r="F462" s="6" t="s">
        <v>139</v>
      </c>
      <c r="G462" s="4" t="s">
        <v>1420</v>
      </c>
      <c r="H462" s="4" t="s">
        <v>1421</v>
      </c>
      <c r="I462" s="4" t="s">
        <v>1424</v>
      </c>
      <c r="J462" s="6"/>
      <c r="K462" s="33"/>
      <c r="L462" s="12"/>
      <c r="M462" s="13"/>
      <c r="N462" s="13"/>
      <c r="O462" s="4" t="s">
        <v>1405</v>
      </c>
      <c r="P462" s="66">
        <v>1019</v>
      </c>
      <c r="Q462" s="7">
        <v>44348</v>
      </c>
      <c r="R462" s="8">
        <v>1740</v>
      </c>
      <c r="S462" s="48"/>
    </row>
    <row r="463" spans="1:19" s="49" customFormat="1" ht="25.5" x14ac:dyDescent="0.25">
      <c r="A463" s="200" t="s">
        <v>1592</v>
      </c>
      <c r="B463" s="199" t="s">
        <v>3696</v>
      </c>
      <c r="C463" s="200" t="s">
        <v>27</v>
      </c>
      <c r="D463" s="201" t="s">
        <v>1425</v>
      </c>
      <c r="E463" s="201" t="s">
        <v>4508</v>
      </c>
      <c r="F463" s="198" t="s">
        <v>139</v>
      </c>
      <c r="G463" s="200" t="s">
        <v>557</v>
      </c>
      <c r="H463" s="200" t="s">
        <v>557</v>
      </c>
      <c r="I463" s="200" t="s">
        <v>557</v>
      </c>
      <c r="J463" s="6"/>
      <c r="K463" s="33"/>
      <c r="L463" s="12"/>
      <c r="M463" s="13"/>
      <c r="N463" s="13"/>
      <c r="O463" s="200" t="s">
        <v>1405</v>
      </c>
      <c r="P463" s="66">
        <v>1025</v>
      </c>
      <c r="Q463" s="7">
        <v>44354</v>
      </c>
      <c r="R463" s="8">
        <v>1392</v>
      </c>
      <c r="S463" s="48"/>
    </row>
    <row r="464" spans="1:19" s="49" customFormat="1" ht="25.5" x14ac:dyDescent="0.25">
      <c r="A464" s="200" t="s">
        <v>1593</v>
      </c>
      <c r="B464" s="199" t="s">
        <v>3696</v>
      </c>
      <c r="C464" s="200" t="s">
        <v>27</v>
      </c>
      <c r="D464" s="201" t="s">
        <v>1425</v>
      </c>
      <c r="E464" s="201" t="s">
        <v>4508</v>
      </c>
      <c r="F464" s="198" t="s">
        <v>139</v>
      </c>
      <c r="G464" s="200" t="s">
        <v>557</v>
      </c>
      <c r="H464" s="200" t="s">
        <v>557</v>
      </c>
      <c r="I464" s="200" t="s">
        <v>557</v>
      </c>
      <c r="J464" s="6"/>
      <c r="K464" s="33"/>
      <c r="L464" s="12"/>
      <c r="M464" s="13"/>
      <c r="N464" s="13"/>
      <c r="O464" s="200" t="s">
        <v>1405</v>
      </c>
      <c r="P464" s="66">
        <v>1025</v>
      </c>
      <c r="Q464" s="7">
        <v>44354</v>
      </c>
      <c r="R464" s="8">
        <v>1392</v>
      </c>
      <c r="S464" s="48"/>
    </row>
    <row r="465" spans="1:19" s="49" customFormat="1" ht="25.5" x14ac:dyDescent="0.25">
      <c r="A465" s="200" t="s">
        <v>1594</v>
      </c>
      <c r="B465" s="199" t="s">
        <v>3696</v>
      </c>
      <c r="C465" s="200" t="s">
        <v>27</v>
      </c>
      <c r="D465" s="201" t="s">
        <v>1426</v>
      </c>
      <c r="E465" s="201" t="s">
        <v>4509</v>
      </c>
      <c r="F465" s="198" t="s">
        <v>139</v>
      </c>
      <c r="G465" s="200" t="s">
        <v>557</v>
      </c>
      <c r="H465" s="200" t="s">
        <v>557</v>
      </c>
      <c r="I465" s="200" t="s">
        <v>557</v>
      </c>
      <c r="J465" s="6"/>
      <c r="K465" s="33"/>
      <c r="L465" s="12"/>
      <c r="M465" s="13"/>
      <c r="N465" s="13"/>
      <c r="O465" s="200" t="s">
        <v>1405</v>
      </c>
      <c r="P465" s="66">
        <v>1025</v>
      </c>
      <c r="Q465" s="7">
        <v>44354</v>
      </c>
      <c r="R465" s="8">
        <v>348</v>
      </c>
      <c r="S465" s="48"/>
    </row>
    <row r="466" spans="1:19" s="49" customFormat="1" ht="25.5" x14ac:dyDescent="0.25">
      <c r="A466" s="200" t="s">
        <v>1595</v>
      </c>
      <c r="B466" s="199" t="s">
        <v>3696</v>
      </c>
      <c r="C466" s="200" t="s">
        <v>27</v>
      </c>
      <c r="D466" s="201" t="s">
        <v>1426</v>
      </c>
      <c r="E466" s="201" t="s">
        <v>4509</v>
      </c>
      <c r="F466" s="198" t="s">
        <v>139</v>
      </c>
      <c r="G466" s="200" t="s">
        <v>557</v>
      </c>
      <c r="H466" s="200" t="s">
        <v>557</v>
      </c>
      <c r="I466" s="200" t="s">
        <v>557</v>
      </c>
      <c r="J466" s="6"/>
      <c r="K466" s="33"/>
      <c r="L466" s="12"/>
      <c r="M466" s="13"/>
      <c r="N466" s="13"/>
      <c r="O466" s="200" t="s">
        <v>1405</v>
      </c>
      <c r="P466" s="66">
        <v>1025</v>
      </c>
      <c r="Q466" s="7">
        <v>44354</v>
      </c>
      <c r="R466" s="8">
        <v>348</v>
      </c>
      <c r="S466" s="48"/>
    </row>
    <row r="467" spans="1:19" s="49" customFormat="1" ht="25.5" x14ac:dyDescent="0.25">
      <c r="A467" s="4" t="s">
        <v>1596</v>
      </c>
      <c r="B467" s="3" t="s">
        <v>1427</v>
      </c>
      <c r="C467" s="4" t="s">
        <v>3404</v>
      </c>
      <c r="D467" s="5" t="s">
        <v>1428</v>
      </c>
      <c r="E467" s="5" t="s">
        <v>4510</v>
      </c>
      <c r="F467" s="6" t="s">
        <v>21</v>
      </c>
      <c r="G467" s="4" t="s">
        <v>1429</v>
      </c>
      <c r="H467" s="4" t="s">
        <v>1430</v>
      </c>
      <c r="I467" s="4">
        <v>34497</v>
      </c>
      <c r="J467" s="6"/>
      <c r="K467" s="33"/>
      <c r="L467" s="12"/>
      <c r="M467" s="13"/>
      <c r="N467" s="13"/>
      <c r="O467" s="4" t="s">
        <v>1405</v>
      </c>
      <c r="P467" s="66">
        <v>1020</v>
      </c>
      <c r="Q467" s="7">
        <v>44348</v>
      </c>
      <c r="R467" s="8" t="s">
        <v>1431</v>
      </c>
      <c r="S467" s="48"/>
    </row>
    <row r="468" spans="1:19" s="49" customFormat="1" ht="25.5" x14ac:dyDescent="0.25">
      <c r="A468" s="4" t="s">
        <v>1597</v>
      </c>
      <c r="B468" s="3" t="s">
        <v>1844</v>
      </c>
      <c r="C468" s="4" t="s">
        <v>3404</v>
      </c>
      <c r="D468" s="5" t="s">
        <v>1845</v>
      </c>
      <c r="E468" s="5" t="s">
        <v>4510</v>
      </c>
      <c r="F468" s="6" t="s">
        <v>21</v>
      </c>
      <c r="G468" s="4" t="s">
        <v>1429</v>
      </c>
      <c r="H468" s="4" t="s">
        <v>1430</v>
      </c>
      <c r="I468" s="4">
        <v>34494</v>
      </c>
      <c r="J468" s="6"/>
      <c r="K468" s="33"/>
      <c r="L468" s="12"/>
      <c r="M468" s="13"/>
      <c r="N468" s="13"/>
      <c r="O468" s="4" t="s">
        <v>1405</v>
      </c>
      <c r="P468" s="66">
        <v>1020</v>
      </c>
      <c r="Q468" s="7">
        <v>44348</v>
      </c>
      <c r="R468" s="8" t="s">
        <v>1431</v>
      </c>
      <c r="S468" s="48"/>
    </row>
    <row r="469" spans="1:19" s="49" customFormat="1" ht="25.5" x14ac:dyDescent="0.25">
      <c r="A469" s="4" t="s">
        <v>1598</v>
      </c>
      <c r="B469" s="3" t="s">
        <v>1427</v>
      </c>
      <c r="C469" s="4" t="s">
        <v>3404</v>
      </c>
      <c r="D469" s="5" t="s">
        <v>1432</v>
      </c>
      <c r="E469" s="5" t="s">
        <v>954</v>
      </c>
      <c r="F469" s="6" t="s">
        <v>21</v>
      </c>
      <c r="G469" s="4" t="s">
        <v>1407</v>
      </c>
      <c r="H469" s="4" t="s">
        <v>1433</v>
      </c>
      <c r="I469" s="4" t="s">
        <v>1434</v>
      </c>
      <c r="J469" s="6"/>
      <c r="K469" s="33"/>
      <c r="L469" s="12"/>
      <c r="M469" s="13"/>
      <c r="N469" s="13"/>
      <c r="O469" s="4" t="s">
        <v>1405</v>
      </c>
      <c r="P469" s="66">
        <v>1020</v>
      </c>
      <c r="Q469" s="7">
        <v>44348</v>
      </c>
      <c r="R469" s="8">
        <v>1276</v>
      </c>
      <c r="S469" s="48"/>
    </row>
    <row r="470" spans="1:19" s="49" customFormat="1" ht="25.5" x14ac:dyDescent="0.25">
      <c r="A470" s="4" t="s">
        <v>1599</v>
      </c>
      <c r="B470" s="3" t="s">
        <v>1844</v>
      </c>
      <c r="C470" s="4" t="s">
        <v>3404</v>
      </c>
      <c r="D470" s="5" t="s">
        <v>1846</v>
      </c>
      <c r="E470" s="5" t="s">
        <v>954</v>
      </c>
      <c r="F470" s="6" t="s">
        <v>21</v>
      </c>
      <c r="G470" s="4" t="s">
        <v>1407</v>
      </c>
      <c r="H470" s="4" t="s">
        <v>1433</v>
      </c>
      <c r="I470" s="4" t="s">
        <v>1435</v>
      </c>
      <c r="J470" s="6"/>
      <c r="K470" s="33"/>
      <c r="L470" s="12"/>
      <c r="M470" s="13"/>
      <c r="N470" s="13"/>
      <c r="O470" s="4" t="s">
        <v>1405</v>
      </c>
      <c r="P470" s="66">
        <v>1020</v>
      </c>
      <c r="Q470" s="7">
        <v>44348</v>
      </c>
      <c r="R470" s="8">
        <v>1276</v>
      </c>
      <c r="S470" s="48"/>
    </row>
    <row r="471" spans="1:19" s="49" customFormat="1" ht="25.5" x14ac:dyDescent="0.25">
      <c r="A471" s="4" t="s">
        <v>1600</v>
      </c>
      <c r="B471" s="3" t="s">
        <v>1427</v>
      </c>
      <c r="C471" s="4" t="s">
        <v>3404</v>
      </c>
      <c r="D471" s="5" t="s">
        <v>1436</v>
      </c>
      <c r="E471" s="5" t="s">
        <v>4441</v>
      </c>
      <c r="F471" s="6" t="s">
        <v>21</v>
      </c>
      <c r="G471" s="4" t="s">
        <v>1437</v>
      </c>
      <c r="H471" s="4" t="s">
        <v>1438</v>
      </c>
      <c r="I471" s="4">
        <v>6316439193</v>
      </c>
      <c r="J471" s="6"/>
      <c r="K471" s="33"/>
      <c r="L471" s="12"/>
      <c r="M471" s="13"/>
      <c r="N471" s="13"/>
      <c r="O471" s="4" t="s">
        <v>1405</v>
      </c>
      <c r="P471" s="66">
        <v>1020</v>
      </c>
      <c r="Q471" s="7">
        <v>44348</v>
      </c>
      <c r="R471" s="8">
        <v>853.76</v>
      </c>
      <c r="S471" s="48"/>
    </row>
    <row r="472" spans="1:19" s="49" customFormat="1" ht="25.5" x14ac:dyDescent="0.25">
      <c r="A472" s="4" t="s">
        <v>1601</v>
      </c>
      <c r="B472" s="3" t="s">
        <v>1844</v>
      </c>
      <c r="C472" s="4" t="s">
        <v>3404</v>
      </c>
      <c r="D472" s="5" t="s">
        <v>1847</v>
      </c>
      <c r="E472" s="5" t="s">
        <v>4441</v>
      </c>
      <c r="F472" s="6" t="s">
        <v>21</v>
      </c>
      <c r="G472" s="4" t="s">
        <v>1437</v>
      </c>
      <c r="H472" s="4" t="s">
        <v>1438</v>
      </c>
      <c r="I472" s="4">
        <v>699377001</v>
      </c>
      <c r="J472" s="6"/>
      <c r="K472" s="33"/>
      <c r="L472" s="12"/>
      <c r="M472" s="13"/>
      <c r="N472" s="13"/>
      <c r="O472" s="4" t="s">
        <v>1405</v>
      </c>
      <c r="P472" s="66">
        <v>1020</v>
      </c>
      <c r="Q472" s="7">
        <v>44348</v>
      </c>
      <c r="R472" s="8">
        <v>853.76</v>
      </c>
      <c r="S472" s="48"/>
    </row>
    <row r="473" spans="1:19" s="49" customFormat="1" ht="25.5" x14ac:dyDescent="0.25">
      <c r="A473" s="4" t="s">
        <v>1602</v>
      </c>
      <c r="B473" s="3" t="s">
        <v>2068</v>
      </c>
      <c r="C473" s="4" t="s">
        <v>3404</v>
      </c>
      <c r="D473" s="5" t="s">
        <v>1439</v>
      </c>
      <c r="E473" s="5" t="s">
        <v>4511</v>
      </c>
      <c r="F473" s="6" t="s">
        <v>21</v>
      </c>
      <c r="G473" s="4" t="s">
        <v>557</v>
      </c>
      <c r="H473" s="4" t="s">
        <v>557</v>
      </c>
      <c r="I473" s="4" t="s">
        <v>557</v>
      </c>
      <c r="J473" s="6"/>
      <c r="K473" s="33"/>
      <c r="L473" s="12"/>
      <c r="M473" s="13"/>
      <c r="N473" s="13"/>
      <c r="O473" s="4" t="s">
        <v>1405</v>
      </c>
      <c r="P473" s="66" t="s">
        <v>1440</v>
      </c>
      <c r="Q473" s="7">
        <v>44280</v>
      </c>
      <c r="R473" s="8">
        <v>867.52</v>
      </c>
      <c r="S473" s="48"/>
    </row>
    <row r="474" spans="1:19" s="49" customFormat="1" ht="25.5" x14ac:dyDescent="0.25">
      <c r="A474" s="4" t="s">
        <v>1603</v>
      </c>
      <c r="B474" s="153" t="s">
        <v>2068</v>
      </c>
      <c r="C474" s="4" t="s">
        <v>3404</v>
      </c>
      <c r="D474" s="5" t="s">
        <v>1441</v>
      </c>
      <c r="E474" s="5" t="s">
        <v>4512</v>
      </c>
      <c r="F474" s="6" t="s">
        <v>21</v>
      </c>
      <c r="G474" s="4" t="s">
        <v>557</v>
      </c>
      <c r="H474" s="4" t="s">
        <v>557</v>
      </c>
      <c r="I474" s="4" t="s">
        <v>557</v>
      </c>
      <c r="J474" s="6"/>
      <c r="K474" s="33"/>
      <c r="L474" s="12"/>
      <c r="M474" s="13"/>
      <c r="N474" s="13"/>
      <c r="O474" s="4" t="s">
        <v>1405</v>
      </c>
      <c r="P474" s="66" t="s">
        <v>1440</v>
      </c>
      <c r="Q474" s="7">
        <v>44280</v>
      </c>
      <c r="R474" s="8">
        <v>1253.96</v>
      </c>
      <c r="S474" s="48"/>
    </row>
    <row r="475" spans="1:19" s="49" customFormat="1" ht="38.25" x14ac:dyDescent="0.25">
      <c r="A475" s="4" t="s">
        <v>1604</v>
      </c>
      <c r="B475" s="14" t="s">
        <v>3698</v>
      </c>
      <c r="C475" s="66" t="s">
        <v>131</v>
      </c>
      <c r="D475" s="5" t="s">
        <v>1442</v>
      </c>
      <c r="E475" s="5" t="s">
        <v>4443</v>
      </c>
      <c r="F475" s="6" t="s">
        <v>139</v>
      </c>
      <c r="G475" s="4" t="s">
        <v>22</v>
      </c>
      <c r="H475" s="4" t="s">
        <v>472</v>
      </c>
      <c r="I475" s="4" t="s">
        <v>1443</v>
      </c>
      <c r="J475" s="6">
        <v>120</v>
      </c>
      <c r="K475" s="33">
        <v>44348</v>
      </c>
      <c r="L475" s="12"/>
      <c r="M475" s="13">
        <v>650</v>
      </c>
      <c r="N475" s="13"/>
      <c r="O475" s="4" t="s">
        <v>1405</v>
      </c>
      <c r="P475" s="66">
        <v>120</v>
      </c>
      <c r="Q475" s="7">
        <v>44348</v>
      </c>
      <c r="R475" s="8">
        <v>650</v>
      </c>
      <c r="S475" s="48"/>
    </row>
    <row r="476" spans="1:19" s="49" customFormat="1" ht="25.5" x14ac:dyDescent="0.25">
      <c r="A476" s="4" t="s">
        <v>1605</v>
      </c>
      <c r="B476" s="3" t="s">
        <v>2152</v>
      </c>
      <c r="C476" s="4" t="s">
        <v>59</v>
      </c>
      <c r="D476" s="5" t="s">
        <v>1444</v>
      </c>
      <c r="E476" s="5" t="s">
        <v>4513</v>
      </c>
      <c r="F476" s="6" t="s">
        <v>21</v>
      </c>
      <c r="G476" s="4" t="s">
        <v>73</v>
      </c>
      <c r="H476" s="4" t="s">
        <v>1445</v>
      </c>
      <c r="I476" s="4"/>
      <c r="J476" s="6"/>
      <c r="K476" s="33"/>
      <c r="L476" s="12"/>
      <c r="M476" s="13"/>
      <c r="N476" s="13"/>
      <c r="O476" s="4" t="s">
        <v>1405</v>
      </c>
      <c r="P476" s="66">
        <v>105</v>
      </c>
      <c r="Q476" s="7">
        <v>44286</v>
      </c>
      <c r="R476" s="8">
        <v>250</v>
      </c>
      <c r="S476" s="48"/>
    </row>
    <row r="477" spans="1:19" s="49" customFormat="1" ht="25.5" x14ac:dyDescent="0.25">
      <c r="A477" s="4" t="s">
        <v>1606</v>
      </c>
      <c r="B477" s="3" t="s">
        <v>2152</v>
      </c>
      <c r="C477" s="4" t="s">
        <v>59</v>
      </c>
      <c r="D477" s="5" t="s">
        <v>1446</v>
      </c>
      <c r="E477" s="5" t="s">
        <v>4514</v>
      </c>
      <c r="F477" s="6" t="s">
        <v>21</v>
      </c>
      <c r="G477" s="4"/>
      <c r="H477" s="4"/>
      <c r="I477" s="4"/>
      <c r="J477" s="6"/>
      <c r="K477" s="33"/>
      <c r="L477" s="12"/>
      <c r="M477" s="13"/>
      <c r="N477" s="13"/>
      <c r="O477" s="4" t="s">
        <v>1405</v>
      </c>
      <c r="P477" s="66">
        <v>105</v>
      </c>
      <c r="Q477" s="7">
        <v>44286</v>
      </c>
      <c r="R477" s="8">
        <v>385</v>
      </c>
      <c r="S477" s="48"/>
    </row>
    <row r="478" spans="1:19" s="49" customFormat="1" ht="25.5" x14ac:dyDescent="0.25">
      <c r="A478" s="4" t="s">
        <v>1607</v>
      </c>
      <c r="B478" s="3" t="s">
        <v>1323</v>
      </c>
      <c r="C478" s="4" t="s">
        <v>3214</v>
      </c>
      <c r="D478" s="5" t="s">
        <v>1447</v>
      </c>
      <c r="E478" s="5" t="s">
        <v>1447</v>
      </c>
      <c r="F478" s="6" t="s">
        <v>21</v>
      </c>
      <c r="G478" s="4" t="s">
        <v>1448</v>
      </c>
      <c r="H478" s="4"/>
      <c r="I478" s="4"/>
      <c r="J478" s="6"/>
      <c r="K478" s="33"/>
      <c r="L478" s="12"/>
      <c r="M478" s="13"/>
      <c r="N478" s="13"/>
      <c r="O478" s="4" t="s">
        <v>1405</v>
      </c>
      <c r="P478" s="147" t="s">
        <v>1449</v>
      </c>
      <c r="Q478" s="7">
        <v>44358</v>
      </c>
      <c r="R478" s="8">
        <v>1398.95</v>
      </c>
      <c r="S478" s="48"/>
    </row>
    <row r="479" spans="1:19" s="49" customFormat="1" ht="25.5" x14ac:dyDescent="0.25">
      <c r="A479" s="4" t="s">
        <v>1608</v>
      </c>
      <c r="B479" s="3" t="s">
        <v>1311</v>
      </c>
      <c r="C479" s="4" t="s">
        <v>3214</v>
      </c>
      <c r="D479" s="5" t="s">
        <v>1450</v>
      </c>
      <c r="E479" s="201" t="s">
        <v>4517</v>
      </c>
      <c r="F479" s="6" t="s">
        <v>21</v>
      </c>
      <c r="G479" s="4" t="s">
        <v>204</v>
      </c>
      <c r="H479" s="4" t="s">
        <v>1451</v>
      </c>
      <c r="I479" s="4" t="s">
        <v>557</v>
      </c>
      <c r="J479" s="4"/>
      <c r="K479" s="7"/>
      <c r="L479" s="8"/>
      <c r="M479" s="8"/>
      <c r="N479" s="8"/>
      <c r="O479" s="4" t="s">
        <v>1405</v>
      </c>
      <c r="P479" s="66" t="s">
        <v>1416</v>
      </c>
      <c r="Q479" s="7">
        <v>44228</v>
      </c>
      <c r="R479" s="8">
        <v>264.48</v>
      </c>
      <c r="S479" s="48"/>
    </row>
    <row r="480" spans="1:19" s="49" customFormat="1" ht="25.5" x14ac:dyDescent="0.25">
      <c r="A480" s="4" t="s">
        <v>1609</v>
      </c>
      <c r="B480" s="3" t="s">
        <v>1311</v>
      </c>
      <c r="C480" s="4" t="s">
        <v>3214</v>
      </c>
      <c r="D480" s="5" t="s">
        <v>1452</v>
      </c>
      <c r="E480" s="5" t="s">
        <v>4515</v>
      </c>
      <c r="F480" s="6" t="s">
        <v>21</v>
      </c>
      <c r="G480" s="4" t="s">
        <v>204</v>
      </c>
      <c r="H480" s="4" t="s">
        <v>557</v>
      </c>
      <c r="I480" s="4" t="s">
        <v>557</v>
      </c>
      <c r="J480" s="4"/>
      <c r="K480" s="7"/>
      <c r="L480" s="8"/>
      <c r="M480" s="8"/>
      <c r="N480" s="8"/>
      <c r="O480" s="4" t="s">
        <v>1405</v>
      </c>
      <c r="P480" s="66" t="s">
        <v>1416</v>
      </c>
      <c r="Q480" s="7">
        <v>44228</v>
      </c>
      <c r="R480" s="8">
        <v>967.44</v>
      </c>
      <c r="S480" s="48"/>
    </row>
    <row r="481" spans="1:19" s="49" customFormat="1" ht="25.5" x14ac:dyDescent="0.25">
      <c r="A481" s="4" t="s">
        <v>1610</v>
      </c>
      <c r="B481" s="3" t="s">
        <v>1311</v>
      </c>
      <c r="C481" s="4" t="s">
        <v>3214</v>
      </c>
      <c r="D481" s="5" t="s">
        <v>1453</v>
      </c>
      <c r="E481" s="5" t="s">
        <v>4516</v>
      </c>
      <c r="F481" s="6" t="s">
        <v>21</v>
      </c>
      <c r="G481" s="4" t="s">
        <v>1454</v>
      </c>
      <c r="H481" s="4" t="s">
        <v>1455</v>
      </c>
      <c r="I481" s="3" t="s">
        <v>1456</v>
      </c>
      <c r="J481" s="4"/>
      <c r="K481" s="7"/>
      <c r="L481" s="8"/>
      <c r="M481" s="8"/>
      <c r="N481" s="8"/>
      <c r="O481" s="4" t="s">
        <v>1405</v>
      </c>
      <c r="P481" s="66" t="s">
        <v>1416</v>
      </c>
      <c r="Q481" s="7">
        <v>44228</v>
      </c>
      <c r="R481" s="8">
        <v>1143.76</v>
      </c>
      <c r="S481" s="48"/>
    </row>
    <row r="482" spans="1:19" s="49" customFormat="1" ht="25.5" x14ac:dyDescent="0.25">
      <c r="A482" s="4" t="s">
        <v>1611</v>
      </c>
      <c r="B482" s="3" t="s">
        <v>1311</v>
      </c>
      <c r="C482" s="4" t="s">
        <v>3214</v>
      </c>
      <c r="D482" s="5" t="s">
        <v>1457</v>
      </c>
      <c r="E482" s="5" t="s">
        <v>4517</v>
      </c>
      <c r="F482" s="6" t="s">
        <v>21</v>
      </c>
      <c r="G482" s="4" t="s">
        <v>1454</v>
      </c>
      <c r="H482" s="4" t="s">
        <v>557</v>
      </c>
      <c r="I482" s="4" t="s">
        <v>557</v>
      </c>
      <c r="J482" s="4"/>
      <c r="K482" s="7"/>
      <c r="L482" s="8"/>
      <c r="M482" s="8"/>
      <c r="N482" s="8"/>
      <c r="O482" s="4" t="s">
        <v>1405</v>
      </c>
      <c r="P482" s="66" t="s">
        <v>1416</v>
      </c>
      <c r="Q482" s="7">
        <v>44228</v>
      </c>
      <c r="R482" s="8">
        <v>254.04</v>
      </c>
      <c r="S482" s="48"/>
    </row>
    <row r="483" spans="1:19" s="49" customFormat="1" ht="25.5" x14ac:dyDescent="0.25">
      <c r="A483" s="4" t="s">
        <v>1612</v>
      </c>
      <c r="B483" s="3" t="s">
        <v>1311</v>
      </c>
      <c r="C483" s="4" t="s">
        <v>3214</v>
      </c>
      <c r="D483" s="5" t="s">
        <v>1458</v>
      </c>
      <c r="E483" s="5" t="s">
        <v>4462</v>
      </c>
      <c r="F483" s="6" t="s">
        <v>21</v>
      </c>
      <c r="G483" s="4" t="s">
        <v>204</v>
      </c>
      <c r="H483" s="4" t="s">
        <v>1459</v>
      </c>
      <c r="I483" s="3" t="s">
        <v>1460</v>
      </c>
      <c r="J483" s="4"/>
      <c r="K483" s="7"/>
      <c r="L483" s="8"/>
      <c r="M483" s="8"/>
      <c r="N483" s="8"/>
      <c r="O483" s="4" t="s">
        <v>1405</v>
      </c>
      <c r="P483" s="66" t="s">
        <v>1461</v>
      </c>
      <c r="Q483" s="7">
        <v>44228</v>
      </c>
      <c r="R483" s="8">
        <v>2855.92</v>
      </c>
      <c r="S483" s="48"/>
    </row>
    <row r="484" spans="1:19" s="49" customFormat="1" ht="25.5" x14ac:dyDescent="0.25">
      <c r="A484" s="4" t="s">
        <v>1613</v>
      </c>
      <c r="B484" s="3" t="s">
        <v>1311</v>
      </c>
      <c r="C484" s="4" t="s">
        <v>3214</v>
      </c>
      <c r="D484" s="5" t="s">
        <v>1462</v>
      </c>
      <c r="E484" s="5" t="s">
        <v>4518</v>
      </c>
      <c r="F484" s="6" t="s">
        <v>21</v>
      </c>
      <c r="G484" s="4" t="s">
        <v>1463</v>
      </c>
      <c r="H484" s="4" t="s">
        <v>1464</v>
      </c>
      <c r="I484" s="3" t="s">
        <v>1465</v>
      </c>
      <c r="J484" s="4"/>
      <c r="K484" s="7"/>
      <c r="L484" s="8"/>
      <c r="M484" s="8"/>
      <c r="N484" s="8"/>
      <c r="O484" s="4" t="s">
        <v>1405</v>
      </c>
      <c r="P484" s="66">
        <v>105</v>
      </c>
      <c r="Q484" s="7">
        <v>44286</v>
      </c>
      <c r="R484" s="8">
        <v>1850</v>
      </c>
      <c r="S484" s="48"/>
    </row>
    <row r="485" spans="1:19" s="49" customFormat="1" ht="25.5" x14ac:dyDescent="0.25">
      <c r="A485" s="4" t="s">
        <v>1614</v>
      </c>
      <c r="B485" s="3" t="s">
        <v>1311</v>
      </c>
      <c r="C485" s="4" t="s">
        <v>3214</v>
      </c>
      <c r="D485" s="5" t="s">
        <v>1466</v>
      </c>
      <c r="E485" s="5" t="s">
        <v>4444</v>
      </c>
      <c r="F485" s="6" t="s">
        <v>21</v>
      </c>
      <c r="G485" s="4" t="s">
        <v>557</v>
      </c>
      <c r="H485" s="4" t="s">
        <v>557</v>
      </c>
      <c r="I485" s="3" t="s">
        <v>557</v>
      </c>
      <c r="J485" s="4"/>
      <c r="K485" s="7"/>
      <c r="L485" s="8"/>
      <c r="M485" s="8"/>
      <c r="N485" s="8"/>
      <c r="O485" s="4" t="s">
        <v>1405</v>
      </c>
      <c r="P485" s="66">
        <v>105</v>
      </c>
      <c r="Q485" s="7">
        <v>44286</v>
      </c>
      <c r="R485" s="8">
        <v>250</v>
      </c>
      <c r="S485" s="48"/>
    </row>
    <row r="486" spans="1:19" s="49" customFormat="1" ht="25.5" x14ac:dyDescent="0.25">
      <c r="A486" s="4" t="s">
        <v>1615</v>
      </c>
      <c r="B486" s="3" t="s">
        <v>1323</v>
      </c>
      <c r="C486" s="4" t="s">
        <v>3214</v>
      </c>
      <c r="D486" s="5" t="s">
        <v>1467</v>
      </c>
      <c r="E486" s="5" t="s">
        <v>4463</v>
      </c>
      <c r="F486" s="6" t="s">
        <v>21</v>
      </c>
      <c r="G486" s="4" t="s">
        <v>204</v>
      </c>
      <c r="H486" s="4" t="s">
        <v>1468</v>
      </c>
      <c r="I486" s="4">
        <v>17161</v>
      </c>
      <c r="J486" s="4"/>
      <c r="K486" s="7"/>
      <c r="L486" s="8"/>
      <c r="M486" s="8"/>
      <c r="N486" s="8"/>
      <c r="O486" s="4" t="s">
        <v>1405</v>
      </c>
      <c r="P486" s="66" t="s">
        <v>1469</v>
      </c>
      <c r="Q486" s="7">
        <v>44370</v>
      </c>
      <c r="R486" s="8">
        <v>184.99</v>
      </c>
      <c r="S486" s="48"/>
    </row>
    <row r="487" spans="1:19" s="49" customFormat="1" ht="25.5" x14ac:dyDescent="0.25">
      <c r="A487" s="4" t="s">
        <v>1616</v>
      </c>
      <c r="B487" s="3" t="s">
        <v>1323</v>
      </c>
      <c r="C487" s="4" t="s">
        <v>3214</v>
      </c>
      <c r="D487" s="5" t="s">
        <v>1467</v>
      </c>
      <c r="E487" s="5" t="s">
        <v>4463</v>
      </c>
      <c r="F487" s="6" t="s">
        <v>21</v>
      </c>
      <c r="G487" s="4" t="s">
        <v>204</v>
      </c>
      <c r="H487" s="4" t="s">
        <v>1468</v>
      </c>
      <c r="I487" s="4">
        <v>17161</v>
      </c>
      <c r="J487" s="4"/>
      <c r="K487" s="7"/>
      <c r="L487" s="8"/>
      <c r="M487" s="8"/>
      <c r="N487" s="8"/>
      <c r="O487" s="4" t="s">
        <v>1405</v>
      </c>
      <c r="P487" s="66" t="s">
        <v>1469</v>
      </c>
      <c r="Q487" s="7">
        <v>44370</v>
      </c>
      <c r="R487" s="8">
        <v>184.99</v>
      </c>
      <c r="S487" s="48"/>
    </row>
    <row r="488" spans="1:19" s="49" customFormat="1" ht="25.5" x14ac:dyDescent="0.25">
      <c r="A488" s="4" t="s">
        <v>1617</v>
      </c>
      <c r="B488" s="3" t="s">
        <v>1323</v>
      </c>
      <c r="C488" s="4" t="s">
        <v>3214</v>
      </c>
      <c r="D488" s="5" t="s">
        <v>1467</v>
      </c>
      <c r="E488" s="5" t="s">
        <v>4463</v>
      </c>
      <c r="F488" s="6" t="s">
        <v>21</v>
      </c>
      <c r="G488" s="4" t="s">
        <v>204</v>
      </c>
      <c r="H488" s="4" t="s">
        <v>1468</v>
      </c>
      <c r="I488" s="4">
        <v>17161</v>
      </c>
      <c r="J488" s="4"/>
      <c r="K488" s="7"/>
      <c r="L488" s="8"/>
      <c r="M488" s="8"/>
      <c r="N488" s="8"/>
      <c r="O488" s="4" t="s">
        <v>1405</v>
      </c>
      <c r="P488" s="66" t="s">
        <v>1469</v>
      </c>
      <c r="Q488" s="7">
        <v>44370</v>
      </c>
      <c r="R488" s="8">
        <v>184.99</v>
      </c>
      <c r="S488" s="48"/>
    </row>
    <row r="489" spans="1:19" s="49" customFormat="1" ht="25.5" x14ac:dyDescent="0.25">
      <c r="A489" s="4" t="s">
        <v>1618</v>
      </c>
      <c r="B489" s="3" t="s">
        <v>1323</v>
      </c>
      <c r="C489" s="4" t="s">
        <v>3214</v>
      </c>
      <c r="D489" s="5" t="s">
        <v>1467</v>
      </c>
      <c r="E489" s="5" t="s">
        <v>4463</v>
      </c>
      <c r="F489" s="6" t="s">
        <v>21</v>
      </c>
      <c r="G489" s="4" t="s">
        <v>204</v>
      </c>
      <c r="H489" s="4" t="s">
        <v>1468</v>
      </c>
      <c r="I489" s="4">
        <v>17161</v>
      </c>
      <c r="J489" s="4"/>
      <c r="K489" s="7"/>
      <c r="L489" s="8"/>
      <c r="M489" s="8"/>
      <c r="N489" s="8"/>
      <c r="O489" s="4" t="s">
        <v>1405</v>
      </c>
      <c r="P489" s="66" t="s">
        <v>1469</v>
      </c>
      <c r="Q489" s="7">
        <v>44370</v>
      </c>
      <c r="R489" s="8">
        <v>184.99</v>
      </c>
      <c r="S489" s="48"/>
    </row>
    <row r="490" spans="1:19" s="49" customFormat="1" ht="25.5" x14ac:dyDescent="0.25">
      <c r="A490" s="4" t="s">
        <v>1619</v>
      </c>
      <c r="B490" s="3" t="s">
        <v>1323</v>
      </c>
      <c r="C490" s="4" t="s">
        <v>3214</v>
      </c>
      <c r="D490" s="5" t="s">
        <v>1470</v>
      </c>
      <c r="E490" s="5" t="s">
        <v>4463</v>
      </c>
      <c r="F490" s="6" t="s">
        <v>21</v>
      </c>
      <c r="G490" s="4" t="s">
        <v>204</v>
      </c>
      <c r="H490" s="4" t="s">
        <v>1468</v>
      </c>
      <c r="I490" s="4">
        <v>17162</v>
      </c>
      <c r="J490" s="4"/>
      <c r="K490" s="7"/>
      <c r="L490" s="8"/>
      <c r="M490" s="8"/>
      <c r="N490" s="8"/>
      <c r="O490" s="4" t="s">
        <v>1405</v>
      </c>
      <c r="P490" s="66" t="s">
        <v>1469</v>
      </c>
      <c r="Q490" s="7">
        <v>44370</v>
      </c>
      <c r="R490" s="8">
        <v>184.99</v>
      </c>
      <c r="S490" s="48"/>
    </row>
    <row r="491" spans="1:19" s="49" customFormat="1" ht="25.5" x14ac:dyDescent="0.25">
      <c r="A491" s="4" t="s">
        <v>1620</v>
      </c>
      <c r="B491" s="3" t="s">
        <v>1323</v>
      </c>
      <c r="C491" s="4" t="s">
        <v>3214</v>
      </c>
      <c r="D491" s="5" t="s">
        <v>1470</v>
      </c>
      <c r="E491" s="5" t="s">
        <v>4463</v>
      </c>
      <c r="F491" s="6" t="s">
        <v>21</v>
      </c>
      <c r="G491" s="4" t="s">
        <v>204</v>
      </c>
      <c r="H491" s="4" t="s">
        <v>1468</v>
      </c>
      <c r="I491" s="4">
        <v>17162</v>
      </c>
      <c r="J491" s="4"/>
      <c r="K491" s="7"/>
      <c r="L491" s="8"/>
      <c r="M491" s="8"/>
      <c r="N491" s="8"/>
      <c r="O491" s="4" t="s">
        <v>1405</v>
      </c>
      <c r="P491" s="66" t="s">
        <v>1469</v>
      </c>
      <c r="Q491" s="7">
        <v>44370</v>
      </c>
      <c r="R491" s="8">
        <v>184.99</v>
      </c>
      <c r="S491" s="48"/>
    </row>
    <row r="492" spans="1:19" s="49" customFormat="1" ht="25.5" x14ac:dyDescent="0.25">
      <c r="A492" s="4" t="s">
        <v>1621</v>
      </c>
      <c r="B492" s="3" t="s">
        <v>1323</v>
      </c>
      <c r="C492" s="4" t="s">
        <v>3214</v>
      </c>
      <c r="D492" s="5" t="s">
        <v>1470</v>
      </c>
      <c r="E492" s="5" t="s">
        <v>4463</v>
      </c>
      <c r="F492" s="6" t="s">
        <v>21</v>
      </c>
      <c r="G492" s="4" t="s">
        <v>204</v>
      </c>
      <c r="H492" s="4" t="s">
        <v>1468</v>
      </c>
      <c r="I492" s="4">
        <v>17162</v>
      </c>
      <c r="J492" s="4"/>
      <c r="K492" s="7"/>
      <c r="L492" s="8"/>
      <c r="M492" s="8"/>
      <c r="N492" s="8"/>
      <c r="O492" s="4" t="s">
        <v>1405</v>
      </c>
      <c r="P492" s="66" t="s">
        <v>1469</v>
      </c>
      <c r="Q492" s="7">
        <v>44370</v>
      </c>
      <c r="R492" s="8">
        <v>184.99</v>
      </c>
      <c r="S492" s="48"/>
    </row>
    <row r="493" spans="1:19" s="49" customFormat="1" ht="25.5" x14ac:dyDescent="0.25">
      <c r="A493" s="4" t="s">
        <v>1622</v>
      </c>
      <c r="B493" s="3" t="s">
        <v>1323</v>
      </c>
      <c r="C493" s="4" t="s">
        <v>3214</v>
      </c>
      <c r="D493" s="5" t="s">
        <v>1470</v>
      </c>
      <c r="E493" s="5" t="s">
        <v>4463</v>
      </c>
      <c r="F493" s="6" t="s">
        <v>21</v>
      </c>
      <c r="G493" s="4" t="s">
        <v>204</v>
      </c>
      <c r="H493" s="4" t="s">
        <v>1468</v>
      </c>
      <c r="I493" s="4">
        <v>17162</v>
      </c>
      <c r="J493" s="4"/>
      <c r="K493" s="7"/>
      <c r="L493" s="8"/>
      <c r="M493" s="8"/>
      <c r="N493" s="8"/>
      <c r="O493" s="4" t="s">
        <v>1405</v>
      </c>
      <c r="P493" s="66" t="s">
        <v>1469</v>
      </c>
      <c r="Q493" s="7">
        <v>44370</v>
      </c>
      <c r="R493" s="8">
        <v>184.99</v>
      </c>
      <c r="S493" s="48"/>
    </row>
    <row r="494" spans="1:19" s="49" customFormat="1" ht="25.5" x14ac:dyDescent="0.25">
      <c r="A494" s="4" t="s">
        <v>1623</v>
      </c>
      <c r="B494" s="3" t="s">
        <v>1323</v>
      </c>
      <c r="C494" s="4" t="s">
        <v>3214</v>
      </c>
      <c r="D494" s="5" t="s">
        <v>1471</v>
      </c>
      <c r="E494" s="5" t="s">
        <v>4463</v>
      </c>
      <c r="F494" s="6" t="s">
        <v>21</v>
      </c>
      <c r="G494" s="4" t="s">
        <v>204</v>
      </c>
      <c r="H494" s="4" t="s">
        <v>1468</v>
      </c>
      <c r="I494" s="4">
        <v>17162</v>
      </c>
      <c r="J494" s="4"/>
      <c r="K494" s="7"/>
      <c r="L494" s="8"/>
      <c r="M494" s="8"/>
      <c r="N494" s="8"/>
      <c r="O494" s="4" t="s">
        <v>1405</v>
      </c>
      <c r="P494" s="66" t="s">
        <v>1469</v>
      </c>
      <c r="Q494" s="7">
        <v>44370</v>
      </c>
      <c r="R494" s="8">
        <v>184.99</v>
      </c>
      <c r="S494" s="48"/>
    </row>
    <row r="495" spans="1:19" s="49" customFormat="1" ht="25.5" x14ac:dyDescent="0.25">
      <c r="A495" s="4" t="s">
        <v>1624</v>
      </c>
      <c r="B495" s="3" t="s">
        <v>1323</v>
      </c>
      <c r="C495" s="4" t="s">
        <v>3214</v>
      </c>
      <c r="D495" s="5" t="s">
        <v>1471</v>
      </c>
      <c r="E495" s="5" t="s">
        <v>4463</v>
      </c>
      <c r="F495" s="6" t="s">
        <v>21</v>
      </c>
      <c r="G495" s="4" t="s">
        <v>204</v>
      </c>
      <c r="H495" s="4" t="s">
        <v>1468</v>
      </c>
      <c r="I495" s="4">
        <v>17162</v>
      </c>
      <c r="J495" s="4"/>
      <c r="K495" s="7"/>
      <c r="L495" s="8"/>
      <c r="M495" s="8"/>
      <c r="N495" s="8"/>
      <c r="O495" s="4" t="s">
        <v>1405</v>
      </c>
      <c r="P495" s="66" t="s">
        <v>1469</v>
      </c>
      <c r="Q495" s="7">
        <v>44370</v>
      </c>
      <c r="R495" s="8">
        <v>184.99</v>
      </c>
      <c r="S495" s="48"/>
    </row>
    <row r="496" spans="1:19" s="49" customFormat="1" ht="25.5" x14ac:dyDescent="0.25">
      <c r="A496" s="4" t="s">
        <v>1625</v>
      </c>
      <c r="B496" s="3" t="s">
        <v>1323</v>
      </c>
      <c r="C496" s="4" t="s">
        <v>3214</v>
      </c>
      <c r="D496" s="5" t="s">
        <v>1471</v>
      </c>
      <c r="E496" s="5" t="s">
        <v>4463</v>
      </c>
      <c r="F496" s="6" t="s">
        <v>21</v>
      </c>
      <c r="G496" s="4" t="s">
        <v>204</v>
      </c>
      <c r="H496" s="4" t="s">
        <v>1468</v>
      </c>
      <c r="I496" s="4">
        <v>17162</v>
      </c>
      <c r="J496" s="4"/>
      <c r="K496" s="7"/>
      <c r="L496" s="8"/>
      <c r="M496" s="8"/>
      <c r="N496" s="8"/>
      <c r="O496" s="4" t="s">
        <v>1405</v>
      </c>
      <c r="P496" s="66" t="s">
        <v>1469</v>
      </c>
      <c r="Q496" s="7">
        <v>44370</v>
      </c>
      <c r="R496" s="8">
        <v>184.99</v>
      </c>
      <c r="S496" s="48"/>
    </row>
    <row r="497" spans="1:19" s="49" customFormat="1" ht="25.5" x14ac:dyDescent="0.25">
      <c r="A497" s="4" t="s">
        <v>1626</v>
      </c>
      <c r="B497" s="3" t="s">
        <v>1323</v>
      </c>
      <c r="C497" s="4" t="s">
        <v>3214</v>
      </c>
      <c r="D497" s="5" t="s">
        <v>1471</v>
      </c>
      <c r="E497" s="5" t="s">
        <v>4463</v>
      </c>
      <c r="F497" s="6" t="s">
        <v>21</v>
      </c>
      <c r="G497" s="4" t="s">
        <v>204</v>
      </c>
      <c r="H497" s="4" t="s">
        <v>1468</v>
      </c>
      <c r="I497" s="4">
        <v>17162</v>
      </c>
      <c r="J497" s="4"/>
      <c r="K497" s="7"/>
      <c r="L497" s="8"/>
      <c r="M497" s="8"/>
      <c r="N497" s="8"/>
      <c r="O497" s="4" t="s">
        <v>1405</v>
      </c>
      <c r="P497" s="66" t="s">
        <v>1469</v>
      </c>
      <c r="Q497" s="7">
        <v>44370</v>
      </c>
      <c r="R497" s="8">
        <v>184.99</v>
      </c>
      <c r="S497" s="48"/>
    </row>
    <row r="498" spans="1:19" s="49" customFormat="1" ht="25.5" x14ac:dyDescent="0.25">
      <c r="A498" s="4" t="s">
        <v>1627</v>
      </c>
      <c r="B498" s="3" t="s">
        <v>1323</v>
      </c>
      <c r="C498" s="4" t="s">
        <v>3214</v>
      </c>
      <c r="D498" s="5" t="s">
        <v>1472</v>
      </c>
      <c r="E498" s="5" t="s">
        <v>4464</v>
      </c>
      <c r="F498" s="6" t="s">
        <v>21</v>
      </c>
      <c r="G498" s="4" t="s">
        <v>204</v>
      </c>
      <c r="H498" s="4" t="s">
        <v>1468</v>
      </c>
      <c r="I498" s="4">
        <v>18646</v>
      </c>
      <c r="J498" s="4"/>
      <c r="K498" s="7"/>
      <c r="L498" s="8"/>
      <c r="M498" s="8"/>
      <c r="N498" s="8"/>
      <c r="O498" s="4" t="s">
        <v>1405</v>
      </c>
      <c r="P498" s="66" t="s">
        <v>1469</v>
      </c>
      <c r="Q498" s="7">
        <v>44370</v>
      </c>
      <c r="R498" s="8">
        <v>274.99</v>
      </c>
      <c r="S498" s="48"/>
    </row>
    <row r="499" spans="1:19" s="49" customFormat="1" ht="25.5" x14ac:dyDescent="0.25">
      <c r="A499" s="4" t="s">
        <v>1628</v>
      </c>
      <c r="B499" s="3" t="s">
        <v>1323</v>
      </c>
      <c r="C499" s="4" t="s">
        <v>3214</v>
      </c>
      <c r="D499" s="5" t="s">
        <v>1472</v>
      </c>
      <c r="E499" s="5" t="s">
        <v>4464</v>
      </c>
      <c r="F499" s="6" t="s">
        <v>21</v>
      </c>
      <c r="G499" s="4" t="s">
        <v>204</v>
      </c>
      <c r="H499" s="4" t="s">
        <v>1468</v>
      </c>
      <c r="I499" s="4">
        <v>18646</v>
      </c>
      <c r="J499" s="4"/>
      <c r="K499" s="7"/>
      <c r="L499" s="8"/>
      <c r="M499" s="8"/>
      <c r="N499" s="8"/>
      <c r="O499" s="4" t="s">
        <v>1405</v>
      </c>
      <c r="P499" s="66" t="s">
        <v>1469</v>
      </c>
      <c r="Q499" s="7">
        <v>44370</v>
      </c>
      <c r="R499" s="8">
        <v>274.99</v>
      </c>
      <c r="S499" s="48"/>
    </row>
    <row r="500" spans="1:19" s="49" customFormat="1" ht="25.5" x14ac:dyDescent="0.25">
      <c r="A500" s="4" t="s">
        <v>1629</v>
      </c>
      <c r="B500" s="3" t="s">
        <v>1323</v>
      </c>
      <c r="C500" s="4" t="s">
        <v>3214</v>
      </c>
      <c r="D500" s="5" t="s">
        <v>1472</v>
      </c>
      <c r="E500" s="5" t="s">
        <v>4464</v>
      </c>
      <c r="F500" s="6" t="s">
        <v>21</v>
      </c>
      <c r="G500" s="4" t="s">
        <v>204</v>
      </c>
      <c r="H500" s="4" t="s">
        <v>1468</v>
      </c>
      <c r="I500" s="4">
        <v>18646</v>
      </c>
      <c r="J500" s="4"/>
      <c r="K500" s="7"/>
      <c r="L500" s="8"/>
      <c r="M500" s="8"/>
      <c r="N500" s="8"/>
      <c r="O500" s="4" t="s">
        <v>1405</v>
      </c>
      <c r="P500" s="66" t="s">
        <v>1469</v>
      </c>
      <c r="Q500" s="7">
        <v>44370</v>
      </c>
      <c r="R500" s="8">
        <v>274.99</v>
      </c>
      <c r="S500" s="48"/>
    </row>
    <row r="501" spans="1:19" s="49" customFormat="1" ht="25.5" x14ac:dyDescent="0.25">
      <c r="A501" s="4" t="s">
        <v>1630</v>
      </c>
      <c r="B501" s="3" t="s">
        <v>1323</v>
      </c>
      <c r="C501" s="4" t="s">
        <v>3214</v>
      </c>
      <c r="D501" s="5" t="s">
        <v>1472</v>
      </c>
      <c r="E501" s="5" t="s">
        <v>4464</v>
      </c>
      <c r="F501" s="6" t="s">
        <v>21</v>
      </c>
      <c r="G501" s="4" t="s">
        <v>204</v>
      </c>
      <c r="H501" s="4" t="s">
        <v>1468</v>
      </c>
      <c r="I501" s="4">
        <v>18646</v>
      </c>
      <c r="J501" s="4"/>
      <c r="K501" s="7"/>
      <c r="L501" s="8"/>
      <c r="M501" s="8"/>
      <c r="N501" s="8"/>
      <c r="O501" s="4" t="s">
        <v>1405</v>
      </c>
      <c r="P501" s="66" t="s">
        <v>1469</v>
      </c>
      <c r="Q501" s="7">
        <v>44370</v>
      </c>
      <c r="R501" s="8">
        <v>274.99</v>
      </c>
      <c r="S501" s="48"/>
    </row>
    <row r="502" spans="1:19" s="49" customFormat="1" ht="25.5" x14ac:dyDescent="0.25">
      <c r="A502" s="4" t="s">
        <v>1631</v>
      </c>
      <c r="B502" s="3" t="s">
        <v>1323</v>
      </c>
      <c r="C502" s="4" t="s">
        <v>3214</v>
      </c>
      <c r="D502" s="5" t="s">
        <v>1473</v>
      </c>
      <c r="E502" s="5" t="s">
        <v>4465</v>
      </c>
      <c r="F502" s="6" t="s">
        <v>21</v>
      </c>
      <c r="G502" s="4" t="s">
        <v>204</v>
      </c>
      <c r="H502" s="4" t="s">
        <v>1468</v>
      </c>
      <c r="I502" s="4">
        <v>10762</v>
      </c>
      <c r="J502" s="4"/>
      <c r="K502" s="7"/>
      <c r="L502" s="8"/>
      <c r="M502" s="8"/>
      <c r="N502" s="8"/>
      <c r="O502" s="4" t="s">
        <v>1405</v>
      </c>
      <c r="P502" s="66" t="s">
        <v>1469</v>
      </c>
      <c r="Q502" s="7">
        <v>44370</v>
      </c>
      <c r="R502" s="8">
        <v>524.99</v>
      </c>
      <c r="S502" s="48"/>
    </row>
    <row r="503" spans="1:19" s="49" customFormat="1" ht="25.5" x14ac:dyDescent="0.25">
      <c r="A503" s="4" t="s">
        <v>1632</v>
      </c>
      <c r="B503" s="3" t="s">
        <v>1323</v>
      </c>
      <c r="C503" s="4" t="s">
        <v>3214</v>
      </c>
      <c r="D503" s="5" t="s">
        <v>1473</v>
      </c>
      <c r="E503" s="5" t="s">
        <v>4465</v>
      </c>
      <c r="F503" s="6" t="s">
        <v>21</v>
      </c>
      <c r="G503" s="4" t="s">
        <v>204</v>
      </c>
      <c r="H503" s="4" t="s">
        <v>1468</v>
      </c>
      <c r="I503" s="4">
        <v>10762</v>
      </c>
      <c r="J503" s="4"/>
      <c r="K503" s="7"/>
      <c r="L503" s="8"/>
      <c r="M503" s="8"/>
      <c r="N503" s="8"/>
      <c r="O503" s="4" t="s">
        <v>1405</v>
      </c>
      <c r="P503" s="66" t="s">
        <v>1469</v>
      </c>
      <c r="Q503" s="7">
        <v>44370</v>
      </c>
      <c r="R503" s="8">
        <v>524.99</v>
      </c>
      <c r="S503" s="48"/>
    </row>
    <row r="504" spans="1:19" s="49" customFormat="1" ht="25.5" x14ac:dyDescent="0.25">
      <c r="A504" s="4" t="s">
        <v>1633</v>
      </c>
      <c r="B504" s="3" t="s">
        <v>1323</v>
      </c>
      <c r="C504" s="4" t="s">
        <v>3214</v>
      </c>
      <c r="D504" s="5" t="s">
        <v>1474</v>
      </c>
      <c r="E504" s="5" t="s">
        <v>2783</v>
      </c>
      <c r="F504" s="6" t="s">
        <v>21</v>
      </c>
      <c r="G504" s="4" t="s">
        <v>204</v>
      </c>
      <c r="H504" s="4" t="s">
        <v>1468</v>
      </c>
      <c r="I504" s="4">
        <v>11753</v>
      </c>
      <c r="J504" s="4"/>
      <c r="K504" s="7"/>
      <c r="L504" s="8"/>
      <c r="M504" s="8"/>
      <c r="N504" s="8"/>
      <c r="O504" s="4" t="s">
        <v>1405</v>
      </c>
      <c r="P504" s="66" t="s">
        <v>1469</v>
      </c>
      <c r="Q504" s="7">
        <v>44370</v>
      </c>
      <c r="R504" s="8">
        <v>1289.99</v>
      </c>
      <c r="S504" s="48"/>
    </row>
    <row r="505" spans="1:19" s="49" customFormat="1" ht="25.5" x14ac:dyDescent="0.25">
      <c r="A505" s="4" t="s">
        <v>1634</v>
      </c>
      <c r="B505" s="3" t="s">
        <v>1323</v>
      </c>
      <c r="C505" s="4" t="s">
        <v>3214</v>
      </c>
      <c r="D505" s="5" t="s">
        <v>1474</v>
      </c>
      <c r="E505" s="5" t="s">
        <v>2783</v>
      </c>
      <c r="F505" s="6" t="s">
        <v>21</v>
      </c>
      <c r="G505" s="4" t="s">
        <v>204</v>
      </c>
      <c r="H505" s="4" t="s">
        <v>1468</v>
      </c>
      <c r="I505" s="4">
        <v>11753</v>
      </c>
      <c r="J505" s="4"/>
      <c r="K505" s="7"/>
      <c r="L505" s="8"/>
      <c r="M505" s="8"/>
      <c r="N505" s="8"/>
      <c r="O505" s="4" t="s">
        <v>1405</v>
      </c>
      <c r="P505" s="66" t="s">
        <v>1469</v>
      </c>
      <c r="Q505" s="7">
        <v>44370</v>
      </c>
      <c r="R505" s="8">
        <v>1289.99</v>
      </c>
      <c r="S505" s="48"/>
    </row>
    <row r="506" spans="1:19" s="49" customFormat="1" ht="25.5" x14ac:dyDescent="0.25">
      <c r="A506" s="4" t="s">
        <v>1635</v>
      </c>
      <c r="B506" s="3" t="s">
        <v>1323</v>
      </c>
      <c r="C506" s="4" t="s">
        <v>3214</v>
      </c>
      <c r="D506" s="5" t="s">
        <v>1474</v>
      </c>
      <c r="E506" s="5" t="s">
        <v>2783</v>
      </c>
      <c r="F506" s="6" t="s">
        <v>21</v>
      </c>
      <c r="G506" s="4" t="s">
        <v>204</v>
      </c>
      <c r="H506" s="4" t="s">
        <v>1468</v>
      </c>
      <c r="I506" s="4">
        <v>11753</v>
      </c>
      <c r="J506" s="4"/>
      <c r="K506" s="7"/>
      <c r="L506" s="8"/>
      <c r="M506" s="8"/>
      <c r="N506" s="8"/>
      <c r="O506" s="4" t="s">
        <v>1405</v>
      </c>
      <c r="P506" s="66" t="s">
        <v>1469</v>
      </c>
      <c r="Q506" s="7">
        <v>44370</v>
      </c>
      <c r="R506" s="8">
        <v>1289.99</v>
      </c>
      <c r="S506" s="48"/>
    </row>
    <row r="507" spans="1:19" s="49" customFormat="1" ht="25.5" x14ac:dyDescent="0.25">
      <c r="A507" s="4" t="s">
        <v>1636</v>
      </c>
      <c r="B507" s="3" t="s">
        <v>1323</v>
      </c>
      <c r="C507" s="4" t="s">
        <v>3214</v>
      </c>
      <c r="D507" s="5" t="s">
        <v>1475</v>
      </c>
      <c r="E507" s="5" t="s">
        <v>4466</v>
      </c>
      <c r="F507" s="6" t="s">
        <v>21</v>
      </c>
      <c r="G507" s="4" t="s">
        <v>204</v>
      </c>
      <c r="H507" s="4" t="s">
        <v>1468</v>
      </c>
      <c r="I507" s="4">
        <v>15889</v>
      </c>
      <c r="J507" s="4"/>
      <c r="K507" s="7"/>
      <c r="L507" s="8"/>
      <c r="M507" s="8"/>
      <c r="N507" s="8"/>
      <c r="O507" s="4" t="s">
        <v>1405</v>
      </c>
      <c r="P507" s="66" t="s">
        <v>1469</v>
      </c>
      <c r="Q507" s="7">
        <v>44370</v>
      </c>
      <c r="R507" s="8">
        <v>61.99</v>
      </c>
      <c r="S507" s="48"/>
    </row>
    <row r="508" spans="1:19" s="49" customFormat="1" ht="25.5" x14ac:dyDescent="0.25">
      <c r="A508" s="4" t="s">
        <v>1637</v>
      </c>
      <c r="B508" s="3" t="s">
        <v>1323</v>
      </c>
      <c r="C508" s="4" t="s">
        <v>3214</v>
      </c>
      <c r="D508" s="5" t="s">
        <v>1475</v>
      </c>
      <c r="E508" s="5" t="s">
        <v>4466</v>
      </c>
      <c r="F508" s="6" t="s">
        <v>21</v>
      </c>
      <c r="G508" s="4" t="s">
        <v>204</v>
      </c>
      <c r="H508" s="4" t="s">
        <v>1468</v>
      </c>
      <c r="I508" s="4">
        <v>15889</v>
      </c>
      <c r="J508" s="4"/>
      <c r="K508" s="7"/>
      <c r="L508" s="8"/>
      <c r="M508" s="8"/>
      <c r="N508" s="8"/>
      <c r="O508" s="4" t="s">
        <v>1405</v>
      </c>
      <c r="P508" s="66" t="s">
        <v>1469</v>
      </c>
      <c r="Q508" s="7">
        <v>44370</v>
      </c>
      <c r="R508" s="8">
        <v>61.99</v>
      </c>
      <c r="S508" s="48"/>
    </row>
    <row r="509" spans="1:19" s="49" customFormat="1" ht="25.5" x14ac:dyDescent="0.25">
      <c r="A509" s="4" t="s">
        <v>1638</v>
      </c>
      <c r="B509" s="3" t="s">
        <v>1323</v>
      </c>
      <c r="C509" s="4" t="s">
        <v>3214</v>
      </c>
      <c r="D509" s="5" t="s">
        <v>1476</v>
      </c>
      <c r="E509" s="5" t="s">
        <v>4466</v>
      </c>
      <c r="F509" s="6" t="s">
        <v>21</v>
      </c>
      <c r="G509" s="4" t="s">
        <v>204</v>
      </c>
      <c r="H509" s="4" t="s">
        <v>1468</v>
      </c>
      <c r="I509" s="4">
        <v>15886</v>
      </c>
      <c r="J509" s="4"/>
      <c r="K509" s="7"/>
      <c r="L509" s="8"/>
      <c r="M509" s="8"/>
      <c r="N509" s="8"/>
      <c r="O509" s="4" t="s">
        <v>1405</v>
      </c>
      <c r="P509" s="66" t="s">
        <v>1469</v>
      </c>
      <c r="Q509" s="7">
        <v>44370</v>
      </c>
      <c r="R509" s="8">
        <v>56.99</v>
      </c>
      <c r="S509" s="48"/>
    </row>
    <row r="510" spans="1:19" s="49" customFormat="1" ht="25.5" x14ac:dyDescent="0.25">
      <c r="A510" s="4" t="s">
        <v>1639</v>
      </c>
      <c r="B510" s="3" t="s">
        <v>1323</v>
      </c>
      <c r="C510" s="4" t="s">
        <v>3214</v>
      </c>
      <c r="D510" s="5" t="s">
        <v>1476</v>
      </c>
      <c r="E510" s="5" t="s">
        <v>4466</v>
      </c>
      <c r="F510" s="6" t="s">
        <v>21</v>
      </c>
      <c r="G510" s="4" t="s">
        <v>204</v>
      </c>
      <c r="H510" s="4" t="s">
        <v>1468</v>
      </c>
      <c r="I510" s="4">
        <v>15886</v>
      </c>
      <c r="J510" s="4"/>
      <c r="K510" s="7"/>
      <c r="L510" s="8"/>
      <c r="M510" s="8"/>
      <c r="N510" s="8"/>
      <c r="O510" s="4" t="s">
        <v>1405</v>
      </c>
      <c r="P510" s="66" t="s">
        <v>1469</v>
      </c>
      <c r="Q510" s="7">
        <v>44370</v>
      </c>
      <c r="R510" s="8">
        <v>56.99</v>
      </c>
      <c r="S510" s="48"/>
    </row>
    <row r="511" spans="1:19" s="49" customFormat="1" ht="25.5" x14ac:dyDescent="0.25">
      <c r="A511" s="4" t="s">
        <v>1640</v>
      </c>
      <c r="B511" s="3" t="s">
        <v>1323</v>
      </c>
      <c r="C511" s="4" t="s">
        <v>3214</v>
      </c>
      <c r="D511" s="5" t="s">
        <v>1477</v>
      </c>
      <c r="E511" s="5" t="s">
        <v>4445</v>
      </c>
      <c r="F511" s="6" t="s">
        <v>21</v>
      </c>
      <c r="G511" s="4" t="s">
        <v>557</v>
      </c>
      <c r="H511" s="4" t="s">
        <v>557</v>
      </c>
      <c r="I511" s="4" t="s">
        <v>557</v>
      </c>
      <c r="J511" s="4"/>
      <c r="K511" s="7"/>
      <c r="L511" s="8"/>
      <c r="M511" s="8"/>
      <c r="N511" s="8"/>
      <c r="O511" s="4" t="s">
        <v>1405</v>
      </c>
      <c r="P511" s="66" t="s">
        <v>1478</v>
      </c>
      <c r="Q511" s="7">
        <v>44315</v>
      </c>
      <c r="R511" s="8">
        <v>406</v>
      </c>
      <c r="S511" s="48"/>
    </row>
    <row r="512" spans="1:19" s="49" customFormat="1" ht="25.5" x14ac:dyDescent="0.25">
      <c r="A512" s="4" t="s">
        <v>1641</v>
      </c>
      <c r="B512" s="3" t="s">
        <v>1323</v>
      </c>
      <c r="C512" s="4" t="s">
        <v>3214</v>
      </c>
      <c r="D512" s="5" t="s">
        <v>1479</v>
      </c>
      <c r="E512" s="5" t="s">
        <v>4564</v>
      </c>
      <c r="F512" s="6" t="s">
        <v>21</v>
      </c>
      <c r="G512" s="4" t="s">
        <v>557</v>
      </c>
      <c r="H512" s="4" t="s">
        <v>557</v>
      </c>
      <c r="I512" s="4" t="s">
        <v>557</v>
      </c>
      <c r="J512" s="4"/>
      <c r="K512" s="7"/>
      <c r="L512" s="8"/>
      <c r="M512" s="8"/>
      <c r="N512" s="8"/>
      <c r="O512" s="4" t="s">
        <v>1405</v>
      </c>
      <c r="P512" s="66" t="s">
        <v>1478</v>
      </c>
      <c r="Q512" s="7">
        <v>44315</v>
      </c>
      <c r="R512" s="8">
        <v>406</v>
      </c>
      <c r="S512" s="48"/>
    </row>
    <row r="513" spans="1:19" s="49" customFormat="1" ht="25.5" x14ac:dyDescent="0.25">
      <c r="A513" s="4" t="s">
        <v>1642</v>
      </c>
      <c r="B513" s="3" t="s">
        <v>1323</v>
      </c>
      <c r="C513" s="4" t="s">
        <v>3214</v>
      </c>
      <c r="D513" s="5" t="s">
        <v>1480</v>
      </c>
      <c r="E513" s="5" t="s">
        <v>4519</v>
      </c>
      <c r="F513" s="6" t="s">
        <v>21</v>
      </c>
      <c r="G513" s="4" t="s">
        <v>557</v>
      </c>
      <c r="H513" s="4" t="s">
        <v>557</v>
      </c>
      <c r="I513" s="4" t="s">
        <v>557</v>
      </c>
      <c r="J513" s="4"/>
      <c r="K513" s="7"/>
      <c r="L513" s="8"/>
      <c r="M513" s="8"/>
      <c r="N513" s="8"/>
      <c r="O513" s="4" t="s">
        <v>1405</v>
      </c>
      <c r="P513" s="66" t="s">
        <v>1478</v>
      </c>
      <c r="Q513" s="7">
        <v>44315</v>
      </c>
      <c r="R513" s="8">
        <v>356.12</v>
      </c>
      <c r="S513" s="48"/>
    </row>
    <row r="514" spans="1:19" s="49" customFormat="1" ht="25.5" x14ac:dyDescent="0.25">
      <c r="A514" s="4" t="s">
        <v>1643</v>
      </c>
      <c r="B514" s="3" t="s">
        <v>1323</v>
      </c>
      <c r="C514" s="4" t="s">
        <v>3214</v>
      </c>
      <c r="D514" s="5" t="s">
        <v>1481</v>
      </c>
      <c r="E514" s="5" t="s">
        <v>4520</v>
      </c>
      <c r="F514" s="6" t="s">
        <v>21</v>
      </c>
      <c r="G514" s="4" t="s">
        <v>557</v>
      </c>
      <c r="H514" s="4" t="s">
        <v>557</v>
      </c>
      <c r="I514" s="4" t="s">
        <v>557</v>
      </c>
      <c r="J514" s="4"/>
      <c r="K514" s="7"/>
      <c r="L514" s="8"/>
      <c r="M514" s="8"/>
      <c r="N514" s="8"/>
      <c r="O514" s="4" t="s">
        <v>1405</v>
      </c>
      <c r="P514" s="66" t="s">
        <v>1478</v>
      </c>
      <c r="Q514" s="7">
        <v>44315</v>
      </c>
      <c r="R514" s="8">
        <v>288.83999999999997</v>
      </c>
      <c r="S514" s="48"/>
    </row>
    <row r="515" spans="1:19" s="49" customFormat="1" ht="25.5" x14ac:dyDescent="0.25">
      <c r="A515" s="4" t="s">
        <v>1644</v>
      </c>
      <c r="B515" s="3" t="s">
        <v>1323</v>
      </c>
      <c r="C515" s="4" t="s">
        <v>3214</v>
      </c>
      <c r="D515" s="5" t="s">
        <v>1482</v>
      </c>
      <c r="E515" s="5" t="s">
        <v>4521</v>
      </c>
      <c r="F515" s="6" t="s">
        <v>21</v>
      </c>
      <c r="G515" s="4" t="s">
        <v>557</v>
      </c>
      <c r="H515" s="4" t="s">
        <v>557</v>
      </c>
      <c r="I515" s="4" t="s">
        <v>557</v>
      </c>
      <c r="J515" s="4"/>
      <c r="K515" s="7"/>
      <c r="L515" s="8"/>
      <c r="M515" s="8"/>
      <c r="N515" s="8"/>
      <c r="O515" s="4" t="s">
        <v>1405</v>
      </c>
      <c r="P515" s="66" t="s">
        <v>1478</v>
      </c>
      <c r="Q515" s="7">
        <v>44315</v>
      </c>
      <c r="R515" s="8">
        <v>365.4</v>
      </c>
      <c r="S515" s="48"/>
    </row>
    <row r="516" spans="1:19" s="49" customFormat="1" ht="25.5" x14ac:dyDescent="0.25">
      <c r="A516" s="4" t="s">
        <v>1645</v>
      </c>
      <c r="B516" s="3" t="s">
        <v>1323</v>
      </c>
      <c r="C516" s="4" t="s">
        <v>3214</v>
      </c>
      <c r="D516" s="5" t="s">
        <v>1483</v>
      </c>
      <c r="E516" s="5" t="s">
        <v>4522</v>
      </c>
      <c r="F516" s="6" t="s">
        <v>21</v>
      </c>
      <c r="G516" s="4" t="s">
        <v>557</v>
      </c>
      <c r="H516" s="4" t="s">
        <v>557</v>
      </c>
      <c r="I516" s="4" t="s">
        <v>557</v>
      </c>
      <c r="J516" s="4"/>
      <c r="K516" s="7"/>
      <c r="L516" s="8"/>
      <c r="M516" s="8"/>
      <c r="N516" s="8"/>
      <c r="O516" s="4" t="s">
        <v>1405</v>
      </c>
      <c r="P516" s="66" t="s">
        <v>1478</v>
      </c>
      <c r="Q516" s="7">
        <v>44315</v>
      </c>
      <c r="R516" s="8">
        <v>140.36000000000001</v>
      </c>
      <c r="S516" s="48"/>
    </row>
    <row r="517" spans="1:19" s="49" customFormat="1" ht="25.5" x14ac:dyDescent="0.25">
      <c r="A517" s="4" t="s">
        <v>1646</v>
      </c>
      <c r="B517" s="3" t="s">
        <v>1323</v>
      </c>
      <c r="C517" s="4" t="s">
        <v>3214</v>
      </c>
      <c r="D517" s="5" t="s">
        <v>1484</v>
      </c>
      <c r="E517" s="5" t="s">
        <v>4523</v>
      </c>
      <c r="F517" s="6" t="s">
        <v>21</v>
      </c>
      <c r="G517" s="4" t="s">
        <v>557</v>
      </c>
      <c r="H517" s="4" t="s">
        <v>557</v>
      </c>
      <c r="I517" s="4" t="s">
        <v>557</v>
      </c>
      <c r="J517" s="4"/>
      <c r="K517" s="7"/>
      <c r="L517" s="8"/>
      <c r="M517" s="8"/>
      <c r="N517" s="8"/>
      <c r="O517" s="4" t="s">
        <v>1405</v>
      </c>
      <c r="P517" s="66" t="s">
        <v>1478</v>
      </c>
      <c r="Q517" s="7">
        <v>44315</v>
      </c>
      <c r="R517" s="8">
        <v>128.76</v>
      </c>
      <c r="S517" s="48"/>
    </row>
    <row r="518" spans="1:19" s="49" customFormat="1" ht="25.5" x14ac:dyDescent="0.25">
      <c r="A518" s="4" t="s">
        <v>1647</v>
      </c>
      <c r="B518" s="3" t="s">
        <v>1323</v>
      </c>
      <c r="C518" s="4" t="s">
        <v>3214</v>
      </c>
      <c r="D518" s="5" t="s">
        <v>1485</v>
      </c>
      <c r="E518" s="5" t="s">
        <v>4523</v>
      </c>
      <c r="F518" s="6" t="s">
        <v>21</v>
      </c>
      <c r="G518" s="4" t="s">
        <v>557</v>
      </c>
      <c r="H518" s="4" t="s">
        <v>557</v>
      </c>
      <c r="I518" s="4" t="s">
        <v>557</v>
      </c>
      <c r="J518" s="4"/>
      <c r="K518" s="7"/>
      <c r="L518" s="8"/>
      <c r="M518" s="8"/>
      <c r="N518" s="8"/>
      <c r="O518" s="4" t="s">
        <v>1405</v>
      </c>
      <c r="P518" s="66" t="s">
        <v>1478</v>
      </c>
      <c r="Q518" s="7">
        <v>44315</v>
      </c>
      <c r="R518" s="8">
        <v>139.19999999999999</v>
      </c>
      <c r="S518" s="48"/>
    </row>
    <row r="519" spans="1:19" s="49" customFormat="1" ht="25.5" x14ac:dyDescent="0.25">
      <c r="A519" s="4" t="s">
        <v>1648</v>
      </c>
      <c r="B519" s="3" t="s">
        <v>1323</v>
      </c>
      <c r="C519" s="4" t="s">
        <v>3214</v>
      </c>
      <c r="D519" s="5" t="s">
        <v>1486</v>
      </c>
      <c r="E519" s="5" t="s">
        <v>4582</v>
      </c>
      <c r="F519" s="6" t="s">
        <v>21</v>
      </c>
      <c r="G519" s="4" t="s">
        <v>557</v>
      </c>
      <c r="H519" s="4" t="s">
        <v>557</v>
      </c>
      <c r="I519" s="4" t="s">
        <v>557</v>
      </c>
      <c r="J519" s="4"/>
      <c r="K519" s="7"/>
      <c r="L519" s="8"/>
      <c r="M519" s="8"/>
      <c r="N519" s="8"/>
      <c r="O519" s="4" t="s">
        <v>1405</v>
      </c>
      <c r="P519" s="66" t="s">
        <v>1478</v>
      </c>
      <c r="Q519" s="7">
        <v>44315</v>
      </c>
      <c r="R519" s="8">
        <v>204.48</v>
      </c>
      <c r="S519" s="48"/>
    </row>
    <row r="520" spans="1:19" s="49" customFormat="1" ht="25.5" x14ac:dyDescent="0.25">
      <c r="A520" s="4" t="s">
        <v>1649</v>
      </c>
      <c r="B520" s="3" t="s">
        <v>1323</v>
      </c>
      <c r="C520" s="4" t="s">
        <v>3214</v>
      </c>
      <c r="D520" s="5" t="s">
        <v>1487</v>
      </c>
      <c r="E520" s="5" t="s">
        <v>4524</v>
      </c>
      <c r="F520" s="6" t="s">
        <v>21</v>
      </c>
      <c r="G520" s="4" t="s">
        <v>557</v>
      </c>
      <c r="H520" s="4" t="s">
        <v>557</v>
      </c>
      <c r="I520" s="4" t="s">
        <v>557</v>
      </c>
      <c r="J520" s="4"/>
      <c r="K520" s="7"/>
      <c r="L520" s="8"/>
      <c r="M520" s="8"/>
      <c r="N520" s="8"/>
      <c r="O520" s="4" t="s">
        <v>1405</v>
      </c>
      <c r="P520" s="66" t="s">
        <v>1478</v>
      </c>
      <c r="Q520" s="7">
        <v>44315</v>
      </c>
      <c r="R520" s="8">
        <v>1537</v>
      </c>
      <c r="S520" s="48"/>
    </row>
    <row r="521" spans="1:19" s="49" customFormat="1" ht="25.5" x14ac:dyDescent="0.25">
      <c r="A521" s="4" t="s">
        <v>1650</v>
      </c>
      <c r="B521" s="3" t="s">
        <v>1323</v>
      </c>
      <c r="C521" s="4" t="s">
        <v>3214</v>
      </c>
      <c r="D521" s="5" t="s">
        <v>1488</v>
      </c>
      <c r="E521" s="5" t="s">
        <v>1488</v>
      </c>
      <c r="F521" s="6" t="s">
        <v>21</v>
      </c>
      <c r="G521" s="4" t="s">
        <v>557</v>
      </c>
      <c r="H521" s="4" t="s">
        <v>557</v>
      </c>
      <c r="I521" s="4" t="s">
        <v>557</v>
      </c>
      <c r="J521" s="4"/>
      <c r="K521" s="7"/>
      <c r="L521" s="8"/>
      <c r="M521" s="8"/>
      <c r="N521" s="8"/>
      <c r="O521" s="4" t="s">
        <v>1405</v>
      </c>
      <c r="P521" s="66" t="s">
        <v>1478</v>
      </c>
      <c r="Q521" s="7">
        <v>44315</v>
      </c>
      <c r="R521" s="8">
        <v>1118.24</v>
      </c>
      <c r="S521" s="48"/>
    </row>
    <row r="522" spans="1:19" s="49" customFormat="1" ht="25.5" x14ac:dyDescent="0.25">
      <c r="A522" s="4" t="s">
        <v>1651</v>
      </c>
      <c r="B522" s="3" t="s">
        <v>1323</v>
      </c>
      <c r="C522" s="4" t="s">
        <v>3214</v>
      </c>
      <c r="D522" s="5" t="s">
        <v>1489</v>
      </c>
      <c r="E522" s="5" t="s">
        <v>4446</v>
      </c>
      <c r="F522" s="6" t="s">
        <v>21</v>
      </c>
      <c r="G522" s="4" t="s">
        <v>557</v>
      </c>
      <c r="H522" s="4" t="s">
        <v>557</v>
      </c>
      <c r="I522" s="4" t="s">
        <v>557</v>
      </c>
      <c r="J522" s="4"/>
      <c r="K522" s="7"/>
      <c r="L522" s="8"/>
      <c r="M522" s="8"/>
      <c r="N522" s="8"/>
      <c r="O522" s="4" t="s">
        <v>1405</v>
      </c>
      <c r="P522" s="66" t="s">
        <v>1478</v>
      </c>
      <c r="Q522" s="7">
        <v>44315</v>
      </c>
      <c r="R522" s="8">
        <v>88.16</v>
      </c>
      <c r="S522" s="48"/>
    </row>
    <row r="523" spans="1:19" s="49" customFormat="1" ht="25.5" x14ac:dyDescent="0.25">
      <c r="A523" s="4" t="s">
        <v>1652</v>
      </c>
      <c r="B523" s="3" t="s">
        <v>1323</v>
      </c>
      <c r="C523" s="4" t="s">
        <v>3214</v>
      </c>
      <c r="D523" s="5" t="s">
        <v>1489</v>
      </c>
      <c r="E523" s="5" t="s">
        <v>4446</v>
      </c>
      <c r="F523" s="6" t="s">
        <v>21</v>
      </c>
      <c r="G523" s="4" t="s">
        <v>557</v>
      </c>
      <c r="H523" s="4" t="s">
        <v>557</v>
      </c>
      <c r="I523" s="4" t="s">
        <v>557</v>
      </c>
      <c r="J523" s="4"/>
      <c r="K523" s="7"/>
      <c r="L523" s="8"/>
      <c r="M523" s="8"/>
      <c r="N523" s="8"/>
      <c r="O523" s="4" t="s">
        <v>1405</v>
      </c>
      <c r="P523" s="66" t="s">
        <v>1478</v>
      </c>
      <c r="Q523" s="7">
        <v>44315</v>
      </c>
      <c r="R523" s="8">
        <v>88.16</v>
      </c>
      <c r="S523" s="48"/>
    </row>
    <row r="524" spans="1:19" s="49" customFormat="1" ht="25.5" x14ac:dyDescent="0.25">
      <c r="A524" s="4" t="s">
        <v>1653</v>
      </c>
      <c r="B524" s="3" t="s">
        <v>1323</v>
      </c>
      <c r="C524" s="4" t="s">
        <v>3214</v>
      </c>
      <c r="D524" s="5" t="s">
        <v>1489</v>
      </c>
      <c r="E524" s="5" t="s">
        <v>4446</v>
      </c>
      <c r="F524" s="6" t="s">
        <v>21</v>
      </c>
      <c r="G524" s="4" t="s">
        <v>557</v>
      </c>
      <c r="H524" s="4" t="s">
        <v>557</v>
      </c>
      <c r="I524" s="4" t="s">
        <v>557</v>
      </c>
      <c r="J524" s="4"/>
      <c r="K524" s="7"/>
      <c r="L524" s="8"/>
      <c r="M524" s="8"/>
      <c r="N524" s="8"/>
      <c r="O524" s="4" t="s">
        <v>1405</v>
      </c>
      <c r="P524" s="66" t="s">
        <v>1478</v>
      </c>
      <c r="Q524" s="7">
        <v>44315</v>
      </c>
      <c r="R524" s="8">
        <v>88.16</v>
      </c>
      <c r="S524" s="48"/>
    </row>
    <row r="525" spans="1:19" s="49" customFormat="1" ht="25.5" x14ac:dyDescent="0.25">
      <c r="A525" s="4" t="s">
        <v>1654</v>
      </c>
      <c r="B525" s="3" t="s">
        <v>1323</v>
      </c>
      <c r="C525" s="4" t="s">
        <v>3214</v>
      </c>
      <c r="D525" s="5" t="s">
        <v>1490</v>
      </c>
      <c r="E525" s="5" t="s">
        <v>4447</v>
      </c>
      <c r="F525" s="6" t="s">
        <v>21</v>
      </c>
      <c r="G525" s="4" t="s">
        <v>557</v>
      </c>
      <c r="H525" s="4" t="s">
        <v>557</v>
      </c>
      <c r="I525" s="4" t="s">
        <v>557</v>
      </c>
      <c r="J525" s="4"/>
      <c r="K525" s="7"/>
      <c r="L525" s="8"/>
      <c r="M525" s="8"/>
      <c r="N525" s="8"/>
      <c r="O525" s="4" t="s">
        <v>1405</v>
      </c>
      <c r="P525" s="66" t="s">
        <v>1478</v>
      </c>
      <c r="Q525" s="7">
        <v>44315</v>
      </c>
      <c r="R525" s="8">
        <v>240.12</v>
      </c>
      <c r="S525" s="48"/>
    </row>
    <row r="526" spans="1:19" s="49" customFormat="1" ht="25.5" x14ac:dyDescent="0.25">
      <c r="A526" s="4" t="s">
        <v>1655</v>
      </c>
      <c r="B526" s="3" t="s">
        <v>1323</v>
      </c>
      <c r="C526" s="4" t="s">
        <v>3214</v>
      </c>
      <c r="D526" s="5" t="s">
        <v>1491</v>
      </c>
      <c r="E526" s="5" t="s">
        <v>1491</v>
      </c>
      <c r="F526" s="6" t="s">
        <v>21</v>
      </c>
      <c r="G526" s="4" t="s">
        <v>557</v>
      </c>
      <c r="H526" s="4" t="s">
        <v>557</v>
      </c>
      <c r="I526" s="4" t="s">
        <v>557</v>
      </c>
      <c r="J526" s="4"/>
      <c r="K526" s="7"/>
      <c r="L526" s="8"/>
      <c r="M526" s="8"/>
      <c r="N526" s="8"/>
      <c r="O526" s="4" t="s">
        <v>1405</v>
      </c>
      <c r="P526" s="66" t="s">
        <v>1478</v>
      </c>
      <c r="Q526" s="7">
        <v>44315</v>
      </c>
      <c r="R526" s="8">
        <v>145</v>
      </c>
      <c r="S526" s="48"/>
    </row>
    <row r="527" spans="1:19" s="49" customFormat="1" ht="25.5" x14ac:dyDescent="0.25">
      <c r="A527" s="4" t="s">
        <v>1656</v>
      </c>
      <c r="B527" s="3" t="s">
        <v>1323</v>
      </c>
      <c r="C527" s="4" t="s">
        <v>3214</v>
      </c>
      <c r="D527" s="5" t="s">
        <v>1492</v>
      </c>
      <c r="E527" s="5" t="s">
        <v>4448</v>
      </c>
      <c r="F527" s="6" t="s">
        <v>21</v>
      </c>
      <c r="G527" s="4" t="s">
        <v>557</v>
      </c>
      <c r="H527" s="4" t="s">
        <v>557</v>
      </c>
      <c r="I527" s="4" t="s">
        <v>557</v>
      </c>
      <c r="J527" s="4"/>
      <c r="K527" s="7"/>
      <c r="L527" s="8"/>
      <c r="M527" s="8"/>
      <c r="N527" s="8"/>
      <c r="O527" s="4" t="s">
        <v>1405</v>
      </c>
      <c r="P527" s="66" t="s">
        <v>1478</v>
      </c>
      <c r="Q527" s="7">
        <v>44315</v>
      </c>
      <c r="R527" s="8">
        <v>1537</v>
      </c>
      <c r="S527" s="48"/>
    </row>
    <row r="528" spans="1:19" s="49" customFormat="1" ht="25.5" x14ac:dyDescent="0.25">
      <c r="A528" s="4" t="s">
        <v>1657</v>
      </c>
      <c r="B528" s="3" t="s">
        <v>1323</v>
      </c>
      <c r="C528" s="4" t="s">
        <v>3214</v>
      </c>
      <c r="D528" s="5" t="s">
        <v>1493</v>
      </c>
      <c r="E528" s="5" t="s">
        <v>4446</v>
      </c>
      <c r="F528" s="6" t="s">
        <v>21</v>
      </c>
      <c r="G528" s="4" t="s">
        <v>557</v>
      </c>
      <c r="H528" s="4" t="s">
        <v>557</v>
      </c>
      <c r="I528" s="4" t="s">
        <v>557</v>
      </c>
      <c r="J528" s="4"/>
      <c r="K528" s="7"/>
      <c r="L528" s="8"/>
      <c r="M528" s="8"/>
      <c r="N528" s="8"/>
      <c r="O528" s="4" t="s">
        <v>1405</v>
      </c>
      <c r="P528" s="66" t="s">
        <v>1478</v>
      </c>
      <c r="Q528" s="7">
        <v>44315</v>
      </c>
      <c r="R528" s="8">
        <v>306.24</v>
      </c>
      <c r="S528" s="48"/>
    </row>
    <row r="529" spans="1:19" s="49" customFormat="1" ht="25.5" x14ac:dyDescent="0.25">
      <c r="A529" s="4" t="s">
        <v>1658</v>
      </c>
      <c r="B529" s="3" t="s">
        <v>1323</v>
      </c>
      <c r="C529" s="4" t="s">
        <v>3214</v>
      </c>
      <c r="D529" s="5" t="s">
        <v>1494</v>
      </c>
      <c r="E529" s="5" t="s">
        <v>1494</v>
      </c>
      <c r="F529" s="6" t="s">
        <v>21</v>
      </c>
      <c r="G529" s="4" t="s">
        <v>557</v>
      </c>
      <c r="H529" s="4" t="s">
        <v>557</v>
      </c>
      <c r="I529" s="4" t="s">
        <v>557</v>
      </c>
      <c r="J529" s="4"/>
      <c r="K529" s="7"/>
      <c r="L529" s="8"/>
      <c r="M529" s="8"/>
      <c r="N529" s="8"/>
      <c r="O529" s="4" t="s">
        <v>1405</v>
      </c>
      <c r="P529" s="66" t="s">
        <v>1495</v>
      </c>
      <c r="Q529" s="7">
        <v>44343</v>
      </c>
      <c r="R529" s="8">
        <v>544.04</v>
      </c>
      <c r="S529" s="48"/>
    </row>
    <row r="530" spans="1:19" s="49" customFormat="1" ht="25.5" x14ac:dyDescent="0.25">
      <c r="A530" s="4" t="s">
        <v>1659</v>
      </c>
      <c r="B530" s="3" t="s">
        <v>1323</v>
      </c>
      <c r="C530" s="4" t="s">
        <v>3214</v>
      </c>
      <c r="D530" s="5" t="s">
        <v>1496</v>
      </c>
      <c r="E530" s="5" t="s">
        <v>1496</v>
      </c>
      <c r="F530" s="6" t="s">
        <v>21</v>
      </c>
      <c r="G530" s="4" t="s">
        <v>557</v>
      </c>
      <c r="H530" s="4" t="s">
        <v>557</v>
      </c>
      <c r="I530" s="4" t="s">
        <v>557</v>
      </c>
      <c r="J530" s="4"/>
      <c r="K530" s="7"/>
      <c r="L530" s="8"/>
      <c r="M530" s="8"/>
      <c r="N530" s="8"/>
      <c r="O530" s="4" t="s">
        <v>1405</v>
      </c>
      <c r="P530" s="66" t="s">
        <v>1495</v>
      </c>
      <c r="Q530" s="7">
        <v>44343</v>
      </c>
      <c r="R530" s="8">
        <v>1044</v>
      </c>
      <c r="S530" s="48"/>
    </row>
    <row r="531" spans="1:19" s="49" customFormat="1" ht="25.5" x14ac:dyDescent="0.25">
      <c r="A531" s="4" t="s">
        <v>1660</v>
      </c>
      <c r="B531" s="3" t="s">
        <v>1323</v>
      </c>
      <c r="C531" s="4" t="s">
        <v>3214</v>
      </c>
      <c r="D531" s="5" t="s">
        <v>1497</v>
      </c>
      <c r="E531" s="5" t="s">
        <v>4426</v>
      </c>
      <c r="F531" s="6" t="s">
        <v>21</v>
      </c>
      <c r="G531" s="4" t="s">
        <v>1498</v>
      </c>
      <c r="H531" s="4" t="s">
        <v>557</v>
      </c>
      <c r="I531" s="4" t="s">
        <v>557</v>
      </c>
      <c r="J531" s="4"/>
      <c r="K531" s="7"/>
      <c r="L531" s="8"/>
      <c r="M531" s="8"/>
      <c r="N531" s="8"/>
      <c r="O531" s="4" t="s">
        <v>1405</v>
      </c>
      <c r="P531" s="66" t="s">
        <v>1495</v>
      </c>
      <c r="Q531" s="7">
        <v>44343</v>
      </c>
      <c r="R531" s="8">
        <v>545.20000000000005</v>
      </c>
      <c r="S531" s="48"/>
    </row>
    <row r="532" spans="1:19" s="49" customFormat="1" ht="25.5" x14ac:dyDescent="0.25">
      <c r="A532" s="4" t="s">
        <v>1661</v>
      </c>
      <c r="B532" s="3" t="s">
        <v>1323</v>
      </c>
      <c r="C532" s="4" t="s">
        <v>3214</v>
      </c>
      <c r="D532" s="5" t="s">
        <v>1499</v>
      </c>
      <c r="E532" s="5" t="s">
        <v>1499</v>
      </c>
      <c r="F532" s="6" t="s">
        <v>21</v>
      </c>
      <c r="G532" s="4" t="s">
        <v>557</v>
      </c>
      <c r="H532" s="4" t="s">
        <v>557</v>
      </c>
      <c r="I532" s="4" t="s">
        <v>557</v>
      </c>
      <c r="J532" s="4"/>
      <c r="K532" s="7"/>
      <c r="L532" s="8"/>
      <c r="M532" s="8"/>
      <c r="N532" s="8"/>
      <c r="O532" s="4" t="s">
        <v>1405</v>
      </c>
      <c r="P532" s="66" t="s">
        <v>1495</v>
      </c>
      <c r="Q532" s="7">
        <v>44343</v>
      </c>
      <c r="R532" s="8">
        <v>150.80000000000001</v>
      </c>
      <c r="S532" s="48"/>
    </row>
    <row r="533" spans="1:19" s="49" customFormat="1" ht="25.5" x14ac:dyDescent="0.25">
      <c r="A533" s="4" t="s">
        <v>1662</v>
      </c>
      <c r="B533" s="3" t="s">
        <v>1323</v>
      </c>
      <c r="C533" s="4" t="s">
        <v>3214</v>
      </c>
      <c r="D533" s="5" t="s">
        <v>1499</v>
      </c>
      <c r="E533" s="5" t="s">
        <v>1499</v>
      </c>
      <c r="F533" s="6" t="s">
        <v>21</v>
      </c>
      <c r="G533" s="4" t="s">
        <v>557</v>
      </c>
      <c r="H533" s="4" t="s">
        <v>557</v>
      </c>
      <c r="I533" s="4" t="s">
        <v>557</v>
      </c>
      <c r="J533" s="4"/>
      <c r="K533" s="7"/>
      <c r="L533" s="8"/>
      <c r="M533" s="8"/>
      <c r="N533" s="8"/>
      <c r="O533" s="4" t="s">
        <v>1405</v>
      </c>
      <c r="P533" s="66" t="s">
        <v>1495</v>
      </c>
      <c r="Q533" s="7">
        <v>44343</v>
      </c>
      <c r="R533" s="8">
        <v>150.80000000000001</v>
      </c>
      <c r="S533" s="48"/>
    </row>
    <row r="534" spans="1:19" s="49" customFormat="1" ht="25.5" x14ac:dyDescent="0.25">
      <c r="A534" s="4" t="s">
        <v>1663</v>
      </c>
      <c r="B534" s="3" t="s">
        <v>1323</v>
      </c>
      <c r="C534" s="4" t="s">
        <v>3214</v>
      </c>
      <c r="D534" s="5" t="s">
        <v>1499</v>
      </c>
      <c r="E534" s="5" t="s">
        <v>1499</v>
      </c>
      <c r="F534" s="6" t="s">
        <v>21</v>
      </c>
      <c r="G534" s="4" t="s">
        <v>557</v>
      </c>
      <c r="H534" s="4" t="s">
        <v>557</v>
      </c>
      <c r="I534" s="4" t="s">
        <v>557</v>
      </c>
      <c r="J534" s="4"/>
      <c r="K534" s="7"/>
      <c r="L534" s="8"/>
      <c r="M534" s="8"/>
      <c r="N534" s="8"/>
      <c r="O534" s="4" t="s">
        <v>1405</v>
      </c>
      <c r="P534" s="66" t="s">
        <v>1495</v>
      </c>
      <c r="Q534" s="7">
        <v>44343</v>
      </c>
      <c r="R534" s="8">
        <v>150.80000000000001</v>
      </c>
      <c r="S534" s="48"/>
    </row>
    <row r="535" spans="1:19" s="49" customFormat="1" ht="25.5" x14ac:dyDescent="0.25">
      <c r="A535" s="4" t="s">
        <v>1664</v>
      </c>
      <c r="B535" s="3" t="s">
        <v>1323</v>
      </c>
      <c r="C535" s="4" t="s">
        <v>3214</v>
      </c>
      <c r="D535" s="5" t="s">
        <v>1500</v>
      </c>
      <c r="E535" s="5" t="s">
        <v>4525</v>
      </c>
      <c r="F535" s="6" t="s">
        <v>21</v>
      </c>
      <c r="G535" s="4" t="s">
        <v>557</v>
      </c>
      <c r="H535" s="4" t="s">
        <v>557</v>
      </c>
      <c r="I535" s="4" t="s">
        <v>557</v>
      </c>
      <c r="J535" s="4"/>
      <c r="K535" s="7"/>
      <c r="L535" s="8"/>
      <c r="M535" s="8"/>
      <c r="N535" s="8"/>
      <c r="O535" s="4" t="s">
        <v>1405</v>
      </c>
      <c r="P535" s="66" t="s">
        <v>1495</v>
      </c>
      <c r="Q535" s="7">
        <v>44343</v>
      </c>
      <c r="R535" s="8">
        <v>458.2</v>
      </c>
      <c r="S535" s="48"/>
    </row>
    <row r="536" spans="1:19" s="49" customFormat="1" ht="38.25" x14ac:dyDescent="0.25">
      <c r="A536" s="200" t="s">
        <v>1665</v>
      </c>
      <c r="B536" s="209" t="s">
        <v>1288</v>
      </c>
      <c r="C536" s="200" t="s">
        <v>3358</v>
      </c>
      <c r="D536" s="210" t="s">
        <v>1501</v>
      </c>
      <c r="E536" s="201" t="s">
        <v>4589</v>
      </c>
      <c r="F536" s="198" t="s">
        <v>21</v>
      </c>
      <c r="G536" s="209" t="s">
        <v>1502</v>
      </c>
      <c r="H536" s="209" t="s">
        <v>1503</v>
      </c>
      <c r="I536" s="212" t="s">
        <v>1504</v>
      </c>
      <c r="J536" s="69" t="s">
        <v>1505</v>
      </c>
      <c r="K536" s="70">
        <v>44347</v>
      </c>
      <c r="L536" s="71"/>
      <c r="M536" s="72">
        <v>3350</v>
      </c>
      <c r="N536" s="73"/>
      <c r="O536" s="213" t="s">
        <v>1405</v>
      </c>
      <c r="P536" s="66">
        <v>443</v>
      </c>
      <c r="Q536" s="7">
        <v>44347</v>
      </c>
      <c r="R536" s="73">
        <v>3350</v>
      </c>
      <c r="S536" s="48"/>
    </row>
    <row r="537" spans="1:19" s="49" customFormat="1" ht="38.25" x14ac:dyDescent="0.25">
      <c r="A537" s="200" t="s">
        <v>1666</v>
      </c>
      <c r="B537" s="209" t="s">
        <v>1288</v>
      </c>
      <c r="C537" s="200" t="s">
        <v>3358</v>
      </c>
      <c r="D537" s="210" t="s">
        <v>1506</v>
      </c>
      <c r="E537" s="201" t="s">
        <v>4442</v>
      </c>
      <c r="F537" s="198" t="s">
        <v>21</v>
      </c>
      <c r="G537" s="209" t="s">
        <v>204</v>
      </c>
      <c r="H537" s="209">
        <v>10929</v>
      </c>
      <c r="I537" s="212">
        <v>7506240652007</v>
      </c>
      <c r="J537" s="69"/>
      <c r="K537" s="70"/>
      <c r="L537" s="71"/>
      <c r="M537" s="72"/>
      <c r="N537" s="73"/>
      <c r="O537" s="213" t="s">
        <v>3770</v>
      </c>
      <c r="P537" s="66" t="s">
        <v>1440</v>
      </c>
      <c r="Q537" s="7">
        <v>44280</v>
      </c>
      <c r="R537" s="73">
        <v>162.4</v>
      </c>
      <c r="S537" s="48"/>
    </row>
    <row r="538" spans="1:19" s="49" customFormat="1" ht="38.25" x14ac:dyDescent="0.25">
      <c r="A538" s="200" t="s">
        <v>1667</v>
      </c>
      <c r="B538" s="209" t="s">
        <v>1288</v>
      </c>
      <c r="C538" s="200" t="s">
        <v>3358</v>
      </c>
      <c r="D538" s="210" t="s">
        <v>1507</v>
      </c>
      <c r="E538" s="201" t="s">
        <v>4512</v>
      </c>
      <c r="F538" s="198" t="s">
        <v>21</v>
      </c>
      <c r="G538" s="209" t="s">
        <v>1508</v>
      </c>
      <c r="H538" s="209" t="s">
        <v>1509</v>
      </c>
      <c r="I538" s="212" t="s">
        <v>557</v>
      </c>
      <c r="J538" s="69"/>
      <c r="K538" s="70"/>
      <c r="L538" s="71"/>
      <c r="M538" s="72"/>
      <c r="N538" s="73"/>
      <c r="O538" s="213" t="s">
        <v>1405</v>
      </c>
      <c r="P538" s="66" t="s">
        <v>1461</v>
      </c>
      <c r="Q538" s="7">
        <v>44280</v>
      </c>
      <c r="R538" s="73">
        <v>870</v>
      </c>
      <c r="S538" s="48"/>
    </row>
    <row r="539" spans="1:19" s="49" customFormat="1" ht="38.25" x14ac:dyDescent="0.25">
      <c r="A539" s="4" t="s">
        <v>1668</v>
      </c>
      <c r="B539" s="3" t="s">
        <v>3336</v>
      </c>
      <c r="C539" s="4" t="s">
        <v>3349</v>
      </c>
      <c r="D539" s="5" t="s">
        <v>1510</v>
      </c>
      <c r="E539" s="5" t="s">
        <v>4526</v>
      </c>
      <c r="F539" s="6" t="s">
        <v>21</v>
      </c>
      <c r="G539" s="4" t="s">
        <v>204</v>
      </c>
      <c r="H539" s="4" t="s">
        <v>1511</v>
      </c>
      <c r="I539" s="4" t="s">
        <v>557</v>
      </c>
      <c r="J539" s="4"/>
      <c r="K539" s="7"/>
      <c r="L539" s="8"/>
      <c r="M539" s="8"/>
      <c r="N539" s="8"/>
      <c r="O539" s="4" t="s">
        <v>1405</v>
      </c>
      <c r="P539" s="66">
        <v>560</v>
      </c>
      <c r="Q539" s="7">
        <v>44249</v>
      </c>
      <c r="R539" s="8">
        <v>215.07</v>
      </c>
      <c r="S539" s="48"/>
    </row>
    <row r="540" spans="1:19" s="49" customFormat="1" ht="38.25" x14ac:dyDescent="0.25">
      <c r="A540" s="4" t="s">
        <v>1669</v>
      </c>
      <c r="B540" s="3" t="s">
        <v>3336</v>
      </c>
      <c r="C540" s="4" t="s">
        <v>3349</v>
      </c>
      <c r="D540" s="5" t="s">
        <v>1510</v>
      </c>
      <c r="E540" s="5" t="s">
        <v>4526</v>
      </c>
      <c r="F540" s="6" t="s">
        <v>21</v>
      </c>
      <c r="G540" s="4" t="s">
        <v>204</v>
      </c>
      <c r="H540" s="4" t="s">
        <v>1511</v>
      </c>
      <c r="I540" s="4" t="s">
        <v>557</v>
      </c>
      <c r="J540" s="4"/>
      <c r="K540" s="7"/>
      <c r="L540" s="8"/>
      <c r="M540" s="8"/>
      <c r="N540" s="8"/>
      <c r="O540" s="4" t="s">
        <v>1405</v>
      </c>
      <c r="P540" s="66">
        <v>560</v>
      </c>
      <c r="Q540" s="7">
        <v>44249</v>
      </c>
      <c r="R540" s="8">
        <v>215.07</v>
      </c>
      <c r="S540" s="48"/>
    </row>
    <row r="541" spans="1:19" s="49" customFormat="1" ht="38.25" x14ac:dyDescent="0.25">
      <c r="A541" s="4" t="s">
        <v>1670</v>
      </c>
      <c r="B541" s="3" t="s">
        <v>3336</v>
      </c>
      <c r="C541" s="4" t="s">
        <v>3349</v>
      </c>
      <c r="D541" s="5" t="s">
        <v>1512</v>
      </c>
      <c r="E541" s="5" t="s">
        <v>4463</v>
      </c>
      <c r="F541" s="6" t="s">
        <v>21</v>
      </c>
      <c r="G541" s="4" t="s">
        <v>204</v>
      </c>
      <c r="H541" s="4" t="s">
        <v>1513</v>
      </c>
      <c r="I541" s="4" t="s">
        <v>557</v>
      </c>
      <c r="J541" s="4"/>
      <c r="K541" s="7"/>
      <c r="L541" s="8"/>
      <c r="M541" s="8"/>
      <c r="N541" s="8"/>
      <c r="O541" s="4" t="s">
        <v>1405</v>
      </c>
      <c r="P541" s="66">
        <v>560</v>
      </c>
      <c r="Q541" s="7">
        <v>44249</v>
      </c>
      <c r="R541" s="8">
        <v>145</v>
      </c>
      <c r="S541" s="48"/>
    </row>
    <row r="542" spans="1:19" s="49" customFormat="1" ht="38.25" x14ac:dyDescent="0.25">
      <c r="A542" s="4" t="s">
        <v>1671</v>
      </c>
      <c r="B542" s="3" t="s">
        <v>3336</v>
      </c>
      <c r="C542" s="4" t="s">
        <v>3349</v>
      </c>
      <c r="D542" s="5" t="s">
        <v>1514</v>
      </c>
      <c r="E542" s="5" t="s">
        <v>4463</v>
      </c>
      <c r="F542" s="6" t="s">
        <v>21</v>
      </c>
      <c r="G542" s="4" t="s">
        <v>204</v>
      </c>
      <c r="H542" s="4" t="s">
        <v>1515</v>
      </c>
      <c r="I542" s="4" t="s">
        <v>557</v>
      </c>
      <c r="J542" s="4"/>
      <c r="K542" s="7"/>
      <c r="L542" s="8"/>
      <c r="M542" s="8"/>
      <c r="N542" s="8"/>
      <c r="O542" s="4" t="s">
        <v>1405</v>
      </c>
      <c r="P542" s="66">
        <v>560</v>
      </c>
      <c r="Q542" s="7">
        <v>44249</v>
      </c>
      <c r="R542" s="8">
        <v>88.99</v>
      </c>
      <c r="S542" s="48"/>
    </row>
    <row r="543" spans="1:19" s="49" customFormat="1" ht="38.25" x14ac:dyDescent="0.25">
      <c r="A543" s="4" t="s">
        <v>1672</v>
      </c>
      <c r="B543" s="3" t="s">
        <v>3336</v>
      </c>
      <c r="C543" s="4" t="s">
        <v>3349</v>
      </c>
      <c r="D543" s="5" t="s">
        <v>1516</v>
      </c>
      <c r="E543" s="5" t="s">
        <v>4468</v>
      </c>
      <c r="F543" s="6" t="s">
        <v>21</v>
      </c>
      <c r="G543" s="4" t="s">
        <v>204</v>
      </c>
      <c r="H543" s="4" t="s">
        <v>1517</v>
      </c>
      <c r="I543" s="4" t="s">
        <v>557</v>
      </c>
      <c r="J543" s="4"/>
      <c r="K543" s="7"/>
      <c r="L543" s="8"/>
      <c r="M543" s="8"/>
      <c r="N543" s="8"/>
      <c r="O543" s="4" t="s">
        <v>1405</v>
      </c>
      <c r="P543" s="66">
        <v>560</v>
      </c>
      <c r="Q543" s="7">
        <v>44249</v>
      </c>
      <c r="R543" s="8">
        <v>278.99</v>
      </c>
      <c r="S543" s="48"/>
    </row>
    <row r="544" spans="1:19" s="49" customFormat="1" ht="38.25" x14ac:dyDescent="0.25">
      <c r="A544" s="4" t="s">
        <v>1673</v>
      </c>
      <c r="B544" s="3" t="s">
        <v>3336</v>
      </c>
      <c r="C544" s="4" t="s">
        <v>3349</v>
      </c>
      <c r="D544" s="5" t="s">
        <v>1518</v>
      </c>
      <c r="E544" s="5" t="s">
        <v>4447</v>
      </c>
      <c r="F544" s="6" t="s">
        <v>21</v>
      </c>
      <c r="G544" s="4" t="s">
        <v>204</v>
      </c>
      <c r="H544" s="4" t="s">
        <v>1519</v>
      </c>
      <c r="I544" s="4" t="s">
        <v>557</v>
      </c>
      <c r="J544" s="4"/>
      <c r="K544" s="7"/>
      <c r="L544" s="8"/>
      <c r="M544" s="8"/>
      <c r="N544" s="8"/>
      <c r="O544" s="4" t="s">
        <v>1405</v>
      </c>
      <c r="P544" s="66">
        <v>560</v>
      </c>
      <c r="Q544" s="7">
        <v>44249</v>
      </c>
      <c r="R544" s="8">
        <v>198.99</v>
      </c>
      <c r="S544" s="48"/>
    </row>
    <row r="545" spans="1:19" s="49" customFormat="1" ht="38.25" x14ac:dyDescent="0.25">
      <c r="A545" s="4" t="s">
        <v>1674</v>
      </c>
      <c r="B545" s="3" t="s">
        <v>3336</v>
      </c>
      <c r="C545" s="4" t="s">
        <v>3349</v>
      </c>
      <c r="D545" s="5" t="s">
        <v>1520</v>
      </c>
      <c r="E545" s="5" t="s">
        <v>4527</v>
      </c>
      <c r="F545" s="6" t="s">
        <v>21</v>
      </c>
      <c r="G545" s="4" t="s">
        <v>204</v>
      </c>
      <c r="H545" s="4" t="s">
        <v>557</v>
      </c>
      <c r="I545" s="4" t="s">
        <v>557</v>
      </c>
      <c r="J545" s="4"/>
      <c r="K545" s="7"/>
      <c r="L545" s="8"/>
      <c r="M545" s="8"/>
      <c r="N545" s="8"/>
      <c r="O545" s="4" t="s">
        <v>1405</v>
      </c>
      <c r="P545" s="66">
        <v>560</v>
      </c>
      <c r="Q545" s="7">
        <v>44249</v>
      </c>
      <c r="R545" s="8">
        <v>174.99</v>
      </c>
      <c r="S545" s="48"/>
    </row>
    <row r="546" spans="1:19" s="49" customFormat="1" ht="38.25" x14ac:dyDescent="0.25">
      <c r="A546" s="4" t="s">
        <v>1675</v>
      </c>
      <c r="B546" s="3" t="s">
        <v>3336</v>
      </c>
      <c r="C546" s="4" t="s">
        <v>3349</v>
      </c>
      <c r="D546" s="5" t="s">
        <v>1520</v>
      </c>
      <c r="E546" s="5" t="s">
        <v>4527</v>
      </c>
      <c r="F546" s="6" t="s">
        <v>21</v>
      </c>
      <c r="G546" s="4" t="s">
        <v>204</v>
      </c>
      <c r="H546" s="4" t="s">
        <v>557</v>
      </c>
      <c r="I546" s="4" t="s">
        <v>557</v>
      </c>
      <c r="J546" s="4"/>
      <c r="K546" s="7"/>
      <c r="L546" s="8"/>
      <c r="M546" s="8"/>
      <c r="N546" s="8"/>
      <c r="O546" s="4" t="s">
        <v>1405</v>
      </c>
      <c r="P546" s="66">
        <v>560</v>
      </c>
      <c r="Q546" s="7">
        <v>44249</v>
      </c>
      <c r="R546" s="8">
        <v>174.99</v>
      </c>
      <c r="S546" s="48"/>
    </row>
    <row r="547" spans="1:19" s="49" customFormat="1" ht="38.25" x14ac:dyDescent="0.25">
      <c r="A547" s="4" t="s">
        <v>1676</v>
      </c>
      <c r="B547" s="3" t="s">
        <v>3336</v>
      </c>
      <c r="C547" s="4" t="s">
        <v>3349</v>
      </c>
      <c r="D547" s="5" t="s">
        <v>1520</v>
      </c>
      <c r="E547" s="5" t="s">
        <v>4527</v>
      </c>
      <c r="F547" s="6" t="s">
        <v>21</v>
      </c>
      <c r="G547" s="4" t="s">
        <v>204</v>
      </c>
      <c r="H547" s="4" t="s">
        <v>557</v>
      </c>
      <c r="I547" s="4" t="s">
        <v>557</v>
      </c>
      <c r="J547" s="4"/>
      <c r="K547" s="7"/>
      <c r="L547" s="8"/>
      <c r="M547" s="8"/>
      <c r="N547" s="8"/>
      <c r="O547" s="4" t="s">
        <v>1405</v>
      </c>
      <c r="P547" s="66">
        <v>560</v>
      </c>
      <c r="Q547" s="7">
        <v>44249</v>
      </c>
      <c r="R547" s="8">
        <v>174.99</v>
      </c>
      <c r="S547" s="48"/>
    </row>
    <row r="548" spans="1:19" s="49" customFormat="1" ht="38.25" x14ac:dyDescent="0.25">
      <c r="A548" s="4" t="s">
        <v>1677</v>
      </c>
      <c r="B548" s="3" t="s">
        <v>3336</v>
      </c>
      <c r="C548" s="4" t="s">
        <v>3349</v>
      </c>
      <c r="D548" s="5" t="s">
        <v>1521</v>
      </c>
      <c r="E548" s="5" t="s">
        <v>4528</v>
      </c>
      <c r="F548" s="6" t="s">
        <v>21</v>
      </c>
      <c r="G548" s="4" t="s">
        <v>204</v>
      </c>
      <c r="H548" s="4" t="s">
        <v>557</v>
      </c>
      <c r="I548" s="4" t="s">
        <v>557</v>
      </c>
      <c r="J548" s="4"/>
      <c r="K548" s="7"/>
      <c r="L548" s="8"/>
      <c r="M548" s="8"/>
      <c r="N548" s="8"/>
      <c r="O548" s="4" t="s">
        <v>1405</v>
      </c>
      <c r="P548" s="66">
        <v>560</v>
      </c>
      <c r="Q548" s="7">
        <v>44249</v>
      </c>
      <c r="R548" s="8">
        <v>354.99</v>
      </c>
      <c r="S548" s="48"/>
    </row>
    <row r="549" spans="1:19" s="49" customFormat="1" ht="38.25" x14ac:dyDescent="0.25">
      <c r="A549" s="4" t="s">
        <v>1678</v>
      </c>
      <c r="B549" s="3" t="s">
        <v>3336</v>
      </c>
      <c r="C549" s="4" t="s">
        <v>3349</v>
      </c>
      <c r="D549" s="5" t="s">
        <v>1522</v>
      </c>
      <c r="E549" s="5" t="s">
        <v>4528</v>
      </c>
      <c r="F549" s="6" t="s">
        <v>21</v>
      </c>
      <c r="G549" s="4" t="s">
        <v>204</v>
      </c>
      <c r="H549" s="4" t="s">
        <v>557</v>
      </c>
      <c r="I549" s="4" t="s">
        <v>557</v>
      </c>
      <c r="J549" s="4"/>
      <c r="K549" s="7"/>
      <c r="L549" s="8"/>
      <c r="M549" s="8"/>
      <c r="N549" s="8"/>
      <c r="O549" s="4" t="s">
        <v>1405</v>
      </c>
      <c r="P549" s="66">
        <v>560</v>
      </c>
      <c r="Q549" s="7">
        <v>44249</v>
      </c>
      <c r="R549" s="8">
        <v>354.99</v>
      </c>
      <c r="S549" s="48"/>
    </row>
    <row r="550" spans="1:19" s="49" customFormat="1" ht="51" x14ac:dyDescent="0.25">
      <c r="A550" s="4" t="s">
        <v>1679</v>
      </c>
      <c r="B550" s="3" t="s">
        <v>229</v>
      </c>
      <c r="C550" s="4" t="s">
        <v>3349</v>
      </c>
      <c r="D550" s="5" t="s">
        <v>1523</v>
      </c>
      <c r="E550" s="5" t="s">
        <v>4472</v>
      </c>
      <c r="F550" s="6" t="s">
        <v>21</v>
      </c>
      <c r="G550" s="4" t="s">
        <v>814</v>
      </c>
      <c r="H550" s="4" t="s">
        <v>815</v>
      </c>
      <c r="I550" s="4">
        <v>222101501800</v>
      </c>
      <c r="J550" s="4"/>
      <c r="K550" s="7"/>
      <c r="L550" s="8"/>
      <c r="M550" s="8"/>
      <c r="N550" s="8"/>
      <c r="O550" s="4" t="s">
        <v>1405</v>
      </c>
      <c r="P550" s="66">
        <v>112</v>
      </c>
      <c r="Q550" s="7">
        <v>44320</v>
      </c>
      <c r="R550" s="8">
        <v>1599.9996000000001</v>
      </c>
      <c r="S550" s="48"/>
    </row>
    <row r="551" spans="1:19" s="49" customFormat="1" ht="51" x14ac:dyDescent="0.25">
      <c r="A551" s="4" t="s">
        <v>1680</v>
      </c>
      <c r="B551" s="3" t="s">
        <v>229</v>
      </c>
      <c r="C551" s="4" t="s">
        <v>3349</v>
      </c>
      <c r="D551" s="5" t="s">
        <v>1524</v>
      </c>
      <c r="E551" s="5" t="s">
        <v>4472</v>
      </c>
      <c r="F551" s="6" t="s">
        <v>21</v>
      </c>
      <c r="G551" s="4" t="s">
        <v>814</v>
      </c>
      <c r="H551" s="4" t="s">
        <v>815</v>
      </c>
      <c r="I551" s="4">
        <v>222101503412</v>
      </c>
      <c r="J551" s="4"/>
      <c r="K551" s="7"/>
      <c r="L551" s="8"/>
      <c r="M551" s="8"/>
      <c r="N551" s="8"/>
      <c r="O551" s="4" t="s">
        <v>1405</v>
      </c>
      <c r="P551" s="66">
        <v>112</v>
      </c>
      <c r="Q551" s="7">
        <v>44320</v>
      </c>
      <c r="R551" s="8">
        <v>1599.9996000000001</v>
      </c>
      <c r="S551" s="48"/>
    </row>
    <row r="552" spans="1:19" s="49" customFormat="1" ht="51" x14ac:dyDescent="0.25">
      <c r="A552" s="4" t="s">
        <v>1681</v>
      </c>
      <c r="B552" s="3" t="s">
        <v>1333</v>
      </c>
      <c r="C552" s="4" t="s">
        <v>3349</v>
      </c>
      <c r="D552" s="5" t="s">
        <v>1525</v>
      </c>
      <c r="E552" s="5" t="s">
        <v>4472</v>
      </c>
      <c r="F552" s="6" t="s">
        <v>21</v>
      </c>
      <c r="G552" s="4" t="s">
        <v>814</v>
      </c>
      <c r="H552" s="4" t="s">
        <v>815</v>
      </c>
      <c r="I552" s="4">
        <v>222101501801</v>
      </c>
      <c r="J552" s="4"/>
      <c r="K552" s="7"/>
      <c r="L552" s="8"/>
      <c r="M552" s="8"/>
      <c r="N552" s="8"/>
      <c r="O552" s="4" t="s">
        <v>1405</v>
      </c>
      <c r="P552" s="66">
        <v>112</v>
      </c>
      <c r="Q552" s="7">
        <v>44320</v>
      </c>
      <c r="R552" s="8">
        <v>1599.9996000000001</v>
      </c>
      <c r="S552" s="48"/>
    </row>
    <row r="553" spans="1:19" s="49" customFormat="1" ht="51" x14ac:dyDescent="0.25">
      <c r="A553" s="4" t="s">
        <v>1682</v>
      </c>
      <c r="B553" s="3" t="s">
        <v>3336</v>
      </c>
      <c r="C553" s="4" t="s">
        <v>3349</v>
      </c>
      <c r="D553" s="5" t="s">
        <v>1526</v>
      </c>
      <c r="E553" s="5" t="s">
        <v>4472</v>
      </c>
      <c r="F553" s="6" t="s">
        <v>21</v>
      </c>
      <c r="G553" s="4" t="s">
        <v>814</v>
      </c>
      <c r="H553" s="4" t="s">
        <v>815</v>
      </c>
      <c r="I553" s="4">
        <v>222101503414</v>
      </c>
      <c r="J553" s="4"/>
      <c r="K553" s="7"/>
      <c r="L553" s="8"/>
      <c r="M553" s="8"/>
      <c r="N553" s="8"/>
      <c r="O553" s="4" t="s">
        <v>1405</v>
      </c>
      <c r="P553" s="66">
        <v>112</v>
      </c>
      <c r="Q553" s="7">
        <v>44320</v>
      </c>
      <c r="R553" s="8">
        <v>1599.9996000000001</v>
      </c>
      <c r="S553" s="48"/>
    </row>
    <row r="554" spans="1:19" s="49" customFormat="1" ht="51" x14ac:dyDescent="0.25">
      <c r="A554" s="4" t="s">
        <v>1683</v>
      </c>
      <c r="B554" s="3" t="s">
        <v>1335</v>
      </c>
      <c r="C554" s="4" t="s">
        <v>3349</v>
      </c>
      <c r="D554" s="5" t="s">
        <v>1527</v>
      </c>
      <c r="E554" s="5" t="s">
        <v>4472</v>
      </c>
      <c r="F554" s="6" t="s">
        <v>21</v>
      </c>
      <c r="G554" s="4" t="s">
        <v>814</v>
      </c>
      <c r="H554" s="4" t="s">
        <v>815</v>
      </c>
      <c r="I554" s="4">
        <v>222101501832</v>
      </c>
      <c r="J554" s="4"/>
      <c r="K554" s="7"/>
      <c r="L554" s="8"/>
      <c r="M554" s="8"/>
      <c r="N554" s="8"/>
      <c r="O554" s="4" t="s">
        <v>1405</v>
      </c>
      <c r="P554" s="66">
        <v>112</v>
      </c>
      <c r="Q554" s="7">
        <v>44320</v>
      </c>
      <c r="R554" s="8">
        <v>1599.9996000000001</v>
      </c>
      <c r="S554" s="48"/>
    </row>
    <row r="555" spans="1:19" s="49" customFormat="1" ht="63.75" x14ac:dyDescent="0.25">
      <c r="A555" s="4" t="s">
        <v>1684</v>
      </c>
      <c r="B555" s="3" t="s">
        <v>3212</v>
      </c>
      <c r="C555" s="4" t="s">
        <v>3347</v>
      </c>
      <c r="D555" s="5" t="s">
        <v>1528</v>
      </c>
      <c r="E555" s="5" t="s">
        <v>4506</v>
      </c>
      <c r="F555" s="6" t="s">
        <v>21</v>
      </c>
      <c r="G555" s="4" t="s">
        <v>557</v>
      </c>
      <c r="H555" s="4" t="s">
        <v>557</v>
      </c>
      <c r="I555" s="4" t="s">
        <v>557</v>
      </c>
      <c r="J555" s="4"/>
      <c r="K555" s="7"/>
      <c r="L555" s="8"/>
      <c r="M555" s="8"/>
      <c r="N555" s="8"/>
      <c r="O555" s="4" t="s">
        <v>1405</v>
      </c>
      <c r="P555" s="66">
        <v>458</v>
      </c>
      <c r="Q555" s="7">
        <v>44301</v>
      </c>
      <c r="R555" s="8">
        <v>5651.06</v>
      </c>
      <c r="S555" s="48"/>
    </row>
    <row r="556" spans="1:19" s="49" customFormat="1" ht="25.5" x14ac:dyDescent="0.25">
      <c r="A556" s="200" t="s">
        <v>1685</v>
      </c>
      <c r="B556" s="199" t="s">
        <v>3327</v>
      </c>
      <c r="C556" s="200" t="s">
        <v>3738</v>
      </c>
      <c r="D556" s="201" t="s">
        <v>1474</v>
      </c>
      <c r="E556" s="201" t="s">
        <v>2783</v>
      </c>
      <c r="F556" s="198" t="s">
        <v>21</v>
      </c>
      <c r="G556" s="200" t="s">
        <v>204</v>
      </c>
      <c r="H556" s="200" t="s">
        <v>1529</v>
      </c>
      <c r="I556" s="200">
        <v>11753</v>
      </c>
      <c r="J556" s="4"/>
      <c r="K556" s="7"/>
      <c r="L556" s="8"/>
      <c r="M556" s="8"/>
      <c r="N556" s="8"/>
      <c r="O556" s="200" t="s">
        <v>1405</v>
      </c>
      <c r="P556" s="66" t="s">
        <v>1530</v>
      </c>
      <c r="Q556" s="7">
        <v>44369</v>
      </c>
      <c r="R556" s="8">
        <v>1289.98</v>
      </c>
      <c r="S556" s="48"/>
    </row>
    <row r="557" spans="1:19" s="49" customFormat="1" ht="25.5" x14ac:dyDescent="0.25">
      <c r="A557" s="200" t="s">
        <v>1686</v>
      </c>
      <c r="B557" s="199" t="s">
        <v>3327</v>
      </c>
      <c r="C557" s="200" t="s">
        <v>3738</v>
      </c>
      <c r="D557" s="201" t="s">
        <v>1470</v>
      </c>
      <c r="E557" s="201" t="s">
        <v>4463</v>
      </c>
      <c r="F557" s="198" t="s">
        <v>21</v>
      </c>
      <c r="G557" s="200" t="s">
        <v>204</v>
      </c>
      <c r="H557" s="200" t="s">
        <v>1468</v>
      </c>
      <c r="I557" s="200">
        <v>17162</v>
      </c>
      <c r="J557" s="4"/>
      <c r="K557" s="7"/>
      <c r="L557" s="8"/>
      <c r="M557" s="8"/>
      <c r="N557" s="8"/>
      <c r="O557" s="200" t="s">
        <v>1405</v>
      </c>
      <c r="P557" s="66" t="s">
        <v>1530</v>
      </c>
      <c r="Q557" s="7">
        <v>44369</v>
      </c>
      <c r="R557" s="8">
        <v>184.99</v>
      </c>
      <c r="S557" s="48"/>
    </row>
    <row r="558" spans="1:19" s="49" customFormat="1" ht="25.5" x14ac:dyDescent="0.25">
      <c r="A558" s="200" t="s">
        <v>1687</v>
      </c>
      <c r="B558" s="199" t="s">
        <v>3327</v>
      </c>
      <c r="C558" s="200" t="s">
        <v>3738</v>
      </c>
      <c r="D558" s="201" t="s">
        <v>1531</v>
      </c>
      <c r="E558" s="201" t="s">
        <v>4449</v>
      </c>
      <c r="F558" s="198" t="s">
        <v>21</v>
      </c>
      <c r="G558" s="200" t="s">
        <v>1454</v>
      </c>
      <c r="H558" s="200" t="s">
        <v>557</v>
      </c>
      <c r="I558" s="200">
        <v>24588</v>
      </c>
      <c r="J558" s="4"/>
      <c r="K558" s="7"/>
      <c r="L558" s="8"/>
      <c r="M558" s="8"/>
      <c r="N558" s="8"/>
      <c r="O558" s="200" t="s">
        <v>1405</v>
      </c>
      <c r="P558" s="66" t="s">
        <v>1530</v>
      </c>
      <c r="Q558" s="7">
        <v>44369</v>
      </c>
      <c r="R558" s="8">
        <v>690.2</v>
      </c>
      <c r="S558" s="48"/>
    </row>
    <row r="559" spans="1:19" s="49" customFormat="1" ht="38.25" x14ac:dyDescent="0.25">
      <c r="A559" s="4" t="s">
        <v>1688</v>
      </c>
      <c r="B559" s="3" t="s">
        <v>1289</v>
      </c>
      <c r="C559" s="4" t="s">
        <v>3749</v>
      </c>
      <c r="D559" s="5" t="s">
        <v>1532</v>
      </c>
      <c r="E559" s="5" t="s">
        <v>4584</v>
      </c>
      <c r="F559" s="6" t="s">
        <v>21</v>
      </c>
      <c r="G559" s="4" t="s">
        <v>1533</v>
      </c>
      <c r="H559" s="4" t="s">
        <v>1534</v>
      </c>
      <c r="I559" s="4" t="s">
        <v>557</v>
      </c>
      <c r="J559" s="4"/>
      <c r="K559" s="7"/>
      <c r="L559" s="8"/>
      <c r="M559" s="8"/>
      <c r="N559" s="8"/>
      <c r="O559" s="4" t="s">
        <v>1405</v>
      </c>
      <c r="P559" s="66">
        <v>105</v>
      </c>
      <c r="Q559" s="7">
        <v>44286</v>
      </c>
      <c r="R559" s="8">
        <v>185</v>
      </c>
      <c r="S559" s="48"/>
    </row>
    <row r="560" spans="1:19" s="49" customFormat="1" ht="38.25" x14ac:dyDescent="0.25">
      <c r="A560" s="200" t="s">
        <v>1689</v>
      </c>
      <c r="B560" s="199" t="s">
        <v>1314</v>
      </c>
      <c r="C560" s="200" t="s">
        <v>282</v>
      </c>
      <c r="D560" s="201" t="s">
        <v>1532</v>
      </c>
      <c r="E560" s="201" t="s">
        <v>4584</v>
      </c>
      <c r="F560" s="198" t="s">
        <v>139</v>
      </c>
      <c r="G560" s="200" t="s">
        <v>1533</v>
      </c>
      <c r="H560" s="200" t="s">
        <v>1534</v>
      </c>
      <c r="I560" s="200" t="s">
        <v>557</v>
      </c>
      <c r="J560" s="4"/>
      <c r="K560" s="7"/>
      <c r="L560" s="8"/>
      <c r="M560" s="8"/>
      <c r="N560" s="8"/>
      <c r="O560" s="200" t="s">
        <v>1405</v>
      </c>
      <c r="P560" s="269">
        <v>105</v>
      </c>
      <c r="Q560" s="7">
        <v>44286</v>
      </c>
      <c r="R560" s="8">
        <v>185</v>
      </c>
      <c r="S560" s="48"/>
    </row>
    <row r="561" spans="1:19" s="49" customFormat="1" ht="25.5" x14ac:dyDescent="0.25">
      <c r="A561" s="4" t="s">
        <v>1690</v>
      </c>
      <c r="B561" s="3" t="s">
        <v>1312</v>
      </c>
      <c r="C561" s="4" t="s">
        <v>138</v>
      </c>
      <c r="D561" s="5" t="s">
        <v>1535</v>
      </c>
      <c r="E561" s="5" t="s">
        <v>4529</v>
      </c>
      <c r="F561" s="6" t="s">
        <v>139</v>
      </c>
      <c r="G561" s="4" t="s">
        <v>1536</v>
      </c>
      <c r="H561" s="4" t="s">
        <v>1537</v>
      </c>
      <c r="I561" s="4" t="s">
        <v>557</v>
      </c>
      <c r="J561" s="4"/>
      <c r="K561" s="7"/>
      <c r="L561" s="8"/>
      <c r="M561" s="8"/>
      <c r="N561" s="8"/>
      <c r="O561" s="4" t="s">
        <v>1405</v>
      </c>
      <c r="P561" s="66">
        <v>127</v>
      </c>
      <c r="Q561" s="7">
        <v>44362</v>
      </c>
      <c r="R561" s="8">
        <v>2199.9899999999998</v>
      </c>
      <c r="S561" s="48"/>
    </row>
    <row r="562" spans="1:19" s="49" customFormat="1" ht="25.5" x14ac:dyDescent="0.25">
      <c r="A562" s="4" t="s">
        <v>1691</v>
      </c>
      <c r="B562" s="3" t="s">
        <v>2069</v>
      </c>
      <c r="C562" s="4" t="s">
        <v>1538</v>
      </c>
      <c r="D562" s="5" t="s">
        <v>1539</v>
      </c>
      <c r="E562" s="5" t="s">
        <v>4530</v>
      </c>
      <c r="F562" s="6" t="s">
        <v>139</v>
      </c>
      <c r="G562" s="4" t="s">
        <v>1540</v>
      </c>
      <c r="H562" s="4" t="s">
        <v>1541</v>
      </c>
      <c r="I562" s="4" t="s">
        <v>557</v>
      </c>
      <c r="J562" s="4"/>
      <c r="K562" s="7"/>
      <c r="L562" s="8"/>
      <c r="M562" s="8"/>
      <c r="N562" s="8"/>
      <c r="O562" s="4" t="s">
        <v>1405</v>
      </c>
      <c r="P562" s="66">
        <v>213</v>
      </c>
      <c r="Q562" s="7">
        <v>44218</v>
      </c>
      <c r="R562" s="8">
        <v>4400</v>
      </c>
      <c r="S562" s="48"/>
    </row>
    <row r="563" spans="1:19" s="49" customFormat="1" ht="25.5" x14ac:dyDescent="0.25">
      <c r="A563" s="4" t="s">
        <v>1692</v>
      </c>
      <c r="B563" s="3" t="s">
        <v>2069</v>
      </c>
      <c r="C563" s="4" t="s">
        <v>1538</v>
      </c>
      <c r="D563" s="5" t="s">
        <v>1542</v>
      </c>
      <c r="E563" s="5" t="s">
        <v>4530</v>
      </c>
      <c r="F563" s="6" t="s">
        <v>139</v>
      </c>
      <c r="G563" s="4" t="s">
        <v>1540</v>
      </c>
      <c r="H563" s="4" t="s">
        <v>1541</v>
      </c>
      <c r="I563" s="4" t="s">
        <v>557</v>
      </c>
      <c r="J563" s="4"/>
      <c r="K563" s="7"/>
      <c r="L563" s="8"/>
      <c r="M563" s="8"/>
      <c r="N563" s="8"/>
      <c r="O563" s="4" t="s">
        <v>1405</v>
      </c>
      <c r="P563" s="66">
        <v>212</v>
      </c>
      <c r="Q563" s="7">
        <v>44218</v>
      </c>
      <c r="R563" s="8">
        <v>8990</v>
      </c>
      <c r="S563" s="48"/>
    </row>
    <row r="564" spans="1:19" s="49" customFormat="1" ht="38.25" x14ac:dyDescent="0.25">
      <c r="A564" s="4" t="s">
        <v>1693</v>
      </c>
      <c r="B564" s="3" t="s">
        <v>2069</v>
      </c>
      <c r="C564" s="4" t="s">
        <v>1538</v>
      </c>
      <c r="D564" s="5" t="s">
        <v>1543</v>
      </c>
      <c r="E564" s="5" t="s">
        <v>4495</v>
      </c>
      <c r="F564" s="6" t="s">
        <v>139</v>
      </c>
      <c r="G564" s="4" t="s">
        <v>1544</v>
      </c>
      <c r="H564" s="4" t="s">
        <v>557</v>
      </c>
      <c r="I564" s="4" t="s">
        <v>557</v>
      </c>
      <c r="J564" s="4"/>
      <c r="K564" s="7"/>
      <c r="L564" s="8"/>
      <c r="M564" s="8"/>
      <c r="N564" s="8"/>
      <c r="O564" s="4" t="s">
        <v>1405</v>
      </c>
      <c r="P564" s="66">
        <v>406965</v>
      </c>
      <c r="Q564" s="7">
        <v>44209</v>
      </c>
      <c r="R564" s="8">
        <v>247.19</v>
      </c>
      <c r="S564" s="48"/>
    </row>
    <row r="565" spans="1:19" s="49" customFormat="1" ht="25.5" x14ac:dyDescent="0.25">
      <c r="A565" s="4" t="s">
        <v>1694</v>
      </c>
      <c r="B565" s="3" t="s">
        <v>2069</v>
      </c>
      <c r="C565" s="4" t="s">
        <v>1538</v>
      </c>
      <c r="D565" s="5" t="s">
        <v>1545</v>
      </c>
      <c r="E565" s="5" t="s">
        <v>4531</v>
      </c>
      <c r="F565" s="6" t="s">
        <v>139</v>
      </c>
      <c r="G565" s="4" t="s">
        <v>1546</v>
      </c>
      <c r="H565" s="4" t="s">
        <v>557</v>
      </c>
      <c r="I565" s="4" t="s">
        <v>557</v>
      </c>
      <c r="J565" s="4"/>
      <c r="K565" s="7"/>
      <c r="L565" s="8"/>
      <c r="M565" s="8"/>
      <c r="N565" s="8"/>
      <c r="O565" s="4" t="s">
        <v>1405</v>
      </c>
      <c r="P565" s="66">
        <v>406965</v>
      </c>
      <c r="Q565" s="7">
        <v>44209</v>
      </c>
      <c r="R565" s="8">
        <v>1010.46</v>
      </c>
      <c r="S565" s="48"/>
    </row>
    <row r="566" spans="1:19" s="49" customFormat="1" ht="25.5" x14ac:dyDescent="0.25">
      <c r="A566" s="4" t="s">
        <v>1695</v>
      </c>
      <c r="B566" s="3" t="s">
        <v>2069</v>
      </c>
      <c r="C566" s="4" t="s">
        <v>1538</v>
      </c>
      <c r="D566" s="5" t="s">
        <v>1547</v>
      </c>
      <c r="E566" s="5" t="s">
        <v>4532</v>
      </c>
      <c r="F566" s="6" t="s">
        <v>139</v>
      </c>
      <c r="G566" s="4" t="s">
        <v>1548</v>
      </c>
      <c r="H566" s="4" t="s">
        <v>1549</v>
      </c>
      <c r="I566" s="4" t="s">
        <v>1550</v>
      </c>
      <c r="J566" s="4"/>
      <c r="K566" s="7"/>
      <c r="L566" s="8"/>
      <c r="M566" s="8"/>
      <c r="N566" s="8"/>
      <c r="O566" s="4" t="s">
        <v>1405</v>
      </c>
      <c r="P566" s="66">
        <v>406965</v>
      </c>
      <c r="Q566" s="7">
        <v>44209</v>
      </c>
      <c r="R566" s="8">
        <v>29850.53</v>
      </c>
      <c r="S566" s="48"/>
    </row>
    <row r="567" spans="1:19" s="49" customFormat="1" ht="48" customHeight="1" x14ac:dyDescent="0.25">
      <c r="A567" s="4" t="s">
        <v>1696</v>
      </c>
      <c r="B567" s="3" t="s">
        <v>2069</v>
      </c>
      <c r="C567" s="4" t="s">
        <v>1538</v>
      </c>
      <c r="D567" s="5" t="s">
        <v>1551</v>
      </c>
      <c r="E567" s="5" t="s">
        <v>4533</v>
      </c>
      <c r="F567" s="6" t="s">
        <v>139</v>
      </c>
      <c r="G567" s="4" t="s">
        <v>1552</v>
      </c>
      <c r="H567" s="4" t="s">
        <v>1553</v>
      </c>
      <c r="I567" s="4">
        <v>1010018508</v>
      </c>
      <c r="J567" s="4"/>
      <c r="K567" s="7"/>
      <c r="L567" s="8"/>
      <c r="M567" s="8"/>
      <c r="N567" s="8"/>
      <c r="O567" s="4" t="s">
        <v>1405</v>
      </c>
      <c r="P567" s="66">
        <v>406965</v>
      </c>
      <c r="Q567" s="7">
        <v>44209</v>
      </c>
      <c r="R567" s="8">
        <v>7038.58</v>
      </c>
      <c r="S567" s="48"/>
    </row>
    <row r="568" spans="1:19" s="49" customFormat="1" ht="38.25" x14ac:dyDescent="0.25">
      <c r="A568" s="4" t="s">
        <v>1697</v>
      </c>
      <c r="B568" s="3" t="s">
        <v>2069</v>
      </c>
      <c r="C568" s="4" t="s">
        <v>1538</v>
      </c>
      <c r="D568" s="5" t="s">
        <v>1554</v>
      </c>
      <c r="E568" s="5" t="s">
        <v>4534</v>
      </c>
      <c r="F568" s="6" t="s">
        <v>139</v>
      </c>
      <c r="G568" s="4" t="s">
        <v>1555</v>
      </c>
      <c r="H568" s="4" t="s">
        <v>1556</v>
      </c>
      <c r="I568" s="4" t="s">
        <v>1557</v>
      </c>
      <c r="J568" s="4"/>
      <c r="K568" s="7"/>
      <c r="L568" s="8"/>
      <c r="M568" s="8"/>
      <c r="N568" s="8"/>
      <c r="O568" s="4" t="s">
        <v>1405</v>
      </c>
      <c r="P568" s="66">
        <v>406965</v>
      </c>
      <c r="Q568" s="7">
        <v>44209</v>
      </c>
      <c r="R568" s="8">
        <v>16769.655999999999</v>
      </c>
      <c r="S568" s="48"/>
    </row>
    <row r="569" spans="1:19" s="49" customFormat="1" ht="25.5" x14ac:dyDescent="0.25">
      <c r="A569" s="4" t="s">
        <v>1698</v>
      </c>
      <c r="B569" s="3" t="s">
        <v>2069</v>
      </c>
      <c r="C569" s="4" t="s">
        <v>1538</v>
      </c>
      <c r="D569" s="5" t="s">
        <v>1558</v>
      </c>
      <c r="E569" s="5" t="s">
        <v>1558</v>
      </c>
      <c r="F569" s="6" t="s">
        <v>139</v>
      </c>
      <c r="G569" s="4" t="s">
        <v>557</v>
      </c>
      <c r="H569" s="4" t="s">
        <v>557</v>
      </c>
      <c r="I569" s="4" t="s">
        <v>557</v>
      </c>
      <c r="J569" s="4"/>
      <c r="K569" s="7"/>
      <c r="L569" s="8"/>
      <c r="M569" s="8"/>
      <c r="N569" s="8"/>
      <c r="O569" s="4" t="s">
        <v>1405</v>
      </c>
      <c r="P569" s="66">
        <v>406965</v>
      </c>
      <c r="Q569" s="7">
        <v>44209</v>
      </c>
      <c r="R569" s="8">
        <v>902.16099999999994</v>
      </c>
      <c r="S569" s="48"/>
    </row>
    <row r="570" spans="1:19" s="49" customFormat="1" ht="25.5" x14ac:dyDescent="0.25">
      <c r="A570" s="4" t="s">
        <v>1699</v>
      </c>
      <c r="B570" s="3" t="s">
        <v>2069</v>
      </c>
      <c r="C570" s="4" t="s">
        <v>1538</v>
      </c>
      <c r="D570" s="5" t="s">
        <v>1558</v>
      </c>
      <c r="E570" s="5" t="s">
        <v>1558</v>
      </c>
      <c r="F570" s="6" t="s">
        <v>139</v>
      </c>
      <c r="G570" s="4" t="s">
        <v>557</v>
      </c>
      <c r="H570" s="4" t="s">
        <v>557</v>
      </c>
      <c r="I570" s="4" t="s">
        <v>557</v>
      </c>
      <c r="J570" s="4"/>
      <c r="K570" s="7"/>
      <c r="L570" s="8"/>
      <c r="M570" s="8"/>
      <c r="N570" s="8"/>
      <c r="O570" s="4" t="s">
        <v>1405</v>
      </c>
      <c r="P570" s="66">
        <v>406965</v>
      </c>
      <c r="Q570" s="7">
        <v>44209</v>
      </c>
      <c r="R570" s="8">
        <v>902.16099999999994</v>
      </c>
      <c r="S570" s="48"/>
    </row>
    <row r="571" spans="1:19" s="49" customFormat="1" ht="25.5" x14ac:dyDescent="0.25">
      <c r="A571" s="4" t="s">
        <v>1700</v>
      </c>
      <c r="B571" s="3" t="s">
        <v>2069</v>
      </c>
      <c r="C571" s="4" t="s">
        <v>1538</v>
      </c>
      <c r="D571" s="5" t="s">
        <v>1559</v>
      </c>
      <c r="E571" s="5" t="s">
        <v>1559</v>
      </c>
      <c r="F571" s="6" t="s">
        <v>139</v>
      </c>
      <c r="G571" s="4" t="s">
        <v>1560</v>
      </c>
      <c r="H571" s="4" t="s">
        <v>557</v>
      </c>
      <c r="I571" s="4" t="s">
        <v>557</v>
      </c>
      <c r="J571" s="4"/>
      <c r="K571" s="7"/>
      <c r="L571" s="8"/>
      <c r="M571" s="8"/>
      <c r="N571" s="8"/>
      <c r="O571" s="4" t="s">
        <v>1405</v>
      </c>
      <c r="P571" s="66">
        <v>406965</v>
      </c>
      <c r="Q571" s="7">
        <v>44209</v>
      </c>
      <c r="R571" s="8">
        <v>1288.8</v>
      </c>
      <c r="S571" s="48"/>
    </row>
    <row r="572" spans="1:19" s="49" customFormat="1" ht="25.5" x14ac:dyDescent="0.25">
      <c r="A572" s="4" t="s">
        <v>1701</v>
      </c>
      <c r="B572" s="3" t="s">
        <v>2069</v>
      </c>
      <c r="C572" s="4" t="s">
        <v>1538</v>
      </c>
      <c r="D572" s="5" t="s">
        <v>1561</v>
      </c>
      <c r="E572" s="5" t="s">
        <v>4450</v>
      </c>
      <c r="F572" s="6" t="s">
        <v>139</v>
      </c>
      <c r="G572" s="4" t="s">
        <v>1562</v>
      </c>
      <c r="H572" s="4" t="s">
        <v>1563</v>
      </c>
      <c r="I572" s="4">
        <v>6002</v>
      </c>
      <c r="J572" s="4"/>
      <c r="K572" s="7"/>
      <c r="L572" s="8"/>
      <c r="M572" s="8"/>
      <c r="N572" s="8"/>
      <c r="O572" s="4" t="s">
        <v>1405</v>
      </c>
      <c r="P572" s="66">
        <v>260357</v>
      </c>
      <c r="Q572" s="7">
        <v>44209</v>
      </c>
      <c r="R572" s="8">
        <v>3249.99</v>
      </c>
      <c r="S572" s="48"/>
    </row>
    <row r="573" spans="1:19" s="49" customFormat="1" ht="25.5" x14ac:dyDescent="0.25">
      <c r="A573" s="4" t="s">
        <v>1702</v>
      </c>
      <c r="B573" s="3" t="s">
        <v>2069</v>
      </c>
      <c r="C573" s="4" t="s">
        <v>1538</v>
      </c>
      <c r="D573" s="5" t="s">
        <v>1564</v>
      </c>
      <c r="E573" s="5" t="s">
        <v>4535</v>
      </c>
      <c r="F573" s="6" t="s">
        <v>139</v>
      </c>
      <c r="G573" s="4" t="s">
        <v>1565</v>
      </c>
      <c r="H573" s="4" t="s">
        <v>557</v>
      </c>
      <c r="I573" s="4" t="s">
        <v>557</v>
      </c>
      <c r="J573" s="4"/>
      <c r="K573" s="7"/>
      <c r="L573" s="8"/>
      <c r="M573" s="8"/>
      <c r="N573" s="8"/>
      <c r="O573" s="4" t="s">
        <v>1405</v>
      </c>
      <c r="P573" s="66">
        <v>260357</v>
      </c>
      <c r="Q573" s="7">
        <v>44209</v>
      </c>
      <c r="R573" s="8">
        <v>459.99</v>
      </c>
      <c r="S573" s="48"/>
    </row>
    <row r="574" spans="1:19" s="49" customFormat="1" ht="25.5" x14ac:dyDescent="0.25">
      <c r="A574" s="4" t="s">
        <v>1703</v>
      </c>
      <c r="B574" s="3" t="s">
        <v>2069</v>
      </c>
      <c r="C574" s="4" t="s">
        <v>1538</v>
      </c>
      <c r="D574" s="5" t="s">
        <v>1566</v>
      </c>
      <c r="E574" s="5" t="s">
        <v>4536</v>
      </c>
      <c r="F574" s="6" t="s">
        <v>139</v>
      </c>
      <c r="G574" s="4" t="s">
        <v>1567</v>
      </c>
      <c r="H574" s="4" t="s">
        <v>557</v>
      </c>
      <c r="I574" s="4" t="s">
        <v>557</v>
      </c>
      <c r="J574" s="4"/>
      <c r="K574" s="7"/>
      <c r="L574" s="8"/>
      <c r="M574" s="8"/>
      <c r="N574" s="8"/>
      <c r="O574" s="4" t="s">
        <v>1405</v>
      </c>
      <c r="P574" s="66">
        <v>260357</v>
      </c>
      <c r="Q574" s="7">
        <v>44209</v>
      </c>
      <c r="R574" s="8">
        <v>535</v>
      </c>
      <c r="S574" s="48"/>
    </row>
    <row r="575" spans="1:19" s="49" customFormat="1" ht="25.5" x14ac:dyDescent="0.25">
      <c r="A575" s="4" t="s">
        <v>1704</v>
      </c>
      <c r="B575" s="3" t="s">
        <v>3362</v>
      </c>
      <c r="C575" s="4" t="s">
        <v>1538</v>
      </c>
      <c r="D575" s="5" t="s">
        <v>1568</v>
      </c>
      <c r="E575" s="5" t="s">
        <v>4451</v>
      </c>
      <c r="F575" s="6" t="s">
        <v>139</v>
      </c>
      <c r="G575" s="4" t="s">
        <v>557</v>
      </c>
      <c r="H575" s="4" t="s">
        <v>557</v>
      </c>
      <c r="I575" s="4" t="s">
        <v>557</v>
      </c>
      <c r="J575" s="4"/>
      <c r="K575" s="7"/>
      <c r="L575" s="8"/>
      <c r="M575" s="8"/>
      <c r="N575" s="8"/>
      <c r="O575" s="4" t="s">
        <v>1405</v>
      </c>
      <c r="P575" s="66">
        <v>838</v>
      </c>
      <c r="Q575" s="7">
        <v>44235</v>
      </c>
      <c r="R575" s="8">
        <v>11832</v>
      </c>
      <c r="S575" s="48"/>
    </row>
    <row r="576" spans="1:19" s="49" customFormat="1" ht="25.5" x14ac:dyDescent="0.25">
      <c r="A576" s="4" t="s">
        <v>1705</v>
      </c>
      <c r="B576" s="3" t="s">
        <v>3362</v>
      </c>
      <c r="C576" s="4" t="s">
        <v>1538</v>
      </c>
      <c r="D576" s="5" t="s">
        <v>1569</v>
      </c>
      <c r="E576" s="5" t="s">
        <v>4537</v>
      </c>
      <c r="F576" s="6" t="s">
        <v>139</v>
      </c>
      <c r="G576" s="4" t="s">
        <v>557</v>
      </c>
      <c r="H576" s="4" t="s">
        <v>557</v>
      </c>
      <c r="I576" s="4" t="s">
        <v>557</v>
      </c>
      <c r="J576" s="4"/>
      <c r="K576" s="7"/>
      <c r="L576" s="8"/>
      <c r="M576" s="8"/>
      <c r="N576" s="8"/>
      <c r="O576" s="4" t="s">
        <v>1405</v>
      </c>
      <c r="P576" s="66">
        <v>838</v>
      </c>
      <c r="Q576" s="7">
        <v>44235</v>
      </c>
      <c r="R576" s="8">
        <v>1566</v>
      </c>
      <c r="S576" s="48"/>
    </row>
    <row r="577" spans="1:19" s="49" customFormat="1" ht="25.5" x14ac:dyDescent="0.25">
      <c r="A577" s="4" t="s">
        <v>1706</v>
      </c>
      <c r="B577" s="3" t="s">
        <v>3362</v>
      </c>
      <c r="C577" s="4" t="s">
        <v>1538</v>
      </c>
      <c r="D577" s="5" t="s">
        <v>1569</v>
      </c>
      <c r="E577" s="5" t="s">
        <v>4537</v>
      </c>
      <c r="F577" s="6" t="s">
        <v>139</v>
      </c>
      <c r="G577" s="4" t="s">
        <v>557</v>
      </c>
      <c r="H577" s="4" t="s">
        <v>557</v>
      </c>
      <c r="I577" s="4" t="s">
        <v>557</v>
      </c>
      <c r="J577" s="4"/>
      <c r="K577" s="7"/>
      <c r="L577" s="8"/>
      <c r="M577" s="8"/>
      <c r="N577" s="8"/>
      <c r="O577" s="4" t="s">
        <v>1405</v>
      </c>
      <c r="P577" s="66">
        <v>838</v>
      </c>
      <c r="Q577" s="7">
        <v>44235</v>
      </c>
      <c r="R577" s="8">
        <v>1566</v>
      </c>
      <c r="S577" s="48"/>
    </row>
    <row r="578" spans="1:19" s="49" customFormat="1" ht="25.5" x14ac:dyDescent="0.25">
      <c r="A578" s="4" t="s">
        <v>1707</v>
      </c>
      <c r="B578" s="3" t="s">
        <v>1325</v>
      </c>
      <c r="C578" s="4" t="s">
        <v>1538</v>
      </c>
      <c r="D578" s="5" t="s">
        <v>1745</v>
      </c>
      <c r="E578" s="5" t="s">
        <v>4510</v>
      </c>
      <c r="F578" s="6" t="s">
        <v>139</v>
      </c>
      <c r="G578" s="4" t="s">
        <v>1570</v>
      </c>
      <c r="H578" s="4" t="s">
        <v>1571</v>
      </c>
      <c r="I578" s="4">
        <v>2010006146</v>
      </c>
      <c r="J578" s="4"/>
      <c r="K578" s="7"/>
      <c r="L578" s="8"/>
      <c r="M578" s="8"/>
      <c r="N578" s="8"/>
      <c r="O578" s="4" t="s">
        <v>1405</v>
      </c>
      <c r="P578" s="66">
        <v>838</v>
      </c>
      <c r="Q578" s="7">
        <v>44235</v>
      </c>
      <c r="R578" s="8">
        <v>812</v>
      </c>
      <c r="S578" s="48"/>
    </row>
    <row r="579" spans="1:19" s="49" customFormat="1" ht="25.5" x14ac:dyDescent="0.25">
      <c r="A579" s="4" t="s">
        <v>1708</v>
      </c>
      <c r="B579" s="3" t="s">
        <v>1325</v>
      </c>
      <c r="C579" s="4" t="s">
        <v>1538</v>
      </c>
      <c r="D579" s="5" t="s">
        <v>2085</v>
      </c>
      <c r="E579" s="5" t="s">
        <v>4441</v>
      </c>
      <c r="F579" s="6" t="s">
        <v>139</v>
      </c>
      <c r="G579" s="4" t="s">
        <v>1411</v>
      </c>
      <c r="H579" s="4" t="s">
        <v>1572</v>
      </c>
      <c r="I579" s="4" t="s">
        <v>1573</v>
      </c>
      <c r="J579" s="4"/>
      <c r="K579" s="7"/>
      <c r="L579" s="8"/>
      <c r="M579" s="8"/>
      <c r="N579" s="8"/>
      <c r="O579" s="4" t="s">
        <v>1405</v>
      </c>
      <c r="P579" s="66">
        <v>838</v>
      </c>
      <c r="Q579" s="7">
        <v>44235</v>
      </c>
      <c r="R579" s="8">
        <v>928</v>
      </c>
      <c r="S579" s="48"/>
    </row>
    <row r="580" spans="1:19" s="49" customFormat="1" ht="25.5" x14ac:dyDescent="0.25">
      <c r="A580" s="4" t="s">
        <v>1709</v>
      </c>
      <c r="B580" s="3" t="s">
        <v>1325</v>
      </c>
      <c r="C580" s="4" t="s">
        <v>1538</v>
      </c>
      <c r="D580" s="5" t="s">
        <v>1574</v>
      </c>
      <c r="E580" s="5" t="s">
        <v>4453</v>
      </c>
      <c r="F580" s="6" t="s">
        <v>139</v>
      </c>
      <c r="G580" s="4" t="s">
        <v>557</v>
      </c>
      <c r="H580" s="4" t="s">
        <v>557</v>
      </c>
      <c r="I580" s="4" t="s">
        <v>557</v>
      </c>
      <c r="J580" s="4"/>
      <c r="K580" s="7"/>
      <c r="L580" s="8"/>
      <c r="M580" s="8"/>
      <c r="N580" s="8"/>
      <c r="O580" s="4" t="s">
        <v>1405</v>
      </c>
      <c r="P580" s="66">
        <v>838</v>
      </c>
      <c r="Q580" s="7">
        <v>44235</v>
      </c>
      <c r="R580" s="8">
        <v>348</v>
      </c>
      <c r="S580" s="48"/>
    </row>
    <row r="581" spans="1:19" s="49" customFormat="1" ht="25.5" x14ac:dyDescent="0.25">
      <c r="A581" s="4" t="s">
        <v>1710</v>
      </c>
      <c r="B581" s="3" t="s">
        <v>1325</v>
      </c>
      <c r="C581" s="4" t="s">
        <v>1538</v>
      </c>
      <c r="D581" s="5" t="s">
        <v>1574</v>
      </c>
      <c r="E581" s="5" t="s">
        <v>4453</v>
      </c>
      <c r="F581" s="6" t="s">
        <v>139</v>
      </c>
      <c r="G581" s="4" t="s">
        <v>557</v>
      </c>
      <c r="H581" s="4" t="s">
        <v>557</v>
      </c>
      <c r="I581" s="4" t="s">
        <v>557</v>
      </c>
      <c r="J581" s="4"/>
      <c r="K581" s="7"/>
      <c r="L581" s="8"/>
      <c r="M581" s="8"/>
      <c r="N581" s="8"/>
      <c r="O581" s="4" t="s">
        <v>1405</v>
      </c>
      <c r="P581" s="66">
        <v>838</v>
      </c>
      <c r="Q581" s="7">
        <v>44235</v>
      </c>
      <c r="R581" s="8">
        <v>348</v>
      </c>
      <c r="S581" s="48"/>
    </row>
    <row r="582" spans="1:19" s="49" customFormat="1" ht="38.25" x14ac:dyDescent="0.25">
      <c r="A582" s="4" t="s">
        <v>1711</v>
      </c>
      <c r="B582" s="3" t="s">
        <v>3401</v>
      </c>
      <c r="C582" s="4" t="s">
        <v>1538</v>
      </c>
      <c r="D582" s="5" t="s">
        <v>1575</v>
      </c>
      <c r="E582" s="5" t="s">
        <v>4538</v>
      </c>
      <c r="F582" s="6" t="s">
        <v>139</v>
      </c>
      <c r="G582" s="4" t="s">
        <v>557</v>
      </c>
      <c r="H582" s="4" t="s">
        <v>557</v>
      </c>
      <c r="I582" s="4" t="s">
        <v>1576</v>
      </c>
      <c r="J582" s="4"/>
      <c r="K582" s="7"/>
      <c r="L582" s="8"/>
      <c r="M582" s="8"/>
      <c r="N582" s="8"/>
      <c r="O582" s="4" t="s">
        <v>1405</v>
      </c>
      <c r="P582" s="66">
        <v>820</v>
      </c>
      <c r="Q582" s="7">
        <v>44221</v>
      </c>
      <c r="R582" s="8">
        <v>16008</v>
      </c>
      <c r="S582" s="48"/>
    </row>
    <row r="583" spans="1:19" s="49" customFormat="1" ht="38.25" x14ac:dyDescent="0.25">
      <c r="A583" s="152" t="s">
        <v>1712</v>
      </c>
      <c r="B583" s="3" t="s">
        <v>3401</v>
      </c>
      <c r="C583" s="152" t="s">
        <v>1538</v>
      </c>
      <c r="D583" s="161" t="s">
        <v>1577</v>
      </c>
      <c r="E583" s="161" t="s">
        <v>4538</v>
      </c>
      <c r="F583" s="154" t="s">
        <v>139</v>
      </c>
      <c r="G583" s="152" t="s">
        <v>557</v>
      </c>
      <c r="H583" s="152" t="s">
        <v>557</v>
      </c>
      <c r="I583" s="152" t="s">
        <v>1578</v>
      </c>
      <c r="J583" s="4"/>
      <c r="K583" s="7"/>
      <c r="L583" s="8"/>
      <c r="M583" s="8"/>
      <c r="N583" s="8"/>
      <c r="O583" s="152" t="s">
        <v>1405</v>
      </c>
      <c r="P583" s="66">
        <v>820</v>
      </c>
      <c r="Q583" s="7">
        <v>44221</v>
      </c>
      <c r="R583" s="8">
        <v>16008</v>
      </c>
      <c r="S583" s="48"/>
    </row>
    <row r="584" spans="1:19" s="49" customFormat="1" ht="38.25" x14ac:dyDescent="0.25">
      <c r="A584" s="4" t="s">
        <v>1713</v>
      </c>
      <c r="B584" s="3" t="s">
        <v>2068</v>
      </c>
      <c r="C584" s="4" t="s">
        <v>3404</v>
      </c>
      <c r="D584" s="5" t="s">
        <v>1852</v>
      </c>
      <c r="E584" s="5" t="s">
        <v>4538</v>
      </c>
      <c r="F584" s="6" t="s">
        <v>21</v>
      </c>
      <c r="G584" s="4" t="s">
        <v>557</v>
      </c>
      <c r="H584" s="4" t="s">
        <v>557</v>
      </c>
      <c r="I584" s="4" t="s">
        <v>1856</v>
      </c>
      <c r="J584" s="66"/>
      <c r="K584" s="7"/>
      <c r="L584" s="8"/>
      <c r="M584" s="8"/>
      <c r="N584" s="208"/>
      <c r="O584" s="4" t="s">
        <v>1405</v>
      </c>
      <c r="P584" s="66">
        <v>820</v>
      </c>
      <c r="Q584" s="7">
        <v>44221</v>
      </c>
      <c r="R584" s="8">
        <v>16008</v>
      </c>
      <c r="S584" s="48"/>
    </row>
    <row r="585" spans="1:19" s="49" customFormat="1" ht="38.25" x14ac:dyDescent="0.25">
      <c r="A585" s="2" t="s">
        <v>1714</v>
      </c>
      <c r="B585" s="3" t="s">
        <v>3401</v>
      </c>
      <c r="C585" s="2" t="s">
        <v>1538</v>
      </c>
      <c r="D585" s="179" t="s">
        <v>1853</v>
      </c>
      <c r="E585" s="179" t="s">
        <v>3949</v>
      </c>
      <c r="F585" s="10" t="s">
        <v>139</v>
      </c>
      <c r="G585" s="2" t="s">
        <v>1579</v>
      </c>
      <c r="H585" s="2" t="s">
        <v>557</v>
      </c>
      <c r="I585" s="234">
        <v>1603699078500190</v>
      </c>
      <c r="J585" s="4"/>
      <c r="K585" s="7"/>
      <c r="L585" s="8"/>
      <c r="M585" s="8"/>
      <c r="N585" s="8"/>
      <c r="O585" s="2" t="s">
        <v>1405</v>
      </c>
      <c r="P585" s="66">
        <v>42021</v>
      </c>
      <c r="Q585" s="7">
        <v>44221</v>
      </c>
      <c r="R585" s="8">
        <v>47270</v>
      </c>
      <c r="S585" s="48"/>
    </row>
    <row r="586" spans="1:19" s="49" customFormat="1" ht="38.25" x14ac:dyDescent="0.25">
      <c r="A586" s="4" t="s">
        <v>1715</v>
      </c>
      <c r="B586" s="3" t="s">
        <v>3401</v>
      </c>
      <c r="C586" s="4" t="s">
        <v>1538</v>
      </c>
      <c r="D586" s="5" t="s">
        <v>1854</v>
      </c>
      <c r="E586" s="5" t="s">
        <v>3949</v>
      </c>
      <c r="F586" s="6" t="s">
        <v>139</v>
      </c>
      <c r="G586" s="4" t="s">
        <v>1579</v>
      </c>
      <c r="H586" s="4" t="s">
        <v>557</v>
      </c>
      <c r="I586" s="146" t="s">
        <v>1857</v>
      </c>
      <c r="J586" s="4"/>
      <c r="K586" s="7"/>
      <c r="L586" s="8"/>
      <c r="M586" s="8"/>
      <c r="N586" s="8"/>
      <c r="O586" s="4" t="s">
        <v>1405</v>
      </c>
      <c r="P586" s="66">
        <v>42021</v>
      </c>
      <c r="Q586" s="7">
        <v>44221</v>
      </c>
      <c r="R586" s="8">
        <v>47270</v>
      </c>
      <c r="S586" s="48"/>
    </row>
    <row r="587" spans="1:19" s="49" customFormat="1" ht="51" x14ac:dyDescent="0.25">
      <c r="A587" s="4" t="s">
        <v>1716</v>
      </c>
      <c r="B587" s="3" t="s">
        <v>3401</v>
      </c>
      <c r="C587" s="4" t="s">
        <v>1538</v>
      </c>
      <c r="D587" s="5" t="s">
        <v>2086</v>
      </c>
      <c r="E587" s="5" t="s">
        <v>3949</v>
      </c>
      <c r="F587" s="6" t="s">
        <v>139</v>
      </c>
      <c r="G587" s="4" t="s">
        <v>1579</v>
      </c>
      <c r="H587" s="4" t="s">
        <v>557</v>
      </c>
      <c r="I587" s="146" t="s">
        <v>1858</v>
      </c>
      <c r="J587" s="4"/>
      <c r="K587" s="7"/>
      <c r="L587" s="8"/>
      <c r="M587" s="8"/>
      <c r="N587" s="8"/>
      <c r="O587" s="4" t="s">
        <v>1405</v>
      </c>
      <c r="P587" s="66">
        <v>42021</v>
      </c>
      <c r="Q587" s="7">
        <v>44221</v>
      </c>
      <c r="R587" s="8">
        <v>47270</v>
      </c>
      <c r="S587" s="48"/>
    </row>
    <row r="588" spans="1:19" s="49" customFormat="1" ht="38.25" x14ac:dyDescent="0.25">
      <c r="A588" s="4" t="s">
        <v>1717</v>
      </c>
      <c r="B588" s="3" t="s">
        <v>3401</v>
      </c>
      <c r="C588" s="4" t="s">
        <v>430</v>
      </c>
      <c r="D588" s="5" t="s">
        <v>1855</v>
      </c>
      <c r="E588" s="5" t="s">
        <v>3949</v>
      </c>
      <c r="F588" s="6" t="s">
        <v>21</v>
      </c>
      <c r="G588" s="4" t="s">
        <v>1579</v>
      </c>
      <c r="H588" s="4" t="s">
        <v>557</v>
      </c>
      <c r="I588" s="145">
        <v>1603699078500210</v>
      </c>
      <c r="J588" s="4"/>
      <c r="K588" s="7"/>
      <c r="L588" s="8"/>
      <c r="M588" s="8"/>
      <c r="N588" s="8"/>
      <c r="O588" s="4" t="s">
        <v>1405</v>
      </c>
      <c r="P588" s="66">
        <v>42021</v>
      </c>
      <c r="Q588" s="7">
        <v>44221</v>
      </c>
      <c r="R588" s="8">
        <v>47270</v>
      </c>
      <c r="S588" s="48"/>
    </row>
    <row r="589" spans="1:19" s="49" customFormat="1" ht="25.5" x14ac:dyDescent="0.25">
      <c r="A589" s="200" t="s">
        <v>1835</v>
      </c>
      <c r="B589" s="199" t="s">
        <v>1296</v>
      </c>
      <c r="C589" s="200" t="s">
        <v>1297</v>
      </c>
      <c r="D589" s="201" t="s">
        <v>1746</v>
      </c>
      <c r="E589" s="201" t="s">
        <v>4539</v>
      </c>
      <c r="F589" s="198" t="s">
        <v>21</v>
      </c>
      <c r="G589" s="200" t="s">
        <v>557</v>
      </c>
      <c r="H589" s="200" t="s">
        <v>557</v>
      </c>
      <c r="I589" s="200" t="s">
        <v>557</v>
      </c>
      <c r="J589" s="4"/>
      <c r="K589" s="7"/>
      <c r="L589" s="8"/>
      <c r="M589" s="8"/>
      <c r="N589" s="8"/>
      <c r="O589" s="200" t="s">
        <v>41</v>
      </c>
      <c r="P589" s="66">
        <v>2</v>
      </c>
      <c r="Q589" s="7">
        <v>44378</v>
      </c>
      <c r="R589" s="8">
        <v>4200</v>
      </c>
      <c r="S589" s="14"/>
    </row>
    <row r="590" spans="1:19" s="49" customFormat="1" ht="38.25" x14ac:dyDescent="0.25">
      <c r="A590" s="200" t="s">
        <v>1836</v>
      </c>
      <c r="B590" s="199" t="s">
        <v>1296</v>
      </c>
      <c r="C590" s="200" t="s">
        <v>1297</v>
      </c>
      <c r="D590" s="201" t="s">
        <v>3754</v>
      </c>
      <c r="E590" s="201" t="s">
        <v>4540</v>
      </c>
      <c r="F590" s="198" t="s">
        <v>21</v>
      </c>
      <c r="G590" s="200" t="s">
        <v>557</v>
      </c>
      <c r="H590" s="200" t="s">
        <v>557</v>
      </c>
      <c r="I590" s="200" t="s">
        <v>557</v>
      </c>
      <c r="J590" s="4"/>
      <c r="K590" s="7"/>
      <c r="L590" s="8"/>
      <c r="M590" s="8"/>
      <c r="N590" s="8"/>
      <c r="O590" s="200" t="s">
        <v>1405</v>
      </c>
      <c r="P590" s="66">
        <v>2</v>
      </c>
      <c r="Q590" s="7">
        <v>44378</v>
      </c>
      <c r="R590" s="8">
        <v>6148</v>
      </c>
      <c r="S590" s="14"/>
    </row>
    <row r="591" spans="1:19" s="49" customFormat="1" ht="25.5" x14ac:dyDescent="0.25">
      <c r="A591" s="219" t="s">
        <v>1837</v>
      </c>
      <c r="B591" s="218" t="s">
        <v>1296</v>
      </c>
      <c r="C591" s="219" t="s">
        <v>1297</v>
      </c>
      <c r="D591" s="220" t="s">
        <v>1747</v>
      </c>
      <c r="E591" s="220" t="s">
        <v>4541</v>
      </c>
      <c r="F591" s="217" t="s">
        <v>21</v>
      </c>
      <c r="G591" s="219" t="s">
        <v>557</v>
      </c>
      <c r="H591" s="219" t="s">
        <v>557</v>
      </c>
      <c r="I591" s="219" t="s">
        <v>557</v>
      </c>
      <c r="J591" s="4"/>
      <c r="K591" s="7"/>
      <c r="L591" s="8"/>
      <c r="M591" s="8"/>
      <c r="N591" s="8"/>
      <c r="O591" s="219" t="s">
        <v>41</v>
      </c>
      <c r="P591" s="66">
        <v>2</v>
      </c>
      <c r="Q591" s="7">
        <v>44378</v>
      </c>
      <c r="R591" s="8">
        <v>232</v>
      </c>
      <c r="S591" s="14"/>
    </row>
    <row r="592" spans="1:19" s="49" customFormat="1" ht="25.5" x14ac:dyDescent="0.25">
      <c r="A592" s="4" t="s">
        <v>1838</v>
      </c>
      <c r="B592" s="3" t="s">
        <v>2068</v>
      </c>
      <c r="C592" s="4" t="s">
        <v>3404</v>
      </c>
      <c r="D592" s="5" t="s">
        <v>1748</v>
      </c>
      <c r="E592" s="5" t="s">
        <v>4542</v>
      </c>
      <c r="F592" s="6" t="s">
        <v>21</v>
      </c>
      <c r="G592" s="4" t="s">
        <v>557</v>
      </c>
      <c r="H592" s="4" t="s">
        <v>557</v>
      </c>
      <c r="I592" s="4" t="s">
        <v>557</v>
      </c>
      <c r="J592" s="66"/>
      <c r="K592" s="7"/>
      <c r="L592" s="8"/>
      <c r="M592" s="8"/>
      <c r="N592" s="208"/>
      <c r="O592" s="4" t="s">
        <v>1405</v>
      </c>
      <c r="P592" s="66" t="s">
        <v>1749</v>
      </c>
      <c r="Q592" s="7">
        <v>44408</v>
      </c>
      <c r="R592" s="8">
        <v>12500</v>
      </c>
      <c r="S592" s="14"/>
    </row>
    <row r="593" spans="1:19" s="49" customFormat="1" ht="51" x14ac:dyDescent="0.25">
      <c r="A593" s="2" t="s">
        <v>1839</v>
      </c>
      <c r="B593" s="56" t="s">
        <v>3336</v>
      </c>
      <c r="C593" s="2" t="s">
        <v>3349</v>
      </c>
      <c r="D593" s="179" t="s">
        <v>1750</v>
      </c>
      <c r="E593" s="179" t="s">
        <v>3932</v>
      </c>
      <c r="F593" s="10" t="s">
        <v>21</v>
      </c>
      <c r="G593" s="2" t="s">
        <v>557</v>
      </c>
      <c r="H593" s="2" t="s">
        <v>557</v>
      </c>
      <c r="I593" s="2" t="s">
        <v>557</v>
      </c>
      <c r="J593" s="4"/>
      <c r="K593" s="7"/>
      <c r="L593" s="8"/>
      <c r="M593" s="8"/>
      <c r="N593" s="8"/>
      <c r="O593" s="2" t="s">
        <v>1405</v>
      </c>
      <c r="P593" s="66" t="s">
        <v>1751</v>
      </c>
      <c r="Q593" s="7">
        <v>44408</v>
      </c>
      <c r="R593" s="8">
        <v>1177.08</v>
      </c>
      <c r="S593" s="14"/>
    </row>
    <row r="594" spans="1:19" s="49" customFormat="1" ht="89.25" x14ac:dyDescent="0.25">
      <c r="A594" s="4" t="s">
        <v>1840</v>
      </c>
      <c r="B594" s="3" t="s">
        <v>3336</v>
      </c>
      <c r="C594" s="4" t="s">
        <v>3349</v>
      </c>
      <c r="D594" s="5" t="s">
        <v>1752</v>
      </c>
      <c r="E594" s="5" t="s">
        <v>4543</v>
      </c>
      <c r="F594" s="6" t="s">
        <v>21</v>
      </c>
      <c r="G594" s="4" t="s">
        <v>557</v>
      </c>
      <c r="H594" s="4" t="s">
        <v>557</v>
      </c>
      <c r="I594" s="4" t="s">
        <v>557</v>
      </c>
      <c r="J594" s="4"/>
      <c r="K594" s="7"/>
      <c r="L594" s="8"/>
      <c r="M594" s="8"/>
      <c r="N594" s="8"/>
      <c r="O594" s="4" t="s">
        <v>1405</v>
      </c>
      <c r="P594" s="66" t="s">
        <v>1751</v>
      </c>
      <c r="Q594" s="7">
        <v>44408</v>
      </c>
      <c r="R594" s="8">
        <v>372.5</v>
      </c>
      <c r="S594" s="14"/>
    </row>
    <row r="595" spans="1:19" s="49" customFormat="1" ht="25.5" x14ac:dyDescent="0.25">
      <c r="A595" s="4" t="s">
        <v>1841</v>
      </c>
      <c r="B595" s="3" t="s">
        <v>1312</v>
      </c>
      <c r="C595" s="4" t="s">
        <v>138</v>
      </c>
      <c r="D595" s="5" t="s">
        <v>1753</v>
      </c>
      <c r="E595" s="5" t="s">
        <v>4544</v>
      </c>
      <c r="F595" s="6" t="s">
        <v>139</v>
      </c>
      <c r="G595" s="4" t="s">
        <v>557</v>
      </c>
      <c r="H595" s="4" t="s">
        <v>557</v>
      </c>
      <c r="I595" s="4" t="s">
        <v>557</v>
      </c>
      <c r="J595" s="4"/>
      <c r="K595" s="7"/>
      <c r="L595" s="8"/>
      <c r="M595" s="8"/>
      <c r="N595" s="8"/>
      <c r="O595" s="4" t="s">
        <v>1405</v>
      </c>
      <c r="P595" s="66">
        <v>145</v>
      </c>
      <c r="Q595" s="7">
        <v>44447</v>
      </c>
      <c r="R595" s="8">
        <v>1900</v>
      </c>
      <c r="S595" s="14"/>
    </row>
    <row r="596" spans="1:19" s="49" customFormat="1" ht="25.5" x14ac:dyDescent="0.25">
      <c r="A596" s="4" t="s">
        <v>1842</v>
      </c>
      <c r="B596" s="3" t="s">
        <v>1312</v>
      </c>
      <c r="C596" s="4" t="s">
        <v>138</v>
      </c>
      <c r="D596" s="5" t="s">
        <v>1754</v>
      </c>
      <c r="E596" s="5" t="s">
        <v>4454</v>
      </c>
      <c r="F596" s="6" t="s">
        <v>139</v>
      </c>
      <c r="G596" s="4" t="s">
        <v>557</v>
      </c>
      <c r="H596" s="4" t="s">
        <v>557</v>
      </c>
      <c r="I596" s="4" t="s">
        <v>557</v>
      </c>
      <c r="J596" s="4"/>
      <c r="K596" s="7"/>
      <c r="L596" s="8"/>
      <c r="M596" s="8"/>
      <c r="N596" s="8"/>
      <c r="O596" s="4" t="s">
        <v>1405</v>
      </c>
      <c r="P596" s="66">
        <v>145</v>
      </c>
      <c r="Q596" s="7">
        <v>44447</v>
      </c>
      <c r="R596" s="8">
        <v>550</v>
      </c>
      <c r="S596" s="14"/>
    </row>
    <row r="597" spans="1:19" s="49" customFormat="1" ht="25.5" x14ac:dyDescent="0.25">
      <c r="A597" s="219" t="s">
        <v>1843</v>
      </c>
      <c r="B597" s="218" t="s">
        <v>1861</v>
      </c>
      <c r="C597" s="219" t="s">
        <v>1781</v>
      </c>
      <c r="D597" s="220" t="s">
        <v>1755</v>
      </c>
      <c r="E597" s="220" t="s">
        <v>4546</v>
      </c>
      <c r="F597" s="217" t="s">
        <v>21</v>
      </c>
      <c r="G597" s="219" t="s">
        <v>557</v>
      </c>
      <c r="H597" s="219" t="s">
        <v>557</v>
      </c>
      <c r="I597" s="219" t="s">
        <v>557</v>
      </c>
      <c r="J597" s="4"/>
      <c r="K597" s="7"/>
      <c r="L597" s="8"/>
      <c r="M597" s="8"/>
      <c r="N597" s="8"/>
      <c r="O597" s="219" t="s">
        <v>1405</v>
      </c>
      <c r="P597" s="66">
        <v>136</v>
      </c>
      <c r="Q597" s="7">
        <v>44434</v>
      </c>
      <c r="R597" s="8">
        <v>1200</v>
      </c>
      <c r="S597" s="14"/>
    </row>
    <row r="598" spans="1:19" s="49" customFormat="1" ht="25.5" x14ac:dyDescent="0.25">
      <c r="A598" s="4" t="s">
        <v>1848</v>
      </c>
      <c r="B598" s="14" t="s">
        <v>1312</v>
      </c>
      <c r="C598" s="14" t="s">
        <v>138</v>
      </c>
      <c r="D598" s="63" t="s">
        <v>1862</v>
      </c>
      <c r="E598" s="63" t="s">
        <v>4545</v>
      </c>
      <c r="F598" s="67" t="s">
        <v>139</v>
      </c>
      <c r="G598" s="14" t="s">
        <v>1850</v>
      </c>
      <c r="H598" s="14" t="s">
        <v>1851</v>
      </c>
      <c r="I598" s="68" t="s">
        <v>1859</v>
      </c>
      <c r="J598" s="133"/>
      <c r="K598" s="70"/>
      <c r="L598" s="134"/>
      <c r="M598" s="73"/>
      <c r="N598" s="233"/>
      <c r="O598" s="74" t="s">
        <v>1405</v>
      </c>
      <c r="P598" s="133">
        <v>1660</v>
      </c>
      <c r="Q598" s="168">
        <v>44497</v>
      </c>
      <c r="R598" s="8">
        <v>2100</v>
      </c>
      <c r="S598" s="144"/>
    </row>
    <row r="599" spans="1:19" s="49" customFormat="1" ht="25.5" x14ac:dyDescent="0.25">
      <c r="A599" s="200" t="s">
        <v>1849</v>
      </c>
      <c r="B599" s="199" t="s">
        <v>3696</v>
      </c>
      <c r="C599" s="209" t="s">
        <v>27</v>
      </c>
      <c r="D599" s="210" t="s">
        <v>1863</v>
      </c>
      <c r="E599" s="210" t="s">
        <v>4545</v>
      </c>
      <c r="F599" s="211" t="s">
        <v>139</v>
      </c>
      <c r="G599" s="209" t="s">
        <v>1850</v>
      </c>
      <c r="H599" s="209" t="s">
        <v>1851</v>
      </c>
      <c r="I599" s="212" t="s">
        <v>1860</v>
      </c>
      <c r="J599" s="14"/>
      <c r="K599" s="70"/>
      <c r="L599" s="134"/>
      <c r="M599" s="73"/>
      <c r="N599" s="73"/>
      <c r="O599" s="213" t="s">
        <v>1405</v>
      </c>
      <c r="P599" s="133">
        <v>1659</v>
      </c>
      <c r="Q599" s="168">
        <v>44497</v>
      </c>
      <c r="R599" s="8">
        <v>2100</v>
      </c>
      <c r="S599" s="144"/>
    </row>
    <row r="600" spans="1:19" s="49" customFormat="1" ht="25.5" x14ac:dyDescent="0.25">
      <c r="A600" s="4" t="s">
        <v>1922</v>
      </c>
      <c r="B600" s="3" t="s">
        <v>1323</v>
      </c>
      <c r="C600" s="4" t="s">
        <v>3214</v>
      </c>
      <c r="D600" s="63" t="s">
        <v>1923</v>
      </c>
      <c r="E600" s="5" t="s">
        <v>1923</v>
      </c>
      <c r="F600" s="6" t="s">
        <v>21</v>
      </c>
      <c r="G600" s="4" t="s">
        <v>557</v>
      </c>
      <c r="H600" s="4" t="s">
        <v>557</v>
      </c>
      <c r="I600" s="4" t="s">
        <v>557</v>
      </c>
      <c r="J600" s="4" t="s">
        <v>1405</v>
      </c>
      <c r="K600" s="70"/>
      <c r="L600" s="134"/>
      <c r="M600" s="73"/>
      <c r="N600" s="73"/>
      <c r="O600" s="4" t="s">
        <v>1405</v>
      </c>
      <c r="P600" s="22">
        <v>447</v>
      </c>
      <c r="Q600" s="151">
        <v>44511</v>
      </c>
      <c r="R600" s="8">
        <v>1914</v>
      </c>
      <c r="S600" s="48"/>
    </row>
    <row r="601" spans="1:19" s="49" customFormat="1" ht="25.5" x14ac:dyDescent="0.25">
      <c r="A601" s="4" t="s">
        <v>1924</v>
      </c>
      <c r="B601" s="3" t="s">
        <v>1323</v>
      </c>
      <c r="C601" s="4" t="s">
        <v>3214</v>
      </c>
      <c r="D601" s="63" t="s">
        <v>1923</v>
      </c>
      <c r="E601" s="5" t="s">
        <v>1923</v>
      </c>
      <c r="F601" s="6" t="s">
        <v>21</v>
      </c>
      <c r="G601" s="4" t="s">
        <v>557</v>
      </c>
      <c r="H601" s="4" t="s">
        <v>557</v>
      </c>
      <c r="I601" s="4" t="s">
        <v>557</v>
      </c>
      <c r="J601" s="4" t="s">
        <v>1405</v>
      </c>
      <c r="K601" s="70"/>
      <c r="L601" s="134"/>
      <c r="M601" s="73"/>
      <c r="N601" s="73"/>
      <c r="O601" s="4" t="s">
        <v>1405</v>
      </c>
      <c r="P601" s="22">
        <v>447</v>
      </c>
      <c r="Q601" s="151">
        <v>44511</v>
      </c>
      <c r="R601" s="8">
        <v>1914</v>
      </c>
      <c r="S601" s="48"/>
    </row>
    <row r="602" spans="1:19" s="49" customFormat="1" ht="25.5" x14ac:dyDescent="0.25">
      <c r="A602" s="4" t="s">
        <v>1925</v>
      </c>
      <c r="B602" s="3" t="s">
        <v>1323</v>
      </c>
      <c r="C602" s="4" t="s">
        <v>3214</v>
      </c>
      <c r="D602" s="63" t="s">
        <v>1923</v>
      </c>
      <c r="E602" s="5" t="s">
        <v>1923</v>
      </c>
      <c r="F602" s="6" t="s">
        <v>21</v>
      </c>
      <c r="G602" s="4" t="s">
        <v>557</v>
      </c>
      <c r="H602" s="4" t="s">
        <v>557</v>
      </c>
      <c r="I602" s="4" t="s">
        <v>557</v>
      </c>
      <c r="J602" s="4" t="s">
        <v>1405</v>
      </c>
      <c r="K602" s="70"/>
      <c r="L602" s="134"/>
      <c r="M602" s="73"/>
      <c r="N602" s="73"/>
      <c r="O602" s="4" t="s">
        <v>1405</v>
      </c>
      <c r="P602" s="22">
        <v>447</v>
      </c>
      <c r="Q602" s="151">
        <v>44511</v>
      </c>
      <c r="R602" s="8">
        <v>1914</v>
      </c>
      <c r="S602" s="48"/>
    </row>
    <row r="603" spans="1:19" s="49" customFormat="1" ht="25.5" x14ac:dyDescent="0.25">
      <c r="A603" s="4" t="s">
        <v>1926</v>
      </c>
      <c r="B603" s="3" t="s">
        <v>1323</v>
      </c>
      <c r="C603" s="4" t="s">
        <v>3214</v>
      </c>
      <c r="D603" s="63" t="s">
        <v>1923</v>
      </c>
      <c r="E603" s="5" t="s">
        <v>1923</v>
      </c>
      <c r="F603" s="6" t="s">
        <v>21</v>
      </c>
      <c r="G603" s="4" t="s">
        <v>557</v>
      </c>
      <c r="H603" s="4" t="s">
        <v>557</v>
      </c>
      <c r="I603" s="4" t="s">
        <v>557</v>
      </c>
      <c r="J603" s="4" t="s">
        <v>1405</v>
      </c>
      <c r="K603" s="70"/>
      <c r="L603" s="134"/>
      <c r="M603" s="73"/>
      <c r="N603" s="73"/>
      <c r="O603" s="4" t="s">
        <v>1405</v>
      </c>
      <c r="P603" s="22">
        <v>447</v>
      </c>
      <c r="Q603" s="151">
        <v>44511</v>
      </c>
      <c r="R603" s="8">
        <v>1914</v>
      </c>
      <c r="S603" s="48"/>
    </row>
    <row r="604" spans="1:19" s="49" customFormat="1" ht="25.5" x14ac:dyDescent="0.25">
      <c r="A604" s="4" t="s">
        <v>1927</v>
      </c>
      <c r="B604" s="182" t="s">
        <v>1323</v>
      </c>
      <c r="C604" s="4" t="s">
        <v>3214</v>
      </c>
      <c r="D604" s="63" t="s">
        <v>2066</v>
      </c>
      <c r="E604" s="5" t="s">
        <v>4416</v>
      </c>
      <c r="F604" s="6" t="s">
        <v>21</v>
      </c>
      <c r="G604" s="4" t="s">
        <v>2067</v>
      </c>
      <c r="H604" s="4" t="s">
        <v>557</v>
      </c>
      <c r="I604" s="4" t="s">
        <v>557</v>
      </c>
      <c r="J604" s="4" t="s">
        <v>1405</v>
      </c>
      <c r="K604" s="70"/>
      <c r="L604" s="134"/>
      <c r="M604" s="73"/>
      <c r="N604" s="73"/>
      <c r="O604" s="4" t="s">
        <v>1405</v>
      </c>
      <c r="P604" s="22">
        <v>26493</v>
      </c>
      <c r="Q604" s="151">
        <v>44512</v>
      </c>
      <c r="R604" s="8">
        <v>5120.4399999999996</v>
      </c>
      <c r="S604" s="48"/>
    </row>
    <row r="605" spans="1:19" s="49" customFormat="1" ht="25.5" x14ac:dyDescent="0.25">
      <c r="A605" s="200" t="s">
        <v>1928</v>
      </c>
      <c r="B605" s="199" t="s">
        <v>3343</v>
      </c>
      <c r="C605" s="200" t="s">
        <v>29</v>
      </c>
      <c r="D605" s="210" t="s">
        <v>2066</v>
      </c>
      <c r="E605" s="201" t="s">
        <v>4416</v>
      </c>
      <c r="F605" s="198" t="s">
        <v>21</v>
      </c>
      <c r="G605" s="200" t="s">
        <v>2067</v>
      </c>
      <c r="H605" s="200" t="s">
        <v>557</v>
      </c>
      <c r="I605" s="200" t="s">
        <v>557</v>
      </c>
      <c r="J605" s="4" t="s">
        <v>1405</v>
      </c>
      <c r="K605" s="70"/>
      <c r="L605" s="134"/>
      <c r="M605" s="73"/>
      <c r="N605" s="73"/>
      <c r="O605" s="200" t="s">
        <v>1405</v>
      </c>
      <c r="P605" s="22">
        <v>26493</v>
      </c>
      <c r="Q605" s="151">
        <v>44512</v>
      </c>
      <c r="R605" s="8">
        <v>5120.4399999999996</v>
      </c>
      <c r="S605" s="48"/>
    </row>
    <row r="606" spans="1:19" s="49" customFormat="1" ht="38.25" x14ac:dyDescent="0.25">
      <c r="A606" s="200" t="s">
        <v>1929</v>
      </c>
      <c r="B606" s="209" t="s">
        <v>1288</v>
      </c>
      <c r="C606" s="200" t="s">
        <v>3358</v>
      </c>
      <c r="D606" s="210" t="s">
        <v>3764</v>
      </c>
      <c r="E606" s="201" t="s">
        <v>4416</v>
      </c>
      <c r="F606" s="198" t="s">
        <v>21</v>
      </c>
      <c r="G606" s="200" t="s">
        <v>2067</v>
      </c>
      <c r="H606" s="200" t="s">
        <v>557</v>
      </c>
      <c r="I606" s="200" t="s">
        <v>557</v>
      </c>
      <c r="J606" s="4" t="s">
        <v>1405</v>
      </c>
      <c r="K606" s="70"/>
      <c r="L606" s="134"/>
      <c r="M606" s="73"/>
      <c r="N606" s="73"/>
      <c r="O606" s="200" t="s">
        <v>1405</v>
      </c>
      <c r="P606" s="22">
        <v>26493</v>
      </c>
      <c r="Q606" s="151">
        <v>44512</v>
      </c>
      <c r="R606" s="8">
        <v>5120.4399999999996</v>
      </c>
      <c r="S606" s="48"/>
    </row>
    <row r="607" spans="1:19" s="49" customFormat="1" ht="38.25" x14ac:dyDescent="0.25">
      <c r="A607" s="200" t="s">
        <v>1930</v>
      </c>
      <c r="B607" s="209" t="s">
        <v>1300</v>
      </c>
      <c r="C607" s="209" t="s">
        <v>72</v>
      </c>
      <c r="D607" s="210" t="s">
        <v>3764</v>
      </c>
      <c r="E607" s="201" t="s">
        <v>4416</v>
      </c>
      <c r="F607" s="198" t="s">
        <v>21</v>
      </c>
      <c r="G607" s="200" t="s">
        <v>2067</v>
      </c>
      <c r="H607" s="200" t="s">
        <v>557</v>
      </c>
      <c r="I607" s="200" t="s">
        <v>557</v>
      </c>
      <c r="J607" s="4" t="s">
        <v>1405</v>
      </c>
      <c r="K607" s="70"/>
      <c r="L607" s="134"/>
      <c r="M607" s="73"/>
      <c r="N607" s="73"/>
      <c r="O607" s="200" t="s">
        <v>1405</v>
      </c>
      <c r="P607" s="22">
        <v>26493</v>
      </c>
      <c r="Q607" s="151">
        <v>44512</v>
      </c>
      <c r="R607" s="8">
        <v>5120.4399999999996</v>
      </c>
      <c r="S607" s="48"/>
    </row>
    <row r="608" spans="1:19" s="49" customFormat="1" ht="25.5" x14ac:dyDescent="0.25">
      <c r="A608" s="200" t="s">
        <v>1931</v>
      </c>
      <c r="B608" s="209" t="s">
        <v>1285</v>
      </c>
      <c r="C608" s="209" t="s">
        <v>180</v>
      </c>
      <c r="D608" s="210" t="s">
        <v>2066</v>
      </c>
      <c r="E608" s="201" t="s">
        <v>4416</v>
      </c>
      <c r="F608" s="198" t="s">
        <v>21</v>
      </c>
      <c r="G608" s="200" t="s">
        <v>2067</v>
      </c>
      <c r="H608" s="200" t="s">
        <v>557</v>
      </c>
      <c r="I608" s="200" t="s">
        <v>557</v>
      </c>
      <c r="J608" s="4" t="s">
        <v>1405</v>
      </c>
      <c r="K608" s="70"/>
      <c r="L608" s="134"/>
      <c r="M608" s="73"/>
      <c r="N608" s="73"/>
      <c r="O608" s="200" t="s">
        <v>1405</v>
      </c>
      <c r="P608" s="22">
        <v>26493</v>
      </c>
      <c r="Q608" s="151">
        <v>44512</v>
      </c>
      <c r="R608" s="8">
        <v>5120.43</v>
      </c>
      <c r="S608" s="48"/>
    </row>
    <row r="609" spans="1:19" s="49" customFormat="1" ht="25.5" x14ac:dyDescent="0.25">
      <c r="A609" s="200" t="s">
        <v>1932</v>
      </c>
      <c r="B609" s="209" t="s">
        <v>179</v>
      </c>
      <c r="C609" s="209" t="s">
        <v>180</v>
      </c>
      <c r="D609" s="210" t="s">
        <v>2066</v>
      </c>
      <c r="E609" s="201" t="s">
        <v>4416</v>
      </c>
      <c r="F609" s="198" t="s">
        <v>21</v>
      </c>
      <c r="G609" s="200" t="s">
        <v>2067</v>
      </c>
      <c r="H609" s="200" t="s">
        <v>557</v>
      </c>
      <c r="I609" s="200" t="s">
        <v>557</v>
      </c>
      <c r="J609" s="4" t="s">
        <v>1405</v>
      </c>
      <c r="K609" s="70"/>
      <c r="L609" s="134"/>
      <c r="M609" s="73"/>
      <c r="N609" s="73"/>
      <c r="O609" s="200" t="s">
        <v>1405</v>
      </c>
      <c r="P609" s="22">
        <v>26493</v>
      </c>
      <c r="Q609" s="151">
        <v>44512</v>
      </c>
      <c r="R609" s="8">
        <v>5120.43</v>
      </c>
      <c r="S609" s="48"/>
    </row>
    <row r="610" spans="1:19" s="49" customFormat="1" ht="51" x14ac:dyDescent="0.25">
      <c r="A610" s="4" t="s">
        <v>1957</v>
      </c>
      <c r="B610" s="3" t="s">
        <v>1302</v>
      </c>
      <c r="C610" s="4" t="s">
        <v>3349</v>
      </c>
      <c r="D610" s="63" t="s">
        <v>2054</v>
      </c>
      <c r="E610" s="5" t="s">
        <v>4529</v>
      </c>
      <c r="F610" s="67" t="s">
        <v>21</v>
      </c>
      <c r="G610" s="4" t="s">
        <v>1536</v>
      </c>
      <c r="H610" s="4" t="s">
        <v>2053</v>
      </c>
      <c r="I610" s="4">
        <v>110820265173</v>
      </c>
      <c r="J610" s="4" t="s">
        <v>1405</v>
      </c>
      <c r="K610" s="70"/>
      <c r="L610" s="134"/>
      <c r="M610" s="73"/>
      <c r="N610" s="73"/>
      <c r="O610" s="4" t="s">
        <v>1405</v>
      </c>
      <c r="P610" s="22">
        <v>182</v>
      </c>
      <c r="Q610" s="151">
        <v>44539</v>
      </c>
      <c r="R610" s="8">
        <v>2146</v>
      </c>
      <c r="S610" s="48"/>
    </row>
    <row r="611" spans="1:19" s="49" customFormat="1" ht="25.5" x14ac:dyDescent="0.25">
      <c r="A611" s="2" t="s">
        <v>1963</v>
      </c>
      <c r="B611" s="56" t="s">
        <v>2068</v>
      </c>
      <c r="C611" s="2" t="s">
        <v>3404</v>
      </c>
      <c r="D611" s="232" t="s">
        <v>2037</v>
      </c>
      <c r="E611" s="5" t="s">
        <v>4418</v>
      </c>
      <c r="F611" s="235" t="s">
        <v>21</v>
      </c>
      <c r="G611" s="2" t="s">
        <v>2040</v>
      </c>
      <c r="H611" s="2" t="s">
        <v>2041</v>
      </c>
      <c r="I611" s="2" t="s">
        <v>2042</v>
      </c>
      <c r="J611" s="66"/>
      <c r="K611" s="70"/>
      <c r="L611" s="134"/>
      <c r="M611" s="73"/>
      <c r="N611" s="233"/>
      <c r="O611" s="2" t="s">
        <v>1405</v>
      </c>
      <c r="P611" s="22" t="s">
        <v>557</v>
      </c>
      <c r="Q611" s="151">
        <v>44256</v>
      </c>
      <c r="R611" s="8">
        <v>995.69</v>
      </c>
      <c r="S611" s="48"/>
    </row>
    <row r="612" spans="1:19" s="49" customFormat="1" ht="25.5" x14ac:dyDescent="0.25">
      <c r="A612" s="2" t="s">
        <v>1964</v>
      </c>
      <c r="B612" s="227" t="s">
        <v>1342</v>
      </c>
      <c r="C612" s="2" t="s">
        <v>3324</v>
      </c>
      <c r="D612" s="232" t="s">
        <v>2038</v>
      </c>
      <c r="E612" s="5" t="s">
        <v>4418</v>
      </c>
      <c r="F612" s="235" t="s">
        <v>21</v>
      </c>
      <c r="G612" s="2" t="s">
        <v>2040</v>
      </c>
      <c r="H612" s="2" t="s">
        <v>2041</v>
      </c>
      <c r="I612" s="2" t="s">
        <v>2043</v>
      </c>
      <c r="J612" s="4"/>
      <c r="K612" s="70"/>
      <c r="L612" s="134"/>
      <c r="M612" s="73"/>
      <c r="N612" s="73"/>
      <c r="O612" s="2" t="s">
        <v>1405</v>
      </c>
      <c r="P612" s="22" t="s">
        <v>557</v>
      </c>
      <c r="Q612" s="151">
        <v>44256</v>
      </c>
      <c r="R612" s="8">
        <v>995.69</v>
      </c>
      <c r="S612" s="48"/>
    </row>
    <row r="613" spans="1:19" s="49" customFormat="1" ht="25.5" x14ac:dyDescent="0.25">
      <c r="A613" s="200" t="s">
        <v>1965</v>
      </c>
      <c r="B613" s="209" t="s">
        <v>1285</v>
      </c>
      <c r="C613" s="209" t="s">
        <v>180</v>
      </c>
      <c r="D613" s="210" t="s">
        <v>2036</v>
      </c>
      <c r="E613" s="5" t="s">
        <v>4418</v>
      </c>
      <c r="F613" s="211" t="s">
        <v>21</v>
      </c>
      <c r="G613" s="200" t="s">
        <v>2040</v>
      </c>
      <c r="H613" s="200" t="s">
        <v>2041</v>
      </c>
      <c r="I613" s="200" t="s">
        <v>2044</v>
      </c>
      <c r="J613" s="4"/>
      <c r="K613" s="70"/>
      <c r="L613" s="134"/>
      <c r="M613" s="73"/>
      <c r="N613" s="73"/>
      <c r="O613" s="200" t="s">
        <v>1405</v>
      </c>
      <c r="P613" s="22" t="s">
        <v>557</v>
      </c>
      <c r="Q613" s="151">
        <v>44256</v>
      </c>
      <c r="R613" s="8">
        <v>995.69</v>
      </c>
      <c r="S613" s="48"/>
    </row>
    <row r="614" spans="1:19" s="49" customFormat="1" ht="38.25" x14ac:dyDescent="0.25">
      <c r="A614" s="4" t="s">
        <v>1966</v>
      </c>
      <c r="B614" s="14" t="s">
        <v>1330</v>
      </c>
      <c r="C614" s="14" t="s">
        <v>3359</v>
      </c>
      <c r="D614" s="63" t="s">
        <v>2036</v>
      </c>
      <c r="E614" s="5" t="s">
        <v>4418</v>
      </c>
      <c r="F614" s="67" t="s">
        <v>21</v>
      </c>
      <c r="G614" s="4" t="s">
        <v>2040</v>
      </c>
      <c r="H614" s="4" t="s">
        <v>2041</v>
      </c>
      <c r="I614" s="4" t="s">
        <v>2045</v>
      </c>
      <c r="J614" s="4"/>
      <c r="K614" s="70"/>
      <c r="L614" s="134"/>
      <c r="M614" s="73"/>
      <c r="N614" s="73"/>
      <c r="O614" s="4" t="s">
        <v>1405</v>
      </c>
      <c r="P614" s="22" t="s">
        <v>557</v>
      </c>
      <c r="Q614" s="151">
        <v>44256</v>
      </c>
      <c r="R614" s="8">
        <v>995.69</v>
      </c>
      <c r="S614" s="48"/>
    </row>
    <row r="615" spans="1:19" s="49" customFormat="1" ht="25.5" x14ac:dyDescent="0.25">
      <c r="A615" s="200" t="s">
        <v>1967</v>
      </c>
      <c r="B615" s="209" t="s">
        <v>1291</v>
      </c>
      <c r="C615" s="200" t="s">
        <v>3749</v>
      </c>
      <c r="D615" s="210" t="s">
        <v>2039</v>
      </c>
      <c r="E615" s="5" t="s">
        <v>4418</v>
      </c>
      <c r="F615" s="211" t="s">
        <v>21</v>
      </c>
      <c r="G615" s="200" t="s">
        <v>2040</v>
      </c>
      <c r="H615" s="200" t="s">
        <v>2041</v>
      </c>
      <c r="I615" s="200" t="s">
        <v>2046</v>
      </c>
      <c r="J615" s="4"/>
      <c r="K615" s="70"/>
      <c r="L615" s="134"/>
      <c r="M615" s="73"/>
      <c r="N615" s="73"/>
      <c r="O615" s="200" t="s">
        <v>1405</v>
      </c>
      <c r="P615" s="22" t="s">
        <v>557</v>
      </c>
      <c r="Q615" s="151">
        <v>44256</v>
      </c>
      <c r="R615" s="8">
        <v>995.69</v>
      </c>
      <c r="S615" s="48"/>
    </row>
    <row r="616" spans="1:19" s="49" customFormat="1" ht="25.5" x14ac:dyDescent="0.25">
      <c r="A616" s="4" t="s">
        <v>1968</v>
      </c>
      <c r="B616" s="14" t="s">
        <v>2055</v>
      </c>
      <c r="C616" s="4" t="s">
        <v>3214</v>
      </c>
      <c r="D616" s="63" t="s">
        <v>2056</v>
      </c>
      <c r="E616" s="5" t="s">
        <v>4547</v>
      </c>
      <c r="F616" s="67" t="s">
        <v>21</v>
      </c>
      <c r="G616" s="14" t="s">
        <v>2057</v>
      </c>
      <c r="H616" s="14" t="s">
        <v>557</v>
      </c>
      <c r="I616" s="68" t="s">
        <v>557</v>
      </c>
      <c r="J616" s="14"/>
      <c r="K616" s="70"/>
      <c r="L616" s="134"/>
      <c r="M616" s="73"/>
      <c r="N616" s="73"/>
      <c r="O616" s="74" t="s">
        <v>1405</v>
      </c>
      <c r="P616" s="22">
        <v>876</v>
      </c>
      <c r="Q616" s="151">
        <v>44553</v>
      </c>
      <c r="R616" s="8">
        <v>5568</v>
      </c>
      <c r="S616" s="48"/>
    </row>
    <row r="617" spans="1:19" s="49" customFormat="1" ht="38.25" x14ac:dyDescent="0.25">
      <c r="A617" s="4" t="s">
        <v>1969</v>
      </c>
      <c r="B617" s="14" t="s">
        <v>1821</v>
      </c>
      <c r="C617" s="4" t="s">
        <v>3214</v>
      </c>
      <c r="D617" s="63" t="s">
        <v>2059</v>
      </c>
      <c r="E617" s="5" t="s">
        <v>4517</v>
      </c>
      <c r="F617" s="67" t="s">
        <v>21</v>
      </c>
      <c r="G617" s="14" t="s">
        <v>2058</v>
      </c>
      <c r="H617" s="14">
        <v>8711</v>
      </c>
      <c r="I617" s="68" t="s">
        <v>557</v>
      </c>
      <c r="J617" s="14"/>
      <c r="K617" s="70"/>
      <c r="L617" s="134"/>
      <c r="M617" s="73"/>
      <c r="N617" s="73"/>
      <c r="O617" s="74" t="s">
        <v>1405</v>
      </c>
      <c r="P617" s="22">
        <v>876</v>
      </c>
      <c r="Q617" s="151">
        <v>44553</v>
      </c>
      <c r="R617" s="8">
        <v>278.39999999999998</v>
      </c>
      <c r="S617" s="48"/>
    </row>
    <row r="618" spans="1:19" s="49" customFormat="1" ht="38.25" x14ac:dyDescent="0.25">
      <c r="A618" s="4" t="s">
        <v>1970</v>
      </c>
      <c r="B618" s="14" t="s">
        <v>1821</v>
      </c>
      <c r="C618" s="4" t="s">
        <v>3214</v>
      </c>
      <c r="D618" s="63" t="s">
        <v>2065</v>
      </c>
      <c r="E618" s="5" t="s">
        <v>4427</v>
      </c>
      <c r="F618" s="67" t="s">
        <v>21</v>
      </c>
      <c r="G618" s="14" t="s">
        <v>2060</v>
      </c>
      <c r="H618" s="14">
        <v>6555</v>
      </c>
      <c r="I618" s="68" t="s">
        <v>2061</v>
      </c>
      <c r="J618" s="14"/>
      <c r="K618" s="70"/>
      <c r="L618" s="134"/>
      <c r="M618" s="73"/>
      <c r="N618" s="73"/>
      <c r="O618" s="74" t="s">
        <v>1405</v>
      </c>
      <c r="P618" s="22">
        <v>876</v>
      </c>
      <c r="Q618" s="151">
        <v>44553</v>
      </c>
      <c r="R618" s="8">
        <v>1624</v>
      </c>
      <c r="S618" s="48"/>
    </row>
    <row r="619" spans="1:19" s="49" customFormat="1" ht="38.25" x14ac:dyDescent="0.25">
      <c r="A619" s="4" t="s">
        <v>1971</v>
      </c>
      <c r="B619" s="14" t="s">
        <v>1821</v>
      </c>
      <c r="C619" s="4" t="s">
        <v>3214</v>
      </c>
      <c r="D619" s="63" t="s">
        <v>2062</v>
      </c>
      <c r="E619" s="5" t="s">
        <v>4565</v>
      </c>
      <c r="F619" s="67" t="s">
        <v>21</v>
      </c>
      <c r="G619" s="14" t="s">
        <v>2058</v>
      </c>
      <c r="H619" s="14">
        <v>7145</v>
      </c>
      <c r="I619" s="68" t="s">
        <v>557</v>
      </c>
      <c r="J619" s="14"/>
      <c r="K619" s="70"/>
      <c r="L619" s="134"/>
      <c r="M619" s="73"/>
      <c r="N619" s="73"/>
      <c r="O619" s="74" t="s">
        <v>1405</v>
      </c>
      <c r="P619" s="22">
        <v>876</v>
      </c>
      <c r="Q619" s="151">
        <v>44553</v>
      </c>
      <c r="R619" s="8">
        <v>406</v>
      </c>
      <c r="S619" s="48"/>
    </row>
    <row r="620" spans="1:19" s="49" customFormat="1" ht="38.25" x14ac:dyDescent="0.25">
      <c r="A620" s="4" t="s">
        <v>1972</v>
      </c>
      <c r="B620" s="14" t="s">
        <v>1821</v>
      </c>
      <c r="C620" s="4" t="s">
        <v>3214</v>
      </c>
      <c r="D620" s="63" t="s">
        <v>4549</v>
      </c>
      <c r="E620" s="5" t="s">
        <v>3303</v>
      </c>
      <c r="F620" s="67" t="s">
        <v>21</v>
      </c>
      <c r="G620" s="14" t="s">
        <v>2063</v>
      </c>
      <c r="H620" s="14" t="s">
        <v>2064</v>
      </c>
      <c r="I620" s="68" t="s">
        <v>557</v>
      </c>
      <c r="J620" s="14"/>
      <c r="K620" s="70"/>
      <c r="L620" s="134"/>
      <c r="M620" s="73"/>
      <c r="N620" s="73"/>
      <c r="O620" s="74" t="s">
        <v>1405</v>
      </c>
      <c r="P620" s="22">
        <v>876</v>
      </c>
      <c r="Q620" s="151">
        <v>44553</v>
      </c>
      <c r="R620" s="8">
        <v>259.83999999999997</v>
      </c>
      <c r="S620" s="48"/>
    </row>
    <row r="621" spans="1:19" ht="25.5" x14ac:dyDescent="0.25">
      <c r="A621" s="200" t="s">
        <v>1973</v>
      </c>
      <c r="B621" s="209" t="s">
        <v>1314</v>
      </c>
      <c r="C621" s="209" t="s">
        <v>282</v>
      </c>
      <c r="D621" s="210" t="s">
        <v>2162</v>
      </c>
      <c r="E621" s="201" t="s">
        <v>4548</v>
      </c>
      <c r="F621" s="211" t="s">
        <v>21</v>
      </c>
      <c r="G621" s="209" t="s">
        <v>1454</v>
      </c>
      <c r="H621" s="200" t="s">
        <v>557</v>
      </c>
      <c r="I621" s="212" t="s">
        <v>2156</v>
      </c>
      <c r="J621" s="14"/>
      <c r="K621" s="70"/>
      <c r="L621" s="134"/>
      <c r="M621" s="73"/>
      <c r="N621" s="73"/>
      <c r="O621" s="213" t="s">
        <v>1405</v>
      </c>
      <c r="P621" s="22">
        <v>461</v>
      </c>
      <c r="Q621" s="151">
        <v>44530</v>
      </c>
      <c r="R621" s="8">
        <v>404.84</v>
      </c>
    </row>
    <row r="622" spans="1:19" ht="25.5" x14ac:dyDescent="0.25">
      <c r="A622" s="200" t="s">
        <v>1974</v>
      </c>
      <c r="B622" s="209" t="s">
        <v>1314</v>
      </c>
      <c r="C622" s="209" t="s">
        <v>282</v>
      </c>
      <c r="D622" s="210" t="s">
        <v>2163</v>
      </c>
      <c r="E622" s="201" t="s">
        <v>4548</v>
      </c>
      <c r="F622" s="211" t="s">
        <v>21</v>
      </c>
      <c r="G622" s="209" t="s">
        <v>1454</v>
      </c>
      <c r="H622" s="200" t="s">
        <v>557</v>
      </c>
      <c r="I622" s="212" t="s">
        <v>2157</v>
      </c>
      <c r="J622" s="14"/>
      <c r="K622" s="70"/>
      <c r="L622" s="134"/>
      <c r="M622" s="73"/>
      <c r="N622" s="73"/>
      <c r="O622" s="213" t="s">
        <v>1405</v>
      </c>
      <c r="P622" s="22">
        <v>461</v>
      </c>
      <c r="Q622" s="151">
        <v>44530</v>
      </c>
      <c r="R622" s="8">
        <v>404.84</v>
      </c>
    </row>
    <row r="623" spans="1:19" ht="25.5" x14ac:dyDescent="0.25">
      <c r="A623" s="200" t="s">
        <v>1975</v>
      </c>
      <c r="B623" s="209" t="s">
        <v>1314</v>
      </c>
      <c r="C623" s="209" t="s">
        <v>282</v>
      </c>
      <c r="D623" s="210" t="s">
        <v>2164</v>
      </c>
      <c r="E623" s="201" t="s">
        <v>3303</v>
      </c>
      <c r="F623" s="211" t="s">
        <v>21</v>
      </c>
      <c r="G623" s="209" t="s">
        <v>1454</v>
      </c>
      <c r="H623" s="209" t="s">
        <v>557</v>
      </c>
      <c r="I623" s="212" t="s">
        <v>2158</v>
      </c>
      <c r="J623" s="14"/>
      <c r="K623" s="70"/>
      <c r="L623" s="134"/>
      <c r="M623" s="73"/>
      <c r="N623" s="73"/>
      <c r="O623" s="213" t="s">
        <v>1405</v>
      </c>
      <c r="P623" s="22">
        <v>461</v>
      </c>
      <c r="Q623" s="151">
        <v>44530</v>
      </c>
      <c r="R623" s="8">
        <v>973.24</v>
      </c>
    </row>
    <row r="624" spans="1:19" ht="25.5" x14ac:dyDescent="0.25">
      <c r="A624" s="200" t="s">
        <v>1976</v>
      </c>
      <c r="B624" s="209" t="s">
        <v>1314</v>
      </c>
      <c r="C624" s="209" t="s">
        <v>282</v>
      </c>
      <c r="D624" s="210" t="s">
        <v>2165</v>
      </c>
      <c r="E624" s="201" t="s">
        <v>3303</v>
      </c>
      <c r="F624" s="211" t="s">
        <v>21</v>
      </c>
      <c r="G624" s="209" t="s">
        <v>1454</v>
      </c>
      <c r="H624" s="209" t="s">
        <v>557</v>
      </c>
      <c r="I624" s="212" t="s">
        <v>2159</v>
      </c>
      <c r="J624" s="14"/>
      <c r="K624" s="70"/>
      <c r="L624" s="134"/>
      <c r="M624" s="73"/>
      <c r="N624" s="73"/>
      <c r="O624" s="213" t="s">
        <v>1405</v>
      </c>
      <c r="P624" s="22">
        <v>461</v>
      </c>
      <c r="Q624" s="151">
        <v>44530</v>
      </c>
      <c r="R624" s="8">
        <v>973.24</v>
      </c>
    </row>
    <row r="625" spans="1:18" ht="25.5" x14ac:dyDescent="0.25">
      <c r="A625" s="200" t="s">
        <v>1977</v>
      </c>
      <c r="B625" s="209" t="s">
        <v>1314</v>
      </c>
      <c r="C625" s="209" t="s">
        <v>282</v>
      </c>
      <c r="D625" s="210" t="s">
        <v>2166</v>
      </c>
      <c r="E625" s="201" t="s">
        <v>4458</v>
      </c>
      <c r="F625" s="211" t="s">
        <v>21</v>
      </c>
      <c r="G625" s="209" t="s">
        <v>1454</v>
      </c>
      <c r="H625" s="209" t="s">
        <v>557</v>
      </c>
      <c r="I625" s="212" t="s">
        <v>2160</v>
      </c>
      <c r="J625" s="14"/>
      <c r="K625" s="70"/>
      <c r="L625" s="134"/>
      <c r="M625" s="73"/>
      <c r="N625" s="73"/>
      <c r="O625" s="213" t="s">
        <v>1405</v>
      </c>
      <c r="P625" s="22">
        <v>461</v>
      </c>
      <c r="Q625" s="151">
        <v>44530</v>
      </c>
      <c r="R625" s="8">
        <v>278.39999999999998</v>
      </c>
    </row>
    <row r="626" spans="1:18" ht="25.5" x14ac:dyDescent="0.25">
      <c r="A626" s="200" t="s">
        <v>1978</v>
      </c>
      <c r="B626" s="209" t="s">
        <v>1314</v>
      </c>
      <c r="C626" s="209" t="s">
        <v>282</v>
      </c>
      <c r="D626" s="210" t="s">
        <v>2167</v>
      </c>
      <c r="E626" s="201" t="s">
        <v>4550</v>
      </c>
      <c r="F626" s="211" t="s">
        <v>21</v>
      </c>
      <c r="G626" s="209" t="s">
        <v>1454</v>
      </c>
      <c r="H626" s="209" t="s">
        <v>557</v>
      </c>
      <c r="I626" s="212" t="s">
        <v>2161</v>
      </c>
      <c r="J626" s="14"/>
      <c r="K626" s="70"/>
      <c r="L626" s="134"/>
      <c r="M626" s="73"/>
      <c r="N626" s="73"/>
      <c r="O626" s="213" t="s">
        <v>1405</v>
      </c>
      <c r="P626" s="22">
        <v>461</v>
      </c>
      <c r="Q626" s="151">
        <v>44530</v>
      </c>
      <c r="R626" s="8">
        <v>278.39999999999998</v>
      </c>
    </row>
    <row r="627" spans="1:18" ht="25.5" x14ac:dyDescent="0.25">
      <c r="A627" s="200" t="s">
        <v>2031</v>
      </c>
      <c r="B627" s="209" t="s">
        <v>1314</v>
      </c>
      <c r="C627" s="209" t="s">
        <v>282</v>
      </c>
      <c r="D627" s="210" t="s">
        <v>2154</v>
      </c>
      <c r="E627" s="201" t="s">
        <v>2653</v>
      </c>
      <c r="F627" s="211" t="s">
        <v>21</v>
      </c>
      <c r="G627" s="209" t="s">
        <v>204</v>
      </c>
      <c r="H627" s="209" t="s">
        <v>557</v>
      </c>
      <c r="I627" s="212" t="s">
        <v>2155</v>
      </c>
      <c r="J627" s="14"/>
      <c r="K627" s="70"/>
      <c r="L627" s="134"/>
      <c r="M627" s="73"/>
      <c r="N627" s="73"/>
      <c r="O627" s="213" t="s">
        <v>1405</v>
      </c>
      <c r="P627" s="22">
        <v>461</v>
      </c>
      <c r="Q627" s="151">
        <v>44530</v>
      </c>
      <c r="R627" s="8">
        <v>213.44</v>
      </c>
    </row>
    <row r="628" spans="1:18" ht="25.5" x14ac:dyDescent="0.25">
      <c r="A628" s="200" t="s">
        <v>2032</v>
      </c>
      <c r="B628" s="209" t="s">
        <v>1314</v>
      </c>
      <c r="C628" s="209" t="s">
        <v>282</v>
      </c>
      <c r="D628" s="210" t="s">
        <v>2168</v>
      </c>
      <c r="E628" s="201" t="s">
        <v>2653</v>
      </c>
      <c r="F628" s="211" t="s">
        <v>21</v>
      </c>
      <c r="G628" s="209" t="s">
        <v>204</v>
      </c>
      <c r="H628" s="209" t="s">
        <v>557</v>
      </c>
      <c r="I628" s="212" t="s">
        <v>2169</v>
      </c>
      <c r="J628" s="14"/>
      <c r="K628" s="70"/>
      <c r="L628" s="134"/>
      <c r="M628" s="73"/>
      <c r="N628" s="73"/>
      <c r="O628" s="213" t="s">
        <v>1405</v>
      </c>
      <c r="P628" s="22">
        <v>461</v>
      </c>
      <c r="Q628" s="151">
        <v>44530</v>
      </c>
      <c r="R628" s="8">
        <v>213.44</v>
      </c>
    </row>
    <row r="629" spans="1:18" ht="25.5" x14ac:dyDescent="0.25">
      <c r="A629" s="200" t="s">
        <v>2033</v>
      </c>
      <c r="B629" s="209" t="s">
        <v>1314</v>
      </c>
      <c r="C629" s="209" t="s">
        <v>282</v>
      </c>
      <c r="D629" s="210" t="s">
        <v>2170</v>
      </c>
      <c r="E629" s="201" t="s">
        <v>4551</v>
      </c>
      <c r="F629" s="211" t="s">
        <v>21</v>
      </c>
      <c r="G629" s="209" t="s">
        <v>204</v>
      </c>
      <c r="H629" s="209" t="s">
        <v>557</v>
      </c>
      <c r="I629" s="212" t="s">
        <v>2172</v>
      </c>
      <c r="J629" s="14"/>
      <c r="K629" s="70"/>
      <c r="L629" s="134"/>
      <c r="M629" s="73"/>
      <c r="N629" s="73"/>
      <c r="O629" s="213" t="s">
        <v>1405</v>
      </c>
      <c r="P629" s="22">
        <v>461</v>
      </c>
      <c r="Q629" s="151">
        <v>44530</v>
      </c>
      <c r="R629" s="8">
        <v>562.20000000000005</v>
      </c>
    </row>
    <row r="630" spans="1:18" ht="25.5" x14ac:dyDescent="0.25">
      <c r="A630" s="200" t="s">
        <v>2034</v>
      </c>
      <c r="B630" s="209" t="s">
        <v>1314</v>
      </c>
      <c r="C630" s="209" t="s">
        <v>282</v>
      </c>
      <c r="D630" s="210" t="s">
        <v>2171</v>
      </c>
      <c r="E630" s="201" t="s">
        <v>4551</v>
      </c>
      <c r="F630" s="211" t="s">
        <v>21</v>
      </c>
      <c r="G630" s="209" t="s">
        <v>204</v>
      </c>
      <c r="H630" s="209" t="s">
        <v>557</v>
      </c>
      <c r="I630" s="212" t="s">
        <v>2173</v>
      </c>
      <c r="J630" s="14"/>
      <c r="K630" s="70"/>
      <c r="L630" s="134"/>
      <c r="M630" s="73"/>
      <c r="N630" s="73"/>
      <c r="O630" s="213" t="s">
        <v>1405</v>
      </c>
      <c r="P630" s="22">
        <v>461</v>
      </c>
      <c r="Q630" s="151">
        <v>44530</v>
      </c>
      <c r="R630" s="8">
        <v>562.20000000000005</v>
      </c>
    </row>
    <row r="631" spans="1:18" ht="25.5" x14ac:dyDescent="0.25">
      <c r="A631" s="200" t="s">
        <v>2035</v>
      </c>
      <c r="B631" s="209" t="s">
        <v>1314</v>
      </c>
      <c r="C631" s="209" t="s">
        <v>282</v>
      </c>
      <c r="D631" s="210" t="s">
        <v>2174</v>
      </c>
      <c r="E631" s="201" t="s">
        <v>4552</v>
      </c>
      <c r="F631" s="211" t="s">
        <v>21</v>
      </c>
      <c r="G631" s="209" t="s">
        <v>204</v>
      </c>
      <c r="H631" s="209" t="s">
        <v>557</v>
      </c>
      <c r="I631" s="212" t="s">
        <v>2175</v>
      </c>
      <c r="J631" s="14"/>
      <c r="K631" s="70"/>
      <c r="L631" s="134"/>
      <c r="M631" s="73"/>
      <c r="N631" s="73"/>
      <c r="O631" s="213" t="s">
        <v>1405</v>
      </c>
      <c r="P631" s="22">
        <v>461</v>
      </c>
      <c r="Q631" s="151">
        <v>44530</v>
      </c>
      <c r="R631" s="8">
        <v>266.8</v>
      </c>
    </row>
    <row r="632" spans="1:18" ht="25.5" x14ac:dyDescent="0.25">
      <c r="A632" s="200" t="s">
        <v>2176</v>
      </c>
      <c r="B632" s="209" t="s">
        <v>1314</v>
      </c>
      <c r="C632" s="209" t="s">
        <v>282</v>
      </c>
      <c r="D632" s="210" t="s">
        <v>2186</v>
      </c>
      <c r="E632" s="201" t="s">
        <v>4552</v>
      </c>
      <c r="F632" s="211" t="s">
        <v>21</v>
      </c>
      <c r="G632" s="209" t="s">
        <v>204</v>
      </c>
      <c r="H632" s="209" t="s">
        <v>557</v>
      </c>
      <c r="I632" s="212" t="s">
        <v>2187</v>
      </c>
      <c r="J632" s="14"/>
      <c r="K632" s="70"/>
      <c r="L632" s="134"/>
      <c r="M632" s="73"/>
      <c r="N632" s="73"/>
      <c r="O632" s="213" t="s">
        <v>1405</v>
      </c>
      <c r="P632" s="22">
        <v>461</v>
      </c>
      <c r="Q632" s="151">
        <v>44530</v>
      </c>
      <c r="R632" s="8">
        <v>266.8</v>
      </c>
    </row>
    <row r="633" spans="1:18" ht="25.5" x14ac:dyDescent="0.25">
      <c r="A633" s="200" t="s">
        <v>2177</v>
      </c>
      <c r="B633" s="209" t="s">
        <v>1314</v>
      </c>
      <c r="C633" s="209" t="s">
        <v>282</v>
      </c>
      <c r="D633" s="210" t="s">
        <v>3571</v>
      </c>
      <c r="E633" s="201" t="s">
        <v>4517</v>
      </c>
      <c r="F633" s="211" t="s">
        <v>21</v>
      </c>
      <c r="G633" s="209" t="s">
        <v>1454</v>
      </c>
      <c r="H633" s="209" t="s">
        <v>557</v>
      </c>
      <c r="I633" s="212" t="s">
        <v>2188</v>
      </c>
      <c r="J633" s="14"/>
      <c r="K633" s="70"/>
      <c r="L633" s="134"/>
      <c r="M633" s="73"/>
      <c r="N633" s="73"/>
      <c r="O633" s="213" t="s">
        <v>1405</v>
      </c>
      <c r="P633" s="22">
        <v>461</v>
      </c>
      <c r="Q633" s="151">
        <v>44530</v>
      </c>
      <c r="R633" s="8">
        <v>1020.8</v>
      </c>
    </row>
    <row r="634" spans="1:18" ht="25.5" x14ac:dyDescent="0.25">
      <c r="A634" s="200" t="s">
        <v>2178</v>
      </c>
      <c r="B634" s="209" t="s">
        <v>1314</v>
      </c>
      <c r="C634" s="209" t="s">
        <v>282</v>
      </c>
      <c r="D634" s="210" t="s">
        <v>3572</v>
      </c>
      <c r="E634" s="201" t="s">
        <v>4517</v>
      </c>
      <c r="F634" s="211" t="s">
        <v>21</v>
      </c>
      <c r="G634" s="209" t="s">
        <v>1454</v>
      </c>
      <c r="H634" s="209" t="s">
        <v>557</v>
      </c>
      <c r="I634" s="212" t="s">
        <v>2189</v>
      </c>
      <c r="J634" s="14"/>
      <c r="K634" s="70"/>
      <c r="L634" s="134"/>
      <c r="M634" s="73"/>
      <c r="N634" s="73"/>
      <c r="O634" s="213" t="s">
        <v>1405</v>
      </c>
      <c r="P634" s="22">
        <v>461</v>
      </c>
      <c r="Q634" s="151">
        <v>44530</v>
      </c>
      <c r="R634" s="8">
        <v>1020.8</v>
      </c>
    </row>
    <row r="635" spans="1:18" ht="25.5" x14ac:dyDescent="0.25">
      <c r="A635" s="200" t="s">
        <v>2179</v>
      </c>
      <c r="B635" s="209" t="s">
        <v>1314</v>
      </c>
      <c r="C635" s="209" t="s">
        <v>282</v>
      </c>
      <c r="D635" s="210" t="s">
        <v>3573</v>
      </c>
      <c r="E635" s="201" t="s">
        <v>4553</v>
      </c>
      <c r="F635" s="211" t="s">
        <v>21</v>
      </c>
      <c r="G635" s="209" t="s">
        <v>204</v>
      </c>
      <c r="H635" s="209" t="s">
        <v>557</v>
      </c>
      <c r="I635" s="212" t="s">
        <v>2190</v>
      </c>
      <c r="J635" s="14"/>
      <c r="K635" s="70"/>
      <c r="L635" s="134"/>
      <c r="M635" s="73"/>
      <c r="N635" s="73"/>
      <c r="O635" s="213" t="s">
        <v>1405</v>
      </c>
      <c r="P635" s="22">
        <v>461</v>
      </c>
      <c r="Q635" s="151">
        <v>44530</v>
      </c>
      <c r="R635" s="8">
        <v>962.8</v>
      </c>
    </row>
    <row r="636" spans="1:18" ht="25.5" x14ac:dyDescent="0.25">
      <c r="A636" s="200" t="s">
        <v>2180</v>
      </c>
      <c r="B636" s="209" t="s">
        <v>1314</v>
      </c>
      <c r="C636" s="209" t="s">
        <v>282</v>
      </c>
      <c r="D636" s="210" t="s">
        <v>3574</v>
      </c>
      <c r="E636" s="201" t="s">
        <v>4455</v>
      </c>
      <c r="F636" s="211" t="s">
        <v>21</v>
      </c>
      <c r="G636" s="209" t="s">
        <v>204</v>
      </c>
      <c r="H636" s="209" t="s">
        <v>557</v>
      </c>
      <c r="I636" s="212" t="s">
        <v>2191</v>
      </c>
      <c r="J636" s="14"/>
      <c r="K636" s="70"/>
      <c r="L636" s="134"/>
      <c r="M636" s="73"/>
      <c r="N636" s="73"/>
      <c r="O636" s="213" t="s">
        <v>1405</v>
      </c>
      <c r="P636" s="22">
        <v>461</v>
      </c>
      <c r="Q636" s="151">
        <v>44530</v>
      </c>
      <c r="R636" s="8">
        <v>962.8</v>
      </c>
    </row>
    <row r="637" spans="1:18" ht="25.5" x14ac:dyDescent="0.25">
      <c r="A637" s="200" t="s">
        <v>2181</v>
      </c>
      <c r="B637" s="209" t="s">
        <v>1314</v>
      </c>
      <c r="C637" s="209" t="s">
        <v>282</v>
      </c>
      <c r="D637" s="210" t="s">
        <v>2192</v>
      </c>
      <c r="E637" s="201" t="s">
        <v>4554</v>
      </c>
      <c r="F637" s="211" t="s">
        <v>21</v>
      </c>
      <c r="G637" s="209" t="s">
        <v>1454</v>
      </c>
      <c r="H637" s="209" t="s">
        <v>557</v>
      </c>
      <c r="I637" s="212" t="s">
        <v>2194</v>
      </c>
      <c r="J637" s="14"/>
      <c r="K637" s="70"/>
      <c r="L637" s="134"/>
      <c r="M637" s="73"/>
      <c r="N637" s="73"/>
      <c r="O637" s="213" t="s">
        <v>1405</v>
      </c>
      <c r="P637" s="22">
        <v>461</v>
      </c>
      <c r="Q637" s="151">
        <v>44530</v>
      </c>
      <c r="R637" s="8">
        <v>663.52</v>
      </c>
    </row>
    <row r="638" spans="1:18" ht="25.5" x14ac:dyDescent="0.25">
      <c r="A638" s="200" t="s">
        <v>2182</v>
      </c>
      <c r="B638" s="209" t="s">
        <v>1314</v>
      </c>
      <c r="C638" s="209" t="s">
        <v>282</v>
      </c>
      <c r="D638" s="210" t="s">
        <v>2193</v>
      </c>
      <c r="E638" s="201" t="s">
        <v>4554</v>
      </c>
      <c r="F638" s="211" t="s">
        <v>21</v>
      </c>
      <c r="G638" s="209" t="s">
        <v>1454</v>
      </c>
      <c r="H638" s="209" t="s">
        <v>557</v>
      </c>
      <c r="I638" s="212" t="s">
        <v>2195</v>
      </c>
      <c r="J638" s="14"/>
      <c r="K638" s="70"/>
      <c r="L638" s="134"/>
      <c r="M638" s="73"/>
      <c r="N638" s="73"/>
      <c r="O638" s="213" t="s">
        <v>1405</v>
      </c>
      <c r="P638" s="22">
        <v>461</v>
      </c>
      <c r="Q638" s="151">
        <v>44530</v>
      </c>
      <c r="R638" s="8">
        <v>663.52</v>
      </c>
    </row>
    <row r="639" spans="1:18" ht="51" x14ac:dyDescent="0.25">
      <c r="A639" s="200" t="s">
        <v>2183</v>
      </c>
      <c r="B639" s="209" t="s">
        <v>1314</v>
      </c>
      <c r="C639" s="209" t="s">
        <v>282</v>
      </c>
      <c r="D639" s="210" t="s">
        <v>2196</v>
      </c>
      <c r="E639" s="201" t="s">
        <v>4555</v>
      </c>
      <c r="F639" s="211" t="s">
        <v>21</v>
      </c>
      <c r="G639" s="209" t="s">
        <v>2197</v>
      </c>
      <c r="H639" s="209" t="s">
        <v>557</v>
      </c>
      <c r="I639" s="212" t="s">
        <v>557</v>
      </c>
      <c r="J639" s="14"/>
      <c r="K639" s="70"/>
      <c r="L639" s="134"/>
      <c r="M639" s="73"/>
      <c r="N639" s="73"/>
      <c r="O639" s="213" t="s">
        <v>1405</v>
      </c>
      <c r="P639" s="22">
        <v>463</v>
      </c>
      <c r="Q639" s="151">
        <v>44530</v>
      </c>
      <c r="R639" s="8">
        <v>3248</v>
      </c>
    </row>
    <row r="640" spans="1:18" ht="51" x14ac:dyDescent="0.25">
      <c r="A640" s="200" t="s">
        <v>2184</v>
      </c>
      <c r="B640" s="209" t="s">
        <v>1314</v>
      </c>
      <c r="C640" s="209" t="s">
        <v>282</v>
      </c>
      <c r="D640" s="210" t="s">
        <v>2196</v>
      </c>
      <c r="E640" s="201" t="s">
        <v>4555</v>
      </c>
      <c r="F640" s="211" t="s">
        <v>21</v>
      </c>
      <c r="G640" s="209" t="s">
        <v>2197</v>
      </c>
      <c r="H640" s="209" t="s">
        <v>557</v>
      </c>
      <c r="I640" s="212" t="s">
        <v>557</v>
      </c>
      <c r="J640" s="14"/>
      <c r="K640" s="70"/>
      <c r="L640" s="134"/>
      <c r="M640" s="73"/>
      <c r="N640" s="73"/>
      <c r="O640" s="213" t="s">
        <v>1405</v>
      </c>
      <c r="P640" s="22">
        <v>463</v>
      </c>
      <c r="Q640" s="151">
        <v>44530</v>
      </c>
      <c r="R640" s="8">
        <v>3248</v>
      </c>
    </row>
    <row r="641" spans="1:18" ht="25.5" x14ac:dyDescent="0.25">
      <c r="A641" s="200" t="s">
        <v>2185</v>
      </c>
      <c r="B641" s="209" t="s">
        <v>1314</v>
      </c>
      <c r="C641" s="209" t="s">
        <v>282</v>
      </c>
      <c r="D641" s="210" t="s">
        <v>2198</v>
      </c>
      <c r="E641" s="201" t="s">
        <v>4556</v>
      </c>
      <c r="F641" s="211" t="s">
        <v>21</v>
      </c>
      <c r="G641" s="209" t="s">
        <v>2213</v>
      </c>
      <c r="H641" s="209" t="s">
        <v>557</v>
      </c>
      <c r="I641" s="212">
        <v>761318127734</v>
      </c>
      <c r="J641" s="14"/>
      <c r="K641" s="70"/>
      <c r="L641" s="134"/>
      <c r="M641" s="73"/>
      <c r="N641" s="73"/>
      <c r="O641" s="213" t="s">
        <v>1405</v>
      </c>
      <c r="P641" s="22">
        <v>463</v>
      </c>
      <c r="Q641" s="151">
        <v>44530</v>
      </c>
      <c r="R641" s="8">
        <v>777.2</v>
      </c>
    </row>
    <row r="642" spans="1:18" ht="25.5" x14ac:dyDescent="0.25">
      <c r="A642" s="200" t="s">
        <v>2200</v>
      </c>
      <c r="B642" s="209" t="s">
        <v>1314</v>
      </c>
      <c r="C642" s="209" t="s">
        <v>282</v>
      </c>
      <c r="D642" s="210" t="s">
        <v>2199</v>
      </c>
      <c r="E642" s="201" t="s">
        <v>4556</v>
      </c>
      <c r="F642" s="211" t="s">
        <v>21</v>
      </c>
      <c r="G642" s="209" t="s">
        <v>2213</v>
      </c>
      <c r="H642" s="209" t="s">
        <v>557</v>
      </c>
      <c r="I642" s="212">
        <v>6131800474</v>
      </c>
      <c r="J642" s="14"/>
      <c r="K642" s="70"/>
      <c r="L642" s="134"/>
      <c r="M642" s="73"/>
      <c r="N642" s="73"/>
      <c r="O642" s="213" t="s">
        <v>1405</v>
      </c>
      <c r="P642" s="22">
        <v>463</v>
      </c>
      <c r="Q642" s="151">
        <v>44530</v>
      </c>
      <c r="R642" s="8">
        <v>777.2</v>
      </c>
    </row>
    <row r="643" spans="1:18" ht="25.5" x14ac:dyDescent="0.25">
      <c r="A643" s="200" t="s">
        <v>2201</v>
      </c>
      <c r="B643" s="209" t="s">
        <v>1314</v>
      </c>
      <c r="C643" s="209" t="s">
        <v>282</v>
      </c>
      <c r="D643" s="210" t="s">
        <v>2214</v>
      </c>
      <c r="E643" s="201" t="s">
        <v>4557</v>
      </c>
      <c r="F643" s="211" t="s">
        <v>21</v>
      </c>
      <c r="G643" s="209" t="s">
        <v>557</v>
      </c>
      <c r="H643" s="209" t="s">
        <v>557</v>
      </c>
      <c r="I643" s="212" t="s">
        <v>2217</v>
      </c>
      <c r="J643" s="14"/>
      <c r="K643" s="70"/>
      <c r="L643" s="134"/>
      <c r="M643" s="73"/>
      <c r="N643" s="73"/>
      <c r="O643" s="213" t="s">
        <v>1405</v>
      </c>
      <c r="P643" s="22">
        <v>463</v>
      </c>
      <c r="Q643" s="151">
        <v>44530</v>
      </c>
      <c r="R643" s="8">
        <v>57.75</v>
      </c>
    </row>
    <row r="644" spans="1:18" ht="25.5" x14ac:dyDescent="0.25">
      <c r="A644" s="200" t="s">
        <v>2202</v>
      </c>
      <c r="B644" s="209" t="s">
        <v>1314</v>
      </c>
      <c r="C644" s="209" t="s">
        <v>282</v>
      </c>
      <c r="D644" s="210" t="s">
        <v>2215</v>
      </c>
      <c r="E644" s="201" t="s">
        <v>4557</v>
      </c>
      <c r="F644" s="211" t="s">
        <v>21</v>
      </c>
      <c r="G644" s="209" t="s">
        <v>557</v>
      </c>
      <c r="H644" s="209" t="s">
        <v>557</v>
      </c>
      <c r="I644" s="212" t="s">
        <v>2218</v>
      </c>
      <c r="J644" s="14"/>
      <c r="K644" s="70"/>
      <c r="L644" s="134"/>
      <c r="M644" s="73"/>
      <c r="N644" s="73"/>
      <c r="O644" s="213" t="s">
        <v>1405</v>
      </c>
      <c r="P644" s="22">
        <v>463</v>
      </c>
      <c r="Q644" s="151">
        <v>44530</v>
      </c>
      <c r="R644" s="8">
        <v>57.75</v>
      </c>
    </row>
    <row r="645" spans="1:18" ht="25.5" x14ac:dyDescent="0.25">
      <c r="A645" s="200" t="s">
        <v>2203</v>
      </c>
      <c r="B645" s="209" t="s">
        <v>1314</v>
      </c>
      <c r="C645" s="209" t="s">
        <v>282</v>
      </c>
      <c r="D645" s="210" t="s">
        <v>2216</v>
      </c>
      <c r="E645" s="201" t="s">
        <v>4557</v>
      </c>
      <c r="F645" s="211" t="s">
        <v>21</v>
      </c>
      <c r="G645" s="209" t="s">
        <v>557</v>
      </c>
      <c r="H645" s="209" t="s">
        <v>557</v>
      </c>
      <c r="I645" s="212" t="s">
        <v>2219</v>
      </c>
      <c r="J645" s="14"/>
      <c r="K645" s="70"/>
      <c r="L645" s="134"/>
      <c r="M645" s="73"/>
      <c r="N645" s="73"/>
      <c r="O645" s="213" t="s">
        <v>1405</v>
      </c>
      <c r="P645" s="22">
        <v>463</v>
      </c>
      <c r="Q645" s="151">
        <v>44530</v>
      </c>
      <c r="R645" s="8">
        <v>57.75</v>
      </c>
    </row>
    <row r="646" spans="1:18" ht="25.5" x14ac:dyDescent="0.25">
      <c r="A646" s="200" t="s">
        <v>2204</v>
      </c>
      <c r="B646" s="209" t="s">
        <v>1314</v>
      </c>
      <c r="C646" s="209" t="s">
        <v>282</v>
      </c>
      <c r="D646" s="210" t="s">
        <v>3575</v>
      </c>
      <c r="E646" s="201" t="s">
        <v>4557</v>
      </c>
      <c r="F646" s="211" t="s">
        <v>21</v>
      </c>
      <c r="G646" s="209" t="s">
        <v>557</v>
      </c>
      <c r="H646" s="209" t="s">
        <v>557</v>
      </c>
      <c r="I646" s="212" t="s">
        <v>2220</v>
      </c>
      <c r="J646" s="14"/>
      <c r="K646" s="70"/>
      <c r="L646" s="134"/>
      <c r="M646" s="73"/>
      <c r="N646" s="73"/>
      <c r="O646" s="213" t="s">
        <v>1405</v>
      </c>
      <c r="P646" s="22">
        <v>463</v>
      </c>
      <c r="Q646" s="151">
        <v>44530</v>
      </c>
      <c r="R646" s="8">
        <v>57.75</v>
      </c>
    </row>
    <row r="647" spans="1:18" ht="25.5" x14ac:dyDescent="0.25">
      <c r="A647" s="200" t="s">
        <v>2205</v>
      </c>
      <c r="B647" s="209" t="s">
        <v>1314</v>
      </c>
      <c r="C647" s="209" t="s">
        <v>282</v>
      </c>
      <c r="D647" s="210" t="s">
        <v>2221</v>
      </c>
      <c r="E647" s="201" t="s">
        <v>4558</v>
      </c>
      <c r="F647" s="211" t="s">
        <v>21</v>
      </c>
      <c r="G647" s="209" t="s">
        <v>557</v>
      </c>
      <c r="H647" s="209" t="s">
        <v>557</v>
      </c>
      <c r="I647" s="212" t="s">
        <v>2223</v>
      </c>
      <c r="J647" s="14"/>
      <c r="K647" s="70"/>
      <c r="L647" s="134"/>
      <c r="M647" s="73"/>
      <c r="N647" s="73"/>
      <c r="O647" s="213" t="s">
        <v>1405</v>
      </c>
      <c r="P647" s="22">
        <v>463</v>
      </c>
      <c r="Q647" s="151">
        <v>44530</v>
      </c>
      <c r="R647" s="8">
        <v>334.08</v>
      </c>
    </row>
    <row r="648" spans="1:18" ht="25.5" x14ac:dyDescent="0.25">
      <c r="A648" s="200" t="s">
        <v>2206</v>
      </c>
      <c r="B648" s="209" t="s">
        <v>1314</v>
      </c>
      <c r="C648" s="209" t="s">
        <v>282</v>
      </c>
      <c r="D648" s="210" t="s">
        <v>2222</v>
      </c>
      <c r="E648" s="201" t="s">
        <v>4558</v>
      </c>
      <c r="F648" s="211" t="s">
        <v>21</v>
      </c>
      <c r="G648" s="209" t="s">
        <v>557</v>
      </c>
      <c r="H648" s="209" t="s">
        <v>557</v>
      </c>
      <c r="I648" s="212" t="s">
        <v>2224</v>
      </c>
      <c r="J648" s="14"/>
      <c r="K648" s="70"/>
      <c r="L648" s="134"/>
      <c r="M648" s="73"/>
      <c r="N648" s="73"/>
      <c r="O648" s="213" t="s">
        <v>1405</v>
      </c>
      <c r="P648" s="22">
        <v>463</v>
      </c>
      <c r="Q648" s="151">
        <v>44530</v>
      </c>
      <c r="R648" s="8">
        <v>334.08</v>
      </c>
    </row>
    <row r="649" spans="1:18" ht="25.5" x14ac:dyDescent="0.25">
      <c r="A649" s="200" t="s">
        <v>2207</v>
      </c>
      <c r="B649" s="209" t="s">
        <v>1314</v>
      </c>
      <c r="C649" s="209" t="s">
        <v>282</v>
      </c>
      <c r="D649" s="210" t="s">
        <v>2225</v>
      </c>
      <c r="E649" s="201" t="s">
        <v>4559</v>
      </c>
      <c r="F649" s="211" t="s">
        <v>21</v>
      </c>
      <c r="G649" s="209" t="s">
        <v>557</v>
      </c>
      <c r="H649" s="209" t="s">
        <v>557</v>
      </c>
      <c r="I649" s="212" t="s">
        <v>2227</v>
      </c>
      <c r="J649" s="14"/>
      <c r="K649" s="70"/>
      <c r="L649" s="134"/>
      <c r="M649" s="73"/>
      <c r="N649" s="73"/>
      <c r="O649" s="213" t="s">
        <v>1405</v>
      </c>
      <c r="P649" s="22">
        <v>463</v>
      </c>
      <c r="Q649" s="151">
        <v>44530</v>
      </c>
      <c r="R649" s="8">
        <v>777.2</v>
      </c>
    </row>
    <row r="650" spans="1:18" ht="25.5" x14ac:dyDescent="0.25">
      <c r="A650" s="200" t="s">
        <v>2208</v>
      </c>
      <c r="B650" s="209" t="s">
        <v>1314</v>
      </c>
      <c r="C650" s="209" t="s">
        <v>282</v>
      </c>
      <c r="D650" s="210" t="s">
        <v>2226</v>
      </c>
      <c r="E650" s="201" t="s">
        <v>4559</v>
      </c>
      <c r="F650" s="211" t="s">
        <v>21</v>
      </c>
      <c r="G650" s="209" t="s">
        <v>557</v>
      </c>
      <c r="H650" s="209" t="s">
        <v>557</v>
      </c>
      <c r="I650" s="212" t="s">
        <v>2228</v>
      </c>
      <c r="J650" s="14"/>
      <c r="K650" s="70"/>
      <c r="L650" s="134"/>
      <c r="M650" s="73"/>
      <c r="N650" s="73"/>
      <c r="O650" s="213" t="s">
        <v>1405</v>
      </c>
      <c r="P650" s="22">
        <v>463</v>
      </c>
      <c r="Q650" s="151">
        <v>44530</v>
      </c>
      <c r="R650" s="8">
        <v>777.2</v>
      </c>
    </row>
    <row r="651" spans="1:18" ht="25.5" x14ac:dyDescent="0.25">
      <c r="A651" s="200" t="s">
        <v>2209</v>
      </c>
      <c r="B651" s="209" t="s">
        <v>1314</v>
      </c>
      <c r="C651" s="209" t="s">
        <v>282</v>
      </c>
      <c r="D651" s="210" t="s">
        <v>2231</v>
      </c>
      <c r="E651" s="201" t="s">
        <v>4560</v>
      </c>
      <c r="F651" s="211" t="s">
        <v>21</v>
      </c>
      <c r="G651" s="209" t="s">
        <v>1454</v>
      </c>
      <c r="H651" s="209" t="s">
        <v>557</v>
      </c>
      <c r="I651" s="212" t="s">
        <v>2229</v>
      </c>
      <c r="J651" s="14"/>
      <c r="K651" s="70"/>
      <c r="L651" s="134"/>
      <c r="M651" s="73"/>
      <c r="N651" s="73"/>
      <c r="O651" s="213" t="s">
        <v>1405</v>
      </c>
      <c r="P651" s="22">
        <v>466</v>
      </c>
      <c r="Q651" s="151">
        <v>44530</v>
      </c>
      <c r="R651" s="8">
        <v>1277.1600000000001</v>
      </c>
    </row>
    <row r="652" spans="1:18" ht="25.5" x14ac:dyDescent="0.25">
      <c r="A652" s="200" t="s">
        <v>2210</v>
      </c>
      <c r="B652" s="209" t="s">
        <v>1314</v>
      </c>
      <c r="C652" s="209" t="s">
        <v>282</v>
      </c>
      <c r="D652" s="210" t="s">
        <v>2232</v>
      </c>
      <c r="E652" s="201" t="s">
        <v>4560</v>
      </c>
      <c r="F652" s="211" t="s">
        <v>21</v>
      </c>
      <c r="G652" s="209" t="s">
        <v>1454</v>
      </c>
      <c r="H652" s="209" t="s">
        <v>557</v>
      </c>
      <c r="I652" s="212" t="s">
        <v>2230</v>
      </c>
      <c r="J652" s="14"/>
      <c r="K652" s="70"/>
      <c r="L652" s="134"/>
      <c r="M652" s="73"/>
      <c r="N652" s="73"/>
      <c r="O652" s="213" t="s">
        <v>1405</v>
      </c>
      <c r="P652" s="22">
        <v>466</v>
      </c>
      <c r="Q652" s="151">
        <v>44530</v>
      </c>
      <c r="R652" s="8">
        <v>1277.1600000000001</v>
      </c>
    </row>
    <row r="653" spans="1:18" ht="25.5" x14ac:dyDescent="0.25">
      <c r="A653" s="200" t="s">
        <v>2211</v>
      </c>
      <c r="B653" s="209" t="s">
        <v>1314</v>
      </c>
      <c r="C653" s="209" t="s">
        <v>282</v>
      </c>
      <c r="D653" s="210" t="s">
        <v>2233</v>
      </c>
      <c r="E653" s="201" t="s">
        <v>4561</v>
      </c>
      <c r="F653" s="211" t="s">
        <v>21</v>
      </c>
      <c r="G653" s="209" t="s">
        <v>204</v>
      </c>
      <c r="H653" s="209" t="s">
        <v>557</v>
      </c>
      <c r="I653" s="212" t="s">
        <v>2235</v>
      </c>
      <c r="J653" s="14"/>
      <c r="K653" s="70"/>
      <c r="L653" s="134"/>
      <c r="M653" s="73"/>
      <c r="N653" s="73"/>
      <c r="O653" s="213" t="s">
        <v>1405</v>
      </c>
      <c r="P653" s="22">
        <v>466</v>
      </c>
      <c r="Q653" s="151">
        <v>44530</v>
      </c>
      <c r="R653" s="8">
        <v>475.6</v>
      </c>
    </row>
    <row r="654" spans="1:18" ht="25.5" x14ac:dyDescent="0.25">
      <c r="A654" s="200" t="s">
        <v>2212</v>
      </c>
      <c r="B654" s="209" t="s">
        <v>1314</v>
      </c>
      <c r="C654" s="209" t="s">
        <v>282</v>
      </c>
      <c r="D654" s="210" t="s">
        <v>2234</v>
      </c>
      <c r="E654" s="201" t="s">
        <v>4561</v>
      </c>
      <c r="F654" s="211" t="s">
        <v>21</v>
      </c>
      <c r="G654" s="209" t="s">
        <v>204</v>
      </c>
      <c r="H654" s="209" t="s">
        <v>557</v>
      </c>
      <c r="I654" s="212" t="s">
        <v>2236</v>
      </c>
      <c r="J654" s="14"/>
      <c r="K654" s="70"/>
      <c r="L654" s="134"/>
      <c r="M654" s="73"/>
      <c r="N654" s="73"/>
      <c r="O654" s="213" t="s">
        <v>1405</v>
      </c>
      <c r="P654" s="22">
        <v>466</v>
      </c>
      <c r="Q654" s="151">
        <v>44530</v>
      </c>
      <c r="R654" s="8">
        <v>475.6</v>
      </c>
    </row>
    <row r="655" spans="1:18" ht="25.5" x14ac:dyDescent="0.25">
      <c r="A655" s="200" t="s">
        <v>2237</v>
      </c>
      <c r="B655" s="209" t="s">
        <v>1314</v>
      </c>
      <c r="C655" s="209" t="s">
        <v>282</v>
      </c>
      <c r="D655" s="210" t="s">
        <v>2249</v>
      </c>
      <c r="E655" s="201" t="s">
        <v>4445</v>
      </c>
      <c r="F655" s="211" t="s">
        <v>21</v>
      </c>
      <c r="G655" s="209" t="s">
        <v>204</v>
      </c>
      <c r="H655" s="209" t="s">
        <v>557</v>
      </c>
      <c r="I655" s="212" t="s">
        <v>2251</v>
      </c>
      <c r="J655" s="14"/>
      <c r="K655" s="70"/>
      <c r="L655" s="134"/>
      <c r="M655" s="73"/>
      <c r="N655" s="73"/>
      <c r="O655" s="213" t="s">
        <v>1405</v>
      </c>
      <c r="P655" s="22">
        <v>466</v>
      </c>
      <c r="Q655" s="151">
        <v>44530</v>
      </c>
      <c r="R655" s="8">
        <v>556.79999999999995</v>
      </c>
    </row>
    <row r="656" spans="1:18" ht="25.5" x14ac:dyDescent="0.25">
      <c r="A656" s="200" t="s">
        <v>2238</v>
      </c>
      <c r="B656" s="209" t="s">
        <v>1314</v>
      </c>
      <c r="C656" s="209" t="s">
        <v>282</v>
      </c>
      <c r="D656" s="210" t="s">
        <v>2250</v>
      </c>
      <c r="E656" s="201" t="s">
        <v>4445</v>
      </c>
      <c r="F656" s="211" t="s">
        <v>21</v>
      </c>
      <c r="G656" s="209" t="s">
        <v>204</v>
      </c>
      <c r="H656" s="209" t="s">
        <v>557</v>
      </c>
      <c r="I656" s="212" t="s">
        <v>2252</v>
      </c>
      <c r="J656" s="14"/>
      <c r="K656" s="70"/>
      <c r="L656" s="134"/>
      <c r="M656" s="73"/>
      <c r="N656" s="73"/>
      <c r="O656" s="213" t="s">
        <v>1405</v>
      </c>
      <c r="P656" s="22">
        <v>466</v>
      </c>
      <c r="Q656" s="151">
        <v>44530</v>
      </c>
      <c r="R656" s="8">
        <v>556.79999999999995</v>
      </c>
    </row>
    <row r="657" spans="1:18" ht="25.5" x14ac:dyDescent="0.25">
      <c r="A657" s="200" t="s">
        <v>2239</v>
      </c>
      <c r="B657" s="209" t="s">
        <v>1314</v>
      </c>
      <c r="C657" s="209" t="s">
        <v>282</v>
      </c>
      <c r="D657" s="210" t="s">
        <v>3576</v>
      </c>
      <c r="E657" s="201" t="s">
        <v>4517</v>
      </c>
      <c r="F657" s="211" t="s">
        <v>21</v>
      </c>
      <c r="G657" s="209" t="s">
        <v>1454</v>
      </c>
      <c r="H657" s="209" t="s">
        <v>557</v>
      </c>
      <c r="I657" s="212" t="s">
        <v>2253</v>
      </c>
      <c r="J657" s="14"/>
      <c r="K657" s="70"/>
      <c r="L657" s="134"/>
      <c r="M657" s="73"/>
      <c r="N657" s="73"/>
      <c r="O657" s="213" t="s">
        <v>1405</v>
      </c>
      <c r="P657" s="22">
        <v>466</v>
      </c>
      <c r="Q657" s="151">
        <v>44530</v>
      </c>
      <c r="R657" s="8">
        <v>765.6</v>
      </c>
    </row>
    <row r="658" spans="1:18" ht="25.5" x14ac:dyDescent="0.25">
      <c r="A658" s="200" t="s">
        <v>2240</v>
      </c>
      <c r="B658" s="209" t="s">
        <v>1314</v>
      </c>
      <c r="C658" s="209" t="s">
        <v>282</v>
      </c>
      <c r="D658" s="210" t="s">
        <v>3577</v>
      </c>
      <c r="E658" s="201" t="s">
        <v>4517</v>
      </c>
      <c r="F658" s="211" t="s">
        <v>21</v>
      </c>
      <c r="G658" s="209" t="s">
        <v>1454</v>
      </c>
      <c r="H658" s="209" t="s">
        <v>557</v>
      </c>
      <c r="I658" s="212" t="s">
        <v>2254</v>
      </c>
      <c r="J658" s="14"/>
      <c r="K658" s="70"/>
      <c r="L658" s="134"/>
      <c r="M658" s="73"/>
      <c r="N658" s="73"/>
      <c r="O658" s="213" t="s">
        <v>1405</v>
      </c>
      <c r="P658" s="22">
        <v>466</v>
      </c>
      <c r="Q658" s="151">
        <v>44530</v>
      </c>
      <c r="R658" s="8">
        <v>765.6</v>
      </c>
    </row>
    <row r="659" spans="1:18" ht="25.5" x14ac:dyDescent="0.25">
      <c r="A659" s="200" t="s">
        <v>2241</v>
      </c>
      <c r="B659" s="209" t="s">
        <v>1314</v>
      </c>
      <c r="C659" s="209" t="s">
        <v>282</v>
      </c>
      <c r="D659" s="210" t="s">
        <v>2255</v>
      </c>
      <c r="E659" s="201" t="s">
        <v>4562</v>
      </c>
      <c r="F659" s="211" t="s">
        <v>21</v>
      </c>
      <c r="G659" s="209" t="s">
        <v>204</v>
      </c>
      <c r="H659" s="209" t="s">
        <v>557</v>
      </c>
      <c r="I659" s="212" t="s">
        <v>2257</v>
      </c>
      <c r="J659" s="14"/>
      <c r="K659" s="70"/>
      <c r="L659" s="134"/>
      <c r="M659" s="73"/>
      <c r="N659" s="73"/>
      <c r="O659" s="213" t="s">
        <v>1405</v>
      </c>
      <c r="P659" s="22">
        <v>466</v>
      </c>
      <c r="Q659" s="151">
        <v>44530</v>
      </c>
      <c r="R659" s="8">
        <v>371.2</v>
      </c>
    </row>
    <row r="660" spans="1:18" ht="25.5" x14ac:dyDescent="0.25">
      <c r="A660" s="200" t="s">
        <v>2242</v>
      </c>
      <c r="B660" s="209" t="s">
        <v>1314</v>
      </c>
      <c r="C660" s="209" t="s">
        <v>282</v>
      </c>
      <c r="D660" s="210" t="s">
        <v>2256</v>
      </c>
      <c r="E660" s="201" t="s">
        <v>4562</v>
      </c>
      <c r="F660" s="211" t="s">
        <v>21</v>
      </c>
      <c r="G660" s="209" t="s">
        <v>204</v>
      </c>
      <c r="H660" s="209" t="s">
        <v>557</v>
      </c>
      <c r="I660" s="212" t="s">
        <v>2258</v>
      </c>
      <c r="J660" s="14"/>
      <c r="K660" s="70"/>
      <c r="L660" s="134"/>
      <c r="M660" s="73"/>
      <c r="N660" s="73"/>
      <c r="O660" s="213" t="s">
        <v>1405</v>
      </c>
      <c r="P660" s="22">
        <v>466</v>
      </c>
      <c r="Q660" s="151">
        <v>44530</v>
      </c>
      <c r="R660" s="8">
        <v>371.2</v>
      </c>
    </row>
    <row r="661" spans="1:18" ht="25.5" x14ac:dyDescent="0.25">
      <c r="A661" s="200" t="s">
        <v>2243</v>
      </c>
      <c r="B661" s="209" t="s">
        <v>1314</v>
      </c>
      <c r="C661" s="209" t="s">
        <v>282</v>
      </c>
      <c r="D661" s="210" t="s">
        <v>2259</v>
      </c>
      <c r="E661" s="201" t="s">
        <v>4527</v>
      </c>
      <c r="F661" s="211" t="s">
        <v>21</v>
      </c>
      <c r="G661" s="209" t="s">
        <v>1454</v>
      </c>
      <c r="H661" s="209" t="s">
        <v>557</v>
      </c>
      <c r="I661" s="212" t="s">
        <v>2261</v>
      </c>
      <c r="J661" s="14"/>
      <c r="K661" s="70"/>
      <c r="L661" s="134"/>
      <c r="M661" s="73"/>
      <c r="N661" s="73"/>
      <c r="O661" s="213" t="s">
        <v>1405</v>
      </c>
      <c r="P661" s="22">
        <v>466</v>
      </c>
      <c r="Q661" s="151">
        <v>44530</v>
      </c>
      <c r="R661" s="8">
        <v>255.2</v>
      </c>
    </row>
    <row r="662" spans="1:18" ht="25.5" x14ac:dyDescent="0.25">
      <c r="A662" s="200" t="s">
        <v>2244</v>
      </c>
      <c r="B662" s="209" t="s">
        <v>1314</v>
      </c>
      <c r="C662" s="209" t="s">
        <v>282</v>
      </c>
      <c r="D662" s="210" t="s">
        <v>2260</v>
      </c>
      <c r="E662" s="201" t="s">
        <v>4527</v>
      </c>
      <c r="F662" s="211" t="s">
        <v>21</v>
      </c>
      <c r="G662" s="209" t="s">
        <v>1454</v>
      </c>
      <c r="H662" s="209" t="s">
        <v>557</v>
      </c>
      <c r="I662" s="212" t="s">
        <v>2262</v>
      </c>
      <c r="J662" s="14"/>
      <c r="K662" s="70"/>
      <c r="L662" s="134"/>
      <c r="M662" s="73"/>
      <c r="N662" s="73"/>
      <c r="O662" s="213" t="s">
        <v>1405</v>
      </c>
      <c r="P662" s="22">
        <v>466</v>
      </c>
      <c r="Q662" s="151">
        <v>44530</v>
      </c>
      <c r="R662" s="8">
        <v>255.2</v>
      </c>
    </row>
    <row r="663" spans="1:18" ht="25.5" x14ac:dyDescent="0.25">
      <c r="A663" s="200" t="s">
        <v>2245</v>
      </c>
      <c r="B663" s="209" t="s">
        <v>1314</v>
      </c>
      <c r="C663" s="209" t="s">
        <v>282</v>
      </c>
      <c r="D663" s="210" t="s">
        <v>2263</v>
      </c>
      <c r="E663" s="201" t="s">
        <v>4581</v>
      </c>
      <c r="F663" s="211" t="s">
        <v>21</v>
      </c>
      <c r="G663" s="209" t="s">
        <v>1454</v>
      </c>
      <c r="H663" s="209" t="s">
        <v>557</v>
      </c>
      <c r="I663" s="212" t="s">
        <v>2265</v>
      </c>
      <c r="J663" s="14"/>
      <c r="K663" s="70"/>
      <c r="L663" s="134"/>
      <c r="M663" s="73"/>
      <c r="N663" s="73"/>
      <c r="O663" s="213" t="s">
        <v>1405</v>
      </c>
      <c r="P663" s="22">
        <v>466</v>
      </c>
      <c r="Q663" s="151">
        <v>44530</v>
      </c>
      <c r="R663" s="8">
        <v>269.56</v>
      </c>
    </row>
    <row r="664" spans="1:18" ht="25.5" x14ac:dyDescent="0.25">
      <c r="A664" s="200" t="s">
        <v>2246</v>
      </c>
      <c r="B664" s="209" t="s">
        <v>1314</v>
      </c>
      <c r="C664" s="209" t="s">
        <v>282</v>
      </c>
      <c r="D664" s="210" t="s">
        <v>2264</v>
      </c>
      <c r="E664" s="201" t="s">
        <v>4581</v>
      </c>
      <c r="F664" s="211" t="s">
        <v>21</v>
      </c>
      <c r="G664" s="209" t="s">
        <v>1454</v>
      </c>
      <c r="H664" s="209" t="s">
        <v>557</v>
      </c>
      <c r="I664" s="212" t="s">
        <v>2266</v>
      </c>
      <c r="J664" s="14"/>
      <c r="K664" s="70"/>
      <c r="L664" s="134"/>
      <c r="M664" s="73"/>
      <c r="N664" s="73"/>
      <c r="O664" s="213" t="s">
        <v>1405</v>
      </c>
      <c r="P664" s="22">
        <v>466</v>
      </c>
      <c r="Q664" s="151">
        <v>44530</v>
      </c>
      <c r="R664" s="8">
        <v>269.56</v>
      </c>
    </row>
    <row r="665" spans="1:18" ht="25.5" x14ac:dyDescent="0.25">
      <c r="A665" s="200" t="s">
        <v>2247</v>
      </c>
      <c r="B665" s="209" t="s">
        <v>1314</v>
      </c>
      <c r="C665" s="209" t="s">
        <v>282</v>
      </c>
      <c r="D665" s="210" t="s">
        <v>2267</v>
      </c>
      <c r="E665" s="201" t="s">
        <v>4456</v>
      </c>
      <c r="F665" s="211" t="s">
        <v>21</v>
      </c>
      <c r="G665" s="209" t="s">
        <v>1454</v>
      </c>
      <c r="H665" s="209" t="s">
        <v>557</v>
      </c>
      <c r="I665" s="212" t="s">
        <v>2269</v>
      </c>
      <c r="J665" s="14"/>
      <c r="K665" s="70"/>
      <c r="L665" s="134"/>
      <c r="M665" s="73"/>
      <c r="N665" s="73"/>
      <c r="O665" s="213" t="s">
        <v>1405</v>
      </c>
      <c r="P665" s="22">
        <v>466</v>
      </c>
      <c r="Q665" s="151">
        <v>44530</v>
      </c>
      <c r="R665" s="8">
        <v>450.08</v>
      </c>
    </row>
    <row r="666" spans="1:18" ht="25.5" x14ac:dyDescent="0.25">
      <c r="A666" s="200" t="s">
        <v>2248</v>
      </c>
      <c r="B666" s="209" t="s">
        <v>1314</v>
      </c>
      <c r="C666" s="209" t="s">
        <v>282</v>
      </c>
      <c r="D666" s="210" t="s">
        <v>2268</v>
      </c>
      <c r="E666" s="201" t="s">
        <v>4456</v>
      </c>
      <c r="F666" s="211" t="s">
        <v>21</v>
      </c>
      <c r="G666" s="209" t="s">
        <v>1454</v>
      </c>
      <c r="H666" s="209" t="s">
        <v>557</v>
      </c>
      <c r="I666" s="212" t="s">
        <v>2270</v>
      </c>
      <c r="J666" s="14"/>
      <c r="K666" s="70"/>
      <c r="L666" s="134"/>
      <c r="M666" s="73"/>
      <c r="N666" s="73"/>
      <c r="O666" s="213" t="s">
        <v>1405</v>
      </c>
      <c r="P666" s="22">
        <v>466</v>
      </c>
      <c r="Q666" s="151">
        <v>44530</v>
      </c>
      <c r="R666" s="8">
        <v>450.08</v>
      </c>
    </row>
    <row r="667" spans="1:18" ht="25.5" x14ac:dyDescent="0.25">
      <c r="A667" s="200" t="s">
        <v>2271</v>
      </c>
      <c r="B667" s="209" t="s">
        <v>1314</v>
      </c>
      <c r="C667" s="209" t="s">
        <v>282</v>
      </c>
      <c r="D667" s="210" t="s">
        <v>2279</v>
      </c>
      <c r="E667" s="201" t="s">
        <v>4563</v>
      </c>
      <c r="F667" s="211" t="s">
        <v>21</v>
      </c>
      <c r="G667" s="209" t="s">
        <v>1454</v>
      </c>
      <c r="H667" s="209" t="s">
        <v>557</v>
      </c>
      <c r="I667" s="212" t="s">
        <v>2281</v>
      </c>
      <c r="J667" s="14"/>
      <c r="K667" s="70"/>
      <c r="L667" s="134"/>
      <c r="M667" s="73"/>
      <c r="N667" s="73"/>
      <c r="O667" s="213" t="s">
        <v>1405</v>
      </c>
      <c r="P667" s="22">
        <v>466</v>
      </c>
      <c r="Q667" s="151">
        <v>44530</v>
      </c>
      <c r="R667" s="8">
        <v>603.20000000000005</v>
      </c>
    </row>
    <row r="668" spans="1:18" ht="25.5" x14ac:dyDescent="0.25">
      <c r="A668" s="200" t="s">
        <v>2272</v>
      </c>
      <c r="B668" s="209" t="s">
        <v>1314</v>
      </c>
      <c r="C668" s="209" t="s">
        <v>282</v>
      </c>
      <c r="D668" s="210" t="s">
        <v>2280</v>
      </c>
      <c r="E668" s="201" t="s">
        <v>4563</v>
      </c>
      <c r="F668" s="211" t="s">
        <v>21</v>
      </c>
      <c r="G668" s="209" t="s">
        <v>1454</v>
      </c>
      <c r="H668" s="209" t="s">
        <v>557</v>
      </c>
      <c r="I668" s="212" t="s">
        <v>2282</v>
      </c>
      <c r="J668" s="14"/>
      <c r="K668" s="70"/>
      <c r="L668" s="134"/>
      <c r="M668" s="73"/>
      <c r="N668" s="73"/>
      <c r="O668" s="213" t="s">
        <v>1405</v>
      </c>
      <c r="P668" s="22">
        <v>466</v>
      </c>
      <c r="Q668" s="151">
        <v>44530</v>
      </c>
      <c r="R668" s="8">
        <v>603.20000000000005</v>
      </c>
    </row>
    <row r="669" spans="1:18" ht="25.5" x14ac:dyDescent="0.25">
      <c r="A669" s="200" t="s">
        <v>2273</v>
      </c>
      <c r="B669" s="209" t="s">
        <v>1314</v>
      </c>
      <c r="C669" s="209" t="s">
        <v>282</v>
      </c>
      <c r="D669" s="210" t="s">
        <v>2283</v>
      </c>
      <c r="E669" s="201" t="s">
        <v>4564</v>
      </c>
      <c r="F669" s="211" t="s">
        <v>21</v>
      </c>
      <c r="G669" s="209" t="s">
        <v>1454</v>
      </c>
      <c r="H669" s="209" t="s">
        <v>557</v>
      </c>
      <c r="I669" s="212" t="s">
        <v>2285</v>
      </c>
      <c r="J669" s="14"/>
      <c r="K669" s="70"/>
      <c r="L669" s="134"/>
      <c r="M669" s="73"/>
      <c r="N669" s="73"/>
      <c r="O669" s="213" t="s">
        <v>1405</v>
      </c>
      <c r="P669" s="22">
        <v>466</v>
      </c>
      <c r="Q669" s="151">
        <v>44530</v>
      </c>
      <c r="R669" s="8">
        <v>146.16</v>
      </c>
    </row>
    <row r="670" spans="1:18" ht="25.5" x14ac:dyDescent="0.25">
      <c r="A670" s="200" t="s">
        <v>2274</v>
      </c>
      <c r="B670" s="209" t="s">
        <v>1314</v>
      </c>
      <c r="C670" s="209" t="s">
        <v>282</v>
      </c>
      <c r="D670" s="210" t="s">
        <v>2284</v>
      </c>
      <c r="E670" s="201" t="s">
        <v>4564</v>
      </c>
      <c r="F670" s="211" t="s">
        <v>21</v>
      </c>
      <c r="G670" s="209" t="s">
        <v>1454</v>
      </c>
      <c r="H670" s="209" t="s">
        <v>557</v>
      </c>
      <c r="I670" s="212" t="s">
        <v>2286</v>
      </c>
      <c r="J670" s="14"/>
      <c r="K670" s="70"/>
      <c r="L670" s="134"/>
      <c r="M670" s="73"/>
      <c r="N670" s="73"/>
      <c r="O670" s="213" t="s">
        <v>1405</v>
      </c>
      <c r="P670" s="22">
        <v>466</v>
      </c>
      <c r="Q670" s="151">
        <v>44530</v>
      </c>
      <c r="R670" s="8">
        <v>146.16</v>
      </c>
    </row>
    <row r="671" spans="1:18" ht="25.5" x14ac:dyDescent="0.25">
      <c r="A671" s="200" t="s">
        <v>2275</v>
      </c>
      <c r="B671" s="209" t="s">
        <v>1314</v>
      </c>
      <c r="C671" s="209" t="s">
        <v>282</v>
      </c>
      <c r="D671" s="210" t="s">
        <v>2287</v>
      </c>
      <c r="E671" s="201" t="s">
        <v>4522</v>
      </c>
      <c r="F671" s="211" t="s">
        <v>21</v>
      </c>
      <c r="G671" s="209" t="s">
        <v>1454</v>
      </c>
      <c r="H671" s="209" t="s">
        <v>557</v>
      </c>
      <c r="I671" s="212" t="s">
        <v>2288</v>
      </c>
      <c r="J671" s="14"/>
      <c r="K671" s="70"/>
      <c r="L671" s="134"/>
      <c r="M671" s="73"/>
      <c r="N671" s="73"/>
      <c r="O671" s="213" t="s">
        <v>1405</v>
      </c>
      <c r="P671" s="22">
        <v>466</v>
      </c>
      <c r="Q671" s="151">
        <v>44530</v>
      </c>
      <c r="R671" s="8">
        <v>128.76</v>
      </c>
    </row>
    <row r="672" spans="1:18" ht="25.5" x14ac:dyDescent="0.25">
      <c r="A672" s="200" t="s">
        <v>2276</v>
      </c>
      <c r="B672" s="209" t="s">
        <v>1314</v>
      </c>
      <c r="C672" s="209" t="s">
        <v>282</v>
      </c>
      <c r="D672" s="210" t="s">
        <v>2289</v>
      </c>
      <c r="E672" s="201" t="s">
        <v>4522</v>
      </c>
      <c r="F672" s="211" t="s">
        <v>21</v>
      </c>
      <c r="G672" s="209" t="s">
        <v>1454</v>
      </c>
      <c r="H672" s="209" t="s">
        <v>557</v>
      </c>
      <c r="I672" s="212" t="s">
        <v>2290</v>
      </c>
      <c r="J672" s="14"/>
      <c r="K672" s="70"/>
      <c r="L672" s="134"/>
      <c r="M672" s="73"/>
      <c r="N672" s="73"/>
      <c r="O672" s="213" t="s">
        <v>1405</v>
      </c>
      <c r="P672" s="22">
        <v>466</v>
      </c>
      <c r="Q672" s="151">
        <v>44530</v>
      </c>
      <c r="R672" s="8">
        <v>128.76</v>
      </c>
    </row>
    <row r="673" spans="1:18" ht="25.5" x14ac:dyDescent="0.25">
      <c r="A673" s="200" t="s">
        <v>2277</v>
      </c>
      <c r="B673" s="209" t="s">
        <v>1314</v>
      </c>
      <c r="C673" s="209" t="s">
        <v>282</v>
      </c>
      <c r="D673" s="210" t="s">
        <v>2291</v>
      </c>
      <c r="E673" s="201" t="s">
        <v>4566</v>
      </c>
      <c r="F673" s="211" t="s">
        <v>21</v>
      </c>
      <c r="G673" s="209" t="s">
        <v>1454</v>
      </c>
      <c r="H673" s="209" t="s">
        <v>557</v>
      </c>
      <c r="I673" s="212" t="s">
        <v>2288</v>
      </c>
      <c r="J673" s="14"/>
      <c r="K673" s="70"/>
      <c r="L673" s="134"/>
      <c r="M673" s="73"/>
      <c r="N673" s="73"/>
      <c r="O673" s="213" t="s">
        <v>1405</v>
      </c>
      <c r="P673" s="22">
        <v>466</v>
      </c>
      <c r="Q673" s="151">
        <v>44530</v>
      </c>
      <c r="R673" s="8">
        <v>200.68</v>
      </c>
    </row>
    <row r="674" spans="1:18" ht="25.5" x14ac:dyDescent="0.25">
      <c r="A674" s="200" t="s">
        <v>2278</v>
      </c>
      <c r="B674" s="209" t="s">
        <v>1314</v>
      </c>
      <c r="C674" s="209" t="s">
        <v>282</v>
      </c>
      <c r="D674" s="210" t="s">
        <v>2292</v>
      </c>
      <c r="E674" s="201" t="s">
        <v>4566</v>
      </c>
      <c r="F674" s="211" t="s">
        <v>21</v>
      </c>
      <c r="G674" s="209" t="s">
        <v>1454</v>
      </c>
      <c r="H674" s="209" t="s">
        <v>557</v>
      </c>
      <c r="I674" s="212" t="s">
        <v>2290</v>
      </c>
      <c r="J674" s="14"/>
      <c r="K674" s="70"/>
      <c r="L674" s="134"/>
      <c r="M674" s="73"/>
      <c r="N674" s="73"/>
      <c r="O674" s="213" t="s">
        <v>1405</v>
      </c>
      <c r="P674" s="22">
        <v>466</v>
      </c>
      <c r="Q674" s="151">
        <v>44530</v>
      </c>
      <c r="R674" s="8">
        <v>200.68</v>
      </c>
    </row>
    <row r="675" spans="1:18" ht="38.25" x14ac:dyDescent="0.25">
      <c r="A675" s="4" t="s">
        <v>3160</v>
      </c>
      <c r="B675" s="3" t="s">
        <v>1791</v>
      </c>
      <c r="C675" s="4" t="s">
        <v>3361</v>
      </c>
      <c r="D675" s="63" t="s">
        <v>3166</v>
      </c>
      <c r="E675" s="5" t="s">
        <v>4453</v>
      </c>
      <c r="F675" s="67" t="s">
        <v>21</v>
      </c>
      <c r="G675" s="14" t="s">
        <v>3164</v>
      </c>
      <c r="H675" s="14" t="s">
        <v>3165</v>
      </c>
      <c r="I675" s="68">
        <v>1</v>
      </c>
      <c r="J675" s="14"/>
      <c r="K675" s="70"/>
      <c r="L675" s="134"/>
      <c r="M675" s="73"/>
      <c r="N675" s="73"/>
      <c r="O675" s="74" t="s">
        <v>1405</v>
      </c>
      <c r="P675" s="22">
        <v>401</v>
      </c>
      <c r="Q675" s="151">
        <v>44655</v>
      </c>
      <c r="R675" s="8">
        <v>1339</v>
      </c>
    </row>
    <row r="676" spans="1:18" ht="38.25" x14ac:dyDescent="0.25">
      <c r="A676" s="4" t="s">
        <v>3161</v>
      </c>
      <c r="B676" s="3" t="s">
        <v>1791</v>
      </c>
      <c r="C676" s="4" t="s">
        <v>3361</v>
      </c>
      <c r="D676" s="63" t="s">
        <v>3167</v>
      </c>
      <c r="E676" s="5" t="s">
        <v>4453</v>
      </c>
      <c r="F676" s="67" t="s">
        <v>21</v>
      </c>
      <c r="G676" s="14" t="s">
        <v>3164</v>
      </c>
      <c r="H676" s="14" t="s">
        <v>3165</v>
      </c>
      <c r="I676" s="68">
        <v>2</v>
      </c>
      <c r="J676" s="14"/>
      <c r="K676" s="70"/>
      <c r="L676" s="134"/>
      <c r="M676" s="73"/>
      <c r="N676" s="73"/>
      <c r="O676" s="74" t="s">
        <v>1405</v>
      </c>
      <c r="P676" s="22">
        <v>401</v>
      </c>
      <c r="Q676" s="151">
        <v>44655</v>
      </c>
      <c r="R676" s="8">
        <v>1339</v>
      </c>
    </row>
    <row r="677" spans="1:18" ht="38.25" x14ac:dyDescent="0.25">
      <c r="A677" s="4" t="s">
        <v>3162</v>
      </c>
      <c r="B677" s="3" t="s">
        <v>1791</v>
      </c>
      <c r="C677" s="4" t="s">
        <v>3361</v>
      </c>
      <c r="D677" s="63" t="s">
        <v>3168</v>
      </c>
      <c r="E677" s="5" t="s">
        <v>4453</v>
      </c>
      <c r="F677" s="67" t="s">
        <v>21</v>
      </c>
      <c r="G677" s="14" t="s">
        <v>3164</v>
      </c>
      <c r="H677" s="14" t="s">
        <v>3165</v>
      </c>
      <c r="I677" s="68">
        <v>3</v>
      </c>
      <c r="J677" s="14"/>
      <c r="K677" s="70"/>
      <c r="L677" s="134"/>
      <c r="M677" s="73"/>
      <c r="N677" s="73"/>
      <c r="O677" s="74" t="s">
        <v>1405</v>
      </c>
      <c r="P677" s="22">
        <v>401</v>
      </c>
      <c r="Q677" s="151">
        <v>44655</v>
      </c>
      <c r="R677" s="8">
        <v>1339</v>
      </c>
    </row>
    <row r="678" spans="1:18" ht="38.25" x14ac:dyDescent="0.25">
      <c r="A678" s="4" t="s">
        <v>3163</v>
      </c>
      <c r="B678" s="3" t="s">
        <v>1791</v>
      </c>
      <c r="C678" s="4" t="s">
        <v>3361</v>
      </c>
      <c r="D678" s="63" t="s">
        <v>3169</v>
      </c>
      <c r="E678" s="5" t="s">
        <v>4453</v>
      </c>
      <c r="F678" s="67" t="s">
        <v>21</v>
      </c>
      <c r="G678" s="14" t="s">
        <v>3164</v>
      </c>
      <c r="H678" s="14" t="s">
        <v>3165</v>
      </c>
      <c r="I678" s="68">
        <v>4</v>
      </c>
      <c r="J678" s="14"/>
      <c r="K678" s="70"/>
      <c r="L678" s="134"/>
      <c r="M678" s="73"/>
      <c r="N678" s="73"/>
      <c r="O678" s="74" t="s">
        <v>1405</v>
      </c>
      <c r="P678" s="22">
        <v>401</v>
      </c>
      <c r="Q678" s="151">
        <v>44655</v>
      </c>
      <c r="R678" s="8">
        <v>1339</v>
      </c>
    </row>
    <row r="679" spans="1:18" ht="38.25" x14ac:dyDescent="0.25">
      <c r="A679" s="4" t="s">
        <v>3170</v>
      </c>
      <c r="B679" s="3" t="s">
        <v>1791</v>
      </c>
      <c r="C679" s="4" t="s">
        <v>3361</v>
      </c>
      <c r="D679" s="63" t="s">
        <v>3178</v>
      </c>
      <c r="E679" s="5" t="s">
        <v>4453</v>
      </c>
      <c r="F679" s="67" t="s">
        <v>21</v>
      </c>
      <c r="G679" s="14" t="s">
        <v>3186</v>
      </c>
      <c r="H679" s="14" t="s">
        <v>3187</v>
      </c>
      <c r="I679" s="68">
        <v>1</v>
      </c>
      <c r="J679" s="14"/>
      <c r="K679" s="70"/>
      <c r="L679" s="134"/>
      <c r="M679" s="73"/>
      <c r="N679" s="73"/>
      <c r="O679" s="74" t="s">
        <v>1405</v>
      </c>
      <c r="P679" s="22">
        <v>401</v>
      </c>
      <c r="Q679" s="151">
        <v>44655</v>
      </c>
      <c r="R679" s="8">
        <v>399</v>
      </c>
    </row>
    <row r="680" spans="1:18" ht="38.25" x14ac:dyDescent="0.25">
      <c r="A680" s="4" t="s">
        <v>3171</v>
      </c>
      <c r="B680" s="3" t="s">
        <v>1791</v>
      </c>
      <c r="C680" s="4" t="s">
        <v>3361</v>
      </c>
      <c r="D680" s="63" t="s">
        <v>3179</v>
      </c>
      <c r="E680" s="5" t="s">
        <v>4453</v>
      </c>
      <c r="F680" s="67" t="s">
        <v>21</v>
      </c>
      <c r="G680" s="14" t="s">
        <v>3186</v>
      </c>
      <c r="H680" s="14" t="s">
        <v>3187</v>
      </c>
      <c r="I680" s="68">
        <v>2</v>
      </c>
      <c r="J680" s="14"/>
      <c r="K680" s="70"/>
      <c r="L680" s="134"/>
      <c r="M680" s="73"/>
      <c r="N680" s="73"/>
      <c r="O680" s="74" t="s">
        <v>1405</v>
      </c>
      <c r="P680" s="22">
        <v>401</v>
      </c>
      <c r="Q680" s="151">
        <v>44655</v>
      </c>
      <c r="R680" s="8">
        <v>399</v>
      </c>
    </row>
    <row r="681" spans="1:18" ht="38.25" x14ac:dyDescent="0.25">
      <c r="A681" s="4" t="s">
        <v>3172</v>
      </c>
      <c r="B681" s="3" t="s">
        <v>1791</v>
      </c>
      <c r="C681" s="4" t="s">
        <v>3361</v>
      </c>
      <c r="D681" s="63" t="s">
        <v>3180</v>
      </c>
      <c r="E681" s="5" t="s">
        <v>4453</v>
      </c>
      <c r="F681" s="67" t="s">
        <v>21</v>
      </c>
      <c r="G681" s="14" t="s">
        <v>3186</v>
      </c>
      <c r="H681" s="14" t="s">
        <v>3187</v>
      </c>
      <c r="I681" s="68">
        <v>3</v>
      </c>
      <c r="J681" s="14"/>
      <c r="K681" s="70"/>
      <c r="L681" s="134"/>
      <c r="M681" s="73"/>
      <c r="N681" s="73"/>
      <c r="O681" s="74" t="s">
        <v>1405</v>
      </c>
      <c r="P681" s="22">
        <v>401</v>
      </c>
      <c r="Q681" s="151">
        <v>44655</v>
      </c>
      <c r="R681" s="8">
        <v>399</v>
      </c>
    </row>
    <row r="682" spans="1:18" ht="38.25" x14ac:dyDescent="0.25">
      <c r="A682" s="4" t="s">
        <v>3173</v>
      </c>
      <c r="B682" s="3" t="s">
        <v>1791</v>
      </c>
      <c r="C682" s="4" t="s">
        <v>3361</v>
      </c>
      <c r="D682" s="63" t="s">
        <v>3181</v>
      </c>
      <c r="E682" s="5" t="s">
        <v>4453</v>
      </c>
      <c r="F682" s="67" t="s">
        <v>21</v>
      </c>
      <c r="G682" s="14" t="s">
        <v>3186</v>
      </c>
      <c r="H682" s="14" t="s">
        <v>3187</v>
      </c>
      <c r="I682" s="68">
        <v>4</v>
      </c>
      <c r="J682" s="14"/>
      <c r="K682" s="70"/>
      <c r="L682" s="134"/>
      <c r="M682" s="73"/>
      <c r="N682" s="73"/>
      <c r="O682" s="74" t="s">
        <v>1405</v>
      </c>
      <c r="P682" s="22">
        <v>401</v>
      </c>
      <c r="Q682" s="151">
        <v>44655</v>
      </c>
      <c r="R682" s="8">
        <v>399</v>
      </c>
    </row>
    <row r="683" spans="1:18" ht="38.25" x14ac:dyDescent="0.25">
      <c r="A683" s="4" t="s">
        <v>3174</v>
      </c>
      <c r="B683" s="3" t="s">
        <v>1791</v>
      </c>
      <c r="C683" s="4" t="s">
        <v>3361</v>
      </c>
      <c r="D683" s="63" t="s">
        <v>3182</v>
      </c>
      <c r="E683" s="5" t="s">
        <v>4453</v>
      </c>
      <c r="F683" s="67" t="s">
        <v>21</v>
      </c>
      <c r="G683" s="14" t="s">
        <v>3186</v>
      </c>
      <c r="H683" s="14" t="s">
        <v>3187</v>
      </c>
      <c r="I683" s="68">
        <v>5</v>
      </c>
      <c r="J683" s="14"/>
      <c r="K683" s="70"/>
      <c r="L683" s="134"/>
      <c r="M683" s="73"/>
      <c r="N683" s="73"/>
      <c r="O683" s="74" t="s">
        <v>1405</v>
      </c>
      <c r="P683" s="22">
        <v>401</v>
      </c>
      <c r="Q683" s="151">
        <v>44655</v>
      </c>
      <c r="R683" s="8">
        <v>388.99</v>
      </c>
    </row>
    <row r="684" spans="1:18" ht="38.25" x14ac:dyDescent="0.25">
      <c r="A684" s="4" t="s">
        <v>3175</v>
      </c>
      <c r="B684" s="3" t="s">
        <v>1791</v>
      </c>
      <c r="C684" s="4" t="s">
        <v>3361</v>
      </c>
      <c r="D684" s="63" t="s">
        <v>3183</v>
      </c>
      <c r="E684" s="5" t="s">
        <v>4453</v>
      </c>
      <c r="F684" s="67" t="s">
        <v>21</v>
      </c>
      <c r="G684" s="14" t="s">
        <v>3186</v>
      </c>
      <c r="H684" s="14" t="s">
        <v>3187</v>
      </c>
      <c r="I684" s="68">
        <v>6</v>
      </c>
      <c r="J684" s="14"/>
      <c r="K684" s="70"/>
      <c r="L684" s="134"/>
      <c r="M684" s="73"/>
      <c r="N684" s="73"/>
      <c r="O684" s="74" t="s">
        <v>1405</v>
      </c>
      <c r="P684" s="22">
        <v>401</v>
      </c>
      <c r="Q684" s="151">
        <v>44655</v>
      </c>
      <c r="R684" s="8">
        <v>388.99</v>
      </c>
    </row>
    <row r="685" spans="1:18" ht="38.25" x14ac:dyDescent="0.25">
      <c r="A685" s="4" t="s">
        <v>3176</v>
      </c>
      <c r="B685" s="3" t="s">
        <v>1791</v>
      </c>
      <c r="C685" s="4" t="s">
        <v>3361</v>
      </c>
      <c r="D685" s="63" t="s">
        <v>3184</v>
      </c>
      <c r="E685" s="5" t="s">
        <v>4453</v>
      </c>
      <c r="F685" s="67" t="s">
        <v>21</v>
      </c>
      <c r="G685" s="14" t="s">
        <v>3186</v>
      </c>
      <c r="H685" s="14" t="s">
        <v>3187</v>
      </c>
      <c r="I685" s="68">
        <v>7</v>
      </c>
      <c r="J685" s="14"/>
      <c r="K685" s="70"/>
      <c r="L685" s="134"/>
      <c r="M685" s="73"/>
      <c r="N685" s="73"/>
      <c r="O685" s="74" t="s">
        <v>1405</v>
      </c>
      <c r="P685" s="22">
        <v>401</v>
      </c>
      <c r="Q685" s="151">
        <v>44655</v>
      </c>
      <c r="R685" s="8">
        <v>388.99</v>
      </c>
    </row>
    <row r="686" spans="1:18" ht="38.25" x14ac:dyDescent="0.25">
      <c r="A686" s="4" t="s">
        <v>3177</v>
      </c>
      <c r="B686" s="3" t="s">
        <v>1791</v>
      </c>
      <c r="C686" s="4" t="s">
        <v>3361</v>
      </c>
      <c r="D686" s="63" t="s">
        <v>3185</v>
      </c>
      <c r="E686" s="5" t="s">
        <v>4453</v>
      </c>
      <c r="F686" s="67" t="s">
        <v>21</v>
      </c>
      <c r="G686" s="14" t="s">
        <v>3186</v>
      </c>
      <c r="H686" s="14" t="s">
        <v>3187</v>
      </c>
      <c r="I686" s="68">
        <v>8</v>
      </c>
      <c r="J686" s="14"/>
      <c r="K686" s="70"/>
      <c r="L686" s="134"/>
      <c r="M686" s="73"/>
      <c r="N686" s="73"/>
      <c r="O686" s="74" t="s">
        <v>1405</v>
      </c>
      <c r="P686" s="22">
        <v>401</v>
      </c>
      <c r="Q686" s="151">
        <v>44655</v>
      </c>
      <c r="R686" s="8">
        <v>388.99</v>
      </c>
    </row>
    <row r="687" spans="1:18" ht="38.25" x14ac:dyDescent="0.25">
      <c r="A687" s="4" t="s">
        <v>3269</v>
      </c>
      <c r="B687" s="14" t="s">
        <v>1311</v>
      </c>
      <c r="C687" s="4" t="s">
        <v>3214</v>
      </c>
      <c r="D687" s="5" t="s">
        <v>3210</v>
      </c>
      <c r="E687" s="5" t="s">
        <v>4470</v>
      </c>
      <c r="F687" s="67" t="s">
        <v>21</v>
      </c>
      <c r="G687" s="14" t="s">
        <v>35</v>
      </c>
      <c r="H687" s="14" t="s">
        <v>3209</v>
      </c>
      <c r="I687" s="68" t="s">
        <v>3268</v>
      </c>
      <c r="J687" s="14"/>
      <c r="K687" s="70"/>
      <c r="L687" s="134"/>
      <c r="M687" s="73"/>
      <c r="N687" s="73"/>
      <c r="O687" s="74" t="s">
        <v>1405</v>
      </c>
      <c r="P687" s="22">
        <v>227</v>
      </c>
      <c r="Q687" s="151">
        <v>44819</v>
      </c>
      <c r="R687" s="8">
        <v>17000</v>
      </c>
    </row>
    <row r="688" spans="1:18" ht="38.25" x14ac:dyDescent="0.25">
      <c r="A688" s="4" t="s">
        <v>3270</v>
      </c>
      <c r="B688" s="3" t="s">
        <v>1340</v>
      </c>
      <c r="C688" s="14" t="s">
        <v>131</v>
      </c>
      <c r="D688" s="5" t="s">
        <v>3202</v>
      </c>
      <c r="E688" s="5" t="s">
        <v>4472</v>
      </c>
      <c r="F688" s="67" t="s">
        <v>21</v>
      </c>
      <c r="G688" s="14" t="s">
        <v>67</v>
      </c>
      <c r="H688" s="14" t="s">
        <v>3191</v>
      </c>
      <c r="I688" s="4" t="s">
        <v>3197</v>
      </c>
      <c r="J688" s="14"/>
      <c r="K688" s="70"/>
      <c r="L688" s="134"/>
      <c r="M688" s="73"/>
      <c r="N688" s="73"/>
      <c r="O688" s="74" t="s">
        <v>1405</v>
      </c>
      <c r="P688" s="22">
        <v>227</v>
      </c>
      <c r="Q688" s="151">
        <v>44819</v>
      </c>
      <c r="R688" s="241">
        <v>1650</v>
      </c>
    </row>
    <row r="689" spans="1:18" ht="38.25" x14ac:dyDescent="0.25">
      <c r="A689" s="4" t="s">
        <v>3271</v>
      </c>
      <c r="B689" s="3" t="s">
        <v>3190</v>
      </c>
      <c r="C689" s="14" t="s">
        <v>131</v>
      </c>
      <c r="D689" s="5" t="s">
        <v>3203</v>
      </c>
      <c r="E689" s="5" t="s">
        <v>4472</v>
      </c>
      <c r="F689" s="67" t="s">
        <v>21</v>
      </c>
      <c r="G689" s="14" t="s">
        <v>67</v>
      </c>
      <c r="H689" s="14" t="s">
        <v>3191</v>
      </c>
      <c r="I689" s="4" t="s">
        <v>3198</v>
      </c>
      <c r="J689" s="14"/>
      <c r="K689" s="70"/>
      <c r="L689" s="134"/>
      <c r="M689" s="73"/>
      <c r="N689" s="73"/>
      <c r="O689" s="74" t="s">
        <v>1405</v>
      </c>
      <c r="P689" s="22">
        <v>227</v>
      </c>
      <c r="Q689" s="151">
        <v>44819</v>
      </c>
      <c r="R689" s="241">
        <v>1650</v>
      </c>
    </row>
    <row r="690" spans="1:18" ht="38.25" x14ac:dyDescent="0.25">
      <c r="A690" s="4" t="s">
        <v>3272</v>
      </c>
      <c r="B690" s="3" t="s">
        <v>136</v>
      </c>
      <c r="C690" s="14" t="s">
        <v>131</v>
      </c>
      <c r="D690" s="5" t="s">
        <v>3204</v>
      </c>
      <c r="E690" s="5" t="s">
        <v>4472</v>
      </c>
      <c r="F690" s="67" t="s">
        <v>21</v>
      </c>
      <c r="G690" s="14" t="s">
        <v>67</v>
      </c>
      <c r="H690" s="14" t="s">
        <v>3191</v>
      </c>
      <c r="I690" s="4" t="s">
        <v>3196</v>
      </c>
      <c r="J690" s="14"/>
      <c r="K690" s="70"/>
      <c r="L690" s="134"/>
      <c r="M690" s="73"/>
      <c r="N690" s="73"/>
      <c r="O690" s="74" t="s">
        <v>1405</v>
      </c>
      <c r="P690" s="22">
        <v>227</v>
      </c>
      <c r="Q690" s="151">
        <v>44819</v>
      </c>
      <c r="R690" s="241">
        <v>1650</v>
      </c>
    </row>
    <row r="691" spans="1:18" ht="38.25" x14ac:dyDescent="0.25">
      <c r="A691" s="4" t="s">
        <v>3273</v>
      </c>
      <c r="B691" s="3" t="s">
        <v>2152</v>
      </c>
      <c r="C691" s="14" t="s">
        <v>131</v>
      </c>
      <c r="D691" s="5" t="s">
        <v>3195</v>
      </c>
      <c r="E691" s="5" t="s">
        <v>4472</v>
      </c>
      <c r="F691" s="67" t="s">
        <v>21</v>
      </c>
      <c r="G691" s="14" t="s">
        <v>67</v>
      </c>
      <c r="H691" s="14" t="s">
        <v>3191</v>
      </c>
      <c r="I691" s="4" t="s">
        <v>3194</v>
      </c>
      <c r="J691" s="14"/>
      <c r="K691" s="70"/>
      <c r="L691" s="134"/>
      <c r="M691" s="73"/>
      <c r="N691" s="73"/>
      <c r="O691" s="74" t="s">
        <v>1405</v>
      </c>
      <c r="P691" s="22">
        <v>227</v>
      </c>
      <c r="Q691" s="151">
        <v>44819</v>
      </c>
      <c r="R691" s="241">
        <v>1650</v>
      </c>
    </row>
    <row r="692" spans="1:18" ht="38.25" x14ac:dyDescent="0.25">
      <c r="A692" s="4" t="s">
        <v>3274</v>
      </c>
      <c r="B692" s="3" t="s">
        <v>1311</v>
      </c>
      <c r="C692" s="4" t="s">
        <v>3214</v>
      </c>
      <c r="D692" s="5" t="s">
        <v>3205</v>
      </c>
      <c r="E692" s="5" t="s">
        <v>4472</v>
      </c>
      <c r="F692" s="67" t="s">
        <v>21</v>
      </c>
      <c r="G692" s="14" t="s">
        <v>67</v>
      </c>
      <c r="H692" s="14" t="s">
        <v>3191</v>
      </c>
      <c r="I692" s="4" t="s">
        <v>3199</v>
      </c>
      <c r="J692" s="14"/>
      <c r="K692" s="70"/>
      <c r="L692" s="134"/>
      <c r="M692" s="73"/>
      <c r="N692" s="73"/>
      <c r="O692" s="74" t="s">
        <v>1405</v>
      </c>
      <c r="P692" s="22">
        <v>227</v>
      </c>
      <c r="Q692" s="151">
        <v>44819</v>
      </c>
      <c r="R692" s="241">
        <v>1650</v>
      </c>
    </row>
    <row r="693" spans="1:18" ht="38.25" x14ac:dyDescent="0.25">
      <c r="A693" s="4" t="s">
        <v>3275</v>
      </c>
      <c r="B693" s="3" t="s">
        <v>1311</v>
      </c>
      <c r="C693" s="4" t="s">
        <v>3214</v>
      </c>
      <c r="D693" s="5" t="s">
        <v>3206</v>
      </c>
      <c r="E693" s="5" t="s">
        <v>4472</v>
      </c>
      <c r="F693" s="67" t="s">
        <v>21</v>
      </c>
      <c r="G693" s="14" t="s">
        <v>67</v>
      </c>
      <c r="H693" s="14" t="s">
        <v>3191</v>
      </c>
      <c r="I693" s="4" t="s">
        <v>3200</v>
      </c>
      <c r="J693" s="14"/>
      <c r="K693" s="70"/>
      <c r="L693" s="134"/>
      <c r="M693" s="73"/>
      <c r="N693" s="73"/>
      <c r="O693" s="74" t="s">
        <v>1405</v>
      </c>
      <c r="P693" s="22">
        <v>227</v>
      </c>
      <c r="Q693" s="151">
        <v>44819</v>
      </c>
      <c r="R693" s="241">
        <v>1650</v>
      </c>
    </row>
    <row r="694" spans="1:18" ht="38.25" x14ac:dyDescent="0.25">
      <c r="A694" s="200" t="s">
        <v>3276</v>
      </c>
      <c r="B694" s="199" t="s">
        <v>1285</v>
      </c>
      <c r="C694" s="209" t="s">
        <v>180</v>
      </c>
      <c r="D694" s="201" t="s">
        <v>3193</v>
      </c>
      <c r="E694" s="201" t="s">
        <v>4472</v>
      </c>
      <c r="F694" s="211" t="s">
        <v>21</v>
      </c>
      <c r="G694" s="209" t="s">
        <v>67</v>
      </c>
      <c r="H694" s="209" t="s">
        <v>3191</v>
      </c>
      <c r="I694" s="200" t="s">
        <v>3192</v>
      </c>
      <c r="J694" s="14"/>
      <c r="K694" s="70"/>
      <c r="L694" s="134"/>
      <c r="M694" s="73"/>
      <c r="N694" s="73"/>
      <c r="O694" s="213" t="s">
        <v>1405</v>
      </c>
      <c r="P694" s="22">
        <v>227</v>
      </c>
      <c r="Q694" s="151">
        <v>44819</v>
      </c>
      <c r="R694" s="241">
        <v>1650</v>
      </c>
    </row>
    <row r="695" spans="1:18" ht="38.25" x14ac:dyDescent="0.25">
      <c r="A695" s="4" t="s">
        <v>3277</v>
      </c>
      <c r="B695" s="3" t="s">
        <v>1821</v>
      </c>
      <c r="C695" s="4" t="s">
        <v>3214</v>
      </c>
      <c r="D695" s="5" t="s">
        <v>3207</v>
      </c>
      <c r="E695" s="5" t="s">
        <v>4472</v>
      </c>
      <c r="F695" s="67" t="s">
        <v>21</v>
      </c>
      <c r="G695" s="14" t="s">
        <v>67</v>
      </c>
      <c r="H695" s="14" t="s">
        <v>3191</v>
      </c>
      <c r="I695" s="4" t="s">
        <v>3201</v>
      </c>
      <c r="J695" s="133"/>
      <c r="K695" s="70"/>
      <c r="L695" s="134"/>
      <c r="M695" s="73"/>
      <c r="N695" s="233"/>
      <c r="O695" s="74" t="s">
        <v>1405</v>
      </c>
      <c r="P695" s="22">
        <v>227</v>
      </c>
      <c r="Q695" s="151">
        <v>44819</v>
      </c>
      <c r="R695" s="241">
        <v>1650</v>
      </c>
    </row>
    <row r="696" spans="1:18" ht="38.25" x14ac:dyDescent="0.25">
      <c r="A696" s="2" t="s">
        <v>3278</v>
      </c>
      <c r="B696" s="56" t="s">
        <v>1346</v>
      </c>
      <c r="C696" s="227" t="s">
        <v>135</v>
      </c>
      <c r="D696" s="179" t="s">
        <v>3281</v>
      </c>
      <c r="E696" s="179" t="s">
        <v>4472</v>
      </c>
      <c r="F696" s="235" t="s">
        <v>21</v>
      </c>
      <c r="G696" s="227" t="s">
        <v>67</v>
      </c>
      <c r="H696" s="227" t="s">
        <v>3191</v>
      </c>
      <c r="I696" s="238" t="s">
        <v>3280</v>
      </c>
      <c r="J696" s="14"/>
      <c r="K696" s="70"/>
      <c r="L696" s="134"/>
      <c r="M696" s="73"/>
      <c r="N696" s="73"/>
      <c r="O696" s="239" t="s">
        <v>1405</v>
      </c>
      <c r="P696" s="22">
        <v>227</v>
      </c>
      <c r="Q696" s="151">
        <v>44819</v>
      </c>
      <c r="R696" s="241">
        <v>1650</v>
      </c>
    </row>
    <row r="697" spans="1:18" ht="25.5" x14ac:dyDescent="0.25">
      <c r="A697" s="4" t="s">
        <v>3312</v>
      </c>
      <c r="B697" s="3" t="s">
        <v>3696</v>
      </c>
      <c r="C697" s="14" t="s">
        <v>27</v>
      </c>
      <c r="D697" s="63" t="s">
        <v>3296</v>
      </c>
      <c r="E697" s="5" t="s">
        <v>4452</v>
      </c>
      <c r="F697" s="67" t="s">
        <v>139</v>
      </c>
      <c r="G697" s="14" t="s">
        <v>3306</v>
      </c>
      <c r="H697" s="14" t="s">
        <v>557</v>
      </c>
      <c r="I697" s="14" t="s">
        <v>557</v>
      </c>
      <c r="J697" s="14"/>
      <c r="K697" s="70"/>
      <c r="L697" s="134"/>
      <c r="M697" s="73"/>
      <c r="N697" s="73"/>
      <c r="O697" s="74" t="s">
        <v>1405</v>
      </c>
      <c r="P697" s="22" t="s">
        <v>3470</v>
      </c>
      <c r="Q697" s="151">
        <v>45002</v>
      </c>
    </row>
    <row r="698" spans="1:18" ht="25.5" x14ac:dyDescent="0.25">
      <c r="A698" s="4" t="s">
        <v>3313</v>
      </c>
      <c r="B698" s="3" t="s">
        <v>3696</v>
      </c>
      <c r="C698" s="14" t="s">
        <v>27</v>
      </c>
      <c r="D698" s="63" t="s">
        <v>3297</v>
      </c>
      <c r="E698" s="5" t="s">
        <v>4457</v>
      </c>
      <c r="F698" s="67" t="s">
        <v>139</v>
      </c>
      <c r="G698" s="14" t="s">
        <v>3307</v>
      </c>
      <c r="H698" s="14" t="s">
        <v>557</v>
      </c>
      <c r="I698" s="14" t="s">
        <v>557</v>
      </c>
      <c r="J698" s="14"/>
      <c r="K698" s="70"/>
      <c r="L698" s="134"/>
      <c r="M698" s="73"/>
      <c r="N698" s="73"/>
      <c r="O698" s="74" t="s">
        <v>1405</v>
      </c>
      <c r="P698" s="22" t="s">
        <v>3470</v>
      </c>
      <c r="Q698" s="151">
        <v>45002</v>
      </c>
    </row>
    <row r="699" spans="1:18" ht="25.5" x14ac:dyDescent="0.25">
      <c r="A699" s="4" t="s">
        <v>3314</v>
      </c>
      <c r="B699" s="3" t="s">
        <v>3696</v>
      </c>
      <c r="C699" s="14" t="s">
        <v>27</v>
      </c>
      <c r="D699" s="63" t="s">
        <v>954</v>
      </c>
      <c r="E699" s="5" t="s">
        <v>954</v>
      </c>
      <c r="F699" s="67" t="s">
        <v>139</v>
      </c>
      <c r="G699" s="14" t="s">
        <v>557</v>
      </c>
      <c r="H699" s="14" t="s">
        <v>557</v>
      </c>
      <c r="I699" s="14" t="s">
        <v>557</v>
      </c>
      <c r="J699" s="14"/>
      <c r="K699" s="70"/>
      <c r="L699" s="134"/>
      <c r="M699" s="73"/>
      <c r="N699" s="73"/>
      <c r="O699" s="74" t="s">
        <v>1405</v>
      </c>
      <c r="P699" s="22" t="s">
        <v>3470</v>
      </c>
      <c r="Q699" s="151">
        <v>45002</v>
      </c>
    </row>
    <row r="700" spans="1:18" ht="25.5" x14ac:dyDescent="0.25">
      <c r="A700" s="4" t="s">
        <v>3315</v>
      </c>
      <c r="B700" s="3" t="s">
        <v>3696</v>
      </c>
      <c r="C700" s="14" t="s">
        <v>27</v>
      </c>
      <c r="D700" s="63" t="s">
        <v>3299</v>
      </c>
      <c r="E700" s="5" t="s">
        <v>3299</v>
      </c>
      <c r="F700" s="67" t="s">
        <v>139</v>
      </c>
      <c r="G700" s="14" t="s">
        <v>557</v>
      </c>
      <c r="H700" s="14" t="s">
        <v>557</v>
      </c>
      <c r="I700" s="14" t="s">
        <v>557</v>
      </c>
      <c r="J700" s="14"/>
      <c r="K700" s="70"/>
      <c r="L700" s="134"/>
      <c r="M700" s="73"/>
      <c r="N700" s="73"/>
      <c r="O700" s="74" t="s">
        <v>1405</v>
      </c>
      <c r="P700" s="22" t="s">
        <v>3470</v>
      </c>
      <c r="Q700" s="151">
        <v>45002</v>
      </c>
    </row>
    <row r="701" spans="1:18" ht="25.5" x14ac:dyDescent="0.25">
      <c r="A701" s="4" t="s">
        <v>3316</v>
      </c>
      <c r="B701" s="3" t="s">
        <v>3696</v>
      </c>
      <c r="C701" s="14" t="s">
        <v>27</v>
      </c>
      <c r="D701" s="63" t="s">
        <v>3298</v>
      </c>
      <c r="E701" s="5" t="s">
        <v>4441</v>
      </c>
      <c r="F701" s="67" t="s">
        <v>139</v>
      </c>
      <c r="G701" s="14" t="s">
        <v>1411</v>
      </c>
      <c r="H701" s="14" t="s">
        <v>557</v>
      </c>
      <c r="I701" s="14" t="s">
        <v>557</v>
      </c>
      <c r="J701" s="14"/>
      <c r="K701" s="70"/>
      <c r="L701" s="134"/>
      <c r="M701" s="73"/>
      <c r="N701" s="73"/>
      <c r="O701" s="74" t="s">
        <v>1405</v>
      </c>
      <c r="P701" s="22" t="s">
        <v>3470</v>
      </c>
      <c r="Q701" s="151">
        <v>45002</v>
      </c>
    </row>
    <row r="702" spans="1:18" ht="38.25" x14ac:dyDescent="0.25">
      <c r="A702" s="4" t="s">
        <v>3317</v>
      </c>
      <c r="B702" s="3" t="s">
        <v>3696</v>
      </c>
      <c r="C702" s="14" t="s">
        <v>27</v>
      </c>
      <c r="D702" s="63" t="s">
        <v>3300</v>
      </c>
      <c r="E702" s="5" t="s">
        <v>4538</v>
      </c>
      <c r="F702" s="67" t="s">
        <v>139</v>
      </c>
      <c r="G702" s="14" t="s">
        <v>3309</v>
      </c>
      <c r="H702" s="14" t="s">
        <v>3310</v>
      </c>
      <c r="I702" s="68" t="s">
        <v>3311</v>
      </c>
      <c r="J702" s="14"/>
      <c r="K702" s="70"/>
      <c r="L702" s="134"/>
      <c r="M702" s="73"/>
      <c r="N702" s="73"/>
      <c r="O702" s="74" t="s">
        <v>1405</v>
      </c>
      <c r="P702" s="22" t="s">
        <v>3469</v>
      </c>
      <c r="Q702" s="151">
        <v>44655</v>
      </c>
      <c r="R702" s="31">
        <v>4800</v>
      </c>
    </row>
    <row r="703" spans="1:18" ht="38.25" x14ac:dyDescent="0.25">
      <c r="A703" s="200" t="s">
        <v>3318</v>
      </c>
      <c r="B703" s="199" t="s">
        <v>3696</v>
      </c>
      <c r="C703" s="209" t="s">
        <v>27</v>
      </c>
      <c r="D703" s="210" t="s">
        <v>3301</v>
      </c>
      <c r="E703" s="201" t="s">
        <v>4538</v>
      </c>
      <c r="F703" s="211" t="s">
        <v>139</v>
      </c>
      <c r="G703" s="209" t="s">
        <v>3309</v>
      </c>
      <c r="H703" s="209" t="s">
        <v>3310</v>
      </c>
      <c r="I703" s="212" t="s">
        <v>3308</v>
      </c>
      <c r="J703" s="14"/>
      <c r="K703" s="70"/>
      <c r="L703" s="134"/>
      <c r="M703" s="73"/>
      <c r="N703" s="73"/>
      <c r="O703" s="213" t="s">
        <v>1405</v>
      </c>
      <c r="P703" s="22" t="s">
        <v>3469</v>
      </c>
      <c r="Q703" s="151">
        <v>45020</v>
      </c>
      <c r="R703" s="31">
        <v>4800</v>
      </c>
    </row>
    <row r="704" spans="1:18" ht="63.75" x14ac:dyDescent="0.25">
      <c r="A704" s="200" t="s">
        <v>3319</v>
      </c>
      <c r="B704" s="199" t="s">
        <v>3696</v>
      </c>
      <c r="C704" s="209" t="s">
        <v>27</v>
      </c>
      <c r="D704" s="210" t="s">
        <v>3302</v>
      </c>
      <c r="E704" s="201" t="s">
        <v>4545</v>
      </c>
      <c r="F704" s="211" t="s">
        <v>139</v>
      </c>
      <c r="G704" s="209" t="s">
        <v>557</v>
      </c>
      <c r="H704" s="209" t="s">
        <v>557</v>
      </c>
      <c r="I704" s="209" t="s">
        <v>557</v>
      </c>
      <c r="J704" s="14"/>
      <c r="K704" s="70"/>
      <c r="L704" s="134"/>
      <c r="M704" s="73"/>
      <c r="N704" s="73"/>
      <c r="O704" s="213" t="s">
        <v>1405</v>
      </c>
      <c r="P704" s="22" t="s">
        <v>3467</v>
      </c>
      <c r="Q704" s="30" t="s">
        <v>3468</v>
      </c>
      <c r="R704" s="31">
        <v>3398</v>
      </c>
    </row>
    <row r="705" spans="1:18" ht="63.75" x14ac:dyDescent="0.25">
      <c r="A705" s="200" t="s">
        <v>3320</v>
      </c>
      <c r="B705" s="199" t="s">
        <v>3696</v>
      </c>
      <c r="C705" s="209" t="s">
        <v>27</v>
      </c>
      <c r="D705" s="210" t="s">
        <v>3302</v>
      </c>
      <c r="E705" s="201" t="s">
        <v>4545</v>
      </c>
      <c r="F705" s="211" t="s">
        <v>139</v>
      </c>
      <c r="G705" s="209" t="s">
        <v>557</v>
      </c>
      <c r="H705" s="209" t="s">
        <v>557</v>
      </c>
      <c r="I705" s="209" t="s">
        <v>557</v>
      </c>
      <c r="J705" s="14"/>
      <c r="K705" s="70"/>
      <c r="L705" s="134"/>
      <c r="M705" s="73"/>
      <c r="N705" s="73"/>
      <c r="O705" s="213" t="s">
        <v>1405</v>
      </c>
    </row>
    <row r="706" spans="1:18" ht="25.5" x14ac:dyDescent="0.25">
      <c r="A706" s="4" t="s">
        <v>3321</v>
      </c>
      <c r="B706" s="3" t="s">
        <v>3696</v>
      </c>
      <c r="C706" s="14" t="s">
        <v>27</v>
      </c>
      <c r="D706" s="63" t="s">
        <v>3303</v>
      </c>
      <c r="E706" s="5" t="s">
        <v>3303</v>
      </c>
      <c r="F706" s="67" t="s">
        <v>139</v>
      </c>
      <c r="G706" s="14" t="s">
        <v>557</v>
      </c>
      <c r="H706" s="14" t="s">
        <v>557</v>
      </c>
      <c r="I706" s="14" t="s">
        <v>557</v>
      </c>
      <c r="J706" s="14"/>
      <c r="K706" s="70"/>
      <c r="L706" s="134"/>
      <c r="M706" s="73"/>
      <c r="N706" s="73"/>
      <c r="O706" s="74" t="s">
        <v>1405</v>
      </c>
      <c r="P706" s="22" t="s">
        <v>3466</v>
      </c>
      <c r="Q706" s="151">
        <v>44896</v>
      </c>
      <c r="R706" s="31">
        <v>331.9</v>
      </c>
    </row>
    <row r="707" spans="1:18" ht="25.5" x14ac:dyDescent="0.25">
      <c r="A707" s="200" t="s">
        <v>3322</v>
      </c>
      <c r="B707" s="199" t="s">
        <v>3696</v>
      </c>
      <c r="C707" s="209" t="s">
        <v>27</v>
      </c>
      <c r="D707" s="210" t="s">
        <v>3304</v>
      </c>
      <c r="E707" s="210" t="s">
        <v>4548</v>
      </c>
      <c r="F707" s="211" t="s">
        <v>139</v>
      </c>
      <c r="G707" s="209" t="s">
        <v>204</v>
      </c>
      <c r="H707" s="209"/>
      <c r="I707" s="209" t="s">
        <v>557</v>
      </c>
      <c r="J707" s="133"/>
      <c r="K707" s="70"/>
      <c r="L707" s="134"/>
      <c r="M707" s="73"/>
      <c r="N707" s="233"/>
      <c r="O707" s="213" t="s">
        <v>1405</v>
      </c>
      <c r="P707" s="22" t="s">
        <v>3466</v>
      </c>
      <c r="Q707" s="151">
        <v>44896</v>
      </c>
      <c r="R707" s="31">
        <v>234.48</v>
      </c>
    </row>
    <row r="708" spans="1:18" ht="25.5" x14ac:dyDescent="0.25">
      <c r="A708" s="200" t="s">
        <v>3323</v>
      </c>
      <c r="B708" s="199" t="s">
        <v>3696</v>
      </c>
      <c r="C708" s="209" t="s">
        <v>27</v>
      </c>
      <c r="D708" s="210" t="s">
        <v>3305</v>
      </c>
      <c r="E708" s="201" t="s">
        <v>4550</v>
      </c>
      <c r="F708" s="211" t="s">
        <v>139</v>
      </c>
      <c r="G708" s="209" t="s">
        <v>557</v>
      </c>
      <c r="H708" s="209" t="s">
        <v>557</v>
      </c>
      <c r="I708" s="209" t="s">
        <v>557</v>
      </c>
      <c r="J708" s="133"/>
      <c r="K708" s="70"/>
      <c r="L708" s="134"/>
      <c r="M708" s="73"/>
      <c r="N708" s="233"/>
      <c r="O708" s="213" t="s">
        <v>1405</v>
      </c>
      <c r="P708" s="22" t="s">
        <v>3466</v>
      </c>
      <c r="Q708" s="151">
        <v>44896</v>
      </c>
      <c r="R708" s="31">
        <v>132.76</v>
      </c>
    </row>
    <row r="709" spans="1:18" ht="38.25" x14ac:dyDescent="0.25">
      <c r="A709" s="200" t="s">
        <v>3326</v>
      </c>
      <c r="B709" s="209" t="s">
        <v>3327</v>
      </c>
      <c r="C709" s="200" t="s">
        <v>3738</v>
      </c>
      <c r="D709" s="210" t="s">
        <v>3471</v>
      </c>
      <c r="E709" s="201" t="s">
        <v>4567</v>
      </c>
      <c r="F709" s="211" t="s">
        <v>21</v>
      </c>
      <c r="G709" s="209" t="s">
        <v>557</v>
      </c>
      <c r="H709" s="209" t="s">
        <v>557</v>
      </c>
      <c r="I709" s="209" t="s">
        <v>557</v>
      </c>
      <c r="J709" s="14"/>
      <c r="K709" s="70"/>
      <c r="L709" s="134"/>
      <c r="M709" s="73"/>
      <c r="N709" s="73"/>
      <c r="O709" s="213" t="s">
        <v>1405</v>
      </c>
      <c r="P709" s="22" t="s">
        <v>3473</v>
      </c>
      <c r="Q709" s="151">
        <v>44974</v>
      </c>
      <c r="R709" s="31">
        <v>3210</v>
      </c>
    </row>
    <row r="710" spans="1:18" ht="25.5" x14ac:dyDescent="0.25">
      <c r="A710" s="4" t="s">
        <v>3330</v>
      </c>
      <c r="B710" s="14" t="s">
        <v>1323</v>
      </c>
      <c r="C710" s="14" t="s">
        <v>3214</v>
      </c>
      <c r="D710" s="63" t="s">
        <v>3331</v>
      </c>
      <c r="E710" s="63" t="s">
        <v>4425</v>
      </c>
      <c r="F710" s="67" t="s">
        <v>21</v>
      </c>
      <c r="G710" s="14" t="s">
        <v>204</v>
      </c>
      <c r="H710" s="14"/>
      <c r="I710" s="68"/>
      <c r="J710" s="133"/>
      <c r="K710" s="70"/>
      <c r="L710" s="134"/>
      <c r="M710" s="73"/>
      <c r="N710" s="233"/>
      <c r="O710" s="74" t="s">
        <v>1405</v>
      </c>
    </row>
    <row r="711" spans="1:18" ht="25.5" x14ac:dyDescent="0.25">
      <c r="A711" s="4" t="s">
        <v>3472</v>
      </c>
      <c r="B711" s="14" t="s">
        <v>1323</v>
      </c>
      <c r="C711" s="14" t="s">
        <v>3214</v>
      </c>
      <c r="D711" s="63" t="s">
        <v>3474</v>
      </c>
      <c r="E711" s="5" t="s">
        <v>4568</v>
      </c>
      <c r="F711" s="67" t="s">
        <v>21</v>
      </c>
      <c r="G711" s="14" t="s">
        <v>557</v>
      </c>
      <c r="H711" s="14" t="s">
        <v>557</v>
      </c>
      <c r="I711" s="14" t="s">
        <v>557</v>
      </c>
      <c r="O711" s="74" t="s">
        <v>1405</v>
      </c>
      <c r="P711" s="22" t="s">
        <v>3475</v>
      </c>
      <c r="Q711" s="151">
        <v>45016</v>
      </c>
      <c r="R711" s="31">
        <v>12709.93</v>
      </c>
    </row>
    <row r="712" spans="1:18" ht="25.5" x14ac:dyDescent="0.25">
      <c r="A712" s="4" t="s">
        <v>3476</v>
      </c>
      <c r="B712" s="14" t="s">
        <v>1323</v>
      </c>
      <c r="C712" s="14" t="s">
        <v>3214</v>
      </c>
      <c r="D712" s="63" t="s">
        <v>3477</v>
      </c>
      <c r="E712" s="5" t="s">
        <v>4569</v>
      </c>
      <c r="F712" s="67" t="s">
        <v>21</v>
      </c>
      <c r="G712" s="14" t="s">
        <v>557</v>
      </c>
      <c r="H712" s="14" t="s">
        <v>557</v>
      </c>
      <c r="I712" s="14" t="s">
        <v>557</v>
      </c>
      <c r="O712" s="74" t="s">
        <v>1405</v>
      </c>
      <c r="P712" s="22" t="s">
        <v>3475</v>
      </c>
      <c r="Q712" s="151">
        <v>45016</v>
      </c>
      <c r="R712" s="31">
        <v>1746.14</v>
      </c>
    </row>
    <row r="713" spans="1:18" ht="25.5" x14ac:dyDescent="0.25">
      <c r="A713" s="4" t="s">
        <v>3478</v>
      </c>
      <c r="B713" s="14" t="s">
        <v>1323</v>
      </c>
      <c r="C713" s="14" t="s">
        <v>3214</v>
      </c>
      <c r="D713" s="63" t="s">
        <v>3479</v>
      </c>
      <c r="E713" s="5" t="s">
        <v>4570</v>
      </c>
      <c r="F713" s="67" t="s">
        <v>21</v>
      </c>
      <c r="G713" s="14" t="s">
        <v>557</v>
      </c>
      <c r="H713" s="14" t="s">
        <v>557</v>
      </c>
      <c r="I713" s="14" t="s">
        <v>557</v>
      </c>
      <c r="O713" s="74" t="s">
        <v>1405</v>
      </c>
      <c r="P713" s="22" t="s">
        <v>3480</v>
      </c>
      <c r="Q713" s="151">
        <v>45016</v>
      </c>
      <c r="R713" s="31">
        <v>1246</v>
      </c>
    </row>
    <row r="714" spans="1:18" ht="25.5" x14ac:dyDescent="0.25">
      <c r="A714" s="4" t="s">
        <v>3482</v>
      </c>
      <c r="B714" s="14" t="s">
        <v>1323</v>
      </c>
      <c r="C714" s="14" t="s">
        <v>3214</v>
      </c>
      <c r="D714" s="63" t="s">
        <v>3481</v>
      </c>
      <c r="E714" s="5" t="s">
        <v>4571</v>
      </c>
      <c r="F714" s="67" t="s">
        <v>21</v>
      </c>
      <c r="G714" s="14" t="s">
        <v>557</v>
      </c>
      <c r="H714" s="14" t="s">
        <v>557</v>
      </c>
      <c r="I714" s="14" t="s">
        <v>557</v>
      </c>
      <c r="O714" s="74" t="s">
        <v>1405</v>
      </c>
      <c r="P714" s="22">
        <v>3488</v>
      </c>
      <c r="Q714" s="151">
        <v>45008</v>
      </c>
      <c r="R714" s="31">
        <v>1350.01</v>
      </c>
    </row>
    <row r="715" spans="1:18" ht="25.5" x14ac:dyDescent="0.25">
      <c r="A715" s="2" t="s">
        <v>3483</v>
      </c>
      <c r="B715" s="227" t="s">
        <v>2068</v>
      </c>
      <c r="C715" s="4" t="s">
        <v>3404</v>
      </c>
      <c r="D715" s="232" t="s">
        <v>3484</v>
      </c>
      <c r="E715" s="179" t="s">
        <v>4572</v>
      </c>
      <c r="F715" s="235" t="s">
        <v>21</v>
      </c>
      <c r="G715" s="227" t="s">
        <v>3485</v>
      </c>
      <c r="H715" s="227" t="s">
        <v>557</v>
      </c>
      <c r="I715" s="227" t="s">
        <v>557</v>
      </c>
      <c r="O715" s="239" t="s">
        <v>1405</v>
      </c>
      <c r="P715" s="22">
        <v>106</v>
      </c>
      <c r="Q715" s="151">
        <v>45012</v>
      </c>
      <c r="R715" s="31">
        <v>749.94</v>
      </c>
    </row>
    <row r="716" spans="1:18" ht="38.25" x14ac:dyDescent="0.25">
      <c r="A716" s="4" t="s">
        <v>3486</v>
      </c>
      <c r="B716" s="14" t="s">
        <v>2068</v>
      </c>
      <c r="C716" s="4" t="s">
        <v>3404</v>
      </c>
      <c r="D716" s="63" t="s">
        <v>3487</v>
      </c>
      <c r="E716" s="5" t="s">
        <v>3932</v>
      </c>
      <c r="F716" s="67" t="s">
        <v>21</v>
      </c>
      <c r="G716" s="14" t="s">
        <v>557</v>
      </c>
      <c r="H716" s="14" t="s">
        <v>557</v>
      </c>
      <c r="I716" s="14" t="s">
        <v>557</v>
      </c>
      <c r="O716" s="74" t="s">
        <v>1405</v>
      </c>
      <c r="P716" s="22">
        <v>106</v>
      </c>
      <c r="Q716" s="151">
        <v>45012</v>
      </c>
      <c r="R716" s="31">
        <v>4884.8100000000004</v>
      </c>
    </row>
    <row r="717" spans="1:18" ht="25.5" x14ac:dyDescent="0.25">
      <c r="A717" s="4" t="s">
        <v>3488</v>
      </c>
      <c r="B717" s="14" t="s">
        <v>2068</v>
      </c>
      <c r="C717" s="4" t="s">
        <v>3404</v>
      </c>
      <c r="D717" s="63" t="s">
        <v>3489</v>
      </c>
      <c r="E717" s="5" t="s">
        <v>4573</v>
      </c>
      <c r="F717" s="67" t="s">
        <v>21</v>
      </c>
      <c r="G717" s="14" t="s">
        <v>557</v>
      </c>
      <c r="H717" s="14" t="s">
        <v>557</v>
      </c>
      <c r="I717" s="14" t="s">
        <v>557</v>
      </c>
      <c r="O717" s="74" t="s">
        <v>1405</v>
      </c>
      <c r="P717" s="22">
        <v>106</v>
      </c>
      <c r="Q717" s="151">
        <v>45012</v>
      </c>
      <c r="R717" s="31">
        <v>5780.4</v>
      </c>
    </row>
    <row r="718" spans="1:18" ht="25.5" x14ac:dyDescent="0.25">
      <c r="A718" s="4" t="s">
        <v>3490</v>
      </c>
      <c r="B718" s="14" t="s">
        <v>1323</v>
      </c>
      <c r="C718" s="14" t="s">
        <v>3214</v>
      </c>
      <c r="D718" s="63" t="s">
        <v>3491</v>
      </c>
      <c r="E718" s="5" t="s">
        <v>4574</v>
      </c>
      <c r="F718" s="67" t="s">
        <v>21</v>
      </c>
      <c r="G718" s="14" t="s">
        <v>557</v>
      </c>
      <c r="H718" s="14" t="s">
        <v>557</v>
      </c>
      <c r="I718" s="14" t="s">
        <v>557</v>
      </c>
      <c r="O718" s="74" t="s">
        <v>1405</v>
      </c>
      <c r="P718" s="22">
        <v>296178</v>
      </c>
      <c r="Q718" s="151">
        <v>45040</v>
      </c>
      <c r="R718" s="31">
        <v>919</v>
      </c>
    </row>
    <row r="719" spans="1:18" ht="25.5" x14ac:dyDescent="0.25">
      <c r="A719" s="200" t="s">
        <v>3492</v>
      </c>
      <c r="B719" s="199" t="s">
        <v>3696</v>
      </c>
      <c r="C719" s="209" t="s">
        <v>27</v>
      </c>
      <c r="D719" s="210" t="s">
        <v>3495</v>
      </c>
      <c r="E719" s="201" t="s">
        <v>4575</v>
      </c>
      <c r="F719" s="211" t="s">
        <v>139</v>
      </c>
      <c r="G719" s="209" t="s">
        <v>557</v>
      </c>
      <c r="H719" s="209" t="s">
        <v>557</v>
      </c>
      <c r="I719" s="209" t="s">
        <v>557</v>
      </c>
      <c r="O719" s="213" t="s">
        <v>1405</v>
      </c>
      <c r="P719" s="22" t="s">
        <v>3494</v>
      </c>
      <c r="Q719" s="151">
        <v>45027</v>
      </c>
      <c r="R719" s="31">
        <v>7401.37</v>
      </c>
    </row>
    <row r="720" spans="1:18" ht="25.5" x14ac:dyDescent="0.25">
      <c r="A720" s="200" t="s">
        <v>3493</v>
      </c>
      <c r="B720" s="199" t="s">
        <v>3696</v>
      </c>
      <c r="C720" s="209" t="s">
        <v>27</v>
      </c>
      <c r="D720" s="210" t="s">
        <v>3495</v>
      </c>
      <c r="E720" s="201" t="s">
        <v>4575</v>
      </c>
      <c r="F720" s="211" t="s">
        <v>139</v>
      </c>
      <c r="G720" s="209" t="s">
        <v>557</v>
      </c>
      <c r="H720" s="209" t="s">
        <v>557</v>
      </c>
      <c r="I720" s="209" t="s">
        <v>557</v>
      </c>
      <c r="O720" s="213" t="s">
        <v>1405</v>
      </c>
      <c r="P720" s="22" t="s">
        <v>3494</v>
      </c>
      <c r="Q720" s="151">
        <v>45027</v>
      </c>
      <c r="R720" s="31">
        <v>7401.37</v>
      </c>
    </row>
    <row r="721" spans="1:19" ht="25.5" x14ac:dyDescent="0.25">
      <c r="A721" s="200" t="s">
        <v>3496</v>
      </c>
      <c r="B721" s="199" t="s">
        <v>3696</v>
      </c>
      <c r="C721" s="209" t="s">
        <v>27</v>
      </c>
      <c r="D721" s="210" t="s">
        <v>3497</v>
      </c>
      <c r="E721" s="201" t="s">
        <v>4459</v>
      </c>
      <c r="F721" s="211" t="s">
        <v>139</v>
      </c>
      <c r="G721" s="209" t="s">
        <v>3498</v>
      </c>
      <c r="H721" s="209" t="s">
        <v>557</v>
      </c>
      <c r="I721" s="209" t="s">
        <v>557</v>
      </c>
      <c r="O721" s="213" t="s">
        <v>1405</v>
      </c>
      <c r="P721" s="22" t="s">
        <v>3499</v>
      </c>
      <c r="Q721" s="151">
        <v>45161</v>
      </c>
      <c r="R721" s="31">
        <v>4637.1000000000004</v>
      </c>
    </row>
    <row r="722" spans="1:19" ht="25.5" x14ac:dyDescent="0.25">
      <c r="A722" s="200" t="s">
        <v>3500</v>
      </c>
      <c r="B722" s="199" t="s">
        <v>3696</v>
      </c>
      <c r="C722" s="209" t="s">
        <v>27</v>
      </c>
      <c r="D722" s="210" t="s">
        <v>3497</v>
      </c>
      <c r="E722" s="201" t="s">
        <v>4459</v>
      </c>
      <c r="F722" s="211" t="s">
        <v>139</v>
      </c>
      <c r="G722" s="209" t="s">
        <v>3498</v>
      </c>
      <c r="H722" s="209" t="s">
        <v>557</v>
      </c>
      <c r="I722" s="209" t="s">
        <v>557</v>
      </c>
      <c r="O722" s="213" t="s">
        <v>1405</v>
      </c>
      <c r="P722" s="22" t="s">
        <v>3499</v>
      </c>
      <c r="Q722" s="151">
        <v>45161</v>
      </c>
      <c r="R722" s="31">
        <v>4637.1000000000004</v>
      </c>
    </row>
    <row r="723" spans="1:19" ht="25.5" x14ac:dyDescent="0.25">
      <c r="A723" s="200" t="s">
        <v>3501</v>
      </c>
      <c r="B723" s="199" t="s">
        <v>3696</v>
      </c>
      <c r="C723" s="209" t="s">
        <v>27</v>
      </c>
      <c r="D723" s="210" t="s">
        <v>3497</v>
      </c>
      <c r="E723" s="201" t="s">
        <v>4459</v>
      </c>
      <c r="F723" s="211" t="s">
        <v>139</v>
      </c>
      <c r="G723" s="209" t="s">
        <v>3498</v>
      </c>
      <c r="H723" s="209" t="s">
        <v>557</v>
      </c>
      <c r="I723" s="209" t="s">
        <v>557</v>
      </c>
      <c r="O723" s="213" t="s">
        <v>1405</v>
      </c>
      <c r="P723" s="22" t="s">
        <v>3499</v>
      </c>
      <c r="Q723" s="151">
        <v>45161</v>
      </c>
      <c r="R723" s="31">
        <v>4637.1000000000004</v>
      </c>
    </row>
    <row r="724" spans="1:19" ht="25.5" x14ac:dyDescent="0.25">
      <c r="A724" s="200" t="s">
        <v>3502</v>
      </c>
      <c r="B724" s="199" t="s">
        <v>3696</v>
      </c>
      <c r="C724" s="209" t="s">
        <v>27</v>
      </c>
      <c r="D724" s="210" t="s">
        <v>3497</v>
      </c>
      <c r="E724" s="201" t="s">
        <v>4459</v>
      </c>
      <c r="F724" s="211" t="s">
        <v>139</v>
      </c>
      <c r="G724" s="209" t="s">
        <v>3498</v>
      </c>
      <c r="H724" s="209" t="s">
        <v>557</v>
      </c>
      <c r="I724" s="209" t="s">
        <v>557</v>
      </c>
      <c r="O724" s="213" t="s">
        <v>1405</v>
      </c>
      <c r="P724" s="22" t="s">
        <v>3499</v>
      </c>
      <c r="Q724" s="151">
        <v>45161</v>
      </c>
      <c r="R724" s="31">
        <v>4637.1000000000004</v>
      </c>
    </row>
    <row r="725" spans="1:19" ht="25.5" x14ac:dyDescent="0.25">
      <c r="A725" s="2" t="s">
        <v>3503</v>
      </c>
      <c r="B725" s="227" t="s">
        <v>1312</v>
      </c>
      <c r="C725" s="227" t="s">
        <v>138</v>
      </c>
      <c r="D725" s="232" t="s">
        <v>3505</v>
      </c>
      <c r="E725" s="179" t="s">
        <v>4472</v>
      </c>
      <c r="F725" s="235" t="s">
        <v>139</v>
      </c>
      <c r="G725" s="227" t="s">
        <v>3506</v>
      </c>
      <c r="H725" s="227" t="s">
        <v>3507</v>
      </c>
      <c r="I725" s="227" t="s">
        <v>557</v>
      </c>
      <c r="O725" s="239" t="s">
        <v>1405</v>
      </c>
      <c r="P725" s="22" t="s">
        <v>3508</v>
      </c>
      <c r="Q725" s="151">
        <v>45194</v>
      </c>
      <c r="R725" s="31">
        <v>4860.3999999999996</v>
      </c>
    </row>
    <row r="726" spans="1:19" ht="38.25" x14ac:dyDescent="0.25">
      <c r="A726" s="4" t="s">
        <v>3504</v>
      </c>
      <c r="B726" s="14" t="s">
        <v>3698</v>
      </c>
      <c r="C726" s="14" t="s">
        <v>131</v>
      </c>
      <c r="D726" s="63" t="s">
        <v>3509</v>
      </c>
      <c r="E726" s="5" t="s">
        <v>4576</v>
      </c>
      <c r="F726" s="67" t="s">
        <v>21</v>
      </c>
      <c r="G726" s="14" t="s">
        <v>3510</v>
      </c>
      <c r="H726" s="14" t="s">
        <v>557</v>
      </c>
      <c r="I726" s="14" t="s">
        <v>557</v>
      </c>
      <c r="O726" s="74" t="s">
        <v>1405</v>
      </c>
      <c r="P726" s="22" t="s">
        <v>3511</v>
      </c>
      <c r="Q726" s="151">
        <v>45184</v>
      </c>
      <c r="R726" s="31">
        <v>2046.24</v>
      </c>
    </row>
    <row r="727" spans="1:19" ht="25.5" x14ac:dyDescent="0.25">
      <c r="A727" s="200" t="s">
        <v>3512</v>
      </c>
      <c r="B727" s="209" t="s">
        <v>1296</v>
      </c>
      <c r="C727" s="209" t="s">
        <v>1297</v>
      </c>
      <c r="D727" s="210" t="s">
        <v>3523</v>
      </c>
      <c r="E727" s="201" t="s">
        <v>3989</v>
      </c>
      <c r="F727" s="211" t="s">
        <v>21</v>
      </c>
      <c r="G727" s="209" t="s">
        <v>3524</v>
      </c>
      <c r="H727" s="209" t="s">
        <v>557</v>
      </c>
      <c r="I727" s="209" t="s">
        <v>557</v>
      </c>
      <c r="O727" s="213" t="s">
        <v>1405</v>
      </c>
      <c r="P727" s="195" t="s">
        <v>3525</v>
      </c>
      <c r="Q727" s="151">
        <v>45139</v>
      </c>
      <c r="R727" s="31">
        <v>2081.59</v>
      </c>
    </row>
    <row r="728" spans="1:19" ht="25.5" x14ac:dyDescent="0.25">
      <c r="A728" s="219" t="s">
        <v>3513</v>
      </c>
      <c r="B728" s="218" t="s">
        <v>1307</v>
      </c>
      <c r="C728" s="242" t="s">
        <v>79</v>
      </c>
      <c r="D728" s="243" t="s">
        <v>3537</v>
      </c>
      <c r="E728" s="220" t="s">
        <v>4577</v>
      </c>
      <c r="F728" s="244" t="s">
        <v>21</v>
      </c>
      <c r="G728" s="242" t="s">
        <v>557</v>
      </c>
      <c r="H728" s="242" t="s">
        <v>557</v>
      </c>
      <c r="I728" s="242" t="s">
        <v>557</v>
      </c>
      <c r="O728" s="245" t="s">
        <v>1405</v>
      </c>
      <c r="P728" s="22" t="s">
        <v>3536</v>
      </c>
      <c r="Q728" s="151">
        <v>45158</v>
      </c>
      <c r="R728" s="31">
        <v>3665.6</v>
      </c>
    </row>
    <row r="729" spans="1:19" ht="25.5" x14ac:dyDescent="0.25">
      <c r="A729" s="200" t="s">
        <v>3514</v>
      </c>
      <c r="B729" s="199" t="s">
        <v>3696</v>
      </c>
      <c r="C729" s="209" t="s">
        <v>27</v>
      </c>
      <c r="D729" s="210" t="s">
        <v>3538</v>
      </c>
      <c r="E729" s="201" t="s">
        <v>4545</v>
      </c>
      <c r="F729" s="211" t="s">
        <v>139</v>
      </c>
      <c r="G729" s="209" t="s">
        <v>3539</v>
      </c>
      <c r="H729" s="209" t="s">
        <v>3540</v>
      </c>
      <c r="I729" s="209" t="s">
        <v>557</v>
      </c>
      <c r="J729" s="14"/>
      <c r="K729" s="70"/>
      <c r="L729" s="134"/>
      <c r="M729" s="73"/>
      <c r="N729" s="73"/>
      <c r="O729" s="260" t="s">
        <v>1405</v>
      </c>
      <c r="P729" s="22" t="s">
        <v>3541</v>
      </c>
      <c r="Q729" s="151">
        <v>45141</v>
      </c>
      <c r="R729" s="31">
        <v>4106.3999999999996</v>
      </c>
    </row>
    <row r="730" spans="1:19" ht="25.5" x14ac:dyDescent="0.25">
      <c r="A730" s="4" t="s">
        <v>3547</v>
      </c>
      <c r="B730" s="14" t="s">
        <v>1343</v>
      </c>
      <c r="C730" s="14" t="s">
        <v>3324</v>
      </c>
      <c r="D730" s="63" t="s">
        <v>3545</v>
      </c>
      <c r="E730" s="5" t="s">
        <v>4412</v>
      </c>
      <c r="F730" s="6" t="s">
        <v>21</v>
      </c>
      <c r="G730" s="4" t="s">
        <v>2305</v>
      </c>
      <c r="H730" s="14" t="s">
        <v>557</v>
      </c>
      <c r="I730" s="14" t="s">
        <v>557</v>
      </c>
      <c r="J730" s="14"/>
      <c r="K730" s="70"/>
      <c r="L730" s="134"/>
      <c r="M730" s="73"/>
      <c r="N730" s="73"/>
      <c r="O730" s="240" t="s">
        <v>1405</v>
      </c>
      <c r="P730" s="158" t="s">
        <v>3546</v>
      </c>
      <c r="Q730" s="169">
        <v>45141</v>
      </c>
      <c r="R730" s="160" t="s">
        <v>3548</v>
      </c>
      <c r="S730" s="155"/>
    </row>
    <row r="731" spans="1:19" ht="38.25" x14ac:dyDescent="0.25">
      <c r="A731" s="4" t="s">
        <v>3699</v>
      </c>
      <c r="B731" s="14" t="s">
        <v>1300</v>
      </c>
      <c r="C731" s="14" t="s">
        <v>72</v>
      </c>
      <c r="D731" s="63" t="s">
        <v>3700</v>
      </c>
      <c r="E731" s="63" t="s">
        <v>4578</v>
      </c>
      <c r="F731" s="67" t="s">
        <v>21</v>
      </c>
      <c r="G731" s="14" t="s">
        <v>3701</v>
      </c>
      <c r="H731" s="14" t="s">
        <v>3702</v>
      </c>
      <c r="I731" s="68" t="s">
        <v>557</v>
      </c>
      <c r="J731" s="14"/>
      <c r="K731" s="70"/>
      <c r="L731" s="134"/>
      <c r="M731" s="73"/>
      <c r="N731" s="73"/>
      <c r="O731" s="240" t="s">
        <v>1405</v>
      </c>
    </row>
    <row r="732" spans="1:19" ht="25.5" x14ac:dyDescent="0.25">
      <c r="A732" s="4" t="s">
        <v>3712</v>
      </c>
      <c r="B732" s="14" t="s">
        <v>1330</v>
      </c>
      <c r="C732" s="14" t="s">
        <v>3359</v>
      </c>
      <c r="D732" s="63" t="s">
        <v>3713</v>
      </c>
      <c r="E732" s="5" t="s">
        <v>4460</v>
      </c>
      <c r="F732" s="67" t="s">
        <v>21</v>
      </c>
      <c r="G732" s="14" t="s">
        <v>557</v>
      </c>
      <c r="H732" s="14" t="s">
        <v>557</v>
      </c>
      <c r="I732" s="68" t="s">
        <v>557</v>
      </c>
      <c r="J732" s="14"/>
      <c r="K732" s="70"/>
      <c r="L732" s="134"/>
      <c r="M732" s="73"/>
      <c r="N732" s="73"/>
      <c r="O732" s="240" t="s">
        <v>1405</v>
      </c>
      <c r="P732" s="22">
        <v>625924</v>
      </c>
      <c r="Q732" s="151">
        <v>45257</v>
      </c>
      <c r="R732" s="31">
        <v>1898.99</v>
      </c>
    </row>
    <row r="733" spans="1:19" ht="38.25" x14ac:dyDescent="0.25">
      <c r="A733" s="4" t="s">
        <v>3714</v>
      </c>
      <c r="B733" s="14" t="s">
        <v>3698</v>
      </c>
      <c r="C733" s="14" t="s">
        <v>131</v>
      </c>
      <c r="D733" s="63" t="s">
        <v>3713</v>
      </c>
      <c r="E733" s="5" t="s">
        <v>4460</v>
      </c>
      <c r="F733" s="67" t="s">
        <v>21</v>
      </c>
      <c r="G733" s="14" t="s">
        <v>557</v>
      </c>
      <c r="H733" s="14" t="s">
        <v>557</v>
      </c>
      <c r="I733" s="68" t="s">
        <v>557</v>
      </c>
      <c r="J733" s="14"/>
      <c r="K733" s="70"/>
      <c r="L733" s="134"/>
      <c r="M733" s="73"/>
      <c r="N733" s="73"/>
      <c r="O733" s="240" t="s">
        <v>1405</v>
      </c>
      <c r="P733" s="22">
        <v>625924</v>
      </c>
      <c r="Q733" s="151">
        <v>45257</v>
      </c>
      <c r="R733" s="31">
        <v>1898.99</v>
      </c>
    </row>
    <row r="734" spans="1:19" ht="25.5" x14ac:dyDescent="0.25">
      <c r="A734" s="4" t="s">
        <v>3716</v>
      </c>
      <c r="B734" s="14" t="s">
        <v>1323</v>
      </c>
      <c r="C734" s="14" t="s">
        <v>3214</v>
      </c>
      <c r="D734" s="63" t="s">
        <v>3715</v>
      </c>
      <c r="E734" s="5" t="s">
        <v>3303</v>
      </c>
      <c r="F734" s="67" t="s">
        <v>21</v>
      </c>
      <c r="G734" s="14" t="s">
        <v>557</v>
      </c>
      <c r="H734" s="14" t="s">
        <v>557</v>
      </c>
      <c r="I734" s="68" t="s">
        <v>557</v>
      </c>
      <c r="J734" s="14"/>
      <c r="K734" s="70"/>
      <c r="L734" s="134"/>
      <c r="M734" s="73"/>
      <c r="N734" s="73"/>
      <c r="O734" s="74" t="s">
        <v>1405</v>
      </c>
      <c r="P734" s="22">
        <v>4712</v>
      </c>
      <c r="Q734" s="151">
        <v>45289</v>
      </c>
      <c r="R734" s="31">
        <v>3128.75</v>
      </c>
    </row>
    <row r="735" spans="1:19" ht="25.5" x14ac:dyDescent="0.25">
      <c r="A735" s="4" t="s">
        <v>3717</v>
      </c>
      <c r="B735" s="14" t="s">
        <v>1323</v>
      </c>
      <c r="C735" s="14" t="s">
        <v>3214</v>
      </c>
      <c r="D735" s="63" t="s">
        <v>3723</v>
      </c>
      <c r="E735" s="5" t="s">
        <v>4564</v>
      </c>
      <c r="F735" s="67" t="s">
        <v>21</v>
      </c>
      <c r="G735" s="14" t="s">
        <v>557</v>
      </c>
      <c r="H735" s="14" t="s">
        <v>557</v>
      </c>
      <c r="I735" s="68" t="s">
        <v>557</v>
      </c>
      <c r="J735" s="14"/>
      <c r="K735" s="70"/>
      <c r="L735" s="134"/>
      <c r="M735" s="73"/>
      <c r="N735" s="73"/>
      <c r="O735" s="74" t="s">
        <v>1405</v>
      </c>
      <c r="P735" s="22">
        <v>4712</v>
      </c>
      <c r="Q735" s="151">
        <v>45289</v>
      </c>
      <c r="R735" s="31">
        <v>408.94</v>
      </c>
    </row>
    <row r="736" spans="1:19" ht="25.5" x14ac:dyDescent="0.25">
      <c r="A736" s="4" t="s">
        <v>3718</v>
      </c>
      <c r="B736" s="14" t="s">
        <v>1323</v>
      </c>
      <c r="C736" s="14" t="s">
        <v>3214</v>
      </c>
      <c r="D736" s="63" t="s">
        <v>3724</v>
      </c>
      <c r="E736" s="5" t="s">
        <v>4564</v>
      </c>
      <c r="F736" s="67" t="s">
        <v>21</v>
      </c>
      <c r="G736" s="14" t="s">
        <v>557</v>
      </c>
      <c r="H736" s="14" t="s">
        <v>557</v>
      </c>
      <c r="I736" s="68" t="s">
        <v>557</v>
      </c>
      <c r="J736" s="14"/>
      <c r="K736" s="70"/>
      <c r="L736" s="134"/>
      <c r="M736" s="73"/>
      <c r="N736" s="73"/>
      <c r="O736" s="74" t="s">
        <v>1405</v>
      </c>
      <c r="P736" s="22">
        <v>4712</v>
      </c>
      <c r="Q736" s="151">
        <v>45289</v>
      </c>
      <c r="R736" s="31">
        <v>452.85</v>
      </c>
    </row>
    <row r="737" spans="1:18" ht="25.5" x14ac:dyDescent="0.25">
      <c r="A737" s="4" t="s">
        <v>3719</v>
      </c>
      <c r="B737" s="14" t="s">
        <v>1323</v>
      </c>
      <c r="C737" s="14" t="s">
        <v>3214</v>
      </c>
      <c r="D737" s="63" t="s">
        <v>3725</v>
      </c>
      <c r="E737" s="5" t="s">
        <v>4548</v>
      </c>
      <c r="F737" s="67" t="s">
        <v>21</v>
      </c>
      <c r="G737" s="14" t="s">
        <v>557</v>
      </c>
      <c r="H737" s="14" t="s">
        <v>557</v>
      </c>
      <c r="I737" s="68" t="s">
        <v>557</v>
      </c>
      <c r="J737" s="14"/>
      <c r="K737" s="70"/>
      <c r="L737" s="134"/>
      <c r="M737" s="73"/>
      <c r="N737" s="73"/>
      <c r="O737" s="74" t="s">
        <v>1405</v>
      </c>
      <c r="P737" s="22">
        <v>4712</v>
      </c>
      <c r="Q737" s="151">
        <v>45289</v>
      </c>
      <c r="R737" s="31">
        <v>420.73</v>
      </c>
    </row>
    <row r="738" spans="1:18" ht="25.5" x14ac:dyDescent="0.25">
      <c r="A738" s="4" t="s">
        <v>3727</v>
      </c>
      <c r="B738" s="14" t="s">
        <v>1323</v>
      </c>
      <c r="C738" s="14" t="s">
        <v>3214</v>
      </c>
      <c r="D738" s="63" t="s">
        <v>3726</v>
      </c>
      <c r="E738" s="5" t="s">
        <v>4579</v>
      </c>
      <c r="F738" s="67" t="s">
        <v>21</v>
      </c>
      <c r="G738" s="14" t="s">
        <v>557</v>
      </c>
      <c r="H738" s="14" t="s">
        <v>557</v>
      </c>
      <c r="I738" s="68" t="s">
        <v>557</v>
      </c>
      <c r="J738" s="14"/>
      <c r="K738" s="70"/>
      <c r="L738" s="134"/>
      <c r="M738" s="73"/>
      <c r="N738" s="73"/>
      <c r="O738" s="74" t="s">
        <v>1405</v>
      </c>
      <c r="P738" s="22">
        <v>4712</v>
      </c>
      <c r="Q738" s="151">
        <v>45289</v>
      </c>
      <c r="R738" s="31">
        <v>1048.1300000000001</v>
      </c>
    </row>
    <row r="739" spans="1:18" ht="38.25" x14ac:dyDescent="0.25">
      <c r="A739" s="4" t="s">
        <v>3728</v>
      </c>
      <c r="B739" s="14" t="s">
        <v>3696</v>
      </c>
      <c r="C739" s="14" t="s">
        <v>27</v>
      </c>
      <c r="D739" s="63" t="s">
        <v>3729</v>
      </c>
      <c r="E739" s="5" t="s">
        <v>4580</v>
      </c>
      <c r="F739" s="67" t="s">
        <v>21</v>
      </c>
      <c r="G739" s="14" t="s">
        <v>3730</v>
      </c>
      <c r="H739" s="14" t="s">
        <v>3731</v>
      </c>
      <c r="I739" s="68" t="s">
        <v>557</v>
      </c>
      <c r="J739" s="14"/>
      <c r="K739" s="70"/>
      <c r="L739" s="134"/>
      <c r="M739" s="73"/>
      <c r="N739" s="73"/>
      <c r="O739" s="74" t="s">
        <v>1405</v>
      </c>
      <c r="P739" s="22">
        <v>616</v>
      </c>
      <c r="Q739" s="151">
        <v>45259</v>
      </c>
      <c r="R739" s="31">
        <v>29835</v>
      </c>
    </row>
    <row r="740" spans="1:18" ht="25.5" x14ac:dyDescent="0.25">
      <c r="A740" s="246" t="s">
        <v>3741</v>
      </c>
      <c r="B740" s="247" t="s">
        <v>1307</v>
      </c>
      <c r="C740" s="247" t="s">
        <v>79</v>
      </c>
      <c r="D740" s="248" t="s">
        <v>3779</v>
      </c>
      <c r="E740" s="330" t="s">
        <v>4417</v>
      </c>
      <c r="F740" s="249" t="s">
        <v>21</v>
      </c>
      <c r="G740" s="247" t="s">
        <v>557</v>
      </c>
      <c r="H740" s="247" t="s">
        <v>557</v>
      </c>
      <c r="I740" s="247" t="s">
        <v>557</v>
      </c>
      <c r="J740" s="247"/>
      <c r="K740" s="250"/>
      <c r="L740" s="251"/>
      <c r="M740" s="252"/>
      <c r="N740" s="252"/>
      <c r="O740" s="253" t="s">
        <v>1405</v>
      </c>
    </row>
    <row r="741" spans="1:18" ht="25.5" x14ac:dyDescent="0.25">
      <c r="A741" s="246" t="s">
        <v>3759</v>
      </c>
      <c r="B741" s="247" t="s">
        <v>3588</v>
      </c>
      <c r="C741" s="247" t="s">
        <v>3357</v>
      </c>
      <c r="D741" s="248" t="s">
        <v>3757</v>
      </c>
      <c r="E741" s="330" t="s">
        <v>4414</v>
      </c>
      <c r="F741" s="249" t="s">
        <v>21</v>
      </c>
      <c r="G741" s="247" t="s">
        <v>557</v>
      </c>
      <c r="H741" s="247" t="s">
        <v>557</v>
      </c>
      <c r="I741" s="247" t="s">
        <v>557</v>
      </c>
      <c r="J741" s="247"/>
      <c r="K741" s="250"/>
      <c r="L741" s="251"/>
      <c r="M741" s="252"/>
      <c r="N741" s="252"/>
      <c r="O741" s="253" t="s">
        <v>1405</v>
      </c>
    </row>
    <row r="742" spans="1:18" ht="25.5" x14ac:dyDescent="0.25">
      <c r="A742" s="246" t="s">
        <v>3760</v>
      </c>
      <c r="B742" s="247" t="s">
        <v>3587</v>
      </c>
      <c r="C742" s="247" t="s">
        <v>3357</v>
      </c>
      <c r="D742" s="248" t="s">
        <v>3758</v>
      </c>
      <c r="E742" s="330" t="s">
        <v>4414</v>
      </c>
      <c r="F742" s="249" t="s">
        <v>21</v>
      </c>
      <c r="G742" s="247" t="s">
        <v>557</v>
      </c>
      <c r="H742" s="247" t="s">
        <v>557</v>
      </c>
      <c r="I742" s="247" t="s">
        <v>557</v>
      </c>
      <c r="J742" s="247"/>
      <c r="K742" s="250"/>
      <c r="L742" s="251"/>
      <c r="M742" s="252"/>
      <c r="N742" s="252"/>
      <c r="O742" s="253" t="s">
        <v>1405</v>
      </c>
    </row>
    <row r="743" spans="1:18" ht="38.25" x14ac:dyDescent="0.25">
      <c r="A743" s="4" t="s">
        <v>3771</v>
      </c>
      <c r="B743" s="14" t="s">
        <v>1288</v>
      </c>
      <c r="C743" s="14" t="s">
        <v>3358</v>
      </c>
      <c r="D743" s="63" t="s">
        <v>3773</v>
      </c>
      <c r="E743" s="5" t="s">
        <v>4010</v>
      </c>
      <c r="F743" s="67" t="s">
        <v>21</v>
      </c>
      <c r="G743" s="14" t="s">
        <v>557</v>
      </c>
      <c r="H743" s="14" t="s">
        <v>557</v>
      </c>
      <c r="I743" s="14" t="s">
        <v>557</v>
      </c>
      <c r="J743" s="247"/>
      <c r="K743" s="250"/>
      <c r="L743" s="251"/>
      <c r="M743" s="252"/>
      <c r="N743" s="252"/>
      <c r="O743" s="74" t="s">
        <v>1405</v>
      </c>
    </row>
    <row r="744" spans="1:18" ht="38.25" x14ac:dyDescent="0.25">
      <c r="A744" s="4" t="s">
        <v>3772</v>
      </c>
      <c r="B744" s="14" t="s">
        <v>1288</v>
      </c>
      <c r="C744" s="14" t="s">
        <v>3358</v>
      </c>
      <c r="D744" s="63" t="s">
        <v>3773</v>
      </c>
      <c r="E744" s="5" t="s">
        <v>4010</v>
      </c>
      <c r="F744" s="67" t="s">
        <v>21</v>
      </c>
      <c r="G744" s="14" t="s">
        <v>557</v>
      </c>
      <c r="H744" s="14" t="s">
        <v>557</v>
      </c>
      <c r="I744" s="14" t="s">
        <v>557</v>
      </c>
      <c r="J744" s="247"/>
      <c r="K744" s="250"/>
      <c r="L744" s="251"/>
      <c r="M744" s="252"/>
      <c r="N744" s="252"/>
      <c r="O744" s="74" t="s">
        <v>1405</v>
      </c>
    </row>
    <row r="745" spans="1:18" ht="25.5" x14ac:dyDescent="0.25">
      <c r="A745" s="200" t="s">
        <v>3783</v>
      </c>
      <c r="B745" s="209" t="s">
        <v>1322</v>
      </c>
      <c r="C745" s="200" t="s">
        <v>1830</v>
      </c>
      <c r="D745" s="210" t="s">
        <v>3787</v>
      </c>
      <c r="E745" s="201" t="s">
        <v>4010</v>
      </c>
      <c r="F745" s="211" t="s">
        <v>21</v>
      </c>
      <c r="G745" s="209" t="s">
        <v>557</v>
      </c>
      <c r="H745" s="209" t="s">
        <v>557</v>
      </c>
      <c r="I745" s="212" t="s">
        <v>557</v>
      </c>
      <c r="O745" s="213" t="s">
        <v>1405</v>
      </c>
    </row>
    <row r="746" spans="1:18" ht="25.5" x14ac:dyDescent="0.25">
      <c r="A746" s="200" t="s">
        <v>3784</v>
      </c>
      <c r="B746" s="209" t="s">
        <v>1322</v>
      </c>
      <c r="C746" s="200" t="s">
        <v>1830</v>
      </c>
      <c r="D746" s="210" t="s">
        <v>3787</v>
      </c>
      <c r="E746" s="201" t="s">
        <v>4010</v>
      </c>
      <c r="F746" s="211" t="s">
        <v>21</v>
      </c>
      <c r="G746" s="209" t="s">
        <v>557</v>
      </c>
      <c r="H746" s="209" t="s">
        <v>557</v>
      </c>
      <c r="I746" s="212" t="s">
        <v>557</v>
      </c>
      <c r="O746" s="213" t="s">
        <v>1405</v>
      </c>
    </row>
    <row r="747" spans="1:18" ht="25.5" x14ac:dyDescent="0.25">
      <c r="A747" s="200" t="s">
        <v>3785</v>
      </c>
      <c r="B747" s="209" t="s">
        <v>1322</v>
      </c>
      <c r="C747" s="200" t="s">
        <v>1830</v>
      </c>
      <c r="D747" s="210" t="s">
        <v>3787</v>
      </c>
      <c r="E747" s="201" t="s">
        <v>4010</v>
      </c>
      <c r="F747" s="211" t="s">
        <v>21</v>
      </c>
      <c r="G747" s="209" t="s">
        <v>557</v>
      </c>
      <c r="H747" s="209" t="s">
        <v>557</v>
      </c>
      <c r="I747" s="212" t="s">
        <v>557</v>
      </c>
      <c r="O747" s="213" t="s">
        <v>1405</v>
      </c>
    </row>
    <row r="748" spans="1:18" ht="25.5" x14ac:dyDescent="0.25">
      <c r="A748" s="200" t="s">
        <v>3786</v>
      </c>
      <c r="B748" s="209" t="s">
        <v>1322</v>
      </c>
      <c r="C748" s="200" t="s">
        <v>1830</v>
      </c>
      <c r="D748" s="210" t="s">
        <v>3787</v>
      </c>
      <c r="E748" s="201" t="s">
        <v>4010</v>
      </c>
      <c r="F748" s="211" t="s">
        <v>21</v>
      </c>
      <c r="G748" s="209" t="s">
        <v>557</v>
      </c>
      <c r="H748" s="209" t="s">
        <v>557</v>
      </c>
      <c r="I748" s="212" t="s">
        <v>557</v>
      </c>
      <c r="O748" s="213" t="s">
        <v>1405</v>
      </c>
    </row>
  </sheetData>
  <autoFilter ref="A4:LQ748" xr:uid="{00000000-0009-0000-0000-00000A000000}"/>
  <mergeCells count="3">
    <mergeCell ref="A1:O1"/>
    <mergeCell ref="A2:O2"/>
    <mergeCell ref="A3:O3"/>
  </mergeCells>
  <phoneticPr fontId="26" type="noConversion"/>
  <pageMargins left="0.51181102362204722" right="0.11811023622047245" top="0.43307086614173229" bottom="1.1023622047244095" header="0.31496062992125984" footer="0.31496062992125984"/>
  <pageSetup scale="10" fitToHeight="3" orientation="landscape" horizontalDpi="4294967293" verticalDpi="360" r:id="rId1"/>
  <headerFooter scaleWithDoc="0" alignWithMargins="0">
    <oddFooter>&amp;C&amp;G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
    <tabColor rgb="FF43FF43"/>
    <pageSetUpPr fitToPage="1"/>
  </sheetPr>
  <dimension ref="A1:XFB40"/>
  <sheetViews>
    <sheetView view="pageBreakPreview" topLeftCell="A2" zoomScaleNormal="100" zoomScaleSheetLayoutView="100" workbookViewId="0">
      <pane ySplit="4" topLeftCell="A20" activePane="bottomLeft" state="frozen"/>
      <selection activeCell="A2" sqref="A2"/>
      <selection pane="bottomLeft" activeCell="F15" sqref="F15"/>
    </sheetView>
  </sheetViews>
  <sheetFormatPr baseColWidth="10" defaultRowHeight="12.75" x14ac:dyDescent="0.2"/>
  <cols>
    <col min="1" max="1" width="10.7109375" style="9" customWidth="1"/>
    <col min="2" max="2" width="9.85546875" style="9" customWidth="1"/>
    <col min="3" max="3" width="8.7109375" style="9" customWidth="1"/>
    <col min="4" max="4" width="13.140625" style="9" customWidth="1"/>
    <col min="5" max="5" width="14.5703125" style="9" bestFit="1" customWidth="1"/>
    <col min="6" max="7" width="33.28515625" style="17" customWidth="1"/>
    <col min="8" max="8" width="10" style="19" customWidth="1"/>
    <col min="9" max="9" width="9.140625" style="19" customWidth="1"/>
    <col min="10" max="10" width="11.5703125" style="17" customWidth="1"/>
    <col min="11" max="11" width="11.28515625" style="19" customWidth="1"/>
    <col min="12" max="12" width="9.28515625" style="24" customWidth="1"/>
    <col min="13" max="13" width="15.7109375" style="25" hidden="1" customWidth="1"/>
    <col min="14" max="14" width="11.85546875" style="26" customWidth="1"/>
    <col min="15" max="15" width="10.5703125" style="27" customWidth="1"/>
    <col min="16" max="16" width="12" style="27" customWidth="1"/>
    <col min="17" max="17" width="9.5703125" style="21" customWidth="1"/>
    <col min="18" max="18" width="22.140625" style="22" customWidth="1"/>
    <col min="19" max="19" width="21" style="86" customWidth="1"/>
    <col min="20" max="16384" width="11.42578125" style="1"/>
  </cols>
  <sheetData>
    <row r="1" spans="1:328" ht="17.25" x14ac:dyDescent="0.2">
      <c r="A1" s="777" t="s">
        <v>558</v>
      </c>
      <c r="B1" s="777"/>
      <c r="C1" s="777"/>
      <c r="D1" s="777"/>
      <c r="E1" s="777"/>
      <c r="F1" s="777"/>
      <c r="G1" s="777"/>
      <c r="H1" s="777"/>
      <c r="I1" s="777"/>
      <c r="J1" s="777"/>
      <c r="K1" s="777"/>
      <c r="L1" s="777"/>
      <c r="M1" s="777"/>
      <c r="N1" s="788"/>
      <c r="O1" s="778"/>
      <c r="P1" s="778"/>
      <c r="Q1" s="777"/>
      <c r="R1" s="47"/>
    </row>
    <row r="2" spans="1:328" ht="17.25" x14ac:dyDescent="0.2">
      <c r="A2" s="777" t="s">
        <v>558</v>
      </c>
      <c r="B2" s="777"/>
      <c r="C2" s="777"/>
      <c r="D2" s="777"/>
      <c r="E2" s="777"/>
      <c r="F2" s="777"/>
      <c r="G2" s="777"/>
      <c r="H2" s="777"/>
      <c r="I2" s="777"/>
      <c r="J2" s="777"/>
      <c r="K2" s="777"/>
      <c r="L2" s="777"/>
      <c r="M2" s="777"/>
      <c r="N2" s="788"/>
      <c r="O2" s="778"/>
      <c r="P2" s="778"/>
      <c r="Q2" s="777"/>
      <c r="R2" s="47"/>
    </row>
    <row r="3" spans="1:328" ht="23.25" customHeight="1" x14ac:dyDescent="0.2">
      <c r="A3" s="789" t="s">
        <v>3798</v>
      </c>
      <c r="B3" s="789"/>
      <c r="C3" s="789"/>
      <c r="D3" s="789"/>
      <c r="E3" s="789"/>
      <c r="F3" s="789"/>
      <c r="G3" s="789"/>
      <c r="H3" s="789"/>
      <c r="I3" s="789"/>
      <c r="J3" s="789"/>
      <c r="K3" s="789"/>
      <c r="L3" s="789"/>
      <c r="M3" s="789"/>
      <c r="N3" s="790"/>
      <c r="O3" s="791"/>
      <c r="P3" s="791"/>
      <c r="Q3" s="789"/>
      <c r="R3" s="38"/>
    </row>
    <row r="4" spans="1:328" ht="23.25" customHeight="1" x14ac:dyDescent="0.2">
      <c r="A4" s="789" t="s">
        <v>3694</v>
      </c>
      <c r="B4" s="789"/>
      <c r="C4" s="789"/>
      <c r="D4" s="789"/>
      <c r="E4" s="789"/>
      <c r="F4" s="789"/>
      <c r="G4" s="789"/>
      <c r="H4" s="789"/>
      <c r="I4" s="789"/>
      <c r="J4" s="789"/>
      <c r="K4" s="789"/>
      <c r="L4" s="789"/>
      <c r="M4" s="789"/>
      <c r="N4" s="790"/>
      <c r="O4" s="791"/>
      <c r="P4" s="791"/>
      <c r="Q4" s="789"/>
      <c r="R4" s="38"/>
    </row>
    <row r="5" spans="1:328" s="39" customFormat="1" ht="38.25" x14ac:dyDescent="0.25">
      <c r="A5" s="75" t="s">
        <v>0</v>
      </c>
      <c r="B5" s="75" t="s">
        <v>1</v>
      </c>
      <c r="C5" s="75" t="s">
        <v>2</v>
      </c>
      <c r="D5" s="75" t="s">
        <v>3</v>
      </c>
      <c r="E5" s="75" t="s">
        <v>4</v>
      </c>
      <c r="F5" s="75" t="s">
        <v>18</v>
      </c>
      <c r="G5" s="75"/>
      <c r="H5" s="76" t="s">
        <v>6</v>
      </c>
      <c r="I5" s="76" t="s">
        <v>7</v>
      </c>
      <c r="J5" s="76" t="s">
        <v>8</v>
      </c>
      <c r="K5" s="76" t="s">
        <v>9</v>
      </c>
      <c r="L5" s="75" t="s">
        <v>10</v>
      </c>
      <c r="M5" s="75" t="s">
        <v>11</v>
      </c>
      <c r="N5" s="77" t="s">
        <v>12</v>
      </c>
      <c r="O5" s="77" t="s">
        <v>13</v>
      </c>
      <c r="P5" s="77" t="s">
        <v>14</v>
      </c>
      <c r="Q5" s="75" t="s">
        <v>15</v>
      </c>
      <c r="R5" s="75" t="s">
        <v>559</v>
      </c>
      <c r="S5" s="87"/>
    </row>
    <row r="6" spans="1:328" s="9" customFormat="1" ht="42.75" customHeight="1" x14ac:dyDescent="0.25">
      <c r="A6" s="170" t="s">
        <v>931</v>
      </c>
      <c r="B6" s="170" t="s">
        <v>604</v>
      </c>
      <c r="C6" s="170" t="s">
        <v>589</v>
      </c>
      <c r="D6" s="171" t="s">
        <v>1323</v>
      </c>
      <c r="E6" s="172" t="s">
        <v>3214</v>
      </c>
      <c r="F6" s="173" t="s">
        <v>874</v>
      </c>
      <c r="G6" s="173" t="s">
        <v>5860</v>
      </c>
      <c r="H6" s="172" t="s">
        <v>151</v>
      </c>
      <c r="I6" s="172">
        <v>2016</v>
      </c>
      <c r="J6" s="173" t="s">
        <v>152</v>
      </c>
      <c r="K6" s="170" t="s">
        <v>153</v>
      </c>
      <c r="L6" s="174">
        <v>42727</v>
      </c>
      <c r="M6" s="175" t="s">
        <v>25</v>
      </c>
      <c r="N6" s="176">
        <v>177000</v>
      </c>
      <c r="O6" s="176">
        <v>0</v>
      </c>
      <c r="P6" s="176">
        <v>177000</v>
      </c>
      <c r="Q6" s="170" t="s">
        <v>33</v>
      </c>
      <c r="R6" s="177"/>
      <c r="S6" s="88">
        <v>1</v>
      </c>
    </row>
    <row r="7" spans="1:328" s="9" customFormat="1" ht="54.75" customHeight="1" x14ac:dyDescent="0.25">
      <c r="A7" s="59" t="s">
        <v>932</v>
      </c>
      <c r="B7" s="183" t="s">
        <v>604</v>
      </c>
      <c r="C7" s="183" t="s">
        <v>589</v>
      </c>
      <c r="D7" s="184" t="s">
        <v>1312</v>
      </c>
      <c r="E7" s="185" t="s">
        <v>138</v>
      </c>
      <c r="F7" s="186" t="s">
        <v>1733</v>
      </c>
      <c r="G7" s="186" t="s">
        <v>5869</v>
      </c>
      <c r="H7" s="57" t="s">
        <v>151</v>
      </c>
      <c r="I7" s="57">
        <v>2020</v>
      </c>
      <c r="J7" s="58" t="s">
        <v>591</v>
      </c>
      <c r="K7" s="59" t="s">
        <v>141</v>
      </c>
      <c r="L7" s="64">
        <v>43868</v>
      </c>
      <c r="M7" s="65" t="s">
        <v>25</v>
      </c>
      <c r="N7" s="60">
        <v>151000</v>
      </c>
      <c r="O7" s="60">
        <v>0</v>
      </c>
      <c r="P7" s="60">
        <v>151000</v>
      </c>
      <c r="Q7" s="59" t="s">
        <v>26</v>
      </c>
      <c r="R7" s="14"/>
      <c r="S7" s="88">
        <v>2</v>
      </c>
    </row>
    <row r="8" spans="1:328" s="15" customFormat="1" ht="51" x14ac:dyDescent="0.25">
      <c r="A8" s="261" t="s">
        <v>933</v>
      </c>
      <c r="B8" s="261" t="s">
        <v>604</v>
      </c>
      <c r="C8" s="261" t="s">
        <v>589</v>
      </c>
      <c r="D8" s="262" t="s">
        <v>1302</v>
      </c>
      <c r="E8" s="263" t="s">
        <v>3349</v>
      </c>
      <c r="F8" s="264" t="s">
        <v>1734</v>
      </c>
      <c r="G8" s="264" t="s">
        <v>5863</v>
      </c>
      <c r="H8" s="263" t="s">
        <v>151</v>
      </c>
      <c r="I8" s="263">
        <v>2017</v>
      </c>
      <c r="J8" s="264" t="s">
        <v>592</v>
      </c>
      <c r="K8" s="261" t="s">
        <v>40</v>
      </c>
      <c r="L8" s="265">
        <v>42727</v>
      </c>
      <c r="M8" s="65" t="s">
        <v>25</v>
      </c>
      <c r="N8" s="266">
        <v>212900</v>
      </c>
      <c r="O8" s="266">
        <v>0</v>
      </c>
      <c r="P8" s="266">
        <v>212900</v>
      </c>
      <c r="Q8" s="261" t="s">
        <v>33</v>
      </c>
      <c r="R8" s="14"/>
      <c r="S8" s="88">
        <v>3</v>
      </c>
      <c r="T8" s="9"/>
    </row>
    <row r="9" spans="1:328" s="9" customFormat="1" ht="33" customHeight="1" x14ac:dyDescent="0.25">
      <c r="A9" s="59" t="s">
        <v>934</v>
      </c>
      <c r="B9" s="59" t="s">
        <v>604</v>
      </c>
      <c r="C9" s="59" t="s">
        <v>589</v>
      </c>
      <c r="D9" s="61" t="s">
        <v>1323</v>
      </c>
      <c r="E9" s="57" t="s">
        <v>3214</v>
      </c>
      <c r="F9" s="58" t="s">
        <v>871</v>
      </c>
      <c r="G9" s="58" t="s">
        <v>5864</v>
      </c>
      <c r="H9" s="57" t="s">
        <v>304</v>
      </c>
      <c r="I9" s="57">
        <v>2009</v>
      </c>
      <c r="J9" s="59" t="s">
        <v>305</v>
      </c>
      <c r="K9" s="59" t="s">
        <v>188</v>
      </c>
      <c r="L9" s="64">
        <v>43617</v>
      </c>
      <c r="M9" s="65" t="s">
        <v>25</v>
      </c>
      <c r="N9" s="60" t="s">
        <v>188</v>
      </c>
      <c r="O9" s="60">
        <v>0</v>
      </c>
      <c r="P9" s="60" t="s">
        <v>188</v>
      </c>
      <c r="Q9" s="59" t="s">
        <v>26</v>
      </c>
      <c r="R9" s="14"/>
      <c r="S9" s="88">
        <v>5</v>
      </c>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row>
    <row r="10" spans="1:328" s="9" customFormat="1" ht="36.75" customHeight="1" x14ac:dyDescent="0.25">
      <c r="A10" s="59" t="s">
        <v>935</v>
      </c>
      <c r="B10" s="59" t="s">
        <v>604</v>
      </c>
      <c r="C10" s="59" t="s">
        <v>589</v>
      </c>
      <c r="D10" s="61" t="s">
        <v>3792</v>
      </c>
      <c r="E10" s="57" t="s">
        <v>3358</v>
      </c>
      <c r="F10" s="58" t="s">
        <v>1732</v>
      </c>
      <c r="G10" s="58" t="s">
        <v>5863</v>
      </c>
      <c r="H10" s="57" t="s">
        <v>313</v>
      </c>
      <c r="I10" s="57">
        <v>2000</v>
      </c>
      <c r="J10" s="59" t="s">
        <v>870</v>
      </c>
      <c r="K10" s="59" t="s">
        <v>188</v>
      </c>
      <c r="L10" s="64">
        <v>43617</v>
      </c>
      <c r="M10" s="65" t="s">
        <v>25</v>
      </c>
      <c r="N10" s="60" t="s">
        <v>188</v>
      </c>
      <c r="O10" s="60">
        <v>0</v>
      </c>
      <c r="P10" s="60" t="s">
        <v>188</v>
      </c>
      <c r="Q10" s="59" t="s">
        <v>26</v>
      </c>
      <c r="R10" s="14"/>
      <c r="S10" s="88">
        <v>7</v>
      </c>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row>
    <row r="11" spans="1:328" s="9" customFormat="1" ht="46.5" customHeight="1" x14ac:dyDescent="0.25">
      <c r="A11" s="59" t="s">
        <v>936</v>
      </c>
      <c r="B11" s="59" t="s">
        <v>604</v>
      </c>
      <c r="C11" s="59" t="s">
        <v>589</v>
      </c>
      <c r="D11" s="61" t="s">
        <v>1324</v>
      </c>
      <c r="E11" s="57" t="s">
        <v>3214</v>
      </c>
      <c r="F11" s="58" t="s">
        <v>593</v>
      </c>
      <c r="G11" s="58" t="s">
        <v>5863</v>
      </c>
      <c r="H11" s="57" t="s">
        <v>313</v>
      </c>
      <c r="I11" s="57">
        <v>2000</v>
      </c>
      <c r="J11" s="59" t="s">
        <v>314</v>
      </c>
      <c r="K11" s="59">
        <v>8166</v>
      </c>
      <c r="L11" s="64">
        <v>43713</v>
      </c>
      <c r="M11" s="65" t="s">
        <v>25</v>
      </c>
      <c r="N11" s="60">
        <v>126500</v>
      </c>
      <c r="O11" s="60">
        <v>0</v>
      </c>
      <c r="P11" s="60">
        <v>126500</v>
      </c>
      <c r="Q11" s="59" t="s">
        <v>26</v>
      </c>
      <c r="R11" s="14"/>
      <c r="S11" s="88">
        <v>8</v>
      </c>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15"/>
      <c r="IY11" s="15"/>
      <c r="IZ11" s="15"/>
      <c r="JA11" s="15"/>
      <c r="JB11" s="15"/>
      <c r="JC11" s="15"/>
      <c r="JD11" s="15"/>
      <c r="JE11" s="15"/>
      <c r="JF11" s="15"/>
      <c r="JG11" s="15"/>
      <c r="JH11" s="15"/>
      <c r="JI11" s="15"/>
      <c r="JJ11" s="15"/>
      <c r="JK11" s="15"/>
      <c r="JL11" s="15"/>
      <c r="JM11" s="15"/>
      <c r="JN11" s="15"/>
      <c r="JO11" s="15"/>
      <c r="JP11" s="15"/>
      <c r="JQ11" s="15"/>
      <c r="JR11" s="15"/>
      <c r="JS11" s="15"/>
      <c r="JT11" s="15"/>
      <c r="JU11" s="15"/>
      <c r="JV11" s="15"/>
      <c r="JW11" s="15"/>
      <c r="JX11" s="15"/>
      <c r="JY11" s="15"/>
      <c r="JZ11" s="15"/>
      <c r="KA11" s="15"/>
      <c r="KB11" s="15"/>
      <c r="KC11" s="15"/>
      <c r="KD11" s="15"/>
      <c r="KE11" s="15"/>
      <c r="KF11" s="15"/>
      <c r="KG11" s="15"/>
      <c r="KH11" s="15"/>
      <c r="KI11" s="15"/>
      <c r="KJ11" s="15"/>
      <c r="KK11" s="15"/>
      <c r="KL11" s="15"/>
      <c r="KM11" s="15"/>
      <c r="KN11" s="15"/>
      <c r="KO11" s="15"/>
      <c r="KP11" s="15"/>
      <c r="KQ11" s="15"/>
      <c r="KR11" s="15"/>
      <c r="KS11" s="15"/>
      <c r="KT11" s="15"/>
      <c r="KU11" s="15"/>
      <c r="KV11" s="15"/>
      <c r="KW11" s="15"/>
      <c r="KX11" s="15"/>
      <c r="KY11" s="15"/>
      <c r="KZ11" s="15"/>
      <c r="LA11" s="15"/>
      <c r="LB11" s="15"/>
      <c r="LC11" s="15"/>
      <c r="LD11" s="15"/>
      <c r="LE11" s="15"/>
      <c r="LF11" s="15"/>
      <c r="LG11" s="15"/>
      <c r="LH11" s="15"/>
      <c r="LI11" s="15"/>
      <c r="LJ11" s="15"/>
      <c r="LK11" s="15"/>
      <c r="LL11" s="15"/>
      <c r="LM11" s="15"/>
      <c r="LN11" s="15"/>
      <c r="LO11" s="15"/>
      <c r="LP11" s="15"/>
    </row>
    <row r="12" spans="1:328" s="9" customFormat="1" ht="33" customHeight="1" x14ac:dyDescent="0.25">
      <c r="A12" s="59" t="s">
        <v>937</v>
      </c>
      <c r="B12" s="59" t="s">
        <v>604</v>
      </c>
      <c r="C12" s="59" t="s">
        <v>589</v>
      </c>
      <c r="D12" s="61" t="s">
        <v>1323</v>
      </c>
      <c r="E12" s="57" t="s">
        <v>3214</v>
      </c>
      <c r="F12" s="58" t="s">
        <v>3464</v>
      </c>
      <c r="G12" s="58" t="s">
        <v>5865</v>
      </c>
      <c r="H12" s="57" t="s">
        <v>594</v>
      </c>
      <c r="I12" s="57">
        <v>1982</v>
      </c>
      <c r="J12" s="58" t="s">
        <v>595</v>
      </c>
      <c r="K12" s="59">
        <v>2078</v>
      </c>
      <c r="L12" s="64">
        <v>37753</v>
      </c>
      <c r="M12" s="65" t="s">
        <v>25</v>
      </c>
      <c r="N12" s="60">
        <v>140000</v>
      </c>
      <c r="O12" s="60">
        <v>0</v>
      </c>
      <c r="P12" s="60">
        <v>140000</v>
      </c>
      <c r="Q12" s="59" t="s">
        <v>26</v>
      </c>
      <c r="R12" s="14"/>
      <c r="S12" s="88">
        <v>9</v>
      </c>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row>
    <row r="13" spans="1:328" s="9" customFormat="1" ht="36.75" customHeight="1" x14ac:dyDescent="0.25">
      <c r="A13" s="59" t="s">
        <v>938</v>
      </c>
      <c r="B13" s="59" t="s">
        <v>604</v>
      </c>
      <c r="C13" s="59" t="s">
        <v>589</v>
      </c>
      <c r="D13" s="61" t="s">
        <v>1323</v>
      </c>
      <c r="E13" s="57" t="s">
        <v>3214</v>
      </c>
      <c r="F13" s="58" t="s">
        <v>3465</v>
      </c>
      <c r="G13" s="58" t="s">
        <v>5866</v>
      </c>
      <c r="H13" s="57" t="s">
        <v>594</v>
      </c>
      <c r="I13" s="57">
        <v>1982</v>
      </c>
      <c r="J13" s="58" t="s">
        <v>596</v>
      </c>
      <c r="K13" s="59" t="s">
        <v>40</v>
      </c>
      <c r="L13" s="64">
        <v>42797</v>
      </c>
      <c r="M13" s="65" t="s">
        <v>25</v>
      </c>
      <c r="N13" s="60">
        <v>0</v>
      </c>
      <c r="O13" s="60">
        <v>0</v>
      </c>
      <c r="P13" s="60">
        <v>0</v>
      </c>
      <c r="Q13" s="59" t="s">
        <v>26</v>
      </c>
      <c r="R13" s="14"/>
      <c r="S13" s="88">
        <v>10</v>
      </c>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row>
    <row r="14" spans="1:328" s="9" customFormat="1" ht="67.5" customHeight="1" x14ac:dyDescent="0.25">
      <c r="A14" s="59" t="s">
        <v>939</v>
      </c>
      <c r="B14" s="59" t="s">
        <v>604</v>
      </c>
      <c r="C14" s="59" t="s">
        <v>589</v>
      </c>
      <c r="D14" s="61" t="s">
        <v>1323</v>
      </c>
      <c r="E14" s="57" t="s">
        <v>3214</v>
      </c>
      <c r="F14" s="58" t="s">
        <v>875</v>
      </c>
      <c r="G14" s="173" t="s">
        <v>5860</v>
      </c>
      <c r="H14" s="57" t="s">
        <v>151</v>
      </c>
      <c r="I14" s="57">
        <v>2017</v>
      </c>
      <c r="J14" s="59" t="s">
        <v>428</v>
      </c>
      <c r="K14" s="59" t="s">
        <v>429</v>
      </c>
      <c r="L14" s="64">
        <v>42727</v>
      </c>
      <c r="M14" s="65" t="s">
        <v>25</v>
      </c>
      <c r="N14" s="60">
        <v>126400</v>
      </c>
      <c r="O14" s="60">
        <v>0</v>
      </c>
      <c r="P14" s="60">
        <v>126400</v>
      </c>
      <c r="Q14" s="59" t="s">
        <v>26</v>
      </c>
      <c r="R14" s="14"/>
      <c r="S14" s="88">
        <v>11</v>
      </c>
    </row>
    <row r="15" spans="1:328" s="9" customFormat="1" ht="42.75" customHeight="1" x14ac:dyDescent="0.25">
      <c r="A15" s="59" t="s">
        <v>940</v>
      </c>
      <c r="B15" s="59" t="s">
        <v>604</v>
      </c>
      <c r="C15" s="59" t="s">
        <v>589</v>
      </c>
      <c r="D15" s="61" t="s">
        <v>1312</v>
      </c>
      <c r="E15" s="57" t="s">
        <v>138</v>
      </c>
      <c r="F15" s="58" t="s">
        <v>3788</v>
      </c>
      <c r="G15" s="58" t="s">
        <v>5863</v>
      </c>
      <c r="H15" s="57" t="s">
        <v>313</v>
      </c>
      <c r="I15" s="57">
        <v>2016</v>
      </c>
      <c r="J15" s="58" t="s">
        <v>599</v>
      </c>
      <c r="K15" s="59" t="s">
        <v>188</v>
      </c>
      <c r="L15" s="64">
        <v>43549</v>
      </c>
      <c r="M15" s="65" t="s">
        <v>25</v>
      </c>
      <c r="N15" s="60" t="s">
        <v>188</v>
      </c>
      <c r="O15" s="60">
        <v>0</v>
      </c>
      <c r="P15" s="60" t="s">
        <v>188</v>
      </c>
      <c r="Q15" s="59" t="s">
        <v>33</v>
      </c>
      <c r="R15" s="14" t="s">
        <v>576</v>
      </c>
      <c r="S15" s="88">
        <v>12</v>
      </c>
    </row>
    <row r="16" spans="1:328" s="9" customFormat="1" ht="54.75" customHeight="1" x14ac:dyDescent="0.25">
      <c r="A16" s="59" t="s">
        <v>941</v>
      </c>
      <c r="B16" s="59" t="s">
        <v>604</v>
      </c>
      <c r="C16" s="59" t="s">
        <v>589</v>
      </c>
      <c r="D16" s="61" t="s">
        <v>1312</v>
      </c>
      <c r="E16" s="57" t="s">
        <v>138</v>
      </c>
      <c r="F16" s="58" t="s">
        <v>1735</v>
      </c>
      <c r="G16" s="58" t="s">
        <v>5863</v>
      </c>
      <c r="H16" s="57" t="s">
        <v>313</v>
      </c>
      <c r="I16" s="57">
        <v>2007</v>
      </c>
      <c r="J16" s="58" t="s">
        <v>598</v>
      </c>
      <c r="K16" s="59" t="s">
        <v>40</v>
      </c>
      <c r="L16" s="64">
        <v>39933</v>
      </c>
      <c r="M16" s="65" t="s">
        <v>25</v>
      </c>
      <c r="N16" s="60">
        <v>141500</v>
      </c>
      <c r="O16" s="60">
        <v>0</v>
      </c>
      <c r="P16" s="60">
        <v>141500</v>
      </c>
      <c r="Q16" s="59" t="s">
        <v>26</v>
      </c>
      <c r="R16" s="14" t="s">
        <v>567</v>
      </c>
      <c r="S16" s="88">
        <v>13</v>
      </c>
    </row>
    <row r="17" spans="1:16382" s="9" customFormat="1" ht="89.25" customHeight="1" x14ac:dyDescent="0.25">
      <c r="A17" s="59" t="s">
        <v>942</v>
      </c>
      <c r="B17" s="59" t="s">
        <v>604</v>
      </c>
      <c r="C17" s="59" t="s">
        <v>589</v>
      </c>
      <c r="D17" s="61" t="s">
        <v>1312</v>
      </c>
      <c r="E17" s="57" t="s">
        <v>138</v>
      </c>
      <c r="F17" s="58" t="s">
        <v>3409</v>
      </c>
      <c r="G17" s="58" t="s">
        <v>5868</v>
      </c>
      <c r="H17" s="57" t="s">
        <v>400</v>
      </c>
      <c r="I17" s="57">
        <v>2020</v>
      </c>
      <c r="J17" s="59" t="s">
        <v>401</v>
      </c>
      <c r="K17" s="59" t="s">
        <v>402</v>
      </c>
      <c r="L17" s="64">
        <v>43830</v>
      </c>
      <c r="M17" s="65" t="s">
        <v>25</v>
      </c>
      <c r="N17" s="60">
        <v>540500</v>
      </c>
      <c r="O17" s="60">
        <v>0</v>
      </c>
      <c r="P17" s="60">
        <v>540500</v>
      </c>
      <c r="Q17" s="59" t="s">
        <v>33</v>
      </c>
      <c r="R17" s="14"/>
      <c r="S17" s="88">
        <v>14</v>
      </c>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row>
    <row r="18" spans="1:16382" s="9" customFormat="1" ht="42.75" customHeight="1" x14ac:dyDescent="0.25">
      <c r="A18" s="59" t="s">
        <v>943</v>
      </c>
      <c r="B18" s="59" t="s">
        <v>604</v>
      </c>
      <c r="C18" s="59" t="s">
        <v>589</v>
      </c>
      <c r="D18" s="61" t="s">
        <v>3692</v>
      </c>
      <c r="E18" s="57" t="s">
        <v>27</v>
      </c>
      <c r="F18" s="58" t="s">
        <v>3817</v>
      </c>
      <c r="G18" s="58" t="s">
        <v>5868</v>
      </c>
      <c r="H18" s="57" t="s">
        <v>594</v>
      </c>
      <c r="I18" s="57">
        <v>2014</v>
      </c>
      <c r="J18" s="59" t="s">
        <v>930</v>
      </c>
      <c r="K18" s="59" t="s">
        <v>188</v>
      </c>
      <c r="L18" s="64">
        <v>42613</v>
      </c>
      <c r="M18" s="65" t="s">
        <v>25</v>
      </c>
      <c r="N18" s="60" t="s">
        <v>188</v>
      </c>
      <c r="O18" s="60">
        <v>0</v>
      </c>
      <c r="P18" s="60" t="s">
        <v>188</v>
      </c>
      <c r="Q18" s="59" t="s">
        <v>26</v>
      </c>
      <c r="R18" s="14"/>
      <c r="S18" s="88">
        <v>15</v>
      </c>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15"/>
      <c r="IY18" s="15"/>
      <c r="IZ18" s="15"/>
      <c r="JA18" s="15"/>
      <c r="JB18" s="15"/>
      <c r="JC18" s="15"/>
      <c r="JD18" s="15"/>
      <c r="JE18" s="15"/>
      <c r="JF18" s="15"/>
      <c r="JG18" s="15"/>
      <c r="JH18" s="15"/>
      <c r="JI18" s="15"/>
      <c r="JJ18" s="15"/>
      <c r="JK18" s="15"/>
      <c r="JL18" s="15"/>
      <c r="JM18" s="15"/>
      <c r="JN18" s="15"/>
      <c r="JO18" s="15"/>
      <c r="JP18" s="15"/>
      <c r="JQ18" s="15"/>
      <c r="JR18" s="15"/>
      <c r="JS18" s="15"/>
      <c r="JT18" s="15"/>
      <c r="JU18" s="15"/>
      <c r="JV18" s="15"/>
      <c r="JW18" s="15"/>
      <c r="JX18" s="15"/>
      <c r="JY18" s="15"/>
      <c r="JZ18" s="15"/>
      <c r="KA18" s="15"/>
      <c r="KB18" s="15"/>
      <c r="KC18" s="15"/>
      <c r="KD18" s="15"/>
      <c r="KE18" s="15"/>
      <c r="KF18" s="15"/>
      <c r="KG18" s="15"/>
      <c r="KH18" s="15"/>
      <c r="KI18" s="15"/>
      <c r="KJ18" s="15"/>
      <c r="KK18" s="15"/>
      <c r="KL18" s="15"/>
      <c r="KM18" s="15"/>
      <c r="KN18" s="15"/>
      <c r="KO18" s="15"/>
      <c r="KP18" s="15"/>
      <c r="KQ18" s="15"/>
      <c r="KR18" s="15"/>
      <c r="KS18" s="15"/>
      <c r="KT18" s="15"/>
      <c r="KU18" s="15"/>
      <c r="KV18" s="15"/>
      <c r="KW18" s="15"/>
      <c r="KX18" s="15"/>
      <c r="KY18" s="15"/>
      <c r="KZ18" s="15"/>
      <c r="LA18" s="15"/>
      <c r="LB18" s="15"/>
      <c r="LC18" s="15"/>
      <c r="LD18" s="15"/>
      <c r="LE18" s="15"/>
      <c r="LF18" s="15"/>
      <c r="LG18" s="15"/>
      <c r="LH18" s="15"/>
      <c r="LI18" s="15"/>
      <c r="LJ18" s="15"/>
      <c r="LK18" s="15"/>
      <c r="LL18" s="15"/>
      <c r="LM18" s="15"/>
      <c r="LN18" s="15"/>
      <c r="LO18" s="15"/>
      <c r="LP18" s="15"/>
    </row>
    <row r="19" spans="1:16382" ht="42.75" customHeight="1" x14ac:dyDescent="0.2">
      <c r="A19" s="59" t="s">
        <v>944</v>
      </c>
      <c r="B19" s="59" t="s">
        <v>604</v>
      </c>
      <c r="C19" s="59" t="s">
        <v>589</v>
      </c>
      <c r="D19" s="61" t="s">
        <v>1323</v>
      </c>
      <c r="E19" s="57" t="s">
        <v>3214</v>
      </c>
      <c r="F19" s="58" t="s">
        <v>876</v>
      </c>
      <c r="G19" s="58" t="s">
        <v>5863</v>
      </c>
      <c r="H19" s="57" t="s">
        <v>151</v>
      </c>
      <c r="I19" s="57">
        <v>2006</v>
      </c>
      <c r="J19" s="58" t="s">
        <v>600</v>
      </c>
      <c r="K19" s="59" t="s">
        <v>40</v>
      </c>
      <c r="L19" s="64">
        <v>39055</v>
      </c>
      <c r="M19" s="65" t="s">
        <v>25</v>
      </c>
      <c r="N19" s="60">
        <v>0</v>
      </c>
      <c r="O19" s="60">
        <v>0</v>
      </c>
      <c r="P19" s="60">
        <v>0</v>
      </c>
      <c r="Q19" s="59" t="s">
        <v>26</v>
      </c>
      <c r="R19" s="138"/>
      <c r="S19" s="88">
        <v>16</v>
      </c>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c r="OJ19" s="15"/>
      <c r="OK19" s="15"/>
      <c r="OL19" s="15"/>
      <c r="OM19" s="15"/>
      <c r="ON19" s="15"/>
      <c r="OO19" s="15"/>
      <c r="OP19" s="15"/>
      <c r="OQ19" s="15"/>
      <c r="OR19" s="15"/>
      <c r="OS19" s="15"/>
      <c r="OT19" s="15"/>
      <c r="OU19" s="15"/>
      <c r="OV19" s="15"/>
      <c r="OW19" s="15"/>
      <c r="OX19" s="15"/>
      <c r="OY19" s="15"/>
      <c r="OZ19" s="15"/>
      <c r="PA19" s="15"/>
      <c r="PB19" s="15"/>
      <c r="PC19" s="15"/>
      <c r="PD19" s="15"/>
      <c r="PE19" s="15"/>
      <c r="PF19" s="15"/>
      <c r="PG19" s="15"/>
      <c r="PH19" s="15"/>
      <c r="PI19" s="15"/>
      <c r="PJ19" s="15"/>
      <c r="PK19" s="15"/>
      <c r="PL19" s="15"/>
      <c r="PM19" s="15"/>
      <c r="PN19" s="15"/>
      <c r="PO19" s="15"/>
      <c r="PP19" s="15"/>
      <c r="PQ19" s="15"/>
      <c r="PR19" s="15"/>
      <c r="PS19" s="15"/>
      <c r="PT19" s="15"/>
      <c r="PU19" s="15"/>
      <c r="PV19" s="15"/>
      <c r="PW19" s="15"/>
      <c r="PX19" s="15"/>
      <c r="PY19" s="15"/>
      <c r="PZ19" s="15"/>
      <c r="QA19" s="15"/>
      <c r="QB19" s="15"/>
      <c r="QC19" s="15"/>
      <c r="QD19" s="15"/>
      <c r="QE19" s="15"/>
      <c r="QF19" s="15"/>
      <c r="QG19" s="15"/>
      <c r="QH19" s="15"/>
      <c r="QI19" s="15"/>
      <c r="QJ19" s="15"/>
      <c r="QK19" s="15"/>
      <c r="QL19" s="15"/>
      <c r="QM19" s="15"/>
      <c r="QN19" s="15"/>
      <c r="QO19" s="15"/>
      <c r="QP19" s="15"/>
      <c r="QQ19" s="15"/>
      <c r="QR19" s="15"/>
      <c r="QS19" s="15"/>
      <c r="QT19" s="15"/>
      <c r="QU19" s="15"/>
      <c r="QV19" s="15"/>
      <c r="QW19" s="15"/>
      <c r="QX19" s="15"/>
      <c r="QY19" s="15"/>
      <c r="QZ19" s="15"/>
      <c r="RA19" s="15"/>
      <c r="RB19" s="15"/>
      <c r="RC19" s="15"/>
      <c r="RD19" s="15"/>
      <c r="RE19" s="15"/>
      <c r="RF19" s="15"/>
      <c r="RG19" s="15"/>
      <c r="RH19" s="15"/>
      <c r="RI19" s="15"/>
      <c r="RJ19" s="15"/>
      <c r="RK19" s="15"/>
      <c r="RL19" s="15"/>
      <c r="RM19" s="15"/>
      <c r="RN19" s="15"/>
      <c r="RO19" s="15"/>
      <c r="RP19" s="15"/>
      <c r="RQ19" s="15"/>
      <c r="RR19" s="15"/>
      <c r="RS19" s="15"/>
      <c r="RT19" s="15"/>
      <c r="RU19" s="15"/>
      <c r="RV19" s="15"/>
      <c r="RW19" s="15"/>
      <c r="RX19" s="15"/>
      <c r="RY19" s="15"/>
      <c r="RZ19" s="15"/>
      <c r="SA19" s="15"/>
      <c r="SB19" s="15"/>
      <c r="SC19" s="15"/>
      <c r="SD19" s="15"/>
      <c r="SE19" s="15"/>
      <c r="SF19" s="15"/>
      <c r="SG19" s="15"/>
      <c r="SH19" s="15"/>
      <c r="SI19" s="15"/>
      <c r="SJ19" s="15"/>
      <c r="SK19" s="15"/>
      <c r="SL19" s="15"/>
      <c r="SM19" s="15"/>
      <c r="SN19" s="15"/>
      <c r="SO19" s="15"/>
      <c r="SP19" s="15"/>
      <c r="SQ19" s="15"/>
      <c r="SR19" s="15"/>
      <c r="SS19" s="15"/>
      <c r="ST19" s="15"/>
      <c r="SU19" s="15"/>
      <c r="SV19" s="15"/>
      <c r="SW19" s="15"/>
      <c r="SX19" s="15"/>
      <c r="SY19" s="15"/>
      <c r="SZ19" s="15"/>
      <c r="TA19" s="15"/>
      <c r="TB19" s="15"/>
      <c r="TC19" s="15"/>
      <c r="TD19" s="15"/>
      <c r="TE19" s="15"/>
      <c r="TF19" s="15"/>
      <c r="TG19" s="15"/>
      <c r="TH19" s="15"/>
      <c r="TI19" s="15"/>
      <c r="TJ19" s="15"/>
      <c r="TK19" s="15"/>
      <c r="TL19" s="15"/>
      <c r="TM19" s="15"/>
      <c r="TN19" s="15"/>
      <c r="TO19" s="15"/>
      <c r="TP19" s="15"/>
      <c r="TQ19" s="15"/>
      <c r="TR19" s="15"/>
      <c r="TS19" s="15"/>
      <c r="TT19" s="15"/>
      <c r="TU19" s="15"/>
      <c r="TV19" s="15"/>
      <c r="TW19" s="15"/>
      <c r="TX19" s="15"/>
      <c r="TY19" s="15"/>
      <c r="TZ19" s="15"/>
      <c r="UA19" s="15"/>
      <c r="UB19" s="15"/>
      <c r="UC19" s="15"/>
      <c r="UD19" s="15"/>
      <c r="UE19" s="15"/>
      <c r="UF19" s="15"/>
      <c r="UG19" s="15"/>
      <c r="UH19" s="15"/>
      <c r="UI19" s="15"/>
      <c r="UJ19" s="15"/>
      <c r="UK19" s="15"/>
      <c r="UL19" s="15"/>
      <c r="UM19" s="15"/>
      <c r="UN19" s="15"/>
      <c r="UO19" s="15"/>
      <c r="UP19" s="15"/>
      <c r="UQ19" s="15"/>
      <c r="UR19" s="15"/>
      <c r="US19" s="15"/>
      <c r="UT19" s="15"/>
      <c r="UU19" s="15"/>
      <c r="UV19" s="15"/>
      <c r="UW19" s="15"/>
      <c r="UX19" s="15"/>
      <c r="UY19" s="15"/>
      <c r="UZ19" s="15"/>
      <c r="VA19" s="15"/>
      <c r="VB19" s="15"/>
      <c r="VC19" s="15"/>
      <c r="VD19" s="15"/>
      <c r="VE19" s="15"/>
      <c r="VF19" s="15"/>
      <c r="VG19" s="15"/>
      <c r="VH19" s="15"/>
      <c r="VI19" s="15"/>
      <c r="VJ19" s="15"/>
      <c r="VK19" s="15"/>
      <c r="VL19" s="15"/>
      <c r="VM19" s="15"/>
      <c r="VN19" s="15"/>
      <c r="VO19" s="15"/>
      <c r="VP19" s="15"/>
      <c r="VQ19" s="15"/>
      <c r="VR19" s="15"/>
      <c r="VS19" s="15"/>
      <c r="VT19" s="15"/>
      <c r="VU19" s="15"/>
      <c r="VV19" s="15"/>
      <c r="VW19" s="15"/>
      <c r="VX19" s="15"/>
      <c r="VY19" s="15"/>
      <c r="VZ19" s="15"/>
      <c r="WA19" s="15"/>
      <c r="WB19" s="15"/>
      <c r="WC19" s="15"/>
      <c r="WD19" s="15"/>
      <c r="WE19" s="15"/>
      <c r="WF19" s="15"/>
      <c r="WG19" s="15"/>
      <c r="WH19" s="15"/>
      <c r="WI19" s="15"/>
      <c r="WJ19" s="15"/>
      <c r="WK19" s="15"/>
      <c r="WL19" s="15"/>
      <c r="WM19" s="15"/>
      <c r="WN19" s="15"/>
      <c r="WO19" s="15"/>
      <c r="WP19" s="15"/>
      <c r="WQ19" s="15"/>
      <c r="WR19" s="15"/>
      <c r="WS19" s="15"/>
      <c r="WT19" s="15"/>
      <c r="WU19" s="15"/>
      <c r="WV19" s="15"/>
      <c r="WW19" s="15"/>
      <c r="WX19" s="15"/>
      <c r="WY19" s="15"/>
      <c r="WZ19" s="15"/>
      <c r="XA19" s="15"/>
      <c r="XB19" s="15"/>
      <c r="XC19" s="15"/>
      <c r="XD19" s="15"/>
      <c r="XE19" s="15"/>
      <c r="XF19" s="15"/>
      <c r="XG19" s="15"/>
      <c r="XH19" s="15"/>
      <c r="XI19" s="15"/>
      <c r="XJ19" s="15"/>
      <c r="XK19" s="15"/>
      <c r="XL19" s="15"/>
      <c r="XM19" s="15"/>
      <c r="XN19" s="15"/>
      <c r="XO19" s="15"/>
      <c r="XP19" s="15"/>
      <c r="XQ19" s="15"/>
      <c r="XR19" s="15"/>
      <c r="XS19" s="15"/>
      <c r="XT19" s="15"/>
      <c r="XU19" s="15"/>
      <c r="XV19" s="15"/>
      <c r="XW19" s="15"/>
      <c r="XX19" s="15"/>
      <c r="XY19" s="15"/>
      <c r="XZ19" s="15"/>
      <c r="YA19" s="15"/>
      <c r="YB19" s="15"/>
      <c r="YC19" s="15"/>
      <c r="YD19" s="15"/>
      <c r="YE19" s="15"/>
      <c r="YF19" s="15"/>
      <c r="YG19" s="15"/>
      <c r="YH19" s="15"/>
      <c r="YI19" s="15"/>
      <c r="YJ19" s="15"/>
      <c r="YK19" s="15"/>
      <c r="YL19" s="15"/>
      <c r="YM19" s="15"/>
      <c r="YN19" s="15"/>
      <c r="YO19" s="15"/>
      <c r="YP19" s="15"/>
      <c r="YQ19" s="15"/>
      <c r="YR19" s="15"/>
      <c r="YS19" s="15"/>
      <c r="YT19" s="15"/>
      <c r="YU19" s="15"/>
      <c r="YV19" s="15"/>
      <c r="YW19" s="15"/>
      <c r="YX19" s="15"/>
      <c r="YY19" s="15"/>
      <c r="YZ19" s="15"/>
      <c r="ZA19" s="15"/>
      <c r="ZB19" s="15"/>
      <c r="ZC19" s="15"/>
      <c r="ZD19" s="15"/>
      <c r="ZE19" s="15"/>
      <c r="ZF19" s="15"/>
      <c r="ZG19" s="15"/>
      <c r="ZH19" s="15"/>
      <c r="ZI19" s="15"/>
      <c r="ZJ19" s="15"/>
      <c r="ZK19" s="15"/>
      <c r="ZL19" s="15"/>
      <c r="ZM19" s="15"/>
      <c r="ZN19" s="15"/>
      <c r="ZO19" s="15"/>
      <c r="ZP19" s="15"/>
      <c r="ZQ19" s="15"/>
      <c r="ZR19" s="15"/>
      <c r="ZS19" s="15"/>
      <c r="ZT19" s="15"/>
      <c r="ZU19" s="15"/>
      <c r="ZV19" s="15"/>
      <c r="ZW19" s="15"/>
      <c r="ZX19" s="15"/>
      <c r="ZY19" s="15"/>
      <c r="ZZ19" s="15"/>
      <c r="AAA19" s="15"/>
      <c r="AAB19" s="15"/>
      <c r="AAC19" s="15"/>
      <c r="AAD19" s="15"/>
      <c r="AAE19" s="15"/>
      <c r="AAF19" s="15"/>
      <c r="AAG19" s="15"/>
      <c r="AAH19" s="15"/>
      <c r="AAI19" s="15"/>
      <c r="AAJ19" s="15"/>
      <c r="AAK19" s="15"/>
      <c r="AAL19" s="15"/>
      <c r="AAM19" s="15"/>
      <c r="AAN19" s="15"/>
      <c r="AAO19" s="15"/>
      <c r="AAP19" s="15"/>
      <c r="AAQ19" s="15"/>
      <c r="AAR19" s="15"/>
      <c r="AAS19" s="15"/>
      <c r="AAT19" s="15"/>
      <c r="AAU19" s="15"/>
      <c r="AAV19" s="15"/>
      <c r="AAW19" s="15"/>
      <c r="AAX19" s="15"/>
      <c r="AAY19" s="15"/>
      <c r="AAZ19" s="15"/>
      <c r="ABA19" s="15"/>
      <c r="ABB19" s="15"/>
      <c r="ABC19" s="15"/>
      <c r="ABD19" s="15"/>
      <c r="ABE19" s="15"/>
      <c r="ABF19" s="15"/>
      <c r="ABG19" s="15"/>
      <c r="ABH19" s="15"/>
      <c r="ABI19" s="15"/>
      <c r="ABJ19" s="15"/>
      <c r="ABK19" s="15"/>
      <c r="ABL19" s="15"/>
      <c r="ABM19" s="15"/>
      <c r="ABN19" s="15"/>
      <c r="ABO19" s="15"/>
      <c r="ABP19" s="15"/>
      <c r="ABQ19" s="15"/>
      <c r="ABR19" s="15"/>
      <c r="ABS19" s="15"/>
      <c r="ABT19" s="15"/>
      <c r="ABU19" s="15"/>
      <c r="ABV19" s="15"/>
      <c r="ABW19" s="15"/>
      <c r="ABX19" s="15"/>
      <c r="ABY19" s="15"/>
      <c r="ABZ19" s="15"/>
      <c r="ACA19" s="15"/>
      <c r="ACB19" s="15"/>
      <c r="ACC19" s="15"/>
      <c r="ACD19" s="15"/>
      <c r="ACE19" s="15"/>
      <c r="ACF19" s="15"/>
      <c r="ACG19" s="15"/>
      <c r="ACH19" s="15"/>
      <c r="ACI19" s="15"/>
      <c r="ACJ19" s="15"/>
      <c r="ACK19" s="15"/>
      <c r="ACL19" s="15"/>
      <c r="ACM19" s="15"/>
      <c r="ACN19" s="15"/>
      <c r="ACO19" s="15"/>
      <c r="ACP19" s="15"/>
      <c r="ACQ19" s="15"/>
      <c r="ACR19" s="15"/>
      <c r="ACS19" s="15"/>
      <c r="ACT19" s="15"/>
      <c r="ACU19" s="15"/>
      <c r="ACV19" s="15"/>
      <c r="ACW19" s="15"/>
      <c r="ACX19" s="15"/>
      <c r="ACY19" s="15"/>
      <c r="ACZ19" s="15"/>
      <c r="ADA19" s="15"/>
      <c r="ADB19" s="15"/>
      <c r="ADC19" s="15"/>
      <c r="ADD19" s="15"/>
      <c r="ADE19" s="15"/>
      <c r="ADF19" s="15"/>
      <c r="ADG19" s="15"/>
      <c r="ADH19" s="15"/>
      <c r="ADI19" s="15"/>
      <c r="ADJ19" s="15"/>
      <c r="ADK19" s="15"/>
      <c r="ADL19" s="15"/>
      <c r="ADM19" s="15"/>
      <c r="ADN19" s="15"/>
      <c r="ADO19" s="15"/>
      <c r="ADP19" s="15"/>
      <c r="ADQ19" s="15"/>
      <c r="ADR19" s="15"/>
      <c r="ADS19" s="15"/>
      <c r="ADT19" s="15"/>
      <c r="ADU19" s="15"/>
      <c r="ADV19" s="15"/>
      <c r="ADW19" s="15"/>
      <c r="ADX19" s="15"/>
      <c r="ADY19" s="15"/>
      <c r="ADZ19" s="15"/>
      <c r="AEA19" s="15"/>
      <c r="AEB19" s="15"/>
      <c r="AEC19" s="15"/>
      <c r="AED19" s="15"/>
      <c r="AEE19" s="15"/>
      <c r="AEF19" s="15"/>
      <c r="AEG19" s="15"/>
      <c r="AEH19" s="15"/>
      <c r="AEI19" s="15"/>
      <c r="AEJ19" s="15"/>
      <c r="AEK19" s="15"/>
      <c r="AEL19" s="15"/>
      <c r="AEM19" s="15"/>
      <c r="AEN19" s="15"/>
      <c r="AEO19" s="15"/>
      <c r="AEP19" s="15"/>
      <c r="AEQ19" s="15"/>
      <c r="AER19" s="15"/>
      <c r="AES19" s="15"/>
      <c r="AET19" s="15"/>
      <c r="AEU19" s="15"/>
      <c r="AEV19" s="15"/>
      <c r="AEW19" s="15"/>
      <c r="AEX19" s="15"/>
      <c r="AEY19" s="15"/>
      <c r="AEZ19" s="15"/>
      <c r="AFA19" s="15"/>
      <c r="AFB19" s="15"/>
      <c r="AFC19" s="15"/>
      <c r="AFD19" s="15"/>
      <c r="AFE19" s="15"/>
      <c r="AFF19" s="15"/>
      <c r="AFG19" s="15"/>
      <c r="AFH19" s="15"/>
      <c r="AFI19" s="15"/>
      <c r="AFJ19" s="15"/>
      <c r="AFK19" s="15"/>
      <c r="AFL19" s="15"/>
      <c r="AFM19" s="15"/>
      <c r="AFN19" s="15"/>
      <c r="AFO19" s="15"/>
      <c r="AFP19" s="15"/>
      <c r="AFQ19" s="15"/>
      <c r="AFR19" s="15"/>
      <c r="AFS19" s="15"/>
      <c r="AFT19" s="15"/>
      <c r="AFU19" s="15"/>
      <c r="AFV19" s="15"/>
      <c r="AFW19" s="15"/>
      <c r="AFX19" s="15"/>
      <c r="AFY19" s="15"/>
      <c r="AFZ19" s="15"/>
      <c r="AGA19" s="15"/>
      <c r="AGB19" s="15"/>
      <c r="AGC19" s="15"/>
      <c r="AGD19" s="15"/>
      <c r="AGE19" s="15"/>
      <c r="AGF19" s="15"/>
      <c r="AGG19" s="15"/>
      <c r="AGH19" s="15"/>
      <c r="AGI19" s="15"/>
      <c r="AGJ19" s="15"/>
      <c r="AGK19" s="15"/>
      <c r="AGL19" s="15"/>
      <c r="AGM19" s="15"/>
      <c r="AGN19" s="15"/>
      <c r="AGO19" s="15"/>
      <c r="AGP19" s="15"/>
      <c r="AGQ19" s="15"/>
      <c r="AGR19" s="15"/>
      <c r="AGS19" s="15"/>
      <c r="AGT19" s="15"/>
      <c r="AGU19" s="15"/>
      <c r="AGV19" s="15"/>
      <c r="AGW19" s="15"/>
      <c r="AGX19" s="15"/>
      <c r="AGY19" s="15"/>
      <c r="AGZ19" s="15"/>
      <c r="AHA19" s="15"/>
      <c r="AHB19" s="15"/>
      <c r="AHC19" s="15"/>
      <c r="AHD19" s="15"/>
      <c r="AHE19" s="15"/>
      <c r="AHF19" s="15"/>
      <c r="AHG19" s="15"/>
      <c r="AHH19" s="15"/>
      <c r="AHI19" s="15"/>
      <c r="AHJ19" s="15"/>
      <c r="AHK19" s="15"/>
      <c r="AHL19" s="15"/>
      <c r="AHM19" s="15"/>
      <c r="AHN19" s="15"/>
      <c r="AHO19" s="15"/>
      <c r="AHP19" s="15"/>
      <c r="AHQ19" s="15"/>
      <c r="AHR19" s="15"/>
      <c r="AHS19" s="15"/>
      <c r="AHT19" s="15"/>
      <c r="AHU19" s="15"/>
      <c r="AHV19" s="15"/>
      <c r="AHW19" s="15"/>
      <c r="AHX19" s="15"/>
      <c r="AHY19" s="15"/>
      <c r="AHZ19" s="15"/>
      <c r="AIA19" s="15"/>
      <c r="AIB19" s="15"/>
      <c r="AIC19" s="15"/>
      <c r="AID19" s="15"/>
      <c r="AIE19" s="15"/>
      <c r="AIF19" s="15"/>
      <c r="AIG19" s="15"/>
      <c r="AIH19" s="15"/>
      <c r="AII19" s="15"/>
      <c r="AIJ19" s="15"/>
      <c r="AIK19" s="15"/>
      <c r="AIL19" s="15"/>
      <c r="AIM19" s="15"/>
      <c r="AIN19" s="15"/>
      <c r="AIO19" s="15"/>
      <c r="AIP19" s="15"/>
      <c r="AIQ19" s="15"/>
      <c r="AIR19" s="15"/>
      <c r="AIS19" s="15"/>
      <c r="AIT19" s="15"/>
      <c r="AIU19" s="15"/>
      <c r="AIV19" s="15"/>
      <c r="AIW19" s="15"/>
      <c r="AIX19" s="15"/>
      <c r="AIY19" s="15"/>
      <c r="AIZ19" s="15"/>
      <c r="AJA19" s="15"/>
      <c r="AJB19" s="15"/>
      <c r="AJC19" s="15"/>
      <c r="AJD19" s="15"/>
      <c r="AJE19" s="15"/>
      <c r="AJF19" s="15"/>
      <c r="AJG19" s="15"/>
      <c r="AJH19" s="15"/>
      <c r="AJI19" s="15"/>
      <c r="AJJ19" s="15"/>
      <c r="AJK19" s="15"/>
      <c r="AJL19" s="15"/>
      <c r="AJM19" s="15"/>
      <c r="AJN19" s="15"/>
      <c r="AJO19" s="15"/>
      <c r="AJP19" s="15"/>
      <c r="AJQ19" s="15"/>
      <c r="AJR19" s="15"/>
      <c r="AJS19" s="15"/>
      <c r="AJT19" s="15"/>
      <c r="AJU19" s="15"/>
      <c r="AJV19" s="15"/>
      <c r="AJW19" s="15"/>
      <c r="AJX19" s="15"/>
      <c r="AJY19" s="15"/>
      <c r="AJZ19" s="15"/>
      <c r="AKA19" s="15"/>
      <c r="AKB19" s="15"/>
      <c r="AKC19" s="15"/>
      <c r="AKD19" s="15"/>
      <c r="AKE19" s="15"/>
      <c r="AKF19" s="15"/>
      <c r="AKG19" s="15"/>
      <c r="AKH19" s="15"/>
      <c r="AKI19" s="15"/>
      <c r="AKJ19" s="15"/>
      <c r="AKK19" s="15"/>
      <c r="AKL19" s="15"/>
      <c r="AKM19" s="15"/>
      <c r="AKN19" s="15"/>
      <c r="AKO19" s="15"/>
      <c r="AKP19" s="15"/>
      <c r="AKQ19" s="15"/>
      <c r="AKR19" s="15"/>
      <c r="AKS19" s="15"/>
      <c r="AKT19" s="15"/>
      <c r="AKU19" s="15"/>
      <c r="AKV19" s="15"/>
      <c r="AKW19" s="15"/>
      <c r="AKX19" s="15"/>
      <c r="AKY19" s="15"/>
      <c r="AKZ19" s="15"/>
      <c r="ALA19" s="15"/>
      <c r="ALB19" s="15"/>
      <c r="ALC19" s="15"/>
      <c r="ALD19" s="15"/>
      <c r="ALE19" s="15"/>
      <c r="ALF19" s="15"/>
      <c r="ALG19" s="15"/>
      <c r="ALH19" s="15"/>
      <c r="ALI19" s="15"/>
      <c r="ALJ19" s="15"/>
      <c r="ALK19" s="15"/>
      <c r="ALL19" s="15"/>
      <c r="ALM19" s="15"/>
      <c r="ALN19" s="15"/>
      <c r="ALO19" s="15"/>
      <c r="ALP19" s="15"/>
      <c r="ALQ19" s="15"/>
      <c r="ALR19" s="15"/>
      <c r="ALS19" s="15"/>
      <c r="ALT19" s="15"/>
      <c r="ALU19" s="15"/>
      <c r="ALV19" s="15"/>
      <c r="ALW19" s="15"/>
      <c r="ALX19" s="15"/>
      <c r="ALY19" s="15"/>
      <c r="ALZ19" s="15"/>
      <c r="AMA19" s="15"/>
      <c r="AMB19" s="15"/>
      <c r="AMC19" s="15"/>
      <c r="AMD19" s="15"/>
      <c r="AME19" s="15"/>
      <c r="AMF19" s="15"/>
      <c r="AMG19" s="15"/>
      <c r="AMH19" s="15"/>
      <c r="AMI19" s="15"/>
      <c r="AMJ19" s="15"/>
      <c r="AMK19" s="15"/>
      <c r="AML19" s="15"/>
      <c r="AMM19" s="15"/>
      <c r="AMN19" s="15"/>
      <c r="AMO19" s="15"/>
      <c r="AMP19" s="15"/>
      <c r="AMQ19" s="15"/>
      <c r="AMR19" s="15"/>
      <c r="AMS19" s="15"/>
      <c r="AMT19" s="15"/>
      <c r="AMU19" s="15"/>
      <c r="AMV19" s="15"/>
      <c r="AMW19" s="15"/>
      <c r="AMX19" s="15"/>
      <c r="AMY19" s="15"/>
      <c r="AMZ19" s="15"/>
      <c r="ANA19" s="15"/>
      <c r="ANB19" s="15"/>
      <c r="ANC19" s="15"/>
      <c r="AND19" s="15"/>
      <c r="ANE19" s="15"/>
      <c r="ANF19" s="15"/>
      <c r="ANG19" s="15"/>
      <c r="ANH19" s="15"/>
      <c r="ANI19" s="15"/>
      <c r="ANJ19" s="15"/>
      <c r="ANK19" s="15"/>
      <c r="ANL19" s="15"/>
      <c r="ANM19" s="15"/>
      <c r="ANN19" s="15"/>
      <c r="ANO19" s="15"/>
      <c r="ANP19" s="15"/>
      <c r="ANQ19" s="15"/>
      <c r="ANR19" s="15"/>
      <c r="ANS19" s="15"/>
      <c r="ANT19" s="15"/>
      <c r="ANU19" s="15"/>
      <c r="ANV19" s="15"/>
      <c r="ANW19" s="15"/>
      <c r="ANX19" s="15"/>
      <c r="ANY19" s="15"/>
      <c r="ANZ19" s="15"/>
      <c r="AOA19" s="15"/>
      <c r="AOB19" s="15"/>
      <c r="AOC19" s="15"/>
      <c r="AOD19" s="15"/>
      <c r="AOE19" s="15"/>
      <c r="AOF19" s="15"/>
      <c r="AOG19" s="15"/>
      <c r="AOH19" s="15"/>
      <c r="AOI19" s="15"/>
      <c r="AOJ19" s="15"/>
      <c r="AOK19" s="15"/>
      <c r="AOL19" s="15"/>
      <c r="AOM19" s="15"/>
      <c r="AON19" s="15"/>
      <c r="AOO19" s="15"/>
      <c r="AOP19" s="15"/>
      <c r="AOQ19" s="15"/>
      <c r="AOR19" s="15"/>
      <c r="AOS19" s="15"/>
      <c r="AOT19" s="15"/>
      <c r="AOU19" s="15"/>
      <c r="AOV19" s="15"/>
      <c r="AOW19" s="15"/>
      <c r="AOX19" s="15"/>
      <c r="AOY19" s="15"/>
      <c r="AOZ19" s="15"/>
      <c r="APA19" s="15"/>
      <c r="APB19" s="15"/>
      <c r="APC19" s="15"/>
      <c r="APD19" s="15"/>
      <c r="APE19" s="15"/>
      <c r="APF19" s="15"/>
      <c r="APG19" s="15"/>
      <c r="APH19" s="15"/>
      <c r="API19" s="15"/>
      <c r="APJ19" s="15"/>
      <c r="APK19" s="15"/>
      <c r="APL19" s="15"/>
      <c r="APM19" s="15"/>
      <c r="APN19" s="15"/>
      <c r="APO19" s="15"/>
      <c r="APP19" s="15"/>
      <c r="APQ19" s="15"/>
      <c r="APR19" s="15"/>
      <c r="APS19" s="15"/>
      <c r="APT19" s="15"/>
      <c r="APU19" s="15"/>
      <c r="APV19" s="15"/>
      <c r="APW19" s="15"/>
      <c r="APX19" s="15"/>
      <c r="APY19" s="15"/>
      <c r="APZ19" s="15"/>
      <c r="AQA19" s="15"/>
      <c r="AQB19" s="15"/>
      <c r="AQC19" s="15"/>
      <c r="AQD19" s="15"/>
      <c r="AQE19" s="15"/>
      <c r="AQF19" s="15"/>
      <c r="AQG19" s="15"/>
      <c r="AQH19" s="15"/>
      <c r="AQI19" s="15"/>
      <c r="AQJ19" s="15"/>
      <c r="AQK19" s="15"/>
      <c r="AQL19" s="15"/>
      <c r="AQM19" s="15"/>
      <c r="AQN19" s="15"/>
      <c r="AQO19" s="15"/>
      <c r="AQP19" s="15"/>
      <c r="AQQ19" s="15"/>
      <c r="AQR19" s="15"/>
      <c r="AQS19" s="15"/>
      <c r="AQT19" s="15"/>
      <c r="AQU19" s="15"/>
      <c r="AQV19" s="15"/>
      <c r="AQW19" s="15"/>
      <c r="AQX19" s="15"/>
      <c r="AQY19" s="15"/>
      <c r="AQZ19" s="15"/>
      <c r="ARA19" s="15"/>
      <c r="ARB19" s="15"/>
      <c r="ARC19" s="15"/>
      <c r="ARD19" s="15"/>
      <c r="ARE19" s="15"/>
      <c r="ARF19" s="15"/>
      <c r="ARG19" s="15"/>
      <c r="ARH19" s="15"/>
      <c r="ARI19" s="15"/>
      <c r="ARJ19" s="15"/>
      <c r="ARK19" s="15"/>
      <c r="ARL19" s="15"/>
      <c r="ARM19" s="15"/>
      <c r="ARN19" s="15"/>
      <c r="ARO19" s="15"/>
      <c r="ARP19" s="15"/>
      <c r="ARQ19" s="15"/>
      <c r="ARR19" s="15"/>
      <c r="ARS19" s="15"/>
      <c r="ART19" s="15"/>
      <c r="ARU19" s="15"/>
      <c r="ARV19" s="15"/>
      <c r="ARW19" s="15"/>
      <c r="ARX19" s="15"/>
      <c r="ARY19" s="15"/>
      <c r="ARZ19" s="15"/>
      <c r="ASA19" s="15"/>
      <c r="ASB19" s="15"/>
      <c r="ASC19" s="15"/>
      <c r="ASD19" s="15"/>
      <c r="ASE19" s="15"/>
      <c r="ASF19" s="15"/>
      <c r="ASG19" s="15"/>
      <c r="ASH19" s="15"/>
      <c r="ASI19" s="15"/>
      <c r="ASJ19" s="15"/>
      <c r="ASK19" s="15"/>
      <c r="ASL19" s="15"/>
      <c r="ASM19" s="15"/>
      <c r="ASN19" s="15"/>
      <c r="ASO19" s="15"/>
      <c r="ASP19" s="15"/>
      <c r="ASQ19" s="15"/>
      <c r="ASR19" s="15"/>
      <c r="ASS19" s="15"/>
      <c r="AST19" s="15"/>
      <c r="ASU19" s="15"/>
      <c r="ASV19" s="15"/>
      <c r="ASW19" s="15"/>
      <c r="ASX19" s="15"/>
      <c r="ASY19" s="15"/>
      <c r="ASZ19" s="15"/>
      <c r="ATA19" s="15"/>
      <c r="ATB19" s="15"/>
      <c r="ATC19" s="15"/>
      <c r="ATD19" s="15"/>
      <c r="ATE19" s="15"/>
      <c r="ATF19" s="15"/>
      <c r="ATG19" s="15"/>
      <c r="ATH19" s="15"/>
      <c r="ATI19" s="15"/>
      <c r="ATJ19" s="15"/>
      <c r="ATK19" s="15"/>
      <c r="ATL19" s="15"/>
      <c r="ATM19" s="15"/>
      <c r="ATN19" s="15"/>
      <c r="ATO19" s="15"/>
      <c r="ATP19" s="15"/>
      <c r="ATQ19" s="15"/>
      <c r="ATR19" s="15"/>
      <c r="ATS19" s="15"/>
      <c r="ATT19" s="15"/>
      <c r="ATU19" s="15"/>
      <c r="ATV19" s="15"/>
      <c r="ATW19" s="15"/>
      <c r="ATX19" s="15"/>
      <c r="ATY19" s="15"/>
      <c r="ATZ19" s="15"/>
      <c r="AUA19" s="15"/>
      <c r="AUB19" s="15"/>
      <c r="AUC19" s="15"/>
      <c r="AUD19" s="15"/>
      <c r="AUE19" s="15"/>
      <c r="AUF19" s="15"/>
      <c r="AUG19" s="15"/>
      <c r="AUH19" s="15"/>
      <c r="AUI19" s="15"/>
      <c r="AUJ19" s="15"/>
      <c r="AUK19" s="15"/>
      <c r="AUL19" s="15"/>
      <c r="AUM19" s="15"/>
      <c r="AUN19" s="15"/>
      <c r="AUO19" s="15"/>
      <c r="AUP19" s="15"/>
      <c r="AUQ19" s="15"/>
      <c r="AUR19" s="15"/>
      <c r="AUS19" s="15"/>
      <c r="AUT19" s="15"/>
      <c r="AUU19" s="15"/>
      <c r="AUV19" s="15"/>
      <c r="AUW19" s="15"/>
      <c r="AUX19" s="15"/>
      <c r="AUY19" s="15"/>
      <c r="AUZ19" s="15"/>
      <c r="AVA19" s="15"/>
      <c r="AVB19" s="15"/>
      <c r="AVC19" s="15"/>
      <c r="AVD19" s="15"/>
      <c r="AVE19" s="15"/>
      <c r="AVF19" s="15"/>
      <c r="AVG19" s="15"/>
      <c r="AVH19" s="15"/>
      <c r="AVI19" s="15"/>
      <c r="AVJ19" s="15"/>
      <c r="AVK19" s="15"/>
      <c r="AVL19" s="15"/>
      <c r="AVM19" s="15"/>
      <c r="AVN19" s="15"/>
      <c r="AVO19" s="15"/>
      <c r="AVP19" s="15"/>
      <c r="AVQ19" s="15"/>
      <c r="AVR19" s="15"/>
      <c r="AVS19" s="15"/>
      <c r="AVT19" s="15"/>
      <c r="AVU19" s="15"/>
      <c r="AVV19" s="15"/>
      <c r="AVW19" s="15"/>
      <c r="AVX19" s="15"/>
      <c r="AVY19" s="15"/>
      <c r="AVZ19" s="15"/>
      <c r="AWA19" s="15"/>
      <c r="AWB19" s="15"/>
      <c r="AWC19" s="15"/>
      <c r="AWD19" s="15"/>
      <c r="AWE19" s="15"/>
      <c r="AWF19" s="15"/>
      <c r="AWG19" s="15"/>
      <c r="AWH19" s="15"/>
      <c r="AWI19" s="15"/>
      <c r="AWJ19" s="15"/>
      <c r="AWK19" s="15"/>
      <c r="AWL19" s="15"/>
      <c r="AWM19" s="15"/>
      <c r="AWN19" s="15"/>
      <c r="AWO19" s="15"/>
      <c r="AWP19" s="15"/>
      <c r="AWQ19" s="15"/>
      <c r="AWR19" s="15"/>
      <c r="AWS19" s="15"/>
      <c r="AWT19" s="15"/>
      <c r="AWU19" s="15"/>
      <c r="AWV19" s="15"/>
      <c r="AWW19" s="15"/>
      <c r="AWX19" s="15"/>
      <c r="AWY19" s="15"/>
      <c r="AWZ19" s="15"/>
      <c r="AXA19" s="15"/>
      <c r="AXB19" s="15"/>
      <c r="AXC19" s="15"/>
      <c r="AXD19" s="15"/>
      <c r="AXE19" s="15"/>
      <c r="AXF19" s="15"/>
      <c r="AXG19" s="15"/>
      <c r="AXH19" s="15"/>
      <c r="AXI19" s="15"/>
      <c r="AXJ19" s="15"/>
      <c r="AXK19" s="15"/>
      <c r="AXL19" s="15"/>
      <c r="AXM19" s="15"/>
      <c r="AXN19" s="15"/>
      <c r="AXO19" s="15"/>
      <c r="AXP19" s="15"/>
      <c r="AXQ19" s="15"/>
      <c r="AXR19" s="15"/>
      <c r="AXS19" s="15"/>
      <c r="AXT19" s="15"/>
      <c r="AXU19" s="15"/>
      <c r="AXV19" s="15"/>
      <c r="AXW19" s="15"/>
      <c r="AXX19" s="15"/>
      <c r="AXY19" s="15"/>
      <c r="AXZ19" s="15"/>
      <c r="AYA19" s="15"/>
      <c r="AYB19" s="15"/>
      <c r="AYC19" s="15"/>
      <c r="AYD19" s="15"/>
      <c r="AYE19" s="15"/>
      <c r="AYF19" s="15"/>
      <c r="AYG19" s="15"/>
      <c r="AYH19" s="15"/>
      <c r="AYI19" s="15"/>
      <c r="AYJ19" s="15"/>
      <c r="AYK19" s="15"/>
      <c r="AYL19" s="15"/>
      <c r="AYM19" s="15"/>
      <c r="AYN19" s="15"/>
      <c r="AYO19" s="15"/>
      <c r="AYP19" s="15"/>
      <c r="AYQ19" s="15"/>
      <c r="AYR19" s="15"/>
      <c r="AYS19" s="15"/>
      <c r="AYT19" s="15"/>
      <c r="AYU19" s="15"/>
      <c r="AYV19" s="15"/>
      <c r="AYW19" s="15"/>
      <c r="AYX19" s="15"/>
      <c r="AYY19" s="15"/>
      <c r="AYZ19" s="15"/>
      <c r="AZA19" s="15"/>
      <c r="AZB19" s="15"/>
      <c r="AZC19" s="15"/>
      <c r="AZD19" s="15"/>
      <c r="AZE19" s="15"/>
      <c r="AZF19" s="15"/>
      <c r="AZG19" s="15"/>
      <c r="AZH19" s="15"/>
      <c r="AZI19" s="15"/>
      <c r="AZJ19" s="15"/>
      <c r="AZK19" s="15"/>
      <c r="AZL19" s="15"/>
      <c r="AZM19" s="15"/>
      <c r="AZN19" s="15"/>
      <c r="AZO19" s="15"/>
      <c r="AZP19" s="15"/>
      <c r="AZQ19" s="15"/>
      <c r="AZR19" s="15"/>
      <c r="AZS19" s="15"/>
      <c r="AZT19" s="15"/>
      <c r="AZU19" s="15"/>
      <c r="AZV19" s="15"/>
      <c r="AZW19" s="15"/>
      <c r="AZX19" s="15"/>
      <c r="AZY19" s="15"/>
      <c r="AZZ19" s="15"/>
      <c r="BAA19" s="15"/>
      <c r="BAB19" s="15"/>
      <c r="BAC19" s="15"/>
      <c r="BAD19" s="15"/>
      <c r="BAE19" s="15"/>
      <c r="BAF19" s="15"/>
      <c r="BAG19" s="15"/>
      <c r="BAH19" s="15"/>
      <c r="BAI19" s="15"/>
      <c r="BAJ19" s="15"/>
      <c r="BAK19" s="15"/>
      <c r="BAL19" s="15"/>
      <c r="BAM19" s="15"/>
      <c r="BAN19" s="15"/>
      <c r="BAO19" s="15"/>
      <c r="BAP19" s="15"/>
      <c r="BAQ19" s="15"/>
      <c r="BAR19" s="15"/>
      <c r="BAS19" s="15"/>
      <c r="BAT19" s="15"/>
      <c r="BAU19" s="15"/>
      <c r="BAV19" s="15"/>
      <c r="BAW19" s="15"/>
      <c r="BAX19" s="15"/>
      <c r="BAY19" s="15"/>
      <c r="BAZ19" s="15"/>
      <c r="BBA19" s="15"/>
      <c r="BBB19" s="15"/>
      <c r="BBC19" s="15"/>
      <c r="BBD19" s="15"/>
      <c r="BBE19" s="15"/>
      <c r="BBF19" s="15"/>
      <c r="BBG19" s="15"/>
      <c r="BBH19" s="15"/>
      <c r="BBI19" s="15"/>
      <c r="BBJ19" s="15"/>
      <c r="BBK19" s="15"/>
      <c r="BBL19" s="15"/>
      <c r="BBM19" s="15"/>
      <c r="BBN19" s="15"/>
      <c r="BBO19" s="15"/>
      <c r="BBP19" s="15"/>
      <c r="BBQ19" s="15"/>
      <c r="BBR19" s="15"/>
      <c r="BBS19" s="15"/>
      <c r="BBT19" s="15"/>
      <c r="BBU19" s="15"/>
      <c r="BBV19" s="15"/>
      <c r="BBW19" s="15"/>
      <c r="BBX19" s="15"/>
      <c r="BBY19" s="15"/>
      <c r="BBZ19" s="15"/>
      <c r="BCA19" s="15"/>
      <c r="BCB19" s="15"/>
      <c r="BCC19" s="15"/>
      <c r="BCD19" s="15"/>
      <c r="BCE19" s="15"/>
      <c r="BCF19" s="15"/>
      <c r="BCG19" s="15"/>
      <c r="BCH19" s="15"/>
      <c r="BCI19" s="15"/>
      <c r="BCJ19" s="15"/>
      <c r="BCK19" s="15"/>
      <c r="BCL19" s="15"/>
      <c r="BCM19" s="15"/>
      <c r="BCN19" s="15"/>
      <c r="BCO19" s="15"/>
      <c r="BCP19" s="15"/>
      <c r="BCQ19" s="15"/>
      <c r="BCR19" s="15"/>
      <c r="BCS19" s="15"/>
      <c r="BCT19" s="15"/>
      <c r="BCU19" s="15"/>
      <c r="BCV19" s="15"/>
      <c r="BCW19" s="15"/>
      <c r="BCX19" s="15"/>
      <c r="BCY19" s="15"/>
      <c r="BCZ19" s="15"/>
      <c r="BDA19" s="15"/>
      <c r="BDB19" s="15"/>
      <c r="BDC19" s="15"/>
      <c r="BDD19" s="15"/>
      <c r="BDE19" s="15"/>
      <c r="BDF19" s="15"/>
      <c r="BDG19" s="15"/>
      <c r="BDH19" s="15"/>
      <c r="BDI19" s="15"/>
      <c r="BDJ19" s="15"/>
      <c r="BDK19" s="15"/>
      <c r="BDL19" s="15"/>
      <c r="BDM19" s="15"/>
      <c r="BDN19" s="15"/>
      <c r="BDO19" s="15"/>
      <c r="BDP19" s="15"/>
      <c r="BDQ19" s="15"/>
      <c r="BDR19" s="15"/>
      <c r="BDS19" s="15"/>
      <c r="BDT19" s="15"/>
      <c r="BDU19" s="15"/>
      <c r="BDV19" s="15"/>
      <c r="BDW19" s="15"/>
      <c r="BDX19" s="15"/>
      <c r="BDY19" s="15"/>
      <c r="BDZ19" s="15"/>
      <c r="BEA19" s="15"/>
      <c r="BEB19" s="15"/>
      <c r="BEC19" s="15"/>
      <c r="BED19" s="15"/>
      <c r="BEE19" s="15"/>
      <c r="BEF19" s="15"/>
      <c r="BEG19" s="15"/>
      <c r="BEH19" s="15"/>
      <c r="BEI19" s="15"/>
      <c r="BEJ19" s="15"/>
      <c r="BEK19" s="15"/>
      <c r="BEL19" s="15"/>
      <c r="BEM19" s="15"/>
      <c r="BEN19" s="15"/>
      <c r="BEO19" s="15"/>
      <c r="BEP19" s="15"/>
      <c r="BEQ19" s="15"/>
      <c r="BER19" s="15"/>
      <c r="BES19" s="15"/>
      <c r="BET19" s="15"/>
      <c r="BEU19" s="15"/>
      <c r="BEV19" s="15"/>
      <c r="BEW19" s="15"/>
      <c r="BEX19" s="15"/>
      <c r="BEY19" s="15"/>
      <c r="BEZ19" s="15"/>
      <c r="BFA19" s="15"/>
      <c r="BFB19" s="15"/>
      <c r="BFC19" s="15"/>
      <c r="BFD19" s="15"/>
      <c r="BFE19" s="15"/>
      <c r="BFF19" s="15"/>
      <c r="BFG19" s="15"/>
      <c r="BFH19" s="15"/>
      <c r="BFI19" s="15"/>
      <c r="BFJ19" s="15"/>
      <c r="BFK19" s="15"/>
      <c r="BFL19" s="15"/>
      <c r="BFM19" s="15"/>
      <c r="BFN19" s="15"/>
      <c r="BFO19" s="15"/>
      <c r="BFP19" s="15"/>
      <c r="BFQ19" s="15"/>
      <c r="BFR19" s="15"/>
      <c r="BFS19" s="15"/>
      <c r="BFT19" s="15"/>
      <c r="BFU19" s="15"/>
      <c r="BFV19" s="15"/>
      <c r="BFW19" s="15"/>
      <c r="BFX19" s="15"/>
      <c r="BFY19" s="15"/>
      <c r="BFZ19" s="15"/>
      <c r="BGA19" s="15"/>
      <c r="BGB19" s="15"/>
      <c r="BGC19" s="15"/>
      <c r="BGD19" s="15"/>
      <c r="BGE19" s="15"/>
      <c r="BGF19" s="15"/>
      <c r="BGG19" s="15"/>
      <c r="BGH19" s="15"/>
      <c r="BGI19" s="15"/>
      <c r="BGJ19" s="15"/>
      <c r="BGK19" s="15"/>
      <c r="BGL19" s="15"/>
      <c r="BGM19" s="15"/>
      <c r="BGN19" s="15"/>
      <c r="BGO19" s="15"/>
      <c r="BGP19" s="15"/>
      <c r="BGQ19" s="15"/>
      <c r="BGR19" s="15"/>
      <c r="BGS19" s="15"/>
      <c r="BGT19" s="15"/>
      <c r="BGU19" s="15"/>
      <c r="BGV19" s="15"/>
      <c r="BGW19" s="15"/>
      <c r="BGX19" s="15"/>
      <c r="BGY19" s="15"/>
      <c r="BGZ19" s="15"/>
      <c r="BHA19" s="15"/>
      <c r="BHB19" s="15"/>
      <c r="BHC19" s="15"/>
      <c r="BHD19" s="15"/>
      <c r="BHE19" s="15"/>
      <c r="BHF19" s="15"/>
      <c r="BHG19" s="15"/>
      <c r="BHH19" s="15"/>
      <c r="BHI19" s="15"/>
      <c r="BHJ19" s="15"/>
      <c r="BHK19" s="15"/>
      <c r="BHL19" s="15"/>
      <c r="BHM19" s="15"/>
      <c r="BHN19" s="15"/>
      <c r="BHO19" s="15"/>
      <c r="BHP19" s="15"/>
      <c r="BHQ19" s="15"/>
      <c r="BHR19" s="15"/>
      <c r="BHS19" s="15"/>
      <c r="BHT19" s="15"/>
      <c r="BHU19" s="15"/>
      <c r="BHV19" s="15"/>
      <c r="BHW19" s="15"/>
      <c r="BHX19" s="15"/>
      <c r="BHY19" s="15"/>
      <c r="BHZ19" s="15"/>
      <c r="BIA19" s="15"/>
      <c r="BIB19" s="15"/>
      <c r="BIC19" s="15"/>
      <c r="BID19" s="15"/>
      <c r="BIE19" s="15"/>
      <c r="BIF19" s="15"/>
      <c r="BIG19" s="15"/>
      <c r="BIH19" s="15"/>
      <c r="BII19" s="15"/>
      <c r="BIJ19" s="15"/>
      <c r="BIK19" s="15"/>
      <c r="BIL19" s="15"/>
      <c r="BIM19" s="15"/>
      <c r="BIN19" s="15"/>
      <c r="BIO19" s="15"/>
      <c r="BIP19" s="15"/>
      <c r="BIQ19" s="15"/>
      <c r="BIR19" s="15"/>
      <c r="BIS19" s="15"/>
      <c r="BIT19" s="15"/>
      <c r="BIU19" s="15"/>
      <c r="BIV19" s="15"/>
      <c r="BIW19" s="15"/>
      <c r="BIX19" s="15"/>
      <c r="BIY19" s="15"/>
      <c r="BIZ19" s="15"/>
      <c r="BJA19" s="15"/>
      <c r="BJB19" s="15"/>
      <c r="BJC19" s="15"/>
      <c r="BJD19" s="15"/>
      <c r="BJE19" s="15"/>
      <c r="BJF19" s="15"/>
      <c r="BJG19" s="15"/>
      <c r="BJH19" s="15"/>
      <c r="BJI19" s="15"/>
      <c r="BJJ19" s="15"/>
      <c r="BJK19" s="15"/>
      <c r="BJL19" s="15"/>
      <c r="BJM19" s="15"/>
      <c r="BJN19" s="15"/>
      <c r="BJO19" s="15"/>
      <c r="BJP19" s="15"/>
      <c r="BJQ19" s="15"/>
      <c r="BJR19" s="15"/>
      <c r="BJS19" s="15"/>
      <c r="BJT19" s="15"/>
      <c r="BJU19" s="15"/>
      <c r="BJV19" s="15"/>
      <c r="BJW19" s="15"/>
      <c r="BJX19" s="15"/>
      <c r="BJY19" s="15"/>
      <c r="BJZ19" s="15"/>
      <c r="BKA19" s="15"/>
      <c r="BKB19" s="15"/>
      <c r="BKC19" s="15"/>
      <c r="BKD19" s="15"/>
      <c r="BKE19" s="15"/>
      <c r="BKF19" s="15"/>
      <c r="BKG19" s="15"/>
      <c r="BKH19" s="15"/>
      <c r="BKI19" s="15"/>
      <c r="BKJ19" s="15"/>
      <c r="BKK19" s="15"/>
      <c r="BKL19" s="15"/>
      <c r="BKM19" s="15"/>
      <c r="BKN19" s="15"/>
      <c r="BKO19" s="15"/>
      <c r="BKP19" s="15"/>
      <c r="BKQ19" s="15"/>
      <c r="BKR19" s="15"/>
      <c r="BKS19" s="15"/>
      <c r="BKT19" s="15"/>
      <c r="BKU19" s="15"/>
      <c r="BKV19" s="15"/>
      <c r="BKW19" s="15"/>
      <c r="BKX19" s="15"/>
      <c r="BKY19" s="15"/>
      <c r="BKZ19" s="15"/>
      <c r="BLA19" s="15"/>
      <c r="BLB19" s="15"/>
      <c r="BLC19" s="15"/>
      <c r="BLD19" s="15"/>
      <c r="BLE19" s="15"/>
      <c r="BLF19" s="15"/>
      <c r="BLG19" s="15"/>
      <c r="BLH19" s="15"/>
      <c r="BLI19" s="15"/>
      <c r="BLJ19" s="15"/>
      <c r="BLK19" s="15"/>
      <c r="BLL19" s="15"/>
      <c r="BLM19" s="15"/>
      <c r="BLN19" s="15"/>
      <c r="BLO19" s="15"/>
      <c r="BLP19" s="15"/>
      <c r="BLQ19" s="15"/>
      <c r="BLR19" s="15"/>
      <c r="BLS19" s="15"/>
      <c r="BLT19" s="15"/>
      <c r="BLU19" s="15"/>
      <c r="BLV19" s="15"/>
      <c r="BLW19" s="15"/>
      <c r="BLX19" s="15"/>
      <c r="BLY19" s="15"/>
      <c r="BLZ19" s="15"/>
      <c r="BMA19" s="15"/>
      <c r="BMB19" s="15"/>
      <c r="BMC19" s="15"/>
      <c r="BMD19" s="15"/>
      <c r="BME19" s="15"/>
      <c r="BMF19" s="15"/>
      <c r="BMG19" s="15"/>
      <c r="BMH19" s="15"/>
      <c r="BMI19" s="15"/>
      <c r="BMJ19" s="15"/>
      <c r="BMK19" s="15"/>
      <c r="BML19" s="15"/>
      <c r="BMM19" s="15"/>
      <c r="BMN19" s="15"/>
      <c r="BMO19" s="15"/>
      <c r="BMP19" s="15"/>
      <c r="BMQ19" s="15"/>
      <c r="BMR19" s="15"/>
      <c r="BMS19" s="15"/>
      <c r="BMT19" s="15"/>
      <c r="BMU19" s="15"/>
      <c r="BMV19" s="15"/>
      <c r="BMW19" s="15"/>
      <c r="BMX19" s="15"/>
      <c r="BMY19" s="15"/>
      <c r="BMZ19" s="15"/>
      <c r="BNA19" s="15"/>
      <c r="BNB19" s="15"/>
      <c r="BNC19" s="15"/>
      <c r="BND19" s="15"/>
      <c r="BNE19" s="15"/>
      <c r="BNF19" s="15"/>
      <c r="BNG19" s="15"/>
      <c r="BNH19" s="15"/>
      <c r="BNI19" s="15"/>
      <c r="BNJ19" s="15"/>
      <c r="BNK19" s="15"/>
      <c r="BNL19" s="15"/>
      <c r="BNM19" s="15"/>
      <c r="BNN19" s="15"/>
      <c r="BNO19" s="15"/>
      <c r="BNP19" s="15"/>
      <c r="BNQ19" s="15"/>
      <c r="BNR19" s="15"/>
      <c r="BNS19" s="15"/>
      <c r="BNT19" s="15"/>
      <c r="BNU19" s="15"/>
      <c r="BNV19" s="15"/>
      <c r="BNW19" s="15"/>
      <c r="BNX19" s="15"/>
      <c r="BNY19" s="15"/>
      <c r="BNZ19" s="15"/>
      <c r="BOA19" s="15"/>
      <c r="BOB19" s="15"/>
      <c r="BOC19" s="15"/>
      <c r="BOD19" s="15"/>
      <c r="BOE19" s="15"/>
      <c r="BOF19" s="15"/>
      <c r="BOG19" s="15"/>
      <c r="BOH19" s="15"/>
      <c r="BOI19" s="15"/>
      <c r="BOJ19" s="15"/>
      <c r="BOK19" s="15"/>
      <c r="BOL19" s="15"/>
      <c r="BOM19" s="15"/>
      <c r="BON19" s="15"/>
      <c r="BOO19" s="15"/>
      <c r="BOP19" s="15"/>
      <c r="BOQ19" s="15"/>
      <c r="BOR19" s="15"/>
      <c r="BOS19" s="15"/>
      <c r="BOT19" s="15"/>
      <c r="BOU19" s="15"/>
      <c r="BOV19" s="15"/>
      <c r="BOW19" s="15"/>
      <c r="BOX19" s="15"/>
      <c r="BOY19" s="15"/>
      <c r="BOZ19" s="15"/>
      <c r="BPA19" s="15"/>
      <c r="BPB19" s="15"/>
      <c r="BPC19" s="15"/>
      <c r="BPD19" s="15"/>
      <c r="BPE19" s="15"/>
      <c r="BPF19" s="15"/>
      <c r="BPG19" s="15"/>
      <c r="BPH19" s="15"/>
      <c r="BPI19" s="15"/>
      <c r="BPJ19" s="15"/>
      <c r="BPK19" s="15"/>
      <c r="BPL19" s="15"/>
      <c r="BPM19" s="15"/>
      <c r="BPN19" s="15"/>
      <c r="BPO19" s="15"/>
      <c r="BPP19" s="15"/>
      <c r="BPQ19" s="15"/>
      <c r="BPR19" s="15"/>
      <c r="BPS19" s="15"/>
      <c r="BPT19" s="15"/>
      <c r="BPU19" s="15"/>
      <c r="BPV19" s="15"/>
      <c r="BPW19" s="15"/>
      <c r="BPX19" s="15"/>
      <c r="BPY19" s="15"/>
      <c r="BPZ19" s="15"/>
      <c r="BQA19" s="15"/>
      <c r="BQB19" s="15"/>
      <c r="BQC19" s="15"/>
      <c r="BQD19" s="15"/>
      <c r="BQE19" s="15"/>
      <c r="BQF19" s="15"/>
      <c r="BQG19" s="15"/>
      <c r="BQH19" s="15"/>
      <c r="BQI19" s="15"/>
      <c r="BQJ19" s="15"/>
      <c r="BQK19" s="15"/>
      <c r="BQL19" s="15"/>
      <c r="BQM19" s="15"/>
      <c r="BQN19" s="15"/>
      <c r="BQO19" s="15"/>
      <c r="BQP19" s="15"/>
      <c r="BQQ19" s="15"/>
      <c r="BQR19" s="15"/>
      <c r="BQS19" s="15"/>
      <c r="BQT19" s="15"/>
      <c r="BQU19" s="15"/>
      <c r="BQV19" s="15"/>
      <c r="BQW19" s="15"/>
      <c r="BQX19" s="15"/>
      <c r="BQY19" s="15"/>
      <c r="BQZ19" s="15"/>
      <c r="BRA19" s="15"/>
      <c r="BRB19" s="15"/>
      <c r="BRC19" s="15"/>
      <c r="BRD19" s="15"/>
      <c r="BRE19" s="15"/>
      <c r="BRF19" s="15"/>
      <c r="BRG19" s="15"/>
      <c r="BRH19" s="15"/>
      <c r="BRI19" s="15"/>
      <c r="BRJ19" s="15"/>
      <c r="BRK19" s="15"/>
      <c r="BRL19" s="15"/>
      <c r="BRM19" s="15"/>
      <c r="BRN19" s="15"/>
      <c r="BRO19" s="15"/>
      <c r="BRP19" s="15"/>
      <c r="BRQ19" s="15"/>
      <c r="BRR19" s="15"/>
      <c r="BRS19" s="15"/>
      <c r="BRT19" s="15"/>
      <c r="BRU19" s="15"/>
      <c r="BRV19" s="15"/>
      <c r="BRW19" s="15"/>
      <c r="BRX19" s="15"/>
      <c r="BRY19" s="15"/>
      <c r="BRZ19" s="15"/>
      <c r="BSA19" s="15"/>
      <c r="BSB19" s="15"/>
      <c r="BSC19" s="15"/>
      <c r="BSD19" s="15"/>
      <c r="BSE19" s="15"/>
      <c r="BSF19" s="15"/>
      <c r="BSG19" s="15"/>
      <c r="BSH19" s="15"/>
      <c r="BSI19" s="15"/>
      <c r="BSJ19" s="15"/>
      <c r="BSK19" s="15"/>
      <c r="BSL19" s="15"/>
      <c r="BSM19" s="15"/>
      <c r="BSN19" s="15"/>
      <c r="BSO19" s="15"/>
      <c r="BSP19" s="15"/>
      <c r="BSQ19" s="15"/>
      <c r="BSR19" s="15"/>
      <c r="BSS19" s="15"/>
      <c r="BST19" s="15"/>
      <c r="BSU19" s="15"/>
      <c r="BSV19" s="15"/>
      <c r="BSW19" s="15"/>
      <c r="BSX19" s="15"/>
      <c r="BSY19" s="15"/>
      <c r="BSZ19" s="15"/>
      <c r="BTA19" s="15"/>
      <c r="BTB19" s="15"/>
      <c r="BTC19" s="15"/>
      <c r="BTD19" s="15"/>
      <c r="BTE19" s="15"/>
      <c r="BTF19" s="15"/>
      <c r="BTG19" s="15"/>
      <c r="BTH19" s="15"/>
      <c r="BTI19" s="15"/>
      <c r="BTJ19" s="15"/>
      <c r="BTK19" s="15"/>
      <c r="BTL19" s="15"/>
      <c r="BTM19" s="15"/>
      <c r="BTN19" s="15"/>
      <c r="BTO19" s="15"/>
      <c r="BTP19" s="15"/>
      <c r="BTQ19" s="15"/>
      <c r="BTR19" s="15"/>
      <c r="BTS19" s="15"/>
      <c r="BTT19" s="15"/>
      <c r="BTU19" s="15"/>
      <c r="BTV19" s="15"/>
      <c r="BTW19" s="15"/>
      <c r="BTX19" s="15"/>
      <c r="BTY19" s="15"/>
      <c r="BTZ19" s="15"/>
      <c r="BUA19" s="15"/>
      <c r="BUB19" s="15"/>
      <c r="BUC19" s="15"/>
      <c r="BUD19" s="15"/>
      <c r="BUE19" s="15"/>
      <c r="BUF19" s="15"/>
      <c r="BUG19" s="15"/>
      <c r="BUH19" s="15"/>
      <c r="BUI19" s="15"/>
      <c r="BUJ19" s="15"/>
      <c r="BUK19" s="15"/>
      <c r="BUL19" s="15"/>
      <c r="BUM19" s="15"/>
      <c r="BUN19" s="15"/>
      <c r="BUO19" s="15"/>
      <c r="BUP19" s="15"/>
      <c r="BUQ19" s="15"/>
      <c r="BUR19" s="15"/>
      <c r="BUS19" s="15"/>
      <c r="BUT19" s="15"/>
      <c r="BUU19" s="15"/>
      <c r="BUV19" s="15"/>
      <c r="BUW19" s="15"/>
      <c r="BUX19" s="15"/>
      <c r="BUY19" s="15"/>
      <c r="BUZ19" s="15"/>
      <c r="BVA19" s="15"/>
      <c r="BVB19" s="15"/>
      <c r="BVC19" s="15"/>
      <c r="BVD19" s="15"/>
      <c r="BVE19" s="15"/>
      <c r="BVF19" s="15"/>
      <c r="BVG19" s="15"/>
      <c r="BVH19" s="15"/>
      <c r="BVI19" s="15"/>
      <c r="BVJ19" s="15"/>
      <c r="BVK19" s="15"/>
      <c r="BVL19" s="15"/>
      <c r="BVM19" s="15"/>
      <c r="BVN19" s="15"/>
      <c r="BVO19" s="15"/>
      <c r="BVP19" s="15"/>
      <c r="BVQ19" s="15"/>
      <c r="BVR19" s="15"/>
      <c r="BVS19" s="15"/>
      <c r="BVT19" s="15"/>
      <c r="BVU19" s="15"/>
      <c r="BVV19" s="15"/>
      <c r="BVW19" s="15"/>
      <c r="BVX19" s="15"/>
      <c r="BVY19" s="15"/>
      <c r="BVZ19" s="15"/>
      <c r="BWA19" s="15"/>
      <c r="BWB19" s="15"/>
      <c r="BWC19" s="15"/>
      <c r="BWD19" s="15"/>
      <c r="BWE19" s="15"/>
      <c r="BWF19" s="15"/>
      <c r="BWG19" s="15"/>
      <c r="BWH19" s="15"/>
      <c r="BWI19" s="15"/>
      <c r="BWJ19" s="15"/>
      <c r="BWK19" s="15"/>
      <c r="BWL19" s="15"/>
      <c r="BWM19" s="15"/>
      <c r="BWN19" s="15"/>
      <c r="BWO19" s="15"/>
      <c r="BWP19" s="15"/>
      <c r="BWQ19" s="15"/>
      <c r="BWR19" s="15"/>
      <c r="BWS19" s="15"/>
      <c r="BWT19" s="15"/>
      <c r="BWU19" s="15"/>
      <c r="BWV19" s="15"/>
      <c r="BWW19" s="15"/>
      <c r="BWX19" s="15"/>
      <c r="BWY19" s="15"/>
      <c r="BWZ19" s="15"/>
      <c r="BXA19" s="15"/>
      <c r="BXB19" s="15"/>
      <c r="BXC19" s="15"/>
      <c r="BXD19" s="15"/>
      <c r="BXE19" s="15"/>
      <c r="BXF19" s="15"/>
      <c r="BXG19" s="15"/>
      <c r="BXH19" s="15"/>
      <c r="BXI19" s="15"/>
      <c r="BXJ19" s="15"/>
      <c r="BXK19" s="15"/>
      <c r="BXL19" s="15"/>
      <c r="BXM19" s="15"/>
      <c r="BXN19" s="15"/>
      <c r="BXO19" s="15"/>
      <c r="BXP19" s="15"/>
      <c r="BXQ19" s="15"/>
      <c r="BXR19" s="15"/>
      <c r="BXS19" s="15"/>
      <c r="BXT19" s="15"/>
      <c r="BXU19" s="15"/>
      <c r="BXV19" s="15"/>
      <c r="BXW19" s="15"/>
      <c r="BXX19" s="15"/>
      <c r="BXY19" s="15"/>
      <c r="BXZ19" s="15"/>
      <c r="BYA19" s="15"/>
      <c r="BYB19" s="15"/>
      <c r="BYC19" s="15"/>
      <c r="BYD19" s="15"/>
      <c r="BYE19" s="15"/>
      <c r="BYF19" s="15"/>
      <c r="BYG19" s="15"/>
      <c r="BYH19" s="15"/>
      <c r="BYI19" s="15"/>
      <c r="BYJ19" s="15"/>
      <c r="BYK19" s="15"/>
      <c r="BYL19" s="15"/>
      <c r="BYM19" s="15"/>
      <c r="BYN19" s="15"/>
      <c r="BYO19" s="15"/>
      <c r="BYP19" s="15"/>
      <c r="BYQ19" s="15"/>
      <c r="BYR19" s="15"/>
      <c r="BYS19" s="15"/>
      <c r="BYT19" s="15"/>
      <c r="BYU19" s="15"/>
      <c r="BYV19" s="15"/>
      <c r="BYW19" s="15"/>
      <c r="BYX19" s="15"/>
      <c r="BYY19" s="15"/>
      <c r="BYZ19" s="15"/>
      <c r="BZA19" s="15"/>
      <c r="BZB19" s="15"/>
      <c r="BZC19" s="15"/>
      <c r="BZD19" s="15"/>
      <c r="BZE19" s="15"/>
      <c r="BZF19" s="15"/>
      <c r="BZG19" s="15"/>
      <c r="BZH19" s="15"/>
      <c r="BZI19" s="15"/>
      <c r="BZJ19" s="15"/>
      <c r="BZK19" s="15"/>
      <c r="BZL19" s="15"/>
      <c r="BZM19" s="15"/>
      <c r="BZN19" s="15"/>
      <c r="BZO19" s="15"/>
      <c r="BZP19" s="15"/>
      <c r="BZQ19" s="15"/>
      <c r="BZR19" s="15"/>
      <c r="BZS19" s="15"/>
      <c r="BZT19" s="15"/>
      <c r="BZU19" s="15"/>
      <c r="BZV19" s="15"/>
      <c r="BZW19" s="15"/>
      <c r="BZX19" s="15"/>
      <c r="BZY19" s="15"/>
      <c r="BZZ19" s="15"/>
      <c r="CAA19" s="15"/>
      <c r="CAB19" s="15"/>
      <c r="CAC19" s="15"/>
      <c r="CAD19" s="15"/>
      <c r="CAE19" s="15"/>
      <c r="CAF19" s="15"/>
      <c r="CAG19" s="15"/>
      <c r="CAH19" s="15"/>
      <c r="CAI19" s="15"/>
      <c r="CAJ19" s="15"/>
      <c r="CAK19" s="15"/>
      <c r="CAL19" s="15"/>
      <c r="CAM19" s="15"/>
      <c r="CAN19" s="15"/>
      <c r="CAO19" s="15"/>
      <c r="CAP19" s="15"/>
      <c r="CAQ19" s="15"/>
      <c r="CAR19" s="15"/>
      <c r="CAS19" s="15"/>
      <c r="CAT19" s="15"/>
      <c r="CAU19" s="15"/>
      <c r="CAV19" s="15"/>
      <c r="CAW19" s="15"/>
      <c r="CAX19" s="15"/>
      <c r="CAY19" s="15"/>
      <c r="CAZ19" s="15"/>
      <c r="CBA19" s="15"/>
      <c r="CBB19" s="15"/>
      <c r="CBC19" s="15"/>
      <c r="CBD19" s="15"/>
      <c r="CBE19" s="15"/>
      <c r="CBF19" s="15"/>
      <c r="CBG19" s="15"/>
      <c r="CBH19" s="15"/>
      <c r="CBI19" s="15"/>
      <c r="CBJ19" s="15"/>
      <c r="CBK19" s="15"/>
      <c r="CBL19" s="15"/>
      <c r="CBM19" s="15"/>
      <c r="CBN19" s="15"/>
      <c r="CBO19" s="15"/>
      <c r="CBP19" s="15"/>
      <c r="CBQ19" s="15"/>
      <c r="CBR19" s="15"/>
      <c r="CBS19" s="15"/>
      <c r="CBT19" s="15"/>
      <c r="CBU19" s="15"/>
      <c r="CBV19" s="15"/>
      <c r="CBW19" s="15"/>
      <c r="CBX19" s="15"/>
      <c r="CBY19" s="15"/>
      <c r="CBZ19" s="15"/>
      <c r="CCA19" s="15"/>
      <c r="CCB19" s="15"/>
      <c r="CCC19" s="15"/>
      <c r="CCD19" s="15"/>
      <c r="CCE19" s="15"/>
      <c r="CCF19" s="15"/>
      <c r="CCG19" s="15"/>
      <c r="CCH19" s="15"/>
      <c r="CCI19" s="15"/>
      <c r="CCJ19" s="15"/>
      <c r="CCK19" s="15"/>
      <c r="CCL19" s="15"/>
      <c r="CCM19" s="15"/>
      <c r="CCN19" s="15"/>
      <c r="CCO19" s="15"/>
      <c r="CCP19" s="15"/>
      <c r="CCQ19" s="15"/>
      <c r="CCR19" s="15"/>
      <c r="CCS19" s="15"/>
      <c r="CCT19" s="15"/>
      <c r="CCU19" s="15"/>
      <c r="CCV19" s="15"/>
      <c r="CCW19" s="15"/>
      <c r="CCX19" s="15"/>
      <c r="CCY19" s="15"/>
      <c r="CCZ19" s="15"/>
      <c r="CDA19" s="15"/>
      <c r="CDB19" s="15"/>
      <c r="CDC19" s="15"/>
      <c r="CDD19" s="15"/>
      <c r="CDE19" s="15"/>
      <c r="CDF19" s="15"/>
      <c r="CDG19" s="15"/>
      <c r="CDH19" s="15"/>
      <c r="CDI19" s="15"/>
      <c r="CDJ19" s="15"/>
      <c r="CDK19" s="15"/>
      <c r="CDL19" s="15"/>
      <c r="CDM19" s="15"/>
      <c r="CDN19" s="15"/>
      <c r="CDO19" s="15"/>
      <c r="CDP19" s="15"/>
      <c r="CDQ19" s="15"/>
      <c r="CDR19" s="15"/>
      <c r="CDS19" s="15"/>
      <c r="CDT19" s="15"/>
      <c r="CDU19" s="15"/>
      <c r="CDV19" s="15"/>
      <c r="CDW19" s="15"/>
      <c r="CDX19" s="15"/>
      <c r="CDY19" s="15"/>
      <c r="CDZ19" s="15"/>
      <c r="CEA19" s="15"/>
      <c r="CEB19" s="15"/>
      <c r="CEC19" s="15"/>
      <c r="CED19" s="15"/>
      <c r="CEE19" s="15"/>
      <c r="CEF19" s="15"/>
      <c r="CEG19" s="15"/>
      <c r="CEH19" s="15"/>
      <c r="CEI19" s="15"/>
      <c r="CEJ19" s="15"/>
      <c r="CEK19" s="15"/>
      <c r="CEL19" s="15"/>
      <c r="CEM19" s="15"/>
      <c r="CEN19" s="15"/>
      <c r="CEO19" s="15"/>
      <c r="CEP19" s="15"/>
      <c r="CEQ19" s="15"/>
      <c r="CER19" s="15"/>
      <c r="CES19" s="15"/>
      <c r="CET19" s="15"/>
      <c r="CEU19" s="15"/>
      <c r="CEV19" s="15"/>
      <c r="CEW19" s="15"/>
      <c r="CEX19" s="15"/>
      <c r="CEY19" s="15"/>
      <c r="CEZ19" s="15"/>
      <c r="CFA19" s="15"/>
      <c r="CFB19" s="15"/>
      <c r="CFC19" s="15"/>
      <c r="CFD19" s="15"/>
      <c r="CFE19" s="15"/>
      <c r="CFF19" s="15"/>
      <c r="CFG19" s="15"/>
      <c r="CFH19" s="15"/>
      <c r="CFI19" s="15"/>
      <c r="CFJ19" s="15"/>
      <c r="CFK19" s="15"/>
      <c r="CFL19" s="15"/>
      <c r="CFM19" s="15"/>
      <c r="CFN19" s="15"/>
      <c r="CFO19" s="15"/>
      <c r="CFP19" s="15"/>
      <c r="CFQ19" s="15"/>
      <c r="CFR19" s="15"/>
      <c r="CFS19" s="15"/>
      <c r="CFT19" s="15"/>
      <c r="CFU19" s="15"/>
      <c r="CFV19" s="15"/>
      <c r="CFW19" s="15"/>
      <c r="CFX19" s="15"/>
      <c r="CFY19" s="15"/>
      <c r="CFZ19" s="15"/>
      <c r="CGA19" s="15"/>
      <c r="CGB19" s="15"/>
      <c r="CGC19" s="15"/>
      <c r="CGD19" s="15"/>
      <c r="CGE19" s="15"/>
      <c r="CGF19" s="15"/>
      <c r="CGG19" s="15"/>
      <c r="CGH19" s="15"/>
      <c r="CGI19" s="15"/>
      <c r="CGJ19" s="15"/>
      <c r="CGK19" s="15"/>
      <c r="CGL19" s="15"/>
      <c r="CGM19" s="15"/>
      <c r="CGN19" s="15"/>
      <c r="CGO19" s="15"/>
      <c r="CGP19" s="15"/>
      <c r="CGQ19" s="15"/>
      <c r="CGR19" s="15"/>
      <c r="CGS19" s="15"/>
      <c r="CGT19" s="15"/>
      <c r="CGU19" s="15"/>
      <c r="CGV19" s="15"/>
      <c r="CGW19" s="15"/>
      <c r="CGX19" s="15"/>
      <c r="CGY19" s="15"/>
      <c r="CGZ19" s="15"/>
      <c r="CHA19" s="15"/>
      <c r="CHB19" s="15"/>
      <c r="CHC19" s="15"/>
      <c r="CHD19" s="15"/>
      <c r="CHE19" s="15"/>
      <c r="CHF19" s="15"/>
      <c r="CHG19" s="15"/>
      <c r="CHH19" s="15"/>
      <c r="CHI19" s="15"/>
      <c r="CHJ19" s="15"/>
      <c r="CHK19" s="15"/>
      <c r="CHL19" s="15"/>
      <c r="CHM19" s="15"/>
      <c r="CHN19" s="15"/>
      <c r="CHO19" s="15"/>
      <c r="CHP19" s="15"/>
      <c r="CHQ19" s="15"/>
      <c r="CHR19" s="15"/>
      <c r="CHS19" s="15"/>
      <c r="CHT19" s="15"/>
      <c r="CHU19" s="15"/>
      <c r="CHV19" s="15"/>
      <c r="CHW19" s="15"/>
      <c r="CHX19" s="15"/>
      <c r="CHY19" s="15"/>
      <c r="CHZ19" s="15"/>
      <c r="CIA19" s="15"/>
      <c r="CIB19" s="15"/>
      <c r="CIC19" s="15"/>
      <c r="CID19" s="15"/>
      <c r="CIE19" s="15"/>
      <c r="CIF19" s="15"/>
      <c r="CIG19" s="15"/>
      <c r="CIH19" s="15"/>
      <c r="CII19" s="15"/>
      <c r="CIJ19" s="15"/>
      <c r="CIK19" s="15"/>
      <c r="CIL19" s="15"/>
      <c r="CIM19" s="15"/>
      <c r="CIN19" s="15"/>
      <c r="CIO19" s="15"/>
      <c r="CIP19" s="15"/>
      <c r="CIQ19" s="15"/>
      <c r="CIR19" s="15"/>
      <c r="CIS19" s="15"/>
      <c r="CIT19" s="15"/>
      <c r="CIU19" s="15"/>
      <c r="CIV19" s="15"/>
      <c r="CIW19" s="15"/>
      <c r="CIX19" s="15"/>
      <c r="CIY19" s="15"/>
      <c r="CIZ19" s="15"/>
      <c r="CJA19" s="15"/>
      <c r="CJB19" s="15"/>
      <c r="CJC19" s="15"/>
      <c r="CJD19" s="15"/>
      <c r="CJE19" s="15"/>
      <c r="CJF19" s="15"/>
      <c r="CJG19" s="15"/>
      <c r="CJH19" s="15"/>
      <c r="CJI19" s="15"/>
      <c r="CJJ19" s="15"/>
      <c r="CJK19" s="15"/>
      <c r="CJL19" s="15"/>
      <c r="CJM19" s="15"/>
      <c r="CJN19" s="15"/>
      <c r="CJO19" s="15"/>
      <c r="CJP19" s="15"/>
      <c r="CJQ19" s="15"/>
      <c r="CJR19" s="15"/>
      <c r="CJS19" s="15"/>
      <c r="CJT19" s="15"/>
      <c r="CJU19" s="15"/>
      <c r="CJV19" s="15"/>
      <c r="CJW19" s="15"/>
      <c r="CJX19" s="15"/>
      <c r="CJY19" s="15"/>
      <c r="CJZ19" s="15"/>
      <c r="CKA19" s="15"/>
      <c r="CKB19" s="15"/>
      <c r="CKC19" s="15"/>
      <c r="CKD19" s="15"/>
      <c r="CKE19" s="15"/>
      <c r="CKF19" s="15"/>
      <c r="CKG19" s="15"/>
      <c r="CKH19" s="15"/>
      <c r="CKI19" s="15"/>
      <c r="CKJ19" s="15"/>
      <c r="CKK19" s="15"/>
      <c r="CKL19" s="15"/>
      <c r="CKM19" s="15"/>
      <c r="CKN19" s="15"/>
      <c r="CKO19" s="15"/>
      <c r="CKP19" s="15"/>
      <c r="CKQ19" s="15"/>
      <c r="CKR19" s="15"/>
      <c r="CKS19" s="15"/>
      <c r="CKT19" s="15"/>
      <c r="CKU19" s="15"/>
      <c r="CKV19" s="15"/>
      <c r="CKW19" s="15"/>
      <c r="CKX19" s="15"/>
      <c r="CKY19" s="15"/>
      <c r="CKZ19" s="15"/>
      <c r="CLA19" s="15"/>
      <c r="CLB19" s="15"/>
      <c r="CLC19" s="15"/>
      <c r="CLD19" s="15"/>
      <c r="CLE19" s="15"/>
      <c r="CLF19" s="15"/>
      <c r="CLG19" s="15"/>
      <c r="CLH19" s="15"/>
      <c r="CLI19" s="15"/>
      <c r="CLJ19" s="15"/>
      <c r="CLK19" s="15"/>
      <c r="CLL19" s="15"/>
      <c r="CLM19" s="15"/>
      <c r="CLN19" s="15"/>
      <c r="CLO19" s="15"/>
      <c r="CLP19" s="15"/>
      <c r="CLQ19" s="15"/>
      <c r="CLR19" s="15"/>
      <c r="CLS19" s="15"/>
      <c r="CLT19" s="15"/>
      <c r="CLU19" s="15"/>
      <c r="CLV19" s="15"/>
      <c r="CLW19" s="15"/>
      <c r="CLX19" s="15"/>
      <c r="CLY19" s="15"/>
      <c r="CLZ19" s="15"/>
      <c r="CMA19" s="15"/>
      <c r="CMB19" s="15"/>
      <c r="CMC19" s="15"/>
      <c r="CMD19" s="15"/>
      <c r="CME19" s="15"/>
      <c r="CMF19" s="15"/>
      <c r="CMG19" s="15"/>
      <c r="CMH19" s="15"/>
      <c r="CMI19" s="15"/>
      <c r="CMJ19" s="15"/>
      <c r="CMK19" s="15"/>
      <c r="CML19" s="15"/>
      <c r="CMM19" s="15"/>
      <c r="CMN19" s="15"/>
      <c r="CMO19" s="15"/>
      <c r="CMP19" s="15"/>
      <c r="CMQ19" s="15"/>
      <c r="CMR19" s="15"/>
      <c r="CMS19" s="15"/>
      <c r="CMT19" s="15"/>
      <c r="CMU19" s="15"/>
      <c r="CMV19" s="15"/>
      <c r="CMW19" s="15"/>
      <c r="CMX19" s="15"/>
      <c r="CMY19" s="15"/>
      <c r="CMZ19" s="15"/>
      <c r="CNA19" s="15"/>
      <c r="CNB19" s="15"/>
      <c r="CNC19" s="15"/>
      <c r="CND19" s="15"/>
      <c r="CNE19" s="15"/>
      <c r="CNF19" s="15"/>
      <c r="CNG19" s="15"/>
      <c r="CNH19" s="15"/>
      <c r="CNI19" s="15"/>
      <c r="CNJ19" s="15"/>
      <c r="CNK19" s="15"/>
      <c r="CNL19" s="15"/>
      <c r="CNM19" s="15"/>
      <c r="CNN19" s="15"/>
      <c r="CNO19" s="15"/>
      <c r="CNP19" s="15"/>
      <c r="CNQ19" s="15"/>
      <c r="CNR19" s="15"/>
      <c r="CNS19" s="15"/>
      <c r="CNT19" s="15"/>
      <c r="CNU19" s="15"/>
      <c r="CNV19" s="15"/>
      <c r="CNW19" s="15"/>
      <c r="CNX19" s="15"/>
      <c r="CNY19" s="15"/>
      <c r="CNZ19" s="15"/>
      <c r="COA19" s="15"/>
      <c r="COB19" s="15"/>
      <c r="COC19" s="15"/>
      <c r="COD19" s="15"/>
      <c r="COE19" s="15"/>
      <c r="COF19" s="15"/>
      <c r="COG19" s="15"/>
      <c r="COH19" s="15"/>
      <c r="COI19" s="15"/>
      <c r="COJ19" s="15"/>
      <c r="COK19" s="15"/>
      <c r="COL19" s="15"/>
      <c r="COM19" s="15"/>
      <c r="CON19" s="15"/>
      <c r="COO19" s="15"/>
      <c r="COP19" s="15"/>
      <c r="COQ19" s="15"/>
      <c r="COR19" s="15"/>
      <c r="COS19" s="15"/>
      <c r="COT19" s="15"/>
      <c r="COU19" s="15"/>
      <c r="COV19" s="15"/>
      <c r="COW19" s="15"/>
      <c r="COX19" s="15"/>
      <c r="COY19" s="15"/>
      <c r="COZ19" s="15"/>
      <c r="CPA19" s="15"/>
      <c r="CPB19" s="15"/>
      <c r="CPC19" s="15"/>
      <c r="CPD19" s="15"/>
      <c r="CPE19" s="15"/>
      <c r="CPF19" s="15"/>
      <c r="CPG19" s="15"/>
      <c r="CPH19" s="15"/>
      <c r="CPI19" s="15"/>
      <c r="CPJ19" s="15"/>
      <c r="CPK19" s="15"/>
      <c r="CPL19" s="15"/>
      <c r="CPM19" s="15"/>
      <c r="CPN19" s="15"/>
      <c r="CPO19" s="15"/>
      <c r="CPP19" s="15"/>
      <c r="CPQ19" s="15"/>
      <c r="CPR19" s="15"/>
      <c r="CPS19" s="15"/>
      <c r="CPT19" s="15"/>
      <c r="CPU19" s="15"/>
      <c r="CPV19" s="15"/>
      <c r="CPW19" s="15"/>
      <c r="CPX19" s="15"/>
      <c r="CPY19" s="15"/>
      <c r="CPZ19" s="15"/>
      <c r="CQA19" s="15"/>
      <c r="CQB19" s="15"/>
      <c r="CQC19" s="15"/>
      <c r="CQD19" s="15"/>
      <c r="CQE19" s="15"/>
      <c r="CQF19" s="15"/>
      <c r="CQG19" s="15"/>
      <c r="CQH19" s="15"/>
      <c r="CQI19" s="15"/>
      <c r="CQJ19" s="15"/>
      <c r="CQK19" s="15"/>
      <c r="CQL19" s="15"/>
      <c r="CQM19" s="15"/>
      <c r="CQN19" s="15"/>
      <c r="CQO19" s="15"/>
      <c r="CQP19" s="15"/>
      <c r="CQQ19" s="15"/>
      <c r="CQR19" s="15"/>
      <c r="CQS19" s="15"/>
      <c r="CQT19" s="15"/>
      <c r="CQU19" s="15"/>
      <c r="CQV19" s="15"/>
      <c r="CQW19" s="15"/>
      <c r="CQX19" s="15"/>
      <c r="CQY19" s="15"/>
      <c r="CQZ19" s="15"/>
      <c r="CRA19" s="15"/>
      <c r="CRB19" s="15"/>
      <c r="CRC19" s="15"/>
      <c r="CRD19" s="15"/>
      <c r="CRE19" s="15"/>
      <c r="CRF19" s="15"/>
      <c r="CRG19" s="15"/>
      <c r="CRH19" s="15"/>
      <c r="CRI19" s="15"/>
      <c r="CRJ19" s="15"/>
      <c r="CRK19" s="15"/>
      <c r="CRL19" s="15"/>
      <c r="CRM19" s="15"/>
      <c r="CRN19" s="15"/>
      <c r="CRO19" s="15"/>
      <c r="CRP19" s="15"/>
      <c r="CRQ19" s="15"/>
      <c r="CRR19" s="15"/>
      <c r="CRS19" s="15"/>
      <c r="CRT19" s="15"/>
      <c r="CRU19" s="15"/>
      <c r="CRV19" s="15"/>
      <c r="CRW19" s="15"/>
      <c r="CRX19" s="15"/>
      <c r="CRY19" s="15"/>
      <c r="CRZ19" s="15"/>
      <c r="CSA19" s="15"/>
      <c r="CSB19" s="15"/>
      <c r="CSC19" s="15"/>
      <c r="CSD19" s="15"/>
      <c r="CSE19" s="15"/>
      <c r="CSF19" s="15"/>
      <c r="CSG19" s="15"/>
      <c r="CSH19" s="15"/>
      <c r="CSI19" s="15"/>
      <c r="CSJ19" s="15"/>
      <c r="CSK19" s="15"/>
      <c r="CSL19" s="15"/>
      <c r="CSM19" s="15"/>
      <c r="CSN19" s="15"/>
      <c r="CSO19" s="15"/>
      <c r="CSP19" s="15"/>
      <c r="CSQ19" s="15"/>
      <c r="CSR19" s="15"/>
      <c r="CSS19" s="15"/>
      <c r="CST19" s="15"/>
      <c r="CSU19" s="15"/>
      <c r="CSV19" s="15"/>
      <c r="CSW19" s="15"/>
      <c r="CSX19" s="15"/>
      <c r="CSY19" s="15"/>
      <c r="CSZ19" s="15"/>
      <c r="CTA19" s="15"/>
      <c r="CTB19" s="15"/>
      <c r="CTC19" s="15"/>
      <c r="CTD19" s="15"/>
      <c r="CTE19" s="15"/>
      <c r="CTF19" s="15"/>
      <c r="CTG19" s="15"/>
      <c r="CTH19" s="15"/>
      <c r="CTI19" s="15"/>
      <c r="CTJ19" s="15"/>
      <c r="CTK19" s="15"/>
      <c r="CTL19" s="15"/>
      <c r="CTM19" s="15"/>
      <c r="CTN19" s="15"/>
      <c r="CTO19" s="15"/>
      <c r="CTP19" s="15"/>
      <c r="CTQ19" s="15"/>
      <c r="CTR19" s="15"/>
      <c r="CTS19" s="15"/>
      <c r="CTT19" s="15"/>
      <c r="CTU19" s="15"/>
      <c r="CTV19" s="15"/>
      <c r="CTW19" s="15"/>
      <c r="CTX19" s="15"/>
      <c r="CTY19" s="15"/>
      <c r="CTZ19" s="15"/>
      <c r="CUA19" s="15"/>
      <c r="CUB19" s="15"/>
      <c r="CUC19" s="15"/>
      <c r="CUD19" s="15"/>
      <c r="CUE19" s="15"/>
      <c r="CUF19" s="15"/>
      <c r="CUG19" s="15"/>
      <c r="CUH19" s="15"/>
      <c r="CUI19" s="15"/>
      <c r="CUJ19" s="15"/>
      <c r="CUK19" s="15"/>
      <c r="CUL19" s="15"/>
      <c r="CUM19" s="15"/>
      <c r="CUN19" s="15"/>
      <c r="CUO19" s="15"/>
      <c r="CUP19" s="15"/>
      <c r="CUQ19" s="15"/>
      <c r="CUR19" s="15"/>
      <c r="CUS19" s="15"/>
      <c r="CUT19" s="15"/>
      <c r="CUU19" s="15"/>
      <c r="CUV19" s="15"/>
      <c r="CUW19" s="15"/>
      <c r="CUX19" s="15"/>
      <c r="CUY19" s="15"/>
      <c r="CUZ19" s="15"/>
      <c r="CVA19" s="15"/>
      <c r="CVB19" s="15"/>
      <c r="CVC19" s="15"/>
      <c r="CVD19" s="15"/>
      <c r="CVE19" s="15"/>
      <c r="CVF19" s="15"/>
      <c r="CVG19" s="15"/>
      <c r="CVH19" s="15"/>
      <c r="CVI19" s="15"/>
      <c r="CVJ19" s="15"/>
      <c r="CVK19" s="15"/>
      <c r="CVL19" s="15"/>
      <c r="CVM19" s="15"/>
      <c r="CVN19" s="15"/>
      <c r="CVO19" s="15"/>
      <c r="CVP19" s="15"/>
      <c r="CVQ19" s="15"/>
      <c r="CVR19" s="15"/>
      <c r="CVS19" s="15"/>
      <c r="CVT19" s="15"/>
      <c r="CVU19" s="15"/>
      <c r="CVV19" s="15"/>
      <c r="CVW19" s="15"/>
      <c r="CVX19" s="15"/>
      <c r="CVY19" s="15"/>
      <c r="CVZ19" s="15"/>
      <c r="CWA19" s="15"/>
      <c r="CWB19" s="15"/>
      <c r="CWC19" s="15"/>
      <c r="CWD19" s="15"/>
      <c r="CWE19" s="15"/>
      <c r="CWF19" s="15"/>
      <c r="CWG19" s="15"/>
      <c r="CWH19" s="15"/>
      <c r="CWI19" s="15"/>
      <c r="CWJ19" s="15"/>
      <c r="CWK19" s="15"/>
      <c r="CWL19" s="15"/>
      <c r="CWM19" s="15"/>
      <c r="CWN19" s="15"/>
      <c r="CWO19" s="15"/>
      <c r="CWP19" s="15"/>
      <c r="CWQ19" s="15"/>
      <c r="CWR19" s="15"/>
      <c r="CWS19" s="15"/>
      <c r="CWT19" s="15"/>
      <c r="CWU19" s="15"/>
      <c r="CWV19" s="15"/>
      <c r="CWW19" s="15"/>
      <c r="CWX19" s="15"/>
      <c r="CWY19" s="15"/>
      <c r="CWZ19" s="15"/>
      <c r="CXA19" s="15"/>
      <c r="CXB19" s="15"/>
      <c r="CXC19" s="15"/>
      <c r="CXD19" s="15"/>
      <c r="CXE19" s="15"/>
      <c r="CXF19" s="15"/>
      <c r="CXG19" s="15"/>
      <c r="CXH19" s="15"/>
      <c r="CXI19" s="15"/>
      <c r="CXJ19" s="15"/>
      <c r="CXK19" s="15"/>
      <c r="CXL19" s="15"/>
      <c r="CXM19" s="15"/>
      <c r="CXN19" s="15"/>
      <c r="CXO19" s="15"/>
      <c r="CXP19" s="15"/>
      <c r="CXQ19" s="15"/>
      <c r="CXR19" s="15"/>
      <c r="CXS19" s="15"/>
      <c r="CXT19" s="15"/>
      <c r="CXU19" s="15"/>
      <c r="CXV19" s="15"/>
      <c r="CXW19" s="15"/>
      <c r="CXX19" s="15"/>
      <c r="CXY19" s="15"/>
      <c r="CXZ19" s="15"/>
      <c r="CYA19" s="15"/>
      <c r="CYB19" s="15"/>
      <c r="CYC19" s="15"/>
      <c r="CYD19" s="15"/>
      <c r="CYE19" s="15"/>
      <c r="CYF19" s="15"/>
      <c r="CYG19" s="15"/>
      <c r="CYH19" s="15"/>
      <c r="CYI19" s="15"/>
      <c r="CYJ19" s="15"/>
      <c r="CYK19" s="15"/>
      <c r="CYL19" s="15"/>
      <c r="CYM19" s="15"/>
      <c r="CYN19" s="15"/>
      <c r="CYO19" s="15"/>
      <c r="CYP19" s="15"/>
      <c r="CYQ19" s="15"/>
      <c r="CYR19" s="15"/>
      <c r="CYS19" s="15"/>
      <c r="CYT19" s="15"/>
      <c r="CYU19" s="15"/>
      <c r="CYV19" s="15"/>
      <c r="CYW19" s="15"/>
      <c r="CYX19" s="15"/>
      <c r="CYY19" s="15"/>
      <c r="CYZ19" s="15"/>
      <c r="CZA19" s="15"/>
      <c r="CZB19" s="15"/>
      <c r="CZC19" s="15"/>
      <c r="CZD19" s="15"/>
      <c r="CZE19" s="15"/>
      <c r="CZF19" s="15"/>
      <c r="CZG19" s="15"/>
      <c r="CZH19" s="15"/>
      <c r="CZI19" s="15"/>
      <c r="CZJ19" s="15"/>
      <c r="CZK19" s="15"/>
      <c r="CZL19" s="15"/>
      <c r="CZM19" s="15"/>
      <c r="CZN19" s="15"/>
      <c r="CZO19" s="15"/>
      <c r="CZP19" s="15"/>
      <c r="CZQ19" s="15"/>
      <c r="CZR19" s="15"/>
      <c r="CZS19" s="15"/>
      <c r="CZT19" s="15"/>
      <c r="CZU19" s="15"/>
      <c r="CZV19" s="15"/>
      <c r="CZW19" s="15"/>
      <c r="CZX19" s="15"/>
      <c r="CZY19" s="15"/>
      <c r="CZZ19" s="15"/>
      <c r="DAA19" s="15"/>
      <c r="DAB19" s="15"/>
      <c r="DAC19" s="15"/>
      <c r="DAD19" s="15"/>
      <c r="DAE19" s="15"/>
      <c r="DAF19" s="15"/>
      <c r="DAG19" s="15"/>
      <c r="DAH19" s="15"/>
      <c r="DAI19" s="15"/>
      <c r="DAJ19" s="15"/>
      <c r="DAK19" s="15"/>
      <c r="DAL19" s="15"/>
      <c r="DAM19" s="15"/>
      <c r="DAN19" s="15"/>
      <c r="DAO19" s="15"/>
      <c r="DAP19" s="15"/>
      <c r="DAQ19" s="15"/>
      <c r="DAR19" s="15"/>
      <c r="DAS19" s="15"/>
      <c r="DAT19" s="15"/>
      <c r="DAU19" s="15"/>
      <c r="DAV19" s="15"/>
      <c r="DAW19" s="15"/>
      <c r="DAX19" s="15"/>
      <c r="DAY19" s="15"/>
      <c r="DAZ19" s="15"/>
      <c r="DBA19" s="15"/>
      <c r="DBB19" s="15"/>
      <c r="DBC19" s="15"/>
      <c r="DBD19" s="15"/>
      <c r="DBE19" s="15"/>
      <c r="DBF19" s="15"/>
      <c r="DBG19" s="15"/>
      <c r="DBH19" s="15"/>
      <c r="DBI19" s="15"/>
      <c r="DBJ19" s="15"/>
      <c r="DBK19" s="15"/>
      <c r="DBL19" s="15"/>
      <c r="DBM19" s="15"/>
      <c r="DBN19" s="15"/>
      <c r="DBO19" s="15"/>
      <c r="DBP19" s="15"/>
      <c r="DBQ19" s="15"/>
      <c r="DBR19" s="15"/>
      <c r="DBS19" s="15"/>
      <c r="DBT19" s="15"/>
      <c r="DBU19" s="15"/>
      <c r="DBV19" s="15"/>
      <c r="DBW19" s="15"/>
      <c r="DBX19" s="15"/>
      <c r="DBY19" s="15"/>
      <c r="DBZ19" s="15"/>
      <c r="DCA19" s="15"/>
      <c r="DCB19" s="15"/>
      <c r="DCC19" s="15"/>
      <c r="DCD19" s="15"/>
      <c r="DCE19" s="15"/>
      <c r="DCF19" s="15"/>
      <c r="DCG19" s="15"/>
      <c r="DCH19" s="15"/>
      <c r="DCI19" s="15"/>
      <c r="DCJ19" s="15"/>
      <c r="DCK19" s="15"/>
      <c r="DCL19" s="15"/>
      <c r="DCM19" s="15"/>
      <c r="DCN19" s="15"/>
      <c r="DCO19" s="15"/>
      <c r="DCP19" s="15"/>
      <c r="DCQ19" s="15"/>
      <c r="DCR19" s="15"/>
      <c r="DCS19" s="15"/>
      <c r="DCT19" s="15"/>
      <c r="DCU19" s="15"/>
      <c r="DCV19" s="15"/>
      <c r="DCW19" s="15"/>
      <c r="DCX19" s="15"/>
      <c r="DCY19" s="15"/>
      <c r="DCZ19" s="15"/>
      <c r="DDA19" s="15"/>
      <c r="DDB19" s="15"/>
      <c r="DDC19" s="15"/>
      <c r="DDD19" s="15"/>
      <c r="DDE19" s="15"/>
      <c r="DDF19" s="15"/>
      <c r="DDG19" s="15"/>
      <c r="DDH19" s="15"/>
      <c r="DDI19" s="15"/>
      <c r="DDJ19" s="15"/>
      <c r="DDK19" s="15"/>
      <c r="DDL19" s="15"/>
      <c r="DDM19" s="15"/>
      <c r="DDN19" s="15"/>
      <c r="DDO19" s="15"/>
      <c r="DDP19" s="15"/>
      <c r="DDQ19" s="15"/>
      <c r="DDR19" s="15"/>
      <c r="DDS19" s="15"/>
      <c r="DDT19" s="15"/>
      <c r="DDU19" s="15"/>
      <c r="DDV19" s="15"/>
      <c r="DDW19" s="15"/>
      <c r="DDX19" s="15"/>
      <c r="DDY19" s="15"/>
      <c r="DDZ19" s="15"/>
      <c r="DEA19" s="15"/>
      <c r="DEB19" s="15"/>
      <c r="DEC19" s="15"/>
      <c r="DED19" s="15"/>
      <c r="DEE19" s="15"/>
      <c r="DEF19" s="15"/>
      <c r="DEG19" s="15"/>
      <c r="DEH19" s="15"/>
      <c r="DEI19" s="15"/>
      <c r="DEJ19" s="15"/>
      <c r="DEK19" s="15"/>
      <c r="DEL19" s="15"/>
      <c r="DEM19" s="15"/>
      <c r="DEN19" s="15"/>
      <c r="DEO19" s="15"/>
      <c r="DEP19" s="15"/>
      <c r="DEQ19" s="15"/>
      <c r="DER19" s="15"/>
      <c r="DES19" s="15"/>
      <c r="DET19" s="15"/>
      <c r="DEU19" s="15"/>
      <c r="DEV19" s="15"/>
      <c r="DEW19" s="15"/>
      <c r="DEX19" s="15"/>
      <c r="DEY19" s="15"/>
      <c r="DEZ19" s="15"/>
      <c r="DFA19" s="15"/>
      <c r="DFB19" s="15"/>
      <c r="DFC19" s="15"/>
      <c r="DFD19" s="15"/>
      <c r="DFE19" s="15"/>
      <c r="DFF19" s="15"/>
      <c r="DFG19" s="15"/>
      <c r="DFH19" s="15"/>
      <c r="DFI19" s="15"/>
      <c r="DFJ19" s="15"/>
      <c r="DFK19" s="15"/>
      <c r="DFL19" s="15"/>
      <c r="DFM19" s="15"/>
      <c r="DFN19" s="15"/>
      <c r="DFO19" s="15"/>
      <c r="DFP19" s="15"/>
      <c r="DFQ19" s="15"/>
      <c r="DFR19" s="15"/>
      <c r="DFS19" s="15"/>
      <c r="DFT19" s="15"/>
      <c r="DFU19" s="15"/>
      <c r="DFV19" s="15"/>
      <c r="DFW19" s="15"/>
      <c r="DFX19" s="15"/>
      <c r="DFY19" s="15"/>
      <c r="DFZ19" s="15"/>
      <c r="DGA19" s="15"/>
      <c r="DGB19" s="15"/>
      <c r="DGC19" s="15"/>
      <c r="DGD19" s="15"/>
      <c r="DGE19" s="15"/>
      <c r="DGF19" s="15"/>
      <c r="DGG19" s="15"/>
      <c r="DGH19" s="15"/>
      <c r="DGI19" s="15"/>
      <c r="DGJ19" s="15"/>
      <c r="DGK19" s="15"/>
      <c r="DGL19" s="15"/>
      <c r="DGM19" s="15"/>
      <c r="DGN19" s="15"/>
      <c r="DGO19" s="15"/>
      <c r="DGP19" s="15"/>
      <c r="DGQ19" s="15"/>
      <c r="DGR19" s="15"/>
      <c r="DGS19" s="15"/>
      <c r="DGT19" s="15"/>
      <c r="DGU19" s="15"/>
      <c r="DGV19" s="15"/>
      <c r="DGW19" s="15"/>
      <c r="DGX19" s="15"/>
      <c r="DGY19" s="15"/>
      <c r="DGZ19" s="15"/>
      <c r="DHA19" s="15"/>
      <c r="DHB19" s="15"/>
      <c r="DHC19" s="15"/>
      <c r="DHD19" s="15"/>
      <c r="DHE19" s="15"/>
      <c r="DHF19" s="15"/>
      <c r="DHG19" s="15"/>
      <c r="DHH19" s="15"/>
      <c r="DHI19" s="15"/>
      <c r="DHJ19" s="15"/>
      <c r="DHK19" s="15"/>
      <c r="DHL19" s="15"/>
      <c r="DHM19" s="15"/>
      <c r="DHN19" s="15"/>
      <c r="DHO19" s="15"/>
      <c r="DHP19" s="15"/>
      <c r="DHQ19" s="15"/>
      <c r="DHR19" s="15"/>
      <c r="DHS19" s="15"/>
      <c r="DHT19" s="15"/>
      <c r="DHU19" s="15"/>
      <c r="DHV19" s="15"/>
      <c r="DHW19" s="15"/>
      <c r="DHX19" s="15"/>
      <c r="DHY19" s="15"/>
      <c r="DHZ19" s="15"/>
      <c r="DIA19" s="15"/>
      <c r="DIB19" s="15"/>
      <c r="DIC19" s="15"/>
      <c r="DID19" s="15"/>
      <c r="DIE19" s="15"/>
      <c r="DIF19" s="15"/>
      <c r="DIG19" s="15"/>
      <c r="DIH19" s="15"/>
      <c r="DII19" s="15"/>
      <c r="DIJ19" s="15"/>
      <c r="DIK19" s="15"/>
      <c r="DIL19" s="15"/>
      <c r="DIM19" s="15"/>
      <c r="DIN19" s="15"/>
      <c r="DIO19" s="15"/>
      <c r="DIP19" s="15"/>
      <c r="DIQ19" s="15"/>
      <c r="DIR19" s="15"/>
      <c r="DIS19" s="15"/>
      <c r="DIT19" s="15"/>
      <c r="DIU19" s="15"/>
      <c r="DIV19" s="15"/>
      <c r="DIW19" s="15"/>
      <c r="DIX19" s="15"/>
      <c r="DIY19" s="15"/>
      <c r="DIZ19" s="15"/>
      <c r="DJA19" s="15"/>
      <c r="DJB19" s="15"/>
      <c r="DJC19" s="15"/>
      <c r="DJD19" s="15"/>
      <c r="DJE19" s="15"/>
      <c r="DJF19" s="15"/>
      <c r="DJG19" s="15"/>
      <c r="DJH19" s="15"/>
      <c r="DJI19" s="15"/>
      <c r="DJJ19" s="15"/>
      <c r="DJK19" s="15"/>
      <c r="DJL19" s="15"/>
      <c r="DJM19" s="15"/>
      <c r="DJN19" s="15"/>
      <c r="DJO19" s="15"/>
      <c r="DJP19" s="15"/>
      <c r="DJQ19" s="15"/>
      <c r="DJR19" s="15"/>
      <c r="DJS19" s="15"/>
      <c r="DJT19" s="15"/>
      <c r="DJU19" s="15"/>
      <c r="DJV19" s="15"/>
      <c r="DJW19" s="15"/>
      <c r="DJX19" s="15"/>
      <c r="DJY19" s="15"/>
      <c r="DJZ19" s="15"/>
      <c r="DKA19" s="15"/>
      <c r="DKB19" s="15"/>
      <c r="DKC19" s="15"/>
      <c r="DKD19" s="15"/>
      <c r="DKE19" s="15"/>
      <c r="DKF19" s="15"/>
      <c r="DKG19" s="15"/>
      <c r="DKH19" s="15"/>
      <c r="DKI19" s="15"/>
      <c r="DKJ19" s="15"/>
      <c r="DKK19" s="15"/>
      <c r="DKL19" s="15"/>
      <c r="DKM19" s="15"/>
      <c r="DKN19" s="15"/>
      <c r="DKO19" s="15"/>
      <c r="DKP19" s="15"/>
      <c r="DKQ19" s="15"/>
      <c r="DKR19" s="15"/>
      <c r="DKS19" s="15"/>
      <c r="DKT19" s="15"/>
      <c r="DKU19" s="15"/>
      <c r="DKV19" s="15"/>
      <c r="DKW19" s="15"/>
      <c r="DKX19" s="15"/>
      <c r="DKY19" s="15"/>
      <c r="DKZ19" s="15"/>
      <c r="DLA19" s="15"/>
      <c r="DLB19" s="15"/>
      <c r="DLC19" s="15"/>
      <c r="DLD19" s="15"/>
      <c r="DLE19" s="15"/>
      <c r="DLF19" s="15"/>
      <c r="DLG19" s="15"/>
      <c r="DLH19" s="15"/>
      <c r="DLI19" s="15"/>
      <c r="DLJ19" s="15"/>
      <c r="DLK19" s="15"/>
      <c r="DLL19" s="15"/>
      <c r="DLM19" s="15"/>
      <c r="DLN19" s="15"/>
      <c r="DLO19" s="15"/>
      <c r="DLP19" s="15"/>
      <c r="DLQ19" s="15"/>
      <c r="DLR19" s="15"/>
      <c r="DLS19" s="15"/>
      <c r="DLT19" s="15"/>
      <c r="DLU19" s="15"/>
      <c r="DLV19" s="15"/>
      <c r="DLW19" s="15"/>
      <c r="DLX19" s="15"/>
      <c r="DLY19" s="15"/>
      <c r="DLZ19" s="15"/>
      <c r="DMA19" s="15"/>
      <c r="DMB19" s="15"/>
      <c r="DMC19" s="15"/>
      <c r="DMD19" s="15"/>
      <c r="DME19" s="15"/>
      <c r="DMF19" s="15"/>
      <c r="DMG19" s="15"/>
      <c r="DMH19" s="15"/>
      <c r="DMI19" s="15"/>
      <c r="DMJ19" s="15"/>
      <c r="DMK19" s="15"/>
      <c r="DML19" s="15"/>
      <c r="DMM19" s="15"/>
      <c r="DMN19" s="15"/>
      <c r="DMO19" s="15"/>
      <c r="DMP19" s="15"/>
      <c r="DMQ19" s="15"/>
      <c r="DMR19" s="15"/>
      <c r="DMS19" s="15"/>
      <c r="DMT19" s="15"/>
      <c r="DMU19" s="15"/>
      <c r="DMV19" s="15"/>
      <c r="DMW19" s="15"/>
      <c r="DMX19" s="15"/>
      <c r="DMY19" s="15"/>
      <c r="DMZ19" s="15"/>
      <c r="DNA19" s="15"/>
      <c r="DNB19" s="15"/>
      <c r="DNC19" s="15"/>
      <c r="DND19" s="15"/>
      <c r="DNE19" s="15"/>
      <c r="DNF19" s="15"/>
      <c r="DNG19" s="15"/>
      <c r="DNH19" s="15"/>
      <c r="DNI19" s="15"/>
      <c r="DNJ19" s="15"/>
      <c r="DNK19" s="15"/>
      <c r="DNL19" s="15"/>
      <c r="DNM19" s="15"/>
      <c r="DNN19" s="15"/>
      <c r="DNO19" s="15"/>
      <c r="DNP19" s="15"/>
      <c r="DNQ19" s="15"/>
      <c r="DNR19" s="15"/>
      <c r="DNS19" s="15"/>
      <c r="DNT19" s="15"/>
      <c r="DNU19" s="15"/>
      <c r="DNV19" s="15"/>
      <c r="DNW19" s="15"/>
      <c r="DNX19" s="15"/>
      <c r="DNY19" s="15"/>
      <c r="DNZ19" s="15"/>
      <c r="DOA19" s="15"/>
      <c r="DOB19" s="15"/>
      <c r="DOC19" s="15"/>
      <c r="DOD19" s="15"/>
      <c r="DOE19" s="15"/>
      <c r="DOF19" s="15"/>
      <c r="DOG19" s="15"/>
      <c r="DOH19" s="15"/>
      <c r="DOI19" s="15"/>
      <c r="DOJ19" s="15"/>
      <c r="DOK19" s="15"/>
      <c r="DOL19" s="15"/>
      <c r="DOM19" s="15"/>
      <c r="DON19" s="15"/>
      <c r="DOO19" s="15"/>
      <c r="DOP19" s="15"/>
      <c r="DOQ19" s="15"/>
      <c r="DOR19" s="15"/>
      <c r="DOS19" s="15"/>
      <c r="DOT19" s="15"/>
      <c r="DOU19" s="15"/>
      <c r="DOV19" s="15"/>
      <c r="DOW19" s="15"/>
      <c r="DOX19" s="15"/>
      <c r="DOY19" s="15"/>
      <c r="DOZ19" s="15"/>
      <c r="DPA19" s="15"/>
      <c r="DPB19" s="15"/>
      <c r="DPC19" s="15"/>
      <c r="DPD19" s="15"/>
      <c r="DPE19" s="15"/>
      <c r="DPF19" s="15"/>
      <c r="DPG19" s="15"/>
      <c r="DPH19" s="15"/>
      <c r="DPI19" s="15"/>
      <c r="DPJ19" s="15"/>
      <c r="DPK19" s="15"/>
      <c r="DPL19" s="15"/>
      <c r="DPM19" s="15"/>
      <c r="DPN19" s="15"/>
      <c r="DPO19" s="15"/>
      <c r="DPP19" s="15"/>
      <c r="DPQ19" s="15"/>
      <c r="DPR19" s="15"/>
      <c r="DPS19" s="15"/>
      <c r="DPT19" s="15"/>
      <c r="DPU19" s="15"/>
      <c r="DPV19" s="15"/>
      <c r="DPW19" s="15"/>
      <c r="DPX19" s="15"/>
      <c r="DPY19" s="15"/>
      <c r="DPZ19" s="15"/>
      <c r="DQA19" s="15"/>
      <c r="DQB19" s="15"/>
      <c r="DQC19" s="15"/>
      <c r="DQD19" s="15"/>
      <c r="DQE19" s="15"/>
      <c r="DQF19" s="15"/>
      <c r="DQG19" s="15"/>
      <c r="DQH19" s="15"/>
      <c r="DQI19" s="15"/>
      <c r="DQJ19" s="15"/>
      <c r="DQK19" s="15"/>
      <c r="DQL19" s="15"/>
      <c r="DQM19" s="15"/>
      <c r="DQN19" s="15"/>
      <c r="DQO19" s="15"/>
      <c r="DQP19" s="15"/>
      <c r="DQQ19" s="15"/>
      <c r="DQR19" s="15"/>
      <c r="DQS19" s="15"/>
      <c r="DQT19" s="15"/>
      <c r="DQU19" s="15"/>
      <c r="DQV19" s="15"/>
      <c r="DQW19" s="15"/>
      <c r="DQX19" s="15"/>
      <c r="DQY19" s="15"/>
      <c r="DQZ19" s="15"/>
      <c r="DRA19" s="15"/>
      <c r="DRB19" s="15"/>
      <c r="DRC19" s="15"/>
      <c r="DRD19" s="15"/>
      <c r="DRE19" s="15"/>
      <c r="DRF19" s="15"/>
      <c r="DRG19" s="15"/>
      <c r="DRH19" s="15"/>
      <c r="DRI19" s="15"/>
      <c r="DRJ19" s="15"/>
      <c r="DRK19" s="15"/>
      <c r="DRL19" s="15"/>
      <c r="DRM19" s="15"/>
      <c r="DRN19" s="15"/>
      <c r="DRO19" s="15"/>
      <c r="DRP19" s="15"/>
      <c r="DRQ19" s="15"/>
      <c r="DRR19" s="15"/>
      <c r="DRS19" s="15"/>
      <c r="DRT19" s="15"/>
      <c r="DRU19" s="15"/>
      <c r="DRV19" s="15"/>
      <c r="DRW19" s="15"/>
      <c r="DRX19" s="15"/>
      <c r="DRY19" s="15"/>
      <c r="DRZ19" s="15"/>
      <c r="DSA19" s="15"/>
      <c r="DSB19" s="15"/>
      <c r="DSC19" s="15"/>
      <c r="DSD19" s="15"/>
      <c r="DSE19" s="15"/>
      <c r="DSF19" s="15"/>
      <c r="DSG19" s="15"/>
      <c r="DSH19" s="15"/>
      <c r="DSI19" s="15"/>
      <c r="DSJ19" s="15"/>
      <c r="DSK19" s="15"/>
      <c r="DSL19" s="15"/>
      <c r="DSM19" s="15"/>
      <c r="DSN19" s="15"/>
      <c r="DSO19" s="15"/>
      <c r="DSP19" s="15"/>
      <c r="DSQ19" s="15"/>
      <c r="DSR19" s="15"/>
      <c r="DSS19" s="15"/>
      <c r="DST19" s="15"/>
      <c r="DSU19" s="15"/>
      <c r="DSV19" s="15"/>
      <c r="DSW19" s="15"/>
      <c r="DSX19" s="15"/>
      <c r="DSY19" s="15"/>
      <c r="DSZ19" s="15"/>
      <c r="DTA19" s="15"/>
      <c r="DTB19" s="15"/>
      <c r="DTC19" s="15"/>
      <c r="DTD19" s="15"/>
      <c r="DTE19" s="15"/>
      <c r="DTF19" s="15"/>
      <c r="DTG19" s="15"/>
      <c r="DTH19" s="15"/>
      <c r="DTI19" s="15"/>
      <c r="DTJ19" s="15"/>
      <c r="DTK19" s="15"/>
      <c r="DTL19" s="15"/>
      <c r="DTM19" s="15"/>
      <c r="DTN19" s="15"/>
      <c r="DTO19" s="15"/>
      <c r="DTP19" s="15"/>
      <c r="DTQ19" s="15"/>
      <c r="DTR19" s="15"/>
      <c r="DTS19" s="15"/>
      <c r="DTT19" s="15"/>
      <c r="DTU19" s="15"/>
      <c r="DTV19" s="15"/>
      <c r="DTW19" s="15"/>
      <c r="DTX19" s="15"/>
      <c r="DTY19" s="15"/>
      <c r="DTZ19" s="15"/>
      <c r="DUA19" s="15"/>
      <c r="DUB19" s="15"/>
      <c r="DUC19" s="15"/>
      <c r="DUD19" s="15"/>
      <c r="DUE19" s="15"/>
      <c r="DUF19" s="15"/>
      <c r="DUG19" s="15"/>
      <c r="DUH19" s="15"/>
      <c r="DUI19" s="15"/>
      <c r="DUJ19" s="15"/>
      <c r="DUK19" s="15"/>
      <c r="DUL19" s="15"/>
      <c r="DUM19" s="15"/>
      <c r="DUN19" s="15"/>
      <c r="DUO19" s="15"/>
      <c r="DUP19" s="15"/>
      <c r="DUQ19" s="15"/>
      <c r="DUR19" s="15"/>
      <c r="DUS19" s="15"/>
      <c r="DUT19" s="15"/>
      <c r="DUU19" s="15"/>
      <c r="DUV19" s="15"/>
      <c r="DUW19" s="15"/>
      <c r="DUX19" s="15"/>
      <c r="DUY19" s="15"/>
      <c r="DUZ19" s="15"/>
      <c r="DVA19" s="15"/>
      <c r="DVB19" s="15"/>
      <c r="DVC19" s="15"/>
      <c r="DVD19" s="15"/>
      <c r="DVE19" s="15"/>
      <c r="DVF19" s="15"/>
      <c r="DVG19" s="15"/>
      <c r="DVH19" s="15"/>
      <c r="DVI19" s="15"/>
      <c r="DVJ19" s="15"/>
      <c r="DVK19" s="15"/>
      <c r="DVL19" s="15"/>
      <c r="DVM19" s="15"/>
      <c r="DVN19" s="15"/>
      <c r="DVO19" s="15"/>
      <c r="DVP19" s="15"/>
      <c r="DVQ19" s="15"/>
      <c r="DVR19" s="15"/>
      <c r="DVS19" s="15"/>
      <c r="DVT19" s="15"/>
      <c r="DVU19" s="15"/>
      <c r="DVV19" s="15"/>
      <c r="DVW19" s="15"/>
      <c r="DVX19" s="15"/>
      <c r="DVY19" s="15"/>
      <c r="DVZ19" s="15"/>
      <c r="DWA19" s="15"/>
      <c r="DWB19" s="15"/>
      <c r="DWC19" s="15"/>
      <c r="DWD19" s="15"/>
      <c r="DWE19" s="15"/>
      <c r="DWF19" s="15"/>
      <c r="DWG19" s="15"/>
      <c r="DWH19" s="15"/>
      <c r="DWI19" s="15"/>
      <c r="DWJ19" s="15"/>
      <c r="DWK19" s="15"/>
      <c r="DWL19" s="15"/>
      <c r="DWM19" s="15"/>
      <c r="DWN19" s="15"/>
      <c r="DWO19" s="15"/>
      <c r="DWP19" s="15"/>
      <c r="DWQ19" s="15"/>
      <c r="DWR19" s="15"/>
      <c r="DWS19" s="15"/>
      <c r="DWT19" s="15"/>
      <c r="DWU19" s="15"/>
      <c r="DWV19" s="15"/>
      <c r="DWW19" s="15"/>
      <c r="DWX19" s="15"/>
      <c r="DWY19" s="15"/>
      <c r="DWZ19" s="15"/>
      <c r="DXA19" s="15"/>
      <c r="DXB19" s="15"/>
      <c r="DXC19" s="15"/>
      <c r="DXD19" s="15"/>
      <c r="DXE19" s="15"/>
      <c r="DXF19" s="15"/>
      <c r="DXG19" s="15"/>
      <c r="DXH19" s="15"/>
      <c r="DXI19" s="15"/>
      <c r="DXJ19" s="15"/>
      <c r="DXK19" s="15"/>
      <c r="DXL19" s="15"/>
      <c r="DXM19" s="15"/>
      <c r="DXN19" s="15"/>
      <c r="DXO19" s="15"/>
      <c r="DXP19" s="15"/>
      <c r="DXQ19" s="15"/>
      <c r="DXR19" s="15"/>
      <c r="DXS19" s="15"/>
      <c r="DXT19" s="15"/>
      <c r="DXU19" s="15"/>
      <c r="DXV19" s="15"/>
      <c r="DXW19" s="15"/>
      <c r="DXX19" s="15"/>
      <c r="DXY19" s="15"/>
      <c r="DXZ19" s="15"/>
      <c r="DYA19" s="15"/>
      <c r="DYB19" s="15"/>
      <c r="DYC19" s="15"/>
      <c r="DYD19" s="15"/>
      <c r="DYE19" s="15"/>
      <c r="DYF19" s="15"/>
      <c r="DYG19" s="15"/>
      <c r="DYH19" s="15"/>
      <c r="DYI19" s="15"/>
      <c r="DYJ19" s="15"/>
      <c r="DYK19" s="15"/>
      <c r="DYL19" s="15"/>
      <c r="DYM19" s="15"/>
      <c r="DYN19" s="15"/>
      <c r="DYO19" s="15"/>
      <c r="DYP19" s="15"/>
      <c r="DYQ19" s="15"/>
      <c r="DYR19" s="15"/>
      <c r="DYS19" s="15"/>
      <c r="DYT19" s="15"/>
      <c r="DYU19" s="15"/>
      <c r="DYV19" s="15"/>
      <c r="DYW19" s="15"/>
      <c r="DYX19" s="15"/>
      <c r="DYY19" s="15"/>
      <c r="DYZ19" s="15"/>
      <c r="DZA19" s="15"/>
      <c r="DZB19" s="15"/>
      <c r="DZC19" s="15"/>
      <c r="DZD19" s="15"/>
      <c r="DZE19" s="15"/>
      <c r="DZF19" s="15"/>
      <c r="DZG19" s="15"/>
      <c r="DZH19" s="15"/>
      <c r="DZI19" s="15"/>
      <c r="DZJ19" s="15"/>
      <c r="DZK19" s="15"/>
      <c r="DZL19" s="15"/>
      <c r="DZM19" s="15"/>
      <c r="DZN19" s="15"/>
      <c r="DZO19" s="15"/>
      <c r="DZP19" s="15"/>
      <c r="DZQ19" s="15"/>
      <c r="DZR19" s="15"/>
      <c r="DZS19" s="15"/>
      <c r="DZT19" s="15"/>
      <c r="DZU19" s="15"/>
      <c r="DZV19" s="15"/>
      <c r="DZW19" s="15"/>
      <c r="DZX19" s="15"/>
      <c r="DZY19" s="15"/>
      <c r="DZZ19" s="15"/>
      <c r="EAA19" s="15"/>
      <c r="EAB19" s="15"/>
      <c r="EAC19" s="15"/>
      <c r="EAD19" s="15"/>
      <c r="EAE19" s="15"/>
      <c r="EAF19" s="15"/>
      <c r="EAG19" s="15"/>
      <c r="EAH19" s="15"/>
      <c r="EAI19" s="15"/>
      <c r="EAJ19" s="15"/>
      <c r="EAK19" s="15"/>
      <c r="EAL19" s="15"/>
      <c r="EAM19" s="15"/>
      <c r="EAN19" s="15"/>
      <c r="EAO19" s="15"/>
      <c r="EAP19" s="15"/>
      <c r="EAQ19" s="15"/>
      <c r="EAR19" s="15"/>
      <c r="EAS19" s="15"/>
      <c r="EAT19" s="15"/>
      <c r="EAU19" s="15"/>
      <c r="EAV19" s="15"/>
      <c r="EAW19" s="15"/>
      <c r="EAX19" s="15"/>
      <c r="EAY19" s="15"/>
      <c r="EAZ19" s="15"/>
      <c r="EBA19" s="15"/>
      <c r="EBB19" s="15"/>
      <c r="EBC19" s="15"/>
      <c r="EBD19" s="15"/>
      <c r="EBE19" s="15"/>
      <c r="EBF19" s="15"/>
      <c r="EBG19" s="15"/>
      <c r="EBH19" s="15"/>
      <c r="EBI19" s="15"/>
      <c r="EBJ19" s="15"/>
      <c r="EBK19" s="15"/>
      <c r="EBL19" s="15"/>
      <c r="EBM19" s="15"/>
      <c r="EBN19" s="15"/>
      <c r="EBO19" s="15"/>
      <c r="EBP19" s="15"/>
      <c r="EBQ19" s="15"/>
      <c r="EBR19" s="15"/>
      <c r="EBS19" s="15"/>
      <c r="EBT19" s="15"/>
      <c r="EBU19" s="15"/>
      <c r="EBV19" s="15"/>
      <c r="EBW19" s="15"/>
      <c r="EBX19" s="15"/>
      <c r="EBY19" s="15"/>
      <c r="EBZ19" s="15"/>
      <c r="ECA19" s="15"/>
      <c r="ECB19" s="15"/>
      <c r="ECC19" s="15"/>
      <c r="ECD19" s="15"/>
      <c r="ECE19" s="15"/>
      <c r="ECF19" s="15"/>
      <c r="ECG19" s="15"/>
      <c r="ECH19" s="15"/>
      <c r="ECI19" s="15"/>
      <c r="ECJ19" s="15"/>
      <c r="ECK19" s="15"/>
      <c r="ECL19" s="15"/>
      <c r="ECM19" s="15"/>
      <c r="ECN19" s="15"/>
      <c r="ECO19" s="15"/>
      <c r="ECP19" s="15"/>
      <c r="ECQ19" s="15"/>
      <c r="ECR19" s="15"/>
      <c r="ECS19" s="15"/>
      <c r="ECT19" s="15"/>
      <c r="ECU19" s="15"/>
      <c r="ECV19" s="15"/>
      <c r="ECW19" s="15"/>
      <c r="ECX19" s="15"/>
      <c r="ECY19" s="15"/>
      <c r="ECZ19" s="15"/>
      <c r="EDA19" s="15"/>
      <c r="EDB19" s="15"/>
      <c r="EDC19" s="15"/>
      <c r="EDD19" s="15"/>
      <c r="EDE19" s="15"/>
      <c r="EDF19" s="15"/>
      <c r="EDG19" s="15"/>
      <c r="EDH19" s="15"/>
      <c r="EDI19" s="15"/>
      <c r="EDJ19" s="15"/>
      <c r="EDK19" s="15"/>
      <c r="EDL19" s="15"/>
      <c r="EDM19" s="15"/>
      <c r="EDN19" s="15"/>
      <c r="EDO19" s="15"/>
      <c r="EDP19" s="15"/>
      <c r="EDQ19" s="15"/>
      <c r="EDR19" s="15"/>
      <c r="EDS19" s="15"/>
      <c r="EDT19" s="15"/>
      <c r="EDU19" s="15"/>
      <c r="EDV19" s="15"/>
      <c r="EDW19" s="15"/>
      <c r="EDX19" s="15"/>
      <c r="EDY19" s="15"/>
      <c r="EDZ19" s="15"/>
      <c r="EEA19" s="15"/>
      <c r="EEB19" s="15"/>
      <c r="EEC19" s="15"/>
      <c r="EED19" s="15"/>
      <c r="EEE19" s="15"/>
      <c r="EEF19" s="15"/>
      <c r="EEG19" s="15"/>
      <c r="EEH19" s="15"/>
      <c r="EEI19" s="15"/>
      <c r="EEJ19" s="15"/>
      <c r="EEK19" s="15"/>
      <c r="EEL19" s="15"/>
      <c r="EEM19" s="15"/>
      <c r="EEN19" s="15"/>
      <c r="EEO19" s="15"/>
      <c r="EEP19" s="15"/>
      <c r="EEQ19" s="15"/>
      <c r="EER19" s="15"/>
      <c r="EES19" s="15"/>
      <c r="EET19" s="15"/>
      <c r="EEU19" s="15"/>
      <c r="EEV19" s="15"/>
      <c r="EEW19" s="15"/>
      <c r="EEX19" s="15"/>
      <c r="EEY19" s="15"/>
      <c r="EEZ19" s="15"/>
      <c r="EFA19" s="15"/>
      <c r="EFB19" s="15"/>
      <c r="EFC19" s="15"/>
      <c r="EFD19" s="15"/>
      <c r="EFE19" s="15"/>
      <c r="EFF19" s="15"/>
      <c r="EFG19" s="15"/>
      <c r="EFH19" s="15"/>
      <c r="EFI19" s="15"/>
      <c r="EFJ19" s="15"/>
      <c r="EFK19" s="15"/>
      <c r="EFL19" s="15"/>
      <c r="EFM19" s="15"/>
      <c r="EFN19" s="15"/>
      <c r="EFO19" s="15"/>
      <c r="EFP19" s="15"/>
      <c r="EFQ19" s="15"/>
      <c r="EFR19" s="15"/>
      <c r="EFS19" s="15"/>
      <c r="EFT19" s="15"/>
      <c r="EFU19" s="15"/>
      <c r="EFV19" s="15"/>
      <c r="EFW19" s="15"/>
      <c r="EFX19" s="15"/>
      <c r="EFY19" s="15"/>
      <c r="EFZ19" s="15"/>
      <c r="EGA19" s="15"/>
      <c r="EGB19" s="15"/>
      <c r="EGC19" s="15"/>
      <c r="EGD19" s="15"/>
      <c r="EGE19" s="15"/>
      <c r="EGF19" s="15"/>
      <c r="EGG19" s="15"/>
      <c r="EGH19" s="15"/>
      <c r="EGI19" s="15"/>
      <c r="EGJ19" s="15"/>
      <c r="EGK19" s="15"/>
      <c r="EGL19" s="15"/>
      <c r="EGM19" s="15"/>
      <c r="EGN19" s="15"/>
      <c r="EGO19" s="15"/>
      <c r="EGP19" s="15"/>
      <c r="EGQ19" s="15"/>
      <c r="EGR19" s="15"/>
      <c r="EGS19" s="15"/>
      <c r="EGT19" s="15"/>
      <c r="EGU19" s="15"/>
      <c r="EGV19" s="15"/>
      <c r="EGW19" s="15"/>
      <c r="EGX19" s="15"/>
      <c r="EGY19" s="15"/>
      <c r="EGZ19" s="15"/>
      <c r="EHA19" s="15"/>
      <c r="EHB19" s="15"/>
      <c r="EHC19" s="15"/>
      <c r="EHD19" s="15"/>
      <c r="EHE19" s="15"/>
      <c r="EHF19" s="15"/>
      <c r="EHG19" s="15"/>
      <c r="EHH19" s="15"/>
      <c r="EHI19" s="15"/>
      <c r="EHJ19" s="15"/>
      <c r="EHK19" s="15"/>
      <c r="EHL19" s="15"/>
      <c r="EHM19" s="15"/>
      <c r="EHN19" s="15"/>
      <c r="EHO19" s="15"/>
      <c r="EHP19" s="15"/>
      <c r="EHQ19" s="15"/>
      <c r="EHR19" s="15"/>
      <c r="EHS19" s="15"/>
      <c r="EHT19" s="15"/>
      <c r="EHU19" s="15"/>
      <c r="EHV19" s="15"/>
      <c r="EHW19" s="15"/>
      <c r="EHX19" s="15"/>
      <c r="EHY19" s="15"/>
      <c r="EHZ19" s="15"/>
      <c r="EIA19" s="15"/>
      <c r="EIB19" s="15"/>
      <c r="EIC19" s="15"/>
      <c r="EID19" s="15"/>
      <c r="EIE19" s="15"/>
      <c r="EIF19" s="15"/>
      <c r="EIG19" s="15"/>
      <c r="EIH19" s="15"/>
      <c r="EII19" s="15"/>
      <c r="EIJ19" s="15"/>
      <c r="EIK19" s="15"/>
      <c r="EIL19" s="15"/>
      <c r="EIM19" s="15"/>
      <c r="EIN19" s="15"/>
      <c r="EIO19" s="15"/>
      <c r="EIP19" s="15"/>
      <c r="EIQ19" s="15"/>
      <c r="EIR19" s="15"/>
      <c r="EIS19" s="15"/>
      <c r="EIT19" s="15"/>
      <c r="EIU19" s="15"/>
      <c r="EIV19" s="15"/>
      <c r="EIW19" s="15"/>
      <c r="EIX19" s="15"/>
      <c r="EIY19" s="15"/>
      <c r="EIZ19" s="15"/>
      <c r="EJA19" s="15"/>
      <c r="EJB19" s="15"/>
      <c r="EJC19" s="15"/>
      <c r="EJD19" s="15"/>
      <c r="EJE19" s="15"/>
      <c r="EJF19" s="15"/>
      <c r="EJG19" s="15"/>
      <c r="EJH19" s="15"/>
      <c r="EJI19" s="15"/>
      <c r="EJJ19" s="15"/>
      <c r="EJK19" s="15"/>
      <c r="EJL19" s="15"/>
      <c r="EJM19" s="15"/>
      <c r="EJN19" s="15"/>
      <c r="EJO19" s="15"/>
      <c r="EJP19" s="15"/>
      <c r="EJQ19" s="15"/>
      <c r="EJR19" s="15"/>
      <c r="EJS19" s="15"/>
      <c r="EJT19" s="15"/>
      <c r="EJU19" s="15"/>
      <c r="EJV19" s="15"/>
      <c r="EJW19" s="15"/>
      <c r="EJX19" s="15"/>
      <c r="EJY19" s="15"/>
      <c r="EJZ19" s="15"/>
      <c r="EKA19" s="15"/>
      <c r="EKB19" s="15"/>
      <c r="EKC19" s="15"/>
      <c r="EKD19" s="15"/>
      <c r="EKE19" s="15"/>
      <c r="EKF19" s="15"/>
      <c r="EKG19" s="15"/>
      <c r="EKH19" s="15"/>
      <c r="EKI19" s="15"/>
      <c r="EKJ19" s="15"/>
      <c r="EKK19" s="15"/>
      <c r="EKL19" s="15"/>
      <c r="EKM19" s="15"/>
      <c r="EKN19" s="15"/>
      <c r="EKO19" s="15"/>
      <c r="EKP19" s="15"/>
      <c r="EKQ19" s="15"/>
      <c r="EKR19" s="15"/>
      <c r="EKS19" s="15"/>
      <c r="EKT19" s="15"/>
      <c r="EKU19" s="15"/>
      <c r="EKV19" s="15"/>
      <c r="EKW19" s="15"/>
      <c r="EKX19" s="15"/>
      <c r="EKY19" s="15"/>
      <c r="EKZ19" s="15"/>
      <c r="ELA19" s="15"/>
      <c r="ELB19" s="15"/>
      <c r="ELC19" s="15"/>
      <c r="ELD19" s="15"/>
      <c r="ELE19" s="15"/>
      <c r="ELF19" s="15"/>
      <c r="ELG19" s="15"/>
      <c r="ELH19" s="15"/>
      <c r="ELI19" s="15"/>
      <c r="ELJ19" s="15"/>
      <c r="ELK19" s="15"/>
      <c r="ELL19" s="15"/>
      <c r="ELM19" s="15"/>
      <c r="ELN19" s="15"/>
      <c r="ELO19" s="15"/>
      <c r="ELP19" s="15"/>
      <c r="ELQ19" s="15"/>
      <c r="ELR19" s="15"/>
      <c r="ELS19" s="15"/>
      <c r="ELT19" s="15"/>
      <c r="ELU19" s="15"/>
      <c r="ELV19" s="15"/>
      <c r="ELW19" s="15"/>
      <c r="ELX19" s="15"/>
      <c r="ELY19" s="15"/>
      <c r="ELZ19" s="15"/>
      <c r="EMA19" s="15"/>
      <c r="EMB19" s="15"/>
      <c r="EMC19" s="15"/>
      <c r="EMD19" s="15"/>
      <c r="EME19" s="15"/>
      <c r="EMF19" s="15"/>
      <c r="EMG19" s="15"/>
      <c r="EMH19" s="15"/>
      <c r="EMI19" s="15"/>
      <c r="EMJ19" s="15"/>
      <c r="EMK19" s="15"/>
      <c r="EML19" s="15"/>
      <c r="EMM19" s="15"/>
      <c r="EMN19" s="15"/>
      <c r="EMO19" s="15"/>
      <c r="EMP19" s="15"/>
      <c r="EMQ19" s="15"/>
      <c r="EMR19" s="15"/>
      <c r="EMS19" s="15"/>
      <c r="EMT19" s="15"/>
      <c r="EMU19" s="15"/>
      <c r="EMV19" s="15"/>
      <c r="EMW19" s="15"/>
      <c r="EMX19" s="15"/>
      <c r="EMY19" s="15"/>
      <c r="EMZ19" s="15"/>
      <c r="ENA19" s="15"/>
      <c r="ENB19" s="15"/>
      <c r="ENC19" s="15"/>
      <c r="END19" s="15"/>
      <c r="ENE19" s="15"/>
      <c r="ENF19" s="15"/>
      <c r="ENG19" s="15"/>
      <c r="ENH19" s="15"/>
      <c r="ENI19" s="15"/>
      <c r="ENJ19" s="15"/>
      <c r="ENK19" s="15"/>
      <c r="ENL19" s="15"/>
      <c r="ENM19" s="15"/>
      <c r="ENN19" s="15"/>
      <c r="ENO19" s="15"/>
      <c r="ENP19" s="15"/>
      <c r="ENQ19" s="15"/>
      <c r="ENR19" s="15"/>
      <c r="ENS19" s="15"/>
      <c r="ENT19" s="15"/>
      <c r="ENU19" s="15"/>
      <c r="ENV19" s="15"/>
      <c r="ENW19" s="15"/>
      <c r="ENX19" s="15"/>
      <c r="ENY19" s="15"/>
      <c r="ENZ19" s="15"/>
      <c r="EOA19" s="15"/>
      <c r="EOB19" s="15"/>
      <c r="EOC19" s="15"/>
      <c r="EOD19" s="15"/>
      <c r="EOE19" s="15"/>
      <c r="EOF19" s="15"/>
      <c r="EOG19" s="15"/>
      <c r="EOH19" s="15"/>
      <c r="EOI19" s="15"/>
      <c r="EOJ19" s="15"/>
      <c r="EOK19" s="15"/>
      <c r="EOL19" s="15"/>
      <c r="EOM19" s="15"/>
      <c r="EON19" s="15"/>
      <c r="EOO19" s="15"/>
      <c r="EOP19" s="15"/>
      <c r="EOQ19" s="15"/>
      <c r="EOR19" s="15"/>
      <c r="EOS19" s="15"/>
      <c r="EOT19" s="15"/>
      <c r="EOU19" s="15"/>
      <c r="EOV19" s="15"/>
      <c r="EOW19" s="15"/>
      <c r="EOX19" s="15"/>
      <c r="EOY19" s="15"/>
      <c r="EOZ19" s="15"/>
      <c r="EPA19" s="15"/>
      <c r="EPB19" s="15"/>
      <c r="EPC19" s="15"/>
      <c r="EPD19" s="15"/>
      <c r="EPE19" s="15"/>
      <c r="EPF19" s="15"/>
      <c r="EPG19" s="15"/>
      <c r="EPH19" s="15"/>
      <c r="EPI19" s="15"/>
      <c r="EPJ19" s="15"/>
      <c r="EPK19" s="15"/>
      <c r="EPL19" s="15"/>
      <c r="EPM19" s="15"/>
      <c r="EPN19" s="15"/>
      <c r="EPO19" s="15"/>
      <c r="EPP19" s="15"/>
      <c r="EPQ19" s="15"/>
      <c r="EPR19" s="15"/>
      <c r="EPS19" s="15"/>
      <c r="EPT19" s="15"/>
      <c r="EPU19" s="15"/>
      <c r="EPV19" s="15"/>
      <c r="EPW19" s="15"/>
      <c r="EPX19" s="15"/>
      <c r="EPY19" s="15"/>
      <c r="EPZ19" s="15"/>
      <c r="EQA19" s="15"/>
      <c r="EQB19" s="15"/>
      <c r="EQC19" s="15"/>
      <c r="EQD19" s="15"/>
      <c r="EQE19" s="15"/>
      <c r="EQF19" s="15"/>
      <c r="EQG19" s="15"/>
      <c r="EQH19" s="15"/>
      <c r="EQI19" s="15"/>
      <c r="EQJ19" s="15"/>
      <c r="EQK19" s="15"/>
      <c r="EQL19" s="15"/>
      <c r="EQM19" s="15"/>
      <c r="EQN19" s="15"/>
      <c r="EQO19" s="15"/>
      <c r="EQP19" s="15"/>
      <c r="EQQ19" s="15"/>
      <c r="EQR19" s="15"/>
      <c r="EQS19" s="15"/>
      <c r="EQT19" s="15"/>
      <c r="EQU19" s="15"/>
      <c r="EQV19" s="15"/>
      <c r="EQW19" s="15"/>
      <c r="EQX19" s="15"/>
      <c r="EQY19" s="15"/>
      <c r="EQZ19" s="15"/>
      <c r="ERA19" s="15"/>
      <c r="ERB19" s="15"/>
      <c r="ERC19" s="15"/>
      <c r="ERD19" s="15"/>
      <c r="ERE19" s="15"/>
      <c r="ERF19" s="15"/>
      <c r="ERG19" s="15"/>
      <c r="ERH19" s="15"/>
      <c r="ERI19" s="15"/>
      <c r="ERJ19" s="15"/>
      <c r="ERK19" s="15"/>
      <c r="ERL19" s="15"/>
      <c r="ERM19" s="15"/>
      <c r="ERN19" s="15"/>
      <c r="ERO19" s="15"/>
      <c r="ERP19" s="15"/>
      <c r="ERQ19" s="15"/>
      <c r="ERR19" s="15"/>
      <c r="ERS19" s="15"/>
      <c r="ERT19" s="15"/>
      <c r="ERU19" s="15"/>
      <c r="ERV19" s="15"/>
      <c r="ERW19" s="15"/>
      <c r="ERX19" s="15"/>
      <c r="ERY19" s="15"/>
      <c r="ERZ19" s="15"/>
      <c r="ESA19" s="15"/>
      <c r="ESB19" s="15"/>
      <c r="ESC19" s="15"/>
      <c r="ESD19" s="15"/>
      <c r="ESE19" s="15"/>
      <c r="ESF19" s="15"/>
      <c r="ESG19" s="15"/>
      <c r="ESH19" s="15"/>
      <c r="ESI19" s="15"/>
      <c r="ESJ19" s="15"/>
      <c r="ESK19" s="15"/>
      <c r="ESL19" s="15"/>
      <c r="ESM19" s="15"/>
      <c r="ESN19" s="15"/>
      <c r="ESO19" s="15"/>
      <c r="ESP19" s="15"/>
      <c r="ESQ19" s="15"/>
      <c r="ESR19" s="15"/>
      <c r="ESS19" s="15"/>
      <c r="EST19" s="15"/>
      <c r="ESU19" s="15"/>
      <c r="ESV19" s="15"/>
      <c r="ESW19" s="15"/>
      <c r="ESX19" s="15"/>
      <c r="ESY19" s="15"/>
      <c r="ESZ19" s="15"/>
      <c r="ETA19" s="15"/>
      <c r="ETB19" s="15"/>
      <c r="ETC19" s="15"/>
      <c r="ETD19" s="15"/>
      <c r="ETE19" s="15"/>
      <c r="ETF19" s="15"/>
      <c r="ETG19" s="15"/>
      <c r="ETH19" s="15"/>
      <c r="ETI19" s="15"/>
      <c r="ETJ19" s="15"/>
      <c r="ETK19" s="15"/>
      <c r="ETL19" s="15"/>
      <c r="ETM19" s="15"/>
      <c r="ETN19" s="15"/>
      <c r="ETO19" s="15"/>
      <c r="ETP19" s="15"/>
      <c r="ETQ19" s="15"/>
      <c r="ETR19" s="15"/>
      <c r="ETS19" s="15"/>
      <c r="ETT19" s="15"/>
      <c r="ETU19" s="15"/>
      <c r="ETV19" s="15"/>
      <c r="ETW19" s="15"/>
      <c r="ETX19" s="15"/>
      <c r="ETY19" s="15"/>
      <c r="ETZ19" s="15"/>
      <c r="EUA19" s="15"/>
      <c r="EUB19" s="15"/>
      <c r="EUC19" s="15"/>
      <c r="EUD19" s="15"/>
      <c r="EUE19" s="15"/>
      <c r="EUF19" s="15"/>
      <c r="EUG19" s="15"/>
      <c r="EUH19" s="15"/>
      <c r="EUI19" s="15"/>
      <c r="EUJ19" s="15"/>
      <c r="EUK19" s="15"/>
      <c r="EUL19" s="15"/>
      <c r="EUM19" s="15"/>
      <c r="EUN19" s="15"/>
      <c r="EUO19" s="15"/>
      <c r="EUP19" s="15"/>
      <c r="EUQ19" s="15"/>
      <c r="EUR19" s="15"/>
      <c r="EUS19" s="15"/>
      <c r="EUT19" s="15"/>
      <c r="EUU19" s="15"/>
      <c r="EUV19" s="15"/>
      <c r="EUW19" s="15"/>
      <c r="EUX19" s="15"/>
      <c r="EUY19" s="15"/>
      <c r="EUZ19" s="15"/>
      <c r="EVA19" s="15"/>
      <c r="EVB19" s="15"/>
      <c r="EVC19" s="15"/>
      <c r="EVD19" s="15"/>
      <c r="EVE19" s="15"/>
      <c r="EVF19" s="15"/>
      <c r="EVG19" s="15"/>
      <c r="EVH19" s="15"/>
      <c r="EVI19" s="15"/>
      <c r="EVJ19" s="15"/>
      <c r="EVK19" s="15"/>
      <c r="EVL19" s="15"/>
      <c r="EVM19" s="15"/>
      <c r="EVN19" s="15"/>
      <c r="EVO19" s="15"/>
      <c r="EVP19" s="15"/>
      <c r="EVQ19" s="15"/>
      <c r="EVR19" s="15"/>
      <c r="EVS19" s="15"/>
      <c r="EVT19" s="15"/>
      <c r="EVU19" s="15"/>
      <c r="EVV19" s="15"/>
      <c r="EVW19" s="15"/>
      <c r="EVX19" s="15"/>
      <c r="EVY19" s="15"/>
      <c r="EVZ19" s="15"/>
      <c r="EWA19" s="15"/>
      <c r="EWB19" s="15"/>
      <c r="EWC19" s="15"/>
      <c r="EWD19" s="15"/>
      <c r="EWE19" s="15"/>
      <c r="EWF19" s="15"/>
      <c r="EWG19" s="15"/>
      <c r="EWH19" s="15"/>
      <c r="EWI19" s="15"/>
      <c r="EWJ19" s="15"/>
      <c r="EWK19" s="15"/>
      <c r="EWL19" s="15"/>
      <c r="EWM19" s="15"/>
      <c r="EWN19" s="15"/>
      <c r="EWO19" s="15"/>
      <c r="EWP19" s="15"/>
      <c r="EWQ19" s="15"/>
      <c r="EWR19" s="15"/>
      <c r="EWS19" s="15"/>
      <c r="EWT19" s="15"/>
      <c r="EWU19" s="15"/>
      <c r="EWV19" s="15"/>
      <c r="EWW19" s="15"/>
      <c r="EWX19" s="15"/>
      <c r="EWY19" s="15"/>
      <c r="EWZ19" s="15"/>
      <c r="EXA19" s="15"/>
      <c r="EXB19" s="15"/>
      <c r="EXC19" s="15"/>
      <c r="EXD19" s="15"/>
      <c r="EXE19" s="15"/>
      <c r="EXF19" s="15"/>
      <c r="EXG19" s="15"/>
      <c r="EXH19" s="15"/>
      <c r="EXI19" s="15"/>
      <c r="EXJ19" s="15"/>
      <c r="EXK19" s="15"/>
      <c r="EXL19" s="15"/>
      <c r="EXM19" s="15"/>
      <c r="EXN19" s="15"/>
      <c r="EXO19" s="15"/>
      <c r="EXP19" s="15"/>
      <c r="EXQ19" s="15"/>
      <c r="EXR19" s="15"/>
      <c r="EXS19" s="15"/>
      <c r="EXT19" s="15"/>
      <c r="EXU19" s="15"/>
      <c r="EXV19" s="15"/>
      <c r="EXW19" s="15"/>
      <c r="EXX19" s="15"/>
      <c r="EXY19" s="15"/>
      <c r="EXZ19" s="15"/>
      <c r="EYA19" s="15"/>
      <c r="EYB19" s="15"/>
      <c r="EYC19" s="15"/>
      <c r="EYD19" s="15"/>
      <c r="EYE19" s="15"/>
      <c r="EYF19" s="15"/>
      <c r="EYG19" s="15"/>
      <c r="EYH19" s="15"/>
      <c r="EYI19" s="15"/>
      <c r="EYJ19" s="15"/>
      <c r="EYK19" s="15"/>
      <c r="EYL19" s="15"/>
      <c r="EYM19" s="15"/>
      <c r="EYN19" s="15"/>
      <c r="EYO19" s="15"/>
      <c r="EYP19" s="15"/>
      <c r="EYQ19" s="15"/>
      <c r="EYR19" s="15"/>
      <c r="EYS19" s="15"/>
      <c r="EYT19" s="15"/>
      <c r="EYU19" s="15"/>
      <c r="EYV19" s="15"/>
      <c r="EYW19" s="15"/>
      <c r="EYX19" s="15"/>
      <c r="EYY19" s="15"/>
      <c r="EYZ19" s="15"/>
      <c r="EZA19" s="15"/>
      <c r="EZB19" s="15"/>
      <c r="EZC19" s="15"/>
      <c r="EZD19" s="15"/>
      <c r="EZE19" s="15"/>
      <c r="EZF19" s="15"/>
      <c r="EZG19" s="15"/>
      <c r="EZH19" s="15"/>
      <c r="EZI19" s="15"/>
      <c r="EZJ19" s="15"/>
      <c r="EZK19" s="15"/>
      <c r="EZL19" s="15"/>
      <c r="EZM19" s="15"/>
      <c r="EZN19" s="15"/>
      <c r="EZO19" s="15"/>
      <c r="EZP19" s="15"/>
      <c r="EZQ19" s="15"/>
      <c r="EZR19" s="15"/>
      <c r="EZS19" s="15"/>
      <c r="EZT19" s="15"/>
      <c r="EZU19" s="15"/>
      <c r="EZV19" s="15"/>
      <c r="EZW19" s="15"/>
      <c r="EZX19" s="15"/>
      <c r="EZY19" s="15"/>
      <c r="EZZ19" s="15"/>
      <c r="FAA19" s="15"/>
      <c r="FAB19" s="15"/>
      <c r="FAC19" s="15"/>
      <c r="FAD19" s="15"/>
      <c r="FAE19" s="15"/>
      <c r="FAF19" s="15"/>
      <c r="FAG19" s="15"/>
      <c r="FAH19" s="15"/>
      <c r="FAI19" s="15"/>
      <c r="FAJ19" s="15"/>
      <c r="FAK19" s="15"/>
      <c r="FAL19" s="15"/>
      <c r="FAM19" s="15"/>
      <c r="FAN19" s="15"/>
      <c r="FAO19" s="15"/>
      <c r="FAP19" s="15"/>
      <c r="FAQ19" s="15"/>
      <c r="FAR19" s="15"/>
      <c r="FAS19" s="15"/>
      <c r="FAT19" s="15"/>
      <c r="FAU19" s="15"/>
      <c r="FAV19" s="15"/>
      <c r="FAW19" s="15"/>
      <c r="FAX19" s="15"/>
      <c r="FAY19" s="15"/>
      <c r="FAZ19" s="15"/>
      <c r="FBA19" s="15"/>
      <c r="FBB19" s="15"/>
      <c r="FBC19" s="15"/>
      <c r="FBD19" s="15"/>
      <c r="FBE19" s="15"/>
      <c r="FBF19" s="15"/>
      <c r="FBG19" s="15"/>
      <c r="FBH19" s="15"/>
      <c r="FBI19" s="15"/>
      <c r="FBJ19" s="15"/>
      <c r="FBK19" s="15"/>
      <c r="FBL19" s="15"/>
      <c r="FBM19" s="15"/>
      <c r="FBN19" s="15"/>
      <c r="FBO19" s="15"/>
      <c r="FBP19" s="15"/>
      <c r="FBQ19" s="15"/>
      <c r="FBR19" s="15"/>
      <c r="FBS19" s="15"/>
      <c r="FBT19" s="15"/>
      <c r="FBU19" s="15"/>
      <c r="FBV19" s="15"/>
      <c r="FBW19" s="15"/>
      <c r="FBX19" s="15"/>
      <c r="FBY19" s="15"/>
      <c r="FBZ19" s="15"/>
      <c r="FCA19" s="15"/>
      <c r="FCB19" s="15"/>
      <c r="FCC19" s="15"/>
      <c r="FCD19" s="15"/>
      <c r="FCE19" s="15"/>
      <c r="FCF19" s="15"/>
      <c r="FCG19" s="15"/>
      <c r="FCH19" s="15"/>
      <c r="FCI19" s="15"/>
      <c r="FCJ19" s="15"/>
      <c r="FCK19" s="15"/>
      <c r="FCL19" s="15"/>
      <c r="FCM19" s="15"/>
      <c r="FCN19" s="15"/>
      <c r="FCO19" s="15"/>
      <c r="FCP19" s="15"/>
      <c r="FCQ19" s="15"/>
      <c r="FCR19" s="15"/>
      <c r="FCS19" s="15"/>
      <c r="FCT19" s="15"/>
      <c r="FCU19" s="15"/>
      <c r="FCV19" s="15"/>
      <c r="FCW19" s="15"/>
      <c r="FCX19" s="15"/>
      <c r="FCY19" s="15"/>
      <c r="FCZ19" s="15"/>
      <c r="FDA19" s="15"/>
      <c r="FDB19" s="15"/>
      <c r="FDC19" s="15"/>
      <c r="FDD19" s="15"/>
      <c r="FDE19" s="15"/>
      <c r="FDF19" s="15"/>
      <c r="FDG19" s="15"/>
      <c r="FDH19" s="15"/>
      <c r="FDI19" s="15"/>
      <c r="FDJ19" s="15"/>
      <c r="FDK19" s="15"/>
      <c r="FDL19" s="15"/>
      <c r="FDM19" s="15"/>
      <c r="FDN19" s="15"/>
      <c r="FDO19" s="15"/>
      <c r="FDP19" s="15"/>
      <c r="FDQ19" s="15"/>
      <c r="FDR19" s="15"/>
      <c r="FDS19" s="15"/>
      <c r="FDT19" s="15"/>
      <c r="FDU19" s="15"/>
      <c r="FDV19" s="15"/>
      <c r="FDW19" s="15"/>
      <c r="FDX19" s="15"/>
      <c r="FDY19" s="15"/>
      <c r="FDZ19" s="15"/>
      <c r="FEA19" s="15"/>
      <c r="FEB19" s="15"/>
      <c r="FEC19" s="15"/>
      <c r="FED19" s="15"/>
      <c r="FEE19" s="15"/>
      <c r="FEF19" s="15"/>
      <c r="FEG19" s="15"/>
      <c r="FEH19" s="15"/>
      <c r="FEI19" s="15"/>
      <c r="FEJ19" s="15"/>
      <c r="FEK19" s="15"/>
      <c r="FEL19" s="15"/>
      <c r="FEM19" s="15"/>
      <c r="FEN19" s="15"/>
      <c r="FEO19" s="15"/>
      <c r="FEP19" s="15"/>
      <c r="FEQ19" s="15"/>
      <c r="FER19" s="15"/>
      <c r="FES19" s="15"/>
      <c r="FET19" s="15"/>
      <c r="FEU19" s="15"/>
      <c r="FEV19" s="15"/>
      <c r="FEW19" s="15"/>
      <c r="FEX19" s="15"/>
      <c r="FEY19" s="15"/>
      <c r="FEZ19" s="15"/>
      <c r="FFA19" s="15"/>
      <c r="FFB19" s="15"/>
      <c r="FFC19" s="15"/>
      <c r="FFD19" s="15"/>
      <c r="FFE19" s="15"/>
      <c r="FFF19" s="15"/>
      <c r="FFG19" s="15"/>
      <c r="FFH19" s="15"/>
      <c r="FFI19" s="15"/>
      <c r="FFJ19" s="15"/>
      <c r="FFK19" s="15"/>
      <c r="FFL19" s="15"/>
      <c r="FFM19" s="15"/>
      <c r="FFN19" s="15"/>
      <c r="FFO19" s="15"/>
      <c r="FFP19" s="15"/>
      <c r="FFQ19" s="15"/>
      <c r="FFR19" s="15"/>
      <c r="FFS19" s="15"/>
      <c r="FFT19" s="15"/>
      <c r="FFU19" s="15"/>
      <c r="FFV19" s="15"/>
      <c r="FFW19" s="15"/>
      <c r="FFX19" s="15"/>
      <c r="FFY19" s="15"/>
      <c r="FFZ19" s="15"/>
      <c r="FGA19" s="15"/>
      <c r="FGB19" s="15"/>
      <c r="FGC19" s="15"/>
      <c r="FGD19" s="15"/>
      <c r="FGE19" s="15"/>
      <c r="FGF19" s="15"/>
      <c r="FGG19" s="15"/>
      <c r="FGH19" s="15"/>
      <c r="FGI19" s="15"/>
      <c r="FGJ19" s="15"/>
      <c r="FGK19" s="15"/>
      <c r="FGL19" s="15"/>
      <c r="FGM19" s="15"/>
      <c r="FGN19" s="15"/>
      <c r="FGO19" s="15"/>
      <c r="FGP19" s="15"/>
      <c r="FGQ19" s="15"/>
      <c r="FGR19" s="15"/>
      <c r="FGS19" s="15"/>
      <c r="FGT19" s="15"/>
      <c r="FGU19" s="15"/>
      <c r="FGV19" s="15"/>
      <c r="FGW19" s="15"/>
      <c r="FGX19" s="15"/>
      <c r="FGY19" s="15"/>
      <c r="FGZ19" s="15"/>
      <c r="FHA19" s="15"/>
      <c r="FHB19" s="15"/>
      <c r="FHC19" s="15"/>
      <c r="FHD19" s="15"/>
      <c r="FHE19" s="15"/>
      <c r="FHF19" s="15"/>
      <c r="FHG19" s="15"/>
      <c r="FHH19" s="15"/>
      <c r="FHI19" s="15"/>
      <c r="FHJ19" s="15"/>
      <c r="FHK19" s="15"/>
      <c r="FHL19" s="15"/>
      <c r="FHM19" s="15"/>
      <c r="FHN19" s="15"/>
      <c r="FHO19" s="15"/>
      <c r="FHP19" s="15"/>
      <c r="FHQ19" s="15"/>
      <c r="FHR19" s="15"/>
      <c r="FHS19" s="15"/>
      <c r="FHT19" s="15"/>
      <c r="FHU19" s="15"/>
      <c r="FHV19" s="15"/>
      <c r="FHW19" s="15"/>
      <c r="FHX19" s="15"/>
      <c r="FHY19" s="15"/>
      <c r="FHZ19" s="15"/>
      <c r="FIA19" s="15"/>
      <c r="FIB19" s="15"/>
      <c r="FIC19" s="15"/>
      <c r="FID19" s="15"/>
      <c r="FIE19" s="15"/>
      <c r="FIF19" s="15"/>
      <c r="FIG19" s="15"/>
      <c r="FIH19" s="15"/>
      <c r="FII19" s="15"/>
      <c r="FIJ19" s="15"/>
      <c r="FIK19" s="15"/>
      <c r="FIL19" s="15"/>
      <c r="FIM19" s="15"/>
      <c r="FIN19" s="15"/>
      <c r="FIO19" s="15"/>
      <c r="FIP19" s="15"/>
      <c r="FIQ19" s="15"/>
      <c r="FIR19" s="15"/>
      <c r="FIS19" s="15"/>
      <c r="FIT19" s="15"/>
      <c r="FIU19" s="15"/>
      <c r="FIV19" s="15"/>
      <c r="FIW19" s="15"/>
      <c r="FIX19" s="15"/>
      <c r="FIY19" s="15"/>
      <c r="FIZ19" s="15"/>
      <c r="FJA19" s="15"/>
      <c r="FJB19" s="15"/>
      <c r="FJC19" s="15"/>
      <c r="FJD19" s="15"/>
      <c r="FJE19" s="15"/>
      <c r="FJF19" s="15"/>
      <c r="FJG19" s="15"/>
      <c r="FJH19" s="15"/>
      <c r="FJI19" s="15"/>
      <c r="FJJ19" s="15"/>
      <c r="FJK19" s="15"/>
      <c r="FJL19" s="15"/>
      <c r="FJM19" s="15"/>
      <c r="FJN19" s="15"/>
      <c r="FJO19" s="15"/>
      <c r="FJP19" s="15"/>
      <c r="FJQ19" s="15"/>
      <c r="FJR19" s="15"/>
      <c r="FJS19" s="15"/>
      <c r="FJT19" s="15"/>
      <c r="FJU19" s="15"/>
      <c r="FJV19" s="15"/>
      <c r="FJW19" s="15"/>
      <c r="FJX19" s="15"/>
      <c r="FJY19" s="15"/>
      <c r="FJZ19" s="15"/>
      <c r="FKA19" s="15"/>
      <c r="FKB19" s="15"/>
      <c r="FKC19" s="15"/>
      <c r="FKD19" s="15"/>
      <c r="FKE19" s="15"/>
      <c r="FKF19" s="15"/>
      <c r="FKG19" s="15"/>
      <c r="FKH19" s="15"/>
      <c r="FKI19" s="15"/>
      <c r="FKJ19" s="15"/>
      <c r="FKK19" s="15"/>
      <c r="FKL19" s="15"/>
      <c r="FKM19" s="15"/>
      <c r="FKN19" s="15"/>
      <c r="FKO19" s="15"/>
      <c r="FKP19" s="15"/>
      <c r="FKQ19" s="15"/>
      <c r="FKR19" s="15"/>
      <c r="FKS19" s="15"/>
      <c r="FKT19" s="15"/>
      <c r="FKU19" s="15"/>
      <c r="FKV19" s="15"/>
      <c r="FKW19" s="15"/>
      <c r="FKX19" s="15"/>
      <c r="FKY19" s="15"/>
      <c r="FKZ19" s="15"/>
      <c r="FLA19" s="15"/>
      <c r="FLB19" s="15"/>
      <c r="FLC19" s="15"/>
      <c r="FLD19" s="15"/>
      <c r="FLE19" s="15"/>
      <c r="FLF19" s="15"/>
      <c r="FLG19" s="15"/>
      <c r="FLH19" s="15"/>
      <c r="FLI19" s="15"/>
      <c r="FLJ19" s="15"/>
      <c r="FLK19" s="15"/>
      <c r="FLL19" s="15"/>
      <c r="FLM19" s="15"/>
      <c r="FLN19" s="15"/>
      <c r="FLO19" s="15"/>
      <c r="FLP19" s="15"/>
      <c r="FLQ19" s="15"/>
      <c r="FLR19" s="15"/>
      <c r="FLS19" s="15"/>
      <c r="FLT19" s="15"/>
      <c r="FLU19" s="15"/>
      <c r="FLV19" s="15"/>
      <c r="FLW19" s="15"/>
      <c r="FLX19" s="15"/>
      <c r="FLY19" s="15"/>
      <c r="FLZ19" s="15"/>
      <c r="FMA19" s="15"/>
      <c r="FMB19" s="15"/>
      <c r="FMC19" s="15"/>
      <c r="FMD19" s="15"/>
      <c r="FME19" s="15"/>
      <c r="FMF19" s="15"/>
      <c r="FMG19" s="15"/>
      <c r="FMH19" s="15"/>
      <c r="FMI19" s="15"/>
      <c r="FMJ19" s="15"/>
      <c r="FMK19" s="15"/>
      <c r="FML19" s="15"/>
      <c r="FMM19" s="15"/>
      <c r="FMN19" s="15"/>
      <c r="FMO19" s="15"/>
      <c r="FMP19" s="15"/>
      <c r="FMQ19" s="15"/>
      <c r="FMR19" s="15"/>
      <c r="FMS19" s="15"/>
      <c r="FMT19" s="15"/>
      <c r="FMU19" s="15"/>
      <c r="FMV19" s="15"/>
      <c r="FMW19" s="15"/>
      <c r="FMX19" s="15"/>
      <c r="FMY19" s="15"/>
      <c r="FMZ19" s="15"/>
      <c r="FNA19" s="15"/>
      <c r="FNB19" s="15"/>
      <c r="FNC19" s="15"/>
      <c r="FND19" s="15"/>
      <c r="FNE19" s="15"/>
      <c r="FNF19" s="15"/>
      <c r="FNG19" s="15"/>
      <c r="FNH19" s="15"/>
      <c r="FNI19" s="15"/>
      <c r="FNJ19" s="15"/>
      <c r="FNK19" s="15"/>
      <c r="FNL19" s="15"/>
      <c r="FNM19" s="15"/>
      <c r="FNN19" s="15"/>
      <c r="FNO19" s="15"/>
      <c r="FNP19" s="15"/>
      <c r="FNQ19" s="15"/>
      <c r="FNR19" s="15"/>
      <c r="FNS19" s="15"/>
      <c r="FNT19" s="15"/>
      <c r="FNU19" s="15"/>
      <c r="FNV19" s="15"/>
      <c r="FNW19" s="15"/>
      <c r="FNX19" s="15"/>
      <c r="FNY19" s="15"/>
      <c r="FNZ19" s="15"/>
      <c r="FOA19" s="15"/>
      <c r="FOB19" s="15"/>
      <c r="FOC19" s="15"/>
      <c r="FOD19" s="15"/>
      <c r="FOE19" s="15"/>
      <c r="FOF19" s="15"/>
      <c r="FOG19" s="15"/>
      <c r="FOH19" s="15"/>
      <c r="FOI19" s="15"/>
      <c r="FOJ19" s="15"/>
      <c r="FOK19" s="15"/>
      <c r="FOL19" s="15"/>
      <c r="FOM19" s="15"/>
      <c r="FON19" s="15"/>
      <c r="FOO19" s="15"/>
      <c r="FOP19" s="15"/>
      <c r="FOQ19" s="15"/>
      <c r="FOR19" s="15"/>
      <c r="FOS19" s="15"/>
      <c r="FOT19" s="15"/>
      <c r="FOU19" s="15"/>
      <c r="FOV19" s="15"/>
      <c r="FOW19" s="15"/>
      <c r="FOX19" s="15"/>
      <c r="FOY19" s="15"/>
      <c r="FOZ19" s="15"/>
      <c r="FPA19" s="15"/>
      <c r="FPB19" s="15"/>
      <c r="FPC19" s="15"/>
      <c r="FPD19" s="15"/>
      <c r="FPE19" s="15"/>
      <c r="FPF19" s="15"/>
      <c r="FPG19" s="15"/>
      <c r="FPH19" s="15"/>
      <c r="FPI19" s="15"/>
      <c r="FPJ19" s="15"/>
      <c r="FPK19" s="15"/>
      <c r="FPL19" s="15"/>
      <c r="FPM19" s="15"/>
      <c r="FPN19" s="15"/>
      <c r="FPO19" s="15"/>
      <c r="FPP19" s="15"/>
      <c r="FPQ19" s="15"/>
      <c r="FPR19" s="15"/>
      <c r="FPS19" s="15"/>
      <c r="FPT19" s="15"/>
      <c r="FPU19" s="15"/>
      <c r="FPV19" s="15"/>
      <c r="FPW19" s="15"/>
      <c r="FPX19" s="15"/>
      <c r="FPY19" s="15"/>
      <c r="FPZ19" s="15"/>
      <c r="FQA19" s="15"/>
      <c r="FQB19" s="15"/>
      <c r="FQC19" s="15"/>
      <c r="FQD19" s="15"/>
      <c r="FQE19" s="15"/>
      <c r="FQF19" s="15"/>
      <c r="FQG19" s="15"/>
      <c r="FQH19" s="15"/>
      <c r="FQI19" s="15"/>
      <c r="FQJ19" s="15"/>
      <c r="FQK19" s="15"/>
      <c r="FQL19" s="15"/>
      <c r="FQM19" s="15"/>
      <c r="FQN19" s="15"/>
      <c r="FQO19" s="15"/>
      <c r="FQP19" s="15"/>
      <c r="FQQ19" s="15"/>
      <c r="FQR19" s="15"/>
      <c r="FQS19" s="15"/>
      <c r="FQT19" s="15"/>
      <c r="FQU19" s="15"/>
      <c r="FQV19" s="15"/>
      <c r="FQW19" s="15"/>
      <c r="FQX19" s="15"/>
      <c r="FQY19" s="15"/>
      <c r="FQZ19" s="15"/>
      <c r="FRA19" s="15"/>
      <c r="FRB19" s="15"/>
      <c r="FRC19" s="15"/>
      <c r="FRD19" s="15"/>
      <c r="FRE19" s="15"/>
      <c r="FRF19" s="15"/>
      <c r="FRG19" s="15"/>
      <c r="FRH19" s="15"/>
      <c r="FRI19" s="15"/>
      <c r="FRJ19" s="15"/>
      <c r="FRK19" s="15"/>
      <c r="FRL19" s="15"/>
      <c r="FRM19" s="15"/>
      <c r="FRN19" s="15"/>
      <c r="FRO19" s="15"/>
      <c r="FRP19" s="15"/>
      <c r="FRQ19" s="15"/>
      <c r="FRR19" s="15"/>
      <c r="FRS19" s="15"/>
      <c r="FRT19" s="15"/>
      <c r="FRU19" s="15"/>
      <c r="FRV19" s="15"/>
      <c r="FRW19" s="15"/>
      <c r="FRX19" s="15"/>
      <c r="FRY19" s="15"/>
      <c r="FRZ19" s="15"/>
      <c r="FSA19" s="15"/>
      <c r="FSB19" s="15"/>
      <c r="FSC19" s="15"/>
      <c r="FSD19" s="15"/>
      <c r="FSE19" s="15"/>
      <c r="FSF19" s="15"/>
      <c r="FSG19" s="15"/>
      <c r="FSH19" s="15"/>
      <c r="FSI19" s="15"/>
      <c r="FSJ19" s="15"/>
      <c r="FSK19" s="15"/>
      <c r="FSL19" s="15"/>
      <c r="FSM19" s="15"/>
      <c r="FSN19" s="15"/>
      <c r="FSO19" s="15"/>
      <c r="FSP19" s="15"/>
      <c r="FSQ19" s="15"/>
      <c r="FSR19" s="15"/>
      <c r="FSS19" s="15"/>
      <c r="FST19" s="15"/>
      <c r="FSU19" s="15"/>
      <c r="FSV19" s="15"/>
      <c r="FSW19" s="15"/>
      <c r="FSX19" s="15"/>
      <c r="FSY19" s="15"/>
      <c r="FSZ19" s="15"/>
      <c r="FTA19" s="15"/>
      <c r="FTB19" s="15"/>
      <c r="FTC19" s="15"/>
      <c r="FTD19" s="15"/>
      <c r="FTE19" s="15"/>
      <c r="FTF19" s="15"/>
      <c r="FTG19" s="15"/>
      <c r="FTH19" s="15"/>
      <c r="FTI19" s="15"/>
      <c r="FTJ19" s="15"/>
      <c r="FTK19" s="15"/>
      <c r="FTL19" s="15"/>
      <c r="FTM19" s="15"/>
      <c r="FTN19" s="15"/>
      <c r="FTO19" s="15"/>
      <c r="FTP19" s="15"/>
      <c r="FTQ19" s="15"/>
      <c r="FTR19" s="15"/>
      <c r="FTS19" s="15"/>
      <c r="FTT19" s="15"/>
      <c r="FTU19" s="15"/>
      <c r="FTV19" s="15"/>
      <c r="FTW19" s="15"/>
      <c r="FTX19" s="15"/>
      <c r="FTY19" s="15"/>
      <c r="FTZ19" s="15"/>
      <c r="FUA19" s="15"/>
      <c r="FUB19" s="15"/>
      <c r="FUC19" s="15"/>
      <c r="FUD19" s="15"/>
      <c r="FUE19" s="15"/>
      <c r="FUF19" s="15"/>
      <c r="FUG19" s="15"/>
      <c r="FUH19" s="15"/>
      <c r="FUI19" s="15"/>
      <c r="FUJ19" s="15"/>
      <c r="FUK19" s="15"/>
      <c r="FUL19" s="15"/>
      <c r="FUM19" s="15"/>
      <c r="FUN19" s="15"/>
      <c r="FUO19" s="15"/>
      <c r="FUP19" s="15"/>
      <c r="FUQ19" s="15"/>
      <c r="FUR19" s="15"/>
      <c r="FUS19" s="15"/>
      <c r="FUT19" s="15"/>
      <c r="FUU19" s="15"/>
      <c r="FUV19" s="15"/>
      <c r="FUW19" s="15"/>
      <c r="FUX19" s="15"/>
      <c r="FUY19" s="15"/>
      <c r="FUZ19" s="15"/>
      <c r="FVA19" s="15"/>
      <c r="FVB19" s="15"/>
      <c r="FVC19" s="15"/>
      <c r="FVD19" s="15"/>
      <c r="FVE19" s="15"/>
      <c r="FVF19" s="15"/>
      <c r="FVG19" s="15"/>
      <c r="FVH19" s="15"/>
      <c r="FVI19" s="15"/>
      <c r="FVJ19" s="15"/>
      <c r="FVK19" s="15"/>
      <c r="FVL19" s="15"/>
      <c r="FVM19" s="15"/>
      <c r="FVN19" s="15"/>
      <c r="FVO19" s="15"/>
      <c r="FVP19" s="15"/>
      <c r="FVQ19" s="15"/>
      <c r="FVR19" s="15"/>
      <c r="FVS19" s="15"/>
      <c r="FVT19" s="15"/>
      <c r="FVU19" s="15"/>
      <c r="FVV19" s="15"/>
      <c r="FVW19" s="15"/>
      <c r="FVX19" s="15"/>
      <c r="FVY19" s="15"/>
      <c r="FVZ19" s="15"/>
      <c r="FWA19" s="15"/>
      <c r="FWB19" s="15"/>
      <c r="FWC19" s="15"/>
      <c r="FWD19" s="15"/>
      <c r="FWE19" s="15"/>
      <c r="FWF19" s="15"/>
      <c r="FWG19" s="15"/>
      <c r="FWH19" s="15"/>
      <c r="FWI19" s="15"/>
      <c r="FWJ19" s="15"/>
      <c r="FWK19" s="15"/>
      <c r="FWL19" s="15"/>
      <c r="FWM19" s="15"/>
      <c r="FWN19" s="15"/>
      <c r="FWO19" s="15"/>
      <c r="FWP19" s="15"/>
      <c r="FWQ19" s="15"/>
      <c r="FWR19" s="15"/>
      <c r="FWS19" s="15"/>
      <c r="FWT19" s="15"/>
      <c r="FWU19" s="15"/>
      <c r="FWV19" s="15"/>
      <c r="FWW19" s="15"/>
      <c r="FWX19" s="15"/>
      <c r="FWY19" s="15"/>
      <c r="FWZ19" s="15"/>
      <c r="FXA19" s="15"/>
      <c r="FXB19" s="15"/>
      <c r="FXC19" s="15"/>
      <c r="FXD19" s="15"/>
      <c r="FXE19" s="15"/>
      <c r="FXF19" s="15"/>
      <c r="FXG19" s="15"/>
      <c r="FXH19" s="15"/>
      <c r="FXI19" s="15"/>
      <c r="FXJ19" s="15"/>
      <c r="FXK19" s="15"/>
      <c r="FXL19" s="15"/>
      <c r="FXM19" s="15"/>
      <c r="FXN19" s="15"/>
      <c r="FXO19" s="15"/>
      <c r="FXP19" s="15"/>
      <c r="FXQ19" s="15"/>
      <c r="FXR19" s="15"/>
      <c r="FXS19" s="15"/>
      <c r="FXT19" s="15"/>
      <c r="FXU19" s="15"/>
      <c r="FXV19" s="15"/>
      <c r="FXW19" s="15"/>
      <c r="FXX19" s="15"/>
      <c r="FXY19" s="15"/>
      <c r="FXZ19" s="15"/>
      <c r="FYA19" s="15"/>
      <c r="FYB19" s="15"/>
      <c r="FYC19" s="15"/>
      <c r="FYD19" s="15"/>
      <c r="FYE19" s="15"/>
      <c r="FYF19" s="15"/>
      <c r="FYG19" s="15"/>
      <c r="FYH19" s="15"/>
      <c r="FYI19" s="15"/>
      <c r="FYJ19" s="15"/>
      <c r="FYK19" s="15"/>
      <c r="FYL19" s="15"/>
      <c r="FYM19" s="15"/>
      <c r="FYN19" s="15"/>
      <c r="FYO19" s="15"/>
      <c r="FYP19" s="15"/>
      <c r="FYQ19" s="15"/>
      <c r="FYR19" s="15"/>
      <c r="FYS19" s="15"/>
      <c r="FYT19" s="15"/>
      <c r="FYU19" s="15"/>
      <c r="FYV19" s="15"/>
      <c r="FYW19" s="15"/>
      <c r="FYX19" s="15"/>
      <c r="FYY19" s="15"/>
      <c r="FYZ19" s="15"/>
      <c r="FZA19" s="15"/>
      <c r="FZB19" s="15"/>
      <c r="FZC19" s="15"/>
      <c r="FZD19" s="15"/>
      <c r="FZE19" s="15"/>
      <c r="FZF19" s="15"/>
      <c r="FZG19" s="15"/>
      <c r="FZH19" s="15"/>
      <c r="FZI19" s="15"/>
      <c r="FZJ19" s="15"/>
      <c r="FZK19" s="15"/>
      <c r="FZL19" s="15"/>
      <c r="FZM19" s="15"/>
      <c r="FZN19" s="15"/>
      <c r="FZO19" s="15"/>
      <c r="FZP19" s="15"/>
      <c r="FZQ19" s="15"/>
      <c r="FZR19" s="15"/>
      <c r="FZS19" s="15"/>
      <c r="FZT19" s="15"/>
      <c r="FZU19" s="15"/>
      <c r="FZV19" s="15"/>
      <c r="FZW19" s="15"/>
      <c r="FZX19" s="15"/>
      <c r="FZY19" s="15"/>
      <c r="FZZ19" s="15"/>
      <c r="GAA19" s="15"/>
      <c r="GAB19" s="15"/>
      <c r="GAC19" s="15"/>
      <c r="GAD19" s="15"/>
      <c r="GAE19" s="15"/>
      <c r="GAF19" s="15"/>
      <c r="GAG19" s="15"/>
      <c r="GAH19" s="15"/>
      <c r="GAI19" s="15"/>
      <c r="GAJ19" s="15"/>
      <c r="GAK19" s="15"/>
      <c r="GAL19" s="15"/>
      <c r="GAM19" s="15"/>
      <c r="GAN19" s="15"/>
      <c r="GAO19" s="15"/>
      <c r="GAP19" s="15"/>
      <c r="GAQ19" s="15"/>
      <c r="GAR19" s="15"/>
      <c r="GAS19" s="15"/>
      <c r="GAT19" s="15"/>
      <c r="GAU19" s="15"/>
      <c r="GAV19" s="15"/>
      <c r="GAW19" s="15"/>
      <c r="GAX19" s="15"/>
      <c r="GAY19" s="15"/>
      <c r="GAZ19" s="15"/>
      <c r="GBA19" s="15"/>
      <c r="GBB19" s="15"/>
      <c r="GBC19" s="15"/>
      <c r="GBD19" s="15"/>
      <c r="GBE19" s="15"/>
      <c r="GBF19" s="15"/>
      <c r="GBG19" s="15"/>
      <c r="GBH19" s="15"/>
      <c r="GBI19" s="15"/>
      <c r="GBJ19" s="15"/>
      <c r="GBK19" s="15"/>
      <c r="GBL19" s="15"/>
      <c r="GBM19" s="15"/>
      <c r="GBN19" s="15"/>
      <c r="GBO19" s="15"/>
      <c r="GBP19" s="15"/>
      <c r="GBQ19" s="15"/>
      <c r="GBR19" s="15"/>
      <c r="GBS19" s="15"/>
      <c r="GBT19" s="15"/>
      <c r="GBU19" s="15"/>
      <c r="GBV19" s="15"/>
      <c r="GBW19" s="15"/>
      <c r="GBX19" s="15"/>
      <c r="GBY19" s="15"/>
      <c r="GBZ19" s="15"/>
      <c r="GCA19" s="15"/>
      <c r="GCB19" s="15"/>
      <c r="GCC19" s="15"/>
      <c r="GCD19" s="15"/>
      <c r="GCE19" s="15"/>
      <c r="GCF19" s="15"/>
      <c r="GCG19" s="15"/>
      <c r="GCH19" s="15"/>
      <c r="GCI19" s="15"/>
      <c r="GCJ19" s="15"/>
      <c r="GCK19" s="15"/>
      <c r="GCL19" s="15"/>
      <c r="GCM19" s="15"/>
      <c r="GCN19" s="15"/>
      <c r="GCO19" s="15"/>
      <c r="GCP19" s="15"/>
      <c r="GCQ19" s="15"/>
      <c r="GCR19" s="15"/>
      <c r="GCS19" s="15"/>
      <c r="GCT19" s="15"/>
      <c r="GCU19" s="15"/>
      <c r="GCV19" s="15"/>
      <c r="GCW19" s="15"/>
      <c r="GCX19" s="15"/>
      <c r="GCY19" s="15"/>
      <c r="GCZ19" s="15"/>
      <c r="GDA19" s="15"/>
      <c r="GDB19" s="15"/>
      <c r="GDC19" s="15"/>
      <c r="GDD19" s="15"/>
      <c r="GDE19" s="15"/>
      <c r="GDF19" s="15"/>
      <c r="GDG19" s="15"/>
      <c r="GDH19" s="15"/>
      <c r="GDI19" s="15"/>
      <c r="GDJ19" s="15"/>
      <c r="GDK19" s="15"/>
      <c r="GDL19" s="15"/>
      <c r="GDM19" s="15"/>
      <c r="GDN19" s="15"/>
      <c r="GDO19" s="15"/>
      <c r="GDP19" s="15"/>
      <c r="GDQ19" s="15"/>
      <c r="GDR19" s="15"/>
      <c r="GDS19" s="15"/>
      <c r="GDT19" s="15"/>
      <c r="GDU19" s="15"/>
      <c r="GDV19" s="15"/>
      <c r="GDW19" s="15"/>
      <c r="GDX19" s="15"/>
      <c r="GDY19" s="15"/>
      <c r="GDZ19" s="15"/>
      <c r="GEA19" s="15"/>
      <c r="GEB19" s="15"/>
      <c r="GEC19" s="15"/>
      <c r="GED19" s="15"/>
      <c r="GEE19" s="15"/>
      <c r="GEF19" s="15"/>
      <c r="GEG19" s="15"/>
      <c r="GEH19" s="15"/>
      <c r="GEI19" s="15"/>
      <c r="GEJ19" s="15"/>
      <c r="GEK19" s="15"/>
      <c r="GEL19" s="15"/>
      <c r="GEM19" s="15"/>
      <c r="GEN19" s="15"/>
      <c r="GEO19" s="15"/>
      <c r="GEP19" s="15"/>
      <c r="GEQ19" s="15"/>
      <c r="GER19" s="15"/>
      <c r="GES19" s="15"/>
      <c r="GET19" s="15"/>
      <c r="GEU19" s="15"/>
      <c r="GEV19" s="15"/>
      <c r="GEW19" s="15"/>
      <c r="GEX19" s="15"/>
      <c r="GEY19" s="15"/>
      <c r="GEZ19" s="15"/>
      <c r="GFA19" s="15"/>
      <c r="GFB19" s="15"/>
      <c r="GFC19" s="15"/>
      <c r="GFD19" s="15"/>
      <c r="GFE19" s="15"/>
      <c r="GFF19" s="15"/>
      <c r="GFG19" s="15"/>
      <c r="GFH19" s="15"/>
      <c r="GFI19" s="15"/>
      <c r="GFJ19" s="15"/>
      <c r="GFK19" s="15"/>
      <c r="GFL19" s="15"/>
      <c r="GFM19" s="15"/>
      <c r="GFN19" s="15"/>
      <c r="GFO19" s="15"/>
      <c r="GFP19" s="15"/>
      <c r="GFQ19" s="15"/>
      <c r="GFR19" s="15"/>
      <c r="GFS19" s="15"/>
      <c r="GFT19" s="15"/>
      <c r="GFU19" s="15"/>
      <c r="GFV19" s="15"/>
      <c r="GFW19" s="15"/>
      <c r="GFX19" s="15"/>
      <c r="GFY19" s="15"/>
      <c r="GFZ19" s="15"/>
      <c r="GGA19" s="15"/>
      <c r="GGB19" s="15"/>
      <c r="GGC19" s="15"/>
      <c r="GGD19" s="15"/>
      <c r="GGE19" s="15"/>
      <c r="GGF19" s="15"/>
      <c r="GGG19" s="15"/>
      <c r="GGH19" s="15"/>
      <c r="GGI19" s="15"/>
      <c r="GGJ19" s="15"/>
      <c r="GGK19" s="15"/>
      <c r="GGL19" s="15"/>
      <c r="GGM19" s="15"/>
      <c r="GGN19" s="15"/>
      <c r="GGO19" s="15"/>
      <c r="GGP19" s="15"/>
      <c r="GGQ19" s="15"/>
      <c r="GGR19" s="15"/>
      <c r="GGS19" s="15"/>
      <c r="GGT19" s="15"/>
      <c r="GGU19" s="15"/>
      <c r="GGV19" s="15"/>
      <c r="GGW19" s="15"/>
      <c r="GGX19" s="15"/>
      <c r="GGY19" s="15"/>
      <c r="GGZ19" s="15"/>
      <c r="GHA19" s="15"/>
      <c r="GHB19" s="15"/>
      <c r="GHC19" s="15"/>
      <c r="GHD19" s="15"/>
      <c r="GHE19" s="15"/>
      <c r="GHF19" s="15"/>
      <c r="GHG19" s="15"/>
      <c r="GHH19" s="15"/>
      <c r="GHI19" s="15"/>
      <c r="GHJ19" s="15"/>
      <c r="GHK19" s="15"/>
      <c r="GHL19" s="15"/>
      <c r="GHM19" s="15"/>
      <c r="GHN19" s="15"/>
      <c r="GHO19" s="15"/>
      <c r="GHP19" s="15"/>
      <c r="GHQ19" s="15"/>
      <c r="GHR19" s="15"/>
      <c r="GHS19" s="15"/>
      <c r="GHT19" s="15"/>
      <c r="GHU19" s="15"/>
      <c r="GHV19" s="15"/>
      <c r="GHW19" s="15"/>
      <c r="GHX19" s="15"/>
      <c r="GHY19" s="15"/>
      <c r="GHZ19" s="15"/>
      <c r="GIA19" s="15"/>
      <c r="GIB19" s="15"/>
      <c r="GIC19" s="15"/>
      <c r="GID19" s="15"/>
      <c r="GIE19" s="15"/>
      <c r="GIF19" s="15"/>
      <c r="GIG19" s="15"/>
      <c r="GIH19" s="15"/>
      <c r="GII19" s="15"/>
      <c r="GIJ19" s="15"/>
      <c r="GIK19" s="15"/>
      <c r="GIL19" s="15"/>
      <c r="GIM19" s="15"/>
      <c r="GIN19" s="15"/>
      <c r="GIO19" s="15"/>
      <c r="GIP19" s="15"/>
      <c r="GIQ19" s="15"/>
      <c r="GIR19" s="15"/>
      <c r="GIS19" s="15"/>
      <c r="GIT19" s="15"/>
      <c r="GIU19" s="15"/>
      <c r="GIV19" s="15"/>
      <c r="GIW19" s="15"/>
      <c r="GIX19" s="15"/>
      <c r="GIY19" s="15"/>
      <c r="GIZ19" s="15"/>
      <c r="GJA19" s="15"/>
      <c r="GJB19" s="15"/>
      <c r="GJC19" s="15"/>
      <c r="GJD19" s="15"/>
      <c r="GJE19" s="15"/>
      <c r="GJF19" s="15"/>
      <c r="GJG19" s="15"/>
      <c r="GJH19" s="15"/>
      <c r="GJI19" s="15"/>
      <c r="GJJ19" s="15"/>
      <c r="GJK19" s="15"/>
      <c r="GJL19" s="15"/>
      <c r="GJM19" s="15"/>
      <c r="GJN19" s="15"/>
      <c r="GJO19" s="15"/>
      <c r="GJP19" s="15"/>
      <c r="GJQ19" s="15"/>
      <c r="GJR19" s="15"/>
      <c r="GJS19" s="15"/>
      <c r="GJT19" s="15"/>
      <c r="GJU19" s="15"/>
      <c r="GJV19" s="15"/>
      <c r="GJW19" s="15"/>
      <c r="GJX19" s="15"/>
      <c r="GJY19" s="15"/>
      <c r="GJZ19" s="15"/>
      <c r="GKA19" s="15"/>
      <c r="GKB19" s="15"/>
      <c r="GKC19" s="15"/>
      <c r="GKD19" s="15"/>
      <c r="GKE19" s="15"/>
      <c r="GKF19" s="15"/>
      <c r="GKG19" s="15"/>
      <c r="GKH19" s="15"/>
      <c r="GKI19" s="15"/>
      <c r="GKJ19" s="15"/>
      <c r="GKK19" s="15"/>
      <c r="GKL19" s="15"/>
      <c r="GKM19" s="15"/>
      <c r="GKN19" s="15"/>
      <c r="GKO19" s="15"/>
      <c r="GKP19" s="15"/>
      <c r="GKQ19" s="15"/>
      <c r="GKR19" s="15"/>
      <c r="GKS19" s="15"/>
      <c r="GKT19" s="15"/>
      <c r="GKU19" s="15"/>
      <c r="GKV19" s="15"/>
      <c r="GKW19" s="15"/>
      <c r="GKX19" s="15"/>
      <c r="GKY19" s="15"/>
      <c r="GKZ19" s="15"/>
      <c r="GLA19" s="15"/>
      <c r="GLB19" s="15"/>
      <c r="GLC19" s="15"/>
      <c r="GLD19" s="15"/>
      <c r="GLE19" s="15"/>
      <c r="GLF19" s="15"/>
      <c r="GLG19" s="15"/>
      <c r="GLH19" s="15"/>
      <c r="GLI19" s="15"/>
      <c r="GLJ19" s="15"/>
      <c r="GLK19" s="15"/>
      <c r="GLL19" s="15"/>
      <c r="GLM19" s="15"/>
      <c r="GLN19" s="15"/>
      <c r="GLO19" s="15"/>
      <c r="GLP19" s="15"/>
      <c r="GLQ19" s="15"/>
      <c r="GLR19" s="15"/>
      <c r="GLS19" s="15"/>
      <c r="GLT19" s="15"/>
      <c r="GLU19" s="15"/>
      <c r="GLV19" s="15"/>
      <c r="GLW19" s="15"/>
      <c r="GLX19" s="15"/>
      <c r="GLY19" s="15"/>
      <c r="GLZ19" s="15"/>
      <c r="GMA19" s="15"/>
      <c r="GMB19" s="15"/>
      <c r="GMC19" s="15"/>
      <c r="GMD19" s="15"/>
      <c r="GME19" s="15"/>
      <c r="GMF19" s="15"/>
      <c r="GMG19" s="15"/>
      <c r="GMH19" s="15"/>
      <c r="GMI19" s="15"/>
      <c r="GMJ19" s="15"/>
      <c r="GMK19" s="15"/>
      <c r="GML19" s="15"/>
      <c r="GMM19" s="15"/>
      <c r="GMN19" s="15"/>
      <c r="GMO19" s="15"/>
      <c r="GMP19" s="15"/>
      <c r="GMQ19" s="15"/>
      <c r="GMR19" s="15"/>
      <c r="GMS19" s="15"/>
      <c r="GMT19" s="15"/>
      <c r="GMU19" s="15"/>
      <c r="GMV19" s="15"/>
      <c r="GMW19" s="15"/>
      <c r="GMX19" s="15"/>
      <c r="GMY19" s="15"/>
      <c r="GMZ19" s="15"/>
      <c r="GNA19" s="15"/>
      <c r="GNB19" s="15"/>
      <c r="GNC19" s="15"/>
      <c r="GND19" s="15"/>
      <c r="GNE19" s="15"/>
      <c r="GNF19" s="15"/>
      <c r="GNG19" s="15"/>
      <c r="GNH19" s="15"/>
      <c r="GNI19" s="15"/>
      <c r="GNJ19" s="15"/>
      <c r="GNK19" s="15"/>
      <c r="GNL19" s="15"/>
      <c r="GNM19" s="15"/>
      <c r="GNN19" s="15"/>
      <c r="GNO19" s="15"/>
      <c r="GNP19" s="15"/>
      <c r="GNQ19" s="15"/>
      <c r="GNR19" s="15"/>
      <c r="GNS19" s="15"/>
      <c r="GNT19" s="15"/>
      <c r="GNU19" s="15"/>
      <c r="GNV19" s="15"/>
      <c r="GNW19" s="15"/>
      <c r="GNX19" s="15"/>
      <c r="GNY19" s="15"/>
      <c r="GNZ19" s="15"/>
      <c r="GOA19" s="15"/>
      <c r="GOB19" s="15"/>
      <c r="GOC19" s="15"/>
      <c r="GOD19" s="15"/>
      <c r="GOE19" s="15"/>
      <c r="GOF19" s="15"/>
      <c r="GOG19" s="15"/>
      <c r="GOH19" s="15"/>
      <c r="GOI19" s="15"/>
      <c r="GOJ19" s="15"/>
      <c r="GOK19" s="15"/>
      <c r="GOL19" s="15"/>
      <c r="GOM19" s="15"/>
      <c r="GON19" s="15"/>
      <c r="GOO19" s="15"/>
      <c r="GOP19" s="15"/>
      <c r="GOQ19" s="15"/>
      <c r="GOR19" s="15"/>
      <c r="GOS19" s="15"/>
      <c r="GOT19" s="15"/>
      <c r="GOU19" s="15"/>
      <c r="GOV19" s="15"/>
      <c r="GOW19" s="15"/>
      <c r="GOX19" s="15"/>
      <c r="GOY19" s="15"/>
      <c r="GOZ19" s="15"/>
      <c r="GPA19" s="15"/>
      <c r="GPB19" s="15"/>
      <c r="GPC19" s="15"/>
      <c r="GPD19" s="15"/>
      <c r="GPE19" s="15"/>
      <c r="GPF19" s="15"/>
      <c r="GPG19" s="15"/>
      <c r="GPH19" s="15"/>
      <c r="GPI19" s="15"/>
      <c r="GPJ19" s="15"/>
      <c r="GPK19" s="15"/>
      <c r="GPL19" s="15"/>
      <c r="GPM19" s="15"/>
      <c r="GPN19" s="15"/>
      <c r="GPO19" s="15"/>
      <c r="GPP19" s="15"/>
      <c r="GPQ19" s="15"/>
      <c r="GPR19" s="15"/>
      <c r="GPS19" s="15"/>
      <c r="GPT19" s="15"/>
      <c r="GPU19" s="15"/>
      <c r="GPV19" s="15"/>
      <c r="GPW19" s="15"/>
      <c r="GPX19" s="15"/>
      <c r="GPY19" s="15"/>
      <c r="GPZ19" s="15"/>
      <c r="GQA19" s="15"/>
      <c r="GQB19" s="15"/>
      <c r="GQC19" s="15"/>
      <c r="GQD19" s="15"/>
      <c r="GQE19" s="15"/>
      <c r="GQF19" s="15"/>
      <c r="GQG19" s="15"/>
      <c r="GQH19" s="15"/>
      <c r="GQI19" s="15"/>
      <c r="GQJ19" s="15"/>
      <c r="GQK19" s="15"/>
      <c r="GQL19" s="15"/>
      <c r="GQM19" s="15"/>
      <c r="GQN19" s="15"/>
      <c r="GQO19" s="15"/>
      <c r="GQP19" s="15"/>
      <c r="GQQ19" s="15"/>
      <c r="GQR19" s="15"/>
      <c r="GQS19" s="15"/>
      <c r="GQT19" s="15"/>
      <c r="GQU19" s="15"/>
      <c r="GQV19" s="15"/>
      <c r="GQW19" s="15"/>
      <c r="GQX19" s="15"/>
      <c r="GQY19" s="15"/>
      <c r="GQZ19" s="15"/>
      <c r="GRA19" s="15"/>
      <c r="GRB19" s="15"/>
      <c r="GRC19" s="15"/>
      <c r="GRD19" s="15"/>
      <c r="GRE19" s="15"/>
      <c r="GRF19" s="15"/>
      <c r="GRG19" s="15"/>
      <c r="GRH19" s="15"/>
      <c r="GRI19" s="15"/>
      <c r="GRJ19" s="15"/>
      <c r="GRK19" s="15"/>
      <c r="GRL19" s="15"/>
      <c r="GRM19" s="15"/>
      <c r="GRN19" s="15"/>
      <c r="GRO19" s="15"/>
      <c r="GRP19" s="15"/>
      <c r="GRQ19" s="15"/>
      <c r="GRR19" s="15"/>
      <c r="GRS19" s="15"/>
      <c r="GRT19" s="15"/>
      <c r="GRU19" s="15"/>
      <c r="GRV19" s="15"/>
      <c r="GRW19" s="15"/>
      <c r="GRX19" s="15"/>
      <c r="GRY19" s="15"/>
      <c r="GRZ19" s="15"/>
      <c r="GSA19" s="15"/>
      <c r="GSB19" s="15"/>
      <c r="GSC19" s="15"/>
      <c r="GSD19" s="15"/>
      <c r="GSE19" s="15"/>
      <c r="GSF19" s="15"/>
      <c r="GSG19" s="15"/>
      <c r="GSH19" s="15"/>
      <c r="GSI19" s="15"/>
      <c r="GSJ19" s="15"/>
      <c r="GSK19" s="15"/>
      <c r="GSL19" s="15"/>
      <c r="GSM19" s="15"/>
      <c r="GSN19" s="15"/>
      <c r="GSO19" s="15"/>
      <c r="GSP19" s="15"/>
      <c r="GSQ19" s="15"/>
      <c r="GSR19" s="15"/>
      <c r="GSS19" s="15"/>
      <c r="GST19" s="15"/>
      <c r="GSU19" s="15"/>
      <c r="GSV19" s="15"/>
      <c r="GSW19" s="15"/>
      <c r="GSX19" s="15"/>
      <c r="GSY19" s="15"/>
      <c r="GSZ19" s="15"/>
      <c r="GTA19" s="15"/>
      <c r="GTB19" s="15"/>
      <c r="GTC19" s="15"/>
      <c r="GTD19" s="15"/>
      <c r="GTE19" s="15"/>
      <c r="GTF19" s="15"/>
      <c r="GTG19" s="15"/>
      <c r="GTH19" s="15"/>
      <c r="GTI19" s="15"/>
      <c r="GTJ19" s="15"/>
      <c r="GTK19" s="15"/>
      <c r="GTL19" s="15"/>
      <c r="GTM19" s="15"/>
      <c r="GTN19" s="15"/>
      <c r="GTO19" s="15"/>
      <c r="GTP19" s="15"/>
      <c r="GTQ19" s="15"/>
      <c r="GTR19" s="15"/>
      <c r="GTS19" s="15"/>
      <c r="GTT19" s="15"/>
      <c r="GTU19" s="15"/>
      <c r="GTV19" s="15"/>
      <c r="GTW19" s="15"/>
      <c r="GTX19" s="15"/>
      <c r="GTY19" s="15"/>
      <c r="GTZ19" s="15"/>
      <c r="GUA19" s="15"/>
      <c r="GUB19" s="15"/>
      <c r="GUC19" s="15"/>
      <c r="GUD19" s="15"/>
      <c r="GUE19" s="15"/>
      <c r="GUF19" s="15"/>
      <c r="GUG19" s="15"/>
      <c r="GUH19" s="15"/>
      <c r="GUI19" s="15"/>
      <c r="GUJ19" s="15"/>
      <c r="GUK19" s="15"/>
      <c r="GUL19" s="15"/>
      <c r="GUM19" s="15"/>
      <c r="GUN19" s="15"/>
      <c r="GUO19" s="15"/>
      <c r="GUP19" s="15"/>
      <c r="GUQ19" s="15"/>
      <c r="GUR19" s="15"/>
      <c r="GUS19" s="15"/>
      <c r="GUT19" s="15"/>
      <c r="GUU19" s="15"/>
      <c r="GUV19" s="15"/>
      <c r="GUW19" s="15"/>
      <c r="GUX19" s="15"/>
      <c r="GUY19" s="15"/>
      <c r="GUZ19" s="15"/>
      <c r="GVA19" s="15"/>
      <c r="GVB19" s="15"/>
      <c r="GVC19" s="15"/>
      <c r="GVD19" s="15"/>
      <c r="GVE19" s="15"/>
      <c r="GVF19" s="15"/>
      <c r="GVG19" s="15"/>
      <c r="GVH19" s="15"/>
      <c r="GVI19" s="15"/>
      <c r="GVJ19" s="15"/>
      <c r="GVK19" s="15"/>
      <c r="GVL19" s="15"/>
      <c r="GVM19" s="15"/>
      <c r="GVN19" s="15"/>
      <c r="GVO19" s="15"/>
      <c r="GVP19" s="15"/>
      <c r="GVQ19" s="15"/>
      <c r="GVR19" s="15"/>
      <c r="GVS19" s="15"/>
      <c r="GVT19" s="15"/>
      <c r="GVU19" s="15"/>
      <c r="GVV19" s="15"/>
      <c r="GVW19" s="15"/>
      <c r="GVX19" s="15"/>
      <c r="GVY19" s="15"/>
      <c r="GVZ19" s="15"/>
      <c r="GWA19" s="15"/>
      <c r="GWB19" s="15"/>
      <c r="GWC19" s="15"/>
      <c r="GWD19" s="15"/>
      <c r="GWE19" s="15"/>
      <c r="GWF19" s="15"/>
      <c r="GWG19" s="15"/>
      <c r="GWH19" s="15"/>
      <c r="GWI19" s="15"/>
      <c r="GWJ19" s="15"/>
      <c r="GWK19" s="15"/>
      <c r="GWL19" s="15"/>
      <c r="GWM19" s="15"/>
      <c r="GWN19" s="15"/>
      <c r="GWO19" s="15"/>
      <c r="GWP19" s="15"/>
      <c r="GWQ19" s="15"/>
      <c r="GWR19" s="15"/>
      <c r="GWS19" s="15"/>
      <c r="GWT19" s="15"/>
      <c r="GWU19" s="15"/>
      <c r="GWV19" s="15"/>
      <c r="GWW19" s="15"/>
      <c r="GWX19" s="15"/>
      <c r="GWY19" s="15"/>
      <c r="GWZ19" s="15"/>
      <c r="GXA19" s="15"/>
      <c r="GXB19" s="15"/>
      <c r="GXC19" s="15"/>
      <c r="GXD19" s="15"/>
      <c r="GXE19" s="15"/>
      <c r="GXF19" s="15"/>
      <c r="GXG19" s="15"/>
      <c r="GXH19" s="15"/>
      <c r="GXI19" s="15"/>
      <c r="GXJ19" s="15"/>
      <c r="GXK19" s="15"/>
      <c r="GXL19" s="15"/>
      <c r="GXM19" s="15"/>
      <c r="GXN19" s="15"/>
      <c r="GXO19" s="15"/>
      <c r="GXP19" s="15"/>
      <c r="GXQ19" s="15"/>
      <c r="GXR19" s="15"/>
      <c r="GXS19" s="15"/>
      <c r="GXT19" s="15"/>
      <c r="GXU19" s="15"/>
      <c r="GXV19" s="15"/>
      <c r="GXW19" s="15"/>
      <c r="GXX19" s="15"/>
      <c r="GXY19" s="15"/>
      <c r="GXZ19" s="15"/>
      <c r="GYA19" s="15"/>
      <c r="GYB19" s="15"/>
      <c r="GYC19" s="15"/>
      <c r="GYD19" s="15"/>
      <c r="GYE19" s="15"/>
      <c r="GYF19" s="15"/>
      <c r="GYG19" s="15"/>
      <c r="GYH19" s="15"/>
      <c r="GYI19" s="15"/>
      <c r="GYJ19" s="15"/>
      <c r="GYK19" s="15"/>
      <c r="GYL19" s="15"/>
      <c r="GYM19" s="15"/>
      <c r="GYN19" s="15"/>
      <c r="GYO19" s="15"/>
      <c r="GYP19" s="15"/>
      <c r="GYQ19" s="15"/>
      <c r="GYR19" s="15"/>
      <c r="GYS19" s="15"/>
      <c r="GYT19" s="15"/>
      <c r="GYU19" s="15"/>
      <c r="GYV19" s="15"/>
      <c r="GYW19" s="15"/>
      <c r="GYX19" s="15"/>
      <c r="GYY19" s="15"/>
      <c r="GYZ19" s="15"/>
      <c r="GZA19" s="15"/>
      <c r="GZB19" s="15"/>
      <c r="GZC19" s="15"/>
      <c r="GZD19" s="15"/>
      <c r="GZE19" s="15"/>
      <c r="GZF19" s="15"/>
      <c r="GZG19" s="15"/>
      <c r="GZH19" s="15"/>
      <c r="GZI19" s="15"/>
      <c r="GZJ19" s="15"/>
      <c r="GZK19" s="15"/>
      <c r="GZL19" s="15"/>
      <c r="GZM19" s="15"/>
      <c r="GZN19" s="15"/>
      <c r="GZO19" s="15"/>
      <c r="GZP19" s="15"/>
      <c r="GZQ19" s="15"/>
      <c r="GZR19" s="15"/>
      <c r="GZS19" s="15"/>
      <c r="GZT19" s="15"/>
      <c r="GZU19" s="15"/>
      <c r="GZV19" s="15"/>
      <c r="GZW19" s="15"/>
      <c r="GZX19" s="15"/>
      <c r="GZY19" s="15"/>
      <c r="GZZ19" s="15"/>
      <c r="HAA19" s="15"/>
      <c r="HAB19" s="15"/>
      <c r="HAC19" s="15"/>
      <c r="HAD19" s="15"/>
      <c r="HAE19" s="15"/>
      <c r="HAF19" s="15"/>
      <c r="HAG19" s="15"/>
      <c r="HAH19" s="15"/>
      <c r="HAI19" s="15"/>
      <c r="HAJ19" s="15"/>
      <c r="HAK19" s="15"/>
      <c r="HAL19" s="15"/>
      <c r="HAM19" s="15"/>
      <c r="HAN19" s="15"/>
      <c r="HAO19" s="15"/>
      <c r="HAP19" s="15"/>
      <c r="HAQ19" s="15"/>
      <c r="HAR19" s="15"/>
      <c r="HAS19" s="15"/>
      <c r="HAT19" s="15"/>
      <c r="HAU19" s="15"/>
      <c r="HAV19" s="15"/>
      <c r="HAW19" s="15"/>
      <c r="HAX19" s="15"/>
      <c r="HAY19" s="15"/>
      <c r="HAZ19" s="15"/>
      <c r="HBA19" s="15"/>
      <c r="HBB19" s="15"/>
      <c r="HBC19" s="15"/>
      <c r="HBD19" s="15"/>
      <c r="HBE19" s="15"/>
      <c r="HBF19" s="15"/>
      <c r="HBG19" s="15"/>
      <c r="HBH19" s="15"/>
      <c r="HBI19" s="15"/>
      <c r="HBJ19" s="15"/>
      <c r="HBK19" s="15"/>
      <c r="HBL19" s="15"/>
      <c r="HBM19" s="15"/>
      <c r="HBN19" s="15"/>
      <c r="HBO19" s="15"/>
      <c r="HBP19" s="15"/>
      <c r="HBQ19" s="15"/>
      <c r="HBR19" s="15"/>
      <c r="HBS19" s="15"/>
      <c r="HBT19" s="15"/>
      <c r="HBU19" s="15"/>
      <c r="HBV19" s="15"/>
      <c r="HBW19" s="15"/>
      <c r="HBX19" s="15"/>
      <c r="HBY19" s="15"/>
      <c r="HBZ19" s="15"/>
      <c r="HCA19" s="15"/>
      <c r="HCB19" s="15"/>
      <c r="HCC19" s="15"/>
      <c r="HCD19" s="15"/>
      <c r="HCE19" s="15"/>
      <c r="HCF19" s="15"/>
      <c r="HCG19" s="15"/>
      <c r="HCH19" s="15"/>
      <c r="HCI19" s="15"/>
      <c r="HCJ19" s="15"/>
      <c r="HCK19" s="15"/>
      <c r="HCL19" s="15"/>
      <c r="HCM19" s="15"/>
      <c r="HCN19" s="15"/>
      <c r="HCO19" s="15"/>
      <c r="HCP19" s="15"/>
      <c r="HCQ19" s="15"/>
      <c r="HCR19" s="15"/>
      <c r="HCS19" s="15"/>
      <c r="HCT19" s="15"/>
      <c r="HCU19" s="15"/>
      <c r="HCV19" s="15"/>
      <c r="HCW19" s="15"/>
      <c r="HCX19" s="15"/>
      <c r="HCY19" s="15"/>
      <c r="HCZ19" s="15"/>
      <c r="HDA19" s="15"/>
      <c r="HDB19" s="15"/>
      <c r="HDC19" s="15"/>
      <c r="HDD19" s="15"/>
      <c r="HDE19" s="15"/>
      <c r="HDF19" s="15"/>
      <c r="HDG19" s="15"/>
      <c r="HDH19" s="15"/>
      <c r="HDI19" s="15"/>
      <c r="HDJ19" s="15"/>
      <c r="HDK19" s="15"/>
      <c r="HDL19" s="15"/>
      <c r="HDM19" s="15"/>
      <c r="HDN19" s="15"/>
      <c r="HDO19" s="15"/>
      <c r="HDP19" s="15"/>
      <c r="HDQ19" s="15"/>
      <c r="HDR19" s="15"/>
      <c r="HDS19" s="15"/>
      <c r="HDT19" s="15"/>
      <c r="HDU19" s="15"/>
      <c r="HDV19" s="15"/>
      <c r="HDW19" s="15"/>
      <c r="HDX19" s="15"/>
      <c r="HDY19" s="15"/>
      <c r="HDZ19" s="15"/>
      <c r="HEA19" s="15"/>
      <c r="HEB19" s="15"/>
      <c r="HEC19" s="15"/>
      <c r="HED19" s="15"/>
      <c r="HEE19" s="15"/>
      <c r="HEF19" s="15"/>
      <c r="HEG19" s="15"/>
      <c r="HEH19" s="15"/>
      <c r="HEI19" s="15"/>
      <c r="HEJ19" s="15"/>
      <c r="HEK19" s="15"/>
      <c r="HEL19" s="15"/>
      <c r="HEM19" s="15"/>
      <c r="HEN19" s="15"/>
      <c r="HEO19" s="15"/>
      <c r="HEP19" s="15"/>
      <c r="HEQ19" s="15"/>
      <c r="HER19" s="15"/>
      <c r="HES19" s="15"/>
      <c r="HET19" s="15"/>
      <c r="HEU19" s="15"/>
      <c r="HEV19" s="15"/>
      <c r="HEW19" s="15"/>
      <c r="HEX19" s="15"/>
      <c r="HEY19" s="15"/>
      <c r="HEZ19" s="15"/>
      <c r="HFA19" s="15"/>
      <c r="HFB19" s="15"/>
      <c r="HFC19" s="15"/>
      <c r="HFD19" s="15"/>
      <c r="HFE19" s="15"/>
      <c r="HFF19" s="15"/>
      <c r="HFG19" s="15"/>
      <c r="HFH19" s="15"/>
      <c r="HFI19" s="15"/>
      <c r="HFJ19" s="15"/>
      <c r="HFK19" s="15"/>
      <c r="HFL19" s="15"/>
      <c r="HFM19" s="15"/>
      <c r="HFN19" s="15"/>
      <c r="HFO19" s="15"/>
      <c r="HFP19" s="15"/>
      <c r="HFQ19" s="15"/>
      <c r="HFR19" s="15"/>
      <c r="HFS19" s="15"/>
      <c r="HFT19" s="15"/>
      <c r="HFU19" s="15"/>
      <c r="HFV19" s="15"/>
      <c r="HFW19" s="15"/>
      <c r="HFX19" s="15"/>
      <c r="HFY19" s="15"/>
      <c r="HFZ19" s="15"/>
      <c r="HGA19" s="15"/>
      <c r="HGB19" s="15"/>
      <c r="HGC19" s="15"/>
      <c r="HGD19" s="15"/>
      <c r="HGE19" s="15"/>
      <c r="HGF19" s="15"/>
      <c r="HGG19" s="15"/>
      <c r="HGH19" s="15"/>
      <c r="HGI19" s="15"/>
      <c r="HGJ19" s="15"/>
      <c r="HGK19" s="15"/>
      <c r="HGL19" s="15"/>
      <c r="HGM19" s="15"/>
      <c r="HGN19" s="15"/>
      <c r="HGO19" s="15"/>
      <c r="HGP19" s="15"/>
      <c r="HGQ19" s="15"/>
      <c r="HGR19" s="15"/>
      <c r="HGS19" s="15"/>
      <c r="HGT19" s="15"/>
      <c r="HGU19" s="15"/>
      <c r="HGV19" s="15"/>
      <c r="HGW19" s="15"/>
      <c r="HGX19" s="15"/>
      <c r="HGY19" s="15"/>
      <c r="HGZ19" s="15"/>
      <c r="HHA19" s="15"/>
      <c r="HHB19" s="15"/>
      <c r="HHC19" s="15"/>
      <c r="HHD19" s="15"/>
      <c r="HHE19" s="15"/>
      <c r="HHF19" s="15"/>
      <c r="HHG19" s="15"/>
      <c r="HHH19" s="15"/>
      <c r="HHI19" s="15"/>
      <c r="HHJ19" s="15"/>
      <c r="HHK19" s="15"/>
      <c r="HHL19" s="15"/>
      <c r="HHM19" s="15"/>
      <c r="HHN19" s="15"/>
      <c r="HHO19" s="15"/>
      <c r="HHP19" s="15"/>
      <c r="HHQ19" s="15"/>
      <c r="HHR19" s="15"/>
      <c r="HHS19" s="15"/>
      <c r="HHT19" s="15"/>
      <c r="HHU19" s="15"/>
      <c r="HHV19" s="15"/>
      <c r="HHW19" s="15"/>
      <c r="HHX19" s="15"/>
      <c r="HHY19" s="15"/>
      <c r="HHZ19" s="15"/>
      <c r="HIA19" s="15"/>
      <c r="HIB19" s="15"/>
      <c r="HIC19" s="15"/>
      <c r="HID19" s="15"/>
      <c r="HIE19" s="15"/>
      <c r="HIF19" s="15"/>
      <c r="HIG19" s="15"/>
      <c r="HIH19" s="15"/>
      <c r="HII19" s="15"/>
      <c r="HIJ19" s="15"/>
      <c r="HIK19" s="15"/>
      <c r="HIL19" s="15"/>
      <c r="HIM19" s="15"/>
      <c r="HIN19" s="15"/>
      <c r="HIO19" s="15"/>
      <c r="HIP19" s="15"/>
      <c r="HIQ19" s="15"/>
      <c r="HIR19" s="15"/>
      <c r="HIS19" s="15"/>
      <c r="HIT19" s="15"/>
      <c r="HIU19" s="15"/>
      <c r="HIV19" s="15"/>
      <c r="HIW19" s="15"/>
      <c r="HIX19" s="15"/>
      <c r="HIY19" s="15"/>
      <c r="HIZ19" s="15"/>
      <c r="HJA19" s="15"/>
      <c r="HJB19" s="15"/>
      <c r="HJC19" s="15"/>
      <c r="HJD19" s="15"/>
      <c r="HJE19" s="15"/>
      <c r="HJF19" s="15"/>
      <c r="HJG19" s="15"/>
      <c r="HJH19" s="15"/>
      <c r="HJI19" s="15"/>
      <c r="HJJ19" s="15"/>
      <c r="HJK19" s="15"/>
      <c r="HJL19" s="15"/>
      <c r="HJM19" s="15"/>
      <c r="HJN19" s="15"/>
      <c r="HJO19" s="15"/>
      <c r="HJP19" s="15"/>
      <c r="HJQ19" s="15"/>
      <c r="HJR19" s="15"/>
      <c r="HJS19" s="15"/>
      <c r="HJT19" s="15"/>
      <c r="HJU19" s="15"/>
      <c r="HJV19" s="15"/>
      <c r="HJW19" s="15"/>
      <c r="HJX19" s="15"/>
      <c r="HJY19" s="15"/>
      <c r="HJZ19" s="15"/>
      <c r="HKA19" s="15"/>
      <c r="HKB19" s="15"/>
      <c r="HKC19" s="15"/>
      <c r="HKD19" s="15"/>
      <c r="HKE19" s="15"/>
      <c r="HKF19" s="15"/>
      <c r="HKG19" s="15"/>
      <c r="HKH19" s="15"/>
      <c r="HKI19" s="15"/>
      <c r="HKJ19" s="15"/>
      <c r="HKK19" s="15"/>
      <c r="HKL19" s="15"/>
      <c r="HKM19" s="15"/>
      <c r="HKN19" s="15"/>
      <c r="HKO19" s="15"/>
      <c r="HKP19" s="15"/>
      <c r="HKQ19" s="15"/>
      <c r="HKR19" s="15"/>
      <c r="HKS19" s="15"/>
      <c r="HKT19" s="15"/>
      <c r="HKU19" s="15"/>
      <c r="HKV19" s="15"/>
      <c r="HKW19" s="15"/>
      <c r="HKX19" s="15"/>
      <c r="HKY19" s="15"/>
      <c r="HKZ19" s="15"/>
      <c r="HLA19" s="15"/>
      <c r="HLB19" s="15"/>
      <c r="HLC19" s="15"/>
      <c r="HLD19" s="15"/>
      <c r="HLE19" s="15"/>
      <c r="HLF19" s="15"/>
      <c r="HLG19" s="15"/>
      <c r="HLH19" s="15"/>
      <c r="HLI19" s="15"/>
      <c r="HLJ19" s="15"/>
      <c r="HLK19" s="15"/>
      <c r="HLL19" s="15"/>
      <c r="HLM19" s="15"/>
      <c r="HLN19" s="15"/>
      <c r="HLO19" s="15"/>
      <c r="HLP19" s="15"/>
      <c r="HLQ19" s="15"/>
      <c r="HLR19" s="15"/>
      <c r="HLS19" s="15"/>
      <c r="HLT19" s="15"/>
      <c r="HLU19" s="15"/>
      <c r="HLV19" s="15"/>
      <c r="HLW19" s="15"/>
      <c r="HLX19" s="15"/>
      <c r="HLY19" s="15"/>
      <c r="HLZ19" s="15"/>
      <c r="HMA19" s="15"/>
      <c r="HMB19" s="15"/>
      <c r="HMC19" s="15"/>
      <c r="HMD19" s="15"/>
      <c r="HME19" s="15"/>
      <c r="HMF19" s="15"/>
      <c r="HMG19" s="15"/>
      <c r="HMH19" s="15"/>
      <c r="HMI19" s="15"/>
      <c r="HMJ19" s="15"/>
      <c r="HMK19" s="15"/>
      <c r="HML19" s="15"/>
      <c r="HMM19" s="15"/>
      <c r="HMN19" s="15"/>
      <c r="HMO19" s="15"/>
      <c r="HMP19" s="15"/>
      <c r="HMQ19" s="15"/>
      <c r="HMR19" s="15"/>
      <c r="HMS19" s="15"/>
      <c r="HMT19" s="15"/>
      <c r="HMU19" s="15"/>
      <c r="HMV19" s="15"/>
      <c r="HMW19" s="15"/>
      <c r="HMX19" s="15"/>
      <c r="HMY19" s="15"/>
      <c r="HMZ19" s="15"/>
      <c r="HNA19" s="15"/>
      <c r="HNB19" s="15"/>
      <c r="HNC19" s="15"/>
      <c r="HND19" s="15"/>
      <c r="HNE19" s="15"/>
      <c r="HNF19" s="15"/>
      <c r="HNG19" s="15"/>
      <c r="HNH19" s="15"/>
      <c r="HNI19" s="15"/>
      <c r="HNJ19" s="15"/>
      <c r="HNK19" s="15"/>
      <c r="HNL19" s="15"/>
      <c r="HNM19" s="15"/>
      <c r="HNN19" s="15"/>
      <c r="HNO19" s="15"/>
      <c r="HNP19" s="15"/>
      <c r="HNQ19" s="15"/>
      <c r="HNR19" s="15"/>
      <c r="HNS19" s="15"/>
      <c r="HNT19" s="15"/>
      <c r="HNU19" s="15"/>
      <c r="HNV19" s="15"/>
      <c r="HNW19" s="15"/>
      <c r="HNX19" s="15"/>
      <c r="HNY19" s="15"/>
      <c r="HNZ19" s="15"/>
      <c r="HOA19" s="15"/>
      <c r="HOB19" s="15"/>
      <c r="HOC19" s="15"/>
      <c r="HOD19" s="15"/>
      <c r="HOE19" s="15"/>
      <c r="HOF19" s="15"/>
      <c r="HOG19" s="15"/>
      <c r="HOH19" s="15"/>
      <c r="HOI19" s="15"/>
      <c r="HOJ19" s="15"/>
      <c r="HOK19" s="15"/>
      <c r="HOL19" s="15"/>
      <c r="HOM19" s="15"/>
      <c r="HON19" s="15"/>
      <c r="HOO19" s="15"/>
      <c r="HOP19" s="15"/>
      <c r="HOQ19" s="15"/>
      <c r="HOR19" s="15"/>
      <c r="HOS19" s="15"/>
      <c r="HOT19" s="15"/>
      <c r="HOU19" s="15"/>
      <c r="HOV19" s="15"/>
      <c r="HOW19" s="15"/>
      <c r="HOX19" s="15"/>
      <c r="HOY19" s="15"/>
      <c r="HOZ19" s="15"/>
      <c r="HPA19" s="15"/>
      <c r="HPB19" s="15"/>
      <c r="HPC19" s="15"/>
      <c r="HPD19" s="15"/>
      <c r="HPE19" s="15"/>
      <c r="HPF19" s="15"/>
      <c r="HPG19" s="15"/>
      <c r="HPH19" s="15"/>
      <c r="HPI19" s="15"/>
      <c r="HPJ19" s="15"/>
      <c r="HPK19" s="15"/>
      <c r="HPL19" s="15"/>
      <c r="HPM19" s="15"/>
      <c r="HPN19" s="15"/>
      <c r="HPO19" s="15"/>
      <c r="HPP19" s="15"/>
      <c r="HPQ19" s="15"/>
      <c r="HPR19" s="15"/>
      <c r="HPS19" s="15"/>
      <c r="HPT19" s="15"/>
      <c r="HPU19" s="15"/>
      <c r="HPV19" s="15"/>
      <c r="HPW19" s="15"/>
      <c r="HPX19" s="15"/>
      <c r="HPY19" s="15"/>
      <c r="HPZ19" s="15"/>
      <c r="HQA19" s="15"/>
      <c r="HQB19" s="15"/>
      <c r="HQC19" s="15"/>
      <c r="HQD19" s="15"/>
      <c r="HQE19" s="15"/>
      <c r="HQF19" s="15"/>
      <c r="HQG19" s="15"/>
      <c r="HQH19" s="15"/>
      <c r="HQI19" s="15"/>
      <c r="HQJ19" s="15"/>
      <c r="HQK19" s="15"/>
      <c r="HQL19" s="15"/>
      <c r="HQM19" s="15"/>
      <c r="HQN19" s="15"/>
      <c r="HQO19" s="15"/>
      <c r="HQP19" s="15"/>
      <c r="HQQ19" s="15"/>
      <c r="HQR19" s="15"/>
      <c r="HQS19" s="15"/>
      <c r="HQT19" s="15"/>
      <c r="HQU19" s="15"/>
      <c r="HQV19" s="15"/>
      <c r="HQW19" s="15"/>
      <c r="HQX19" s="15"/>
      <c r="HQY19" s="15"/>
      <c r="HQZ19" s="15"/>
      <c r="HRA19" s="15"/>
      <c r="HRB19" s="15"/>
      <c r="HRC19" s="15"/>
      <c r="HRD19" s="15"/>
      <c r="HRE19" s="15"/>
      <c r="HRF19" s="15"/>
      <c r="HRG19" s="15"/>
      <c r="HRH19" s="15"/>
      <c r="HRI19" s="15"/>
      <c r="HRJ19" s="15"/>
      <c r="HRK19" s="15"/>
      <c r="HRL19" s="15"/>
      <c r="HRM19" s="15"/>
      <c r="HRN19" s="15"/>
      <c r="HRO19" s="15"/>
      <c r="HRP19" s="15"/>
      <c r="HRQ19" s="15"/>
      <c r="HRR19" s="15"/>
      <c r="HRS19" s="15"/>
      <c r="HRT19" s="15"/>
      <c r="HRU19" s="15"/>
      <c r="HRV19" s="15"/>
      <c r="HRW19" s="15"/>
      <c r="HRX19" s="15"/>
      <c r="HRY19" s="15"/>
      <c r="HRZ19" s="15"/>
      <c r="HSA19" s="15"/>
      <c r="HSB19" s="15"/>
      <c r="HSC19" s="15"/>
      <c r="HSD19" s="15"/>
      <c r="HSE19" s="15"/>
      <c r="HSF19" s="15"/>
      <c r="HSG19" s="15"/>
      <c r="HSH19" s="15"/>
      <c r="HSI19" s="15"/>
      <c r="HSJ19" s="15"/>
      <c r="HSK19" s="15"/>
      <c r="HSL19" s="15"/>
      <c r="HSM19" s="15"/>
      <c r="HSN19" s="15"/>
      <c r="HSO19" s="15"/>
      <c r="HSP19" s="15"/>
      <c r="HSQ19" s="15"/>
      <c r="HSR19" s="15"/>
      <c r="HSS19" s="15"/>
      <c r="HST19" s="15"/>
      <c r="HSU19" s="15"/>
      <c r="HSV19" s="15"/>
      <c r="HSW19" s="15"/>
      <c r="HSX19" s="15"/>
      <c r="HSY19" s="15"/>
      <c r="HSZ19" s="15"/>
      <c r="HTA19" s="15"/>
      <c r="HTB19" s="15"/>
      <c r="HTC19" s="15"/>
      <c r="HTD19" s="15"/>
      <c r="HTE19" s="15"/>
      <c r="HTF19" s="15"/>
      <c r="HTG19" s="15"/>
      <c r="HTH19" s="15"/>
      <c r="HTI19" s="15"/>
      <c r="HTJ19" s="15"/>
      <c r="HTK19" s="15"/>
      <c r="HTL19" s="15"/>
      <c r="HTM19" s="15"/>
      <c r="HTN19" s="15"/>
      <c r="HTO19" s="15"/>
      <c r="HTP19" s="15"/>
      <c r="HTQ19" s="15"/>
      <c r="HTR19" s="15"/>
      <c r="HTS19" s="15"/>
      <c r="HTT19" s="15"/>
      <c r="HTU19" s="15"/>
      <c r="HTV19" s="15"/>
      <c r="HTW19" s="15"/>
      <c r="HTX19" s="15"/>
      <c r="HTY19" s="15"/>
      <c r="HTZ19" s="15"/>
      <c r="HUA19" s="15"/>
      <c r="HUB19" s="15"/>
      <c r="HUC19" s="15"/>
      <c r="HUD19" s="15"/>
      <c r="HUE19" s="15"/>
      <c r="HUF19" s="15"/>
      <c r="HUG19" s="15"/>
      <c r="HUH19" s="15"/>
      <c r="HUI19" s="15"/>
      <c r="HUJ19" s="15"/>
      <c r="HUK19" s="15"/>
      <c r="HUL19" s="15"/>
      <c r="HUM19" s="15"/>
      <c r="HUN19" s="15"/>
      <c r="HUO19" s="15"/>
      <c r="HUP19" s="15"/>
      <c r="HUQ19" s="15"/>
      <c r="HUR19" s="15"/>
      <c r="HUS19" s="15"/>
      <c r="HUT19" s="15"/>
      <c r="HUU19" s="15"/>
      <c r="HUV19" s="15"/>
      <c r="HUW19" s="15"/>
      <c r="HUX19" s="15"/>
      <c r="HUY19" s="15"/>
      <c r="HUZ19" s="15"/>
      <c r="HVA19" s="15"/>
      <c r="HVB19" s="15"/>
      <c r="HVC19" s="15"/>
      <c r="HVD19" s="15"/>
      <c r="HVE19" s="15"/>
      <c r="HVF19" s="15"/>
      <c r="HVG19" s="15"/>
      <c r="HVH19" s="15"/>
      <c r="HVI19" s="15"/>
      <c r="HVJ19" s="15"/>
      <c r="HVK19" s="15"/>
      <c r="HVL19" s="15"/>
      <c r="HVM19" s="15"/>
      <c r="HVN19" s="15"/>
      <c r="HVO19" s="15"/>
      <c r="HVP19" s="15"/>
      <c r="HVQ19" s="15"/>
      <c r="HVR19" s="15"/>
      <c r="HVS19" s="15"/>
      <c r="HVT19" s="15"/>
      <c r="HVU19" s="15"/>
      <c r="HVV19" s="15"/>
      <c r="HVW19" s="15"/>
      <c r="HVX19" s="15"/>
      <c r="HVY19" s="15"/>
      <c r="HVZ19" s="15"/>
      <c r="HWA19" s="15"/>
      <c r="HWB19" s="15"/>
      <c r="HWC19" s="15"/>
      <c r="HWD19" s="15"/>
      <c r="HWE19" s="15"/>
      <c r="HWF19" s="15"/>
      <c r="HWG19" s="15"/>
      <c r="HWH19" s="15"/>
      <c r="HWI19" s="15"/>
      <c r="HWJ19" s="15"/>
      <c r="HWK19" s="15"/>
      <c r="HWL19" s="15"/>
      <c r="HWM19" s="15"/>
      <c r="HWN19" s="15"/>
      <c r="HWO19" s="15"/>
      <c r="HWP19" s="15"/>
      <c r="HWQ19" s="15"/>
      <c r="HWR19" s="15"/>
      <c r="HWS19" s="15"/>
      <c r="HWT19" s="15"/>
      <c r="HWU19" s="15"/>
      <c r="HWV19" s="15"/>
      <c r="HWW19" s="15"/>
      <c r="HWX19" s="15"/>
      <c r="HWY19" s="15"/>
      <c r="HWZ19" s="15"/>
      <c r="HXA19" s="15"/>
      <c r="HXB19" s="15"/>
      <c r="HXC19" s="15"/>
      <c r="HXD19" s="15"/>
      <c r="HXE19" s="15"/>
      <c r="HXF19" s="15"/>
      <c r="HXG19" s="15"/>
      <c r="HXH19" s="15"/>
      <c r="HXI19" s="15"/>
      <c r="HXJ19" s="15"/>
      <c r="HXK19" s="15"/>
      <c r="HXL19" s="15"/>
      <c r="HXM19" s="15"/>
      <c r="HXN19" s="15"/>
      <c r="HXO19" s="15"/>
      <c r="HXP19" s="15"/>
      <c r="HXQ19" s="15"/>
      <c r="HXR19" s="15"/>
      <c r="HXS19" s="15"/>
      <c r="HXT19" s="15"/>
      <c r="HXU19" s="15"/>
      <c r="HXV19" s="15"/>
      <c r="HXW19" s="15"/>
      <c r="HXX19" s="15"/>
      <c r="HXY19" s="15"/>
      <c r="HXZ19" s="15"/>
      <c r="HYA19" s="15"/>
      <c r="HYB19" s="15"/>
      <c r="HYC19" s="15"/>
      <c r="HYD19" s="15"/>
      <c r="HYE19" s="15"/>
      <c r="HYF19" s="15"/>
      <c r="HYG19" s="15"/>
      <c r="HYH19" s="15"/>
      <c r="HYI19" s="15"/>
      <c r="HYJ19" s="15"/>
      <c r="HYK19" s="15"/>
      <c r="HYL19" s="15"/>
      <c r="HYM19" s="15"/>
      <c r="HYN19" s="15"/>
      <c r="HYO19" s="15"/>
      <c r="HYP19" s="15"/>
      <c r="HYQ19" s="15"/>
      <c r="HYR19" s="15"/>
      <c r="HYS19" s="15"/>
      <c r="HYT19" s="15"/>
      <c r="HYU19" s="15"/>
      <c r="HYV19" s="15"/>
      <c r="HYW19" s="15"/>
      <c r="HYX19" s="15"/>
      <c r="HYY19" s="15"/>
      <c r="HYZ19" s="15"/>
      <c r="HZA19" s="15"/>
      <c r="HZB19" s="15"/>
      <c r="HZC19" s="15"/>
      <c r="HZD19" s="15"/>
      <c r="HZE19" s="15"/>
      <c r="HZF19" s="15"/>
      <c r="HZG19" s="15"/>
      <c r="HZH19" s="15"/>
      <c r="HZI19" s="15"/>
      <c r="HZJ19" s="15"/>
      <c r="HZK19" s="15"/>
      <c r="HZL19" s="15"/>
      <c r="HZM19" s="15"/>
      <c r="HZN19" s="15"/>
      <c r="HZO19" s="15"/>
      <c r="HZP19" s="15"/>
      <c r="HZQ19" s="15"/>
      <c r="HZR19" s="15"/>
      <c r="HZS19" s="15"/>
      <c r="HZT19" s="15"/>
      <c r="HZU19" s="15"/>
      <c r="HZV19" s="15"/>
      <c r="HZW19" s="15"/>
      <c r="HZX19" s="15"/>
      <c r="HZY19" s="15"/>
      <c r="HZZ19" s="15"/>
      <c r="IAA19" s="15"/>
      <c r="IAB19" s="15"/>
      <c r="IAC19" s="15"/>
      <c r="IAD19" s="15"/>
      <c r="IAE19" s="15"/>
      <c r="IAF19" s="15"/>
      <c r="IAG19" s="15"/>
      <c r="IAH19" s="15"/>
      <c r="IAI19" s="15"/>
      <c r="IAJ19" s="15"/>
      <c r="IAK19" s="15"/>
      <c r="IAL19" s="15"/>
      <c r="IAM19" s="15"/>
      <c r="IAN19" s="15"/>
      <c r="IAO19" s="15"/>
      <c r="IAP19" s="15"/>
      <c r="IAQ19" s="15"/>
      <c r="IAR19" s="15"/>
      <c r="IAS19" s="15"/>
      <c r="IAT19" s="15"/>
      <c r="IAU19" s="15"/>
      <c r="IAV19" s="15"/>
      <c r="IAW19" s="15"/>
      <c r="IAX19" s="15"/>
      <c r="IAY19" s="15"/>
      <c r="IAZ19" s="15"/>
      <c r="IBA19" s="15"/>
      <c r="IBB19" s="15"/>
      <c r="IBC19" s="15"/>
      <c r="IBD19" s="15"/>
      <c r="IBE19" s="15"/>
      <c r="IBF19" s="15"/>
      <c r="IBG19" s="15"/>
      <c r="IBH19" s="15"/>
      <c r="IBI19" s="15"/>
      <c r="IBJ19" s="15"/>
      <c r="IBK19" s="15"/>
      <c r="IBL19" s="15"/>
      <c r="IBM19" s="15"/>
      <c r="IBN19" s="15"/>
      <c r="IBO19" s="15"/>
      <c r="IBP19" s="15"/>
      <c r="IBQ19" s="15"/>
      <c r="IBR19" s="15"/>
      <c r="IBS19" s="15"/>
      <c r="IBT19" s="15"/>
      <c r="IBU19" s="15"/>
      <c r="IBV19" s="15"/>
      <c r="IBW19" s="15"/>
      <c r="IBX19" s="15"/>
      <c r="IBY19" s="15"/>
      <c r="IBZ19" s="15"/>
      <c r="ICA19" s="15"/>
      <c r="ICB19" s="15"/>
      <c r="ICC19" s="15"/>
      <c r="ICD19" s="15"/>
      <c r="ICE19" s="15"/>
      <c r="ICF19" s="15"/>
      <c r="ICG19" s="15"/>
      <c r="ICH19" s="15"/>
      <c r="ICI19" s="15"/>
      <c r="ICJ19" s="15"/>
      <c r="ICK19" s="15"/>
      <c r="ICL19" s="15"/>
      <c r="ICM19" s="15"/>
      <c r="ICN19" s="15"/>
      <c r="ICO19" s="15"/>
      <c r="ICP19" s="15"/>
      <c r="ICQ19" s="15"/>
      <c r="ICR19" s="15"/>
      <c r="ICS19" s="15"/>
      <c r="ICT19" s="15"/>
      <c r="ICU19" s="15"/>
      <c r="ICV19" s="15"/>
      <c r="ICW19" s="15"/>
      <c r="ICX19" s="15"/>
      <c r="ICY19" s="15"/>
      <c r="ICZ19" s="15"/>
      <c r="IDA19" s="15"/>
      <c r="IDB19" s="15"/>
      <c r="IDC19" s="15"/>
      <c r="IDD19" s="15"/>
      <c r="IDE19" s="15"/>
      <c r="IDF19" s="15"/>
      <c r="IDG19" s="15"/>
      <c r="IDH19" s="15"/>
      <c r="IDI19" s="15"/>
      <c r="IDJ19" s="15"/>
      <c r="IDK19" s="15"/>
      <c r="IDL19" s="15"/>
      <c r="IDM19" s="15"/>
      <c r="IDN19" s="15"/>
      <c r="IDO19" s="15"/>
      <c r="IDP19" s="15"/>
      <c r="IDQ19" s="15"/>
      <c r="IDR19" s="15"/>
      <c r="IDS19" s="15"/>
      <c r="IDT19" s="15"/>
      <c r="IDU19" s="15"/>
      <c r="IDV19" s="15"/>
      <c r="IDW19" s="15"/>
      <c r="IDX19" s="15"/>
      <c r="IDY19" s="15"/>
      <c r="IDZ19" s="15"/>
      <c r="IEA19" s="15"/>
      <c r="IEB19" s="15"/>
      <c r="IEC19" s="15"/>
      <c r="IED19" s="15"/>
      <c r="IEE19" s="15"/>
      <c r="IEF19" s="15"/>
      <c r="IEG19" s="15"/>
      <c r="IEH19" s="15"/>
      <c r="IEI19" s="15"/>
      <c r="IEJ19" s="15"/>
      <c r="IEK19" s="15"/>
      <c r="IEL19" s="15"/>
      <c r="IEM19" s="15"/>
      <c r="IEN19" s="15"/>
      <c r="IEO19" s="15"/>
      <c r="IEP19" s="15"/>
      <c r="IEQ19" s="15"/>
      <c r="IER19" s="15"/>
      <c r="IES19" s="15"/>
      <c r="IET19" s="15"/>
      <c r="IEU19" s="15"/>
      <c r="IEV19" s="15"/>
      <c r="IEW19" s="15"/>
      <c r="IEX19" s="15"/>
      <c r="IEY19" s="15"/>
      <c r="IEZ19" s="15"/>
      <c r="IFA19" s="15"/>
      <c r="IFB19" s="15"/>
      <c r="IFC19" s="15"/>
      <c r="IFD19" s="15"/>
      <c r="IFE19" s="15"/>
      <c r="IFF19" s="15"/>
      <c r="IFG19" s="15"/>
      <c r="IFH19" s="15"/>
      <c r="IFI19" s="15"/>
      <c r="IFJ19" s="15"/>
      <c r="IFK19" s="15"/>
      <c r="IFL19" s="15"/>
      <c r="IFM19" s="15"/>
      <c r="IFN19" s="15"/>
      <c r="IFO19" s="15"/>
      <c r="IFP19" s="15"/>
      <c r="IFQ19" s="15"/>
      <c r="IFR19" s="15"/>
      <c r="IFS19" s="15"/>
      <c r="IFT19" s="15"/>
      <c r="IFU19" s="15"/>
      <c r="IFV19" s="15"/>
      <c r="IFW19" s="15"/>
      <c r="IFX19" s="15"/>
      <c r="IFY19" s="15"/>
      <c r="IFZ19" s="15"/>
      <c r="IGA19" s="15"/>
      <c r="IGB19" s="15"/>
      <c r="IGC19" s="15"/>
      <c r="IGD19" s="15"/>
      <c r="IGE19" s="15"/>
      <c r="IGF19" s="15"/>
      <c r="IGG19" s="15"/>
      <c r="IGH19" s="15"/>
      <c r="IGI19" s="15"/>
      <c r="IGJ19" s="15"/>
      <c r="IGK19" s="15"/>
      <c r="IGL19" s="15"/>
      <c r="IGM19" s="15"/>
      <c r="IGN19" s="15"/>
      <c r="IGO19" s="15"/>
      <c r="IGP19" s="15"/>
      <c r="IGQ19" s="15"/>
      <c r="IGR19" s="15"/>
      <c r="IGS19" s="15"/>
      <c r="IGT19" s="15"/>
      <c r="IGU19" s="15"/>
      <c r="IGV19" s="15"/>
      <c r="IGW19" s="15"/>
      <c r="IGX19" s="15"/>
      <c r="IGY19" s="15"/>
      <c r="IGZ19" s="15"/>
      <c r="IHA19" s="15"/>
      <c r="IHB19" s="15"/>
      <c r="IHC19" s="15"/>
      <c r="IHD19" s="15"/>
      <c r="IHE19" s="15"/>
      <c r="IHF19" s="15"/>
      <c r="IHG19" s="15"/>
      <c r="IHH19" s="15"/>
      <c r="IHI19" s="15"/>
      <c r="IHJ19" s="15"/>
      <c r="IHK19" s="15"/>
      <c r="IHL19" s="15"/>
      <c r="IHM19" s="15"/>
      <c r="IHN19" s="15"/>
      <c r="IHO19" s="15"/>
      <c r="IHP19" s="15"/>
      <c r="IHQ19" s="15"/>
      <c r="IHR19" s="15"/>
      <c r="IHS19" s="15"/>
      <c r="IHT19" s="15"/>
      <c r="IHU19" s="15"/>
      <c r="IHV19" s="15"/>
      <c r="IHW19" s="15"/>
      <c r="IHX19" s="15"/>
      <c r="IHY19" s="15"/>
      <c r="IHZ19" s="15"/>
      <c r="IIA19" s="15"/>
      <c r="IIB19" s="15"/>
      <c r="IIC19" s="15"/>
      <c r="IID19" s="15"/>
      <c r="IIE19" s="15"/>
      <c r="IIF19" s="15"/>
      <c r="IIG19" s="15"/>
      <c r="IIH19" s="15"/>
      <c r="III19" s="15"/>
      <c r="IIJ19" s="15"/>
      <c r="IIK19" s="15"/>
      <c r="IIL19" s="15"/>
      <c r="IIM19" s="15"/>
      <c r="IIN19" s="15"/>
      <c r="IIO19" s="15"/>
      <c r="IIP19" s="15"/>
      <c r="IIQ19" s="15"/>
      <c r="IIR19" s="15"/>
      <c r="IIS19" s="15"/>
      <c r="IIT19" s="15"/>
      <c r="IIU19" s="15"/>
      <c r="IIV19" s="15"/>
      <c r="IIW19" s="15"/>
      <c r="IIX19" s="15"/>
      <c r="IIY19" s="15"/>
      <c r="IIZ19" s="15"/>
      <c r="IJA19" s="15"/>
      <c r="IJB19" s="15"/>
      <c r="IJC19" s="15"/>
      <c r="IJD19" s="15"/>
      <c r="IJE19" s="15"/>
      <c r="IJF19" s="15"/>
      <c r="IJG19" s="15"/>
      <c r="IJH19" s="15"/>
      <c r="IJI19" s="15"/>
      <c r="IJJ19" s="15"/>
      <c r="IJK19" s="15"/>
      <c r="IJL19" s="15"/>
      <c r="IJM19" s="15"/>
      <c r="IJN19" s="15"/>
      <c r="IJO19" s="15"/>
      <c r="IJP19" s="15"/>
      <c r="IJQ19" s="15"/>
      <c r="IJR19" s="15"/>
      <c r="IJS19" s="15"/>
      <c r="IJT19" s="15"/>
      <c r="IJU19" s="15"/>
      <c r="IJV19" s="15"/>
      <c r="IJW19" s="15"/>
      <c r="IJX19" s="15"/>
      <c r="IJY19" s="15"/>
      <c r="IJZ19" s="15"/>
      <c r="IKA19" s="15"/>
      <c r="IKB19" s="15"/>
      <c r="IKC19" s="15"/>
      <c r="IKD19" s="15"/>
      <c r="IKE19" s="15"/>
      <c r="IKF19" s="15"/>
      <c r="IKG19" s="15"/>
      <c r="IKH19" s="15"/>
      <c r="IKI19" s="15"/>
      <c r="IKJ19" s="15"/>
      <c r="IKK19" s="15"/>
      <c r="IKL19" s="15"/>
      <c r="IKM19" s="15"/>
      <c r="IKN19" s="15"/>
      <c r="IKO19" s="15"/>
      <c r="IKP19" s="15"/>
      <c r="IKQ19" s="15"/>
      <c r="IKR19" s="15"/>
      <c r="IKS19" s="15"/>
      <c r="IKT19" s="15"/>
      <c r="IKU19" s="15"/>
      <c r="IKV19" s="15"/>
      <c r="IKW19" s="15"/>
      <c r="IKX19" s="15"/>
      <c r="IKY19" s="15"/>
      <c r="IKZ19" s="15"/>
      <c r="ILA19" s="15"/>
      <c r="ILB19" s="15"/>
      <c r="ILC19" s="15"/>
      <c r="ILD19" s="15"/>
      <c r="ILE19" s="15"/>
      <c r="ILF19" s="15"/>
      <c r="ILG19" s="15"/>
      <c r="ILH19" s="15"/>
      <c r="ILI19" s="15"/>
      <c r="ILJ19" s="15"/>
      <c r="ILK19" s="15"/>
      <c r="ILL19" s="15"/>
      <c r="ILM19" s="15"/>
      <c r="ILN19" s="15"/>
      <c r="ILO19" s="15"/>
      <c r="ILP19" s="15"/>
      <c r="ILQ19" s="15"/>
      <c r="ILR19" s="15"/>
      <c r="ILS19" s="15"/>
      <c r="ILT19" s="15"/>
      <c r="ILU19" s="15"/>
      <c r="ILV19" s="15"/>
      <c r="ILW19" s="15"/>
      <c r="ILX19" s="15"/>
      <c r="ILY19" s="15"/>
      <c r="ILZ19" s="15"/>
      <c r="IMA19" s="15"/>
      <c r="IMB19" s="15"/>
      <c r="IMC19" s="15"/>
      <c r="IMD19" s="15"/>
      <c r="IME19" s="15"/>
      <c r="IMF19" s="15"/>
      <c r="IMG19" s="15"/>
      <c r="IMH19" s="15"/>
      <c r="IMI19" s="15"/>
      <c r="IMJ19" s="15"/>
      <c r="IMK19" s="15"/>
      <c r="IML19" s="15"/>
      <c r="IMM19" s="15"/>
      <c r="IMN19" s="15"/>
      <c r="IMO19" s="15"/>
      <c r="IMP19" s="15"/>
      <c r="IMQ19" s="15"/>
      <c r="IMR19" s="15"/>
      <c r="IMS19" s="15"/>
      <c r="IMT19" s="15"/>
      <c r="IMU19" s="15"/>
      <c r="IMV19" s="15"/>
      <c r="IMW19" s="15"/>
      <c r="IMX19" s="15"/>
      <c r="IMY19" s="15"/>
      <c r="IMZ19" s="15"/>
      <c r="INA19" s="15"/>
      <c r="INB19" s="15"/>
      <c r="INC19" s="15"/>
      <c r="IND19" s="15"/>
      <c r="INE19" s="15"/>
      <c r="INF19" s="15"/>
      <c r="ING19" s="15"/>
      <c r="INH19" s="15"/>
      <c r="INI19" s="15"/>
      <c r="INJ19" s="15"/>
      <c r="INK19" s="15"/>
      <c r="INL19" s="15"/>
      <c r="INM19" s="15"/>
      <c r="INN19" s="15"/>
      <c r="INO19" s="15"/>
      <c r="INP19" s="15"/>
      <c r="INQ19" s="15"/>
      <c r="INR19" s="15"/>
      <c r="INS19" s="15"/>
      <c r="INT19" s="15"/>
      <c r="INU19" s="15"/>
      <c r="INV19" s="15"/>
      <c r="INW19" s="15"/>
      <c r="INX19" s="15"/>
      <c r="INY19" s="15"/>
      <c r="INZ19" s="15"/>
      <c r="IOA19" s="15"/>
      <c r="IOB19" s="15"/>
      <c r="IOC19" s="15"/>
      <c r="IOD19" s="15"/>
      <c r="IOE19" s="15"/>
      <c r="IOF19" s="15"/>
      <c r="IOG19" s="15"/>
      <c r="IOH19" s="15"/>
      <c r="IOI19" s="15"/>
      <c r="IOJ19" s="15"/>
      <c r="IOK19" s="15"/>
      <c r="IOL19" s="15"/>
      <c r="IOM19" s="15"/>
      <c r="ION19" s="15"/>
      <c r="IOO19" s="15"/>
      <c r="IOP19" s="15"/>
      <c r="IOQ19" s="15"/>
      <c r="IOR19" s="15"/>
      <c r="IOS19" s="15"/>
      <c r="IOT19" s="15"/>
      <c r="IOU19" s="15"/>
      <c r="IOV19" s="15"/>
      <c r="IOW19" s="15"/>
      <c r="IOX19" s="15"/>
      <c r="IOY19" s="15"/>
      <c r="IOZ19" s="15"/>
      <c r="IPA19" s="15"/>
      <c r="IPB19" s="15"/>
      <c r="IPC19" s="15"/>
      <c r="IPD19" s="15"/>
      <c r="IPE19" s="15"/>
      <c r="IPF19" s="15"/>
      <c r="IPG19" s="15"/>
      <c r="IPH19" s="15"/>
      <c r="IPI19" s="15"/>
      <c r="IPJ19" s="15"/>
      <c r="IPK19" s="15"/>
      <c r="IPL19" s="15"/>
      <c r="IPM19" s="15"/>
      <c r="IPN19" s="15"/>
      <c r="IPO19" s="15"/>
      <c r="IPP19" s="15"/>
      <c r="IPQ19" s="15"/>
      <c r="IPR19" s="15"/>
      <c r="IPS19" s="15"/>
      <c r="IPT19" s="15"/>
      <c r="IPU19" s="15"/>
      <c r="IPV19" s="15"/>
      <c r="IPW19" s="15"/>
      <c r="IPX19" s="15"/>
      <c r="IPY19" s="15"/>
      <c r="IPZ19" s="15"/>
      <c r="IQA19" s="15"/>
      <c r="IQB19" s="15"/>
      <c r="IQC19" s="15"/>
      <c r="IQD19" s="15"/>
      <c r="IQE19" s="15"/>
      <c r="IQF19" s="15"/>
      <c r="IQG19" s="15"/>
      <c r="IQH19" s="15"/>
      <c r="IQI19" s="15"/>
      <c r="IQJ19" s="15"/>
      <c r="IQK19" s="15"/>
      <c r="IQL19" s="15"/>
      <c r="IQM19" s="15"/>
      <c r="IQN19" s="15"/>
      <c r="IQO19" s="15"/>
      <c r="IQP19" s="15"/>
      <c r="IQQ19" s="15"/>
      <c r="IQR19" s="15"/>
      <c r="IQS19" s="15"/>
      <c r="IQT19" s="15"/>
      <c r="IQU19" s="15"/>
      <c r="IQV19" s="15"/>
      <c r="IQW19" s="15"/>
      <c r="IQX19" s="15"/>
      <c r="IQY19" s="15"/>
      <c r="IQZ19" s="15"/>
      <c r="IRA19" s="15"/>
      <c r="IRB19" s="15"/>
      <c r="IRC19" s="15"/>
      <c r="IRD19" s="15"/>
      <c r="IRE19" s="15"/>
      <c r="IRF19" s="15"/>
      <c r="IRG19" s="15"/>
      <c r="IRH19" s="15"/>
      <c r="IRI19" s="15"/>
      <c r="IRJ19" s="15"/>
      <c r="IRK19" s="15"/>
      <c r="IRL19" s="15"/>
      <c r="IRM19" s="15"/>
      <c r="IRN19" s="15"/>
      <c r="IRO19" s="15"/>
      <c r="IRP19" s="15"/>
      <c r="IRQ19" s="15"/>
      <c r="IRR19" s="15"/>
      <c r="IRS19" s="15"/>
      <c r="IRT19" s="15"/>
      <c r="IRU19" s="15"/>
      <c r="IRV19" s="15"/>
      <c r="IRW19" s="15"/>
      <c r="IRX19" s="15"/>
      <c r="IRY19" s="15"/>
      <c r="IRZ19" s="15"/>
      <c r="ISA19" s="15"/>
      <c r="ISB19" s="15"/>
      <c r="ISC19" s="15"/>
      <c r="ISD19" s="15"/>
      <c r="ISE19" s="15"/>
      <c r="ISF19" s="15"/>
      <c r="ISG19" s="15"/>
      <c r="ISH19" s="15"/>
      <c r="ISI19" s="15"/>
      <c r="ISJ19" s="15"/>
      <c r="ISK19" s="15"/>
      <c r="ISL19" s="15"/>
      <c r="ISM19" s="15"/>
      <c r="ISN19" s="15"/>
      <c r="ISO19" s="15"/>
      <c r="ISP19" s="15"/>
      <c r="ISQ19" s="15"/>
      <c r="ISR19" s="15"/>
      <c r="ISS19" s="15"/>
      <c r="IST19" s="15"/>
      <c r="ISU19" s="15"/>
      <c r="ISV19" s="15"/>
      <c r="ISW19" s="15"/>
      <c r="ISX19" s="15"/>
      <c r="ISY19" s="15"/>
      <c r="ISZ19" s="15"/>
      <c r="ITA19" s="15"/>
      <c r="ITB19" s="15"/>
      <c r="ITC19" s="15"/>
      <c r="ITD19" s="15"/>
      <c r="ITE19" s="15"/>
      <c r="ITF19" s="15"/>
      <c r="ITG19" s="15"/>
      <c r="ITH19" s="15"/>
      <c r="ITI19" s="15"/>
      <c r="ITJ19" s="15"/>
      <c r="ITK19" s="15"/>
      <c r="ITL19" s="15"/>
      <c r="ITM19" s="15"/>
      <c r="ITN19" s="15"/>
      <c r="ITO19" s="15"/>
      <c r="ITP19" s="15"/>
      <c r="ITQ19" s="15"/>
      <c r="ITR19" s="15"/>
      <c r="ITS19" s="15"/>
      <c r="ITT19" s="15"/>
      <c r="ITU19" s="15"/>
      <c r="ITV19" s="15"/>
      <c r="ITW19" s="15"/>
      <c r="ITX19" s="15"/>
      <c r="ITY19" s="15"/>
      <c r="ITZ19" s="15"/>
      <c r="IUA19" s="15"/>
      <c r="IUB19" s="15"/>
      <c r="IUC19" s="15"/>
      <c r="IUD19" s="15"/>
      <c r="IUE19" s="15"/>
      <c r="IUF19" s="15"/>
      <c r="IUG19" s="15"/>
      <c r="IUH19" s="15"/>
      <c r="IUI19" s="15"/>
      <c r="IUJ19" s="15"/>
      <c r="IUK19" s="15"/>
      <c r="IUL19" s="15"/>
      <c r="IUM19" s="15"/>
      <c r="IUN19" s="15"/>
      <c r="IUO19" s="15"/>
      <c r="IUP19" s="15"/>
      <c r="IUQ19" s="15"/>
      <c r="IUR19" s="15"/>
      <c r="IUS19" s="15"/>
      <c r="IUT19" s="15"/>
      <c r="IUU19" s="15"/>
      <c r="IUV19" s="15"/>
      <c r="IUW19" s="15"/>
      <c r="IUX19" s="15"/>
      <c r="IUY19" s="15"/>
      <c r="IUZ19" s="15"/>
      <c r="IVA19" s="15"/>
      <c r="IVB19" s="15"/>
      <c r="IVC19" s="15"/>
      <c r="IVD19" s="15"/>
      <c r="IVE19" s="15"/>
      <c r="IVF19" s="15"/>
      <c r="IVG19" s="15"/>
      <c r="IVH19" s="15"/>
      <c r="IVI19" s="15"/>
      <c r="IVJ19" s="15"/>
      <c r="IVK19" s="15"/>
      <c r="IVL19" s="15"/>
      <c r="IVM19" s="15"/>
      <c r="IVN19" s="15"/>
      <c r="IVO19" s="15"/>
      <c r="IVP19" s="15"/>
      <c r="IVQ19" s="15"/>
      <c r="IVR19" s="15"/>
      <c r="IVS19" s="15"/>
      <c r="IVT19" s="15"/>
      <c r="IVU19" s="15"/>
      <c r="IVV19" s="15"/>
      <c r="IVW19" s="15"/>
      <c r="IVX19" s="15"/>
      <c r="IVY19" s="15"/>
      <c r="IVZ19" s="15"/>
      <c r="IWA19" s="15"/>
      <c r="IWB19" s="15"/>
      <c r="IWC19" s="15"/>
      <c r="IWD19" s="15"/>
      <c r="IWE19" s="15"/>
      <c r="IWF19" s="15"/>
      <c r="IWG19" s="15"/>
      <c r="IWH19" s="15"/>
      <c r="IWI19" s="15"/>
      <c r="IWJ19" s="15"/>
      <c r="IWK19" s="15"/>
      <c r="IWL19" s="15"/>
      <c r="IWM19" s="15"/>
      <c r="IWN19" s="15"/>
      <c r="IWO19" s="15"/>
      <c r="IWP19" s="15"/>
      <c r="IWQ19" s="15"/>
      <c r="IWR19" s="15"/>
      <c r="IWS19" s="15"/>
      <c r="IWT19" s="15"/>
      <c r="IWU19" s="15"/>
      <c r="IWV19" s="15"/>
      <c r="IWW19" s="15"/>
      <c r="IWX19" s="15"/>
      <c r="IWY19" s="15"/>
      <c r="IWZ19" s="15"/>
      <c r="IXA19" s="15"/>
      <c r="IXB19" s="15"/>
      <c r="IXC19" s="15"/>
      <c r="IXD19" s="15"/>
      <c r="IXE19" s="15"/>
      <c r="IXF19" s="15"/>
      <c r="IXG19" s="15"/>
      <c r="IXH19" s="15"/>
      <c r="IXI19" s="15"/>
      <c r="IXJ19" s="15"/>
      <c r="IXK19" s="15"/>
      <c r="IXL19" s="15"/>
      <c r="IXM19" s="15"/>
      <c r="IXN19" s="15"/>
      <c r="IXO19" s="15"/>
      <c r="IXP19" s="15"/>
      <c r="IXQ19" s="15"/>
      <c r="IXR19" s="15"/>
      <c r="IXS19" s="15"/>
      <c r="IXT19" s="15"/>
      <c r="IXU19" s="15"/>
      <c r="IXV19" s="15"/>
      <c r="IXW19" s="15"/>
      <c r="IXX19" s="15"/>
      <c r="IXY19" s="15"/>
      <c r="IXZ19" s="15"/>
      <c r="IYA19" s="15"/>
      <c r="IYB19" s="15"/>
      <c r="IYC19" s="15"/>
      <c r="IYD19" s="15"/>
      <c r="IYE19" s="15"/>
      <c r="IYF19" s="15"/>
      <c r="IYG19" s="15"/>
      <c r="IYH19" s="15"/>
      <c r="IYI19" s="15"/>
      <c r="IYJ19" s="15"/>
      <c r="IYK19" s="15"/>
      <c r="IYL19" s="15"/>
      <c r="IYM19" s="15"/>
      <c r="IYN19" s="15"/>
      <c r="IYO19" s="15"/>
      <c r="IYP19" s="15"/>
      <c r="IYQ19" s="15"/>
      <c r="IYR19" s="15"/>
      <c r="IYS19" s="15"/>
      <c r="IYT19" s="15"/>
      <c r="IYU19" s="15"/>
      <c r="IYV19" s="15"/>
      <c r="IYW19" s="15"/>
      <c r="IYX19" s="15"/>
      <c r="IYY19" s="15"/>
      <c r="IYZ19" s="15"/>
      <c r="IZA19" s="15"/>
      <c r="IZB19" s="15"/>
      <c r="IZC19" s="15"/>
      <c r="IZD19" s="15"/>
      <c r="IZE19" s="15"/>
      <c r="IZF19" s="15"/>
      <c r="IZG19" s="15"/>
      <c r="IZH19" s="15"/>
      <c r="IZI19" s="15"/>
      <c r="IZJ19" s="15"/>
      <c r="IZK19" s="15"/>
      <c r="IZL19" s="15"/>
      <c r="IZM19" s="15"/>
      <c r="IZN19" s="15"/>
      <c r="IZO19" s="15"/>
      <c r="IZP19" s="15"/>
      <c r="IZQ19" s="15"/>
      <c r="IZR19" s="15"/>
      <c r="IZS19" s="15"/>
      <c r="IZT19" s="15"/>
      <c r="IZU19" s="15"/>
      <c r="IZV19" s="15"/>
      <c r="IZW19" s="15"/>
      <c r="IZX19" s="15"/>
      <c r="IZY19" s="15"/>
      <c r="IZZ19" s="15"/>
      <c r="JAA19" s="15"/>
      <c r="JAB19" s="15"/>
      <c r="JAC19" s="15"/>
      <c r="JAD19" s="15"/>
      <c r="JAE19" s="15"/>
      <c r="JAF19" s="15"/>
      <c r="JAG19" s="15"/>
      <c r="JAH19" s="15"/>
      <c r="JAI19" s="15"/>
      <c r="JAJ19" s="15"/>
      <c r="JAK19" s="15"/>
      <c r="JAL19" s="15"/>
      <c r="JAM19" s="15"/>
      <c r="JAN19" s="15"/>
      <c r="JAO19" s="15"/>
      <c r="JAP19" s="15"/>
      <c r="JAQ19" s="15"/>
      <c r="JAR19" s="15"/>
      <c r="JAS19" s="15"/>
      <c r="JAT19" s="15"/>
      <c r="JAU19" s="15"/>
      <c r="JAV19" s="15"/>
      <c r="JAW19" s="15"/>
      <c r="JAX19" s="15"/>
      <c r="JAY19" s="15"/>
      <c r="JAZ19" s="15"/>
      <c r="JBA19" s="15"/>
      <c r="JBB19" s="15"/>
      <c r="JBC19" s="15"/>
      <c r="JBD19" s="15"/>
      <c r="JBE19" s="15"/>
      <c r="JBF19" s="15"/>
      <c r="JBG19" s="15"/>
      <c r="JBH19" s="15"/>
      <c r="JBI19" s="15"/>
      <c r="JBJ19" s="15"/>
      <c r="JBK19" s="15"/>
      <c r="JBL19" s="15"/>
      <c r="JBM19" s="15"/>
      <c r="JBN19" s="15"/>
      <c r="JBO19" s="15"/>
      <c r="JBP19" s="15"/>
      <c r="JBQ19" s="15"/>
      <c r="JBR19" s="15"/>
      <c r="JBS19" s="15"/>
      <c r="JBT19" s="15"/>
      <c r="JBU19" s="15"/>
      <c r="JBV19" s="15"/>
      <c r="JBW19" s="15"/>
      <c r="JBX19" s="15"/>
      <c r="JBY19" s="15"/>
      <c r="JBZ19" s="15"/>
      <c r="JCA19" s="15"/>
      <c r="JCB19" s="15"/>
      <c r="JCC19" s="15"/>
      <c r="JCD19" s="15"/>
      <c r="JCE19" s="15"/>
      <c r="JCF19" s="15"/>
      <c r="JCG19" s="15"/>
      <c r="JCH19" s="15"/>
      <c r="JCI19" s="15"/>
      <c r="JCJ19" s="15"/>
      <c r="JCK19" s="15"/>
      <c r="JCL19" s="15"/>
      <c r="JCM19" s="15"/>
      <c r="JCN19" s="15"/>
      <c r="JCO19" s="15"/>
      <c r="JCP19" s="15"/>
      <c r="JCQ19" s="15"/>
      <c r="JCR19" s="15"/>
      <c r="JCS19" s="15"/>
      <c r="JCT19" s="15"/>
      <c r="JCU19" s="15"/>
      <c r="JCV19" s="15"/>
      <c r="JCW19" s="15"/>
      <c r="JCX19" s="15"/>
      <c r="JCY19" s="15"/>
      <c r="JCZ19" s="15"/>
      <c r="JDA19" s="15"/>
      <c r="JDB19" s="15"/>
      <c r="JDC19" s="15"/>
      <c r="JDD19" s="15"/>
      <c r="JDE19" s="15"/>
      <c r="JDF19" s="15"/>
      <c r="JDG19" s="15"/>
      <c r="JDH19" s="15"/>
      <c r="JDI19" s="15"/>
      <c r="JDJ19" s="15"/>
      <c r="JDK19" s="15"/>
      <c r="JDL19" s="15"/>
      <c r="JDM19" s="15"/>
      <c r="JDN19" s="15"/>
      <c r="JDO19" s="15"/>
      <c r="JDP19" s="15"/>
      <c r="JDQ19" s="15"/>
      <c r="JDR19" s="15"/>
      <c r="JDS19" s="15"/>
      <c r="JDT19" s="15"/>
      <c r="JDU19" s="15"/>
      <c r="JDV19" s="15"/>
      <c r="JDW19" s="15"/>
      <c r="JDX19" s="15"/>
      <c r="JDY19" s="15"/>
      <c r="JDZ19" s="15"/>
      <c r="JEA19" s="15"/>
      <c r="JEB19" s="15"/>
      <c r="JEC19" s="15"/>
      <c r="JED19" s="15"/>
      <c r="JEE19" s="15"/>
      <c r="JEF19" s="15"/>
      <c r="JEG19" s="15"/>
      <c r="JEH19" s="15"/>
      <c r="JEI19" s="15"/>
      <c r="JEJ19" s="15"/>
      <c r="JEK19" s="15"/>
      <c r="JEL19" s="15"/>
      <c r="JEM19" s="15"/>
      <c r="JEN19" s="15"/>
      <c r="JEO19" s="15"/>
      <c r="JEP19" s="15"/>
      <c r="JEQ19" s="15"/>
      <c r="JER19" s="15"/>
      <c r="JES19" s="15"/>
      <c r="JET19" s="15"/>
      <c r="JEU19" s="15"/>
      <c r="JEV19" s="15"/>
      <c r="JEW19" s="15"/>
      <c r="JEX19" s="15"/>
      <c r="JEY19" s="15"/>
      <c r="JEZ19" s="15"/>
      <c r="JFA19" s="15"/>
      <c r="JFB19" s="15"/>
      <c r="JFC19" s="15"/>
      <c r="JFD19" s="15"/>
      <c r="JFE19" s="15"/>
      <c r="JFF19" s="15"/>
      <c r="JFG19" s="15"/>
      <c r="JFH19" s="15"/>
      <c r="JFI19" s="15"/>
      <c r="JFJ19" s="15"/>
      <c r="JFK19" s="15"/>
      <c r="JFL19" s="15"/>
      <c r="JFM19" s="15"/>
      <c r="JFN19" s="15"/>
      <c r="JFO19" s="15"/>
      <c r="JFP19" s="15"/>
      <c r="JFQ19" s="15"/>
      <c r="JFR19" s="15"/>
      <c r="JFS19" s="15"/>
      <c r="JFT19" s="15"/>
      <c r="JFU19" s="15"/>
      <c r="JFV19" s="15"/>
      <c r="JFW19" s="15"/>
      <c r="JFX19" s="15"/>
      <c r="JFY19" s="15"/>
      <c r="JFZ19" s="15"/>
      <c r="JGA19" s="15"/>
      <c r="JGB19" s="15"/>
      <c r="JGC19" s="15"/>
      <c r="JGD19" s="15"/>
      <c r="JGE19" s="15"/>
      <c r="JGF19" s="15"/>
      <c r="JGG19" s="15"/>
      <c r="JGH19" s="15"/>
      <c r="JGI19" s="15"/>
      <c r="JGJ19" s="15"/>
      <c r="JGK19" s="15"/>
      <c r="JGL19" s="15"/>
      <c r="JGM19" s="15"/>
      <c r="JGN19" s="15"/>
      <c r="JGO19" s="15"/>
      <c r="JGP19" s="15"/>
      <c r="JGQ19" s="15"/>
      <c r="JGR19" s="15"/>
      <c r="JGS19" s="15"/>
      <c r="JGT19" s="15"/>
      <c r="JGU19" s="15"/>
      <c r="JGV19" s="15"/>
      <c r="JGW19" s="15"/>
      <c r="JGX19" s="15"/>
      <c r="JGY19" s="15"/>
      <c r="JGZ19" s="15"/>
      <c r="JHA19" s="15"/>
      <c r="JHB19" s="15"/>
      <c r="JHC19" s="15"/>
      <c r="JHD19" s="15"/>
      <c r="JHE19" s="15"/>
      <c r="JHF19" s="15"/>
      <c r="JHG19" s="15"/>
      <c r="JHH19" s="15"/>
      <c r="JHI19" s="15"/>
      <c r="JHJ19" s="15"/>
      <c r="JHK19" s="15"/>
      <c r="JHL19" s="15"/>
      <c r="JHM19" s="15"/>
      <c r="JHN19" s="15"/>
      <c r="JHO19" s="15"/>
      <c r="JHP19" s="15"/>
      <c r="JHQ19" s="15"/>
      <c r="JHR19" s="15"/>
      <c r="JHS19" s="15"/>
      <c r="JHT19" s="15"/>
      <c r="JHU19" s="15"/>
      <c r="JHV19" s="15"/>
      <c r="JHW19" s="15"/>
      <c r="JHX19" s="15"/>
      <c r="JHY19" s="15"/>
      <c r="JHZ19" s="15"/>
      <c r="JIA19" s="15"/>
      <c r="JIB19" s="15"/>
      <c r="JIC19" s="15"/>
      <c r="JID19" s="15"/>
      <c r="JIE19" s="15"/>
      <c r="JIF19" s="15"/>
      <c r="JIG19" s="15"/>
      <c r="JIH19" s="15"/>
      <c r="JII19" s="15"/>
      <c r="JIJ19" s="15"/>
      <c r="JIK19" s="15"/>
      <c r="JIL19" s="15"/>
      <c r="JIM19" s="15"/>
      <c r="JIN19" s="15"/>
      <c r="JIO19" s="15"/>
      <c r="JIP19" s="15"/>
      <c r="JIQ19" s="15"/>
      <c r="JIR19" s="15"/>
      <c r="JIS19" s="15"/>
      <c r="JIT19" s="15"/>
      <c r="JIU19" s="15"/>
      <c r="JIV19" s="15"/>
      <c r="JIW19" s="15"/>
      <c r="JIX19" s="15"/>
      <c r="JIY19" s="15"/>
      <c r="JIZ19" s="15"/>
      <c r="JJA19" s="15"/>
      <c r="JJB19" s="15"/>
      <c r="JJC19" s="15"/>
      <c r="JJD19" s="15"/>
      <c r="JJE19" s="15"/>
      <c r="JJF19" s="15"/>
      <c r="JJG19" s="15"/>
      <c r="JJH19" s="15"/>
      <c r="JJI19" s="15"/>
      <c r="JJJ19" s="15"/>
      <c r="JJK19" s="15"/>
      <c r="JJL19" s="15"/>
      <c r="JJM19" s="15"/>
      <c r="JJN19" s="15"/>
      <c r="JJO19" s="15"/>
      <c r="JJP19" s="15"/>
      <c r="JJQ19" s="15"/>
      <c r="JJR19" s="15"/>
      <c r="JJS19" s="15"/>
      <c r="JJT19" s="15"/>
      <c r="JJU19" s="15"/>
      <c r="JJV19" s="15"/>
      <c r="JJW19" s="15"/>
      <c r="JJX19" s="15"/>
      <c r="JJY19" s="15"/>
      <c r="JJZ19" s="15"/>
      <c r="JKA19" s="15"/>
      <c r="JKB19" s="15"/>
      <c r="JKC19" s="15"/>
      <c r="JKD19" s="15"/>
      <c r="JKE19" s="15"/>
      <c r="JKF19" s="15"/>
      <c r="JKG19" s="15"/>
      <c r="JKH19" s="15"/>
      <c r="JKI19" s="15"/>
      <c r="JKJ19" s="15"/>
      <c r="JKK19" s="15"/>
      <c r="JKL19" s="15"/>
      <c r="JKM19" s="15"/>
      <c r="JKN19" s="15"/>
      <c r="JKO19" s="15"/>
      <c r="JKP19" s="15"/>
      <c r="JKQ19" s="15"/>
      <c r="JKR19" s="15"/>
      <c r="JKS19" s="15"/>
      <c r="JKT19" s="15"/>
      <c r="JKU19" s="15"/>
      <c r="JKV19" s="15"/>
      <c r="JKW19" s="15"/>
      <c r="JKX19" s="15"/>
      <c r="JKY19" s="15"/>
      <c r="JKZ19" s="15"/>
      <c r="JLA19" s="15"/>
      <c r="JLB19" s="15"/>
      <c r="JLC19" s="15"/>
      <c r="JLD19" s="15"/>
      <c r="JLE19" s="15"/>
      <c r="JLF19" s="15"/>
      <c r="JLG19" s="15"/>
      <c r="JLH19" s="15"/>
      <c r="JLI19" s="15"/>
      <c r="JLJ19" s="15"/>
      <c r="JLK19" s="15"/>
      <c r="JLL19" s="15"/>
      <c r="JLM19" s="15"/>
      <c r="JLN19" s="15"/>
      <c r="JLO19" s="15"/>
      <c r="JLP19" s="15"/>
      <c r="JLQ19" s="15"/>
      <c r="JLR19" s="15"/>
      <c r="JLS19" s="15"/>
      <c r="JLT19" s="15"/>
      <c r="JLU19" s="15"/>
      <c r="JLV19" s="15"/>
      <c r="JLW19" s="15"/>
      <c r="JLX19" s="15"/>
      <c r="JLY19" s="15"/>
      <c r="JLZ19" s="15"/>
      <c r="JMA19" s="15"/>
      <c r="JMB19" s="15"/>
      <c r="JMC19" s="15"/>
      <c r="JMD19" s="15"/>
      <c r="JME19" s="15"/>
      <c r="JMF19" s="15"/>
      <c r="JMG19" s="15"/>
      <c r="JMH19" s="15"/>
      <c r="JMI19" s="15"/>
      <c r="JMJ19" s="15"/>
      <c r="JMK19" s="15"/>
      <c r="JML19" s="15"/>
      <c r="JMM19" s="15"/>
      <c r="JMN19" s="15"/>
      <c r="JMO19" s="15"/>
      <c r="JMP19" s="15"/>
      <c r="JMQ19" s="15"/>
      <c r="JMR19" s="15"/>
      <c r="JMS19" s="15"/>
      <c r="JMT19" s="15"/>
      <c r="JMU19" s="15"/>
      <c r="JMV19" s="15"/>
      <c r="JMW19" s="15"/>
      <c r="JMX19" s="15"/>
      <c r="JMY19" s="15"/>
      <c r="JMZ19" s="15"/>
      <c r="JNA19" s="15"/>
      <c r="JNB19" s="15"/>
      <c r="JNC19" s="15"/>
      <c r="JND19" s="15"/>
      <c r="JNE19" s="15"/>
      <c r="JNF19" s="15"/>
      <c r="JNG19" s="15"/>
      <c r="JNH19" s="15"/>
      <c r="JNI19" s="15"/>
      <c r="JNJ19" s="15"/>
      <c r="JNK19" s="15"/>
      <c r="JNL19" s="15"/>
      <c r="JNM19" s="15"/>
      <c r="JNN19" s="15"/>
      <c r="JNO19" s="15"/>
      <c r="JNP19" s="15"/>
      <c r="JNQ19" s="15"/>
      <c r="JNR19" s="15"/>
      <c r="JNS19" s="15"/>
      <c r="JNT19" s="15"/>
      <c r="JNU19" s="15"/>
      <c r="JNV19" s="15"/>
      <c r="JNW19" s="15"/>
      <c r="JNX19" s="15"/>
      <c r="JNY19" s="15"/>
      <c r="JNZ19" s="15"/>
      <c r="JOA19" s="15"/>
      <c r="JOB19" s="15"/>
      <c r="JOC19" s="15"/>
      <c r="JOD19" s="15"/>
      <c r="JOE19" s="15"/>
      <c r="JOF19" s="15"/>
      <c r="JOG19" s="15"/>
      <c r="JOH19" s="15"/>
      <c r="JOI19" s="15"/>
      <c r="JOJ19" s="15"/>
      <c r="JOK19" s="15"/>
      <c r="JOL19" s="15"/>
      <c r="JOM19" s="15"/>
      <c r="JON19" s="15"/>
      <c r="JOO19" s="15"/>
      <c r="JOP19" s="15"/>
      <c r="JOQ19" s="15"/>
      <c r="JOR19" s="15"/>
      <c r="JOS19" s="15"/>
      <c r="JOT19" s="15"/>
      <c r="JOU19" s="15"/>
      <c r="JOV19" s="15"/>
      <c r="JOW19" s="15"/>
      <c r="JOX19" s="15"/>
      <c r="JOY19" s="15"/>
      <c r="JOZ19" s="15"/>
      <c r="JPA19" s="15"/>
      <c r="JPB19" s="15"/>
      <c r="JPC19" s="15"/>
      <c r="JPD19" s="15"/>
      <c r="JPE19" s="15"/>
      <c r="JPF19" s="15"/>
      <c r="JPG19" s="15"/>
      <c r="JPH19" s="15"/>
      <c r="JPI19" s="15"/>
      <c r="JPJ19" s="15"/>
      <c r="JPK19" s="15"/>
      <c r="JPL19" s="15"/>
      <c r="JPM19" s="15"/>
      <c r="JPN19" s="15"/>
      <c r="JPO19" s="15"/>
      <c r="JPP19" s="15"/>
      <c r="JPQ19" s="15"/>
      <c r="JPR19" s="15"/>
      <c r="JPS19" s="15"/>
      <c r="JPT19" s="15"/>
      <c r="JPU19" s="15"/>
      <c r="JPV19" s="15"/>
      <c r="JPW19" s="15"/>
      <c r="JPX19" s="15"/>
      <c r="JPY19" s="15"/>
      <c r="JPZ19" s="15"/>
      <c r="JQA19" s="15"/>
      <c r="JQB19" s="15"/>
      <c r="JQC19" s="15"/>
      <c r="JQD19" s="15"/>
      <c r="JQE19" s="15"/>
      <c r="JQF19" s="15"/>
      <c r="JQG19" s="15"/>
      <c r="JQH19" s="15"/>
      <c r="JQI19" s="15"/>
      <c r="JQJ19" s="15"/>
      <c r="JQK19" s="15"/>
      <c r="JQL19" s="15"/>
      <c r="JQM19" s="15"/>
      <c r="JQN19" s="15"/>
      <c r="JQO19" s="15"/>
      <c r="JQP19" s="15"/>
      <c r="JQQ19" s="15"/>
      <c r="JQR19" s="15"/>
      <c r="JQS19" s="15"/>
      <c r="JQT19" s="15"/>
      <c r="JQU19" s="15"/>
      <c r="JQV19" s="15"/>
      <c r="JQW19" s="15"/>
      <c r="JQX19" s="15"/>
      <c r="JQY19" s="15"/>
      <c r="JQZ19" s="15"/>
      <c r="JRA19" s="15"/>
      <c r="JRB19" s="15"/>
      <c r="JRC19" s="15"/>
      <c r="JRD19" s="15"/>
      <c r="JRE19" s="15"/>
      <c r="JRF19" s="15"/>
      <c r="JRG19" s="15"/>
      <c r="JRH19" s="15"/>
      <c r="JRI19" s="15"/>
      <c r="JRJ19" s="15"/>
      <c r="JRK19" s="15"/>
      <c r="JRL19" s="15"/>
      <c r="JRM19" s="15"/>
      <c r="JRN19" s="15"/>
      <c r="JRO19" s="15"/>
      <c r="JRP19" s="15"/>
      <c r="JRQ19" s="15"/>
      <c r="JRR19" s="15"/>
      <c r="JRS19" s="15"/>
      <c r="JRT19" s="15"/>
      <c r="JRU19" s="15"/>
      <c r="JRV19" s="15"/>
      <c r="JRW19" s="15"/>
      <c r="JRX19" s="15"/>
      <c r="JRY19" s="15"/>
      <c r="JRZ19" s="15"/>
      <c r="JSA19" s="15"/>
      <c r="JSB19" s="15"/>
      <c r="JSC19" s="15"/>
      <c r="JSD19" s="15"/>
      <c r="JSE19" s="15"/>
      <c r="JSF19" s="15"/>
      <c r="JSG19" s="15"/>
      <c r="JSH19" s="15"/>
      <c r="JSI19" s="15"/>
      <c r="JSJ19" s="15"/>
      <c r="JSK19" s="15"/>
      <c r="JSL19" s="15"/>
      <c r="JSM19" s="15"/>
      <c r="JSN19" s="15"/>
      <c r="JSO19" s="15"/>
      <c r="JSP19" s="15"/>
      <c r="JSQ19" s="15"/>
      <c r="JSR19" s="15"/>
      <c r="JSS19" s="15"/>
      <c r="JST19" s="15"/>
      <c r="JSU19" s="15"/>
      <c r="JSV19" s="15"/>
      <c r="JSW19" s="15"/>
      <c r="JSX19" s="15"/>
      <c r="JSY19" s="15"/>
      <c r="JSZ19" s="15"/>
      <c r="JTA19" s="15"/>
      <c r="JTB19" s="15"/>
      <c r="JTC19" s="15"/>
      <c r="JTD19" s="15"/>
      <c r="JTE19" s="15"/>
      <c r="JTF19" s="15"/>
      <c r="JTG19" s="15"/>
      <c r="JTH19" s="15"/>
      <c r="JTI19" s="15"/>
      <c r="JTJ19" s="15"/>
      <c r="JTK19" s="15"/>
      <c r="JTL19" s="15"/>
      <c r="JTM19" s="15"/>
      <c r="JTN19" s="15"/>
      <c r="JTO19" s="15"/>
      <c r="JTP19" s="15"/>
      <c r="JTQ19" s="15"/>
      <c r="JTR19" s="15"/>
      <c r="JTS19" s="15"/>
      <c r="JTT19" s="15"/>
      <c r="JTU19" s="15"/>
      <c r="JTV19" s="15"/>
      <c r="JTW19" s="15"/>
      <c r="JTX19" s="15"/>
      <c r="JTY19" s="15"/>
      <c r="JTZ19" s="15"/>
      <c r="JUA19" s="15"/>
      <c r="JUB19" s="15"/>
      <c r="JUC19" s="15"/>
      <c r="JUD19" s="15"/>
      <c r="JUE19" s="15"/>
      <c r="JUF19" s="15"/>
      <c r="JUG19" s="15"/>
      <c r="JUH19" s="15"/>
      <c r="JUI19" s="15"/>
      <c r="JUJ19" s="15"/>
      <c r="JUK19" s="15"/>
      <c r="JUL19" s="15"/>
      <c r="JUM19" s="15"/>
      <c r="JUN19" s="15"/>
      <c r="JUO19" s="15"/>
      <c r="JUP19" s="15"/>
      <c r="JUQ19" s="15"/>
      <c r="JUR19" s="15"/>
      <c r="JUS19" s="15"/>
      <c r="JUT19" s="15"/>
      <c r="JUU19" s="15"/>
      <c r="JUV19" s="15"/>
      <c r="JUW19" s="15"/>
      <c r="JUX19" s="15"/>
      <c r="JUY19" s="15"/>
      <c r="JUZ19" s="15"/>
      <c r="JVA19" s="15"/>
      <c r="JVB19" s="15"/>
      <c r="JVC19" s="15"/>
      <c r="JVD19" s="15"/>
      <c r="JVE19" s="15"/>
      <c r="JVF19" s="15"/>
      <c r="JVG19" s="15"/>
      <c r="JVH19" s="15"/>
      <c r="JVI19" s="15"/>
      <c r="JVJ19" s="15"/>
      <c r="JVK19" s="15"/>
      <c r="JVL19" s="15"/>
      <c r="JVM19" s="15"/>
      <c r="JVN19" s="15"/>
      <c r="JVO19" s="15"/>
      <c r="JVP19" s="15"/>
      <c r="JVQ19" s="15"/>
      <c r="JVR19" s="15"/>
      <c r="JVS19" s="15"/>
      <c r="JVT19" s="15"/>
      <c r="JVU19" s="15"/>
      <c r="JVV19" s="15"/>
      <c r="JVW19" s="15"/>
      <c r="JVX19" s="15"/>
      <c r="JVY19" s="15"/>
      <c r="JVZ19" s="15"/>
      <c r="JWA19" s="15"/>
      <c r="JWB19" s="15"/>
      <c r="JWC19" s="15"/>
      <c r="JWD19" s="15"/>
      <c r="JWE19" s="15"/>
      <c r="JWF19" s="15"/>
      <c r="JWG19" s="15"/>
      <c r="JWH19" s="15"/>
      <c r="JWI19" s="15"/>
      <c r="JWJ19" s="15"/>
      <c r="JWK19" s="15"/>
      <c r="JWL19" s="15"/>
      <c r="JWM19" s="15"/>
      <c r="JWN19" s="15"/>
      <c r="JWO19" s="15"/>
      <c r="JWP19" s="15"/>
      <c r="JWQ19" s="15"/>
      <c r="JWR19" s="15"/>
      <c r="JWS19" s="15"/>
      <c r="JWT19" s="15"/>
      <c r="JWU19" s="15"/>
      <c r="JWV19" s="15"/>
      <c r="JWW19" s="15"/>
      <c r="JWX19" s="15"/>
      <c r="JWY19" s="15"/>
      <c r="JWZ19" s="15"/>
      <c r="JXA19" s="15"/>
      <c r="JXB19" s="15"/>
      <c r="JXC19" s="15"/>
      <c r="JXD19" s="15"/>
      <c r="JXE19" s="15"/>
      <c r="JXF19" s="15"/>
      <c r="JXG19" s="15"/>
      <c r="JXH19" s="15"/>
      <c r="JXI19" s="15"/>
      <c r="JXJ19" s="15"/>
      <c r="JXK19" s="15"/>
      <c r="JXL19" s="15"/>
      <c r="JXM19" s="15"/>
      <c r="JXN19" s="15"/>
      <c r="JXO19" s="15"/>
      <c r="JXP19" s="15"/>
      <c r="JXQ19" s="15"/>
      <c r="JXR19" s="15"/>
      <c r="JXS19" s="15"/>
      <c r="JXT19" s="15"/>
      <c r="JXU19" s="15"/>
      <c r="JXV19" s="15"/>
      <c r="JXW19" s="15"/>
      <c r="JXX19" s="15"/>
      <c r="JXY19" s="15"/>
      <c r="JXZ19" s="15"/>
      <c r="JYA19" s="15"/>
      <c r="JYB19" s="15"/>
      <c r="JYC19" s="15"/>
      <c r="JYD19" s="15"/>
      <c r="JYE19" s="15"/>
      <c r="JYF19" s="15"/>
      <c r="JYG19" s="15"/>
      <c r="JYH19" s="15"/>
      <c r="JYI19" s="15"/>
      <c r="JYJ19" s="15"/>
      <c r="JYK19" s="15"/>
      <c r="JYL19" s="15"/>
      <c r="JYM19" s="15"/>
      <c r="JYN19" s="15"/>
      <c r="JYO19" s="15"/>
      <c r="JYP19" s="15"/>
      <c r="JYQ19" s="15"/>
      <c r="JYR19" s="15"/>
      <c r="JYS19" s="15"/>
      <c r="JYT19" s="15"/>
      <c r="JYU19" s="15"/>
      <c r="JYV19" s="15"/>
      <c r="JYW19" s="15"/>
      <c r="JYX19" s="15"/>
      <c r="JYY19" s="15"/>
      <c r="JYZ19" s="15"/>
      <c r="JZA19" s="15"/>
      <c r="JZB19" s="15"/>
      <c r="JZC19" s="15"/>
      <c r="JZD19" s="15"/>
      <c r="JZE19" s="15"/>
      <c r="JZF19" s="15"/>
      <c r="JZG19" s="15"/>
      <c r="JZH19" s="15"/>
      <c r="JZI19" s="15"/>
      <c r="JZJ19" s="15"/>
      <c r="JZK19" s="15"/>
      <c r="JZL19" s="15"/>
      <c r="JZM19" s="15"/>
      <c r="JZN19" s="15"/>
      <c r="JZO19" s="15"/>
      <c r="JZP19" s="15"/>
      <c r="JZQ19" s="15"/>
      <c r="JZR19" s="15"/>
      <c r="JZS19" s="15"/>
      <c r="JZT19" s="15"/>
      <c r="JZU19" s="15"/>
      <c r="JZV19" s="15"/>
      <c r="JZW19" s="15"/>
      <c r="JZX19" s="15"/>
      <c r="JZY19" s="15"/>
      <c r="JZZ19" s="15"/>
      <c r="KAA19" s="15"/>
      <c r="KAB19" s="15"/>
      <c r="KAC19" s="15"/>
      <c r="KAD19" s="15"/>
      <c r="KAE19" s="15"/>
      <c r="KAF19" s="15"/>
      <c r="KAG19" s="15"/>
      <c r="KAH19" s="15"/>
      <c r="KAI19" s="15"/>
      <c r="KAJ19" s="15"/>
      <c r="KAK19" s="15"/>
      <c r="KAL19" s="15"/>
      <c r="KAM19" s="15"/>
      <c r="KAN19" s="15"/>
      <c r="KAO19" s="15"/>
      <c r="KAP19" s="15"/>
      <c r="KAQ19" s="15"/>
      <c r="KAR19" s="15"/>
      <c r="KAS19" s="15"/>
      <c r="KAT19" s="15"/>
      <c r="KAU19" s="15"/>
      <c r="KAV19" s="15"/>
      <c r="KAW19" s="15"/>
      <c r="KAX19" s="15"/>
      <c r="KAY19" s="15"/>
      <c r="KAZ19" s="15"/>
      <c r="KBA19" s="15"/>
      <c r="KBB19" s="15"/>
      <c r="KBC19" s="15"/>
      <c r="KBD19" s="15"/>
      <c r="KBE19" s="15"/>
      <c r="KBF19" s="15"/>
      <c r="KBG19" s="15"/>
      <c r="KBH19" s="15"/>
      <c r="KBI19" s="15"/>
      <c r="KBJ19" s="15"/>
      <c r="KBK19" s="15"/>
      <c r="KBL19" s="15"/>
      <c r="KBM19" s="15"/>
      <c r="KBN19" s="15"/>
      <c r="KBO19" s="15"/>
      <c r="KBP19" s="15"/>
      <c r="KBQ19" s="15"/>
      <c r="KBR19" s="15"/>
      <c r="KBS19" s="15"/>
      <c r="KBT19" s="15"/>
      <c r="KBU19" s="15"/>
      <c r="KBV19" s="15"/>
      <c r="KBW19" s="15"/>
      <c r="KBX19" s="15"/>
      <c r="KBY19" s="15"/>
      <c r="KBZ19" s="15"/>
      <c r="KCA19" s="15"/>
      <c r="KCB19" s="15"/>
      <c r="KCC19" s="15"/>
      <c r="KCD19" s="15"/>
      <c r="KCE19" s="15"/>
      <c r="KCF19" s="15"/>
      <c r="KCG19" s="15"/>
      <c r="KCH19" s="15"/>
      <c r="KCI19" s="15"/>
      <c r="KCJ19" s="15"/>
      <c r="KCK19" s="15"/>
      <c r="KCL19" s="15"/>
      <c r="KCM19" s="15"/>
      <c r="KCN19" s="15"/>
      <c r="KCO19" s="15"/>
      <c r="KCP19" s="15"/>
      <c r="KCQ19" s="15"/>
      <c r="KCR19" s="15"/>
      <c r="KCS19" s="15"/>
      <c r="KCT19" s="15"/>
      <c r="KCU19" s="15"/>
      <c r="KCV19" s="15"/>
      <c r="KCW19" s="15"/>
      <c r="KCX19" s="15"/>
      <c r="KCY19" s="15"/>
      <c r="KCZ19" s="15"/>
      <c r="KDA19" s="15"/>
      <c r="KDB19" s="15"/>
      <c r="KDC19" s="15"/>
      <c r="KDD19" s="15"/>
      <c r="KDE19" s="15"/>
      <c r="KDF19" s="15"/>
      <c r="KDG19" s="15"/>
      <c r="KDH19" s="15"/>
      <c r="KDI19" s="15"/>
      <c r="KDJ19" s="15"/>
      <c r="KDK19" s="15"/>
      <c r="KDL19" s="15"/>
      <c r="KDM19" s="15"/>
      <c r="KDN19" s="15"/>
      <c r="KDO19" s="15"/>
      <c r="KDP19" s="15"/>
      <c r="KDQ19" s="15"/>
      <c r="KDR19" s="15"/>
      <c r="KDS19" s="15"/>
      <c r="KDT19" s="15"/>
      <c r="KDU19" s="15"/>
      <c r="KDV19" s="15"/>
      <c r="KDW19" s="15"/>
      <c r="KDX19" s="15"/>
      <c r="KDY19" s="15"/>
      <c r="KDZ19" s="15"/>
      <c r="KEA19" s="15"/>
      <c r="KEB19" s="15"/>
      <c r="KEC19" s="15"/>
      <c r="KED19" s="15"/>
      <c r="KEE19" s="15"/>
      <c r="KEF19" s="15"/>
      <c r="KEG19" s="15"/>
      <c r="KEH19" s="15"/>
      <c r="KEI19" s="15"/>
      <c r="KEJ19" s="15"/>
      <c r="KEK19" s="15"/>
      <c r="KEL19" s="15"/>
      <c r="KEM19" s="15"/>
      <c r="KEN19" s="15"/>
      <c r="KEO19" s="15"/>
      <c r="KEP19" s="15"/>
      <c r="KEQ19" s="15"/>
      <c r="KER19" s="15"/>
      <c r="KES19" s="15"/>
      <c r="KET19" s="15"/>
      <c r="KEU19" s="15"/>
      <c r="KEV19" s="15"/>
      <c r="KEW19" s="15"/>
      <c r="KEX19" s="15"/>
      <c r="KEY19" s="15"/>
      <c r="KEZ19" s="15"/>
      <c r="KFA19" s="15"/>
      <c r="KFB19" s="15"/>
      <c r="KFC19" s="15"/>
      <c r="KFD19" s="15"/>
      <c r="KFE19" s="15"/>
      <c r="KFF19" s="15"/>
      <c r="KFG19" s="15"/>
      <c r="KFH19" s="15"/>
      <c r="KFI19" s="15"/>
      <c r="KFJ19" s="15"/>
      <c r="KFK19" s="15"/>
      <c r="KFL19" s="15"/>
      <c r="KFM19" s="15"/>
      <c r="KFN19" s="15"/>
      <c r="KFO19" s="15"/>
      <c r="KFP19" s="15"/>
      <c r="KFQ19" s="15"/>
      <c r="KFR19" s="15"/>
      <c r="KFS19" s="15"/>
      <c r="KFT19" s="15"/>
      <c r="KFU19" s="15"/>
      <c r="KFV19" s="15"/>
      <c r="KFW19" s="15"/>
      <c r="KFX19" s="15"/>
      <c r="KFY19" s="15"/>
      <c r="KFZ19" s="15"/>
      <c r="KGA19" s="15"/>
      <c r="KGB19" s="15"/>
      <c r="KGC19" s="15"/>
      <c r="KGD19" s="15"/>
      <c r="KGE19" s="15"/>
      <c r="KGF19" s="15"/>
      <c r="KGG19" s="15"/>
      <c r="KGH19" s="15"/>
      <c r="KGI19" s="15"/>
      <c r="KGJ19" s="15"/>
      <c r="KGK19" s="15"/>
      <c r="KGL19" s="15"/>
      <c r="KGM19" s="15"/>
      <c r="KGN19" s="15"/>
      <c r="KGO19" s="15"/>
      <c r="KGP19" s="15"/>
      <c r="KGQ19" s="15"/>
      <c r="KGR19" s="15"/>
      <c r="KGS19" s="15"/>
      <c r="KGT19" s="15"/>
      <c r="KGU19" s="15"/>
      <c r="KGV19" s="15"/>
      <c r="KGW19" s="15"/>
      <c r="KGX19" s="15"/>
      <c r="KGY19" s="15"/>
      <c r="KGZ19" s="15"/>
      <c r="KHA19" s="15"/>
      <c r="KHB19" s="15"/>
      <c r="KHC19" s="15"/>
      <c r="KHD19" s="15"/>
      <c r="KHE19" s="15"/>
      <c r="KHF19" s="15"/>
      <c r="KHG19" s="15"/>
      <c r="KHH19" s="15"/>
      <c r="KHI19" s="15"/>
      <c r="KHJ19" s="15"/>
      <c r="KHK19" s="15"/>
      <c r="KHL19" s="15"/>
      <c r="KHM19" s="15"/>
      <c r="KHN19" s="15"/>
      <c r="KHO19" s="15"/>
      <c r="KHP19" s="15"/>
      <c r="KHQ19" s="15"/>
      <c r="KHR19" s="15"/>
      <c r="KHS19" s="15"/>
      <c r="KHT19" s="15"/>
      <c r="KHU19" s="15"/>
      <c r="KHV19" s="15"/>
      <c r="KHW19" s="15"/>
      <c r="KHX19" s="15"/>
      <c r="KHY19" s="15"/>
      <c r="KHZ19" s="15"/>
      <c r="KIA19" s="15"/>
      <c r="KIB19" s="15"/>
      <c r="KIC19" s="15"/>
      <c r="KID19" s="15"/>
      <c r="KIE19" s="15"/>
      <c r="KIF19" s="15"/>
      <c r="KIG19" s="15"/>
      <c r="KIH19" s="15"/>
      <c r="KII19" s="15"/>
      <c r="KIJ19" s="15"/>
      <c r="KIK19" s="15"/>
      <c r="KIL19" s="15"/>
      <c r="KIM19" s="15"/>
      <c r="KIN19" s="15"/>
      <c r="KIO19" s="15"/>
      <c r="KIP19" s="15"/>
      <c r="KIQ19" s="15"/>
      <c r="KIR19" s="15"/>
      <c r="KIS19" s="15"/>
      <c r="KIT19" s="15"/>
      <c r="KIU19" s="15"/>
      <c r="KIV19" s="15"/>
      <c r="KIW19" s="15"/>
      <c r="KIX19" s="15"/>
      <c r="KIY19" s="15"/>
      <c r="KIZ19" s="15"/>
      <c r="KJA19" s="15"/>
      <c r="KJB19" s="15"/>
      <c r="KJC19" s="15"/>
      <c r="KJD19" s="15"/>
      <c r="KJE19" s="15"/>
      <c r="KJF19" s="15"/>
      <c r="KJG19" s="15"/>
      <c r="KJH19" s="15"/>
      <c r="KJI19" s="15"/>
      <c r="KJJ19" s="15"/>
      <c r="KJK19" s="15"/>
      <c r="KJL19" s="15"/>
      <c r="KJM19" s="15"/>
      <c r="KJN19" s="15"/>
      <c r="KJO19" s="15"/>
      <c r="KJP19" s="15"/>
      <c r="KJQ19" s="15"/>
      <c r="KJR19" s="15"/>
      <c r="KJS19" s="15"/>
      <c r="KJT19" s="15"/>
      <c r="KJU19" s="15"/>
      <c r="KJV19" s="15"/>
      <c r="KJW19" s="15"/>
      <c r="KJX19" s="15"/>
      <c r="KJY19" s="15"/>
      <c r="KJZ19" s="15"/>
      <c r="KKA19" s="15"/>
      <c r="KKB19" s="15"/>
      <c r="KKC19" s="15"/>
      <c r="KKD19" s="15"/>
      <c r="KKE19" s="15"/>
      <c r="KKF19" s="15"/>
      <c r="KKG19" s="15"/>
      <c r="KKH19" s="15"/>
      <c r="KKI19" s="15"/>
      <c r="KKJ19" s="15"/>
      <c r="KKK19" s="15"/>
      <c r="KKL19" s="15"/>
      <c r="KKM19" s="15"/>
      <c r="KKN19" s="15"/>
      <c r="KKO19" s="15"/>
      <c r="KKP19" s="15"/>
      <c r="KKQ19" s="15"/>
      <c r="KKR19" s="15"/>
      <c r="KKS19" s="15"/>
      <c r="KKT19" s="15"/>
      <c r="KKU19" s="15"/>
      <c r="KKV19" s="15"/>
      <c r="KKW19" s="15"/>
      <c r="KKX19" s="15"/>
      <c r="KKY19" s="15"/>
      <c r="KKZ19" s="15"/>
      <c r="KLA19" s="15"/>
      <c r="KLB19" s="15"/>
      <c r="KLC19" s="15"/>
      <c r="KLD19" s="15"/>
      <c r="KLE19" s="15"/>
      <c r="KLF19" s="15"/>
      <c r="KLG19" s="15"/>
      <c r="KLH19" s="15"/>
      <c r="KLI19" s="15"/>
      <c r="KLJ19" s="15"/>
      <c r="KLK19" s="15"/>
      <c r="KLL19" s="15"/>
      <c r="KLM19" s="15"/>
      <c r="KLN19" s="15"/>
      <c r="KLO19" s="15"/>
      <c r="KLP19" s="15"/>
      <c r="KLQ19" s="15"/>
      <c r="KLR19" s="15"/>
      <c r="KLS19" s="15"/>
      <c r="KLT19" s="15"/>
      <c r="KLU19" s="15"/>
      <c r="KLV19" s="15"/>
      <c r="KLW19" s="15"/>
      <c r="KLX19" s="15"/>
      <c r="KLY19" s="15"/>
      <c r="KLZ19" s="15"/>
      <c r="KMA19" s="15"/>
      <c r="KMB19" s="15"/>
      <c r="KMC19" s="15"/>
      <c r="KMD19" s="15"/>
      <c r="KME19" s="15"/>
      <c r="KMF19" s="15"/>
      <c r="KMG19" s="15"/>
      <c r="KMH19" s="15"/>
      <c r="KMI19" s="15"/>
      <c r="KMJ19" s="15"/>
      <c r="KMK19" s="15"/>
      <c r="KML19" s="15"/>
      <c r="KMM19" s="15"/>
      <c r="KMN19" s="15"/>
      <c r="KMO19" s="15"/>
      <c r="KMP19" s="15"/>
      <c r="KMQ19" s="15"/>
      <c r="KMR19" s="15"/>
      <c r="KMS19" s="15"/>
      <c r="KMT19" s="15"/>
      <c r="KMU19" s="15"/>
      <c r="KMV19" s="15"/>
      <c r="KMW19" s="15"/>
      <c r="KMX19" s="15"/>
      <c r="KMY19" s="15"/>
      <c r="KMZ19" s="15"/>
      <c r="KNA19" s="15"/>
      <c r="KNB19" s="15"/>
      <c r="KNC19" s="15"/>
      <c r="KND19" s="15"/>
      <c r="KNE19" s="15"/>
      <c r="KNF19" s="15"/>
      <c r="KNG19" s="15"/>
      <c r="KNH19" s="15"/>
      <c r="KNI19" s="15"/>
      <c r="KNJ19" s="15"/>
      <c r="KNK19" s="15"/>
      <c r="KNL19" s="15"/>
      <c r="KNM19" s="15"/>
      <c r="KNN19" s="15"/>
      <c r="KNO19" s="15"/>
      <c r="KNP19" s="15"/>
      <c r="KNQ19" s="15"/>
      <c r="KNR19" s="15"/>
      <c r="KNS19" s="15"/>
      <c r="KNT19" s="15"/>
      <c r="KNU19" s="15"/>
      <c r="KNV19" s="15"/>
      <c r="KNW19" s="15"/>
      <c r="KNX19" s="15"/>
      <c r="KNY19" s="15"/>
      <c r="KNZ19" s="15"/>
      <c r="KOA19" s="15"/>
      <c r="KOB19" s="15"/>
      <c r="KOC19" s="15"/>
      <c r="KOD19" s="15"/>
      <c r="KOE19" s="15"/>
      <c r="KOF19" s="15"/>
      <c r="KOG19" s="15"/>
      <c r="KOH19" s="15"/>
      <c r="KOI19" s="15"/>
      <c r="KOJ19" s="15"/>
      <c r="KOK19" s="15"/>
      <c r="KOL19" s="15"/>
      <c r="KOM19" s="15"/>
      <c r="KON19" s="15"/>
      <c r="KOO19" s="15"/>
      <c r="KOP19" s="15"/>
      <c r="KOQ19" s="15"/>
      <c r="KOR19" s="15"/>
      <c r="KOS19" s="15"/>
      <c r="KOT19" s="15"/>
      <c r="KOU19" s="15"/>
      <c r="KOV19" s="15"/>
      <c r="KOW19" s="15"/>
      <c r="KOX19" s="15"/>
      <c r="KOY19" s="15"/>
      <c r="KOZ19" s="15"/>
      <c r="KPA19" s="15"/>
      <c r="KPB19" s="15"/>
      <c r="KPC19" s="15"/>
      <c r="KPD19" s="15"/>
      <c r="KPE19" s="15"/>
      <c r="KPF19" s="15"/>
      <c r="KPG19" s="15"/>
      <c r="KPH19" s="15"/>
      <c r="KPI19" s="15"/>
      <c r="KPJ19" s="15"/>
      <c r="KPK19" s="15"/>
      <c r="KPL19" s="15"/>
      <c r="KPM19" s="15"/>
      <c r="KPN19" s="15"/>
      <c r="KPO19" s="15"/>
      <c r="KPP19" s="15"/>
      <c r="KPQ19" s="15"/>
      <c r="KPR19" s="15"/>
      <c r="KPS19" s="15"/>
      <c r="KPT19" s="15"/>
      <c r="KPU19" s="15"/>
      <c r="KPV19" s="15"/>
      <c r="KPW19" s="15"/>
      <c r="KPX19" s="15"/>
      <c r="KPY19" s="15"/>
      <c r="KPZ19" s="15"/>
      <c r="KQA19" s="15"/>
      <c r="KQB19" s="15"/>
      <c r="KQC19" s="15"/>
      <c r="KQD19" s="15"/>
      <c r="KQE19" s="15"/>
      <c r="KQF19" s="15"/>
      <c r="KQG19" s="15"/>
      <c r="KQH19" s="15"/>
      <c r="KQI19" s="15"/>
      <c r="KQJ19" s="15"/>
      <c r="KQK19" s="15"/>
      <c r="KQL19" s="15"/>
      <c r="KQM19" s="15"/>
      <c r="KQN19" s="15"/>
      <c r="KQO19" s="15"/>
      <c r="KQP19" s="15"/>
      <c r="KQQ19" s="15"/>
      <c r="KQR19" s="15"/>
      <c r="KQS19" s="15"/>
      <c r="KQT19" s="15"/>
      <c r="KQU19" s="15"/>
      <c r="KQV19" s="15"/>
      <c r="KQW19" s="15"/>
      <c r="KQX19" s="15"/>
      <c r="KQY19" s="15"/>
      <c r="KQZ19" s="15"/>
      <c r="KRA19" s="15"/>
      <c r="KRB19" s="15"/>
      <c r="KRC19" s="15"/>
      <c r="KRD19" s="15"/>
      <c r="KRE19" s="15"/>
      <c r="KRF19" s="15"/>
      <c r="KRG19" s="15"/>
      <c r="KRH19" s="15"/>
      <c r="KRI19" s="15"/>
      <c r="KRJ19" s="15"/>
      <c r="KRK19" s="15"/>
      <c r="KRL19" s="15"/>
      <c r="KRM19" s="15"/>
      <c r="KRN19" s="15"/>
      <c r="KRO19" s="15"/>
      <c r="KRP19" s="15"/>
      <c r="KRQ19" s="15"/>
      <c r="KRR19" s="15"/>
      <c r="KRS19" s="15"/>
      <c r="KRT19" s="15"/>
      <c r="KRU19" s="15"/>
      <c r="KRV19" s="15"/>
      <c r="KRW19" s="15"/>
      <c r="KRX19" s="15"/>
      <c r="KRY19" s="15"/>
      <c r="KRZ19" s="15"/>
      <c r="KSA19" s="15"/>
      <c r="KSB19" s="15"/>
      <c r="KSC19" s="15"/>
      <c r="KSD19" s="15"/>
      <c r="KSE19" s="15"/>
      <c r="KSF19" s="15"/>
      <c r="KSG19" s="15"/>
      <c r="KSH19" s="15"/>
      <c r="KSI19" s="15"/>
      <c r="KSJ19" s="15"/>
      <c r="KSK19" s="15"/>
      <c r="KSL19" s="15"/>
      <c r="KSM19" s="15"/>
      <c r="KSN19" s="15"/>
      <c r="KSO19" s="15"/>
      <c r="KSP19" s="15"/>
      <c r="KSQ19" s="15"/>
      <c r="KSR19" s="15"/>
      <c r="KSS19" s="15"/>
      <c r="KST19" s="15"/>
      <c r="KSU19" s="15"/>
      <c r="KSV19" s="15"/>
      <c r="KSW19" s="15"/>
      <c r="KSX19" s="15"/>
      <c r="KSY19" s="15"/>
      <c r="KSZ19" s="15"/>
      <c r="KTA19" s="15"/>
      <c r="KTB19" s="15"/>
      <c r="KTC19" s="15"/>
      <c r="KTD19" s="15"/>
      <c r="KTE19" s="15"/>
      <c r="KTF19" s="15"/>
      <c r="KTG19" s="15"/>
      <c r="KTH19" s="15"/>
      <c r="KTI19" s="15"/>
      <c r="KTJ19" s="15"/>
      <c r="KTK19" s="15"/>
      <c r="KTL19" s="15"/>
      <c r="KTM19" s="15"/>
      <c r="KTN19" s="15"/>
      <c r="KTO19" s="15"/>
      <c r="KTP19" s="15"/>
      <c r="KTQ19" s="15"/>
      <c r="KTR19" s="15"/>
      <c r="KTS19" s="15"/>
      <c r="KTT19" s="15"/>
      <c r="KTU19" s="15"/>
      <c r="KTV19" s="15"/>
      <c r="KTW19" s="15"/>
      <c r="KTX19" s="15"/>
      <c r="KTY19" s="15"/>
      <c r="KTZ19" s="15"/>
      <c r="KUA19" s="15"/>
      <c r="KUB19" s="15"/>
      <c r="KUC19" s="15"/>
      <c r="KUD19" s="15"/>
      <c r="KUE19" s="15"/>
      <c r="KUF19" s="15"/>
      <c r="KUG19" s="15"/>
      <c r="KUH19" s="15"/>
      <c r="KUI19" s="15"/>
      <c r="KUJ19" s="15"/>
      <c r="KUK19" s="15"/>
      <c r="KUL19" s="15"/>
      <c r="KUM19" s="15"/>
      <c r="KUN19" s="15"/>
      <c r="KUO19" s="15"/>
      <c r="KUP19" s="15"/>
      <c r="KUQ19" s="15"/>
      <c r="KUR19" s="15"/>
      <c r="KUS19" s="15"/>
      <c r="KUT19" s="15"/>
      <c r="KUU19" s="15"/>
      <c r="KUV19" s="15"/>
      <c r="KUW19" s="15"/>
      <c r="KUX19" s="15"/>
      <c r="KUY19" s="15"/>
      <c r="KUZ19" s="15"/>
      <c r="KVA19" s="15"/>
      <c r="KVB19" s="15"/>
      <c r="KVC19" s="15"/>
      <c r="KVD19" s="15"/>
      <c r="KVE19" s="15"/>
      <c r="KVF19" s="15"/>
      <c r="KVG19" s="15"/>
      <c r="KVH19" s="15"/>
      <c r="KVI19" s="15"/>
      <c r="KVJ19" s="15"/>
      <c r="KVK19" s="15"/>
      <c r="KVL19" s="15"/>
      <c r="KVM19" s="15"/>
      <c r="KVN19" s="15"/>
      <c r="KVO19" s="15"/>
      <c r="KVP19" s="15"/>
      <c r="KVQ19" s="15"/>
      <c r="KVR19" s="15"/>
      <c r="KVS19" s="15"/>
      <c r="KVT19" s="15"/>
      <c r="KVU19" s="15"/>
      <c r="KVV19" s="15"/>
      <c r="KVW19" s="15"/>
      <c r="KVX19" s="15"/>
      <c r="KVY19" s="15"/>
      <c r="KVZ19" s="15"/>
      <c r="KWA19" s="15"/>
      <c r="KWB19" s="15"/>
      <c r="KWC19" s="15"/>
      <c r="KWD19" s="15"/>
      <c r="KWE19" s="15"/>
      <c r="KWF19" s="15"/>
      <c r="KWG19" s="15"/>
      <c r="KWH19" s="15"/>
      <c r="KWI19" s="15"/>
      <c r="KWJ19" s="15"/>
      <c r="KWK19" s="15"/>
      <c r="KWL19" s="15"/>
      <c r="KWM19" s="15"/>
      <c r="KWN19" s="15"/>
      <c r="KWO19" s="15"/>
      <c r="KWP19" s="15"/>
      <c r="KWQ19" s="15"/>
      <c r="KWR19" s="15"/>
      <c r="KWS19" s="15"/>
      <c r="KWT19" s="15"/>
      <c r="KWU19" s="15"/>
      <c r="KWV19" s="15"/>
      <c r="KWW19" s="15"/>
      <c r="KWX19" s="15"/>
      <c r="KWY19" s="15"/>
      <c r="KWZ19" s="15"/>
      <c r="KXA19" s="15"/>
      <c r="KXB19" s="15"/>
      <c r="KXC19" s="15"/>
      <c r="KXD19" s="15"/>
      <c r="KXE19" s="15"/>
      <c r="KXF19" s="15"/>
      <c r="KXG19" s="15"/>
      <c r="KXH19" s="15"/>
      <c r="KXI19" s="15"/>
      <c r="KXJ19" s="15"/>
      <c r="KXK19" s="15"/>
      <c r="KXL19" s="15"/>
      <c r="KXM19" s="15"/>
      <c r="KXN19" s="15"/>
      <c r="KXO19" s="15"/>
      <c r="KXP19" s="15"/>
      <c r="KXQ19" s="15"/>
      <c r="KXR19" s="15"/>
      <c r="KXS19" s="15"/>
      <c r="KXT19" s="15"/>
      <c r="KXU19" s="15"/>
      <c r="KXV19" s="15"/>
      <c r="KXW19" s="15"/>
      <c r="KXX19" s="15"/>
      <c r="KXY19" s="15"/>
      <c r="KXZ19" s="15"/>
      <c r="KYA19" s="15"/>
      <c r="KYB19" s="15"/>
      <c r="KYC19" s="15"/>
      <c r="KYD19" s="15"/>
      <c r="KYE19" s="15"/>
      <c r="KYF19" s="15"/>
      <c r="KYG19" s="15"/>
      <c r="KYH19" s="15"/>
      <c r="KYI19" s="15"/>
      <c r="KYJ19" s="15"/>
      <c r="KYK19" s="15"/>
      <c r="KYL19" s="15"/>
      <c r="KYM19" s="15"/>
      <c r="KYN19" s="15"/>
      <c r="KYO19" s="15"/>
      <c r="KYP19" s="15"/>
      <c r="KYQ19" s="15"/>
      <c r="KYR19" s="15"/>
      <c r="KYS19" s="15"/>
      <c r="KYT19" s="15"/>
      <c r="KYU19" s="15"/>
      <c r="KYV19" s="15"/>
      <c r="KYW19" s="15"/>
      <c r="KYX19" s="15"/>
      <c r="KYY19" s="15"/>
      <c r="KYZ19" s="15"/>
      <c r="KZA19" s="15"/>
      <c r="KZB19" s="15"/>
      <c r="KZC19" s="15"/>
      <c r="KZD19" s="15"/>
      <c r="KZE19" s="15"/>
      <c r="KZF19" s="15"/>
      <c r="KZG19" s="15"/>
      <c r="KZH19" s="15"/>
      <c r="KZI19" s="15"/>
      <c r="KZJ19" s="15"/>
      <c r="KZK19" s="15"/>
      <c r="KZL19" s="15"/>
      <c r="KZM19" s="15"/>
      <c r="KZN19" s="15"/>
      <c r="KZO19" s="15"/>
      <c r="KZP19" s="15"/>
      <c r="KZQ19" s="15"/>
      <c r="KZR19" s="15"/>
      <c r="KZS19" s="15"/>
      <c r="KZT19" s="15"/>
      <c r="KZU19" s="15"/>
      <c r="KZV19" s="15"/>
      <c r="KZW19" s="15"/>
      <c r="KZX19" s="15"/>
      <c r="KZY19" s="15"/>
      <c r="KZZ19" s="15"/>
      <c r="LAA19" s="15"/>
      <c r="LAB19" s="15"/>
      <c r="LAC19" s="15"/>
      <c r="LAD19" s="15"/>
      <c r="LAE19" s="15"/>
      <c r="LAF19" s="15"/>
      <c r="LAG19" s="15"/>
      <c r="LAH19" s="15"/>
      <c r="LAI19" s="15"/>
      <c r="LAJ19" s="15"/>
      <c r="LAK19" s="15"/>
      <c r="LAL19" s="15"/>
      <c r="LAM19" s="15"/>
      <c r="LAN19" s="15"/>
      <c r="LAO19" s="15"/>
      <c r="LAP19" s="15"/>
      <c r="LAQ19" s="15"/>
      <c r="LAR19" s="15"/>
      <c r="LAS19" s="15"/>
      <c r="LAT19" s="15"/>
      <c r="LAU19" s="15"/>
      <c r="LAV19" s="15"/>
      <c r="LAW19" s="15"/>
      <c r="LAX19" s="15"/>
      <c r="LAY19" s="15"/>
      <c r="LAZ19" s="15"/>
      <c r="LBA19" s="15"/>
      <c r="LBB19" s="15"/>
      <c r="LBC19" s="15"/>
      <c r="LBD19" s="15"/>
      <c r="LBE19" s="15"/>
      <c r="LBF19" s="15"/>
      <c r="LBG19" s="15"/>
      <c r="LBH19" s="15"/>
      <c r="LBI19" s="15"/>
      <c r="LBJ19" s="15"/>
      <c r="LBK19" s="15"/>
      <c r="LBL19" s="15"/>
      <c r="LBM19" s="15"/>
      <c r="LBN19" s="15"/>
      <c r="LBO19" s="15"/>
      <c r="LBP19" s="15"/>
      <c r="LBQ19" s="15"/>
      <c r="LBR19" s="15"/>
      <c r="LBS19" s="15"/>
      <c r="LBT19" s="15"/>
      <c r="LBU19" s="15"/>
      <c r="LBV19" s="15"/>
      <c r="LBW19" s="15"/>
      <c r="LBX19" s="15"/>
      <c r="LBY19" s="15"/>
      <c r="LBZ19" s="15"/>
      <c r="LCA19" s="15"/>
      <c r="LCB19" s="15"/>
      <c r="LCC19" s="15"/>
      <c r="LCD19" s="15"/>
      <c r="LCE19" s="15"/>
      <c r="LCF19" s="15"/>
      <c r="LCG19" s="15"/>
      <c r="LCH19" s="15"/>
      <c r="LCI19" s="15"/>
      <c r="LCJ19" s="15"/>
      <c r="LCK19" s="15"/>
      <c r="LCL19" s="15"/>
      <c r="LCM19" s="15"/>
      <c r="LCN19" s="15"/>
      <c r="LCO19" s="15"/>
      <c r="LCP19" s="15"/>
      <c r="LCQ19" s="15"/>
      <c r="LCR19" s="15"/>
      <c r="LCS19" s="15"/>
      <c r="LCT19" s="15"/>
      <c r="LCU19" s="15"/>
      <c r="LCV19" s="15"/>
      <c r="LCW19" s="15"/>
      <c r="LCX19" s="15"/>
      <c r="LCY19" s="15"/>
      <c r="LCZ19" s="15"/>
      <c r="LDA19" s="15"/>
      <c r="LDB19" s="15"/>
      <c r="LDC19" s="15"/>
      <c r="LDD19" s="15"/>
      <c r="LDE19" s="15"/>
      <c r="LDF19" s="15"/>
      <c r="LDG19" s="15"/>
      <c r="LDH19" s="15"/>
      <c r="LDI19" s="15"/>
      <c r="LDJ19" s="15"/>
      <c r="LDK19" s="15"/>
      <c r="LDL19" s="15"/>
      <c r="LDM19" s="15"/>
      <c r="LDN19" s="15"/>
      <c r="LDO19" s="15"/>
      <c r="LDP19" s="15"/>
      <c r="LDQ19" s="15"/>
      <c r="LDR19" s="15"/>
      <c r="LDS19" s="15"/>
      <c r="LDT19" s="15"/>
      <c r="LDU19" s="15"/>
      <c r="LDV19" s="15"/>
      <c r="LDW19" s="15"/>
      <c r="LDX19" s="15"/>
      <c r="LDY19" s="15"/>
      <c r="LDZ19" s="15"/>
      <c r="LEA19" s="15"/>
      <c r="LEB19" s="15"/>
      <c r="LEC19" s="15"/>
      <c r="LED19" s="15"/>
      <c r="LEE19" s="15"/>
      <c r="LEF19" s="15"/>
      <c r="LEG19" s="15"/>
      <c r="LEH19" s="15"/>
      <c r="LEI19" s="15"/>
      <c r="LEJ19" s="15"/>
      <c r="LEK19" s="15"/>
      <c r="LEL19" s="15"/>
      <c r="LEM19" s="15"/>
      <c r="LEN19" s="15"/>
      <c r="LEO19" s="15"/>
      <c r="LEP19" s="15"/>
      <c r="LEQ19" s="15"/>
      <c r="LER19" s="15"/>
      <c r="LES19" s="15"/>
      <c r="LET19" s="15"/>
      <c r="LEU19" s="15"/>
      <c r="LEV19" s="15"/>
      <c r="LEW19" s="15"/>
      <c r="LEX19" s="15"/>
      <c r="LEY19" s="15"/>
      <c r="LEZ19" s="15"/>
      <c r="LFA19" s="15"/>
      <c r="LFB19" s="15"/>
      <c r="LFC19" s="15"/>
      <c r="LFD19" s="15"/>
      <c r="LFE19" s="15"/>
      <c r="LFF19" s="15"/>
      <c r="LFG19" s="15"/>
      <c r="LFH19" s="15"/>
      <c r="LFI19" s="15"/>
      <c r="LFJ19" s="15"/>
      <c r="LFK19" s="15"/>
      <c r="LFL19" s="15"/>
      <c r="LFM19" s="15"/>
      <c r="LFN19" s="15"/>
      <c r="LFO19" s="15"/>
      <c r="LFP19" s="15"/>
      <c r="LFQ19" s="15"/>
      <c r="LFR19" s="15"/>
      <c r="LFS19" s="15"/>
      <c r="LFT19" s="15"/>
      <c r="LFU19" s="15"/>
      <c r="LFV19" s="15"/>
      <c r="LFW19" s="15"/>
      <c r="LFX19" s="15"/>
      <c r="LFY19" s="15"/>
      <c r="LFZ19" s="15"/>
      <c r="LGA19" s="15"/>
      <c r="LGB19" s="15"/>
      <c r="LGC19" s="15"/>
      <c r="LGD19" s="15"/>
      <c r="LGE19" s="15"/>
      <c r="LGF19" s="15"/>
      <c r="LGG19" s="15"/>
      <c r="LGH19" s="15"/>
      <c r="LGI19" s="15"/>
      <c r="LGJ19" s="15"/>
      <c r="LGK19" s="15"/>
      <c r="LGL19" s="15"/>
      <c r="LGM19" s="15"/>
      <c r="LGN19" s="15"/>
      <c r="LGO19" s="15"/>
      <c r="LGP19" s="15"/>
      <c r="LGQ19" s="15"/>
      <c r="LGR19" s="15"/>
      <c r="LGS19" s="15"/>
      <c r="LGT19" s="15"/>
      <c r="LGU19" s="15"/>
      <c r="LGV19" s="15"/>
      <c r="LGW19" s="15"/>
      <c r="LGX19" s="15"/>
      <c r="LGY19" s="15"/>
      <c r="LGZ19" s="15"/>
      <c r="LHA19" s="15"/>
      <c r="LHB19" s="15"/>
      <c r="LHC19" s="15"/>
      <c r="LHD19" s="15"/>
      <c r="LHE19" s="15"/>
      <c r="LHF19" s="15"/>
      <c r="LHG19" s="15"/>
      <c r="LHH19" s="15"/>
      <c r="LHI19" s="15"/>
      <c r="LHJ19" s="15"/>
      <c r="LHK19" s="15"/>
      <c r="LHL19" s="15"/>
      <c r="LHM19" s="15"/>
      <c r="LHN19" s="15"/>
      <c r="LHO19" s="15"/>
      <c r="LHP19" s="15"/>
      <c r="LHQ19" s="15"/>
      <c r="LHR19" s="15"/>
      <c r="LHS19" s="15"/>
      <c r="LHT19" s="15"/>
      <c r="LHU19" s="15"/>
      <c r="LHV19" s="15"/>
      <c r="LHW19" s="15"/>
      <c r="LHX19" s="15"/>
      <c r="LHY19" s="15"/>
      <c r="LHZ19" s="15"/>
      <c r="LIA19" s="15"/>
      <c r="LIB19" s="15"/>
      <c r="LIC19" s="15"/>
      <c r="LID19" s="15"/>
      <c r="LIE19" s="15"/>
      <c r="LIF19" s="15"/>
      <c r="LIG19" s="15"/>
      <c r="LIH19" s="15"/>
      <c r="LII19" s="15"/>
      <c r="LIJ19" s="15"/>
      <c r="LIK19" s="15"/>
      <c r="LIL19" s="15"/>
      <c r="LIM19" s="15"/>
      <c r="LIN19" s="15"/>
      <c r="LIO19" s="15"/>
      <c r="LIP19" s="15"/>
      <c r="LIQ19" s="15"/>
      <c r="LIR19" s="15"/>
      <c r="LIS19" s="15"/>
      <c r="LIT19" s="15"/>
      <c r="LIU19" s="15"/>
      <c r="LIV19" s="15"/>
      <c r="LIW19" s="15"/>
      <c r="LIX19" s="15"/>
      <c r="LIY19" s="15"/>
      <c r="LIZ19" s="15"/>
      <c r="LJA19" s="15"/>
      <c r="LJB19" s="15"/>
      <c r="LJC19" s="15"/>
      <c r="LJD19" s="15"/>
      <c r="LJE19" s="15"/>
      <c r="LJF19" s="15"/>
      <c r="LJG19" s="15"/>
      <c r="LJH19" s="15"/>
      <c r="LJI19" s="15"/>
      <c r="LJJ19" s="15"/>
      <c r="LJK19" s="15"/>
      <c r="LJL19" s="15"/>
      <c r="LJM19" s="15"/>
      <c r="LJN19" s="15"/>
      <c r="LJO19" s="15"/>
      <c r="LJP19" s="15"/>
      <c r="LJQ19" s="15"/>
      <c r="LJR19" s="15"/>
      <c r="LJS19" s="15"/>
      <c r="LJT19" s="15"/>
      <c r="LJU19" s="15"/>
      <c r="LJV19" s="15"/>
      <c r="LJW19" s="15"/>
      <c r="LJX19" s="15"/>
      <c r="LJY19" s="15"/>
      <c r="LJZ19" s="15"/>
      <c r="LKA19" s="15"/>
      <c r="LKB19" s="15"/>
      <c r="LKC19" s="15"/>
      <c r="LKD19" s="15"/>
      <c r="LKE19" s="15"/>
      <c r="LKF19" s="15"/>
      <c r="LKG19" s="15"/>
      <c r="LKH19" s="15"/>
      <c r="LKI19" s="15"/>
      <c r="LKJ19" s="15"/>
      <c r="LKK19" s="15"/>
      <c r="LKL19" s="15"/>
      <c r="LKM19" s="15"/>
      <c r="LKN19" s="15"/>
      <c r="LKO19" s="15"/>
      <c r="LKP19" s="15"/>
      <c r="LKQ19" s="15"/>
      <c r="LKR19" s="15"/>
      <c r="LKS19" s="15"/>
      <c r="LKT19" s="15"/>
      <c r="LKU19" s="15"/>
      <c r="LKV19" s="15"/>
      <c r="LKW19" s="15"/>
      <c r="LKX19" s="15"/>
      <c r="LKY19" s="15"/>
      <c r="LKZ19" s="15"/>
      <c r="LLA19" s="15"/>
      <c r="LLB19" s="15"/>
      <c r="LLC19" s="15"/>
      <c r="LLD19" s="15"/>
      <c r="LLE19" s="15"/>
      <c r="LLF19" s="15"/>
      <c r="LLG19" s="15"/>
      <c r="LLH19" s="15"/>
      <c r="LLI19" s="15"/>
      <c r="LLJ19" s="15"/>
      <c r="LLK19" s="15"/>
      <c r="LLL19" s="15"/>
      <c r="LLM19" s="15"/>
      <c r="LLN19" s="15"/>
      <c r="LLO19" s="15"/>
      <c r="LLP19" s="15"/>
      <c r="LLQ19" s="15"/>
      <c r="LLR19" s="15"/>
      <c r="LLS19" s="15"/>
      <c r="LLT19" s="15"/>
      <c r="LLU19" s="15"/>
      <c r="LLV19" s="15"/>
      <c r="LLW19" s="15"/>
      <c r="LLX19" s="15"/>
      <c r="LLY19" s="15"/>
      <c r="LLZ19" s="15"/>
      <c r="LMA19" s="15"/>
      <c r="LMB19" s="15"/>
      <c r="LMC19" s="15"/>
      <c r="LMD19" s="15"/>
      <c r="LME19" s="15"/>
      <c r="LMF19" s="15"/>
      <c r="LMG19" s="15"/>
      <c r="LMH19" s="15"/>
      <c r="LMI19" s="15"/>
      <c r="LMJ19" s="15"/>
      <c r="LMK19" s="15"/>
      <c r="LML19" s="15"/>
      <c r="LMM19" s="15"/>
      <c r="LMN19" s="15"/>
      <c r="LMO19" s="15"/>
      <c r="LMP19" s="15"/>
      <c r="LMQ19" s="15"/>
      <c r="LMR19" s="15"/>
      <c r="LMS19" s="15"/>
      <c r="LMT19" s="15"/>
      <c r="LMU19" s="15"/>
      <c r="LMV19" s="15"/>
      <c r="LMW19" s="15"/>
      <c r="LMX19" s="15"/>
      <c r="LMY19" s="15"/>
      <c r="LMZ19" s="15"/>
      <c r="LNA19" s="15"/>
      <c r="LNB19" s="15"/>
      <c r="LNC19" s="15"/>
      <c r="LND19" s="15"/>
      <c r="LNE19" s="15"/>
      <c r="LNF19" s="15"/>
      <c r="LNG19" s="15"/>
      <c r="LNH19" s="15"/>
      <c r="LNI19" s="15"/>
      <c r="LNJ19" s="15"/>
      <c r="LNK19" s="15"/>
      <c r="LNL19" s="15"/>
      <c r="LNM19" s="15"/>
      <c r="LNN19" s="15"/>
      <c r="LNO19" s="15"/>
      <c r="LNP19" s="15"/>
      <c r="LNQ19" s="15"/>
      <c r="LNR19" s="15"/>
      <c r="LNS19" s="15"/>
      <c r="LNT19" s="15"/>
      <c r="LNU19" s="15"/>
      <c r="LNV19" s="15"/>
      <c r="LNW19" s="15"/>
      <c r="LNX19" s="15"/>
      <c r="LNY19" s="15"/>
      <c r="LNZ19" s="15"/>
      <c r="LOA19" s="15"/>
      <c r="LOB19" s="15"/>
      <c r="LOC19" s="15"/>
      <c r="LOD19" s="15"/>
      <c r="LOE19" s="15"/>
      <c r="LOF19" s="15"/>
      <c r="LOG19" s="15"/>
      <c r="LOH19" s="15"/>
      <c r="LOI19" s="15"/>
      <c r="LOJ19" s="15"/>
      <c r="LOK19" s="15"/>
      <c r="LOL19" s="15"/>
      <c r="LOM19" s="15"/>
      <c r="LON19" s="15"/>
      <c r="LOO19" s="15"/>
      <c r="LOP19" s="15"/>
      <c r="LOQ19" s="15"/>
      <c r="LOR19" s="15"/>
      <c r="LOS19" s="15"/>
      <c r="LOT19" s="15"/>
      <c r="LOU19" s="15"/>
      <c r="LOV19" s="15"/>
      <c r="LOW19" s="15"/>
      <c r="LOX19" s="15"/>
      <c r="LOY19" s="15"/>
      <c r="LOZ19" s="15"/>
      <c r="LPA19" s="15"/>
      <c r="LPB19" s="15"/>
      <c r="LPC19" s="15"/>
      <c r="LPD19" s="15"/>
      <c r="LPE19" s="15"/>
      <c r="LPF19" s="15"/>
      <c r="LPG19" s="15"/>
      <c r="LPH19" s="15"/>
      <c r="LPI19" s="15"/>
      <c r="LPJ19" s="15"/>
      <c r="LPK19" s="15"/>
      <c r="LPL19" s="15"/>
      <c r="LPM19" s="15"/>
      <c r="LPN19" s="15"/>
      <c r="LPO19" s="15"/>
      <c r="LPP19" s="15"/>
      <c r="LPQ19" s="15"/>
      <c r="LPR19" s="15"/>
      <c r="LPS19" s="15"/>
      <c r="LPT19" s="15"/>
      <c r="LPU19" s="15"/>
      <c r="LPV19" s="15"/>
      <c r="LPW19" s="15"/>
      <c r="LPX19" s="15"/>
      <c r="LPY19" s="15"/>
      <c r="LPZ19" s="15"/>
      <c r="LQA19" s="15"/>
      <c r="LQB19" s="15"/>
      <c r="LQC19" s="15"/>
      <c r="LQD19" s="15"/>
      <c r="LQE19" s="15"/>
      <c r="LQF19" s="15"/>
      <c r="LQG19" s="15"/>
      <c r="LQH19" s="15"/>
      <c r="LQI19" s="15"/>
      <c r="LQJ19" s="15"/>
      <c r="LQK19" s="15"/>
      <c r="LQL19" s="15"/>
      <c r="LQM19" s="15"/>
      <c r="LQN19" s="15"/>
      <c r="LQO19" s="15"/>
      <c r="LQP19" s="15"/>
      <c r="LQQ19" s="15"/>
      <c r="LQR19" s="15"/>
      <c r="LQS19" s="15"/>
      <c r="LQT19" s="15"/>
      <c r="LQU19" s="15"/>
      <c r="LQV19" s="15"/>
      <c r="LQW19" s="15"/>
      <c r="LQX19" s="15"/>
      <c r="LQY19" s="15"/>
      <c r="LQZ19" s="15"/>
      <c r="LRA19" s="15"/>
      <c r="LRB19" s="15"/>
      <c r="LRC19" s="15"/>
      <c r="LRD19" s="15"/>
      <c r="LRE19" s="15"/>
      <c r="LRF19" s="15"/>
      <c r="LRG19" s="15"/>
      <c r="LRH19" s="15"/>
      <c r="LRI19" s="15"/>
      <c r="LRJ19" s="15"/>
      <c r="LRK19" s="15"/>
      <c r="LRL19" s="15"/>
      <c r="LRM19" s="15"/>
      <c r="LRN19" s="15"/>
      <c r="LRO19" s="15"/>
      <c r="LRP19" s="15"/>
      <c r="LRQ19" s="15"/>
      <c r="LRR19" s="15"/>
      <c r="LRS19" s="15"/>
      <c r="LRT19" s="15"/>
      <c r="LRU19" s="15"/>
      <c r="LRV19" s="15"/>
      <c r="LRW19" s="15"/>
      <c r="LRX19" s="15"/>
      <c r="LRY19" s="15"/>
      <c r="LRZ19" s="15"/>
      <c r="LSA19" s="15"/>
      <c r="LSB19" s="15"/>
      <c r="LSC19" s="15"/>
      <c r="LSD19" s="15"/>
      <c r="LSE19" s="15"/>
      <c r="LSF19" s="15"/>
      <c r="LSG19" s="15"/>
      <c r="LSH19" s="15"/>
      <c r="LSI19" s="15"/>
      <c r="LSJ19" s="15"/>
      <c r="LSK19" s="15"/>
      <c r="LSL19" s="15"/>
      <c r="LSM19" s="15"/>
      <c r="LSN19" s="15"/>
      <c r="LSO19" s="15"/>
      <c r="LSP19" s="15"/>
      <c r="LSQ19" s="15"/>
      <c r="LSR19" s="15"/>
      <c r="LSS19" s="15"/>
      <c r="LST19" s="15"/>
      <c r="LSU19" s="15"/>
      <c r="LSV19" s="15"/>
      <c r="LSW19" s="15"/>
      <c r="LSX19" s="15"/>
      <c r="LSY19" s="15"/>
      <c r="LSZ19" s="15"/>
      <c r="LTA19" s="15"/>
      <c r="LTB19" s="15"/>
      <c r="LTC19" s="15"/>
      <c r="LTD19" s="15"/>
      <c r="LTE19" s="15"/>
      <c r="LTF19" s="15"/>
      <c r="LTG19" s="15"/>
      <c r="LTH19" s="15"/>
      <c r="LTI19" s="15"/>
      <c r="LTJ19" s="15"/>
      <c r="LTK19" s="15"/>
      <c r="LTL19" s="15"/>
      <c r="LTM19" s="15"/>
      <c r="LTN19" s="15"/>
      <c r="LTO19" s="15"/>
      <c r="LTP19" s="15"/>
      <c r="LTQ19" s="15"/>
      <c r="LTR19" s="15"/>
      <c r="LTS19" s="15"/>
      <c r="LTT19" s="15"/>
      <c r="LTU19" s="15"/>
      <c r="LTV19" s="15"/>
      <c r="LTW19" s="15"/>
      <c r="LTX19" s="15"/>
      <c r="LTY19" s="15"/>
      <c r="LTZ19" s="15"/>
      <c r="LUA19" s="15"/>
      <c r="LUB19" s="15"/>
      <c r="LUC19" s="15"/>
      <c r="LUD19" s="15"/>
      <c r="LUE19" s="15"/>
      <c r="LUF19" s="15"/>
      <c r="LUG19" s="15"/>
      <c r="LUH19" s="15"/>
      <c r="LUI19" s="15"/>
      <c r="LUJ19" s="15"/>
      <c r="LUK19" s="15"/>
      <c r="LUL19" s="15"/>
      <c r="LUM19" s="15"/>
      <c r="LUN19" s="15"/>
      <c r="LUO19" s="15"/>
      <c r="LUP19" s="15"/>
      <c r="LUQ19" s="15"/>
      <c r="LUR19" s="15"/>
      <c r="LUS19" s="15"/>
      <c r="LUT19" s="15"/>
      <c r="LUU19" s="15"/>
      <c r="LUV19" s="15"/>
      <c r="LUW19" s="15"/>
      <c r="LUX19" s="15"/>
      <c r="LUY19" s="15"/>
      <c r="LUZ19" s="15"/>
      <c r="LVA19" s="15"/>
      <c r="LVB19" s="15"/>
      <c r="LVC19" s="15"/>
      <c r="LVD19" s="15"/>
      <c r="LVE19" s="15"/>
      <c r="LVF19" s="15"/>
      <c r="LVG19" s="15"/>
      <c r="LVH19" s="15"/>
      <c r="LVI19" s="15"/>
      <c r="LVJ19" s="15"/>
      <c r="LVK19" s="15"/>
      <c r="LVL19" s="15"/>
      <c r="LVM19" s="15"/>
      <c r="LVN19" s="15"/>
      <c r="LVO19" s="15"/>
      <c r="LVP19" s="15"/>
      <c r="LVQ19" s="15"/>
      <c r="LVR19" s="15"/>
      <c r="LVS19" s="15"/>
      <c r="LVT19" s="15"/>
      <c r="LVU19" s="15"/>
      <c r="LVV19" s="15"/>
      <c r="LVW19" s="15"/>
      <c r="LVX19" s="15"/>
      <c r="LVY19" s="15"/>
      <c r="LVZ19" s="15"/>
      <c r="LWA19" s="15"/>
      <c r="LWB19" s="15"/>
      <c r="LWC19" s="15"/>
      <c r="LWD19" s="15"/>
      <c r="LWE19" s="15"/>
      <c r="LWF19" s="15"/>
      <c r="LWG19" s="15"/>
      <c r="LWH19" s="15"/>
      <c r="LWI19" s="15"/>
      <c r="LWJ19" s="15"/>
      <c r="LWK19" s="15"/>
      <c r="LWL19" s="15"/>
      <c r="LWM19" s="15"/>
      <c r="LWN19" s="15"/>
      <c r="LWO19" s="15"/>
      <c r="LWP19" s="15"/>
      <c r="LWQ19" s="15"/>
      <c r="LWR19" s="15"/>
      <c r="LWS19" s="15"/>
      <c r="LWT19" s="15"/>
      <c r="LWU19" s="15"/>
      <c r="LWV19" s="15"/>
      <c r="LWW19" s="15"/>
      <c r="LWX19" s="15"/>
      <c r="LWY19" s="15"/>
      <c r="LWZ19" s="15"/>
      <c r="LXA19" s="15"/>
      <c r="LXB19" s="15"/>
      <c r="LXC19" s="15"/>
      <c r="LXD19" s="15"/>
      <c r="LXE19" s="15"/>
      <c r="LXF19" s="15"/>
      <c r="LXG19" s="15"/>
      <c r="LXH19" s="15"/>
      <c r="LXI19" s="15"/>
      <c r="LXJ19" s="15"/>
      <c r="LXK19" s="15"/>
      <c r="LXL19" s="15"/>
      <c r="LXM19" s="15"/>
      <c r="LXN19" s="15"/>
      <c r="LXO19" s="15"/>
      <c r="LXP19" s="15"/>
      <c r="LXQ19" s="15"/>
      <c r="LXR19" s="15"/>
      <c r="LXS19" s="15"/>
      <c r="LXT19" s="15"/>
      <c r="LXU19" s="15"/>
      <c r="LXV19" s="15"/>
      <c r="LXW19" s="15"/>
      <c r="LXX19" s="15"/>
      <c r="LXY19" s="15"/>
      <c r="LXZ19" s="15"/>
      <c r="LYA19" s="15"/>
      <c r="LYB19" s="15"/>
      <c r="LYC19" s="15"/>
      <c r="LYD19" s="15"/>
      <c r="LYE19" s="15"/>
      <c r="LYF19" s="15"/>
      <c r="LYG19" s="15"/>
      <c r="LYH19" s="15"/>
      <c r="LYI19" s="15"/>
      <c r="LYJ19" s="15"/>
      <c r="LYK19" s="15"/>
      <c r="LYL19" s="15"/>
      <c r="LYM19" s="15"/>
      <c r="LYN19" s="15"/>
      <c r="LYO19" s="15"/>
      <c r="LYP19" s="15"/>
      <c r="LYQ19" s="15"/>
      <c r="LYR19" s="15"/>
      <c r="LYS19" s="15"/>
      <c r="LYT19" s="15"/>
      <c r="LYU19" s="15"/>
      <c r="LYV19" s="15"/>
      <c r="LYW19" s="15"/>
      <c r="LYX19" s="15"/>
      <c r="LYY19" s="15"/>
      <c r="LYZ19" s="15"/>
      <c r="LZA19" s="15"/>
      <c r="LZB19" s="15"/>
      <c r="LZC19" s="15"/>
      <c r="LZD19" s="15"/>
      <c r="LZE19" s="15"/>
      <c r="LZF19" s="15"/>
      <c r="LZG19" s="15"/>
      <c r="LZH19" s="15"/>
      <c r="LZI19" s="15"/>
      <c r="LZJ19" s="15"/>
      <c r="LZK19" s="15"/>
      <c r="LZL19" s="15"/>
      <c r="LZM19" s="15"/>
      <c r="LZN19" s="15"/>
      <c r="LZO19" s="15"/>
      <c r="LZP19" s="15"/>
      <c r="LZQ19" s="15"/>
      <c r="LZR19" s="15"/>
      <c r="LZS19" s="15"/>
      <c r="LZT19" s="15"/>
      <c r="LZU19" s="15"/>
      <c r="LZV19" s="15"/>
      <c r="LZW19" s="15"/>
      <c r="LZX19" s="15"/>
      <c r="LZY19" s="15"/>
      <c r="LZZ19" s="15"/>
      <c r="MAA19" s="15"/>
      <c r="MAB19" s="15"/>
      <c r="MAC19" s="15"/>
      <c r="MAD19" s="15"/>
      <c r="MAE19" s="15"/>
      <c r="MAF19" s="15"/>
      <c r="MAG19" s="15"/>
      <c r="MAH19" s="15"/>
      <c r="MAI19" s="15"/>
      <c r="MAJ19" s="15"/>
      <c r="MAK19" s="15"/>
      <c r="MAL19" s="15"/>
      <c r="MAM19" s="15"/>
      <c r="MAN19" s="15"/>
      <c r="MAO19" s="15"/>
      <c r="MAP19" s="15"/>
      <c r="MAQ19" s="15"/>
      <c r="MAR19" s="15"/>
      <c r="MAS19" s="15"/>
      <c r="MAT19" s="15"/>
      <c r="MAU19" s="15"/>
      <c r="MAV19" s="15"/>
      <c r="MAW19" s="15"/>
      <c r="MAX19" s="15"/>
      <c r="MAY19" s="15"/>
      <c r="MAZ19" s="15"/>
      <c r="MBA19" s="15"/>
      <c r="MBB19" s="15"/>
      <c r="MBC19" s="15"/>
      <c r="MBD19" s="15"/>
      <c r="MBE19" s="15"/>
      <c r="MBF19" s="15"/>
      <c r="MBG19" s="15"/>
      <c r="MBH19" s="15"/>
      <c r="MBI19" s="15"/>
      <c r="MBJ19" s="15"/>
      <c r="MBK19" s="15"/>
      <c r="MBL19" s="15"/>
      <c r="MBM19" s="15"/>
      <c r="MBN19" s="15"/>
      <c r="MBO19" s="15"/>
      <c r="MBP19" s="15"/>
      <c r="MBQ19" s="15"/>
      <c r="MBR19" s="15"/>
      <c r="MBS19" s="15"/>
      <c r="MBT19" s="15"/>
      <c r="MBU19" s="15"/>
      <c r="MBV19" s="15"/>
      <c r="MBW19" s="15"/>
      <c r="MBX19" s="15"/>
      <c r="MBY19" s="15"/>
      <c r="MBZ19" s="15"/>
      <c r="MCA19" s="15"/>
      <c r="MCB19" s="15"/>
      <c r="MCC19" s="15"/>
      <c r="MCD19" s="15"/>
      <c r="MCE19" s="15"/>
      <c r="MCF19" s="15"/>
      <c r="MCG19" s="15"/>
      <c r="MCH19" s="15"/>
      <c r="MCI19" s="15"/>
      <c r="MCJ19" s="15"/>
      <c r="MCK19" s="15"/>
      <c r="MCL19" s="15"/>
      <c r="MCM19" s="15"/>
      <c r="MCN19" s="15"/>
      <c r="MCO19" s="15"/>
      <c r="MCP19" s="15"/>
      <c r="MCQ19" s="15"/>
      <c r="MCR19" s="15"/>
      <c r="MCS19" s="15"/>
      <c r="MCT19" s="15"/>
      <c r="MCU19" s="15"/>
      <c r="MCV19" s="15"/>
      <c r="MCW19" s="15"/>
      <c r="MCX19" s="15"/>
      <c r="MCY19" s="15"/>
      <c r="MCZ19" s="15"/>
      <c r="MDA19" s="15"/>
      <c r="MDB19" s="15"/>
      <c r="MDC19" s="15"/>
      <c r="MDD19" s="15"/>
      <c r="MDE19" s="15"/>
      <c r="MDF19" s="15"/>
      <c r="MDG19" s="15"/>
      <c r="MDH19" s="15"/>
      <c r="MDI19" s="15"/>
      <c r="MDJ19" s="15"/>
      <c r="MDK19" s="15"/>
      <c r="MDL19" s="15"/>
      <c r="MDM19" s="15"/>
      <c r="MDN19" s="15"/>
      <c r="MDO19" s="15"/>
      <c r="MDP19" s="15"/>
      <c r="MDQ19" s="15"/>
      <c r="MDR19" s="15"/>
      <c r="MDS19" s="15"/>
      <c r="MDT19" s="15"/>
      <c r="MDU19" s="15"/>
      <c r="MDV19" s="15"/>
      <c r="MDW19" s="15"/>
      <c r="MDX19" s="15"/>
      <c r="MDY19" s="15"/>
      <c r="MDZ19" s="15"/>
      <c r="MEA19" s="15"/>
      <c r="MEB19" s="15"/>
      <c r="MEC19" s="15"/>
      <c r="MED19" s="15"/>
      <c r="MEE19" s="15"/>
      <c r="MEF19" s="15"/>
      <c r="MEG19" s="15"/>
      <c r="MEH19" s="15"/>
      <c r="MEI19" s="15"/>
      <c r="MEJ19" s="15"/>
      <c r="MEK19" s="15"/>
      <c r="MEL19" s="15"/>
      <c r="MEM19" s="15"/>
      <c r="MEN19" s="15"/>
      <c r="MEO19" s="15"/>
      <c r="MEP19" s="15"/>
      <c r="MEQ19" s="15"/>
      <c r="MER19" s="15"/>
      <c r="MES19" s="15"/>
      <c r="MET19" s="15"/>
      <c r="MEU19" s="15"/>
      <c r="MEV19" s="15"/>
      <c r="MEW19" s="15"/>
      <c r="MEX19" s="15"/>
      <c r="MEY19" s="15"/>
      <c r="MEZ19" s="15"/>
      <c r="MFA19" s="15"/>
      <c r="MFB19" s="15"/>
      <c r="MFC19" s="15"/>
      <c r="MFD19" s="15"/>
      <c r="MFE19" s="15"/>
      <c r="MFF19" s="15"/>
      <c r="MFG19" s="15"/>
      <c r="MFH19" s="15"/>
      <c r="MFI19" s="15"/>
      <c r="MFJ19" s="15"/>
      <c r="MFK19" s="15"/>
      <c r="MFL19" s="15"/>
      <c r="MFM19" s="15"/>
      <c r="MFN19" s="15"/>
      <c r="MFO19" s="15"/>
      <c r="MFP19" s="15"/>
      <c r="MFQ19" s="15"/>
      <c r="MFR19" s="15"/>
      <c r="MFS19" s="15"/>
      <c r="MFT19" s="15"/>
      <c r="MFU19" s="15"/>
      <c r="MFV19" s="15"/>
      <c r="MFW19" s="15"/>
      <c r="MFX19" s="15"/>
      <c r="MFY19" s="15"/>
      <c r="MFZ19" s="15"/>
      <c r="MGA19" s="15"/>
      <c r="MGB19" s="15"/>
      <c r="MGC19" s="15"/>
      <c r="MGD19" s="15"/>
      <c r="MGE19" s="15"/>
      <c r="MGF19" s="15"/>
      <c r="MGG19" s="15"/>
      <c r="MGH19" s="15"/>
      <c r="MGI19" s="15"/>
      <c r="MGJ19" s="15"/>
      <c r="MGK19" s="15"/>
      <c r="MGL19" s="15"/>
      <c r="MGM19" s="15"/>
      <c r="MGN19" s="15"/>
      <c r="MGO19" s="15"/>
      <c r="MGP19" s="15"/>
      <c r="MGQ19" s="15"/>
      <c r="MGR19" s="15"/>
      <c r="MGS19" s="15"/>
      <c r="MGT19" s="15"/>
      <c r="MGU19" s="15"/>
      <c r="MGV19" s="15"/>
      <c r="MGW19" s="15"/>
      <c r="MGX19" s="15"/>
      <c r="MGY19" s="15"/>
      <c r="MGZ19" s="15"/>
      <c r="MHA19" s="15"/>
      <c r="MHB19" s="15"/>
      <c r="MHC19" s="15"/>
      <c r="MHD19" s="15"/>
      <c r="MHE19" s="15"/>
      <c r="MHF19" s="15"/>
      <c r="MHG19" s="15"/>
      <c r="MHH19" s="15"/>
      <c r="MHI19" s="15"/>
      <c r="MHJ19" s="15"/>
      <c r="MHK19" s="15"/>
      <c r="MHL19" s="15"/>
      <c r="MHM19" s="15"/>
      <c r="MHN19" s="15"/>
      <c r="MHO19" s="15"/>
      <c r="MHP19" s="15"/>
      <c r="MHQ19" s="15"/>
      <c r="MHR19" s="15"/>
      <c r="MHS19" s="15"/>
      <c r="MHT19" s="15"/>
      <c r="MHU19" s="15"/>
      <c r="MHV19" s="15"/>
      <c r="MHW19" s="15"/>
      <c r="MHX19" s="15"/>
      <c r="MHY19" s="15"/>
      <c r="MHZ19" s="15"/>
      <c r="MIA19" s="15"/>
      <c r="MIB19" s="15"/>
      <c r="MIC19" s="15"/>
      <c r="MID19" s="15"/>
      <c r="MIE19" s="15"/>
      <c r="MIF19" s="15"/>
      <c r="MIG19" s="15"/>
      <c r="MIH19" s="15"/>
      <c r="MII19" s="15"/>
      <c r="MIJ19" s="15"/>
      <c r="MIK19" s="15"/>
      <c r="MIL19" s="15"/>
      <c r="MIM19" s="15"/>
      <c r="MIN19" s="15"/>
      <c r="MIO19" s="15"/>
      <c r="MIP19" s="15"/>
      <c r="MIQ19" s="15"/>
      <c r="MIR19" s="15"/>
      <c r="MIS19" s="15"/>
      <c r="MIT19" s="15"/>
      <c r="MIU19" s="15"/>
      <c r="MIV19" s="15"/>
      <c r="MIW19" s="15"/>
      <c r="MIX19" s="15"/>
      <c r="MIY19" s="15"/>
      <c r="MIZ19" s="15"/>
      <c r="MJA19" s="15"/>
      <c r="MJB19" s="15"/>
      <c r="MJC19" s="15"/>
      <c r="MJD19" s="15"/>
      <c r="MJE19" s="15"/>
      <c r="MJF19" s="15"/>
      <c r="MJG19" s="15"/>
      <c r="MJH19" s="15"/>
      <c r="MJI19" s="15"/>
      <c r="MJJ19" s="15"/>
      <c r="MJK19" s="15"/>
      <c r="MJL19" s="15"/>
      <c r="MJM19" s="15"/>
      <c r="MJN19" s="15"/>
      <c r="MJO19" s="15"/>
      <c r="MJP19" s="15"/>
      <c r="MJQ19" s="15"/>
      <c r="MJR19" s="15"/>
      <c r="MJS19" s="15"/>
      <c r="MJT19" s="15"/>
      <c r="MJU19" s="15"/>
      <c r="MJV19" s="15"/>
      <c r="MJW19" s="15"/>
      <c r="MJX19" s="15"/>
      <c r="MJY19" s="15"/>
      <c r="MJZ19" s="15"/>
      <c r="MKA19" s="15"/>
      <c r="MKB19" s="15"/>
      <c r="MKC19" s="15"/>
      <c r="MKD19" s="15"/>
      <c r="MKE19" s="15"/>
      <c r="MKF19" s="15"/>
      <c r="MKG19" s="15"/>
      <c r="MKH19" s="15"/>
      <c r="MKI19" s="15"/>
      <c r="MKJ19" s="15"/>
      <c r="MKK19" s="15"/>
      <c r="MKL19" s="15"/>
      <c r="MKM19" s="15"/>
      <c r="MKN19" s="15"/>
      <c r="MKO19" s="15"/>
      <c r="MKP19" s="15"/>
      <c r="MKQ19" s="15"/>
      <c r="MKR19" s="15"/>
      <c r="MKS19" s="15"/>
      <c r="MKT19" s="15"/>
      <c r="MKU19" s="15"/>
      <c r="MKV19" s="15"/>
      <c r="MKW19" s="15"/>
      <c r="MKX19" s="15"/>
      <c r="MKY19" s="15"/>
      <c r="MKZ19" s="15"/>
      <c r="MLA19" s="15"/>
      <c r="MLB19" s="15"/>
      <c r="MLC19" s="15"/>
      <c r="MLD19" s="15"/>
      <c r="MLE19" s="15"/>
      <c r="MLF19" s="15"/>
      <c r="MLG19" s="15"/>
      <c r="MLH19" s="15"/>
      <c r="MLI19" s="15"/>
      <c r="MLJ19" s="15"/>
      <c r="MLK19" s="15"/>
      <c r="MLL19" s="15"/>
      <c r="MLM19" s="15"/>
      <c r="MLN19" s="15"/>
      <c r="MLO19" s="15"/>
      <c r="MLP19" s="15"/>
      <c r="MLQ19" s="15"/>
      <c r="MLR19" s="15"/>
      <c r="MLS19" s="15"/>
      <c r="MLT19" s="15"/>
      <c r="MLU19" s="15"/>
      <c r="MLV19" s="15"/>
      <c r="MLW19" s="15"/>
      <c r="MLX19" s="15"/>
      <c r="MLY19" s="15"/>
      <c r="MLZ19" s="15"/>
      <c r="MMA19" s="15"/>
      <c r="MMB19" s="15"/>
      <c r="MMC19" s="15"/>
      <c r="MMD19" s="15"/>
      <c r="MME19" s="15"/>
      <c r="MMF19" s="15"/>
      <c r="MMG19" s="15"/>
      <c r="MMH19" s="15"/>
      <c r="MMI19" s="15"/>
      <c r="MMJ19" s="15"/>
      <c r="MMK19" s="15"/>
      <c r="MML19" s="15"/>
      <c r="MMM19" s="15"/>
      <c r="MMN19" s="15"/>
      <c r="MMO19" s="15"/>
      <c r="MMP19" s="15"/>
      <c r="MMQ19" s="15"/>
      <c r="MMR19" s="15"/>
      <c r="MMS19" s="15"/>
      <c r="MMT19" s="15"/>
      <c r="MMU19" s="15"/>
      <c r="MMV19" s="15"/>
      <c r="MMW19" s="15"/>
      <c r="MMX19" s="15"/>
      <c r="MMY19" s="15"/>
      <c r="MMZ19" s="15"/>
      <c r="MNA19" s="15"/>
      <c r="MNB19" s="15"/>
      <c r="MNC19" s="15"/>
      <c r="MND19" s="15"/>
      <c r="MNE19" s="15"/>
      <c r="MNF19" s="15"/>
      <c r="MNG19" s="15"/>
      <c r="MNH19" s="15"/>
      <c r="MNI19" s="15"/>
      <c r="MNJ19" s="15"/>
      <c r="MNK19" s="15"/>
      <c r="MNL19" s="15"/>
      <c r="MNM19" s="15"/>
      <c r="MNN19" s="15"/>
      <c r="MNO19" s="15"/>
      <c r="MNP19" s="15"/>
      <c r="MNQ19" s="15"/>
      <c r="MNR19" s="15"/>
      <c r="MNS19" s="15"/>
      <c r="MNT19" s="15"/>
      <c r="MNU19" s="15"/>
      <c r="MNV19" s="15"/>
      <c r="MNW19" s="15"/>
      <c r="MNX19" s="15"/>
      <c r="MNY19" s="15"/>
      <c r="MNZ19" s="15"/>
      <c r="MOA19" s="15"/>
      <c r="MOB19" s="15"/>
      <c r="MOC19" s="15"/>
      <c r="MOD19" s="15"/>
      <c r="MOE19" s="15"/>
      <c r="MOF19" s="15"/>
      <c r="MOG19" s="15"/>
      <c r="MOH19" s="15"/>
      <c r="MOI19" s="15"/>
      <c r="MOJ19" s="15"/>
      <c r="MOK19" s="15"/>
      <c r="MOL19" s="15"/>
      <c r="MOM19" s="15"/>
      <c r="MON19" s="15"/>
      <c r="MOO19" s="15"/>
      <c r="MOP19" s="15"/>
      <c r="MOQ19" s="15"/>
      <c r="MOR19" s="15"/>
      <c r="MOS19" s="15"/>
      <c r="MOT19" s="15"/>
      <c r="MOU19" s="15"/>
      <c r="MOV19" s="15"/>
      <c r="MOW19" s="15"/>
      <c r="MOX19" s="15"/>
      <c r="MOY19" s="15"/>
      <c r="MOZ19" s="15"/>
      <c r="MPA19" s="15"/>
      <c r="MPB19" s="15"/>
      <c r="MPC19" s="15"/>
      <c r="MPD19" s="15"/>
      <c r="MPE19" s="15"/>
      <c r="MPF19" s="15"/>
      <c r="MPG19" s="15"/>
      <c r="MPH19" s="15"/>
      <c r="MPI19" s="15"/>
      <c r="MPJ19" s="15"/>
      <c r="MPK19" s="15"/>
      <c r="MPL19" s="15"/>
      <c r="MPM19" s="15"/>
      <c r="MPN19" s="15"/>
      <c r="MPO19" s="15"/>
      <c r="MPP19" s="15"/>
      <c r="MPQ19" s="15"/>
      <c r="MPR19" s="15"/>
      <c r="MPS19" s="15"/>
      <c r="MPT19" s="15"/>
      <c r="MPU19" s="15"/>
      <c r="MPV19" s="15"/>
      <c r="MPW19" s="15"/>
      <c r="MPX19" s="15"/>
      <c r="MPY19" s="15"/>
      <c r="MPZ19" s="15"/>
      <c r="MQA19" s="15"/>
      <c r="MQB19" s="15"/>
      <c r="MQC19" s="15"/>
      <c r="MQD19" s="15"/>
      <c r="MQE19" s="15"/>
      <c r="MQF19" s="15"/>
      <c r="MQG19" s="15"/>
      <c r="MQH19" s="15"/>
      <c r="MQI19" s="15"/>
      <c r="MQJ19" s="15"/>
      <c r="MQK19" s="15"/>
      <c r="MQL19" s="15"/>
      <c r="MQM19" s="15"/>
      <c r="MQN19" s="15"/>
      <c r="MQO19" s="15"/>
      <c r="MQP19" s="15"/>
      <c r="MQQ19" s="15"/>
      <c r="MQR19" s="15"/>
      <c r="MQS19" s="15"/>
      <c r="MQT19" s="15"/>
      <c r="MQU19" s="15"/>
      <c r="MQV19" s="15"/>
      <c r="MQW19" s="15"/>
      <c r="MQX19" s="15"/>
      <c r="MQY19" s="15"/>
      <c r="MQZ19" s="15"/>
      <c r="MRA19" s="15"/>
      <c r="MRB19" s="15"/>
      <c r="MRC19" s="15"/>
      <c r="MRD19" s="15"/>
      <c r="MRE19" s="15"/>
      <c r="MRF19" s="15"/>
      <c r="MRG19" s="15"/>
      <c r="MRH19" s="15"/>
      <c r="MRI19" s="15"/>
      <c r="MRJ19" s="15"/>
      <c r="MRK19" s="15"/>
      <c r="MRL19" s="15"/>
      <c r="MRM19" s="15"/>
      <c r="MRN19" s="15"/>
      <c r="MRO19" s="15"/>
      <c r="MRP19" s="15"/>
      <c r="MRQ19" s="15"/>
      <c r="MRR19" s="15"/>
      <c r="MRS19" s="15"/>
      <c r="MRT19" s="15"/>
      <c r="MRU19" s="15"/>
      <c r="MRV19" s="15"/>
      <c r="MRW19" s="15"/>
      <c r="MRX19" s="15"/>
      <c r="MRY19" s="15"/>
      <c r="MRZ19" s="15"/>
      <c r="MSA19" s="15"/>
      <c r="MSB19" s="15"/>
      <c r="MSC19" s="15"/>
      <c r="MSD19" s="15"/>
      <c r="MSE19" s="15"/>
      <c r="MSF19" s="15"/>
      <c r="MSG19" s="15"/>
      <c r="MSH19" s="15"/>
      <c r="MSI19" s="15"/>
      <c r="MSJ19" s="15"/>
      <c r="MSK19" s="15"/>
      <c r="MSL19" s="15"/>
      <c r="MSM19" s="15"/>
      <c r="MSN19" s="15"/>
      <c r="MSO19" s="15"/>
      <c r="MSP19" s="15"/>
      <c r="MSQ19" s="15"/>
      <c r="MSR19" s="15"/>
      <c r="MSS19" s="15"/>
      <c r="MST19" s="15"/>
      <c r="MSU19" s="15"/>
      <c r="MSV19" s="15"/>
      <c r="MSW19" s="15"/>
      <c r="MSX19" s="15"/>
      <c r="MSY19" s="15"/>
      <c r="MSZ19" s="15"/>
      <c r="MTA19" s="15"/>
      <c r="MTB19" s="15"/>
      <c r="MTC19" s="15"/>
      <c r="MTD19" s="15"/>
      <c r="MTE19" s="15"/>
      <c r="MTF19" s="15"/>
      <c r="MTG19" s="15"/>
      <c r="MTH19" s="15"/>
      <c r="MTI19" s="15"/>
      <c r="MTJ19" s="15"/>
      <c r="MTK19" s="15"/>
      <c r="MTL19" s="15"/>
      <c r="MTM19" s="15"/>
      <c r="MTN19" s="15"/>
      <c r="MTO19" s="15"/>
      <c r="MTP19" s="15"/>
      <c r="MTQ19" s="15"/>
      <c r="MTR19" s="15"/>
      <c r="MTS19" s="15"/>
      <c r="MTT19" s="15"/>
      <c r="MTU19" s="15"/>
      <c r="MTV19" s="15"/>
      <c r="MTW19" s="15"/>
      <c r="MTX19" s="15"/>
      <c r="MTY19" s="15"/>
      <c r="MTZ19" s="15"/>
      <c r="MUA19" s="15"/>
      <c r="MUB19" s="15"/>
      <c r="MUC19" s="15"/>
      <c r="MUD19" s="15"/>
      <c r="MUE19" s="15"/>
      <c r="MUF19" s="15"/>
      <c r="MUG19" s="15"/>
      <c r="MUH19" s="15"/>
      <c r="MUI19" s="15"/>
      <c r="MUJ19" s="15"/>
      <c r="MUK19" s="15"/>
      <c r="MUL19" s="15"/>
      <c r="MUM19" s="15"/>
      <c r="MUN19" s="15"/>
      <c r="MUO19" s="15"/>
      <c r="MUP19" s="15"/>
      <c r="MUQ19" s="15"/>
      <c r="MUR19" s="15"/>
      <c r="MUS19" s="15"/>
      <c r="MUT19" s="15"/>
      <c r="MUU19" s="15"/>
      <c r="MUV19" s="15"/>
      <c r="MUW19" s="15"/>
      <c r="MUX19" s="15"/>
      <c r="MUY19" s="15"/>
      <c r="MUZ19" s="15"/>
      <c r="MVA19" s="15"/>
      <c r="MVB19" s="15"/>
      <c r="MVC19" s="15"/>
      <c r="MVD19" s="15"/>
      <c r="MVE19" s="15"/>
      <c r="MVF19" s="15"/>
      <c r="MVG19" s="15"/>
      <c r="MVH19" s="15"/>
      <c r="MVI19" s="15"/>
      <c r="MVJ19" s="15"/>
      <c r="MVK19" s="15"/>
      <c r="MVL19" s="15"/>
      <c r="MVM19" s="15"/>
      <c r="MVN19" s="15"/>
      <c r="MVO19" s="15"/>
      <c r="MVP19" s="15"/>
      <c r="MVQ19" s="15"/>
      <c r="MVR19" s="15"/>
      <c r="MVS19" s="15"/>
      <c r="MVT19" s="15"/>
      <c r="MVU19" s="15"/>
      <c r="MVV19" s="15"/>
      <c r="MVW19" s="15"/>
      <c r="MVX19" s="15"/>
      <c r="MVY19" s="15"/>
      <c r="MVZ19" s="15"/>
      <c r="MWA19" s="15"/>
      <c r="MWB19" s="15"/>
      <c r="MWC19" s="15"/>
      <c r="MWD19" s="15"/>
      <c r="MWE19" s="15"/>
      <c r="MWF19" s="15"/>
      <c r="MWG19" s="15"/>
      <c r="MWH19" s="15"/>
      <c r="MWI19" s="15"/>
      <c r="MWJ19" s="15"/>
      <c r="MWK19" s="15"/>
      <c r="MWL19" s="15"/>
      <c r="MWM19" s="15"/>
      <c r="MWN19" s="15"/>
      <c r="MWO19" s="15"/>
      <c r="MWP19" s="15"/>
      <c r="MWQ19" s="15"/>
      <c r="MWR19" s="15"/>
      <c r="MWS19" s="15"/>
      <c r="MWT19" s="15"/>
      <c r="MWU19" s="15"/>
      <c r="MWV19" s="15"/>
      <c r="MWW19" s="15"/>
      <c r="MWX19" s="15"/>
      <c r="MWY19" s="15"/>
      <c r="MWZ19" s="15"/>
      <c r="MXA19" s="15"/>
      <c r="MXB19" s="15"/>
      <c r="MXC19" s="15"/>
      <c r="MXD19" s="15"/>
      <c r="MXE19" s="15"/>
      <c r="MXF19" s="15"/>
      <c r="MXG19" s="15"/>
      <c r="MXH19" s="15"/>
      <c r="MXI19" s="15"/>
      <c r="MXJ19" s="15"/>
      <c r="MXK19" s="15"/>
      <c r="MXL19" s="15"/>
      <c r="MXM19" s="15"/>
      <c r="MXN19" s="15"/>
      <c r="MXO19" s="15"/>
      <c r="MXP19" s="15"/>
      <c r="MXQ19" s="15"/>
      <c r="MXR19" s="15"/>
      <c r="MXS19" s="15"/>
      <c r="MXT19" s="15"/>
      <c r="MXU19" s="15"/>
      <c r="MXV19" s="15"/>
      <c r="MXW19" s="15"/>
      <c r="MXX19" s="15"/>
      <c r="MXY19" s="15"/>
      <c r="MXZ19" s="15"/>
      <c r="MYA19" s="15"/>
      <c r="MYB19" s="15"/>
      <c r="MYC19" s="15"/>
      <c r="MYD19" s="15"/>
      <c r="MYE19" s="15"/>
      <c r="MYF19" s="15"/>
      <c r="MYG19" s="15"/>
      <c r="MYH19" s="15"/>
      <c r="MYI19" s="15"/>
      <c r="MYJ19" s="15"/>
      <c r="MYK19" s="15"/>
      <c r="MYL19" s="15"/>
      <c r="MYM19" s="15"/>
      <c r="MYN19" s="15"/>
      <c r="MYO19" s="15"/>
      <c r="MYP19" s="15"/>
      <c r="MYQ19" s="15"/>
      <c r="MYR19" s="15"/>
      <c r="MYS19" s="15"/>
      <c r="MYT19" s="15"/>
      <c r="MYU19" s="15"/>
      <c r="MYV19" s="15"/>
      <c r="MYW19" s="15"/>
      <c r="MYX19" s="15"/>
      <c r="MYY19" s="15"/>
      <c r="MYZ19" s="15"/>
      <c r="MZA19" s="15"/>
      <c r="MZB19" s="15"/>
      <c r="MZC19" s="15"/>
      <c r="MZD19" s="15"/>
      <c r="MZE19" s="15"/>
      <c r="MZF19" s="15"/>
      <c r="MZG19" s="15"/>
      <c r="MZH19" s="15"/>
      <c r="MZI19" s="15"/>
      <c r="MZJ19" s="15"/>
      <c r="MZK19" s="15"/>
      <c r="MZL19" s="15"/>
      <c r="MZM19" s="15"/>
      <c r="MZN19" s="15"/>
      <c r="MZO19" s="15"/>
      <c r="MZP19" s="15"/>
      <c r="MZQ19" s="15"/>
      <c r="MZR19" s="15"/>
      <c r="MZS19" s="15"/>
      <c r="MZT19" s="15"/>
      <c r="MZU19" s="15"/>
      <c r="MZV19" s="15"/>
      <c r="MZW19" s="15"/>
      <c r="MZX19" s="15"/>
      <c r="MZY19" s="15"/>
      <c r="MZZ19" s="15"/>
      <c r="NAA19" s="15"/>
      <c r="NAB19" s="15"/>
      <c r="NAC19" s="15"/>
      <c r="NAD19" s="15"/>
      <c r="NAE19" s="15"/>
      <c r="NAF19" s="15"/>
      <c r="NAG19" s="15"/>
      <c r="NAH19" s="15"/>
      <c r="NAI19" s="15"/>
      <c r="NAJ19" s="15"/>
      <c r="NAK19" s="15"/>
      <c r="NAL19" s="15"/>
      <c r="NAM19" s="15"/>
      <c r="NAN19" s="15"/>
      <c r="NAO19" s="15"/>
      <c r="NAP19" s="15"/>
      <c r="NAQ19" s="15"/>
      <c r="NAR19" s="15"/>
      <c r="NAS19" s="15"/>
      <c r="NAT19" s="15"/>
      <c r="NAU19" s="15"/>
      <c r="NAV19" s="15"/>
      <c r="NAW19" s="15"/>
      <c r="NAX19" s="15"/>
      <c r="NAY19" s="15"/>
      <c r="NAZ19" s="15"/>
      <c r="NBA19" s="15"/>
      <c r="NBB19" s="15"/>
      <c r="NBC19" s="15"/>
      <c r="NBD19" s="15"/>
      <c r="NBE19" s="15"/>
      <c r="NBF19" s="15"/>
      <c r="NBG19" s="15"/>
      <c r="NBH19" s="15"/>
      <c r="NBI19" s="15"/>
      <c r="NBJ19" s="15"/>
      <c r="NBK19" s="15"/>
      <c r="NBL19" s="15"/>
      <c r="NBM19" s="15"/>
      <c r="NBN19" s="15"/>
      <c r="NBO19" s="15"/>
      <c r="NBP19" s="15"/>
      <c r="NBQ19" s="15"/>
      <c r="NBR19" s="15"/>
      <c r="NBS19" s="15"/>
      <c r="NBT19" s="15"/>
      <c r="NBU19" s="15"/>
      <c r="NBV19" s="15"/>
      <c r="NBW19" s="15"/>
      <c r="NBX19" s="15"/>
      <c r="NBY19" s="15"/>
      <c r="NBZ19" s="15"/>
      <c r="NCA19" s="15"/>
      <c r="NCB19" s="15"/>
      <c r="NCC19" s="15"/>
      <c r="NCD19" s="15"/>
      <c r="NCE19" s="15"/>
      <c r="NCF19" s="15"/>
      <c r="NCG19" s="15"/>
      <c r="NCH19" s="15"/>
      <c r="NCI19" s="15"/>
      <c r="NCJ19" s="15"/>
      <c r="NCK19" s="15"/>
      <c r="NCL19" s="15"/>
      <c r="NCM19" s="15"/>
      <c r="NCN19" s="15"/>
      <c r="NCO19" s="15"/>
      <c r="NCP19" s="15"/>
      <c r="NCQ19" s="15"/>
      <c r="NCR19" s="15"/>
      <c r="NCS19" s="15"/>
      <c r="NCT19" s="15"/>
      <c r="NCU19" s="15"/>
      <c r="NCV19" s="15"/>
      <c r="NCW19" s="15"/>
      <c r="NCX19" s="15"/>
      <c r="NCY19" s="15"/>
      <c r="NCZ19" s="15"/>
      <c r="NDA19" s="15"/>
      <c r="NDB19" s="15"/>
      <c r="NDC19" s="15"/>
      <c r="NDD19" s="15"/>
      <c r="NDE19" s="15"/>
      <c r="NDF19" s="15"/>
      <c r="NDG19" s="15"/>
      <c r="NDH19" s="15"/>
      <c r="NDI19" s="15"/>
      <c r="NDJ19" s="15"/>
      <c r="NDK19" s="15"/>
      <c r="NDL19" s="15"/>
      <c r="NDM19" s="15"/>
      <c r="NDN19" s="15"/>
      <c r="NDO19" s="15"/>
      <c r="NDP19" s="15"/>
      <c r="NDQ19" s="15"/>
      <c r="NDR19" s="15"/>
      <c r="NDS19" s="15"/>
      <c r="NDT19" s="15"/>
      <c r="NDU19" s="15"/>
      <c r="NDV19" s="15"/>
      <c r="NDW19" s="15"/>
      <c r="NDX19" s="15"/>
      <c r="NDY19" s="15"/>
      <c r="NDZ19" s="15"/>
      <c r="NEA19" s="15"/>
      <c r="NEB19" s="15"/>
      <c r="NEC19" s="15"/>
      <c r="NED19" s="15"/>
      <c r="NEE19" s="15"/>
      <c r="NEF19" s="15"/>
      <c r="NEG19" s="15"/>
      <c r="NEH19" s="15"/>
      <c r="NEI19" s="15"/>
      <c r="NEJ19" s="15"/>
      <c r="NEK19" s="15"/>
      <c r="NEL19" s="15"/>
      <c r="NEM19" s="15"/>
      <c r="NEN19" s="15"/>
      <c r="NEO19" s="15"/>
      <c r="NEP19" s="15"/>
      <c r="NEQ19" s="15"/>
      <c r="NER19" s="15"/>
      <c r="NES19" s="15"/>
      <c r="NET19" s="15"/>
      <c r="NEU19" s="15"/>
      <c r="NEV19" s="15"/>
      <c r="NEW19" s="15"/>
      <c r="NEX19" s="15"/>
      <c r="NEY19" s="15"/>
      <c r="NEZ19" s="15"/>
      <c r="NFA19" s="15"/>
      <c r="NFB19" s="15"/>
      <c r="NFC19" s="15"/>
      <c r="NFD19" s="15"/>
      <c r="NFE19" s="15"/>
      <c r="NFF19" s="15"/>
      <c r="NFG19" s="15"/>
      <c r="NFH19" s="15"/>
      <c r="NFI19" s="15"/>
      <c r="NFJ19" s="15"/>
      <c r="NFK19" s="15"/>
      <c r="NFL19" s="15"/>
      <c r="NFM19" s="15"/>
      <c r="NFN19" s="15"/>
      <c r="NFO19" s="15"/>
      <c r="NFP19" s="15"/>
      <c r="NFQ19" s="15"/>
      <c r="NFR19" s="15"/>
      <c r="NFS19" s="15"/>
      <c r="NFT19" s="15"/>
      <c r="NFU19" s="15"/>
      <c r="NFV19" s="15"/>
      <c r="NFW19" s="15"/>
      <c r="NFX19" s="15"/>
      <c r="NFY19" s="15"/>
      <c r="NFZ19" s="15"/>
      <c r="NGA19" s="15"/>
      <c r="NGB19" s="15"/>
      <c r="NGC19" s="15"/>
      <c r="NGD19" s="15"/>
      <c r="NGE19" s="15"/>
      <c r="NGF19" s="15"/>
      <c r="NGG19" s="15"/>
      <c r="NGH19" s="15"/>
      <c r="NGI19" s="15"/>
      <c r="NGJ19" s="15"/>
      <c r="NGK19" s="15"/>
      <c r="NGL19" s="15"/>
      <c r="NGM19" s="15"/>
      <c r="NGN19" s="15"/>
      <c r="NGO19" s="15"/>
      <c r="NGP19" s="15"/>
      <c r="NGQ19" s="15"/>
      <c r="NGR19" s="15"/>
      <c r="NGS19" s="15"/>
      <c r="NGT19" s="15"/>
      <c r="NGU19" s="15"/>
      <c r="NGV19" s="15"/>
      <c r="NGW19" s="15"/>
      <c r="NGX19" s="15"/>
      <c r="NGY19" s="15"/>
      <c r="NGZ19" s="15"/>
      <c r="NHA19" s="15"/>
      <c r="NHB19" s="15"/>
      <c r="NHC19" s="15"/>
      <c r="NHD19" s="15"/>
      <c r="NHE19" s="15"/>
      <c r="NHF19" s="15"/>
      <c r="NHG19" s="15"/>
      <c r="NHH19" s="15"/>
      <c r="NHI19" s="15"/>
      <c r="NHJ19" s="15"/>
      <c r="NHK19" s="15"/>
      <c r="NHL19" s="15"/>
      <c r="NHM19" s="15"/>
      <c r="NHN19" s="15"/>
      <c r="NHO19" s="15"/>
      <c r="NHP19" s="15"/>
      <c r="NHQ19" s="15"/>
      <c r="NHR19" s="15"/>
      <c r="NHS19" s="15"/>
      <c r="NHT19" s="15"/>
      <c r="NHU19" s="15"/>
      <c r="NHV19" s="15"/>
      <c r="NHW19" s="15"/>
      <c r="NHX19" s="15"/>
      <c r="NHY19" s="15"/>
      <c r="NHZ19" s="15"/>
      <c r="NIA19" s="15"/>
      <c r="NIB19" s="15"/>
      <c r="NIC19" s="15"/>
      <c r="NID19" s="15"/>
      <c r="NIE19" s="15"/>
      <c r="NIF19" s="15"/>
      <c r="NIG19" s="15"/>
      <c r="NIH19" s="15"/>
      <c r="NII19" s="15"/>
      <c r="NIJ19" s="15"/>
      <c r="NIK19" s="15"/>
      <c r="NIL19" s="15"/>
      <c r="NIM19" s="15"/>
      <c r="NIN19" s="15"/>
      <c r="NIO19" s="15"/>
      <c r="NIP19" s="15"/>
      <c r="NIQ19" s="15"/>
      <c r="NIR19" s="15"/>
      <c r="NIS19" s="15"/>
      <c r="NIT19" s="15"/>
      <c r="NIU19" s="15"/>
      <c r="NIV19" s="15"/>
      <c r="NIW19" s="15"/>
      <c r="NIX19" s="15"/>
      <c r="NIY19" s="15"/>
      <c r="NIZ19" s="15"/>
      <c r="NJA19" s="15"/>
      <c r="NJB19" s="15"/>
      <c r="NJC19" s="15"/>
      <c r="NJD19" s="15"/>
      <c r="NJE19" s="15"/>
      <c r="NJF19" s="15"/>
      <c r="NJG19" s="15"/>
      <c r="NJH19" s="15"/>
      <c r="NJI19" s="15"/>
      <c r="NJJ19" s="15"/>
      <c r="NJK19" s="15"/>
      <c r="NJL19" s="15"/>
      <c r="NJM19" s="15"/>
      <c r="NJN19" s="15"/>
      <c r="NJO19" s="15"/>
      <c r="NJP19" s="15"/>
      <c r="NJQ19" s="15"/>
      <c r="NJR19" s="15"/>
      <c r="NJS19" s="15"/>
      <c r="NJT19" s="15"/>
      <c r="NJU19" s="15"/>
      <c r="NJV19" s="15"/>
      <c r="NJW19" s="15"/>
      <c r="NJX19" s="15"/>
      <c r="NJY19" s="15"/>
      <c r="NJZ19" s="15"/>
      <c r="NKA19" s="15"/>
      <c r="NKB19" s="15"/>
      <c r="NKC19" s="15"/>
      <c r="NKD19" s="15"/>
      <c r="NKE19" s="15"/>
      <c r="NKF19" s="15"/>
      <c r="NKG19" s="15"/>
      <c r="NKH19" s="15"/>
      <c r="NKI19" s="15"/>
      <c r="NKJ19" s="15"/>
      <c r="NKK19" s="15"/>
      <c r="NKL19" s="15"/>
      <c r="NKM19" s="15"/>
      <c r="NKN19" s="15"/>
      <c r="NKO19" s="15"/>
      <c r="NKP19" s="15"/>
      <c r="NKQ19" s="15"/>
      <c r="NKR19" s="15"/>
      <c r="NKS19" s="15"/>
      <c r="NKT19" s="15"/>
      <c r="NKU19" s="15"/>
      <c r="NKV19" s="15"/>
      <c r="NKW19" s="15"/>
      <c r="NKX19" s="15"/>
      <c r="NKY19" s="15"/>
      <c r="NKZ19" s="15"/>
      <c r="NLA19" s="15"/>
      <c r="NLB19" s="15"/>
      <c r="NLC19" s="15"/>
      <c r="NLD19" s="15"/>
      <c r="NLE19" s="15"/>
      <c r="NLF19" s="15"/>
      <c r="NLG19" s="15"/>
      <c r="NLH19" s="15"/>
      <c r="NLI19" s="15"/>
      <c r="NLJ19" s="15"/>
      <c r="NLK19" s="15"/>
      <c r="NLL19" s="15"/>
      <c r="NLM19" s="15"/>
      <c r="NLN19" s="15"/>
      <c r="NLO19" s="15"/>
      <c r="NLP19" s="15"/>
      <c r="NLQ19" s="15"/>
      <c r="NLR19" s="15"/>
      <c r="NLS19" s="15"/>
      <c r="NLT19" s="15"/>
      <c r="NLU19" s="15"/>
      <c r="NLV19" s="15"/>
      <c r="NLW19" s="15"/>
      <c r="NLX19" s="15"/>
      <c r="NLY19" s="15"/>
      <c r="NLZ19" s="15"/>
      <c r="NMA19" s="15"/>
      <c r="NMB19" s="15"/>
      <c r="NMC19" s="15"/>
      <c r="NMD19" s="15"/>
      <c r="NME19" s="15"/>
      <c r="NMF19" s="15"/>
      <c r="NMG19" s="15"/>
      <c r="NMH19" s="15"/>
      <c r="NMI19" s="15"/>
      <c r="NMJ19" s="15"/>
      <c r="NMK19" s="15"/>
      <c r="NML19" s="15"/>
      <c r="NMM19" s="15"/>
      <c r="NMN19" s="15"/>
      <c r="NMO19" s="15"/>
      <c r="NMP19" s="15"/>
      <c r="NMQ19" s="15"/>
      <c r="NMR19" s="15"/>
      <c r="NMS19" s="15"/>
      <c r="NMT19" s="15"/>
      <c r="NMU19" s="15"/>
      <c r="NMV19" s="15"/>
      <c r="NMW19" s="15"/>
      <c r="NMX19" s="15"/>
      <c r="NMY19" s="15"/>
      <c r="NMZ19" s="15"/>
      <c r="NNA19" s="15"/>
      <c r="NNB19" s="15"/>
      <c r="NNC19" s="15"/>
      <c r="NND19" s="15"/>
      <c r="NNE19" s="15"/>
      <c r="NNF19" s="15"/>
      <c r="NNG19" s="15"/>
      <c r="NNH19" s="15"/>
      <c r="NNI19" s="15"/>
      <c r="NNJ19" s="15"/>
      <c r="NNK19" s="15"/>
      <c r="NNL19" s="15"/>
      <c r="NNM19" s="15"/>
      <c r="NNN19" s="15"/>
      <c r="NNO19" s="15"/>
      <c r="NNP19" s="15"/>
      <c r="NNQ19" s="15"/>
      <c r="NNR19" s="15"/>
      <c r="NNS19" s="15"/>
      <c r="NNT19" s="15"/>
      <c r="NNU19" s="15"/>
      <c r="NNV19" s="15"/>
      <c r="NNW19" s="15"/>
      <c r="NNX19" s="15"/>
      <c r="NNY19" s="15"/>
      <c r="NNZ19" s="15"/>
      <c r="NOA19" s="15"/>
      <c r="NOB19" s="15"/>
      <c r="NOC19" s="15"/>
      <c r="NOD19" s="15"/>
      <c r="NOE19" s="15"/>
      <c r="NOF19" s="15"/>
      <c r="NOG19" s="15"/>
      <c r="NOH19" s="15"/>
      <c r="NOI19" s="15"/>
      <c r="NOJ19" s="15"/>
      <c r="NOK19" s="15"/>
      <c r="NOL19" s="15"/>
      <c r="NOM19" s="15"/>
      <c r="NON19" s="15"/>
      <c r="NOO19" s="15"/>
      <c r="NOP19" s="15"/>
      <c r="NOQ19" s="15"/>
      <c r="NOR19" s="15"/>
      <c r="NOS19" s="15"/>
      <c r="NOT19" s="15"/>
      <c r="NOU19" s="15"/>
      <c r="NOV19" s="15"/>
      <c r="NOW19" s="15"/>
      <c r="NOX19" s="15"/>
      <c r="NOY19" s="15"/>
      <c r="NOZ19" s="15"/>
      <c r="NPA19" s="15"/>
      <c r="NPB19" s="15"/>
      <c r="NPC19" s="15"/>
      <c r="NPD19" s="15"/>
      <c r="NPE19" s="15"/>
      <c r="NPF19" s="15"/>
      <c r="NPG19" s="15"/>
      <c r="NPH19" s="15"/>
      <c r="NPI19" s="15"/>
      <c r="NPJ19" s="15"/>
      <c r="NPK19" s="15"/>
      <c r="NPL19" s="15"/>
      <c r="NPM19" s="15"/>
      <c r="NPN19" s="15"/>
      <c r="NPO19" s="15"/>
      <c r="NPP19" s="15"/>
      <c r="NPQ19" s="15"/>
      <c r="NPR19" s="15"/>
      <c r="NPS19" s="15"/>
      <c r="NPT19" s="15"/>
      <c r="NPU19" s="15"/>
      <c r="NPV19" s="15"/>
      <c r="NPW19" s="15"/>
      <c r="NPX19" s="15"/>
      <c r="NPY19" s="15"/>
      <c r="NPZ19" s="15"/>
      <c r="NQA19" s="15"/>
      <c r="NQB19" s="15"/>
      <c r="NQC19" s="15"/>
      <c r="NQD19" s="15"/>
      <c r="NQE19" s="15"/>
      <c r="NQF19" s="15"/>
      <c r="NQG19" s="15"/>
      <c r="NQH19" s="15"/>
      <c r="NQI19" s="15"/>
      <c r="NQJ19" s="15"/>
      <c r="NQK19" s="15"/>
      <c r="NQL19" s="15"/>
      <c r="NQM19" s="15"/>
      <c r="NQN19" s="15"/>
      <c r="NQO19" s="15"/>
      <c r="NQP19" s="15"/>
      <c r="NQQ19" s="15"/>
      <c r="NQR19" s="15"/>
      <c r="NQS19" s="15"/>
      <c r="NQT19" s="15"/>
      <c r="NQU19" s="15"/>
      <c r="NQV19" s="15"/>
      <c r="NQW19" s="15"/>
      <c r="NQX19" s="15"/>
      <c r="NQY19" s="15"/>
      <c r="NQZ19" s="15"/>
      <c r="NRA19" s="15"/>
      <c r="NRB19" s="15"/>
      <c r="NRC19" s="15"/>
      <c r="NRD19" s="15"/>
      <c r="NRE19" s="15"/>
      <c r="NRF19" s="15"/>
      <c r="NRG19" s="15"/>
      <c r="NRH19" s="15"/>
      <c r="NRI19" s="15"/>
      <c r="NRJ19" s="15"/>
      <c r="NRK19" s="15"/>
      <c r="NRL19" s="15"/>
      <c r="NRM19" s="15"/>
      <c r="NRN19" s="15"/>
      <c r="NRO19" s="15"/>
      <c r="NRP19" s="15"/>
      <c r="NRQ19" s="15"/>
      <c r="NRR19" s="15"/>
      <c r="NRS19" s="15"/>
      <c r="NRT19" s="15"/>
      <c r="NRU19" s="15"/>
      <c r="NRV19" s="15"/>
      <c r="NRW19" s="15"/>
      <c r="NRX19" s="15"/>
      <c r="NRY19" s="15"/>
      <c r="NRZ19" s="15"/>
      <c r="NSA19" s="15"/>
      <c r="NSB19" s="15"/>
      <c r="NSC19" s="15"/>
      <c r="NSD19" s="15"/>
      <c r="NSE19" s="15"/>
      <c r="NSF19" s="15"/>
      <c r="NSG19" s="15"/>
      <c r="NSH19" s="15"/>
      <c r="NSI19" s="15"/>
      <c r="NSJ19" s="15"/>
      <c r="NSK19" s="15"/>
      <c r="NSL19" s="15"/>
      <c r="NSM19" s="15"/>
      <c r="NSN19" s="15"/>
      <c r="NSO19" s="15"/>
      <c r="NSP19" s="15"/>
      <c r="NSQ19" s="15"/>
      <c r="NSR19" s="15"/>
      <c r="NSS19" s="15"/>
      <c r="NST19" s="15"/>
      <c r="NSU19" s="15"/>
      <c r="NSV19" s="15"/>
      <c r="NSW19" s="15"/>
      <c r="NSX19" s="15"/>
      <c r="NSY19" s="15"/>
      <c r="NSZ19" s="15"/>
      <c r="NTA19" s="15"/>
      <c r="NTB19" s="15"/>
      <c r="NTC19" s="15"/>
      <c r="NTD19" s="15"/>
      <c r="NTE19" s="15"/>
      <c r="NTF19" s="15"/>
      <c r="NTG19" s="15"/>
      <c r="NTH19" s="15"/>
      <c r="NTI19" s="15"/>
      <c r="NTJ19" s="15"/>
      <c r="NTK19" s="15"/>
      <c r="NTL19" s="15"/>
      <c r="NTM19" s="15"/>
      <c r="NTN19" s="15"/>
      <c r="NTO19" s="15"/>
      <c r="NTP19" s="15"/>
      <c r="NTQ19" s="15"/>
      <c r="NTR19" s="15"/>
      <c r="NTS19" s="15"/>
      <c r="NTT19" s="15"/>
      <c r="NTU19" s="15"/>
      <c r="NTV19" s="15"/>
      <c r="NTW19" s="15"/>
      <c r="NTX19" s="15"/>
      <c r="NTY19" s="15"/>
      <c r="NTZ19" s="15"/>
      <c r="NUA19" s="15"/>
      <c r="NUB19" s="15"/>
      <c r="NUC19" s="15"/>
      <c r="NUD19" s="15"/>
      <c r="NUE19" s="15"/>
      <c r="NUF19" s="15"/>
      <c r="NUG19" s="15"/>
      <c r="NUH19" s="15"/>
      <c r="NUI19" s="15"/>
      <c r="NUJ19" s="15"/>
      <c r="NUK19" s="15"/>
      <c r="NUL19" s="15"/>
      <c r="NUM19" s="15"/>
      <c r="NUN19" s="15"/>
      <c r="NUO19" s="15"/>
      <c r="NUP19" s="15"/>
      <c r="NUQ19" s="15"/>
      <c r="NUR19" s="15"/>
      <c r="NUS19" s="15"/>
      <c r="NUT19" s="15"/>
      <c r="NUU19" s="15"/>
      <c r="NUV19" s="15"/>
      <c r="NUW19" s="15"/>
      <c r="NUX19" s="15"/>
      <c r="NUY19" s="15"/>
      <c r="NUZ19" s="15"/>
      <c r="NVA19" s="15"/>
      <c r="NVB19" s="15"/>
      <c r="NVC19" s="15"/>
      <c r="NVD19" s="15"/>
      <c r="NVE19" s="15"/>
      <c r="NVF19" s="15"/>
      <c r="NVG19" s="15"/>
      <c r="NVH19" s="15"/>
      <c r="NVI19" s="15"/>
      <c r="NVJ19" s="15"/>
      <c r="NVK19" s="15"/>
      <c r="NVL19" s="15"/>
      <c r="NVM19" s="15"/>
      <c r="NVN19" s="15"/>
      <c r="NVO19" s="15"/>
      <c r="NVP19" s="15"/>
      <c r="NVQ19" s="15"/>
      <c r="NVR19" s="15"/>
      <c r="NVS19" s="15"/>
      <c r="NVT19" s="15"/>
      <c r="NVU19" s="15"/>
      <c r="NVV19" s="15"/>
      <c r="NVW19" s="15"/>
      <c r="NVX19" s="15"/>
      <c r="NVY19" s="15"/>
      <c r="NVZ19" s="15"/>
      <c r="NWA19" s="15"/>
      <c r="NWB19" s="15"/>
      <c r="NWC19" s="15"/>
      <c r="NWD19" s="15"/>
      <c r="NWE19" s="15"/>
      <c r="NWF19" s="15"/>
      <c r="NWG19" s="15"/>
      <c r="NWH19" s="15"/>
      <c r="NWI19" s="15"/>
      <c r="NWJ19" s="15"/>
      <c r="NWK19" s="15"/>
      <c r="NWL19" s="15"/>
      <c r="NWM19" s="15"/>
      <c r="NWN19" s="15"/>
      <c r="NWO19" s="15"/>
      <c r="NWP19" s="15"/>
      <c r="NWQ19" s="15"/>
      <c r="NWR19" s="15"/>
      <c r="NWS19" s="15"/>
      <c r="NWT19" s="15"/>
      <c r="NWU19" s="15"/>
      <c r="NWV19" s="15"/>
      <c r="NWW19" s="15"/>
      <c r="NWX19" s="15"/>
      <c r="NWY19" s="15"/>
      <c r="NWZ19" s="15"/>
      <c r="NXA19" s="15"/>
      <c r="NXB19" s="15"/>
      <c r="NXC19" s="15"/>
      <c r="NXD19" s="15"/>
      <c r="NXE19" s="15"/>
      <c r="NXF19" s="15"/>
      <c r="NXG19" s="15"/>
      <c r="NXH19" s="15"/>
      <c r="NXI19" s="15"/>
      <c r="NXJ19" s="15"/>
      <c r="NXK19" s="15"/>
      <c r="NXL19" s="15"/>
      <c r="NXM19" s="15"/>
      <c r="NXN19" s="15"/>
      <c r="NXO19" s="15"/>
      <c r="NXP19" s="15"/>
      <c r="NXQ19" s="15"/>
      <c r="NXR19" s="15"/>
      <c r="NXS19" s="15"/>
      <c r="NXT19" s="15"/>
      <c r="NXU19" s="15"/>
      <c r="NXV19" s="15"/>
      <c r="NXW19" s="15"/>
      <c r="NXX19" s="15"/>
      <c r="NXY19" s="15"/>
      <c r="NXZ19" s="15"/>
      <c r="NYA19" s="15"/>
      <c r="NYB19" s="15"/>
      <c r="NYC19" s="15"/>
      <c r="NYD19" s="15"/>
      <c r="NYE19" s="15"/>
      <c r="NYF19" s="15"/>
      <c r="NYG19" s="15"/>
      <c r="NYH19" s="15"/>
      <c r="NYI19" s="15"/>
      <c r="NYJ19" s="15"/>
      <c r="NYK19" s="15"/>
      <c r="NYL19" s="15"/>
      <c r="NYM19" s="15"/>
      <c r="NYN19" s="15"/>
      <c r="NYO19" s="15"/>
      <c r="NYP19" s="15"/>
      <c r="NYQ19" s="15"/>
      <c r="NYR19" s="15"/>
      <c r="NYS19" s="15"/>
      <c r="NYT19" s="15"/>
      <c r="NYU19" s="15"/>
      <c r="NYV19" s="15"/>
      <c r="NYW19" s="15"/>
      <c r="NYX19" s="15"/>
      <c r="NYY19" s="15"/>
      <c r="NYZ19" s="15"/>
      <c r="NZA19" s="15"/>
      <c r="NZB19" s="15"/>
      <c r="NZC19" s="15"/>
      <c r="NZD19" s="15"/>
      <c r="NZE19" s="15"/>
      <c r="NZF19" s="15"/>
      <c r="NZG19" s="15"/>
      <c r="NZH19" s="15"/>
      <c r="NZI19" s="15"/>
      <c r="NZJ19" s="15"/>
      <c r="NZK19" s="15"/>
      <c r="NZL19" s="15"/>
      <c r="NZM19" s="15"/>
      <c r="NZN19" s="15"/>
      <c r="NZO19" s="15"/>
      <c r="NZP19" s="15"/>
      <c r="NZQ19" s="15"/>
      <c r="NZR19" s="15"/>
      <c r="NZS19" s="15"/>
      <c r="NZT19" s="15"/>
      <c r="NZU19" s="15"/>
      <c r="NZV19" s="15"/>
      <c r="NZW19" s="15"/>
      <c r="NZX19" s="15"/>
      <c r="NZY19" s="15"/>
      <c r="NZZ19" s="15"/>
      <c r="OAA19" s="15"/>
      <c r="OAB19" s="15"/>
      <c r="OAC19" s="15"/>
      <c r="OAD19" s="15"/>
      <c r="OAE19" s="15"/>
      <c r="OAF19" s="15"/>
      <c r="OAG19" s="15"/>
      <c r="OAH19" s="15"/>
      <c r="OAI19" s="15"/>
      <c r="OAJ19" s="15"/>
      <c r="OAK19" s="15"/>
      <c r="OAL19" s="15"/>
      <c r="OAM19" s="15"/>
      <c r="OAN19" s="15"/>
      <c r="OAO19" s="15"/>
      <c r="OAP19" s="15"/>
      <c r="OAQ19" s="15"/>
      <c r="OAR19" s="15"/>
      <c r="OAS19" s="15"/>
      <c r="OAT19" s="15"/>
      <c r="OAU19" s="15"/>
      <c r="OAV19" s="15"/>
      <c r="OAW19" s="15"/>
      <c r="OAX19" s="15"/>
      <c r="OAY19" s="15"/>
      <c r="OAZ19" s="15"/>
      <c r="OBA19" s="15"/>
      <c r="OBB19" s="15"/>
      <c r="OBC19" s="15"/>
      <c r="OBD19" s="15"/>
      <c r="OBE19" s="15"/>
      <c r="OBF19" s="15"/>
      <c r="OBG19" s="15"/>
      <c r="OBH19" s="15"/>
      <c r="OBI19" s="15"/>
      <c r="OBJ19" s="15"/>
      <c r="OBK19" s="15"/>
      <c r="OBL19" s="15"/>
      <c r="OBM19" s="15"/>
      <c r="OBN19" s="15"/>
      <c r="OBO19" s="15"/>
      <c r="OBP19" s="15"/>
      <c r="OBQ19" s="15"/>
      <c r="OBR19" s="15"/>
      <c r="OBS19" s="15"/>
      <c r="OBT19" s="15"/>
      <c r="OBU19" s="15"/>
      <c r="OBV19" s="15"/>
      <c r="OBW19" s="15"/>
      <c r="OBX19" s="15"/>
      <c r="OBY19" s="15"/>
      <c r="OBZ19" s="15"/>
      <c r="OCA19" s="15"/>
      <c r="OCB19" s="15"/>
      <c r="OCC19" s="15"/>
      <c r="OCD19" s="15"/>
      <c r="OCE19" s="15"/>
      <c r="OCF19" s="15"/>
      <c r="OCG19" s="15"/>
      <c r="OCH19" s="15"/>
      <c r="OCI19" s="15"/>
      <c r="OCJ19" s="15"/>
      <c r="OCK19" s="15"/>
      <c r="OCL19" s="15"/>
      <c r="OCM19" s="15"/>
      <c r="OCN19" s="15"/>
      <c r="OCO19" s="15"/>
      <c r="OCP19" s="15"/>
      <c r="OCQ19" s="15"/>
      <c r="OCR19" s="15"/>
      <c r="OCS19" s="15"/>
      <c r="OCT19" s="15"/>
      <c r="OCU19" s="15"/>
      <c r="OCV19" s="15"/>
      <c r="OCW19" s="15"/>
      <c r="OCX19" s="15"/>
      <c r="OCY19" s="15"/>
      <c r="OCZ19" s="15"/>
      <c r="ODA19" s="15"/>
      <c r="ODB19" s="15"/>
      <c r="ODC19" s="15"/>
      <c r="ODD19" s="15"/>
      <c r="ODE19" s="15"/>
      <c r="ODF19" s="15"/>
      <c r="ODG19" s="15"/>
      <c r="ODH19" s="15"/>
      <c r="ODI19" s="15"/>
      <c r="ODJ19" s="15"/>
      <c r="ODK19" s="15"/>
      <c r="ODL19" s="15"/>
      <c r="ODM19" s="15"/>
      <c r="ODN19" s="15"/>
      <c r="ODO19" s="15"/>
      <c r="ODP19" s="15"/>
      <c r="ODQ19" s="15"/>
      <c r="ODR19" s="15"/>
      <c r="ODS19" s="15"/>
      <c r="ODT19" s="15"/>
      <c r="ODU19" s="15"/>
      <c r="ODV19" s="15"/>
      <c r="ODW19" s="15"/>
      <c r="ODX19" s="15"/>
      <c r="ODY19" s="15"/>
      <c r="ODZ19" s="15"/>
      <c r="OEA19" s="15"/>
      <c r="OEB19" s="15"/>
      <c r="OEC19" s="15"/>
      <c r="OED19" s="15"/>
      <c r="OEE19" s="15"/>
      <c r="OEF19" s="15"/>
      <c r="OEG19" s="15"/>
      <c r="OEH19" s="15"/>
      <c r="OEI19" s="15"/>
      <c r="OEJ19" s="15"/>
      <c r="OEK19" s="15"/>
      <c r="OEL19" s="15"/>
      <c r="OEM19" s="15"/>
      <c r="OEN19" s="15"/>
      <c r="OEO19" s="15"/>
      <c r="OEP19" s="15"/>
      <c r="OEQ19" s="15"/>
      <c r="OER19" s="15"/>
      <c r="OES19" s="15"/>
      <c r="OET19" s="15"/>
      <c r="OEU19" s="15"/>
      <c r="OEV19" s="15"/>
      <c r="OEW19" s="15"/>
      <c r="OEX19" s="15"/>
      <c r="OEY19" s="15"/>
      <c r="OEZ19" s="15"/>
      <c r="OFA19" s="15"/>
      <c r="OFB19" s="15"/>
      <c r="OFC19" s="15"/>
      <c r="OFD19" s="15"/>
      <c r="OFE19" s="15"/>
      <c r="OFF19" s="15"/>
      <c r="OFG19" s="15"/>
      <c r="OFH19" s="15"/>
      <c r="OFI19" s="15"/>
      <c r="OFJ19" s="15"/>
      <c r="OFK19" s="15"/>
      <c r="OFL19" s="15"/>
      <c r="OFM19" s="15"/>
      <c r="OFN19" s="15"/>
      <c r="OFO19" s="15"/>
      <c r="OFP19" s="15"/>
      <c r="OFQ19" s="15"/>
      <c r="OFR19" s="15"/>
      <c r="OFS19" s="15"/>
      <c r="OFT19" s="15"/>
      <c r="OFU19" s="15"/>
      <c r="OFV19" s="15"/>
      <c r="OFW19" s="15"/>
      <c r="OFX19" s="15"/>
      <c r="OFY19" s="15"/>
      <c r="OFZ19" s="15"/>
      <c r="OGA19" s="15"/>
      <c r="OGB19" s="15"/>
      <c r="OGC19" s="15"/>
      <c r="OGD19" s="15"/>
      <c r="OGE19" s="15"/>
      <c r="OGF19" s="15"/>
      <c r="OGG19" s="15"/>
      <c r="OGH19" s="15"/>
      <c r="OGI19" s="15"/>
      <c r="OGJ19" s="15"/>
      <c r="OGK19" s="15"/>
      <c r="OGL19" s="15"/>
      <c r="OGM19" s="15"/>
      <c r="OGN19" s="15"/>
      <c r="OGO19" s="15"/>
      <c r="OGP19" s="15"/>
      <c r="OGQ19" s="15"/>
      <c r="OGR19" s="15"/>
      <c r="OGS19" s="15"/>
      <c r="OGT19" s="15"/>
      <c r="OGU19" s="15"/>
      <c r="OGV19" s="15"/>
      <c r="OGW19" s="15"/>
      <c r="OGX19" s="15"/>
      <c r="OGY19" s="15"/>
      <c r="OGZ19" s="15"/>
      <c r="OHA19" s="15"/>
      <c r="OHB19" s="15"/>
      <c r="OHC19" s="15"/>
      <c r="OHD19" s="15"/>
      <c r="OHE19" s="15"/>
      <c r="OHF19" s="15"/>
      <c r="OHG19" s="15"/>
      <c r="OHH19" s="15"/>
      <c r="OHI19" s="15"/>
      <c r="OHJ19" s="15"/>
      <c r="OHK19" s="15"/>
      <c r="OHL19" s="15"/>
      <c r="OHM19" s="15"/>
      <c r="OHN19" s="15"/>
      <c r="OHO19" s="15"/>
      <c r="OHP19" s="15"/>
      <c r="OHQ19" s="15"/>
      <c r="OHR19" s="15"/>
      <c r="OHS19" s="15"/>
      <c r="OHT19" s="15"/>
      <c r="OHU19" s="15"/>
      <c r="OHV19" s="15"/>
      <c r="OHW19" s="15"/>
      <c r="OHX19" s="15"/>
      <c r="OHY19" s="15"/>
      <c r="OHZ19" s="15"/>
      <c r="OIA19" s="15"/>
      <c r="OIB19" s="15"/>
      <c r="OIC19" s="15"/>
      <c r="OID19" s="15"/>
      <c r="OIE19" s="15"/>
      <c r="OIF19" s="15"/>
      <c r="OIG19" s="15"/>
      <c r="OIH19" s="15"/>
      <c r="OII19" s="15"/>
      <c r="OIJ19" s="15"/>
      <c r="OIK19" s="15"/>
      <c r="OIL19" s="15"/>
      <c r="OIM19" s="15"/>
      <c r="OIN19" s="15"/>
      <c r="OIO19" s="15"/>
      <c r="OIP19" s="15"/>
      <c r="OIQ19" s="15"/>
      <c r="OIR19" s="15"/>
      <c r="OIS19" s="15"/>
      <c r="OIT19" s="15"/>
      <c r="OIU19" s="15"/>
      <c r="OIV19" s="15"/>
      <c r="OIW19" s="15"/>
      <c r="OIX19" s="15"/>
      <c r="OIY19" s="15"/>
      <c r="OIZ19" s="15"/>
      <c r="OJA19" s="15"/>
      <c r="OJB19" s="15"/>
      <c r="OJC19" s="15"/>
      <c r="OJD19" s="15"/>
      <c r="OJE19" s="15"/>
      <c r="OJF19" s="15"/>
      <c r="OJG19" s="15"/>
      <c r="OJH19" s="15"/>
      <c r="OJI19" s="15"/>
      <c r="OJJ19" s="15"/>
      <c r="OJK19" s="15"/>
      <c r="OJL19" s="15"/>
      <c r="OJM19" s="15"/>
      <c r="OJN19" s="15"/>
      <c r="OJO19" s="15"/>
      <c r="OJP19" s="15"/>
      <c r="OJQ19" s="15"/>
      <c r="OJR19" s="15"/>
      <c r="OJS19" s="15"/>
      <c r="OJT19" s="15"/>
      <c r="OJU19" s="15"/>
      <c r="OJV19" s="15"/>
      <c r="OJW19" s="15"/>
      <c r="OJX19" s="15"/>
      <c r="OJY19" s="15"/>
      <c r="OJZ19" s="15"/>
      <c r="OKA19" s="15"/>
      <c r="OKB19" s="15"/>
      <c r="OKC19" s="15"/>
      <c r="OKD19" s="15"/>
      <c r="OKE19" s="15"/>
      <c r="OKF19" s="15"/>
      <c r="OKG19" s="15"/>
      <c r="OKH19" s="15"/>
      <c r="OKI19" s="15"/>
      <c r="OKJ19" s="15"/>
      <c r="OKK19" s="15"/>
      <c r="OKL19" s="15"/>
      <c r="OKM19" s="15"/>
      <c r="OKN19" s="15"/>
      <c r="OKO19" s="15"/>
      <c r="OKP19" s="15"/>
      <c r="OKQ19" s="15"/>
      <c r="OKR19" s="15"/>
      <c r="OKS19" s="15"/>
      <c r="OKT19" s="15"/>
      <c r="OKU19" s="15"/>
      <c r="OKV19" s="15"/>
      <c r="OKW19" s="15"/>
      <c r="OKX19" s="15"/>
      <c r="OKY19" s="15"/>
      <c r="OKZ19" s="15"/>
      <c r="OLA19" s="15"/>
      <c r="OLB19" s="15"/>
      <c r="OLC19" s="15"/>
      <c r="OLD19" s="15"/>
      <c r="OLE19" s="15"/>
      <c r="OLF19" s="15"/>
      <c r="OLG19" s="15"/>
      <c r="OLH19" s="15"/>
      <c r="OLI19" s="15"/>
      <c r="OLJ19" s="15"/>
      <c r="OLK19" s="15"/>
      <c r="OLL19" s="15"/>
      <c r="OLM19" s="15"/>
      <c r="OLN19" s="15"/>
      <c r="OLO19" s="15"/>
      <c r="OLP19" s="15"/>
      <c r="OLQ19" s="15"/>
      <c r="OLR19" s="15"/>
      <c r="OLS19" s="15"/>
      <c r="OLT19" s="15"/>
      <c r="OLU19" s="15"/>
      <c r="OLV19" s="15"/>
      <c r="OLW19" s="15"/>
      <c r="OLX19" s="15"/>
      <c r="OLY19" s="15"/>
      <c r="OLZ19" s="15"/>
      <c r="OMA19" s="15"/>
      <c r="OMB19" s="15"/>
      <c r="OMC19" s="15"/>
      <c r="OMD19" s="15"/>
      <c r="OME19" s="15"/>
      <c r="OMF19" s="15"/>
      <c r="OMG19" s="15"/>
      <c r="OMH19" s="15"/>
      <c r="OMI19" s="15"/>
      <c r="OMJ19" s="15"/>
      <c r="OMK19" s="15"/>
      <c r="OML19" s="15"/>
      <c r="OMM19" s="15"/>
      <c r="OMN19" s="15"/>
      <c r="OMO19" s="15"/>
      <c r="OMP19" s="15"/>
      <c r="OMQ19" s="15"/>
      <c r="OMR19" s="15"/>
      <c r="OMS19" s="15"/>
      <c r="OMT19" s="15"/>
      <c r="OMU19" s="15"/>
      <c r="OMV19" s="15"/>
      <c r="OMW19" s="15"/>
      <c r="OMX19" s="15"/>
      <c r="OMY19" s="15"/>
      <c r="OMZ19" s="15"/>
      <c r="ONA19" s="15"/>
      <c r="ONB19" s="15"/>
      <c r="ONC19" s="15"/>
      <c r="OND19" s="15"/>
      <c r="ONE19" s="15"/>
      <c r="ONF19" s="15"/>
      <c r="ONG19" s="15"/>
      <c r="ONH19" s="15"/>
      <c r="ONI19" s="15"/>
      <c r="ONJ19" s="15"/>
      <c r="ONK19" s="15"/>
      <c r="ONL19" s="15"/>
      <c r="ONM19" s="15"/>
      <c r="ONN19" s="15"/>
      <c r="ONO19" s="15"/>
      <c r="ONP19" s="15"/>
      <c r="ONQ19" s="15"/>
      <c r="ONR19" s="15"/>
      <c r="ONS19" s="15"/>
      <c r="ONT19" s="15"/>
      <c r="ONU19" s="15"/>
      <c r="ONV19" s="15"/>
      <c r="ONW19" s="15"/>
      <c r="ONX19" s="15"/>
      <c r="ONY19" s="15"/>
      <c r="ONZ19" s="15"/>
      <c r="OOA19" s="15"/>
      <c r="OOB19" s="15"/>
      <c r="OOC19" s="15"/>
      <c r="OOD19" s="15"/>
      <c r="OOE19" s="15"/>
      <c r="OOF19" s="15"/>
      <c r="OOG19" s="15"/>
      <c r="OOH19" s="15"/>
      <c r="OOI19" s="15"/>
      <c r="OOJ19" s="15"/>
      <c r="OOK19" s="15"/>
      <c r="OOL19" s="15"/>
      <c r="OOM19" s="15"/>
      <c r="OON19" s="15"/>
      <c r="OOO19" s="15"/>
      <c r="OOP19" s="15"/>
      <c r="OOQ19" s="15"/>
      <c r="OOR19" s="15"/>
      <c r="OOS19" s="15"/>
      <c r="OOT19" s="15"/>
      <c r="OOU19" s="15"/>
      <c r="OOV19" s="15"/>
      <c r="OOW19" s="15"/>
      <c r="OOX19" s="15"/>
      <c r="OOY19" s="15"/>
      <c r="OOZ19" s="15"/>
      <c r="OPA19" s="15"/>
      <c r="OPB19" s="15"/>
      <c r="OPC19" s="15"/>
      <c r="OPD19" s="15"/>
      <c r="OPE19" s="15"/>
      <c r="OPF19" s="15"/>
      <c r="OPG19" s="15"/>
      <c r="OPH19" s="15"/>
      <c r="OPI19" s="15"/>
      <c r="OPJ19" s="15"/>
      <c r="OPK19" s="15"/>
      <c r="OPL19" s="15"/>
      <c r="OPM19" s="15"/>
      <c r="OPN19" s="15"/>
      <c r="OPO19" s="15"/>
      <c r="OPP19" s="15"/>
      <c r="OPQ19" s="15"/>
      <c r="OPR19" s="15"/>
      <c r="OPS19" s="15"/>
      <c r="OPT19" s="15"/>
      <c r="OPU19" s="15"/>
      <c r="OPV19" s="15"/>
      <c r="OPW19" s="15"/>
      <c r="OPX19" s="15"/>
      <c r="OPY19" s="15"/>
      <c r="OPZ19" s="15"/>
      <c r="OQA19" s="15"/>
      <c r="OQB19" s="15"/>
      <c r="OQC19" s="15"/>
      <c r="OQD19" s="15"/>
      <c r="OQE19" s="15"/>
      <c r="OQF19" s="15"/>
      <c r="OQG19" s="15"/>
      <c r="OQH19" s="15"/>
      <c r="OQI19" s="15"/>
      <c r="OQJ19" s="15"/>
      <c r="OQK19" s="15"/>
      <c r="OQL19" s="15"/>
      <c r="OQM19" s="15"/>
      <c r="OQN19" s="15"/>
      <c r="OQO19" s="15"/>
      <c r="OQP19" s="15"/>
      <c r="OQQ19" s="15"/>
      <c r="OQR19" s="15"/>
      <c r="OQS19" s="15"/>
      <c r="OQT19" s="15"/>
      <c r="OQU19" s="15"/>
      <c r="OQV19" s="15"/>
      <c r="OQW19" s="15"/>
      <c r="OQX19" s="15"/>
      <c r="OQY19" s="15"/>
      <c r="OQZ19" s="15"/>
      <c r="ORA19" s="15"/>
      <c r="ORB19" s="15"/>
      <c r="ORC19" s="15"/>
      <c r="ORD19" s="15"/>
      <c r="ORE19" s="15"/>
      <c r="ORF19" s="15"/>
      <c r="ORG19" s="15"/>
      <c r="ORH19" s="15"/>
      <c r="ORI19" s="15"/>
      <c r="ORJ19" s="15"/>
      <c r="ORK19" s="15"/>
      <c r="ORL19" s="15"/>
      <c r="ORM19" s="15"/>
      <c r="ORN19" s="15"/>
      <c r="ORO19" s="15"/>
      <c r="ORP19" s="15"/>
      <c r="ORQ19" s="15"/>
      <c r="ORR19" s="15"/>
      <c r="ORS19" s="15"/>
      <c r="ORT19" s="15"/>
      <c r="ORU19" s="15"/>
      <c r="ORV19" s="15"/>
      <c r="ORW19" s="15"/>
      <c r="ORX19" s="15"/>
      <c r="ORY19" s="15"/>
      <c r="ORZ19" s="15"/>
      <c r="OSA19" s="15"/>
      <c r="OSB19" s="15"/>
      <c r="OSC19" s="15"/>
      <c r="OSD19" s="15"/>
      <c r="OSE19" s="15"/>
      <c r="OSF19" s="15"/>
      <c r="OSG19" s="15"/>
      <c r="OSH19" s="15"/>
      <c r="OSI19" s="15"/>
      <c r="OSJ19" s="15"/>
      <c r="OSK19" s="15"/>
      <c r="OSL19" s="15"/>
      <c r="OSM19" s="15"/>
      <c r="OSN19" s="15"/>
      <c r="OSO19" s="15"/>
      <c r="OSP19" s="15"/>
      <c r="OSQ19" s="15"/>
      <c r="OSR19" s="15"/>
      <c r="OSS19" s="15"/>
      <c r="OST19" s="15"/>
      <c r="OSU19" s="15"/>
      <c r="OSV19" s="15"/>
      <c r="OSW19" s="15"/>
      <c r="OSX19" s="15"/>
      <c r="OSY19" s="15"/>
      <c r="OSZ19" s="15"/>
      <c r="OTA19" s="15"/>
      <c r="OTB19" s="15"/>
      <c r="OTC19" s="15"/>
      <c r="OTD19" s="15"/>
      <c r="OTE19" s="15"/>
      <c r="OTF19" s="15"/>
      <c r="OTG19" s="15"/>
      <c r="OTH19" s="15"/>
      <c r="OTI19" s="15"/>
      <c r="OTJ19" s="15"/>
      <c r="OTK19" s="15"/>
      <c r="OTL19" s="15"/>
      <c r="OTM19" s="15"/>
      <c r="OTN19" s="15"/>
      <c r="OTO19" s="15"/>
      <c r="OTP19" s="15"/>
      <c r="OTQ19" s="15"/>
      <c r="OTR19" s="15"/>
      <c r="OTS19" s="15"/>
      <c r="OTT19" s="15"/>
      <c r="OTU19" s="15"/>
      <c r="OTV19" s="15"/>
      <c r="OTW19" s="15"/>
      <c r="OTX19" s="15"/>
      <c r="OTY19" s="15"/>
      <c r="OTZ19" s="15"/>
      <c r="OUA19" s="15"/>
      <c r="OUB19" s="15"/>
      <c r="OUC19" s="15"/>
      <c r="OUD19" s="15"/>
      <c r="OUE19" s="15"/>
      <c r="OUF19" s="15"/>
      <c r="OUG19" s="15"/>
      <c r="OUH19" s="15"/>
      <c r="OUI19" s="15"/>
      <c r="OUJ19" s="15"/>
      <c r="OUK19" s="15"/>
      <c r="OUL19" s="15"/>
      <c r="OUM19" s="15"/>
      <c r="OUN19" s="15"/>
      <c r="OUO19" s="15"/>
      <c r="OUP19" s="15"/>
      <c r="OUQ19" s="15"/>
      <c r="OUR19" s="15"/>
      <c r="OUS19" s="15"/>
      <c r="OUT19" s="15"/>
      <c r="OUU19" s="15"/>
      <c r="OUV19" s="15"/>
      <c r="OUW19" s="15"/>
      <c r="OUX19" s="15"/>
      <c r="OUY19" s="15"/>
      <c r="OUZ19" s="15"/>
      <c r="OVA19" s="15"/>
      <c r="OVB19" s="15"/>
      <c r="OVC19" s="15"/>
      <c r="OVD19" s="15"/>
      <c r="OVE19" s="15"/>
      <c r="OVF19" s="15"/>
      <c r="OVG19" s="15"/>
      <c r="OVH19" s="15"/>
      <c r="OVI19" s="15"/>
      <c r="OVJ19" s="15"/>
      <c r="OVK19" s="15"/>
      <c r="OVL19" s="15"/>
      <c r="OVM19" s="15"/>
      <c r="OVN19" s="15"/>
      <c r="OVO19" s="15"/>
      <c r="OVP19" s="15"/>
      <c r="OVQ19" s="15"/>
      <c r="OVR19" s="15"/>
      <c r="OVS19" s="15"/>
      <c r="OVT19" s="15"/>
      <c r="OVU19" s="15"/>
      <c r="OVV19" s="15"/>
      <c r="OVW19" s="15"/>
      <c r="OVX19" s="15"/>
      <c r="OVY19" s="15"/>
      <c r="OVZ19" s="15"/>
      <c r="OWA19" s="15"/>
      <c r="OWB19" s="15"/>
      <c r="OWC19" s="15"/>
      <c r="OWD19" s="15"/>
      <c r="OWE19" s="15"/>
      <c r="OWF19" s="15"/>
      <c r="OWG19" s="15"/>
      <c r="OWH19" s="15"/>
      <c r="OWI19" s="15"/>
      <c r="OWJ19" s="15"/>
      <c r="OWK19" s="15"/>
      <c r="OWL19" s="15"/>
      <c r="OWM19" s="15"/>
      <c r="OWN19" s="15"/>
      <c r="OWO19" s="15"/>
      <c r="OWP19" s="15"/>
      <c r="OWQ19" s="15"/>
      <c r="OWR19" s="15"/>
      <c r="OWS19" s="15"/>
      <c r="OWT19" s="15"/>
      <c r="OWU19" s="15"/>
      <c r="OWV19" s="15"/>
      <c r="OWW19" s="15"/>
      <c r="OWX19" s="15"/>
      <c r="OWY19" s="15"/>
      <c r="OWZ19" s="15"/>
      <c r="OXA19" s="15"/>
      <c r="OXB19" s="15"/>
      <c r="OXC19" s="15"/>
      <c r="OXD19" s="15"/>
      <c r="OXE19" s="15"/>
      <c r="OXF19" s="15"/>
      <c r="OXG19" s="15"/>
      <c r="OXH19" s="15"/>
      <c r="OXI19" s="15"/>
      <c r="OXJ19" s="15"/>
      <c r="OXK19" s="15"/>
      <c r="OXL19" s="15"/>
      <c r="OXM19" s="15"/>
      <c r="OXN19" s="15"/>
      <c r="OXO19" s="15"/>
      <c r="OXP19" s="15"/>
      <c r="OXQ19" s="15"/>
      <c r="OXR19" s="15"/>
      <c r="OXS19" s="15"/>
      <c r="OXT19" s="15"/>
      <c r="OXU19" s="15"/>
      <c r="OXV19" s="15"/>
      <c r="OXW19" s="15"/>
      <c r="OXX19" s="15"/>
      <c r="OXY19" s="15"/>
      <c r="OXZ19" s="15"/>
      <c r="OYA19" s="15"/>
      <c r="OYB19" s="15"/>
      <c r="OYC19" s="15"/>
      <c r="OYD19" s="15"/>
      <c r="OYE19" s="15"/>
      <c r="OYF19" s="15"/>
      <c r="OYG19" s="15"/>
      <c r="OYH19" s="15"/>
      <c r="OYI19" s="15"/>
      <c r="OYJ19" s="15"/>
      <c r="OYK19" s="15"/>
      <c r="OYL19" s="15"/>
      <c r="OYM19" s="15"/>
      <c r="OYN19" s="15"/>
      <c r="OYO19" s="15"/>
      <c r="OYP19" s="15"/>
      <c r="OYQ19" s="15"/>
      <c r="OYR19" s="15"/>
      <c r="OYS19" s="15"/>
      <c r="OYT19" s="15"/>
      <c r="OYU19" s="15"/>
      <c r="OYV19" s="15"/>
      <c r="OYW19" s="15"/>
      <c r="OYX19" s="15"/>
      <c r="OYY19" s="15"/>
      <c r="OYZ19" s="15"/>
      <c r="OZA19" s="15"/>
      <c r="OZB19" s="15"/>
      <c r="OZC19" s="15"/>
      <c r="OZD19" s="15"/>
      <c r="OZE19" s="15"/>
      <c r="OZF19" s="15"/>
      <c r="OZG19" s="15"/>
      <c r="OZH19" s="15"/>
      <c r="OZI19" s="15"/>
      <c r="OZJ19" s="15"/>
      <c r="OZK19" s="15"/>
      <c r="OZL19" s="15"/>
      <c r="OZM19" s="15"/>
      <c r="OZN19" s="15"/>
      <c r="OZO19" s="15"/>
      <c r="OZP19" s="15"/>
      <c r="OZQ19" s="15"/>
      <c r="OZR19" s="15"/>
      <c r="OZS19" s="15"/>
      <c r="OZT19" s="15"/>
      <c r="OZU19" s="15"/>
      <c r="OZV19" s="15"/>
      <c r="OZW19" s="15"/>
      <c r="OZX19" s="15"/>
      <c r="OZY19" s="15"/>
      <c r="OZZ19" s="15"/>
      <c r="PAA19" s="15"/>
      <c r="PAB19" s="15"/>
      <c r="PAC19" s="15"/>
      <c r="PAD19" s="15"/>
      <c r="PAE19" s="15"/>
      <c r="PAF19" s="15"/>
      <c r="PAG19" s="15"/>
      <c r="PAH19" s="15"/>
      <c r="PAI19" s="15"/>
      <c r="PAJ19" s="15"/>
      <c r="PAK19" s="15"/>
      <c r="PAL19" s="15"/>
      <c r="PAM19" s="15"/>
      <c r="PAN19" s="15"/>
      <c r="PAO19" s="15"/>
      <c r="PAP19" s="15"/>
      <c r="PAQ19" s="15"/>
      <c r="PAR19" s="15"/>
      <c r="PAS19" s="15"/>
      <c r="PAT19" s="15"/>
      <c r="PAU19" s="15"/>
      <c r="PAV19" s="15"/>
      <c r="PAW19" s="15"/>
      <c r="PAX19" s="15"/>
      <c r="PAY19" s="15"/>
      <c r="PAZ19" s="15"/>
      <c r="PBA19" s="15"/>
      <c r="PBB19" s="15"/>
      <c r="PBC19" s="15"/>
      <c r="PBD19" s="15"/>
      <c r="PBE19" s="15"/>
      <c r="PBF19" s="15"/>
      <c r="PBG19" s="15"/>
      <c r="PBH19" s="15"/>
      <c r="PBI19" s="15"/>
      <c r="PBJ19" s="15"/>
      <c r="PBK19" s="15"/>
      <c r="PBL19" s="15"/>
      <c r="PBM19" s="15"/>
      <c r="PBN19" s="15"/>
      <c r="PBO19" s="15"/>
      <c r="PBP19" s="15"/>
      <c r="PBQ19" s="15"/>
      <c r="PBR19" s="15"/>
      <c r="PBS19" s="15"/>
      <c r="PBT19" s="15"/>
      <c r="PBU19" s="15"/>
      <c r="PBV19" s="15"/>
      <c r="PBW19" s="15"/>
      <c r="PBX19" s="15"/>
      <c r="PBY19" s="15"/>
      <c r="PBZ19" s="15"/>
      <c r="PCA19" s="15"/>
      <c r="PCB19" s="15"/>
      <c r="PCC19" s="15"/>
      <c r="PCD19" s="15"/>
      <c r="PCE19" s="15"/>
      <c r="PCF19" s="15"/>
      <c r="PCG19" s="15"/>
      <c r="PCH19" s="15"/>
      <c r="PCI19" s="15"/>
      <c r="PCJ19" s="15"/>
      <c r="PCK19" s="15"/>
      <c r="PCL19" s="15"/>
      <c r="PCM19" s="15"/>
      <c r="PCN19" s="15"/>
      <c r="PCO19" s="15"/>
      <c r="PCP19" s="15"/>
      <c r="PCQ19" s="15"/>
      <c r="PCR19" s="15"/>
      <c r="PCS19" s="15"/>
      <c r="PCT19" s="15"/>
      <c r="PCU19" s="15"/>
      <c r="PCV19" s="15"/>
      <c r="PCW19" s="15"/>
      <c r="PCX19" s="15"/>
      <c r="PCY19" s="15"/>
      <c r="PCZ19" s="15"/>
      <c r="PDA19" s="15"/>
      <c r="PDB19" s="15"/>
      <c r="PDC19" s="15"/>
      <c r="PDD19" s="15"/>
      <c r="PDE19" s="15"/>
      <c r="PDF19" s="15"/>
      <c r="PDG19" s="15"/>
      <c r="PDH19" s="15"/>
      <c r="PDI19" s="15"/>
      <c r="PDJ19" s="15"/>
      <c r="PDK19" s="15"/>
      <c r="PDL19" s="15"/>
      <c r="PDM19" s="15"/>
      <c r="PDN19" s="15"/>
      <c r="PDO19" s="15"/>
      <c r="PDP19" s="15"/>
      <c r="PDQ19" s="15"/>
      <c r="PDR19" s="15"/>
      <c r="PDS19" s="15"/>
      <c r="PDT19" s="15"/>
      <c r="PDU19" s="15"/>
      <c r="PDV19" s="15"/>
      <c r="PDW19" s="15"/>
      <c r="PDX19" s="15"/>
      <c r="PDY19" s="15"/>
      <c r="PDZ19" s="15"/>
      <c r="PEA19" s="15"/>
      <c r="PEB19" s="15"/>
      <c r="PEC19" s="15"/>
      <c r="PED19" s="15"/>
      <c r="PEE19" s="15"/>
      <c r="PEF19" s="15"/>
      <c r="PEG19" s="15"/>
      <c r="PEH19" s="15"/>
      <c r="PEI19" s="15"/>
      <c r="PEJ19" s="15"/>
      <c r="PEK19" s="15"/>
      <c r="PEL19" s="15"/>
      <c r="PEM19" s="15"/>
      <c r="PEN19" s="15"/>
      <c r="PEO19" s="15"/>
      <c r="PEP19" s="15"/>
      <c r="PEQ19" s="15"/>
      <c r="PER19" s="15"/>
      <c r="PES19" s="15"/>
      <c r="PET19" s="15"/>
      <c r="PEU19" s="15"/>
      <c r="PEV19" s="15"/>
      <c r="PEW19" s="15"/>
      <c r="PEX19" s="15"/>
      <c r="PEY19" s="15"/>
      <c r="PEZ19" s="15"/>
      <c r="PFA19" s="15"/>
      <c r="PFB19" s="15"/>
      <c r="PFC19" s="15"/>
      <c r="PFD19" s="15"/>
      <c r="PFE19" s="15"/>
      <c r="PFF19" s="15"/>
      <c r="PFG19" s="15"/>
      <c r="PFH19" s="15"/>
      <c r="PFI19" s="15"/>
      <c r="PFJ19" s="15"/>
      <c r="PFK19" s="15"/>
      <c r="PFL19" s="15"/>
      <c r="PFM19" s="15"/>
      <c r="PFN19" s="15"/>
      <c r="PFO19" s="15"/>
      <c r="PFP19" s="15"/>
      <c r="PFQ19" s="15"/>
      <c r="PFR19" s="15"/>
      <c r="PFS19" s="15"/>
      <c r="PFT19" s="15"/>
      <c r="PFU19" s="15"/>
      <c r="PFV19" s="15"/>
      <c r="PFW19" s="15"/>
      <c r="PFX19" s="15"/>
      <c r="PFY19" s="15"/>
      <c r="PFZ19" s="15"/>
      <c r="PGA19" s="15"/>
      <c r="PGB19" s="15"/>
      <c r="PGC19" s="15"/>
      <c r="PGD19" s="15"/>
      <c r="PGE19" s="15"/>
      <c r="PGF19" s="15"/>
      <c r="PGG19" s="15"/>
      <c r="PGH19" s="15"/>
      <c r="PGI19" s="15"/>
      <c r="PGJ19" s="15"/>
      <c r="PGK19" s="15"/>
      <c r="PGL19" s="15"/>
      <c r="PGM19" s="15"/>
      <c r="PGN19" s="15"/>
      <c r="PGO19" s="15"/>
      <c r="PGP19" s="15"/>
      <c r="PGQ19" s="15"/>
      <c r="PGR19" s="15"/>
      <c r="PGS19" s="15"/>
      <c r="PGT19" s="15"/>
      <c r="PGU19" s="15"/>
      <c r="PGV19" s="15"/>
      <c r="PGW19" s="15"/>
      <c r="PGX19" s="15"/>
      <c r="PGY19" s="15"/>
      <c r="PGZ19" s="15"/>
      <c r="PHA19" s="15"/>
      <c r="PHB19" s="15"/>
      <c r="PHC19" s="15"/>
      <c r="PHD19" s="15"/>
      <c r="PHE19" s="15"/>
      <c r="PHF19" s="15"/>
      <c r="PHG19" s="15"/>
      <c r="PHH19" s="15"/>
      <c r="PHI19" s="15"/>
      <c r="PHJ19" s="15"/>
      <c r="PHK19" s="15"/>
      <c r="PHL19" s="15"/>
      <c r="PHM19" s="15"/>
      <c r="PHN19" s="15"/>
      <c r="PHO19" s="15"/>
      <c r="PHP19" s="15"/>
      <c r="PHQ19" s="15"/>
      <c r="PHR19" s="15"/>
      <c r="PHS19" s="15"/>
      <c r="PHT19" s="15"/>
      <c r="PHU19" s="15"/>
      <c r="PHV19" s="15"/>
      <c r="PHW19" s="15"/>
      <c r="PHX19" s="15"/>
      <c r="PHY19" s="15"/>
      <c r="PHZ19" s="15"/>
      <c r="PIA19" s="15"/>
      <c r="PIB19" s="15"/>
      <c r="PIC19" s="15"/>
      <c r="PID19" s="15"/>
      <c r="PIE19" s="15"/>
      <c r="PIF19" s="15"/>
      <c r="PIG19" s="15"/>
      <c r="PIH19" s="15"/>
      <c r="PII19" s="15"/>
      <c r="PIJ19" s="15"/>
      <c r="PIK19" s="15"/>
      <c r="PIL19" s="15"/>
      <c r="PIM19" s="15"/>
      <c r="PIN19" s="15"/>
      <c r="PIO19" s="15"/>
      <c r="PIP19" s="15"/>
      <c r="PIQ19" s="15"/>
      <c r="PIR19" s="15"/>
      <c r="PIS19" s="15"/>
      <c r="PIT19" s="15"/>
      <c r="PIU19" s="15"/>
      <c r="PIV19" s="15"/>
      <c r="PIW19" s="15"/>
      <c r="PIX19" s="15"/>
      <c r="PIY19" s="15"/>
      <c r="PIZ19" s="15"/>
      <c r="PJA19" s="15"/>
      <c r="PJB19" s="15"/>
      <c r="PJC19" s="15"/>
      <c r="PJD19" s="15"/>
      <c r="PJE19" s="15"/>
      <c r="PJF19" s="15"/>
      <c r="PJG19" s="15"/>
      <c r="PJH19" s="15"/>
      <c r="PJI19" s="15"/>
      <c r="PJJ19" s="15"/>
      <c r="PJK19" s="15"/>
      <c r="PJL19" s="15"/>
      <c r="PJM19" s="15"/>
      <c r="PJN19" s="15"/>
      <c r="PJO19" s="15"/>
      <c r="PJP19" s="15"/>
      <c r="PJQ19" s="15"/>
      <c r="PJR19" s="15"/>
      <c r="PJS19" s="15"/>
      <c r="PJT19" s="15"/>
      <c r="PJU19" s="15"/>
      <c r="PJV19" s="15"/>
      <c r="PJW19" s="15"/>
      <c r="PJX19" s="15"/>
      <c r="PJY19" s="15"/>
      <c r="PJZ19" s="15"/>
      <c r="PKA19" s="15"/>
      <c r="PKB19" s="15"/>
      <c r="PKC19" s="15"/>
      <c r="PKD19" s="15"/>
      <c r="PKE19" s="15"/>
      <c r="PKF19" s="15"/>
      <c r="PKG19" s="15"/>
      <c r="PKH19" s="15"/>
      <c r="PKI19" s="15"/>
      <c r="PKJ19" s="15"/>
      <c r="PKK19" s="15"/>
      <c r="PKL19" s="15"/>
      <c r="PKM19" s="15"/>
      <c r="PKN19" s="15"/>
      <c r="PKO19" s="15"/>
      <c r="PKP19" s="15"/>
      <c r="PKQ19" s="15"/>
      <c r="PKR19" s="15"/>
      <c r="PKS19" s="15"/>
      <c r="PKT19" s="15"/>
      <c r="PKU19" s="15"/>
      <c r="PKV19" s="15"/>
      <c r="PKW19" s="15"/>
      <c r="PKX19" s="15"/>
      <c r="PKY19" s="15"/>
      <c r="PKZ19" s="15"/>
      <c r="PLA19" s="15"/>
      <c r="PLB19" s="15"/>
      <c r="PLC19" s="15"/>
      <c r="PLD19" s="15"/>
      <c r="PLE19" s="15"/>
      <c r="PLF19" s="15"/>
      <c r="PLG19" s="15"/>
      <c r="PLH19" s="15"/>
      <c r="PLI19" s="15"/>
      <c r="PLJ19" s="15"/>
      <c r="PLK19" s="15"/>
      <c r="PLL19" s="15"/>
      <c r="PLM19" s="15"/>
      <c r="PLN19" s="15"/>
      <c r="PLO19" s="15"/>
      <c r="PLP19" s="15"/>
      <c r="PLQ19" s="15"/>
      <c r="PLR19" s="15"/>
      <c r="PLS19" s="15"/>
      <c r="PLT19" s="15"/>
      <c r="PLU19" s="15"/>
      <c r="PLV19" s="15"/>
      <c r="PLW19" s="15"/>
      <c r="PLX19" s="15"/>
      <c r="PLY19" s="15"/>
      <c r="PLZ19" s="15"/>
      <c r="PMA19" s="15"/>
      <c r="PMB19" s="15"/>
      <c r="PMC19" s="15"/>
      <c r="PMD19" s="15"/>
      <c r="PME19" s="15"/>
      <c r="PMF19" s="15"/>
      <c r="PMG19" s="15"/>
      <c r="PMH19" s="15"/>
      <c r="PMI19" s="15"/>
      <c r="PMJ19" s="15"/>
      <c r="PMK19" s="15"/>
      <c r="PML19" s="15"/>
      <c r="PMM19" s="15"/>
      <c r="PMN19" s="15"/>
      <c r="PMO19" s="15"/>
      <c r="PMP19" s="15"/>
      <c r="PMQ19" s="15"/>
      <c r="PMR19" s="15"/>
      <c r="PMS19" s="15"/>
      <c r="PMT19" s="15"/>
      <c r="PMU19" s="15"/>
      <c r="PMV19" s="15"/>
      <c r="PMW19" s="15"/>
      <c r="PMX19" s="15"/>
      <c r="PMY19" s="15"/>
      <c r="PMZ19" s="15"/>
      <c r="PNA19" s="15"/>
      <c r="PNB19" s="15"/>
      <c r="PNC19" s="15"/>
      <c r="PND19" s="15"/>
      <c r="PNE19" s="15"/>
      <c r="PNF19" s="15"/>
      <c r="PNG19" s="15"/>
      <c r="PNH19" s="15"/>
      <c r="PNI19" s="15"/>
      <c r="PNJ19" s="15"/>
      <c r="PNK19" s="15"/>
      <c r="PNL19" s="15"/>
      <c r="PNM19" s="15"/>
      <c r="PNN19" s="15"/>
      <c r="PNO19" s="15"/>
      <c r="PNP19" s="15"/>
      <c r="PNQ19" s="15"/>
      <c r="PNR19" s="15"/>
      <c r="PNS19" s="15"/>
      <c r="PNT19" s="15"/>
      <c r="PNU19" s="15"/>
      <c r="PNV19" s="15"/>
      <c r="PNW19" s="15"/>
      <c r="PNX19" s="15"/>
      <c r="PNY19" s="15"/>
      <c r="PNZ19" s="15"/>
      <c r="POA19" s="15"/>
      <c r="POB19" s="15"/>
      <c r="POC19" s="15"/>
      <c r="POD19" s="15"/>
      <c r="POE19" s="15"/>
      <c r="POF19" s="15"/>
      <c r="POG19" s="15"/>
      <c r="POH19" s="15"/>
      <c r="POI19" s="15"/>
      <c r="POJ19" s="15"/>
      <c r="POK19" s="15"/>
      <c r="POL19" s="15"/>
      <c r="POM19" s="15"/>
      <c r="PON19" s="15"/>
      <c r="POO19" s="15"/>
      <c r="POP19" s="15"/>
      <c r="POQ19" s="15"/>
      <c r="POR19" s="15"/>
      <c r="POS19" s="15"/>
      <c r="POT19" s="15"/>
      <c r="POU19" s="15"/>
      <c r="POV19" s="15"/>
      <c r="POW19" s="15"/>
      <c r="POX19" s="15"/>
      <c r="POY19" s="15"/>
      <c r="POZ19" s="15"/>
      <c r="PPA19" s="15"/>
      <c r="PPB19" s="15"/>
      <c r="PPC19" s="15"/>
      <c r="PPD19" s="15"/>
      <c r="PPE19" s="15"/>
      <c r="PPF19" s="15"/>
      <c r="PPG19" s="15"/>
      <c r="PPH19" s="15"/>
      <c r="PPI19" s="15"/>
      <c r="PPJ19" s="15"/>
      <c r="PPK19" s="15"/>
      <c r="PPL19" s="15"/>
      <c r="PPM19" s="15"/>
      <c r="PPN19" s="15"/>
      <c r="PPO19" s="15"/>
      <c r="PPP19" s="15"/>
      <c r="PPQ19" s="15"/>
      <c r="PPR19" s="15"/>
      <c r="PPS19" s="15"/>
      <c r="PPT19" s="15"/>
      <c r="PPU19" s="15"/>
      <c r="PPV19" s="15"/>
      <c r="PPW19" s="15"/>
      <c r="PPX19" s="15"/>
      <c r="PPY19" s="15"/>
      <c r="PPZ19" s="15"/>
      <c r="PQA19" s="15"/>
      <c r="PQB19" s="15"/>
      <c r="PQC19" s="15"/>
      <c r="PQD19" s="15"/>
      <c r="PQE19" s="15"/>
      <c r="PQF19" s="15"/>
      <c r="PQG19" s="15"/>
      <c r="PQH19" s="15"/>
      <c r="PQI19" s="15"/>
      <c r="PQJ19" s="15"/>
      <c r="PQK19" s="15"/>
      <c r="PQL19" s="15"/>
      <c r="PQM19" s="15"/>
      <c r="PQN19" s="15"/>
      <c r="PQO19" s="15"/>
      <c r="PQP19" s="15"/>
      <c r="PQQ19" s="15"/>
      <c r="PQR19" s="15"/>
      <c r="PQS19" s="15"/>
      <c r="PQT19" s="15"/>
      <c r="PQU19" s="15"/>
      <c r="PQV19" s="15"/>
      <c r="PQW19" s="15"/>
      <c r="PQX19" s="15"/>
      <c r="PQY19" s="15"/>
      <c r="PQZ19" s="15"/>
      <c r="PRA19" s="15"/>
      <c r="PRB19" s="15"/>
      <c r="PRC19" s="15"/>
      <c r="PRD19" s="15"/>
      <c r="PRE19" s="15"/>
      <c r="PRF19" s="15"/>
      <c r="PRG19" s="15"/>
      <c r="PRH19" s="15"/>
      <c r="PRI19" s="15"/>
      <c r="PRJ19" s="15"/>
      <c r="PRK19" s="15"/>
      <c r="PRL19" s="15"/>
      <c r="PRM19" s="15"/>
      <c r="PRN19" s="15"/>
      <c r="PRO19" s="15"/>
      <c r="PRP19" s="15"/>
      <c r="PRQ19" s="15"/>
      <c r="PRR19" s="15"/>
      <c r="PRS19" s="15"/>
      <c r="PRT19" s="15"/>
      <c r="PRU19" s="15"/>
      <c r="PRV19" s="15"/>
      <c r="PRW19" s="15"/>
      <c r="PRX19" s="15"/>
      <c r="PRY19" s="15"/>
      <c r="PRZ19" s="15"/>
      <c r="PSA19" s="15"/>
      <c r="PSB19" s="15"/>
      <c r="PSC19" s="15"/>
      <c r="PSD19" s="15"/>
      <c r="PSE19" s="15"/>
      <c r="PSF19" s="15"/>
      <c r="PSG19" s="15"/>
      <c r="PSH19" s="15"/>
      <c r="PSI19" s="15"/>
      <c r="PSJ19" s="15"/>
      <c r="PSK19" s="15"/>
      <c r="PSL19" s="15"/>
      <c r="PSM19" s="15"/>
      <c r="PSN19" s="15"/>
      <c r="PSO19" s="15"/>
      <c r="PSP19" s="15"/>
      <c r="PSQ19" s="15"/>
      <c r="PSR19" s="15"/>
      <c r="PSS19" s="15"/>
      <c r="PST19" s="15"/>
      <c r="PSU19" s="15"/>
      <c r="PSV19" s="15"/>
      <c r="PSW19" s="15"/>
      <c r="PSX19" s="15"/>
      <c r="PSY19" s="15"/>
      <c r="PSZ19" s="15"/>
      <c r="PTA19" s="15"/>
      <c r="PTB19" s="15"/>
      <c r="PTC19" s="15"/>
      <c r="PTD19" s="15"/>
      <c r="PTE19" s="15"/>
      <c r="PTF19" s="15"/>
      <c r="PTG19" s="15"/>
      <c r="PTH19" s="15"/>
      <c r="PTI19" s="15"/>
      <c r="PTJ19" s="15"/>
      <c r="PTK19" s="15"/>
      <c r="PTL19" s="15"/>
      <c r="PTM19" s="15"/>
      <c r="PTN19" s="15"/>
      <c r="PTO19" s="15"/>
      <c r="PTP19" s="15"/>
      <c r="PTQ19" s="15"/>
      <c r="PTR19" s="15"/>
      <c r="PTS19" s="15"/>
      <c r="PTT19" s="15"/>
      <c r="PTU19" s="15"/>
      <c r="PTV19" s="15"/>
      <c r="PTW19" s="15"/>
      <c r="PTX19" s="15"/>
      <c r="PTY19" s="15"/>
      <c r="PTZ19" s="15"/>
      <c r="PUA19" s="15"/>
      <c r="PUB19" s="15"/>
      <c r="PUC19" s="15"/>
      <c r="PUD19" s="15"/>
      <c r="PUE19" s="15"/>
      <c r="PUF19" s="15"/>
      <c r="PUG19" s="15"/>
      <c r="PUH19" s="15"/>
      <c r="PUI19" s="15"/>
      <c r="PUJ19" s="15"/>
      <c r="PUK19" s="15"/>
      <c r="PUL19" s="15"/>
      <c r="PUM19" s="15"/>
      <c r="PUN19" s="15"/>
      <c r="PUO19" s="15"/>
      <c r="PUP19" s="15"/>
      <c r="PUQ19" s="15"/>
      <c r="PUR19" s="15"/>
      <c r="PUS19" s="15"/>
      <c r="PUT19" s="15"/>
      <c r="PUU19" s="15"/>
      <c r="PUV19" s="15"/>
      <c r="PUW19" s="15"/>
      <c r="PUX19" s="15"/>
      <c r="PUY19" s="15"/>
      <c r="PUZ19" s="15"/>
      <c r="PVA19" s="15"/>
      <c r="PVB19" s="15"/>
      <c r="PVC19" s="15"/>
      <c r="PVD19" s="15"/>
      <c r="PVE19" s="15"/>
      <c r="PVF19" s="15"/>
      <c r="PVG19" s="15"/>
      <c r="PVH19" s="15"/>
      <c r="PVI19" s="15"/>
      <c r="PVJ19" s="15"/>
      <c r="PVK19" s="15"/>
      <c r="PVL19" s="15"/>
      <c r="PVM19" s="15"/>
      <c r="PVN19" s="15"/>
      <c r="PVO19" s="15"/>
      <c r="PVP19" s="15"/>
      <c r="PVQ19" s="15"/>
      <c r="PVR19" s="15"/>
      <c r="PVS19" s="15"/>
      <c r="PVT19" s="15"/>
      <c r="PVU19" s="15"/>
      <c r="PVV19" s="15"/>
      <c r="PVW19" s="15"/>
      <c r="PVX19" s="15"/>
      <c r="PVY19" s="15"/>
      <c r="PVZ19" s="15"/>
      <c r="PWA19" s="15"/>
      <c r="PWB19" s="15"/>
      <c r="PWC19" s="15"/>
      <c r="PWD19" s="15"/>
      <c r="PWE19" s="15"/>
      <c r="PWF19" s="15"/>
      <c r="PWG19" s="15"/>
      <c r="PWH19" s="15"/>
      <c r="PWI19" s="15"/>
      <c r="PWJ19" s="15"/>
      <c r="PWK19" s="15"/>
      <c r="PWL19" s="15"/>
      <c r="PWM19" s="15"/>
      <c r="PWN19" s="15"/>
      <c r="PWO19" s="15"/>
      <c r="PWP19" s="15"/>
      <c r="PWQ19" s="15"/>
      <c r="PWR19" s="15"/>
      <c r="PWS19" s="15"/>
      <c r="PWT19" s="15"/>
      <c r="PWU19" s="15"/>
      <c r="PWV19" s="15"/>
      <c r="PWW19" s="15"/>
      <c r="PWX19" s="15"/>
      <c r="PWY19" s="15"/>
      <c r="PWZ19" s="15"/>
      <c r="PXA19" s="15"/>
      <c r="PXB19" s="15"/>
      <c r="PXC19" s="15"/>
      <c r="PXD19" s="15"/>
      <c r="PXE19" s="15"/>
      <c r="PXF19" s="15"/>
      <c r="PXG19" s="15"/>
      <c r="PXH19" s="15"/>
      <c r="PXI19" s="15"/>
      <c r="PXJ19" s="15"/>
      <c r="PXK19" s="15"/>
      <c r="PXL19" s="15"/>
      <c r="PXM19" s="15"/>
      <c r="PXN19" s="15"/>
      <c r="PXO19" s="15"/>
      <c r="PXP19" s="15"/>
      <c r="PXQ19" s="15"/>
      <c r="PXR19" s="15"/>
      <c r="PXS19" s="15"/>
      <c r="PXT19" s="15"/>
      <c r="PXU19" s="15"/>
      <c r="PXV19" s="15"/>
      <c r="PXW19" s="15"/>
      <c r="PXX19" s="15"/>
      <c r="PXY19" s="15"/>
      <c r="PXZ19" s="15"/>
      <c r="PYA19" s="15"/>
      <c r="PYB19" s="15"/>
      <c r="PYC19" s="15"/>
      <c r="PYD19" s="15"/>
      <c r="PYE19" s="15"/>
      <c r="PYF19" s="15"/>
      <c r="PYG19" s="15"/>
      <c r="PYH19" s="15"/>
      <c r="PYI19" s="15"/>
      <c r="PYJ19" s="15"/>
      <c r="PYK19" s="15"/>
      <c r="PYL19" s="15"/>
      <c r="PYM19" s="15"/>
      <c r="PYN19" s="15"/>
      <c r="PYO19" s="15"/>
      <c r="PYP19" s="15"/>
      <c r="PYQ19" s="15"/>
      <c r="PYR19" s="15"/>
      <c r="PYS19" s="15"/>
      <c r="PYT19" s="15"/>
      <c r="PYU19" s="15"/>
      <c r="PYV19" s="15"/>
      <c r="PYW19" s="15"/>
      <c r="PYX19" s="15"/>
      <c r="PYY19" s="15"/>
      <c r="PYZ19" s="15"/>
      <c r="PZA19" s="15"/>
      <c r="PZB19" s="15"/>
      <c r="PZC19" s="15"/>
      <c r="PZD19" s="15"/>
      <c r="PZE19" s="15"/>
      <c r="PZF19" s="15"/>
      <c r="PZG19" s="15"/>
      <c r="PZH19" s="15"/>
      <c r="PZI19" s="15"/>
      <c r="PZJ19" s="15"/>
      <c r="PZK19" s="15"/>
      <c r="PZL19" s="15"/>
      <c r="PZM19" s="15"/>
      <c r="PZN19" s="15"/>
      <c r="PZO19" s="15"/>
      <c r="PZP19" s="15"/>
      <c r="PZQ19" s="15"/>
      <c r="PZR19" s="15"/>
      <c r="PZS19" s="15"/>
      <c r="PZT19" s="15"/>
      <c r="PZU19" s="15"/>
      <c r="PZV19" s="15"/>
      <c r="PZW19" s="15"/>
      <c r="PZX19" s="15"/>
      <c r="PZY19" s="15"/>
      <c r="PZZ19" s="15"/>
      <c r="QAA19" s="15"/>
      <c r="QAB19" s="15"/>
      <c r="QAC19" s="15"/>
      <c r="QAD19" s="15"/>
      <c r="QAE19" s="15"/>
      <c r="QAF19" s="15"/>
      <c r="QAG19" s="15"/>
      <c r="QAH19" s="15"/>
      <c r="QAI19" s="15"/>
      <c r="QAJ19" s="15"/>
      <c r="QAK19" s="15"/>
      <c r="QAL19" s="15"/>
      <c r="QAM19" s="15"/>
      <c r="QAN19" s="15"/>
      <c r="QAO19" s="15"/>
      <c r="QAP19" s="15"/>
      <c r="QAQ19" s="15"/>
      <c r="QAR19" s="15"/>
      <c r="QAS19" s="15"/>
      <c r="QAT19" s="15"/>
      <c r="QAU19" s="15"/>
      <c r="QAV19" s="15"/>
      <c r="QAW19" s="15"/>
      <c r="QAX19" s="15"/>
      <c r="QAY19" s="15"/>
      <c r="QAZ19" s="15"/>
      <c r="QBA19" s="15"/>
      <c r="QBB19" s="15"/>
      <c r="QBC19" s="15"/>
      <c r="QBD19" s="15"/>
      <c r="QBE19" s="15"/>
      <c r="QBF19" s="15"/>
      <c r="QBG19" s="15"/>
      <c r="QBH19" s="15"/>
      <c r="QBI19" s="15"/>
      <c r="QBJ19" s="15"/>
      <c r="QBK19" s="15"/>
      <c r="QBL19" s="15"/>
      <c r="QBM19" s="15"/>
      <c r="QBN19" s="15"/>
      <c r="QBO19" s="15"/>
      <c r="QBP19" s="15"/>
      <c r="QBQ19" s="15"/>
      <c r="QBR19" s="15"/>
      <c r="QBS19" s="15"/>
      <c r="QBT19" s="15"/>
      <c r="QBU19" s="15"/>
      <c r="QBV19" s="15"/>
      <c r="QBW19" s="15"/>
      <c r="QBX19" s="15"/>
      <c r="QBY19" s="15"/>
      <c r="QBZ19" s="15"/>
      <c r="QCA19" s="15"/>
      <c r="QCB19" s="15"/>
      <c r="QCC19" s="15"/>
      <c r="QCD19" s="15"/>
      <c r="QCE19" s="15"/>
      <c r="QCF19" s="15"/>
      <c r="QCG19" s="15"/>
      <c r="QCH19" s="15"/>
      <c r="QCI19" s="15"/>
      <c r="QCJ19" s="15"/>
      <c r="QCK19" s="15"/>
      <c r="QCL19" s="15"/>
      <c r="QCM19" s="15"/>
      <c r="QCN19" s="15"/>
      <c r="QCO19" s="15"/>
      <c r="QCP19" s="15"/>
      <c r="QCQ19" s="15"/>
      <c r="QCR19" s="15"/>
      <c r="QCS19" s="15"/>
      <c r="QCT19" s="15"/>
      <c r="QCU19" s="15"/>
      <c r="QCV19" s="15"/>
      <c r="QCW19" s="15"/>
      <c r="QCX19" s="15"/>
      <c r="QCY19" s="15"/>
      <c r="QCZ19" s="15"/>
      <c r="QDA19" s="15"/>
      <c r="QDB19" s="15"/>
      <c r="QDC19" s="15"/>
      <c r="QDD19" s="15"/>
      <c r="QDE19" s="15"/>
      <c r="QDF19" s="15"/>
      <c r="QDG19" s="15"/>
      <c r="QDH19" s="15"/>
      <c r="QDI19" s="15"/>
      <c r="QDJ19" s="15"/>
      <c r="QDK19" s="15"/>
      <c r="QDL19" s="15"/>
      <c r="QDM19" s="15"/>
      <c r="QDN19" s="15"/>
      <c r="QDO19" s="15"/>
      <c r="QDP19" s="15"/>
      <c r="QDQ19" s="15"/>
      <c r="QDR19" s="15"/>
      <c r="QDS19" s="15"/>
      <c r="QDT19" s="15"/>
      <c r="QDU19" s="15"/>
      <c r="QDV19" s="15"/>
      <c r="QDW19" s="15"/>
      <c r="QDX19" s="15"/>
      <c r="QDY19" s="15"/>
      <c r="QDZ19" s="15"/>
      <c r="QEA19" s="15"/>
      <c r="QEB19" s="15"/>
      <c r="QEC19" s="15"/>
      <c r="QED19" s="15"/>
      <c r="QEE19" s="15"/>
      <c r="QEF19" s="15"/>
      <c r="QEG19" s="15"/>
      <c r="QEH19" s="15"/>
      <c r="QEI19" s="15"/>
      <c r="QEJ19" s="15"/>
      <c r="QEK19" s="15"/>
      <c r="QEL19" s="15"/>
      <c r="QEM19" s="15"/>
      <c r="QEN19" s="15"/>
      <c r="QEO19" s="15"/>
      <c r="QEP19" s="15"/>
      <c r="QEQ19" s="15"/>
      <c r="QER19" s="15"/>
      <c r="QES19" s="15"/>
      <c r="QET19" s="15"/>
      <c r="QEU19" s="15"/>
      <c r="QEV19" s="15"/>
      <c r="QEW19" s="15"/>
      <c r="QEX19" s="15"/>
      <c r="QEY19" s="15"/>
      <c r="QEZ19" s="15"/>
      <c r="QFA19" s="15"/>
      <c r="QFB19" s="15"/>
      <c r="QFC19" s="15"/>
      <c r="QFD19" s="15"/>
      <c r="QFE19" s="15"/>
      <c r="QFF19" s="15"/>
      <c r="QFG19" s="15"/>
      <c r="QFH19" s="15"/>
      <c r="QFI19" s="15"/>
      <c r="QFJ19" s="15"/>
      <c r="QFK19" s="15"/>
      <c r="QFL19" s="15"/>
      <c r="QFM19" s="15"/>
      <c r="QFN19" s="15"/>
      <c r="QFO19" s="15"/>
      <c r="QFP19" s="15"/>
      <c r="QFQ19" s="15"/>
      <c r="QFR19" s="15"/>
      <c r="QFS19" s="15"/>
      <c r="QFT19" s="15"/>
      <c r="QFU19" s="15"/>
      <c r="QFV19" s="15"/>
      <c r="QFW19" s="15"/>
      <c r="QFX19" s="15"/>
      <c r="QFY19" s="15"/>
      <c r="QFZ19" s="15"/>
      <c r="QGA19" s="15"/>
      <c r="QGB19" s="15"/>
      <c r="QGC19" s="15"/>
      <c r="QGD19" s="15"/>
      <c r="QGE19" s="15"/>
      <c r="QGF19" s="15"/>
      <c r="QGG19" s="15"/>
      <c r="QGH19" s="15"/>
      <c r="QGI19" s="15"/>
      <c r="QGJ19" s="15"/>
      <c r="QGK19" s="15"/>
      <c r="QGL19" s="15"/>
      <c r="QGM19" s="15"/>
      <c r="QGN19" s="15"/>
      <c r="QGO19" s="15"/>
      <c r="QGP19" s="15"/>
      <c r="QGQ19" s="15"/>
      <c r="QGR19" s="15"/>
      <c r="QGS19" s="15"/>
      <c r="QGT19" s="15"/>
      <c r="QGU19" s="15"/>
      <c r="QGV19" s="15"/>
      <c r="QGW19" s="15"/>
      <c r="QGX19" s="15"/>
      <c r="QGY19" s="15"/>
      <c r="QGZ19" s="15"/>
      <c r="QHA19" s="15"/>
      <c r="QHB19" s="15"/>
      <c r="QHC19" s="15"/>
      <c r="QHD19" s="15"/>
      <c r="QHE19" s="15"/>
      <c r="QHF19" s="15"/>
      <c r="QHG19" s="15"/>
      <c r="QHH19" s="15"/>
      <c r="QHI19" s="15"/>
      <c r="QHJ19" s="15"/>
      <c r="QHK19" s="15"/>
      <c r="QHL19" s="15"/>
      <c r="QHM19" s="15"/>
      <c r="QHN19" s="15"/>
      <c r="QHO19" s="15"/>
      <c r="QHP19" s="15"/>
      <c r="QHQ19" s="15"/>
      <c r="QHR19" s="15"/>
      <c r="QHS19" s="15"/>
      <c r="QHT19" s="15"/>
      <c r="QHU19" s="15"/>
      <c r="QHV19" s="15"/>
      <c r="QHW19" s="15"/>
      <c r="QHX19" s="15"/>
      <c r="QHY19" s="15"/>
      <c r="QHZ19" s="15"/>
      <c r="QIA19" s="15"/>
      <c r="QIB19" s="15"/>
      <c r="QIC19" s="15"/>
      <c r="QID19" s="15"/>
      <c r="QIE19" s="15"/>
      <c r="QIF19" s="15"/>
      <c r="QIG19" s="15"/>
      <c r="QIH19" s="15"/>
      <c r="QII19" s="15"/>
      <c r="QIJ19" s="15"/>
      <c r="QIK19" s="15"/>
      <c r="QIL19" s="15"/>
      <c r="QIM19" s="15"/>
      <c r="QIN19" s="15"/>
      <c r="QIO19" s="15"/>
      <c r="QIP19" s="15"/>
      <c r="QIQ19" s="15"/>
      <c r="QIR19" s="15"/>
      <c r="QIS19" s="15"/>
      <c r="QIT19" s="15"/>
      <c r="QIU19" s="15"/>
      <c r="QIV19" s="15"/>
      <c r="QIW19" s="15"/>
      <c r="QIX19" s="15"/>
      <c r="QIY19" s="15"/>
      <c r="QIZ19" s="15"/>
      <c r="QJA19" s="15"/>
      <c r="QJB19" s="15"/>
      <c r="QJC19" s="15"/>
      <c r="QJD19" s="15"/>
      <c r="QJE19" s="15"/>
      <c r="QJF19" s="15"/>
      <c r="QJG19" s="15"/>
      <c r="QJH19" s="15"/>
      <c r="QJI19" s="15"/>
      <c r="QJJ19" s="15"/>
      <c r="QJK19" s="15"/>
      <c r="QJL19" s="15"/>
      <c r="QJM19" s="15"/>
      <c r="QJN19" s="15"/>
      <c r="QJO19" s="15"/>
      <c r="QJP19" s="15"/>
      <c r="QJQ19" s="15"/>
      <c r="QJR19" s="15"/>
      <c r="QJS19" s="15"/>
      <c r="QJT19" s="15"/>
      <c r="QJU19" s="15"/>
      <c r="QJV19" s="15"/>
      <c r="QJW19" s="15"/>
      <c r="QJX19" s="15"/>
      <c r="QJY19" s="15"/>
      <c r="QJZ19" s="15"/>
      <c r="QKA19" s="15"/>
      <c r="QKB19" s="15"/>
      <c r="QKC19" s="15"/>
      <c r="QKD19" s="15"/>
      <c r="QKE19" s="15"/>
      <c r="QKF19" s="15"/>
      <c r="QKG19" s="15"/>
      <c r="QKH19" s="15"/>
      <c r="QKI19" s="15"/>
      <c r="QKJ19" s="15"/>
      <c r="QKK19" s="15"/>
      <c r="QKL19" s="15"/>
      <c r="QKM19" s="15"/>
      <c r="QKN19" s="15"/>
      <c r="QKO19" s="15"/>
      <c r="QKP19" s="15"/>
      <c r="QKQ19" s="15"/>
      <c r="QKR19" s="15"/>
      <c r="QKS19" s="15"/>
      <c r="QKT19" s="15"/>
      <c r="QKU19" s="15"/>
      <c r="QKV19" s="15"/>
      <c r="QKW19" s="15"/>
      <c r="QKX19" s="15"/>
      <c r="QKY19" s="15"/>
      <c r="QKZ19" s="15"/>
      <c r="QLA19" s="15"/>
      <c r="QLB19" s="15"/>
      <c r="QLC19" s="15"/>
      <c r="QLD19" s="15"/>
      <c r="QLE19" s="15"/>
      <c r="QLF19" s="15"/>
      <c r="QLG19" s="15"/>
      <c r="QLH19" s="15"/>
      <c r="QLI19" s="15"/>
      <c r="QLJ19" s="15"/>
      <c r="QLK19" s="15"/>
      <c r="QLL19" s="15"/>
      <c r="QLM19" s="15"/>
      <c r="QLN19" s="15"/>
      <c r="QLO19" s="15"/>
      <c r="QLP19" s="15"/>
      <c r="QLQ19" s="15"/>
      <c r="QLR19" s="15"/>
      <c r="QLS19" s="15"/>
      <c r="QLT19" s="15"/>
      <c r="QLU19" s="15"/>
      <c r="QLV19" s="15"/>
      <c r="QLW19" s="15"/>
      <c r="QLX19" s="15"/>
      <c r="QLY19" s="15"/>
      <c r="QLZ19" s="15"/>
      <c r="QMA19" s="15"/>
      <c r="QMB19" s="15"/>
      <c r="QMC19" s="15"/>
      <c r="QMD19" s="15"/>
      <c r="QME19" s="15"/>
      <c r="QMF19" s="15"/>
      <c r="QMG19" s="15"/>
      <c r="QMH19" s="15"/>
      <c r="QMI19" s="15"/>
      <c r="QMJ19" s="15"/>
      <c r="QMK19" s="15"/>
      <c r="QML19" s="15"/>
      <c r="QMM19" s="15"/>
      <c r="QMN19" s="15"/>
      <c r="QMO19" s="15"/>
      <c r="QMP19" s="15"/>
      <c r="QMQ19" s="15"/>
      <c r="QMR19" s="15"/>
      <c r="QMS19" s="15"/>
      <c r="QMT19" s="15"/>
      <c r="QMU19" s="15"/>
      <c r="QMV19" s="15"/>
      <c r="QMW19" s="15"/>
      <c r="QMX19" s="15"/>
      <c r="QMY19" s="15"/>
      <c r="QMZ19" s="15"/>
      <c r="QNA19" s="15"/>
      <c r="QNB19" s="15"/>
      <c r="QNC19" s="15"/>
      <c r="QND19" s="15"/>
      <c r="QNE19" s="15"/>
      <c r="QNF19" s="15"/>
      <c r="QNG19" s="15"/>
      <c r="QNH19" s="15"/>
      <c r="QNI19" s="15"/>
      <c r="QNJ19" s="15"/>
      <c r="QNK19" s="15"/>
      <c r="QNL19" s="15"/>
      <c r="QNM19" s="15"/>
      <c r="QNN19" s="15"/>
      <c r="QNO19" s="15"/>
      <c r="QNP19" s="15"/>
      <c r="QNQ19" s="15"/>
      <c r="QNR19" s="15"/>
      <c r="QNS19" s="15"/>
      <c r="QNT19" s="15"/>
      <c r="QNU19" s="15"/>
      <c r="QNV19" s="15"/>
      <c r="QNW19" s="15"/>
      <c r="QNX19" s="15"/>
      <c r="QNY19" s="15"/>
      <c r="QNZ19" s="15"/>
      <c r="QOA19" s="15"/>
      <c r="QOB19" s="15"/>
      <c r="QOC19" s="15"/>
      <c r="QOD19" s="15"/>
      <c r="QOE19" s="15"/>
      <c r="QOF19" s="15"/>
      <c r="QOG19" s="15"/>
      <c r="QOH19" s="15"/>
      <c r="QOI19" s="15"/>
      <c r="QOJ19" s="15"/>
      <c r="QOK19" s="15"/>
      <c r="QOL19" s="15"/>
      <c r="QOM19" s="15"/>
      <c r="QON19" s="15"/>
      <c r="QOO19" s="15"/>
      <c r="QOP19" s="15"/>
      <c r="QOQ19" s="15"/>
      <c r="QOR19" s="15"/>
      <c r="QOS19" s="15"/>
      <c r="QOT19" s="15"/>
      <c r="QOU19" s="15"/>
      <c r="QOV19" s="15"/>
      <c r="QOW19" s="15"/>
      <c r="QOX19" s="15"/>
      <c r="QOY19" s="15"/>
      <c r="QOZ19" s="15"/>
      <c r="QPA19" s="15"/>
      <c r="QPB19" s="15"/>
      <c r="QPC19" s="15"/>
      <c r="QPD19" s="15"/>
      <c r="QPE19" s="15"/>
      <c r="QPF19" s="15"/>
      <c r="QPG19" s="15"/>
      <c r="QPH19" s="15"/>
      <c r="QPI19" s="15"/>
      <c r="QPJ19" s="15"/>
      <c r="QPK19" s="15"/>
      <c r="QPL19" s="15"/>
      <c r="QPM19" s="15"/>
      <c r="QPN19" s="15"/>
      <c r="QPO19" s="15"/>
      <c r="QPP19" s="15"/>
      <c r="QPQ19" s="15"/>
      <c r="QPR19" s="15"/>
      <c r="QPS19" s="15"/>
      <c r="QPT19" s="15"/>
      <c r="QPU19" s="15"/>
      <c r="QPV19" s="15"/>
      <c r="QPW19" s="15"/>
      <c r="QPX19" s="15"/>
      <c r="QPY19" s="15"/>
      <c r="QPZ19" s="15"/>
      <c r="QQA19" s="15"/>
      <c r="QQB19" s="15"/>
      <c r="QQC19" s="15"/>
      <c r="QQD19" s="15"/>
      <c r="QQE19" s="15"/>
      <c r="QQF19" s="15"/>
      <c r="QQG19" s="15"/>
      <c r="QQH19" s="15"/>
      <c r="QQI19" s="15"/>
      <c r="QQJ19" s="15"/>
      <c r="QQK19" s="15"/>
      <c r="QQL19" s="15"/>
      <c r="QQM19" s="15"/>
      <c r="QQN19" s="15"/>
      <c r="QQO19" s="15"/>
      <c r="QQP19" s="15"/>
      <c r="QQQ19" s="15"/>
      <c r="QQR19" s="15"/>
      <c r="QQS19" s="15"/>
      <c r="QQT19" s="15"/>
      <c r="QQU19" s="15"/>
      <c r="QQV19" s="15"/>
      <c r="QQW19" s="15"/>
      <c r="QQX19" s="15"/>
      <c r="QQY19" s="15"/>
      <c r="QQZ19" s="15"/>
      <c r="QRA19" s="15"/>
      <c r="QRB19" s="15"/>
      <c r="QRC19" s="15"/>
      <c r="QRD19" s="15"/>
      <c r="QRE19" s="15"/>
      <c r="QRF19" s="15"/>
      <c r="QRG19" s="15"/>
      <c r="QRH19" s="15"/>
      <c r="QRI19" s="15"/>
      <c r="QRJ19" s="15"/>
      <c r="QRK19" s="15"/>
      <c r="QRL19" s="15"/>
      <c r="QRM19" s="15"/>
      <c r="QRN19" s="15"/>
      <c r="QRO19" s="15"/>
      <c r="QRP19" s="15"/>
      <c r="QRQ19" s="15"/>
      <c r="QRR19" s="15"/>
      <c r="QRS19" s="15"/>
      <c r="QRT19" s="15"/>
      <c r="QRU19" s="15"/>
      <c r="QRV19" s="15"/>
      <c r="QRW19" s="15"/>
      <c r="QRX19" s="15"/>
      <c r="QRY19" s="15"/>
      <c r="QRZ19" s="15"/>
      <c r="QSA19" s="15"/>
      <c r="QSB19" s="15"/>
      <c r="QSC19" s="15"/>
      <c r="QSD19" s="15"/>
      <c r="QSE19" s="15"/>
      <c r="QSF19" s="15"/>
      <c r="QSG19" s="15"/>
      <c r="QSH19" s="15"/>
      <c r="QSI19" s="15"/>
      <c r="QSJ19" s="15"/>
      <c r="QSK19" s="15"/>
      <c r="QSL19" s="15"/>
      <c r="QSM19" s="15"/>
      <c r="QSN19" s="15"/>
      <c r="QSO19" s="15"/>
      <c r="QSP19" s="15"/>
      <c r="QSQ19" s="15"/>
      <c r="QSR19" s="15"/>
      <c r="QSS19" s="15"/>
      <c r="QST19" s="15"/>
      <c r="QSU19" s="15"/>
      <c r="QSV19" s="15"/>
      <c r="QSW19" s="15"/>
      <c r="QSX19" s="15"/>
      <c r="QSY19" s="15"/>
      <c r="QSZ19" s="15"/>
      <c r="QTA19" s="15"/>
      <c r="QTB19" s="15"/>
      <c r="QTC19" s="15"/>
      <c r="QTD19" s="15"/>
      <c r="QTE19" s="15"/>
      <c r="QTF19" s="15"/>
      <c r="QTG19" s="15"/>
      <c r="QTH19" s="15"/>
      <c r="QTI19" s="15"/>
      <c r="QTJ19" s="15"/>
      <c r="QTK19" s="15"/>
      <c r="QTL19" s="15"/>
      <c r="QTM19" s="15"/>
      <c r="QTN19" s="15"/>
      <c r="QTO19" s="15"/>
      <c r="QTP19" s="15"/>
      <c r="QTQ19" s="15"/>
      <c r="QTR19" s="15"/>
      <c r="QTS19" s="15"/>
      <c r="QTT19" s="15"/>
      <c r="QTU19" s="15"/>
      <c r="QTV19" s="15"/>
      <c r="QTW19" s="15"/>
      <c r="QTX19" s="15"/>
      <c r="QTY19" s="15"/>
      <c r="QTZ19" s="15"/>
      <c r="QUA19" s="15"/>
      <c r="QUB19" s="15"/>
      <c r="QUC19" s="15"/>
      <c r="QUD19" s="15"/>
      <c r="QUE19" s="15"/>
      <c r="QUF19" s="15"/>
      <c r="QUG19" s="15"/>
      <c r="QUH19" s="15"/>
      <c r="QUI19" s="15"/>
      <c r="QUJ19" s="15"/>
      <c r="QUK19" s="15"/>
      <c r="QUL19" s="15"/>
      <c r="QUM19" s="15"/>
      <c r="QUN19" s="15"/>
      <c r="QUO19" s="15"/>
      <c r="QUP19" s="15"/>
      <c r="QUQ19" s="15"/>
      <c r="QUR19" s="15"/>
      <c r="QUS19" s="15"/>
      <c r="QUT19" s="15"/>
      <c r="QUU19" s="15"/>
      <c r="QUV19" s="15"/>
      <c r="QUW19" s="15"/>
      <c r="QUX19" s="15"/>
      <c r="QUY19" s="15"/>
      <c r="QUZ19" s="15"/>
      <c r="QVA19" s="15"/>
      <c r="QVB19" s="15"/>
      <c r="QVC19" s="15"/>
      <c r="QVD19" s="15"/>
      <c r="QVE19" s="15"/>
      <c r="QVF19" s="15"/>
      <c r="QVG19" s="15"/>
      <c r="QVH19" s="15"/>
      <c r="QVI19" s="15"/>
      <c r="QVJ19" s="15"/>
      <c r="QVK19" s="15"/>
      <c r="QVL19" s="15"/>
      <c r="QVM19" s="15"/>
      <c r="QVN19" s="15"/>
      <c r="QVO19" s="15"/>
      <c r="QVP19" s="15"/>
      <c r="QVQ19" s="15"/>
      <c r="QVR19" s="15"/>
      <c r="QVS19" s="15"/>
      <c r="QVT19" s="15"/>
      <c r="QVU19" s="15"/>
      <c r="QVV19" s="15"/>
      <c r="QVW19" s="15"/>
      <c r="QVX19" s="15"/>
      <c r="QVY19" s="15"/>
      <c r="QVZ19" s="15"/>
      <c r="QWA19" s="15"/>
      <c r="QWB19" s="15"/>
      <c r="QWC19" s="15"/>
      <c r="QWD19" s="15"/>
      <c r="QWE19" s="15"/>
      <c r="QWF19" s="15"/>
      <c r="QWG19" s="15"/>
      <c r="QWH19" s="15"/>
      <c r="QWI19" s="15"/>
      <c r="QWJ19" s="15"/>
      <c r="QWK19" s="15"/>
      <c r="QWL19" s="15"/>
      <c r="QWM19" s="15"/>
      <c r="QWN19" s="15"/>
      <c r="QWO19" s="15"/>
      <c r="QWP19" s="15"/>
      <c r="QWQ19" s="15"/>
      <c r="QWR19" s="15"/>
      <c r="QWS19" s="15"/>
      <c r="QWT19" s="15"/>
      <c r="QWU19" s="15"/>
      <c r="QWV19" s="15"/>
      <c r="QWW19" s="15"/>
      <c r="QWX19" s="15"/>
      <c r="QWY19" s="15"/>
      <c r="QWZ19" s="15"/>
      <c r="QXA19" s="15"/>
      <c r="QXB19" s="15"/>
      <c r="QXC19" s="15"/>
      <c r="QXD19" s="15"/>
      <c r="QXE19" s="15"/>
      <c r="QXF19" s="15"/>
      <c r="QXG19" s="15"/>
      <c r="QXH19" s="15"/>
      <c r="QXI19" s="15"/>
      <c r="QXJ19" s="15"/>
      <c r="QXK19" s="15"/>
      <c r="QXL19" s="15"/>
      <c r="QXM19" s="15"/>
      <c r="QXN19" s="15"/>
      <c r="QXO19" s="15"/>
      <c r="QXP19" s="15"/>
      <c r="QXQ19" s="15"/>
      <c r="QXR19" s="15"/>
      <c r="QXS19" s="15"/>
      <c r="QXT19" s="15"/>
      <c r="QXU19" s="15"/>
      <c r="QXV19" s="15"/>
      <c r="QXW19" s="15"/>
      <c r="QXX19" s="15"/>
      <c r="QXY19" s="15"/>
      <c r="QXZ19" s="15"/>
      <c r="QYA19" s="15"/>
      <c r="QYB19" s="15"/>
      <c r="QYC19" s="15"/>
      <c r="QYD19" s="15"/>
      <c r="QYE19" s="15"/>
      <c r="QYF19" s="15"/>
      <c r="QYG19" s="15"/>
      <c r="QYH19" s="15"/>
      <c r="QYI19" s="15"/>
      <c r="QYJ19" s="15"/>
      <c r="QYK19" s="15"/>
      <c r="QYL19" s="15"/>
      <c r="QYM19" s="15"/>
      <c r="QYN19" s="15"/>
      <c r="QYO19" s="15"/>
      <c r="QYP19" s="15"/>
      <c r="QYQ19" s="15"/>
      <c r="QYR19" s="15"/>
      <c r="QYS19" s="15"/>
      <c r="QYT19" s="15"/>
      <c r="QYU19" s="15"/>
      <c r="QYV19" s="15"/>
      <c r="QYW19" s="15"/>
      <c r="QYX19" s="15"/>
      <c r="QYY19" s="15"/>
      <c r="QYZ19" s="15"/>
      <c r="QZA19" s="15"/>
      <c r="QZB19" s="15"/>
      <c r="QZC19" s="15"/>
      <c r="QZD19" s="15"/>
      <c r="QZE19" s="15"/>
      <c r="QZF19" s="15"/>
      <c r="QZG19" s="15"/>
      <c r="QZH19" s="15"/>
      <c r="QZI19" s="15"/>
      <c r="QZJ19" s="15"/>
      <c r="QZK19" s="15"/>
      <c r="QZL19" s="15"/>
      <c r="QZM19" s="15"/>
      <c r="QZN19" s="15"/>
      <c r="QZO19" s="15"/>
      <c r="QZP19" s="15"/>
      <c r="QZQ19" s="15"/>
      <c r="QZR19" s="15"/>
      <c r="QZS19" s="15"/>
      <c r="QZT19" s="15"/>
      <c r="QZU19" s="15"/>
      <c r="QZV19" s="15"/>
      <c r="QZW19" s="15"/>
      <c r="QZX19" s="15"/>
      <c r="QZY19" s="15"/>
      <c r="QZZ19" s="15"/>
      <c r="RAA19" s="15"/>
      <c r="RAB19" s="15"/>
      <c r="RAC19" s="15"/>
      <c r="RAD19" s="15"/>
      <c r="RAE19" s="15"/>
      <c r="RAF19" s="15"/>
      <c r="RAG19" s="15"/>
      <c r="RAH19" s="15"/>
      <c r="RAI19" s="15"/>
      <c r="RAJ19" s="15"/>
      <c r="RAK19" s="15"/>
      <c r="RAL19" s="15"/>
      <c r="RAM19" s="15"/>
      <c r="RAN19" s="15"/>
      <c r="RAO19" s="15"/>
      <c r="RAP19" s="15"/>
      <c r="RAQ19" s="15"/>
      <c r="RAR19" s="15"/>
      <c r="RAS19" s="15"/>
      <c r="RAT19" s="15"/>
      <c r="RAU19" s="15"/>
      <c r="RAV19" s="15"/>
      <c r="RAW19" s="15"/>
      <c r="RAX19" s="15"/>
      <c r="RAY19" s="15"/>
      <c r="RAZ19" s="15"/>
      <c r="RBA19" s="15"/>
      <c r="RBB19" s="15"/>
      <c r="RBC19" s="15"/>
      <c r="RBD19" s="15"/>
      <c r="RBE19" s="15"/>
      <c r="RBF19" s="15"/>
      <c r="RBG19" s="15"/>
      <c r="RBH19" s="15"/>
      <c r="RBI19" s="15"/>
      <c r="RBJ19" s="15"/>
      <c r="RBK19" s="15"/>
      <c r="RBL19" s="15"/>
      <c r="RBM19" s="15"/>
      <c r="RBN19" s="15"/>
      <c r="RBO19" s="15"/>
      <c r="RBP19" s="15"/>
      <c r="RBQ19" s="15"/>
      <c r="RBR19" s="15"/>
      <c r="RBS19" s="15"/>
      <c r="RBT19" s="15"/>
      <c r="RBU19" s="15"/>
      <c r="RBV19" s="15"/>
      <c r="RBW19" s="15"/>
      <c r="RBX19" s="15"/>
      <c r="RBY19" s="15"/>
      <c r="RBZ19" s="15"/>
      <c r="RCA19" s="15"/>
      <c r="RCB19" s="15"/>
      <c r="RCC19" s="15"/>
      <c r="RCD19" s="15"/>
      <c r="RCE19" s="15"/>
      <c r="RCF19" s="15"/>
      <c r="RCG19" s="15"/>
      <c r="RCH19" s="15"/>
      <c r="RCI19" s="15"/>
      <c r="RCJ19" s="15"/>
      <c r="RCK19" s="15"/>
      <c r="RCL19" s="15"/>
      <c r="RCM19" s="15"/>
      <c r="RCN19" s="15"/>
      <c r="RCO19" s="15"/>
      <c r="RCP19" s="15"/>
      <c r="RCQ19" s="15"/>
      <c r="RCR19" s="15"/>
      <c r="RCS19" s="15"/>
      <c r="RCT19" s="15"/>
      <c r="RCU19" s="15"/>
      <c r="RCV19" s="15"/>
      <c r="RCW19" s="15"/>
      <c r="RCX19" s="15"/>
      <c r="RCY19" s="15"/>
      <c r="RCZ19" s="15"/>
      <c r="RDA19" s="15"/>
      <c r="RDB19" s="15"/>
      <c r="RDC19" s="15"/>
      <c r="RDD19" s="15"/>
      <c r="RDE19" s="15"/>
      <c r="RDF19" s="15"/>
      <c r="RDG19" s="15"/>
      <c r="RDH19" s="15"/>
      <c r="RDI19" s="15"/>
      <c r="RDJ19" s="15"/>
      <c r="RDK19" s="15"/>
      <c r="RDL19" s="15"/>
      <c r="RDM19" s="15"/>
      <c r="RDN19" s="15"/>
      <c r="RDO19" s="15"/>
      <c r="RDP19" s="15"/>
      <c r="RDQ19" s="15"/>
      <c r="RDR19" s="15"/>
      <c r="RDS19" s="15"/>
      <c r="RDT19" s="15"/>
      <c r="RDU19" s="15"/>
      <c r="RDV19" s="15"/>
      <c r="RDW19" s="15"/>
      <c r="RDX19" s="15"/>
      <c r="RDY19" s="15"/>
      <c r="RDZ19" s="15"/>
      <c r="REA19" s="15"/>
      <c r="REB19" s="15"/>
      <c r="REC19" s="15"/>
      <c r="RED19" s="15"/>
      <c r="REE19" s="15"/>
      <c r="REF19" s="15"/>
      <c r="REG19" s="15"/>
      <c r="REH19" s="15"/>
      <c r="REI19" s="15"/>
      <c r="REJ19" s="15"/>
      <c r="REK19" s="15"/>
      <c r="REL19" s="15"/>
      <c r="REM19" s="15"/>
      <c r="REN19" s="15"/>
      <c r="REO19" s="15"/>
      <c r="REP19" s="15"/>
      <c r="REQ19" s="15"/>
      <c r="RER19" s="15"/>
      <c r="RES19" s="15"/>
      <c r="RET19" s="15"/>
      <c r="REU19" s="15"/>
      <c r="REV19" s="15"/>
      <c r="REW19" s="15"/>
      <c r="REX19" s="15"/>
      <c r="REY19" s="15"/>
      <c r="REZ19" s="15"/>
      <c r="RFA19" s="15"/>
      <c r="RFB19" s="15"/>
      <c r="RFC19" s="15"/>
      <c r="RFD19" s="15"/>
      <c r="RFE19" s="15"/>
      <c r="RFF19" s="15"/>
      <c r="RFG19" s="15"/>
      <c r="RFH19" s="15"/>
      <c r="RFI19" s="15"/>
      <c r="RFJ19" s="15"/>
      <c r="RFK19" s="15"/>
      <c r="RFL19" s="15"/>
      <c r="RFM19" s="15"/>
      <c r="RFN19" s="15"/>
      <c r="RFO19" s="15"/>
      <c r="RFP19" s="15"/>
      <c r="RFQ19" s="15"/>
      <c r="RFR19" s="15"/>
      <c r="RFS19" s="15"/>
      <c r="RFT19" s="15"/>
      <c r="RFU19" s="15"/>
      <c r="RFV19" s="15"/>
      <c r="RFW19" s="15"/>
      <c r="RFX19" s="15"/>
      <c r="RFY19" s="15"/>
      <c r="RFZ19" s="15"/>
      <c r="RGA19" s="15"/>
      <c r="RGB19" s="15"/>
      <c r="RGC19" s="15"/>
      <c r="RGD19" s="15"/>
      <c r="RGE19" s="15"/>
      <c r="RGF19" s="15"/>
      <c r="RGG19" s="15"/>
      <c r="RGH19" s="15"/>
      <c r="RGI19" s="15"/>
      <c r="RGJ19" s="15"/>
      <c r="RGK19" s="15"/>
      <c r="RGL19" s="15"/>
      <c r="RGM19" s="15"/>
      <c r="RGN19" s="15"/>
      <c r="RGO19" s="15"/>
      <c r="RGP19" s="15"/>
      <c r="RGQ19" s="15"/>
      <c r="RGR19" s="15"/>
      <c r="RGS19" s="15"/>
      <c r="RGT19" s="15"/>
      <c r="RGU19" s="15"/>
      <c r="RGV19" s="15"/>
      <c r="RGW19" s="15"/>
      <c r="RGX19" s="15"/>
      <c r="RGY19" s="15"/>
      <c r="RGZ19" s="15"/>
      <c r="RHA19" s="15"/>
      <c r="RHB19" s="15"/>
      <c r="RHC19" s="15"/>
      <c r="RHD19" s="15"/>
      <c r="RHE19" s="15"/>
      <c r="RHF19" s="15"/>
      <c r="RHG19" s="15"/>
      <c r="RHH19" s="15"/>
      <c r="RHI19" s="15"/>
      <c r="RHJ19" s="15"/>
      <c r="RHK19" s="15"/>
      <c r="RHL19" s="15"/>
      <c r="RHM19" s="15"/>
      <c r="RHN19" s="15"/>
      <c r="RHO19" s="15"/>
      <c r="RHP19" s="15"/>
      <c r="RHQ19" s="15"/>
      <c r="RHR19" s="15"/>
      <c r="RHS19" s="15"/>
      <c r="RHT19" s="15"/>
      <c r="RHU19" s="15"/>
      <c r="RHV19" s="15"/>
      <c r="RHW19" s="15"/>
      <c r="RHX19" s="15"/>
      <c r="RHY19" s="15"/>
      <c r="RHZ19" s="15"/>
      <c r="RIA19" s="15"/>
      <c r="RIB19" s="15"/>
      <c r="RIC19" s="15"/>
      <c r="RID19" s="15"/>
      <c r="RIE19" s="15"/>
      <c r="RIF19" s="15"/>
      <c r="RIG19" s="15"/>
      <c r="RIH19" s="15"/>
      <c r="RII19" s="15"/>
      <c r="RIJ19" s="15"/>
      <c r="RIK19" s="15"/>
      <c r="RIL19" s="15"/>
      <c r="RIM19" s="15"/>
      <c r="RIN19" s="15"/>
      <c r="RIO19" s="15"/>
      <c r="RIP19" s="15"/>
      <c r="RIQ19" s="15"/>
      <c r="RIR19" s="15"/>
      <c r="RIS19" s="15"/>
      <c r="RIT19" s="15"/>
      <c r="RIU19" s="15"/>
      <c r="RIV19" s="15"/>
      <c r="RIW19" s="15"/>
      <c r="RIX19" s="15"/>
      <c r="RIY19" s="15"/>
      <c r="RIZ19" s="15"/>
      <c r="RJA19" s="15"/>
      <c r="RJB19" s="15"/>
      <c r="RJC19" s="15"/>
      <c r="RJD19" s="15"/>
      <c r="RJE19" s="15"/>
      <c r="RJF19" s="15"/>
      <c r="RJG19" s="15"/>
      <c r="RJH19" s="15"/>
      <c r="RJI19" s="15"/>
      <c r="RJJ19" s="15"/>
      <c r="RJK19" s="15"/>
      <c r="RJL19" s="15"/>
      <c r="RJM19" s="15"/>
      <c r="RJN19" s="15"/>
      <c r="RJO19" s="15"/>
      <c r="RJP19" s="15"/>
      <c r="RJQ19" s="15"/>
      <c r="RJR19" s="15"/>
      <c r="RJS19" s="15"/>
      <c r="RJT19" s="15"/>
      <c r="RJU19" s="15"/>
      <c r="RJV19" s="15"/>
      <c r="RJW19" s="15"/>
      <c r="RJX19" s="15"/>
      <c r="RJY19" s="15"/>
      <c r="RJZ19" s="15"/>
      <c r="RKA19" s="15"/>
      <c r="RKB19" s="15"/>
      <c r="RKC19" s="15"/>
      <c r="RKD19" s="15"/>
      <c r="RKE19" s="15"/>
      <c r="RKF19" s="15"/>
      <c r="RKG19" s="15"/>
      <c r="RKH19" s="15"/>
      <c r="RKI19" s="15"/>
      <c r="RKJ19" s="15"/>
      <c r="RKK19" s="15"/>
      <c r="RKL19" s="15"/>
      <c r="RKM19" s="15"/>
      <c r="RKN19" s="15"/>
      <c r="RKO19" s="15"/>
      <c r="RKP19" s="15"/>
      <c r="RKQ19" s="15"/>
      <c r="RKR19" s="15"/>
      <c r="RKS19" s="15"/>
      <c r="RKT19" s="15"/>
      <c r="RKU19" s="15"/>
      <c r="RKV19" s="15"/>
      <c r="RKW19" s="15"/>
      <c r="RKX19" s="15"/>
      <c r="RKY19" s="15"/>
      <c r="RKZ19" s="15"/>
      <c r="RLA19" s="15"/>
      <c r="RLB19" s="15"/>
      <c r="RLC19" s="15"/>
      <c r="RLD19" s="15"/>
      <c r="RLE19" s="15"/>
      <c r="RLF19" s="15"/>
      <c r="RLG19" s="15"/>
      <c r="RLH19" s="15"/>
      <c r="RLI19" s="15"/>
      <c r="RLJ19" s="15"/>
      <c r="RLK19" s="15"/>
      <c r="RLL19" s="15"/>
      <c r="RLM19" s="15"/>
      <c r="RLN19" s="15"/>
      <c r="RLO19" s="15"/>
      <c r="RLP19" s="15"/>
      <c r="RLQ19" s="15"/>
      <c r="RLR19" s="15"/>
      <c r="RLS19" s="15"/>
      <c r="RLT19" s="15"/>
      <c r="RLU19" s="15"/>
      <c r="RLV19" s="15"/>
      <c r="RLW19" s="15"/>
      <c r="RLX19" s="15"/>
      <c r="RLY19" s="15"/>
      <c r="RLZ19" s="15"/>
      <c r="RMA19" s="15"/>
      <c r="RMB19" s="15"/>
      <c r="RMC19" s="15"/>
      <c r="RMD19" s="15"/>
      <c r="RME19" s="15"/>
      <c r="RMF19" s="15"/>
      <c r="RMG19" s="15"/>
      <c r="RMH19" s="15"/>
      <c r="RMI19" s="15"/>
      <c r="RMJ19" s="15"/>
      <c r="RMK19" s="15"/>
      <c r="RML19" s="15"/>
      <c r="RMM19" s="15"/>
      <c r="RMN19" s="15"/>
      <c r="RMO19" s="15"/>
      <c r="RMP19" s="15"/>
      <c r="RMQ19" s="15"/>
      <c r="RMR19" s="15"/>
      <c r="RMS19" s="15"/>
      <c r="RMT19" s="15"/>
      <c r="RMU19" s="15"/>
      <c r="RMV19" s="15"/>
      <c r="RMW19" s="15"/>
      <c r="RMX19" s="15"/>
      <c r="RMY19" s="15"/>
      <c r="RMZ19" s="15"/>
      <c r="RNA19" s="15"/>
      <c r="RNB19" s="15"/>
      <c r="RNC19" s="15"/>
      <c r="RND19" s="15"/>
      <c r="RNE19" s="15"/>
      <c r="RNF19" s="15"/>
      <c r="RNG19" s="15"/>
      <c r="RNH19" s="15"/>
      <c r="RNI19" s="15"/>
      <c r="RNJ19" s="15"/>
      <c r="RNK19" s="15"/>
      <c r="RNL19" s="15"/>
      <c r="RNM19" s="15"/>
      <c r="RNN19" s="15"/>
      <c r="RNO19" s="15"/>
      <c r="RNP19" s="15"/>
      <c r="RNQ19" s="15"/>
      <c r="RNR19" s="15"/>
      <c r="RNS19" s="15"/>
      <c r="RNT19" s="15"/>
      <c r="RNU19" s="15"/>
      <c r="RNV19" s="15"/>
      <c r="RNW19" s="15"/>
      <c r="RNX19" s="15"/>
      <c r="RNY19" s="15"/>
      <c r="RNZ19" s="15"/>
      <c r="ROA19" s="15"/>
      <c r="ROB19" s="15"/>
      <c r="ROC19" s="15"/>
      <c r="ROD19" s="15"/>
      <c r="ROE19" s="15"/>
      <c r="ROF19" s="15"/>
      <c r="ROG19" s="15"/>
      <c r="ROH19" s="15"/>
      <c r="ROI19" s="15"/>
      <c r="ROJ19" s="15"/>
      <c r="ROK19" s="15"/>
      <c r="ROL19" s="15"/>
      <c r="ROM19" s="15"/>
      <c r="RON19" s="15"/>
      <c r="ROO19" s="15"/>
      <c r="ROP19" s="15"/>
      <c r="ROQ19" s="15"/>
      <c r="ROR19" s="15"/>
      <c r="ROS19" s="15"/>
      <c r="ROT19" s="15"/>
      <c r="ROU19" s="15"/>
      <c r="ROV19" s="15"/>
      <c r="ROW19" s="15"/>
      <c r="ROX19" s="15"/>
      <c r="ROY19" s="15"/>
      <c r="ROZ19" s="15"/>
      <c r="RPA19" s="15"/>
      <c r="RPB19" s="15"/>
      <c r="RPC19" s="15"/>
      <c r="RPD19" s="15"/>
      <c r="RPE19" s="15"/>
      <c r="RPF19" s="15"/>
      <c r="RPG19" s="15"/>
      <c r="RPH19" s="15"/>
      <c r="RPI19" s="15"/>
      <c r="RPJ19" s="15"/>
      <c r="RPK19" s="15"/>
      <c r="RPL19" s="15"/>
      <c r="RPM19" s="15"/>
      <c r="RPN19" s="15"/>
      <c r="RPO19" s="15"/>
      <c r="RPP19" s="15"/>
      <c r="RPQ19" s="15"/>
      <c r="RPR19" s="15"/>
      <c r="RPS19" s="15"/>
      <c r="RPT19" s="15"/>
      <c r="RPU19" s="15"/>
      <c r="RPV19" s="15"/>
      <c r="RPW19" s="15"/>
      <c r="RPX19" s="15"/>
      <c r="RPY19" s="15"/>
      <c r="RPZ19" s="15"/>
      <c r="RQA19" s="15"/>
      <c r="RQB19" s="15"/>
      <c r="RQC19" s="15"/>
      <c r="RQD19" s="15"/>
      <c r="RQE19" s="15"/>
      <c r="RQF19" s="15"/>
      <c r="RQG19" s="15"/>
      <c r="RQH19" s="15"/>
      <c r="RQI19" s="15"/>
      <c r="RQJ19" s="15"/>
      <c r="RQK19" s="15"/>
      <c r="RQL19" s="15"/>
      <c r="RQM19" s="15"/>
      <c r="RQN19" s="15"/>
      <c r="RQO19" s="15"/>
      <c r="RQP19" s="15"/>
      <c r="RQQ19" s="15"/>
      <c r="RQR19" s="15"/>
      <c r="RQS19" s="15"/>
      <c r="RQT19" s="15"/>
      <c r="RQU19" s="15"/>
      <c r="RQV19" s="15"/>
      <c r="RQW19" s="15"/>
      <c r="RQX19" s="15"/>
      <c r="RQY19" s="15"/>
      <c r="RQZ19" s="15"/>
      <c r="RRA19" s="15"/>
      <c r="RRB19" s="15"/>
      <c r="RRC19" s="15"/>
      <c r="RRD19" s="15"/>
      <c r="RRE19" s="15"/>
      <c r="RRF19" s="15"/>
      <c r="RRG19" s="15"/>
      <c r="RRH19" s="15"/>
      <c r="RRI19" s="15"/>
      <c r="RRJ19" s="15"/>
      <c r="RRK19" s="15"/>
      <c r="RRL19" s="15"/>
      <c r="RRM19" s="15"/>
      <c r="RRN19" s="15"/>
      <c r="RRO19" s="15"/>
      <c r="RRP19" s="15"/>
      <c r="RRQ19" s="15"/>
      <c r="RRR19" s="15"/>
      <c r="RRS19" s="15"/>
      <c r="RRT19" s="15"/>
      <c r="RRU19" s="15"/>
      <c r="RRV19" s="15"/>
      <c r="RRW19" s="15"/>
      <c r="RRX19" s="15"/>
      <c r="RRY19" s="15"/>
      <c r="RRZ19" s="15"/>
      <c r="RSA19" s="15"/>
      <c r="RSB19" s="15"/>
      <c r="RSC19" s="15"/>
      <c r="RSD19" s="15"/>
      <c r="RSE19" s="15"/>
      <c r="RSF19" s="15"/>
      <c r="RSG19" s="15"/>
      <c r="RSH19" s="15"/>
      <c r="RSI19" s="15"/>
      <c r="RSJ19" s="15"/>
      <c r="RSK19" s="15"/>
      <c r="RSL19" s="15"/>
      <c r="RSM19" s="15"/>
      <c r="RSN19" s="15"/>
      <c r="RSO19" s="15"/>
      <c r="RSP19" s="15"/>
      <c r="RSQ19" s="15"/>
      <c r="RSR19" s="15"/>
      <c r="RSS19" s="15"/>
      <c r="RST19" s="15"/>
      <c r="RSU19" s="15"/>
      <c r="RSV19" s="15"/>
      <c r="RSW19" s="15"/>
      <c r="RSX19" s="15"/>
      <c r="RSY19" s="15"/>
      <c r="RSZ19" s="15"/>
      <c r="RTA19" s="15"/>
      <c r="RTB19" s="15"/>
      <c r="RTC19" s="15"/>
      <c r="RTD19" s="15"/>
      <c r="RTE19" s="15"/>
      <c r="RTF19" s="15"/>
      <c r="RTG19" s="15"/>
      <c r="RTH19" s="15"/>
      <c r="RTI19" s="15"/>
      <c r="RTJ19" s="15"/>
      <c r="RTK19" s="15"/>
      <c r="RTL19" s="15"/>
      <c r="RTM19" s="15"/>
      <c r="RTN19" s="15"/>
      <c r="RTO19" s="15"/>
      <c r="RTP19" s="15"/>
      <c r="RTQ19" s="15"/>
      <c r="RTR19" s="15"/>
      <c r="RTS19" s="15"/>
      <c r="RTT19" s="15"/>
      <c r="RTU19" s="15"/>
      <c r="RTV19" s="15"/>
      <c r="RTW19" s="15"/>
      <c r="RTX19" s="15"/>
      <c r="RTY19" s="15"/>
      <c r="RTZ19" s="15"/>
      <c r="RUA19" s="15"/>
      <c r="RUB19" s="15"/>
      <c r="RUC19" s="15"/>
      <c r="RUD19" s="15"/>
      <c r="RUE19" s="15"/>
      <c r="RUF19" s="15"/>
      <c r="RUG19" s="15"/>
      <c r="RUH19" s="15"/>
      <c r="RUI19" s="15"/>
      <c r="RUJ19" s="15"/>
      <c r="RUK19" s="15"/>
      <c r="RUL19" s="15"/>
      <c r="RUM19" s="15"/>
      <c r="RUN19" s="15"/>
      <c r="RUO19" s="15"/>
      <c r="RUP19" s="15"/>
      <c r="RUQ19" s="15"/>
      <c r="RUR19" s="15"/>
      <c r="RUS19" s="15"/>
      <c r="RUT19" s="15"/>
      <c r="RUU19" s="15"/>
      <c r="RUV19" s="15"/>
      <c r="RUW19" s="15"/>
      <c r="RUX19" s="15"/>
      <c r="RUY19" s="15"/>
      <c r="RUZ19" s="15"/>
      <c r="RVA19" s="15"/>
      <c r="RVB19" s="15"/>
      <c r="RVC19" s="15"/>
      <c r="RVD19" s="15"/>
      <c r="RVE19" s="15"/>
      <c r="RVF19" s="15"/>
      <c r="RVG19" s="15"/>
      <c r="RVH19" s="15"/>
      <c r="RVI19" s="15"/>
      <c r="RVJ19" s="15"/>
      <c r="RVK19" s="15"/>
      <c r="RVL19" s="15"/>
      <c r="RVM19" s="15"/>
      <c r="RVN19" s="15"/>
      <c r="RVO19" s="15"/>
      <c r="RVP19" s="15"/>
      <c r="RVQ19" s="15"/>
      <c r="RVR19" s="15"/>
      <c r="RVS19" s="15"/>
      <c r="RVT19" s="15"/>
      <c r="RVU19" s="15"/>
      <c r="RVV19" s="15"/>
      <c r="RVW19" s="15"/>
      <c r="RVX19" s="15"/>
      <c r="RVY19" s="15"/>
      <c r="RVZ19" s="15"/>
      <c r="RWA19" s="15"/>
      <c r="RWB19" s="15"/>
      <c r="RWC19" s="15"/>
      <c r="RWD19" s="15"/>
      <c r="RWE19" s="15"/>
      <c r="RWF19" s="15"/>
      <c r="RWG19" s="15"/>
      <c r="RWH19" s="15"/>
      <c r="RWI19" s="15"/>
      <c r="RWJ19" s="15"/>
      <c r="RWK19" s="15"/>
      <c r="RWL19" s="15"/>
      <c r="RWM19" s="15"/>
      <c r="RWN19" s="15"/>
      <c r="RWO19" s="15"/>
      <c r="RWP19" s="15"/>
      <c r="RWQ19" s="15"/>
      <c r="RWR19" s="15"/>
      <c r="RWS19" s="15"/>
      <c r="RWT19" s="15"/>
      <c r="RWU19" s="15"/>
      <c r="RWV19" s="15"/>
      <c r="RWW19" s="15"/>
      <c r="RWX19" s="15"/>
      <c r="RWY19" s="15"/>
      <c r="RWZ19" s="15"/>
      <c r="RXA19" s="15"/>
      <c r="RXB19" s="15"/>
      <c r="RXC19" s="15"/>
      <c r="RXD19" s="15"/>
      <c r="RXE19" s="15"/>
      <c r="RXF19" s="15"/>
      <c r="RXG19" s="15"/>
      <c r="RXH19" s="15"/>
      <c r="RXI19" s="15"/>
      <c r="RXJ19" s="15"/>
      <c r="RXK19" s="15"/>
      <c r="RXL19" s="15"/>
      <c r="RXM19" s="15"/>
      <c r="RXN19" s="15"/>
      <c r="RXO19" s="15"/>
      <c r="RXP19" s="15"/>
      <c r="RXQ19" s="15"/>
      <c r="RXR19" s="15"/>
      <c r="RXS19" s="15"/>
      <c r="RXT19" s="15"/>
      <c r="RXU19" s="15"/>
      <c r="RXV19" s="15"/>
      <c r="RXW19" s="15"/>
      <c r="RXX19" s="15"/>
      <c r="RXY19" s="15"/>
      <c r="RXZ19" s="15"/>
      <c r="RYA19" s="15"/>
      <c r="RYB19" s="15"/>
      <c r="RYC19" s="15"/>
      <c r="RYD19" s="15"/>
      <c r="RYE19" s="15"/>
      <c r="RYF19" s="15"/>
      <c r="RYG19" s="15"/>
      <c r="RYH19" s="15"/>
      <c r="RYI19" s="15"/>
      <c r="RYJ19" s="15"/>
      <c r="RYK19" s="15"/>
      <c r="RYL19" s="15"/>
      <c r="RYM19" s="15"/>
      <c r="RYN19" s="15"/>
      <c r="RYO19" s="15"/>
      <c r="RYP19" s="15"/>
      <c r="RYQ19" s="15"/>
      <c r="RYR19" s="15"/>
      <c r="RYS19" s="15"/>
      <c r="RYT19" s="15"/>
      <c r="RYU19" s="15"/>
      <c r="RYV19" s="15"/>
      <c r="RYW19" s="15"/>
      <c r="RYX19" s="15"/>
      <c r="RYY19" s="15"/>
      <c r="RYZ19" s="15"/>
      <c r="RZA19" s="15"/>
      <c r="RZB19" s="15"/>
      <c r="RZC19" s="15"/>
      <c r="RZD19" s="15"/>
      <c r="RZE19" s="15"/>
      <c r="RZF19" s="15"/>
      <c r="RZG19" s="15"/>
      <c r="RZH19" s="15"/>
      <c r="RZI19" s="15"/>
      <c r="RZJ19" s="15"/>
      <c r="RZK19" s="15"/>
      <c r="RZL19" s="15"/>
      <c r="RZM19" s="15"/>
      <c r="RZN19" s="15"/>
      <c r="RZO19" s="15"/>
      <c r="RZP19" s="15"/>
      <c r="RZQ19" s="15"/>
      <c r="RZR19" s="15"/>
      <c r="RZS19" s="15"/>
      <c r="RZT19" s="15"/>
      <c r="RZU19" s="15"/>
      <c r="RZV19" s="15"/>
      <c r="RZW19" s="15"/>
      <c r="RZX19" s="15"/>
      <c r="RZY19" s="15"/>
      <c r="RZZ19" s="15"/>
      <c r="SAA19" s="15"/>
      <c r="SAB19" s="15"/>
      <c r="SAC19" s="15"/>
      <c r="SAD19" s="15"/>
      <c r="SAE19" s="15"/>
      <c r="SAF19" s="15"/>
      <c r="SAG19" s="15"/>
      <c r="SAH19" s="15"/>
      <c r="SAI19" s="15"/>
      <c r="SAJ19" s="15"/>
      <c r="SAK19" s="15"/>
      <c r="SAL19" s="15"/>
      <c r="SAM19" s="15"/>
      <c r="SAN19" s="15"/>
      <c r="SAO19" s="15"/>
      <c r="SAP19" s="15"/>
      <c r="SAQ19" s="15"/>
      <c r="SAR19" s="15"/>
      <c r="SAS19" s="15"/>
      <c r="SAT19" s="15"/>
      <c r="SAU19" s="15"/>
      <c r="SAV19" s="15"/>
      <c r="SAW19" s="15"/>
      <c r="SAX19" s="15"/>
      <c r="SAY19" s="15"/>
      <c r="SAZ19" s="15"/>
      <c r="SBA19" s="15"/>
      <c r="SBB19" s="15"/>
      <c r="SBC19" s="15"/>
      <c r="SBD19" s="15"/>
      <c r="SBE19" s="15"/>
      <c r="SBF19" s="15"/>
      <c r="SBG19" s="15"/>
      <c r="SBH19" s="15"/>
      <c r="SBI19" s="15"/>
      <c r="SBJ19" s="15"/>
      <c r="SBK19" s="15"/>
      <c r="SBL19" s="15"/>
      <c r="SBM19" s="15"/>
      <c r="SBN19" s="15"/>
      <c r="SBO19" s="15"/>
      <c r="SBP19" s="15"/>
      <c r="SBQ19" s="15"/>
      <c r="SBR19" s="15"/>
      <c r="SBS19" s="15"/>
      <c r="SBT19" s="15"/>
      <c r="SBU19" s="15"/>
      <c r="SBV19" s="15"/>
      <c r="SBW19" s="15"/>
      <c r="SBX19" s="15"/>
      <c r="SBY19" s="15"/>
      <c r="SBZ19" s="15"/>
      <c r="SCA19" s="15"/>
      <c r="SCB19" s="15"/>
      <c r="SCC19" s="15"/>
      <c r="SCD19" s="15"/>
      <c r="SCE19" s="15"/>
      <c r="SCF19" s="15"/>
      <c r="SCG19" s="15"/>
      <c r="SCH19" s="15"/>
      <c r="SCI19" s="15"/>
      <c r="SCJ19" s="15"/>
      <c r="SCK19" s="15"/>
      <c r="SCL19" s="15"/>
      <c r="SCM19" s="15"/>
      <c r="SCN19" s="15"/>
      <c r="SCO19" s="15"/>
      <c r="SCP19" s="15"/>
      <c r="SCQ19" s="15"/>
      <c r="SCR19" s="15"/>
      <c r="SCS19" s="15"/>
      <c r="SCT19" s="15"/>
      <c r="SCU19" s="15"/>
      <c r="SCV19" s="15"/>
      <c r="SCW19" s="15"/>
      <c r="SCX19" s="15"/>
      <c r="SCY19" s="15"/>
      <c r="SCZ19" s="15"/>
      <c r="SDA19" s="15"/>
      <c r="SDB19" s="15"/>
      <c r="SDC19" s="15"/>
      <c r="SDD19" s="15"/>
      <c r="SDE19" s="15"/>
      <c r="SDF19" s="15"/>
      <c r="SDG19" s="15"/>
      <c r="SDH19" s="15"/>
      <c r="SDI19" s="15"/>
      <c r="SDJ19" s="15"/>
      <c r="SDK19" s="15"/>
      <c r="SDL19" s="15"/>
      <c r="SDM19" s="15"/>
      <c r="SDN19" s="15"/>
      <c r="SDO19" s="15"/>
      <c r="SDP19" s="15"/>
      <c r="SDQ19" s="15"/>
      <c r="SDR19" s="15"/>
      <c r="SDS19" s="15"/>
      <c r="SDT19" s="15"/>
      <c r="SDU19" s="15"/>
      <c r="SDV19" s="15"/>
      <c r="SDW19" s="15"/>
      <c r="SDX19" s="15"/>
      <c r="SDY19" s="15"/>
      <c r="SDZ19" s="15"/>
      <c r="SEA19" s="15"/>
      <c r="SEB19" s="15"/>
      <c r="SEC19" s="15"/>
      <c r="SED19" s="15"/>
      <c r="SEE19" s="15"/>
      <c r="SEF19" s="15"/>
      <c r="SEG19" s="15"/>
      <c r="SEH19" s="15"/>
      <c r="SEI19" s="15"/>
      <c r="SEJ19" s="15"/>
      <c r="SEK19" s="15"/>
      <c r="SEL19" s="15"/>
      <c r="SEM19" s="15"/>
      <c r="SEN19" s="15"/>
      <c r="SEO19" s="15"/>
      <c r="SEP19" s="15"/>
      <c r="SEQ19" s="15"/>
      <c r="SER19" s="15"/>
      <c r="SES19" s="15"/>
      <c r="SET19" s="15"/>
      <c r="SEU19" s="15"/>
      <c r="SEV19" s="15"/>
      <c r="SEW19" s="15"/>
      <c r="SEX19" s="15"/>
      <c r="SEY19" s="15"/>
      <c r="SEZ19" s="15"/>
      <c r="SFA19" s="15"/>
      <c r="SFB19" s="15"/>
      <c r="SFC19" s="15"/>
      <c r="SFD19" s="15"/>
      <c r="SFE19" s="15"/>
      <c r="SFF19" s="15"/>
      <c r="SFG19" s="15"/>
      <c r="SFH19" s="15"/>
      <c r="SFI19" s="15"/>
      <c r="SFJ19" s="15"/>
      <c r="SFK19" s="15"/>
      <c r="SFL19" s="15"/>
      <c r="SFM19" s="15"/>
      <c r="SFN19" s="15"/>
      <c r="SFO19" s="15"/>
      <c r="SFP19" s="15"/>
      <c r="SFQ19" s="15"/>
      <c r="SFR19" s="15"/>
      <c r="SFS19" s="15"/>
      <c r="SFT19" s="15"/>
      <c r="SFU19" s="15"/>
      <c r="SFV19" s="15"/>
      <c r="SFW19" s="15"/>
      <c r="SFX19" s="15"/>
      <c r="SFY19" s="15"/>
      <c r="SFZ19" s="15"/>
      <c r="SGA19" s="15"/>
      <c r="SGB19" s="15"/>
      <c r="SGC19" s="15"/>
      <c r="SGD19" s="15"/>
      <c r="SGE19" s="15"/>
      <c r="SGF19" s="15"/>
      <c r="SGG19" s="15"/>
      <c r="SGH19" s="15"/>
      <c r="SGI19" s="15"/>
      <c r="SGJ19" s="15"/>
      <c r="SGK19" s="15"/>
      <c r="SGL19" s="15"/>
      <c r="SGM19" s="15"/>
      <c r="SGN19" s="15"/>
      <c r="SGO19" s="15"/>
      <c r="SGP19" s="15"/>
      <c r="SGQ19" s="15"/>
      <c r="SGR19" s="15"/>
      <c r="SGS19" s="15"/>
      <c r="SGT19" s="15"/>
      <c r="SGU19" s="15"/>
      <c r="SGV19" s="15"/>
      <c r="SGW19" s="15"/>
      <c r="SGX19" s="15"/>
      <c r="SGY19" s="15"/>
      <c r="SGZ19" s="15"/>
      <c r="SHA19" s="15"/>
      <c r="SHB19" s="15"/>
      <c r="SHC19" s="15"/>
      <c r="SHD19" s="15"/>
      <c r="SHE19" s="15"/>
      <c r="SHF19" s="15"/>
      <c r="SHG19" s="15"/>
      <c r="SHH19" s="15"/>
      <c r="SHI19" s="15"/>
      <c r="SHJ19" s="15"/>
      <c r="SHK19" s="15"/>
      <c r="SHL19" s="15"/>
      <c r="SHM19" s="15"/>
      <c r="SHN19" s="15"/>
      <c r="SHO19" s="15"/>
      <c r="SHP19" s="15"/>
      <c r="SHQ19" s="15"/>
      <c r="SHR19" s="15"/>
      <c r="SHS19" s="15"/>
      <c r="SHT19" s="15"/>
      <c r="SHU19" s="15"/>
      <c r="SHV19" s="15"/>
      <c r="SHW19" s="15"/>
      <c r="SHX19" s="15"/>
      <c r="SHY19" s="15"/>
      <c r="SHZ19" s="15"/>
      <c r="SIA19" s="15"/>
      <c r="SIB19" s="15"/>
      <c r="SIC19" s="15"/>
      <c r="SID19" s="15"/>
      <c r="SIE19" s="15"/>
      <c r="SIF19" s="15"/>
      <c r="SIG19" s="15"/>
      <c r="SIH19" s="15"/>
      <c r="SII19" s="15"/>
      <c r="SIJ19" s="15"/>
      <c r="SIK19" s="15"/>
      <c r="SIL19" s="15"/>
      <c r="SIM19" s="15"/>
      <c r="SIN19" s="15"/>
      <c r="SIO19" s="15"/>
      <c r="SIP19" s="15"/>
      <c r="SIQ19" s="15"/>
      <c r="SIR19" s="15"/>
      <c r="SIS19" s="15"/>
      <c r="SIT19" s="15"/>
      <c r="SIU19" s="15"/>
      <c r="SIV19" s="15"/>
      <c r="SIW19" s="15"/>
      <c r="SIX19" s="15"/>
      <c r="SIY19" s="15"/>
      <c r="SIZ19" s="15"/>
      <c r="SJA19" s="15"/>
      <c r="SJB19" s="15"/>
      <c r="SJC19" s="15"/>
      <c r="SJD19" s="15"/>
      <c r="SJE19" s="15"/>
      <c r="SJF19" s="15"/>
      <c r="SJG19" s="15"/>
      <c r="SJH19" s="15"/>
      <c r="SJI19" s="15"/>
      <c r="SJJ19" s="15"/>
      <c r="SJK19" s="15"/>
      <c r="SJL19" s="15"/>
      <c r="SJM19" s="15"/>
      <c r="SJN19" s="15"/>
      <c r="SJO19" s="15"/>
      <c r="SJP19" s="15"/>
      <c r="SJQ19" s="15"/>
      <c r="SJR19" s="15"/>
      <c r="SJS19" s="15"/>
      <c r="SJT19" s="15"/>
      <c r="SJU19" s="15"/>
      <c r="SJV19" s="15"/>
      <c r="SJW19" s="15"/>
      <c r="SJX19" s="15"/>
      <c r="SJY19" s="15"/>
      <c r="SJZ19" s="15"/>
      <c r="SKA19" s="15"/>
      <c r="SKB19" s="15"/>
      <c r="SKC19" s="15"/>
      <c r="SKD19" s="15"/>
      <c r="SKE19" s="15"/>
      <c r="SKF19" s="15"/>
      <c r="SKG19" s="15"/>
      <c r="SKH19" s="15"/>
      <c r="SKI19" s="15"/>
      <c r="SKJ19" s="15"/>
      <c r="SKK19" s="15"/>
      <c r="SKL19" s="15"/>
      <c r="SKM19" s="15"/>
      <c r="SKN19" s="15"/>
      <c r="SKO19" s="15"/>
      <c r="SKP19" s="15"/>
      <c r="SKQ19" s="15"/>
      <c r="SKR19" s="15"/>
      <c r="SKS19" s="15"/>
      <c r="SKT19" s="15"/>
      <c r="SKU19" s="15"/>
      <c r="SKV19" s="15"/>
      <c r="SKW19" s="15"/>
      <c r="SKX19" s="15"/>
      <c r="SKY19" s="15"/>
      <c r="SKZ19" s="15"/>
      <c r="SLA19" s="15"/>
      <c r="SLB19" s="15"/>
      <c r="SLC19" s="15"/>
      <c r="SLD19" s="15"/>
      <c r="SLE19" s="15"/>
      <c r="SLF19" s="15"/>
      <c r="SLG19" s="15"/>
      <c r="SLH19" s="15"/>
      <c r="SLI19" s="15"/>
      <c r="SLJ19" s="15"/>
      <c r="SLK19" s="15"/>
      <c r="SLL19" s="15"/>
      <c r="SLM19" s="15"/>
      <c r="SLN19" s="15"/>
      <c r="SLO19" s="15"/>
      <c r="SLP19" s="15"/>
      <c r="SLQ19" s="15"/>
      <c r="SLR19" s="15"/>
      <c r="SLS19" s="15"/>
      <c r="SLT19" s="15"/>
      <c r="SLU19" s="15"/>
      <c r="SLV19" s="15"/>
      <c r="SLW19" s="15"/>
      <c r="SLX19" s="15"/>
      <c r="SLY19" s="15"/>
      <c r="SLZ19" s="15"/>
      <c r="SMA19" s="15"/>
      <c r="SMB19" s="15"/>
      <c r="SMC19" s="15"/>
      <c r="SMD19" s="15"/>
      <c r="SME19" s="15"/>
      <c r="SMF19" s="15"/>
      <c r="SMG19" s="15"/>
      <c r="SMH19" s="15"/>
      <c r="SMI19" s="15"/>
      <c r="SMJ19" s="15"/>
      <c r="SMK19" s="15"/>
      <c r="SML19" s="15"/>
      <c r="SMM19" s="15"/>
      <c r="SMN19" s="15"/>
      <c r="SMO19" s="15"/>
      <c r="SMP19" s="15"/>
      <c r="SMQ19" s="15"/>
      <c r="SMR19" s="15"/>
      <c r="SMS19" s="15"/>
      <c r="SMT19" s="15"/>
      <c r="SMU19" s="15"/>
      <c r="SMV19" s="15"/>
      <c r="SMW19" s="15"/>
      <c r="SMX19" s="15"/>
      <c r="SMY19" s="15"/>
      <c r="SMZ19" s="15"/>
      <c r="SNA19" s="15"/>
      <c r="SNB19" s="15"/>
      <c r="SNC19" s="15"/>
      <c r="SND19" s="15"/>
      <c r="SNE19" s="15"/>
      <c r="SNF19" s="15"/>
      <c r="SNG19" s="15"/>
      <c r="SNH19" s="15"/>
      <c r="SNI19" s="15"/>
      <c r="SNJ19" s="15"/>
      <c r="SNK19" s="15"/>
      <c r="SNL19" s="15"/>
      <c r="SNM19" s="15"/>
      <c r="SNN19" s="15"/>
      <c r="SNO19" s="15"/>
      <c r="SNP19" s="15"/>
      <c r="SNQ19" s="15"/>
      <c r="SNR19" s="15"/>
      <c r="SNS19" s="15"/>
      <c r="SNT19" s="15"/>
      <c r="SNU19" s="15"/>
      <c r="SNV19" s="15"/>
      <c r="SNW19" s="15"/>
      <c r="SNX19" s="15"/>
      <c r="SNY19" s="15"/>
      <c r="SNZ19" s="15"/>
      <c r="SOA19" s="15"/>
      <c r="SOB19" s="15"/>
      <c r="SOC19" s="15"/>
      <c r="SOD19" s="15"/>
      <c r="SOE19" s="15"/>
      <c r="SOF19" s="15"/>
      <c r="SOG19" s="15"/>
      <c r="SOH19" s="15"/>
      <c r="SOI19" s="15"/>
      <c r="SOJ19" s="15"/>
      <c r="SOK19" s="15"/>
      <c r="SOL19" s="15"/>
      <c r="SOM19" s="15"/>
      <c r="SON19" s="15"/>
      <c r="SOO19" s="15"/>
      <c r="SOP19" s="15"/>
      <c r="SOQ19" s="15"/>
      <c r="SOR19" s="15"/>
      <c r="SOS19" s="15"/>
      <c r="SOT19" s="15"/>
      <c r="SOU19" s="15"/>
      <c r="SOV19" s="15"/>
      <c r="SOW19" s="15"/>
      <c r="SOX19" s="15"/>
      <c r="SOY19" s="15"/>
      <c r="SOZ19" s="15"/>
      <c r="SPA19" s="15"/>
      <c r="SPB19" s="15"/>
      <c r="SPC19" s="15"/>
      <c r="SPD19" s="15"/>
      <c r="SPE19" s="15"/>
      <c r="SPF19" s="15"/>
      <c r="SPG19" s="15"/>
      <c r="SPH19" s="15"/>
      <c r="SPI19" s="15"/>
      <c r="SPJ19" s="15"/>
      <c r="SPK19" s="15"/>
      <c r="SPL19" s="15"/>
      <c r="SPM19" s="15"/>
      <c r="SPN19" s="15"/>
      <c r="SPO19" s="15"/>
      <c r="SPP19" s="15"/>
      <c r="SPQ19" s="15"/>
      <c r="SPR19" s="15"/>
      <c r="SPS19" s="15"/>
      <c r="SPT19" s="15"/>
      <c r="SPU19" s="15"/>
      <c r="SPV19" s="15"/>
      <c r="SPW19" s="15"/>
      <c r="SPX19" s="15"/>
      <c r="SPY19" s="15"/>
      <c r="SPZ19" s="15"/>
      <c r="SQA19" s="15"/>
      <c r="SQB19" s="15"/>
      <c r="SQC19" s="15"/>
      <c r="SQD19" s="15"/>
      <c r="SQE19" s="15"/>
      <c r="SQF19" s="15"/>
      <c r="SQG19" s="15"/>
      <c r="SQH19" s="15"/>
      <c r="SQI19" s="15"/>
      <c r="SQJ19" s="15"/>
      <c r="SQK19" s="15"/>
      <c r="SQL19" s="15"/>
      <c r="SQM19" s="15"/>
      <c r="SQN19" s="15"/>
      <c r="SQO19" s="15"/>
      <c r="SQP19" s="15"/>
      <c r="SQQ19" s="15"/>
      <c r="SQR19" s="15"/>
      <c r="SQS19" s="15"/>
      <c r="SQT19" s="15"/>
      <c r="SQU19" s="15"/>
      <c r="SQV19" s="15"/>
      <c r="SQW19" s="15"/>
      <c r="SQX19" s="15"/>
      <c r="SQY19" s="15"/>
      <c r="SQZ19" s="15"/>
      <c r="SRA19" s="15"/>
      <c r="SRB19" s="15"/>
      <c r="SRC19" s="15"/>
      <c r="SRD19" s="15"/>
      <c r="SRE19" s="15"/>
      <c r="SRF19" s="15"/>
      <c r="SRG19" s="15"/>
      <c r="SRH19" s="15"/>
      <c r="SRI19" s="15"/>
      <c r="SRJ19" s="15"/>
      <c r="SRK19" s="15"/>
      <c r="SRL19" s="15"/>
      <c r="SRM19" s="15"/>
      <c r="SRN19" s="15"/>
      <c r="SRO19" s="15"/>
      <c r="SRP19" s="15"/>
      <c r="SRQ19" s="15"/>
      <c r="SRR19" s="15"/>
      <c r="SRS19" s="15"/>
      <c r="SRT19" s="15"/>
      <c r="SRU19" s="15"/>
      <c r="SRV19" s="15"/>
      <c r="SRW19" s="15"/>
      <c r="SRX19" s="15"/>
      <c r="SRY19" s="15"/>
      <c r="SRZ19" s="15"/>
      <c r="SSA19" s="15"/>
      <c r="SSB19" s="15"/>
      <c r="SSC19" s="15"/>
      <c r="SSD19" s="15"/>
      <c r="SSE19" s="15"/>
      <c r="SSF19" s="15"/>
      <c r="SSG19" s="15"/>
      <c r="SSH19" s="15"/>
      <c r="SSI19" s="15"/>
      <c r="SSJ19" s="15"/>
      <c r="SSK19" s="15"/>
      <c r="SSL19" s="15"/>
      <c r="SSM19" s="15"/>
      <c r="SSN19" s="15"/>
      <c r="SSO19" s="15"/>
      <c r="SSP19" s="15"/>
      <c r="SSQ19" s="15"/>
      <c r="SSR19" s="15"/>
      <c r="SSS19" s="15"/>
      <c r="SST19" s="15"/>
      <c r="SSU19" s="15"/>
      <c r="SSV19" s="15"/>
      <c r="SSW19" s="15"/>
      <c r="SSX19" s="15"/>
      <c r="SSY19" s="15"/>
      <c r="SSZ19" s="15"/>
      <c r="STA19" s="15"/>
      <c r="STB19" s="15"/>
      <c r="STC19" s="15"/>
      <c r="STD19" s="15"/>
      <c r="STE19" s="15"/>
      <c r="STF19" s="15"/>
      <c r="STG19" s="15"/>
      <c r="STH19" s="15"/>
      <c r="STI19" s="15"/>
      <c r="STJ19" s="15"/>
      <c r="STK19" s="15"/>
      <c r="STL19" s="15"/>
      <c r="STM19" s="15"/>
      <c r="STN19" s="15"/>
      <c r="STO19" s="15"/>
      <c r="STP19" s="15"/>
      <c r="STQ19" s="15"/>
      <c r="STR19" s="15"/>
      <c r="STS19" s="15"/>
      <c r="STT19" s="15"/>
      <c r="STU19" s="15"/>
      <c r="STV19" s="15"/>
      <c r="STW19" s="15"/>
      <c r="STX19" s="15"/>
      <c r="STY19" s="15"/>
      <c r="STZ19" s="15"/>
      <c r="SUA19" s="15"/>
      <c r="SUB19" s="15"/>
      <c r="SUC19" s="15"/>
      <c r="SUD19" s="15"/>
      <c r="SUE19" s="15"/>
      <c r="SUF19" s="15"/>
      <c r="SUG19" s="15"/>
      <c r="SUH19" s="15"/>
      <c r="SUI19" s="15"/>
      <c r="SUJ19" s="15"/>
      <c r="SUK19" s="15"/>
      <c r="SUL19" s="15"/>
      <c r="SUM19" s="15"/>
      <c r="SUN19" s="15"/>
      <c r="SUO19" s="15"/>
      <c r="SUP19" s="15"/>
      <c r="SUQ19" s="15"/>
      <c r="SUR19" s="15"/>
      <c r="SUS19" s="15"/>
      <c r="SUT19" s="15"/>
      <c r="SUU19" s="15"/>
      <c r="SUV19" s="15"/>
      <c r="SUW19" s="15"/>
      <c r="SUX19" s="15"/>
      <c r="SUY19" s="15"/>
      <c r="SUZ19" s="15"/>
      <c r="SVA19" s="15"/>
      <c r="SVB19" s="15"/>
      <c r="SVC19" s="15"/>
      <c r="SVD19" s="15"/>
      <c r="SVE19" s="15"/>
      <c r="SVF19" s="15"/>
      <c r="SVG19" s="15"/>
      <c r="SVH19" s="15"/>
      <c r="SVI19" s="15"/>
      <c r="SVJ19" s="15"/>
      <c r="SVK19" s="15"/>
      <c r="SVL19" s="15"/>
      <c r="SVM19" s="15"/>
      <c r="SVN19" s="15"/>
      <c r="SVO19" s="15"/>
      <c r="SVP19" s="15"/>
      <c r="SVQ19" s="15"/>
      <c r="SVR19" s="15"/>
      <c r="SVS19" s="15"/>
      <c r="SVT19" s="15"/>
      <c r="SVU19" s="15"/>
      <c r="SVV19" s="15"/>
      <c r="SVW19" s="15"/>
      <c r="SVX19" s="15"/>
      <c r="SVY19" s="15"/>
      <c r="SVZ19" s="15"/>
      <c r="SWA19" s="15"/>
      <c r="SWB19" s="15"/>
      <c r="SWC19" s="15"/>
      <c r="SWD19" s="15"/>
      <c r="SWE19" s="15"/>
      <c r="SWF19" s="15"/>
      <c r="SWG19" s="15"/>
      <c r="SWH19" s="15"/>
      <c r="SWI19" s="15"/>
      <c r="SWJ19" s="15"/>
      <c r="SWK19" s="15"/>
      <c r="SWL19" s="15"/>
      <c r="SWM19" s="15"/>
      <c r="SWN19" s="15"/>
      <c r="SWO19" s="15"/>
      <c r="SWP19" s="15"/>
      <c r="SWQ19" s="15"/>
      <c r="SWR19" s="15"/>
      <c r="SWS19" s="15"/>
      <c r="SWT19" s="15"/>
      <c r="SWU19" s="15"/>
      <c r="SWV19" s="15"/>
      <c r="SWW19" s="15"/>
      <c r="SWX19" s="15"/>
      <c r="SWY19" s="15"/>
      <c r="SWZ19" s="15"/>
      <c r="SXA19" s="15"/>
      <c r="SXB19" s="15"/>
      <c r="SXC19" s="15"/>
      <c r="SXD19" s="15"/>
      <c r="SXE19" s="15"/>
      <c r="SXF19" s="15"/>
      <c r="SXG19" s="15"/>
      <c r="SXH19" s="15"/>
      <c r="SXI19" s="15"/>
      <c r="SXJ19" s="15"/>
      <c r="SXK19" s="15"/>
      <c r="SXL19" s="15"/>
      <c r="SXM19" s="15"/>
      <c r="SXN19" s="15"/>
      <c r="SXO19" s="15"/>
      <c r="SXP19" s="15"/>
      <c r="SXQ19" s="15"/>
      <c r="SXR19" s="15"/>
      <c r="SXS19" s="15"/>
      <c r="SXT19" s="15"/>
      <c r="SXU19" s="15"/>
      <c r="SXV19" s="15"/>
      <c r="SXW19" s="15"/>
      <c r="SXX19" s="15"/>
      <c r="SXY19" s="15"/>
      <c r="SXZ19" s="15"/>
      <c r="SYA19" s="15"/>
      <c r="SYB19" s="15"/>
      <c r="SYC19" s="15"/>
      <c r="SYD19" s="15"/>
      <c r="SYE19" s="15"/>
      <c r="SYF19" s="15"/>
      <c r="SYG19" s="15"/>
      <c r="SYH19" s="15"/>
      <c r="SYI19" s="15"/>
      <c r="SYJ19" s="15"/>
      <c r="SYK19" s="15"/>
      <c r="SYL19" s="15"/>
      <c r="SYM19" s="15"/>
      <c r="SYN19" s="15"/>
      <c r="SYO19" s="15"/>
      <c r="SYP19" s="15"/>
      <c r="SYQ19" s="15"/>
      <c r="SYR19" s="15"/>
      <c r="SYS19" s="15"/>
      <c r="SYT19" s="15"/>
      <c r="SYU19" s="15"/>
      <c r="SYV19" s="15"/>
      <c r="SYW19" s="15"/>
      <c r="SYX19" s="15"/>
      <c r="SYY19" s="15"/>
      <c r="SYZ19" s="15"/>
      <c r="SZA19" s="15"/>
      <c r="SZB19" s="15"/>
      <c r="SZC19" s="15"/>
      <c r="SZD19" s="15"/>
      <c r="SZE19" s="15"/>
      <c r="SZF19" s="15"/>
      <c r="SZG19" s="15"/>
      <c r="SZH19" s="15"/>
      <c r="SZI19" s="15"/>
      <c r="SZJ19" s="15"/>
      <c r="SZK19" s="15"/>
      <c r="SZL19" s="15"/>
      <c r="SZM19" s="15"/>
      <c r="SZN19" s="15"/>
      <c r="SZO19" s="15"/>
      <c r="SZP19" s="15"/>
      <c r="SZQ19" s="15"/>
      <c r="SZR19" s="15"/>
      <c r="SZS19" s="15"/>
      <c r="SZT19" s="15"/>
      <c r="SZU19" s="15"/>
      <c r="SZV19" s="15"/>
      <c r="SZW19" s="15"/>
      <c r="SZX19" s="15"/>
      <c r="SZY19" s="15"/>
      <c r="SZZ19" s="15"/>
      <c r="TAA19" s="15"/>
      <c r="TAB19" s="15"/>
      <c r="TAC19" s="15"/>
      <c r="TAD19" s="15"/>
      <c r="TAE19" s="15"/>
      <c r="TAF19" s="15"/>
      <c r="TAG19" s="15"/>
      <c r="TAH19" s="15"/>
      <c r="TAI19" s="15"/>
      <c r="TAJ19" s="15"/>
      <c r="TAK19" s="15"/>
      <c r="TAL19" s="15"/>
      <c r="TAM19" s="15"/>
      <c r="TAN19" s="15"/>
      <c r="TAO19" s="15"/>
      <c r="TAP19" s="15"/>
      <c r="TAQ19" s="15"/>
      <c r="TAR19" s="15"/>
      <c r="TAS19" s="15"/>
      <c r="TAT19" s="15"/>
      <c r="TAU19" s="15"/>
      <c r="TAV19" s="15"/>
      <c r="TAW19" s="15"/>
      <c r="TAX19" s="15"/>
      <c r="TAY19" s="15"/>
      <c r="TAZ19" s="15"/>
      <c r="TBA19" s="15"/>
      <c r="TBB19" s="15"/>
      <c r="TBC19" s="15"/>
      <c r="TBD19" s="15"/>
      <c r="TBE19" s="15"/>
      <c r="TBF19" s="15"/>
      <c r="TBG19" s="15"/>
      <c r="TBH19" s="15"/>
      <c r="TBI19" s="15"/>
      <c r="TBJ19" s="15"/>
      <c r="TBK19" s="15"/>
      <c r="TBL19" s="15"/>
      <c r="TBM19" s="15"/>
      <c r="TBN19" s="15"/>
      <c r="TBO19" s="15"/>
      <c r="TBP19" s="15"/>
      <c r="TBQ19" s="15"/>
      <c r="TBR19" s="15"/>
      <c r="TBS19" s="15"/>
      <c r="TBT19" s="15"/>
      <c r="TBU19" s="15"/>
      <c r="TBV19" s="15"/>
      <c r="TBW19" s="15"/>
      <c r="TBX19" s="15"/>
      <c r="TBY19" s="15"/>
      <c r="TBZ19" s="15"/>
      <c r="TCA19" s="15"/>
      <c r="TCB19" s="15"/>
      <c r="TCC19" s="15"/>
      <c r="TCD19" s="15"/>
      <c r="TCE19" s="15"/>
      <c r="TCF19" s="15"/>
      <c r="TCG19" s="15"/>
      <c r="TCH19" s="15"/>
      <c r="TCI19" s="15"/>
      <c r="TCJ19" s="15"/>
      <c r="TCK19" s="15"/>
      <c r="TCL19" s="15"/>
      <c r="TCM19" s="15"/>
      <c r="TCN19" s="15"/>
      <c r="TCO19" s="15"/>
      <c r="TCP19" s="15"/>
      <c r="TCQ19" s="15"/>
      <c r="TCR19" s="15"/>
      <c r="TCS19" s="15"/>
      <c r="TCT19" s="15"/>
      <c r="TCU19" s="15"/>
      <c r="TCV19" s="15"/>
      <c r="TCW19" s="15"/>
      <c r="TCX19" s="15"/>
      <c r="TCY19" s="15"/>
      <c r="TCZ19" s="15"/>
      <c r="TDA19" s="15"/>
      <c r="TDB19" s="15"/>
      <c r="TDC19" s="15"/>
      <c r="TDD19" s="15"/>
      <c r="TDE19" s="15"/>
      <c r="TDF19" s="15"/>
      <c r="TDG19" s="15"/>
      <c r="TDH19" s="15"/>
      <c r="TDI19" s="15"/>
      <c r="TDJ19" s="15"/>
      <c r="TDK19" s="15"/>
      <c r="TDL19" s="15"/>
      <c r="TDM19" s="15"/>
      <c r="TDN19" s="15"/>
      <c r="TDO19" s="15"/>
      <c r="TDP19" s="15"/>
      <c r="TDQ19" s="15"/>
      <c r="TDR19" s="15"/>
      <c r="TDS19" s="15"/>
      <c r="TDT19" s="15"/>
      <c r="TDU19" s="15"/>
      <c r="TDV19" s="15"/>
      <c r="TDW19" s="15"/>
      <c r="TDX19" s="15"/>
      <c r="TDY19" s="15"/>
      <c r="TDZ19" s="15"/>
      <c r="TEA19" s="15"/>
      <c r="TEB19" s="15"/>
      <c r="TEC19" s="15"/>
      <c r="TED19" s="15"/>
      <c r="TEE19" s="15"/>
      <c r="TEF19" s="15"/>
      <c r="TEG19" s="15"/>
      <c r="TEH19" s="15"/>
      <c r="TEI19" s="15"/>
      <c r="TEJ19" s="15"/>
      <c r="TEK19" s="15"/>
      <c r="TEL19" s="15"/>
      <c r="TEM19" s="15"/>
      <c r="TEN19" s="15"/>
      <c r="TEO19" s="15"/>
      <c r="TEP19" s="15"/>
      <c r="TEQ19" s="15"/>
      <c r="TER19" s="15"/>
      <c r="TES19" s="15"/>
      <c r="TET19" s="15"/>
      <c r="TEU19" s="15"/>
      <c r="TEV19" s="15"/>
      <c r="TEW19" s="15"/>
      <c r="TEX19" s="15"/>
      <c r="TEY19" s="15"/>
      <c r="TEZ19" s="15"/>
      <c r="TFA19" s="15"/>
      <c r="TFB19" s="15"/>
      <c r="TFC19" s="15"/>
      <c r="TFD19" s="15"/>
      <c r="TFE19" s="15"/>
      <c r="TFF19" s="15"/>
      <c r="TFG19" s="15"/>
      <c r="TFH19" s="15"/>
      <c r="TFI19" s="15"/>
      <c r="TFJ19" s="15"/>
      <c r="TFK19" s="15"/>
      <c r="TFL19" s="15"/>
      <c r="TFM19" s="15"/>
      <c r="TFN19" s="15"/>
      <c r="TFO19" s="15"/>
      <c r="TFP19" s="15"/>
      <c r="TFQ19" s="15"/>
      <c r="TFR19" s="15"/>
      <c r="TFS19" s="15"/>
      <c r="TFT19" s="15"/>
      <c r="TFU19" s="15"/>
      <c r="TFV19" s="15"/>
      <c r="TFW19" s="15"/>
      <c r="TFX19" s="15"/>
      <c r="TFY19" s="15"/>
      <c r="TFZ19" s="15"/>
      <c r="TGA19" s="15"/>
      <c r="TGB19" s="15"/>
      <c r="TGC19" s="15"/>
      <c r="TGD19" s="15"/>
      <c r="TGE19" s="15"/>
      <c r="TGF19" s="15"/>
      <c r="TGG19" s="15"/>
      <c r="TGH19" s="15"/>
      <c r="TGI19" s="15"/>
      <c r="TGJ19" s="15"/>
      <c r="TGK19" s="15"/>
      <c r="TGL19" s="15"/>
      <c r="TGM19" s="15"/>
      <c r="TGN19" s="15"/>
      <c r="TGO19" s="15"/>
      <c r="TGP19" s="15"/>
      <c r="TGQ19" s="15"/>
      <c r="TGR19" s="15"/>
      <c r="TGS19" s="15"/>
      <c r="TGT19" s="15"/>
      <c r="TGU19" s="15"/>
      <c r="TGV19" s="15"/>
      <c r="TGW19" s="15"/>
      <c r="TGX19" s="15"/>
      <c r="TGY19" s="15"/>
      <c r="TGZ19" s="15"/>
      <c r="THA19" s="15"/>
      <c r="THB19" s="15"/>
      <c r="THC19" s="15"/>
      <c r="THD19" s="15"/>
      <c r="THE19" s="15"/>
      <c r="THF19" s="15"/>
      <c r="THG19" s="15"/>
      <c r="THH19" s="15"/>
      <c r="THI19" s="15"/>
      <c r="THJ19" s="15"/>
      <c r="THK19" s="15"/>
      <c r="THL19" s="15"/>
      <c r="THM19" s="15"/>
      <c r="THN19" s="15"/>
      <c r="THO19" s="15"/>
      <c r="THP19" s="15"/>
      <c r="THQ19" s="15"/>
      <c r="THR19" s="15"/>
      <c r="THS19" s="15"/>
      <c r="THT19" s="15"/>
      <c r="THU19" s="15"/>
      <c r="THV19" s="15"/>
      <c r="THW19" s="15"/>
      <c r="THX19" s="15"/>
      <c r="THY19" s="15"/>
      <c r="THZ19" s="15"/>
      <c r="TIA19" s="15"/>
      <c r="TIB19" s="15"/>
      <c r="TIC19" s="15"/>
      <c r="TID19" s="15"/>
      <c r="TIE19" s="15"/>
      <c r="TIF19" s="15"/>
      <c r="TIG19" s="15"/>
      <c r="TIH19" s="15"/>
      <c r="TII19" s="15"/>
      <c r="TIJ19" s="15"/>
      <c r="TIK19" s="15"/>
      <c r="TIL19" s="15"/>
      <c r="TIM19" s="15"/>
      <c r="TIN19" s="15"/>
      <c r="TIO19" s="15"/>
      <c r="TIP19" s="15"/>
      <c r="TIQ19" s="15"/>
      <c r="TIR19" s="15"/>
      <c r="TIS19" s="15"/>
      <c r="TIT19" s="15"/>
      <c r="TIU19" s="15"/>
      <c r="TIV19" s="15"/>
      <c r="TIW19" s="15"/>
      <c r="TIX19" s="15"/>
      <c r="TIY19" s="15"/>
      <c r="TIZ19" s="15"/>
      <c r="TJA19" s="15"/>
      <c r="TJB19" s="15"/>
      <c r="TJC19" s="15"/>
      <c r="TJD19" s="15"/>
      <c r="TJE19" s="15"/>
      <c r="TJF19" s="15"/>
      <c r="TJG19" s="15"/>
      <c r="TJH19" s="15"/>
      <c r="TJI19" s="15"/>
      <c r="TJJ19" s="15"/>
      <c r="TJK19" s="15"/>
      <c r="TJL19" s="15"/>
      <c r="TJM19" s="15"/>
      <c r="TJN19" s="15"/>
      <c r="TJO19" s="15"/>
      <c r="TJP19" s="15"/>
      <c r="TJQ19" s="15"/>
      <c r="TJR19" s="15"/>
      <c r="TJS19" s="15"/>
      <c r="TJT19" s="15"/>
      <c r="TJU19" s="15"/>
      <c r="TJV19" s="15"/>
      <c r="TJW19" s="15"/>
      <c r="TJX19" s="15"/>
      <c r="TJY19" s="15"/>
      <c r="TJZ19" s="15"/>
      <c r="TKA19" s="15"/>
      <c r="TKB19" s="15"/>
      <c r="TKC19" s="15"/>
      <c r="TKD19" s="15"/>
      <c r="TKE19" s="15"/>
      <c r="TKF19" s="15"/>
      <c r="TKG19" s="15"/>
      <c r="TKH19" s="15"/>
      <c r="TKI19" s="15"/>
      <c r="TKJ19" s="15"/>
      <c r="TKK19" s="15"/>
      <c r="TKL19" s="15"/>
      <c r="TKM19" s="15"/>
      <c r="TKN19" s="15"/>
      <c r="TKO19" s="15"/>
      <c r="TKP19" s="15"/>
      <c r="TKQ19" s="15"/>
      <c r="TKR19" s="15"/>
      <c r="TKS19" s="15"/>
      <c r="TKT19" s="15"/>
      <c r="TKU19" s="15"/>
      <c r="TKV19" s="15"/>
      <c r="TKW19" s="15"/>
      <c r="TKX19" s="15"/>
      <c r="TKY19" s="15"/>
      <c r="TKZ19" s="15"/>
      <c r="TLA19" s="15"/>
      <c r="TLB19" s="15"/>
      <c r="TLC19" s="15"/>
      <c r="TLD19" s="15"/>
      <c r="TLE19" s="15"/>
      <c r="TLF19" s="15"/>
      <c r="TLG19" s="15"/>
      <c r="TLH19" s="15"/>
      <c r="TLI19" s="15"/>
      <c r="TLJ19" s="15"/>
      <c r="TLK19" s="15"/>
      <c r="TLL19" s="15"/>
      <c r="TLM19" s="15"/>
      <c r="TLN19" s="15"/>
      <c r="TLO19" s="15"/>
      <c r="TLP19" s="15"/>
      <c r="TLQ19" s="15"/>
      <c r="TLR19" s="15"/>
      <c r="TLS19" s="15"/>
      <c r="TLT19" s="15"/>
      <c r="TLU19" s="15"/>
      <c r="TLV19" s="15"/>
      <c r="TLW19" s="15"/>
      <c r="TLX19" s="15"/>
      <c r="TLY19" s="15"/>
      <c r="TLZ19" s="15"/>
      <c r="TMA19" s="15"/>
      <c r="TMB19" s="15"/>
      <c r="TMC19" s="15"/>
      <c r="TMD19" s="15"/>
      <c r="TME19" s="15"/>
      <c r="TMF19" s="15"/>
      <c r="TMG19" s="15"/>
      <c r="TMH19" s="15"/>
      <c r="TMI19" s="15"/>
      <c r="TMJ19" s="15"/>
      <c r="TMK19" s="15"/>
      <c r="TML19" s="15"/>
      <c r="TMM19" s="15"/>
      <c r="TMN19" s="15"/>
      <c r="TMO19" s="15"/>
      <c r="TMP19" s="15"/>
      <c r="TMQ19" s="15"/>
      <c r="TMR19" s="15"/>
      <c r="TMS19" s="15"/>
      <c r="TMT19" s="15"/>
      <c r="TMU19" s="15"/>
      <c r="TMV19" s="15"/>
      <c r="TMW19" s="15"/>
      <c r="TMX19" s="15"/>
      <c r="TMY19" s="15"/>
      <c r="TMZ19" s="15"/>
      <c r="TNA19" s="15"/>
      <c r="TNB19" s="15"/>
      <c r="TNC19" s="15"/>
      <c r="TND19" s="15"/>
      <c r="TNE19" s="15"/>
      <c r="TNF19" s="15"/>
      <c r="TNG19" s="15"/>
      <c r="TNH19" s="15"/>
      <c r="TNI19" s="15"/>
      <c r="TNJ19" s="15"/>
      <c r="TNK19" s="15"/>
      <c r="TNL19" s="15"/>
      <c r="TNM19" s="15"/>
      <c r="TNN19" s="15"/>
      <c r="TNO19" s="15"/>
      <c r="TNP19" s="15"/>
      <c r="TNQ19" s="15"/>
      <c r="TNR19" s="15"/>
      <c r="TNS19" s="15"/>
      <c r="TNT19" s="15"/>
      <c r="TNU19" s="15"/>
      <c r="TNV19" s="15"/>
      <c r="TNW19" s="15"/>
      <c r="TNX19" s="15"/>
      <c r="TNY19" s="15"/>
      <c r="TNZ19" s="15"/>
      <c r="TOA19" s="15"/>
      <c r="TOB19" s="15"/>
      <c r="TOC19" s="15"/>
      <c r="TOD19" s="15"/>
      <c r="TOE19" s="15"/>
      <c r="TOF19" s="15"/>
      <c r="TOG19" s="15"/>
      <c r="TOH19" s="15"/>
      <c r="TOI19" s="15"/>
      <c r="TOJ19" s="15"/>
      <c r="TOK19" s="15"/>
      <c r="TOL19" s="15"/>
      <c r="TOM19" s="15"/>
      <c r="TON19" s="15"/>
      <c r="TOO19" s="15"/>
      <c r="TOP19" s="15"/>
      <c r="TOQ19" s="15"/>
      <c r="TOR19" s="15"/>
      <c r="TOS19" s="15"/>
      <c r="TOT19" s="15"/>
      <c r="TOU19" s="15"/>
      <c r="TOV19" s="15"/>
      <c r="TOW19" s="15"/>
      <c r="TOX19" s="15"/>
      <c r="TOY19" s="15"/>
      <c r="TOZ19" s="15"/>
      <c r="TPA19" s="15"/>
      <c r="TPB19" s="15"/>
      <c r="TPC19" s="15"/>
      <c r="TPD19" s="15"/>
      <c r="TPE19" s="15"/>
      <c r="TPF19" s="15"/>
      <c r="TPG19" s="15"/>
      <c r="TPH19" s="15"/>
      <c r="TPI19" s="15"/>
      <c r="TPJ19" s="15"/>
      <c r="TPK19" s="15"/>
      <c r="TPL19" s="15"/>
      <c r="TPM19" s="15"/>
      <c r="TPN19" s="15"/>
      <c r="TPO19" s="15"/>
      <c r="TPP19" s="15"/>
      <c r="TPQ19" s="15"/>
      <c r="TPR19" s="15"/>
      <c r="TPS19" s="15"/>
      <c r="TPT19" s="15"/>
      <c r="TPU19" s="15"/>
      <c r="TPV19" s="15"/>
      <c r="TPW19" s="15"/>
      <c r="TPX19" s="15"/>
      <c r="TPY19" s="15"/>
      <c r="TPZ19" s="15"/>
      <c r="TQA19" s="15"/>
      <c r="TQB19" s="15"/>
      <c r="TQC19" s="15"/>
      <c r="TQD19" s="15"/>
      <c r="TQE19" s="15"/>
      <c r="TQF19" s="15"/>
      <c r="TQG19" s="15"/>
      <c r="TQH19" s="15"/>
      <c r="TQI19" s="15"/>
      <c r="TQJ19" s="15"/>
      <c r="TQK19" s="15"/>
      <c r="TQL19" s="15"/>
      <c r="TQM19" s="15"/>
      <c r="TQN19" s="15"/>
      <c r="TQO19" s="15"/>
      <c r="TQP19" s="15"/>
      <c r="TQQ19" s="15"/>
      <c r="TQR19" s="15"/>
      <c r="TQS19" s="15"/>
      <c r="TQT19" s="15"/>
      <c r="TQU19" s="15"/>
      <c r="TQV19" s="15"/>
      <c r="TQW19" s="15"/>
      <c r="TQX19" s="15"/>
      <c r="TQY19" s="15"/>
      <c r="TQZ19" s="15"/>
      <c r="TRA19" s="15"/>
      <c r="TRB19" s="15"/>
      <c r="TRC19" s="15"/>
      <c r="TRD19" s="15"/>
      <c r="TRE19" s="15"/>
      <c r="TRF19" s="15"/>
      <c r="TRG19" s="15"/>
      <c r="TRH19" s="15"/>
      <c r="TRI19" s="15"/>
      <c r="TRJ19" s="15"/>
      <c r="TRK19" s="15"/>
      <c r="TRL19" s="15"/>
      <c r="TRM19" s="15"/>
      <c r="TRN19" s="15"/>
      <c r="TRO19" s="15"/>
      <c r="TRP19" s="15"/>
      <c r="TRQ19" s="15"/>
      <c r="TRR19" s="15"/>
      <c r="TRS19" s="15"/>
      <c r="TRT19" s="15"/>
      <c r="TRU19" s="15"/>
      <c r="TRV19" s="15"/>
      <c r="TRW19" s="15"/>
      <c r="TRX19" s="15"/>
      <c r="TRY19" s="15"/>
      <c r="TRZ19" s="15"/>
      <c r="TSA19" s="15"/>
      <c r="TSB19" s="15"/>
      <c r="TSC19" s="15"/>
      <c r="TSD19" s="15"/>
      <c r="TSE19" s="15"/>
      <c r="TSF19" s="15"/>
      <c r="TSG19" s="15"/>
      <c r="TSH19" s="15"/>
      <c r="TSI19" s="15"/>
      <c r="TSJ19" s="15"/>
      <c r="TSK19" s="15"/>
      <c r="TSL19" s="15"/>
      <c r="TSM19" s="15"/>
      <c r="TSN19" s="15"/>
      <c r="TSO19" s="15"/>
      <c r="TSP19" s="15"/>
      <c r="TSQ19" s="15"/>
      <c r="TSR19" s="15"/>
      <c r="TSS19" s="15"/>
      <c r="TST19" s="15"/>
      <c r="TSU19" s="15"/>
      <c r="TSV19" s="15"/>
      <c r="TSW19" s="15"/>
      <c r="TSX19" s="15"/>
      <c r="TSY19" s="15"/>
      <c r="TSZ19" s="15"/>
      <c r="TTA19" s="15"/>
      <c r="TTB19" s="15"/>
      <c r="TTC19" s="15"/>
      <c r="TTD19" s="15"/>
      <c r="TTE19" s="15"/>
      <c r="TTF19" s="15"/>
      <c r="TTG19" s="15"/>
      <c r="TTH19" s="15"/>
      <c r="TTI19" s="15"/>
      <c r="TTJ19" s="15"/>
      <c r="TTK19" s="15"/>
      <c r="TTL19" s="15"/>
      <c r="TTM19" s="15"/>
      <c r="TTN19" s="15"/>
      <c r="TTO19" s="15"/>
      <c r="TTP19" s="15"/>
      <c r="TTQ19" s="15"/>
      <c r="TTR19" s="15"/>
      <c r="TTS19" s="15"/>
      <c r="TTT19" s="15"/>
      <c r="TTU19" s="15"/>
      <c r="TTV19" s="15"/>
      <c r="TTW19" s="15"/>
      <c r="TTX19" s="15"/>
      <c r="TTY19" s="15"/>
      <c r="TTZ19" s="15"/>
      <c r="TUA19" s="15"/>
      <c r="TUB19" s="15"/>
      <c r="TUC19" s="15"/>
      <c r="TUD19" s="15"/>
      <c r="TUE19" s="15"/>
      <c r="TUF19" s="15"/>
      <c r="TUG19" s="15"/>
      <c r="TUH19" s="15"/>
      <c r="TUI19" s="15"/>
      <c r="TUJ19" s="15"/>
      <c r="TUK19" s="15"/>
      <c r="TUL19" s="15"/>
      <c r="TUM19" s="15"/>
      <c r="TUN19" s="15"/>
      <c r="TUO19" s="15"/>
      <c r="TUP19" s="15"/>
      <c r="TUQ19" s="15"/>
      <c r="TUR19" s="15"/>
      <c r="TUS19" s="15"/>
      <c r="TUT19" s="15"/>
      <c r="TUU19" s="15"/>
      <c r="TUV19" s="15"/>
      <c r="TUW19" s="15"/>
      <c r="TUX19" s="15"/>
      <c r="TUY19" s="15"/>
      <c r="TUZ19" s="15"/>
      <c r="TVA19" s="15"/>
      <c r="TVB19" s="15"/>
      <c r="TVC19" s="15"/>
      <c r="TVD19" s="15"/>
      <c r="TVE19" s="15"/>
      <c r="TVF19" s="15"/>
      <c r="TVG19" s="15"/>
      <c r="TVH19" s="15"/>
      <c r="TVI19" s="15"/>
      <c r="TVJ19" s="15"/>
      <c r="TVK19" s="15"/>
      <c r="TVL19" s="15"/>
      <c r="TVM19" s="15"/>
      <c r="TVN19" s="15"/>
      <c r="TVO19" s="15"/>
      <c r="TVP19" s="15"/>
      <c r="TVQ19" s="15"/>
      <c r="TVR19" s="15"/>
      <c r="TVS19" s="15"/>
      <c r="TVT19" s="15"/>
      <c r="TVU19" s="15"/>
      <c r="TVV19" s="15"/>
      <c r="TVW19" s="15"/>
      <c r="TVX19" s="15"/>
      <c r="TVY19" s="15"/>
      <c r="TVZ19" s="15"/>
      <c r="TWA19" s="15"/>
      <c r="TWB19" s="15"/>
      <c r="TWC19" s="15"/>
      <c r="TWD19" s="15"/>
      <c r="TWE19" s="15"/>
      <c r="TWF19" s="15"/>
      <c r="TWG19" s="15"/>
      <c r="TWH19" s="15"/>
      <c r="TWI19" s="15"/>
      <c r="TWJ19" s="15"/>
      <c r="TWK19" s="15"/>
      <c r="TWL19" s="15"/>
      <c r="TWM19" s="15"/>
      <c r="TWN19" s="15"/>
      <c r="TWO19" s="15"/>
      <c r="TWP19" s="15"/>
      <c r="TWQ19" s="15"/>
      <c r="TWR19" s="15"/>
      <c r="TWS19" s="15"/>
      <c r="TWT19" s="15"/>
      <c r="TWU19" s="15"/>
      <c r="TWV19" s="15"/>
      <c r="TWW19" s="15"/>
      <c r="TWX19" s="15"/>
      <c r="TWY19" s="15"/>
      <c r="TWZ19" s="15"/>
      <c r="TXA19" s="15"/>
      <c r="TXB19" s="15"/>
      <c r="TXC19" s="15"/>
      <c r="TXD19" s="15"/>
      <c r="TXE19" s="15"/>
      <c r="TXF19" s="15"/>
      <c r="TXG19" s="15"/>
      <c r="TXH19" s="15"/>
      <c r="TXI19" s="15"/>
      <c r="TXJ19" s="15"/>
      <c r="TXK19" s="15"/>
      <c r="TXL19" s="15"/>
      <c r="TXM19" s="15"/>
      <c r="TXN19" s="15"/>
      <c r="TXO19" s="15"/>
      <c r="TXP19" s="15"/>
      <c r="TXQ19" s="15"/>
      <c r="TXR19" s="15"/>
      <c r="TXS19" s="15"/>
      <c r="TXT19" s="15"/>
      <c r="TXU19" s="15"/>
      <c r="TXV19" s="15"/>
      <c r="TXW19" s="15"/>
      <c r="TXX19" s="15"/>
      <c r="TXY19" s="15"/>
      <c r="TXZ19" s="15"/>
      <c r="TYA19" s="15"/>
      <c r="TYB19" s="15"/>
      <c r="TYC19" s="15"/>
      <c r="TYD19" s="15"/>
      <c r="TYE19" s="15"/>
      <c r="TYF19" s="15"/>
      <c r="TYG19" s="15"/>
      <c r="TYH19" s="15"/>
      <c r="TYI19" s="15"/>
      <c r="TYJ19" s="15"/>
      <c r="TYK19" s="15"/>
      <c r="TYL19" s="15"/>
      <c r="TYM19" s="15"/>
      <c r="TYN19" s="15"/>
      <c r="TYO19" s="15"/>
      <c r="TYP19" s="15"/>
      <c r="TYQ19" s="15"/>
      <c r="TYR19" s="15"/>
      <c r="TYS19" s="15"/>
      <c r="TYT19" s="15"/>
      <c r="TYU19" s="15"/>
      <c r="TYV19" s="15"/>
      <c r="TYW19" s="15"/>
      <c r="TYX19" s="15"/>
      <c r="TYY19" s="15"/>
      <c r="TYZ19" s="15"/>
      <c r="TZA19" s="15"/>
      <c r="TZB19" s="15"/>
      <c r="TZC19" s="15"/>
      <c r="TZD19" s="15"/>
      <c r="TZE19" s="15"/>
      <c r="TZF19" s="15"/>
      <c r="TZG19" s="15"/>
      <c r="TZH19" s="15"/>
      <c r="TZI19" s="15"/>
      <c r="TZJ19" s="15"/>
      <c r="TZK19" s="15"/>
      <c r="TZL19" s="15"/>
      <c r="TZM19" s="15"/>
      <c r="TZN19" s="15"/>
      <c r="TZO19" s="15"/>
      <c r="TZP19" s="15"/>
      <c r="TZQ19" s="15"/>
      <c r="TZR19" s="15"/>
      <c r="TZS19" s="15"/>
      <c r="TZT19" s="15"/>
      <c r="TZU19" s="15"/>
      <c r="TZV19" s="15"/>
      <c r="TZW19" s="15"/>
      <c r="TZX19" s="15"/>
      <c r="TZY19" s="15"/>
      <c r="TZZ19" s="15"/>
      <c r="UAA19" s="15"/>
      <c r="UAB19" s="15"/>
      <c r="UAC19" s="15"/>
      <c r="UAD19" s="15"/>
      <c r="UAE19" s="15"/>
      <c r="UAF19" s="15"/>
      <c r="UAG19" s="15"/>
      <c r="UAH19" s="15"/>
      <c r="UAI19" s="15"/>
      <c r="UAJ19" s="15"/>
      <c r="UAK19" s="15"/>
      <c r="UAL19" s="15"/>
      <c r="UAM19" s="15"/>
      <c r="UAN19" s="15"/>
      <c r="UAO19" s="15"/>
      <c r="UAP19" s="15"/>
      <c r="UAQ19" s="15"/>
      <c r="UAR19" s="15"/>
      <c r="UAS19" s="15"/>
      <c r="UAT19" s="15"/>
      <c r="UAU19" s="15"/>
      <c r="UAV19" s="15"/>
      <c r="UAW19" s="15"/>
      <c r="UAX19" s="15"/>
      <c r="UAY19" s="15"/>
      <c r="UAZ19" s="15"/>
      <c r="UBA19" s="15"/>
      <c r="UBB19" s="15"/>
      <c r="UBC19" s="15"/>
      <c r="UBD19" s="15"/>
      <c r="UBE19" s="15"/>
      <c r="UBF19" s="15"/>
      <c r="UBG19" s="15"/>
      <c r="UBH19" s="15"/>
      <c r="UBI19" s="15"/>
      <c r="UBJ19" s="15"/>
      <c r="UBK19" s="15"/>
      <c r="UBL19" s="15"/>
      <c r="UBM19" s="15"/>
      <c r="UBN19" s="15"/>
      <c r="UBO19" s="15"/>
      <c r="UBP19" s="15"/>
      <c r="UBQ19" s="15"/>
      <c r="UBR19" s="15"/>
      <c r="UBS19" s="15"/>
      <c r="UBT19" s="15"/>
      <c r="UBU19" s="15"/>
      <c r="UBV19" s="15"/>
      <c r="UBW19" s="15"/>
      <c r="UBX19" s="15"/>
      <c r="UBY19" s="15"/>
      <c r="UBZ19" s="15"/>
      <c r="UCA19" s="15"/>
      <c r="UCB19" s="15"/>
      <c r="UCC19" s="15"/>
      <c r="UCD19" s="15"/>
      <c r="UCE19" s="15"/>
      <c r="UCF19" s="15"/>
      <c r="UCG19" s="15"/>
      <c r="UCH19" s="15"/>
      <c r="UCI19" s="15"/>
      <c r="UCJ19" s="15"/>
      <c r="UCK19" s="15"/>
      <c r="UCL19" s="15"/>
      <c r="UCM19" s="15"/>
      <c r="UCN19" s="15"/>
      <c r="UCO19" s="15"/>
      <c r="UCP19" s="15"/>
      <c r="UCQ19" s="15"/>
      <c r="UCR19" s="15"/>
      <c r="UCS19" s="15"/>
      <c r="UCT19" s="15"/>
      <c r="UCU19" s="15"/>
      <c r="UCV19" s="15"/>
      <c r="UCW19" s="15"/>
      <c r="UCX19" s="15"/>
      <c r="UCY19" s="15"/>
      <c r="UCZ19" s="15"/>
      <c r="UDA19" s="15"/>
      <c r="UDB19" s="15"/>
      <c r="UDC19" s="15"/>
      <c r="UDD19" s="15"/>
      <c r="UDE19" s="15"/>
      <c r="UDF19" s="15"/>
      <c r="UDG19" s="15"/>
      <c r="UDH19" s="15"/>
      <c r="UDI19" s="15"/>
      <c r="UDJ19" s="15"/>
      <c r="UDK19" s="15"/>
      <c r="UDL19" s="15"/>
      <c r="UDM19" s="15"/>
      <c r="UDN19" s="15"/>
      <c r="UDO19" s="15"/>
      <c r="UDP19" s="15"/>
      <c r="UDQ19" s="15"/>
      <c r="UDR19" s="15"/>
      <c r="UDS19" s="15"/>
      <c r="UDT19" s="15"/>
      <c r="UDU19" s="15"/>
      <c r="UDV19" s="15"/>
      <c r="UDW19" s="15"/>
      <c r="UDX19" s="15"/>
      <c r="UDY19" s="15"/>
      <c r="UDZ19" s="15"/>
      <c r="UEA19" s="15"/>
      <c r="UEB19" s="15"/>
      <c r="UEC19" s="15"/>
      <c r="UED19" s="15"/>
      <c r="UEE19" s="15"/>
      <c r="UEF19" s="15"/>
      <c r="UEG19" s="15"/>
      <c r="UEH19" s="15"/>
      <c r="UEI19" s="15"/>
      <c r="UEJ19" s="15"/>
      <c r="UEK19" s="15"/>
      <c r="UEL19" s="15"/>
      <c r="UEM19" s="15"/>
      <c r="UEN19" s="15"/>
      <c r="UEO19" s="15"/>
      <c r="UEP19" s="15"/>
      <c r="UEQ19" s="15"/>
      <c r="UER19" s="15"/>
      <c r="UES19" s="15"/>
      <c r="UET19" s="15"/>
      <c r="UEU19" s="15"/>
      <c r="UEV19" s="15"/>
      <c r="UEW19" s="15"/>
      <c r="UEX19" s="15"/>
      <c r="UEY19" s="15"/>
      <c r="UEZ19" s="15"/>
      <c r="UFA19" s="15"/>
      <c r="UFB19" s="15"/>
      <c r="UFC19" s="15"/>
      <c r="UFD19" s="15"/>
      <c r="UFE19" s="15"/>
      <c r="UFF19" s="15"/>
      <c r="UFG19" s="15"/>
      <c r="UFH19" s="15"/>
      <c r="UFI19" s="15"/>
      <c r="UFJ19" s="15"/>
      <c r="UFK19" s="15"/>
      <c r="UFL19" s="15"/>
      <c r="UFM19" s="15"/>
      <c r="UFN19" s="15"/>
      <c r="UFO19" s="15"/>
      <c r="UFP19" s="15"/>
      <c r="UFQ19" s="15"/>
      <c r="UFR19" s="15"/>
      <c r="UFS19" s="15"/>
      <c r="UFT19" s="15"/>
      <c r="UFU19" s="15"/>
      <c r="UFV19" s="15"/>
      <c r="UFW19" s="15"/>
      <c r="UFX19" s="15"/>
      <c r="UFY19" s="15"/>
      <c r="UFZ19" s="15"/>
      <c r="UGA19" s="15"/>
      <c r="UGB19" s="15"/>
      <c r="UGC19" s="15"/>
      <c r="UGD19" s="15"/>
      <c r="UGE19" s="15"/>
      <c r="UGF19" s="15"/>
      <c r="UGG19" s="15"/>
      <c r="UGH19" s="15"/>
      <c r="UGI19" s="15"/>
      <c r="UGJ19" s="15"/>
      <c r="UGK19" s="15"/>
      <c r="UGL19" s="15"/>
      <c r="UGM19" s="15"/>
      <c r="UGN19" s="15"/>
      <c r="UGO19" s="15"/>
      <c r="UGP19" s="15"/>
      <c r="UGQ19" s="15"/>
      <c r="UGR19" s="15"/>
      <c r="UGS19" s="15"/>
      <c r="UGT19" s="15"/>
      <c r="UGU19" s="15"/>
      <c r="UGV19" s="15"/>
      <c r="UGW19" s="15"/>
      <c r="UGX19" s="15"/>
      <c r="UGY19" s="15"/>
      <c r="UGZ19" s="15"/>
      <c r="UHA19" s="15"/>
      <c r="UHB19" s="15"/>
      <c r="UHC19" s="15"/>
      <c r="UHD19" s="15"/>
      <c r="UHE19" s="15"/>
      <c r="UHF19" s="15"/>
      <c r="UHG19" s="15"/>
      <c r="UHH19" s="15"/>
      <c r="UHI19" s="15"/>
      <c r="UHJ19" s="15"/>
      <c r="UHK19" s="15"/>
      <c r="UHL19" s="15"/>
      <c r="UHM19" s="15"/>
      <c r="UHN19" s="15"/>
      <c r="UHO19" s="15"/>
      <c r="UHP19" s="15"/>
      <c r="UHQ19" s="15"/>
      <c r="UHR19" s="15"/>
      <c r="UHS19" s="15"/>
      <c r="UHT19" s="15"/>
      <c r="UHU19" s="15"/>
      <c r="UHV19" s="15"/>
      <c r="UHW19" s="15"/>
      <c r="UHX19" s="15"/>
      <c r="UHY19" s="15"/>
      <c r="UHZ19" s="15"/>
      <c r="UIA19" s="15"/>
      <c r="UIB19" s="15"/>
      <c r="UIC19" s="15"/>
      <c r="UID19" s="15"/>
      <c r="UIE19" s="15"/>
      <c r="UIF19" s="15"/>
      <c r="UIG19" s="15"/>
      <c r="UIH19" s="15"/>
      <c r="UII19" s="15"/>
      <c r="UIJ19" s="15"/>
      <c r="UIK19" s="15"/>
      <c r="UIL19" s="15"/>
      <c r="UIM19" s="15"/>
      <c r="UIN19" s="15"/>
      <c r="UIO19" s="15"/>
      <c r="UIP19" s="15"/>
      <c r="UIQ19" s="15"/>
      <c r="UIR19" s="15"/>
      <c r="UIS19" s="15"/>
      <c r="UIT19" s="15"/>
      <c r="UIU19" s="15"/>
      <c r="UIV19" s="15"/>
      <c r="UIW19" s="15"/>
      <c r="UIX19" s="15"/>
      <c r="UIY19" s="15"/>
      <c r="UIZ19" s="15"/>
      <c r="UJA19" s="15"/>
      <c r="UJB19" s="15"/>
      <c r="UJC19" s="15"/>
      <c r="UJD19" s="15"/>
      <c r="UJE19" s="15"/>
      <c r="UJF19" s="15"/>
      <c r="UJG19" s="15"/>
      <c r="UJH19" s="15"/>
      <c r="UJI19" s="15"/>
      <c r="UJJ19" s="15"/>
      <c r="UJK19" s="15"/>
      <c r="UJL19" s="15"/>
      <c r="UJM19" s="15"/>
      <c r="UJN19" s="15"/>
      <c r="UJO19" s="15"/>
      <c r="UJP19" s="15"/>
      <c r="UJQ19" s="15"/>
      <c r="UJR19" s="15"/>
      <c r="UJS19" s="15"/>
      <c r="UJT19" s="15"/>
      <c r="UJU19" s="15"/>
      <c r="UJV19" s="15"/>
      <c r="UJW19" s="15"/>
      <c r="UJX19" s="15"/>
      <c r="UJY19" s="15"/>
      <c r="UJZ19" s="15"/>
      <c r="UKA19" s="15"/>
      <c r="UKB19" s="15"/>
      <c r="UKC19" s="15"/>
      <c r="UKD19" s="15"/>
      <c r="UKE19" s="15"/>
      <c r="UKF19" s="15"/>
      <c r="UKG19" s="15"/>
      <c r="UKH19" s="15"/>
      <c r="UKI19" s="15"/>
      <c r="UKJ19" s="15"/>
      <c r="UKK19" s="15"/>
      <c r="UKL19" s="15"/>
      <c r="UKM19" s="15"/>
      <c r="UKN19" s="15"/>
      <c r="UKO19" s="15"/>
      <c r="UKP19" s="15"/>
      <c r="UKQ19" s="15"/>
      <c r="UKR19" s="15"/>
      <c r="UKS19" s="15"/>
      <c r="UKT19" s="15"/>
      <c r="UKU19" s="15"/>
      <c r="UKV19" s="15"/>
      <c r="UKW19" s="15"/>
      <c r="UKX19" s="15"/>
      <c r="UKY19" s="15"/>
      <c r="UKZ19" s="15"/>
      <c r="ULA19" s="15"/>
      <c r="ULB19" s="15"/>
      <c r="ULC19" s="15"/>
      <c r="ULD19" s="15"/>
      <c r="ULE19" s="15"/>
      <c r="ULF19" s="15"/>
      <c r="ULG19" s="15"/>
      <c r="ULH19" s="15"/>
      <c r="ULI19" s="15"/>
      <c r="ULJ19" s="15"/>
      <c r="ULK19" s="15"/>
      <c r="ULL19" s="15"/>
      <c r="ULM19" s="15"/>
      <c r="ULN19" s="15"/>
      <c r="ULO19" s="15"/>
      <c r="ULP19" s="15"/>
      <c r="ULQ19" s="15"/>
      <c r="ULR19" s="15"/>
      <c r="ULS19" s="15"/>
      <c r="ULT19" s="15"/>
      <c r="ULU19" s="15"/>
      <c r="ULV19" s="15"/>
      <c r="ULW19" s="15"/>
      <c r="ULX19" s="15"/>
      <c r="ULY19" s="15"/>
      <c r="ULZ19" s="15"/>
      <c r="UMA19" s="15"/>
      <c r="UMB19" s="15"/>
      <c r="UMC19" s="15"/>
      <c r="UMD19" s="15"/>
      <c r="UME19" s="15"/>
      <c r="UMF19" s="15"/>
      <c r="UMG19" s="15"/>
      <c r="UMH19" s="15"/>
      <c r="UMI19" s="15"/>
      <c r="UMJ19" s="15"/>
      <c r="UMK19" s="15"/>
      <c r="UML19" s="15"/>
      <c r="UMM19" s="15"/>
      <c r="UMN19" s="15"/>
      <c r="UMO19" s="15"/>
      <c r="UMP19" s="15"/>
      <c r="UMQ19" s="15"/>
      <c r="UMR19" s="15"/>
      <c r="UMS19" s="15"/>
      <c r="UMT19" s="15"/>
      <c r="UMU19" s="15"/>
      <c r="UMV19" s="15"/>
      <c r="UMW19" s="15"/>
      <c r="UMX19" s="15"/>
      <c r="UMY19" s="15"/>
      <c r="UMZ19" s="15"/>
      <c r="UNA19" s="15"/>
      <c r="UNB19" s="15"/>
      <c r="UNC19" s="15"/>
      <c r="UND19" s="15"/>
      <c r="UNE19" s="15"/>
      <c r="UNF19" s="15"/>
      <c r="UNG19" s="15"/>
      <c r="UNH19" s="15"/>
      <c r="UNI19" s="15"/>
      <c r="UNJ19" s="15"/>
      <c r="UNK19" s="15"/>
      <c r="UNL19" s="15"/>
      <c r="UNM19" s="15"/>
      <c r="UNN19" s="15"/>
      <c r="UNO19" s="15"/>
      <c r="UNP19" s="15"/>
      <c r="UNQ19" s="15"/>
      <c r="UNR19" s="15"/>
      <c r="UNS19" s="15"/>
      <c r="UNT19" s="15"/>
      <c r="UNU19" s="15"/>
      <c r="UNV19" s="15"/>
      <c r="UNW19" s="15"/>
      <c r="UNX19" s="15"/>
      <c r="UNY19" s="15"/>
      <c r="UNZ19" s="15"/>
      <c r="UOA19" s="15"/>
      <c r="UOB19" s="15"/>
      <c r="UOC19" s="15"/>
      <c r="UOD19" s="15"/>
      <c r="UOE19" s="15"/>
      <c r="UOF19" s="15"/>
      <c r="UOG19" s="15"/>
      <c r="UOH19" s="15"/>
      <c r="UOI19" s="15"/>
      <c r="UOJ19" s="15"/>
      <c r="UOK19" s="15"/>
      <c r="UOL19" s="15"/>
      <c r="UOM19" s="15"/>
      <c r="UON19" s="15"/>
      <c r="UOO19" s="15"/>
      <c r="UOP19" s="15"/>
      <c r="UOQ19" s="15"/>
      <c r="UOR19" s="15"/>
      <c r="UOS19" s="15"/>
      <c r="UOT19" s="15"/>
      <c r="UOU19" s="15"/>
      <c r="UOV19" s="15"/>
      <c r="UOW19" s="15"/>
      <c r="UOX19" s="15"/>
      <c r="UOY19" s="15"/>
      <c r="UOZ19" s="15"/>
      <c r="UPA19" s="15"/>
      <c r="UPB19" s="15"/>
      <c r="UPC19" s="15"/>
      <c r="UPD19" s="15"/>
      <c r="UPE19" s="15"/>
      <c r="UPF19" s="15"/>
      <c r="UPG19" s="15"/>
      <c r="UPH19" s="15"/>
      <c r="UPI19" s="15"/>
      <c r="UPJ19" s="15"/>
      <c r="UPK19" s="15"/>
      <c r="UPL19" s="15"/>
      <c r="UPM19" s="15"/>
      <c r="UPN19" s="15"/>
      <c r="UPO19" s="15"/>
      <c r="UPP19" s="15"/>
      <c r="UPQ19" s="15"/>
      <c r="UPR19" s="15"/>
      <c r="UPS19" s="15"/>
      <c r="UPT19" s="15"/>
      <c r="UPU19" s="15"/>
      <c r="UPV19" s="15"/>
      <c r="UPW19" s="15"/>
      <c r="UPX19" s="15"/>
      <c r="UPY19" s="15"/>
      <c r="UPZ19" s="15"/>
      <c r="UQA19" s="15"/>
      <c r="UQB19" s="15"/>
      <c r="UQC19" s="15"/>
      <c r="UQD19" s="15"/>
      <c r="UQE19" s="15"/>
      <c r="UQF19" s="15"/>
      <c r="UQG19" s="15"/>
      <c r="UQH19" s="15"/>
      <c r="UQI19" s="15"/>
      <c r="UQJ19" s="15"/>
      <c r="UQK19" s="15"/>
      <c r="UQL19" s="15"/>
      <c r="UQM19" s="15"/>
      <c r="UQN19" s="15"/>
      <c r="UQO19" s="15"/>
      <c r="UQP19" s="15"/>
      <c r="UQQ19" s="15"/>
      <c r="UQR19" s="15"/>
      <c r="UQS19" s="15"/>
      <c r="UQT19" s="15"/>
      <c r="UQU19" s="15"/>
      <c r="UQV19" s="15"/>
      <c r="UQW19" s="15"/>
      <c r="UQX19" s="15"/>
      <c r="UQY19" s="15"/>
      <c r="UQZ19" s="15"/>
      <c r="URA19" s="15"/>
      <c r="URB19" s="15"/>
      <c r="URC19" s="15"/>
      <c r="URD19" s="15"/>
      <c r="URE19" s="15"/>
      <c r="URF19" s="15"/>
      <c r="URG19" s="15"/>
      <c r="URH19" s="15"/>
      <c r="URI19" s="15"/>
      <c r="URJ19" s="15"/>
      <c r="URK19" s="15"/>
      <c r="URL19" s="15"/>
      <c r="URM19" s="15"/>
      <c r="URN19" s="15"/>
      <c r="URO19" s="15"/>
      <c r="URP19" s="15"/>
      <c r="URQ19" s="15"/>
      <c r="URR19" s="15"/>
      <c r="URS19" s="15"/>
      <c r="URT19" s="15"/>
      <c r="URU19" s="15"/>
      <c r="URV19" s="15"/>
      <c r="URW19" s="15"/>
      <c r="URX19" s="15"/>
      <c r="URY19" s="15"/>
      <c r="URZ19" s="15"/>
      <c r="USA19" s="15"/>
      <c r="USB19" s="15"/>
      <c r="USC19" s="15"/>
      <c r="USD19" s="15"/>
      <c r="USE19" s="15"/>
      <c r="USF19" s="15"/>
      <c r="USG19" s="15"/>
      <c r="USH19" s="15"/>
      <c r="USI19" s="15"/>
      <c r="USJ19" s="15"/>
      <c r="USK19" s="15"/>
      <c r="USL19" s="15"/>
      <c r="USM19" s="15"/>
      <c r="USN19" s="15"/>
      <c r="USO19" s="15"/>
      <c r="USP19" s="15"/>
      <c r="USQ19" s="15"/>
      <c r="USR19" s="15"/>
      <c r="USS19" s="15"/>
      <c r="UST19" s="15"/>
      <c r="USU19" s="15"/>
      <c r="USV19" s="15"/>
      <c r="USW19" s="15"/>
      <c r="USX19" s="15"/>
      <c r="USY19" s="15"/>
      <c r="USZ19" s="15"/>
      <c r="UTA19" s="15"/>
      <c r="UTB19" s="15"/>
      <c r="UTC19" s="15"/>
      <c r="UTD19" s="15"/>
      <c r="UTE19" s="15"/>
      <c r="UTF19" s="15"/>
      <c r="UTG19" s="15"/>
      <c r="UTH19" s="15"/>
      <c r="UTI19" s="15"/>
      <c r="UTJ19" s="15"/>
      <c r="UTK19" s="15"/>
      <c r="UTL19" s="15"/>
      <c r="UTM19" s="15"/>
      <c r="UTN19" s="15"/>
      <c r="UTO19" s="15"/>
      <c r="UTP19" s="15"/>
      <c r="UTQ19" s="15"/>
      <c r="UTR19" s="15"/>
      <c r="UTS19" s="15"/>
      <c r="UTT19" s="15"/>
      <c r="UTU19" s="15"/>
      <c r="UTV19" s="15"/>
      <c r="UTW19" s="15"/>
      <c r="UTX19" s="15"/>
      <c r="UTY19" s="15"/>
      <c r="UTZ19" s="15"/>
      <c r="UUA19" s="15"/>
      <c r="UUB19" s="15"/>
      <c r="UUC19" s="15"/>
      <c r="UUD19" s="15"/>
      <c r="UUE19" s="15"/>
      <c r="UUF19" s="15"/>
      <c r="UUG19" s="15"/>
      <c r="UUH19" s="15"/>
      <c r="UUI19" s="15"/>
      <c r="UUJ19" s="15"/>
      <c r="UUK19" s="15"/>
      <c r="UUL19" s="15"/>
      <c r="UUM19" s="15"/>
      <c r="UUN19" s="15"/>
      <c r="UUO19" s="15"/>
      <c r="UUP19" s="15"/>
      <c r="UUQ19" s="15"/>
      <c r="UUR19" s="15"/>
      <c r="UUS19" s="15"/>
      <c r="UUT19" s="15"/>
      <c r="UUU19" s="15"/>
      <c r="UUV19" s="15"/>
      <c r="UUW19" s="15"/>
      <c r="UUX19" s="15"/>
      <c r="UUY19" s="15"/>
      <c r="UUZ19" s="15"/>
      <c r="UVA19" s="15"/>
      <c r="UVB19" s="15"/>
      <c r="UVC19" s="15"/>
      <c r="UVD19" s="15"/>
      <c r="UVE19" s="15"/>
      <c r="UVF19" s="15"/>
      <c r="UVG19" s="15"/>
      <c r="UVH19" s="15"/>
      <c r="UVI19" s="15"/>
      <c r="UVJ19" s="15"/>
      <c r="UVK19" s="15"/>
      <c r="UVL19" s="15"/>
      <c r="UVM19" s="15"/>
      <c r="UVN19" s="15"/>
      <c r="UVO19" s="15"/>
      <c r="UVP19" s="15"/>
      <c r="UVQ19" s="15"/>
      <c r="UVR19" s="15"/>
      <c r="UVS19" s="15"/>
      <c r="UVT19" s="15"/>
      <c r="UVU19" s="15"/>
      <c r="UVV19" s="15"/>
      <c r="UVW19" s="15"/>
      <c r="UVX19" s="15"/>
      <c r="UVY19" s="15"/>
      <c r="UVZ19" s="15"/>
      <c r="UWA19" s="15"/>
      <c r="UWB19" s="15"/>
      <c r="UWC19" s="15"/>
      <c r="UWD19" s="15"/>
      <c r="UWE19" s="15"/>
      <c r="UWF19" s="15"/>
      <c r="UWG19" s="15"/>
      <c r="UWH19" s="15"/>
      <c r="UWI19" s="15"/>
      <c r="UWJ19" s="15"/>
      <c r="UWK19" s="15"/>
      <c r="UWL19" s="15"/>
      <c r="UWM19" s="15"/>
      <c r="UWN19" s="15"/>
      <c r="UWO19" s="15"/>
      <c r="UWP19" s="15"/>
      <c r="UWQ19" s="15"/>
      <c r="UWR19" s="15"/>
      <c r="UWS19" s="15"/>
      <c r="UWT19" s="15"/>
      <c r="UWU19" s="15"/>
      <c r="UWV19" s="15"/>
      <c r="UWW19" s="15"/>
      <c r="UWX19" s="15"/>
      <c r="UWY19" s="15"/>
      <c r="UWZ19" s="15"/>
      <c r="UXA19" s="15"/>
      <c r="UXB19" s="15"/>
      <c r="UXC19" s="15"/>
      <c r="UXD19" s="15"/>
      <c r="UXE19" s="15"/>
      <c r="UXF19" s="15"/>
      <c r="UXG19" s="15"/>
      <c r="UXH19" s="15"/>
      <c r="UXI19" s="15"/>
      <c r="UXJ19" s="15"/>
      <c r="UXK19" s="15"/>
      <c r="UXL19" s="15"/>
      <c r="UXM19" s="15"/>
      <c r="UXN19" s="15"/>
      <c r="UXO19" s="15"/>
      <c r="UXP19" s="15"/>
      <c r="UXQ19" s="15"/>
      <c r="UXR19" s="15"/>
      <c r="UXS19" s="15"/>
      <c r="UXT19" s="15"/>
      <c r="UXU19" s="15"/>
      <c r="UXV19" s="15"/>
      <c r="UXW19" s="15"/>
      <c r="UXX19" s="15"/>
      <c r="UXY19" s="15"/>
      <c r="UXZ19" s="15"/>
      <c r="UYA19" s="15"/>
      <c r="UYB19" s="15"/>
      <c r="UYC19" s="15"/>
      <c r="UYD19" s="15"/>
      <c r="UYE19" s="15"/>
      <c r="UYF19" s="15"/>
      <c r="UYG19" s="15"/>
      <c r="UYH19" s="15"/>
      <c r="UYI19" s="15"/>
      <c r="UYJ19" s="15"/>
      <c r="UYK19" s="15"/>
      <c r="UYL19" s="15"/>
      <c r="UYM19" s="15"/>
      <c r="UYN19" s="15"/>
      <c r="UYO19" s="15"/>
      <c r="UYP19" s="15"/>
      <c r="UYQ19" s="15"/>
      <c r="UYR19" s="15"/>
      <c r="UYS19" s="15"/>
      <c r="UYT19" s="15"/>
      <c r="UYU19" s="15"/>
      <c r="UYV19" s="15"/>
      <c r="UYW19" s="15"/>
      <c r="UYX19" s="15"/>
      <c r="UYY19" s="15"/>
      <c r="UYZ19" s="15"/>
      <c r="UZA19" s="15"/>
      <c r="UZB19" s="15"/>
      <c r="UZC19" s="15"/>
      <c r="UZD19" s="15"/>
      <c r="UZE19" s="15"/>
      <c r="UZF19" s="15"/>
      <c r="UZG19" s="15"/>
      <c r="UZH19" s="15"/>
      <c r="UZI19" s="15"/>
      <c r="UZJ19" s="15"/>
      <c r="UZK19" s="15"/>
      <c r="UZL19" s="15"/>
      <c r="UZM19" s="15"/>
      <c r="UZN19" s="15"/>
      <c r="UZO19" s="15"/>
      <c r="UZP19" s="15"/>
      <c r="UZQ19" s="15"/>
      <c r="UZR19" s="15"/>
      <c r="UZS19" s="15"/>
      <c r="UZT19" s="15"/>
      <c r="UZU19" s="15"/>
      <c r="UZV19" s="15"/>
      <c r="UZW19" s="15"/>
      <c r="UZX19" s="15"/>
      <c r="UZY19" s="15"/>
      <c r="UZZ19" s="15"/>
      <c r="VAA19" s="15"/>
      <c r="VAB19" s="15"/>
      <c r="VAC19" s="15"/>
      <c r="VAD19" s="15"/>
      <c r="VAE19" s="15"/>
      <c r="VAF19" s="15"/>
      <c r="VAG19" s="15"/>
      <c r="VAH19" s="15"/>
      <c r="VAI19" s="15"/>
      <c r="VAJ19" s="15"/>
      <c r="VAK19" s="15"/>
      <c r="VAL19" s="15"/>
      <c r="VAM19" s="15"/>
      <c r="VAN19" s="15"/>
      <c r="VAO19" s="15"/>
      <c r="VAP19" s="15"/>
      <c r="VAQ19" s="15"/>
      <c r="VAR19" s="15"/>
      <c r="VAS19" s="15"/>
      <c r="VAT19" s="15"/>
      <c r="VAU19" s="15"/>
      <c r="VAV19" s="15"/>
      <c r="VAW19" s="15"/>
      <c r="VAX19" s="15"/>
      <c r="VAY19" s="15"/>
      <c r="VAZ19" s="15"/>
      <c r="VBA19" s="15"/>
      <c r="VBB19" s="15"/>
      <c r="VBC19" s="15"/>
      <c r="VBD19" s="15"/>
      <c r="VBE19" s="15"/>
      <c r="VBF19" s="15"/>
      <c r="VBG19" s="15"/>
      <c r="VBH19" s="15"/>
      <c r="VBI19" s="15"/>
      <c r="VBJ19" s="15"/>
      <c r="VBK19" s="15"/>
      <c r="VBL19" s="15"/>
      <c r="VBM19" s="15"/>
      <c r="VBN19" s="15"/>
      <c r="VBO19" s="15"/>
      <c r="VBP19" s="15"/>
      <c r="VBQ19" s="15"/>
      <c r="VBR19" s="15"/>
      <c r="VBS19" s="15"/>
      <c r="VBT19" s="15"/>
      <c r="VBU19" s="15"/>
      <c r="VBV19" s="15"/>
      <c r="VBW19" s="15"/>
      <c r="VBX19" s="15"/>
      <c r="VBY19" s="15"/>
      <c r="VBZ19" s="15"/>
      <c r="VCA19" s="15"/>
      <c r="VCB19" s="15"/>
      <c r="VCC19" s="15"/>
      <c r="VCD19" s="15"/>
      <c r="VCE19" s="15"/>
      <c r="VCF19" s="15"/>
      <c r="VCG19" s="15"/>
      <c r="VCH19" s="15"/>
      <c r="VCI19" s="15"/>
      <c r="VCJ19" s="15"/>
      <c r="VCK19" s="15"/>
      <c r="VCL19" s="15"/>
      <c r="VCM19" s="15"/>
      <c r="VCN19" s="15"/>
      <c r="VCO19" s="15"/>
      <c r="VCP19" s="15"/>
      <c r="VCQ19" s="15"/>
      <c r="VCR19" s="15"/>
      <c r="VCS19" s="15"/>
      <c r="VCT19" s="15"/>
      <c r="VCU19" s="15"/>
      <c r="VCV19" s="15"/>
      <c r="VCW19" s="15"/>
      <c r="VCX19" s="15"/>
      <c r="VCY19" s="15"/>
      <c r="VCZ19" s="15"/>
      <c r="VDA19" s="15"/>
      <c r="VDB19" s="15"/>
      <c r="VDC19" s="15"/>
      <c r="VDD19" s="15"/>
      <c r="VDE19" s="15"/>
      <c r="VDF19" s="15"/>
      <c r="VDG19" s="15"/>
      <c r="VDH19" s="15"/>
      <c r="VDI19" s="15"/>
      <c r="VDJ19" s="15"/>
      <c r="VDK19" s="15"/>
      <c r="VDL19" s="15"/>
      <c r="VDM19" s="15"/>
      <c r="VDN19" s="15"/>
      <c r="VDO19" s="15"/>
      <c r="VDP19" s="15"/>
      <c r="VDQ19" s="15"/>
      <c r="VDR19" s="15"/>
      <c r="VDS19" s="15"/>
      <c r="VDT19" s="15"/>
      <c r="VDU19" s="15"/>
      <c r="VDV19" s="15"/>
      <c r="VDW19" s="15"/>
      <c r="VDX19" s="15"/>
      <c r="VDY19" s="15"/>
      <c r="VDZ19" s="15"/>
      <c r="VEA19" s="15"/>
      <c r="VEB19" s="15"/>
      <c r="VEC19" s="15"/>
      <c r="VED19" s="15"/>
      <c r="VEE19" s="15"/>
      <c r="VEF19" s="15"/>
      <c r="VEG19" s="15"/>
      <c r="VEH19" s="15"/>
      <c r="VEI19" s="15"/>
      <c r="VEJ19" s="15"/>
      <c r="VEK19" s="15"/>
      <c r="VEL19" s="15"/>
      <c r="VEM19" s="15"/>
      <c r="VEN19" s="15"/>
      <c r="VEO19" s="15"/>
      <c r="VEP19" s="15"/>
      <c r="VEQ19" s="15"/>
      <c r="VER19" s="15"/>
      <c r="VES19" s="15"/>
      <c r="VET19" s="15"/>
      <c r="VEU19" s="15"/>
      <c r="VEV19" s="15"/>
      <c r="VEW19" s="15"/>
      <c r="VEX19" s="15"/>
      <c r="VEY19" s="15"/>
      <c r="VEZ19" s="15"/>
      <c r="VFA19" s="15"/>
      <c r="VFB19" s="15"/>
      <c r="VFC19" s="15"/>
      <c r="VFD19" s="15"/>
      <c r="VFE19" s="15"/>
      <c r="VFF19" s="15"/>
      <c r="VFG19" s="15"/>
      <c r="VFH19" s="15"/>
      <c r="VFI19" s="15"/>
      <c r="VFJ19" s="15"/>
      <c r="VFK19" s="15"/>
      <c r="VFL19" s="15"/>
      <c r="VFM19" s="15"/>
      <c r="VFN19" s="15"/>
      <c r="VFO19" s="15"/>
      <c r="VFP19" s="15"/>
      <c r="VFQ19" s="15"/>
      <c r="VFR19" s="15"/>
      <c r="VFS19" s="15"/>
      <c r="VFT19" s="15"/>
      <c r="VFU19" s="15"/>
      <c r="VFV19" s="15"/>
      <c r="VFW19" s="15"/>
      <c r="VFX19" s="15"/>
      <c r="VFY19" s="15"/>
      <c r="VFZ19" s="15"/>
      <c r="VGA19" s="15"/>
      <c r="VGB19" s="15"/>
      <c r="VGC19" s="15"/>
      <c r="VGD19" s="15"/>
      <c r="VGE19" s="15"/>
      <c r="VGF19" s="15"/>
      <c r="VGG19" s="15"/>
      <c r="VGH19" s="15"/>
      <c r="VGI19" s="15"/>
      <c r="VGJ19" s="15"/>
      <c r="VGK19" s="15"/>
      <c r="VGL19" s="15"/>
      <c r="VGM19" s="15"/>
      <c r="VGN19" s="15"/>
      <c r="VGO19" s="15"/>
      <c r="VGP19" s="15"/>
      <c r="VGQ19" s="15"/>
      <c r="VGR19" s="15"/>
      <c r="VGS19" s="15"/>
      <c r="VGT19" s="15"/>
      <c r="VGU19" s="15"/>
      <c r="VGV19" s="15"/>
      <c r="VGW19" s="15"/>
      <c r="VGX19" s="15"/>
      <c r="VGY19" s="15"/>
      <c r="VGZ19" s="15"/>
      <c r="VHA19" s="15"/>
      <c r="VHB19" s="15"/>
      <c r="VHC19" s="15"/>
      <c r="VHD19" s="15"/>
      <c r="VHE19" s="15"/>
      <c r="VHF19" s="15"/>
      <c r="VHG19" s="15"/>
      <c r="VHH19" s="15"/>
      <c r="VHI19" s="15"/>
      <c r="VHJ19" s="15"/>
      <c r="VHK19" s="15"/>
      <c r="VHL19" s="15"/>
      <c r="VHM19" s="15"/>
      <c r="VHN19" s="15"/>
      <c r="VHO19" s="15"/>
      <c r="VHP19" s="15"/>
      <c r="VHQ19" s="15"/>
      <c r="VHR19" s="15"/>
      <c r="VHS19" s="15"/>
      <c r="VHT19" s="15"/>
      <c r="VHU19" s="15"/>
      <c r="VHV19" s="15"/>
      <c r="VHW19" s="15"/>
      <c r="VHX19" s="15"/>
      <c r="VHY19" s="15"/>
      <c r="VHZ19" s="15"/>
      <c r="VIA19" s="15"/>
      <c r="VIB19" s="15"/>
      <c r="VIC19" s="15"/>
      <c r="VID19" s="15"/>
      <c r="VIE19" s="15"/>
      <c r="VIF19" s="15"/>
      <c r="VIG19" s="15"/>
      <c r="VIH19" s="15"/>
      <c r="VII19" s="15"/>
      <c r="VIJ19" s="15"/>
      <c r="VIK19" s="15"/>
      <c r="VIL19" s="15"/>
      <c r="VIM19" s="15"/>
      <c r="VIN19" s="15"/>
      <c r="VIO19" s="15"/>
      <c r="VIP19" s="15"/>
      <c r="VIQ19" s="15"/>
      <c r="VIR19" s="15"/>
      <c r="VIS19" s="15"/>
      <c r="VIT19" s="15"/>
      <c r="VIU19" s="15"/>
      <c r="VIV19" s="15"/>
      <c r="VIW19" s="15"/>
      <c r="VIX19" s="15"/>
      <c r="VIY19" s="15"/>
      <c r="VIZ19" s="15"/>
      <c r="VJA19" s="15"/>
      <c r="VJB19" s="15"/>
      <c r="VJC19" s="15"/>
      <c r="VJD19" s="15"/>
      <c r="VJE19" s="15"/>
      <c r="VJF19" s="15"/>
      <c r="VJG19" s="15"/>
      <c r="VJH19" s="15"/>
      <c r="VJI19" s="15"/>
      <c r="VJJ19" s="15"/>
      <c r="VJK19" s="15"/>
      <c r="VJL19" s="15"/>
      <c r="VJM19" s="15"/>
      <c r="VJN19" s="15"/>
      <c r="VJO19" s="15"/>
      <c r="VJP19" s="15"/>
      <c r="VJQ19" s="15"/>
      <c r="VJR19" s="15"/>
      <c r="VJS19" s="15"/>
      <c r="VJT19" s="15"/>
      <c r="VJU19" s="15"/>
      <c r="VJV19" s="15"/>
      <c r="VJW19" s="15"/>
      <c r="VJX19" s="15"/>
      <c r="VJY19" s="15"/>
      <c r="VJZ19" s="15"/>
      <c r="VKA19" s="15"/>
      <c r="VKB19" s="15"/>
      <c r="VKC19" s="15"/>
      <c r="VKD19" s="15"/>
      <c r="VKE19" s="15"/>
      <c r="VKF19" s="15"/>
      <c r="VKG19" s="15"/>
      <c r="VKH19" s="15"/>
      <c r="VKI19" s="15"/>
      <c r="VKJ19" s="15"/>
      <c r="VKK19" s="15"/>
      <c r="VKL19" s="15"/>
      <c r="VKM19" s="15"/>
      <c r="VKN19" s="15"/>
      <c r="VKO19" s="15"/>
      <c r="VKP19" s="15"/>
      <c r="VKQ19" s="15"/>
      <c r="VKR19" s="15"/>
      <c r="VKS19" s="15"/>
      <c r="VKT19" s="15"/>
      <c r="VKU19" s="15"/>
      <c r="VKV19" s="15"/>
      <c r="VKW19" s="15"/>
      <c r="VKX19" s="15"/>
      <c r="VKY19" s="15"/>
      <c r="VKZ19" s="15"/>
      <c r="VLA19" s="15"/>
      <c r="VLB19" s="15"/>
      <c r="VLC19" s="15"/>
      <c r="VLD19" s="15"/>
      <c r="VLE19" s="15"/>
      <c r="VLF19" s="15"/>
      <c r="VLG19" s="15"/>
      <c r="VLH19" s="15"/>
      <c r="VLI19" s="15"/>
      <c r="VLJ19" s="15"/>
      <c r="VLK19" s="15"/>
      <c r="VLL19" s="15"/>
      <c r="VLM19" s="15"/>
      <c r="VLN19" s="15"/>
      <c r="VLO19" s="15"/>
      <c r="VLP19" s="15"/>
      <c r="VLQ19" s="15"/>
      <c r="VLR19" s="15"/>
      <c r="VLS19" s="15"/>
      <c r="VLT19" s="15"/>
      <c r="VLU19" s="15"/>
      <c r="VLV19" s="15"/>
      <c r="VLW19" s="15"/>
      <c r="VLX19" s="15"/>
      <c r="VLY19" s="15"/>
      <c r="VLZ19" s="15"/>
      <c r="VMA19" s="15"/>
      <c r="VMB19" s="15"/>
      <c r="VMC19" s="15"/>
      <c r="VMD19" s="15"/>
      <c r="VME19" s="15"/>
      <c r="VMF19" s="15"/>
      <c r="VMG19" s="15"/>
      <c r="VMH19" s="15"/>
      <c r="VMI19" s="15"/>
      <c r="VMJ19" s="15"/>
      <c r="VMK19" s="15"/>
      <c r="VML19" s="15"/>
      <c r="VMM19" s="15"/>
      <c r="VMN19" s="15"/>
      <c r="VMO19" s="15"/>
      <c r="VMP19" s="15"/>
      <c r="VMQ19" s="15"/>
      <c r="VMR19" s="15"/>
      <c r="VMS19" s="15"/>
      <c r="VMT19" s="15"/>
      <c r="VMU19" s="15"/>
      <c r="VMV19" s="15"/>
      <c r="VMW19" s="15"/>
      <c r="VMX19" s="15"/>
      <c r="VMY19" s="15"/>
      <c r="VMZ19" s="15"/>
      <c r="VNA19" s="15"/>
      <c r="VNB19" s="15"/>
      <c r="VNC19" s="15"/>
      <c r="VND19" s="15"/>
      <c r="VNE19" s="15"/>
      <c r="VNF19" s="15"/>
      <c r="VNG19" s="15"/>
      <c r="VNH19" s="15"/>
      <c r="VNI19" s="15"/>
      <c r="VNJ19" s="15"/>
      <c r="VNK19" s="15"/>
      <c r="VNL19" s="15"/>
      <c r="VNM19" s="15"/>
      <c r="VNN19" s="15"/>
      <c r="VNO19" s="15"/>
      <c r="VNP19" s="15"/>
      <c r="VNQ19" s="15"/>
      <c r="VNR19" s="15"/>
      <c r="VNS19" s="15"/>
      <c r="VNT19" s="15"/>
      <c r="VNU19" s="15"/>
      <c r="VNV19" s="15"/>
      <c r="VNW19" s="15"/>
      <c r="VNX19" s="15"/>
      <c r="VNY19" s="15"/>
      <c r="VNZ19" s="15"/>
      <c r="VOA19" s="15"/>
      <c r="VOB19" s="15"/>
      <c r="VOC19" s="15"/>
      <c r="VOD19" s="15"/>
      <c r="VOE19" s="15"/>
      <c r="VOF19" s="15"/>
      <c r="VOG19" s="15"/>
      <c r="VOH19" s="15"/>
      <c r="VOI19" s="15"/>
      <c r="VOJ19" s="15"/>
      <c r="VOK19" s="15"/>
      <c r="VOL19" s="15"/>
      <c r="VOM19" s="15"/>
      <c r="VON19" s="15"/>
      <c r="VOO19" s="15"/>
      <c r="VOP19" s="15"/>
      <c r="VOQ19" s="15"/>
      <c r="VOR19" s="15"/>
      <c r="VOS19" s="15"/>
      <c r="VOT19" s="15"/>
      <c r="VOU19" s="15"/>
      <c r="VOV19" s="15"/>
      <c r="VOW19" s="15"/>
      <c r="VOX19" s="15"/>
      <c r="VOY19" s="15"/>
      <c r="VOZ19" s="15"/>
      <c r="VPA19" s="15"/>
      <c r="VPB19" s="15"/>
      <c r="VPC19" s="15"/>
      <c r="VPD19" s="15"/>
      <c r="VPE19" s="15"/>
      <c r="VPF19" s="15"/>
      <c r="VPG19" s="15"/>
      <c r="VPH19" s="15"/>
      <c r="VPI19" s="15"/>
      <c r="VPJ19" s="15"/>
      <c r="VPK19" s="15"/>
      <c r="VPL19" s="15"/>
      <c r="VPM19" s="15"/>
      <c r="VPN19" s="15"/>
      <c r="VPO19" s="15"/>
      <c r="VPP19" s="15"/>
      <c r="VPQ19" s="15"/>
      <c r="VPR19" s="15"/>
      <c r="VPS19" s="15"/>
      <c r="VPT19" s="15"/>
      <c r="VPU19" s="15"/>
      <c r="VPV19" s="15"/>
      <c r="VPW19" s="15"/>
      <c r="VPX19" s="15"/>
      <c r="VPY19" s="15"/>
      <c r="VPZ19" s="15"/>
      <c r="VQA19" s="15"/>
      <c r="VQB19" s="15"/>
      <c r="VQC19" s="15"/>
      <c r="VQD19" s="15"/>
      <c r="VQE19" s="15"/>
      <c r="VQF19" s="15"/>
      <c r="VQG19" s="15"/>
      <c r="VQH19" s="15"/>
      <c r="VQI19" s="15"/>
      <c r="VQJ19" s="15"/>
      <c r="VQK19" s="15"/>
      <c r="VQL19" s="15"/>
      <c r="VQM19" s="15"/>
      <c r="VQN19" s="15"/>
      <c r="VQO19" s="15"/>
      <c r="VQP19" s="15"/>
      <c r="VQQ19" s="15"/>
      <c r="VQR19" s="15"/>
      <c r="VQS19" s="15"/>
      <c r="VQT19" s="15"/>
      <c r="VQU19" s="15"/>
      <c r="VQV19" s="15"/>
      <c r="VQW19" s="15"/>
      <c r="VQX19" s="15"/>
      <c r="VQY19" s="15"/>
      <c r="VQZ19" s="15"/>
      <c r="VRA19" s="15"/>
      <c r="VRB19" s="15"/>
      <c r="VRC19" s="15"/>
      <c r="VRD19" s="15"/>
      <c r="VRE19" s="15"/>
      <c r="VRF19" s="15"/>
      <c r="VRG19" s="15"/>
      <c r="VRH19" s="15"/>
      <c r="VRI19" s="15"/>
      <c r="VRJ19" s="15"/>
      <c r="VRK19" s="15"/>
      <c r="VRL19" s="15"/>
      <c r="VRM19" s="15"/>
      <c r="VRN19" s="15"/>
      <c r="VRO19" s="15"/>
      <c r="VRP19" s="15"/>
      <c r="VRQ19" s="15"/>
      <c r="VRR19" s="15"/>
      <c r="VRS19" s="15"/>
      <c r="VRT19" s="15"/>
      <c r="VRU19" s="15"/>
      <c r="VRV19" s="15"/>
      <c r="VRW19" s="15"/>
      <c r="VRX19" s="15"/>
      <c r="VRY19" s="15"/>
      <c r="VRZ19" s="15"/>
      <c r="VSA19" s="15"/>
      <c r="VSB19" s="15"/>
      <c r="VSC19" s="15"/>
      <c r="VSD19" s="15"/>
      <c r="VSE19" s="15"/>
      <c r="VSF19" s="15"/>
      <c r="VSG19" s="15"/>
      <c r="VSH19" s="15"/>
      <c r="VSI19" s="15"/>
      <c r="VSJ19" s="15"/>
      <c r="VSK19" s="15"/>
      <c r="VSL19" s="15"/>
      <c r="VSM19" s="15"/>
      <c r="VSN19" s="15"/>
      <c r="VSO19" s="15"/>
      <c r="VSP19" s="15"/>
      <c r="VSQ19" s="15"/>
      <c r="VSR19" s="15"/>
      <c r="VSS19" s="15"/>
      <c r="VST19" s="15"/>
      <c r="VSU19" s="15"/>
      <c r="VSV19" s="15"/>
      <c r="VSW19" s="15"/>
      <c r="VSX19" s="15"/>
      <c r="VSY19" s="15"/>
      <c r="VSZ19" s="15"/>
      <c r="VTA19" s="15"/>
      <c r="VTB19" s="15"/>
      <c r="VTC19" s="15"/>
      <c r="VTD19" s="15"/>
      <c r="VTE19" s="15"/>
      <c r="VTF19" s="15"/>
      <c r="VTG19" s="15"/>
      <c r="VTH19" s="15"/>
      <c r="VTI19" s="15"/>
      <c r="VTJ19" s="15"/>
      <c r="VTK19" s="15"/>
      <c r="VTL19" s="15"/>
      <c r="VTM19" s="15"/>
      <c r="VTN19" s="15"/>
      <c r="VTO19" s="15"/>
      <c r="VTP19" s="15"/>
      <c r="VTQ19" s="15"/>
      <c r="VTR19" s="15"/>
      <c r="VTS19" s="15"/>
      <c r="VTT19" s="15"/>
      <c r="VTU19" s="15"/>
      <c r="VTV19" s="15"/>
      <c r="VTW19" s="15"/>
      <c r="VTX19" s="15"/>
      <c r="VTY19" s="15"/>
      <c r="VTZ19" s="15"/>
      <c r="VUA19" s="15"/>
      <c r="VUB19" s="15"/>
      <c r="VUC19" s="15"/>
      <c r="VUD19" s="15"/>
      <c r="VUE19" s="15"/>
      <c r="VUF19" s="15"/>
      <c r="VUG19" s="15"/>
      <c r="VUH19" s="15"/>
      <c r="VUI19" s="15"/>
      <c r="VUJ19" s="15"/>
      <c r="VUK19" s="15"/>
      <c r="VUL19" s="15"/>
      <c r="VUM19" s="15"/>
      <c r="VUN19" s="15"/>
      <c r="VUO19" s="15"/>
      <c r="VUP19" s="15"/>
      <c r="VUQ19" s="15"/>
      <c r="VUR19" s="15"/>
      <c r="VUS19" s="15"/>
      <c r="VUT19" s="15"/>
      <c r="VUU19" s="15"/>
      <c r="VUV19" s="15"/>
      <c r="VUW19" s="15"/>
      <c r="VUX19" s="15"/>
      <c r="VUY19" s="15"/>
      <c r="VUZ19" s="15"/>
      <c r="VVA19" s="15"/>
      <c r="VVB19" s="15"/>
      <c r="VVC19" s="15"/>
      <c r="VVD19" s="15"/>
      <c r="VVE19" s="15"/>
      <c r="VVF19" s="15"/>
      <c r="VVG19" s="15"/>
      <c r="VVH19" s="15"/>
      <c r="VVI19" s="15"/>
      <c r="VVJ19" s="15"/>
      <c r="VVK19" s="15"/>
      <c r="VVL19" s="15"/>
      <c r="VVM19" s="15"/>
      <c r="VVN19" s="15"/>
      <c r="VVO19" s="15"/>
      <c r="VVP19" s="15"/>
      <c r="VVQ19" s="15"/>
      <c r="VVR19" s="15"/>
      <c r="VVS19" s="15"/>
      <c r="VVT19" s="15"/>
      <c r="VVU19" s="15"/>
      <c r="VVV19" s="15"/>
      <c r="VVW19" s="15"/>
      <c r="VVX19" s="15"/>
      <c r="VVY19" s="15"/>
      <c r="VVZ19" s="15"/>
      <c r="VWA19" s="15"/>
      <c r="VWB19" s="15"/>
      <c r="VWC19" s="15"/>
      <c r="VWD19" s="15"/>
      <c r="VWE19" s="15"/>
      <c r="VWF19" s="15"/>
      <c r="VWG19" s="15"/>
      <c r="VWH19" s="15"/>
      <c r="VWI19" s="15"/>
      <c r="VWJ19" s="15"/>
      <c r="VWK19" s="15"/>
      <c r="VWL19" s="15"/>
      <c r="VWM19" s="15"/>
      <c r="VWN19" s="15"/>
      <c r="VWO19" s="15"/>
      <c r="VWP19" s="15"/>
      <c r="VWQ19" s="15"/>
      <c r="VWR19" s="15"/>
      <c r="VWS19" s="15"/>
      <c r="VWT19" s="15"/>
      <c r="VWU19" s="15"/>
      <c r="VWV19" s="15"/>
      <c r="VWW19" s="15"/>
      <c r="VWX19" s="15"/>
      <c r="VWY19" s="15"/>
      <c r="VWZ19" s="15"/>
      <c r="VXA19" s="15"/>
      <c r="VXB19" s="15"/>
      <c r="VXC19" s="15"/>
      <c r="VXD19" s="15"/>
      <c r="VXE19" s="15"/>
      <c r="VXF19" s="15"/>
      <c r="VXG19" s="15"/>
      <c r="VXH19" s="15"/>
      <c r="VXI19" s="15"/>
      <c r="VXJ19" s="15"/>
      <c r="VXK19" s="15"/>
      <c r="VXL19" s="15"/>
      <c r="VXM19" s="15"/>
      <c r="VXN19" s="15"/>
      <c r="VXO19" s="15"/>
      <c r="VXP19" s="15"/>
      <c r="VXQ19" s="15"/>
      <c r="VXR19" s="15"/>
      <c r="VXS19" s="15"/>
      <c r="VXT19" s="15"/>
      <c r="VXU19" s="15"/>
      <c r="VXV19" s="15"/>
      <c r="VXW19" s="15"/>
      <c r="VXX19" s="15"/>
      <c r="VXY19" s="15"/>
      <c r="VXZ19" s="15"/>
      <c r="VYA19" s="15"/>
      <c r="VYB19" s="15"/>
      <c r="VYC19" s="15"/>
      <c r="VYD19" s="15"/>
      <c r="VYE19" s="15"/>
      <c r="VYF19" s="15"/>
      <c r="VYG19" s="15"/>
      <c r="VYH19" s="15"/>
      <c r="VYI19" s="15"/>
      <c r="VYJ19" s="15"/>
      <c r="VYK19" s="15"/>
      <c r="VYL19" s="15"/>
      <c r="VYM19" s="15"/>
      <c r="VYN19" s="15"/>
      <c r="VYO19" s="15"/>
      <c r="VYP19" s="15"/>
      <c r="VYQ19" s="15"/>
      <c r="VYR19" s="15"/>
      <c r="VYS19" s="15"/>
      <c r="VYT19" s="15"/>
      <c r="VYU19" s="15"/>
      <c r="VYV19" s="15"/>
      <c r="VYW19" s="15"/>
      <c r="VYX19" s="15"/>
      <c r="VYY19" s="15"/>
      <c r="VYZ19" s="15"/>
      <c r="VZA19" s="15"/>
      <c r="VZB19" s="15"/>
      <c r="VZC19" s="15"/>
      <c r="VZD19" s="15"/>
      <c r="VZE19" s="15"/>
      <c r="VZF19" s="15"/>
      <c r="VZG19" s="15"/>
      <c r="VZH19" s="15"/>
      <c r="VZI19" s="15"/>
      <c r="VZJ19" s="15"/>
      <c r="VZK19" s="15"/>
      <c r="VZL19" s="15"/>
      <c r="VZM19" s="15"/>
      <c r="VZN19" s="15"/>
      <c r="VZO19" s="15"/>
      <c r="VZP19" s="15"/>
      <c r="VZQ19" s="15"/>
      <c r="VZR19" s="15"/>
      <c r="VZS19" s="15"/>
      <c r="VZT19" s="15"/>
      <c r="VZU19" s="15"/>
      <c r="VZV19" s="15"/>
      <c r="VZW19" s="15"/>
      <c r="VZX19" s="15"/>
      <c r="VZY19" s="15"/>
      <c r="VZZ19" s="15"/>
      <c r="WAA19" s="15"/>
      <c r="WAB19" s="15"/>
      <c r="WAC19" s="15"/>
      <c r="WAD19" s="15"/>
      <c r="WAE19" s="15"/>
      <c r="WAF19" s="15"/>
      <c r="WAG19" s="15"/>
      <c r="WAH19" s="15"/>
      <c r="WAI19" s="15"/>
      <c r="WAJ19" s="15"/>
      <c r="WAK19" s="15"/>
      <c r="WAL19" s="15"/>
      <c r="WAM19" s="15"/>
      <c r="WAN19" s="15"/>
      <c r="WAO19" s="15"/>
      <c r="WAP19" s="15"/>
      <c r="WAQ19" s="15"/>
      <c r="WAR19" s="15"/>
      <c r="WAS19" s="15"/>
      <c r="WAT19" s="15"/>
      <c r="WAU19" s="15"/>
      <c r="WAV19" s="15"/>
      <c r="WAW19" s="15"/>
      <c r="WAX19" s="15"/>
      <c r="WAY19" s="15"/>
      <c r="WAZ19" s="15"/>
      <c r="WBA19" s="15"/>
      <c r="WBB19" s="15"/>
      <c r="WBC19" s="15"/>
      <c r="WBD19" s="15"/>
      <c r="WBE19" s="15"/>
      <c r="WBF19" s="15"/>
      <c r="WBG19" s="15"/>
      <c r="WBH19" s="15"/>
      <c r="WBI19" s="15"/>
      <c r="WBJ19" s="15"/>
      <c r="WBK19" s="15"/>
      <c r="WBL19" s="15"/>
      <c r="WBM19" s="15"/>
      <c r="WBN19" s="15"/>
      <c r="WBO19" s="15"/>
      <c r="WBP19" s="15"/>
      <c r="WBQ19" s="15"/>
      <c r="WBR19" s="15"/>
      <c r="WBS19" s="15"/>
      <c r="WBT19" s="15"/>
      <c r="WBU19" s="15"/>
      <c r="WBV19" s="15"/>
      <c r="WBW19" s="15"/>
      <c r="WBX19" s="15"/>
      <c r="WBY19" s="15"/>
      <c r="WBZ19" s="15"/>
      <c r="WCA19" s="15"/>
      <c r="WCB19" s="15"/>
      <c r="WCC19" s="15"/>
      <c r="WCD19" s="15"/>
      <c r="WCE19" s="15"/>
      <c r="WCF19" s="15"/>
      <c r="WCG19" s="15"/>
      <c r="WCH19" s="15"/>
      <c r="WCI19" s="15"/>
      <c r="WCJ19" s="15"/>
      <c r="WCK19" s="15"/>
      <c r="WCL19" s="15"/>
      <c r="WCM19" s="15"/>
      <c r="WCN19" s="15"/>
      <c r="WCO19" s="15"/>
      <c r="WCP19" s="15"/>
      <c r="WCQ19" s="15"/>
      <c r="WCR19" s="15"/>
      <c r="WCS19" s="15"/>
      <c r="WCT19" s="15"/>
      <c r="WCU19" s="15"/>
      <c r="WCV19" s="15"/>
      <c r="WCW19" s="15"/>
      <c r="WCX19" s="15"/>
      <c r="WCY19" s="15"/>
      <c r="WCZ19" s="15"/>
      <c r="WDA19" s="15"/>
      <c r="WDB19" s="15"/>
      <c r="WDC19" s="15"/>
      <c r="WDD19" s="15"/>
      <c r="WDE19" s="15"/>
      <c r="WDF19" s="15"/>
      <c r="WDG19" s="15"/>
      <c r="WDH19" s="15"/>
      <c r="WDI19" s="15"/>
      <c r="WDJ19" s="15"/>
      <c r="WDK19" s="15"/>
      <c r="WDL19" s="15"/>
      <c r="WDM19" s="15"/>
      <c r="WDN19" s="15"/>
      <c r="WDO19" s="15"/>
      <c r="WDP19" s="15"/>
      <c r="WDQ19" s="15"/>
      <c r="WDR19" s="15"/>
      <c r="WDS19" s="15"/>
      <c r="WDT19" s="15"/>
      <c r="WDU19" s="15"/>
      <c r="WDV19" s="15"/>
      <c r="WDW19" s="15"/>
      <c r="WDX19" s="15"/>
      <c r="WDY19" s="15"/>
      <c r="WDZ19" s="15"/>
      <c r="WEA19" s="15"/>
      <c r="WEB19" s="15"/>
      <c r="WEC19" s="15"/>
      <c r="WED19" s="15"/>
      <c r="WEE19" s="15"/>
      <c r="WEF19" s="15"/>
      <c r="WEG19" s="15"/>
      <c r="WEH19" s="15"/>
      <c r="WEI19" s="15"/>
      <c r="WEJ19" s="15"/>
      <c r="WEK19" s="15"/>
      <c r="WEL19" s="15"/>
      <c r="WEM19" s="15"/>
      <c r="WEN19" s="15"/>
      <c r="WEO19" s="15"/>
      <c r="WEP19" s="15"/>
      <c r="WEQ19" s="15"/>
      <c r="WER19" s="15"/>
      <c r="WES19" s="15"/>
      <c r="WET19" s="15"/>
      <c r="WEU19" s="15"/>
      <c r="WEV19" s="15"/>
      <c r="WEW19" s="15"/>
      <c r="WEX19" s="15"/>
      <c r="WEY19" s="15"/>
      <c r="WEZ19" s="15"/>
      <c r="WFA19" s="15"/>
      <c r="WFB19" s="15"/>
      <c r="WFC19" s="15"/>
      <c r="WFD19" s="15"/>
      <c r="WFE19" s="15"/>
      <c r="WFF19" s="15"/>
      <c r="WFG19" s="15"/>
      <c r="WFH19" s="15"/>
      <c r="WFI19" s="15"/>
      <c r="WFJ19" s="15"/>
      <c r="WFK19" s="15"/>
      <c r="WFL19" s="15"/>
      <c r="WFM19" s="15"/>
      <c r="WFN19" s="15"/>
      <c r="WFO19" s="15"/>
      <c r="WFP19" s="15"/>
      <c r="WFQ19" s="15"/>
      <c r="WFR19" s="15"/>
      <c r="WFS19" s="15"/>
      <c r="WFT19" s="15"/>
      <c r="WFU19" s="15"/>
      <c r="WFV19" s="15"/>
      <c r="WFW19" s="15"/>
      <c r="WFX19" s="15"/>
      <c r="WFY19" s="15"/>
      <c r="WFZ19" s="15"/>
      <c r="WGA19" s="15"/>
      <c r="WGB19" s="15"/>
      <c r="WGC19" s="15"/>
      <c r="WGD19" s="15"/>
      <c r="WGE19" s="15"/>
      <c r="WGF19" s="15"/>
      <c r="WGG19" s="15"/>
      <c r="WGH19" s="15"/>
      <c r="WGI19" s="15"/>
      <c r="WGJ19" s="15"/>
      <c r="WGK19" s="15"/>
      <c r="WGL19" s="15"/>
      <c r="WGM19" s="15"/>
      <c r="WGN19" s="15"/>
      <c r="WGO19" s="15"/>
      <c r="WGP19" s="15"/>
      <c r="WGQ19" s="15"/>
      <c r="WGR19" s="15"/>
      <c r="WGS19" s="15"/>
      <c r="WGT19" s="15"/>
      <c r="WGU19" s="15"/>
      <c r="WGV19" s="15"/>
      <c r="WGW19" s="15"/>
      <c r="WGX19" s="15"/>
      <c r="WGY19" s="15"/>
      <c r="WGZ19" s="15"/>
      <c r="WHA19" s="15"/>
      <c r="WHB19" s="15"/>
      <c r="WHC19" s="15"/>
      <c r="WHD19" s="15"/>
      <c r="WHE19" s="15"/>
      <c r="WHF19" s="15"/>
      <c r="WHG19" s="15"/>
      <c r="WHH19" s="15"/>
      <c r="WHI19" s="15"/>
      <c r="WHJ19" s="15"/>
      <c r="WHK19" s="15"/>
      <c r="WHL19" s="15"/>
      <c r="WHM19" s="15"/>
      <c r="WHN19" s="15"/>
      <c r="WHO19" s="15"/>
      <c r="WHP19" s="15"/>
      <c r="WHQ19" s="15"/>
      <c r="WHR19" s="15"/>
      <c r="WHS19" s="15"/>
      <c r="WHT19" s="15"/>
      <c r="WHU19" s="15"/>
      <c r="WHV19" s="15"/>
      <c r="WHW19" s="15"/>
      <c r="WHX19" s="15"/>
      <c r="WHY19" s="15"/>
      <c r="WHZ19" s="15"/>
      <c r="WIA19" s="15"/>
      <c r="WIB19" s="15"/>
      <c r="WIC19" s="15"/>
      <c r="WID19" s="15"/>
      <c r="WIE19" s="15"/>
      <c r="WIF19" s="15"/>
      <c r="WIG19" s="15"/>
      <c r="WIH19" s="15"/>
      <c r="WII19" s="15"/>
      <c r="WIJ19" s="15"/>
      <c r="WIK19" s="15"/>
      <c r="WIL19" s="15"/>
      <c r="WIM19" s="15"/>
      <c r="WIN19" s="15"/>
      <c r="WIO19" s="15"/>
      <c r="WIP19" s="15"/>
      <c r="WIQ19" s="15"/>
      <c r="WIR19" s="15"/>
      <c r="WIS19" s="15"/>
      <c r="WIT19" s="15"/>
      <c r="WIU19" s="15"/>
      <c r="WIV19" s="15"/>
      <c r="WIW19" s="15"/>
      <c r="WIX19" s="15"/>
      <c r="WIY19" s="15"/>
      <c r="WIZ19" s="15"/>
      <c r="WJA19" s="15"/>
      <c r="WJB19" s="15"/>
      <c r="WJC19" s="15"/>
      <c r="WJD19" s="15"/>
      <c r="WJE19" s="15"/>
      <c r="WJF19" s="15"/>
      <c r="WJG19" s="15"/>
      <c r="WJH19" s="15"/>
      <c r="WJI19" s="15"/>
      <c r="WJJ19" s="15"/>
      <c r="WJK19" s="15"/>
      <c r="WJL19" s="15"/>
      <c r="WJM19" s="15"/>
      <c r="WJN19" s="15"/>
      <c r="WJO19" s="15"/>
      <c r="WJP19" s="15"/>
      <c r="WJQ19" s="15"/>
      <c r="WJR19" s="15"/>
      <c r="WJS19" s="15"/>
      <c r="WJT19" s="15"/>
      <c r="WJU19" s="15"/>
      <c r="WJV19" s="15"/>
      <c r="WJW19" s="15"/>
      <c r="WJX19" s="15"/>
      <c r="WJY19" s="15"/>
      <c r="WJZ19" s="15"/>
      <c r="WKA19" s="15"/>
      <c r="WKB19" s="15"/>
      <c r="WKC19" s="15"/>
      <c r="WKD19" s="15"/>
      <c r="WKE19" s="15"/>
      <c r="WKF19" s="15"/>
      <c r="WKG19" s="15"/>
      <c r="WKH19" s="15"/>
      <c r="WKI19" s="15"/>
      <c r="WKJ19" s="15"/>
      <c r="WKK19" s="15"/>
      <c r="WKL19" s="15"/>
      <c r="WKM19" s="15"/>
      <c r="WKN19" s="15"/>
      <c r="WKO19" s="15"/>
      <c r="WKP19" s="15"/>
      <c r="WKQ19" s="15"/>
      <c r="WKR19" s="15"/>
      <c r="WKS19" s="15"/>
      <c r="WKT19" s="15"/>
      <c r="WKU19" s="15"/>
      <c r="WKV19" s="15"/>
      <c r="WKW19" s="15"/>
      <c r="WKX19" s="15"/>
      <c r="WKY19" s="15"/>
      <c r="WKZ19" s="15"/>
      <c r="WLA19" s="15"/>
      <c r="WLB19" s="15"/>
      <c r="WLC19" s="15"/>
      <c r="WLD19" s="15"/>
      <c r="WLE19" s="15"/>
      <c r="WLF19" s="15"/>
      <c r="WLG19" s="15"/>
      <c r="WLH19" s="15"/>
      <c r="WLI19" s="15"/>
      <c r="WLJ19" s="15"/>
      <c r="WLK19" s="15"/>
      <c r="WLL19" s="15"/>
      <c r="WLM19" s="15"/>
      <c r="WLN19" s="15"/>
      <c r="WLO19" s="15"/>
      <c r="WLP19" s="15"/>
      <c r="WLQ19" s="15"/>
      <c r="WLR19" s="15"/>
      <c r="WLS19" s="15"/>
      <c r="WLT19" s="15"/>
      <c r="WLU19" s="15"/>
      <c r="WLV19" s="15"/>
      <c r="WLW19" s="15"/>
      <c r="WLX19" s="15"/>
      <c r="WLY19" s="15"/>
      <c r="WLZ19" s="15"/>
      <c r="WMA19" s="15"/>
      <c r="WMB19" s="15"/>
      <c r="WMC19" s="15"/>
      <c r="WMD19" s="15"/>
      <c r="WME19" s="15"/>
      <c r="WMF19" s="15"/>
      <c r="WMG19" s="15"/>
      <c r="WMH19" s="15"/>
      <c r="WMI19" s="15"/>
      <c r="WMJ19" s="15"/>
      <c r="WMK19" s="15"/>
      <c r="WML19" s="15"/>
      <c r="WMM19" s="15"/>
      <c r="WMN19" s="15"/>
      <c r="WMO19" s="15"/>
      <c r="WMP19" s="15"/>
      <c r="WMQ19" s="15"/>
      <c r="WMR19" s="15"/>
      <c r="WMS19" s="15"/>
      <c r="WMT19" s="15"/>
      <c r="WMU19" s="15"/>
      <c r="WMV19" s="15"/>
      <c r="WMW19" s="15"/>
      <c r="WMX19" s="15"/>
      <c r="WMY19" s="15"/>
      <c r="WMZ19" s="15"/>
      <c r="WNA19" s="15"/>
      <c r="WNB19" s="15"/>
      <c r="WNC19" s="15"/>
      <c r="WND19" s="15"/>
      <c r="WNE19" s="15"/>
      <c r="WNF19" s="15"/>
      <c r="WNG19" s="15"/>
      <c r="WNH19" s="15"/>
      <c r="WNI19" s="15"/>
      <c r="WNJ19" s="15"/>
      <c r="WNK19" s="15"/>
      <c r="WNL19" s="15"/>
      <c r="WNM19" s="15"/>
      <c r="WNN19" s="15"/>
      <c r="WNO19" s="15"/>
      <c r="WNP19" s="15"/>
      <c r="WNQ19" s="15"/>
      <c r="WNR19" s="15"/>
      <c r="WNS19" s="15"/>
      <c r="WNT19" s="15"/>
      <c r="WNU19" s="15"/>
      <c r="WNV19" s="15"/>
      <c r="WNW19" s="15"/>
      <c r="WNX19" s="15"/>
      <c r="WNY19" s="15"/>
      <c r="WNZ19" s="15"/>
      <c r="WOA19" s="15"/>
      <c r="WOB19" s="15"/>
      <c r="WOC19" s="15"/>
      <c r="WOD19" s="15"/>
      <c r="WOE19" s="15"/>
      <c r="WOF19" s="15"/>
      <c r="WOG19" s="15"/>
      <c r="WOH19" s="15"/>
      <c r="WOI19" s="15"/>
      <c r="WOJ19" s="15"/>
      <c r="WOK19" s="15"/>
      <c r="WOL19" s="15"/>
      <c r="WOM19" s="15"/>
      <c r="WON19" s="15"/>
      <c r="WOO19" s="15"/>
      <c r="WOP19" s="15"/>
      <c r="WOQ19" s="15"/>
      <c r="WOR19" s="15"/>
      <c r="WOS19" s="15"/>
      <c r="WOT19" s="15"/>
      <c r="WOU19" s="15"/>
      <c r="WOV19" s="15"/>
      <c r="WOW19" s="15"/>
      <c r="WOX19" s="15"/>
      <c r="WOY19" s="15"/>
      <c r="WOZ19" s="15"/>
      <c r="WPA19" s="15"/>
      <c r="WPB19" s="15"/>
      <c r="WPC19" s="15"/>
      <c r="WPD19" s="15"/>
      <c r="WPE19" s="15"/>
      <c r="WPF19" s="15"/>
      <c r="WPG19" s="15"/>
      <c r="WPH19" s="15"/>
      <c r="WPI19" s="15"/>
      <c r="WPJ19" s="15"/>
      <c r="WPK19" s="15"/>
      <c r="WPL19" s="15"/>
      <c r="WPM19" s="15"/>
      <c r="WPN19" s="15"/>
      <c r="WPO19" s="15"/>
      <c r="WPP19" s="15"/>
      <c r="WPQ19" s="15"/>
      <c r="WPR19" s="15"/>
      <c r="WPS19" s="15"/>
      <c r="WPT19" s="15"/>
      <c r="WPU19" s="15"/>
      <c r="WPV19" s="15"/>
      <c r="WPW19" s="15"/>
      <c r="WPX19" s="15"/>
      <c r="WPY19" s="15"/>
      <c r="WPZ19" s="15"/>
      <c r="WQA19" s="15"/>
      <c r="WQB19" s="15"/>
      <c r="WQC19" s="15"/>
      <c r="WQD19" s="15"/>
      <c r="WQE19" s="15"/>
      <c r="WQF19" s="15"/>
      <c r="WQG19" s="15"/>
      <c r="WQH19" s="15"/>
      <c r="WQI19" s="15"/>
      <c r="WQJ19" s="15"/>
      <c r="WQK19" s="15"/>
      <c r="WQL19" s="15"/>
      <c r="WQM19" s="15"/>
      <c r="WQN19" s="15"/>
      <c r="WQO19" s="15"/>
      <c r="WQP19" s="15"/>
      <c r="WQQ19" s="15"/>
      <c r="WQR19" s="15"/>
      <c r="WQS19" s="15"/>
      <c r="WQT19" s="15"/>
      <c r="WQU19" s="15"/>
      <c r="WQV19" s="15"/>
      <c r="WQW19" s="15"/>
      <c r="WQX19" s="15"/>
      <c r="WQY19" s="15"/>
      <c r="WQZ19" s="15"/>
      <c r="WRA19" s="15"/>
      <c r="WRB19" s="15"/>
      <c r="WRC19" s="15"/>
      <c r="WRD19" s="15"/>
      <c r="WRE19" s="15"/>
      <c r="WRF19" s="15"/>
      <c r="WRG19" s="15"/>
      <c r="WRH19" s="15"/>
      <c r="WRI19" s="15"/>
      <c r="WRJ19" s="15"/>
      <c r="WRK19" s="15"/>
      <c r="WRL19" s="15"/>
      <c r="WRM19" s="15"/>
      <c r="WRN19" s="15"/>
      <c r="WRO19" s="15"/>
      <c r="WRP19" s="15"/>
      <c r="WRQ19" s="15"/>
      <c r="WRR19" s="15"/>
      <c r="WRS19" s="15"/>
      <c r="WRT19" s="15"/>
      <c r="WRU19" s="15"/>
      <c r="WRV19" s="15"/>
      <c r="WRW19" s="15"/>
      <c r="WRX19" s="15"/>
      <c r="WRY19" s="15"/>
      <c r="WRZ19" s="15"/>
      <c r="WSA19" s="15"/>
      <c r="WSB19" s="15"/>
      <c r="WSC19" s="15"/>
      <c r="WSD19" s="15"/>
      <c r="WSE19" s="15"/>
      <c r="WSF19" s="15"/>
      <c r="WSG19" s="15"/>
      <c r="WSH19" s="15"/>
      <c r="WSI19" s="15"/>
      <c r="WSJ19" s="15"/>
      <c r="WSK19" s="15"/>
      <c r="WSL19" s="15"/>
      <c r="WSM19" s="15"/>
      <c r="WSN19" s="15"/>
      <c r="WSO19" s="15"/>
      <c r="WSP19" s="15"/>
      <c r="WSQ19" s="15"/>
      <c r="WSR19" s="15"/>
      <c r="WSS19" s="15"/>
      <c r="WST19" s="15"/>
      <c r="WSU19" s="15"/>
      <c r="WSV19" s="15"/>
      <c r="WSW19" s="15"/>
      <c r="WSX19" s="15"/>
      <c r="WSY19" s="15"/>
      <c r="WSZ19" s="15"/>
      <c r="WTA19" s="15"/>
      <c r="WTB19" s="15"/>
      <c r="WTC19" s="15"/>
      <c r="WTD19" s="15"/>
      <c r="WTE19" s="15"/>
      <c r="WTF19" s="15"/>
      <c r="WTG19" s="15"/>
      <c r="WTH19" s="15"/>
      <c r="WTI19" s="15"/>
      <c r="WTJ19" s="15"/>
      <c r="WTK19" s="15"/>
      <c r="WTL19" s="15"/>
      <c r="WTM19" s="15"/>
      <c r="WTN19" s="15"/>
      <c r="WTO19" s="15"/>
      <c r="WTP19" s="15"/>
      <c r="WTQ19" s="15"/>
      <c r="WTR19" s="15"/>
      <c r="WTS19" s="15"/>
      <c r="WTT19" s="15"/>
      <c r="WTU19" s="15"/>
      <c r="WTV19" s="15"/>
      <c r="WTW19" s="15"/>
      <c r="WTX19" s="15"/>
      <c r="WTY19" s="15"/>
      <c r="WTZ19" s="15"/>
      <c r="WUA19" s="15"/>
      <c r="WUB19" s="15"/>
      <c r="WUC19" s="15"/>
      <c r="WUD19" s="15"/>
      <c r="WUE19" s="15"/>
      <c r="WUF19" s="15"/>
      <c r="WUG19" s="15"/>
      <c r="WUH19" s="15"/>
      <c r="WUI19" s="15"/>
      <c r="WUJ19" s="15"/>
      <c r="WUK19" s="15"/>
      <c r="WUL19" s="15"/>
      <c r="WUM19" s="15"/>
      <c r="WUN19" s="15"/>
      <c r="WUO19" s="15"/>
      <c r="WUP19" s="15"/>
      <c r="WUQ19" s="15"/>
      <c r="WUR19" s="15"/>
      <c r="WUS19" s="15"/>
      <c r="WUT19" s="15"/>
      <c r="WUU19" s="15"/>
      <c r="WUV19" s="15"/>
      <c r="WUW19" s="15"/>
      <c r="WUX19" s="15"/>
      <c r="WUY19" s="15"/>
      <c r="WUZ19" s="15"/>
      <c r="WVA19" s="15"/>
      <c r="WVB19" s="15"/>
      <c r="WVC19" s="15"/>
      <c r="WVD19" s="15"/>
      <c r="WVE19" s="15"/>
      <c r="WVF19" s="15"/>
      <c r="WVG19" s="15"/>
      <c r="WVH19" s="15"/>
      <c r="WVI19" s="15"/>
      <c r="WVJ19" s="15"/>
      <c r="WVK19" s="15"/>
      <c r="WVL19" s="15"/>
      <c r="WVM19" s="15"/>
      <c r="WVN19" s="15"/>
      <c r="WVO19" s="15"/>
      <c r="WVP19" s="15"/>
      <c r="WVQ19" s="15"/>
      <c r="WVR19" s="15"/>
      <c r="WVS19" s="15"/>
      <c r="WVT19" s="15"/>
      <c r="WVU19" s="15"/>
      <c r="WVV19" s="15"/>
      <c r="WVW19" s="15"/>
      <c r="WVX19" s="15"/>
      <c r="WVY19" s="15"/>
      <c r="WVZ19" s="15"/>
      <c r="WWA19" s="15"/>
      <c r="WWB19" s="15"/>
      <c r="WWC19" s="15"/>
      <c r="WWD19" s="15"/>
      <c r="WWE19" s="15"/>
      <c r="WWF19" s="15"/>
      <c r="WWG19" s="15"/>
      <c r="WWH19" s="15"/>
      <c r="WWI19" s="15"/>
      <c r="WWJ19" s="15"/>
      <c r="WWK19" s="15"/>
      <c r="WWL19" s="15"/>
      <c r="WWM19" s="15"/>
      <c r="WWN19" s="15"/>
      <c r="WWO19" s="15"/>
      <c r="WWP19" s="15"/>
      <c r="WWQ19" s="15"/>
      <c r="WWR19" s="15"/>
      <c r="WWS19" s="15"/>
      <c r="WWT19" s="15"/>
      <c r="WWU19" s="15"/>
      <c r="WWV19" s="15"/>
      <c r="WWW19" s="15"/>
      <c r="WWX19" s="15"/>
      <c r="WWY19" s="15"/>
      <c r="WWZ19" s="15"/>
      <c r="WXA19" s="15"/>
      <c r="WXB19" s="15"/>
      <c r="WXC19" s="15"/>
      <c r="WXD19" s="15"/>
      <c r="WXE19" s="15"/>
      <c r="WXF19" s="15"/>
      <c r="WXG19" s="15"/>
      <c r="WXH19" s="15"/>
      <c r="WXI19" s="15"/>
      <c r="WXJ19" s="15"/>
      <c r="WXK19" s="15"/>
      <c r="WXL19" s="15"/>
      <c r="WXM19" s="15"/>
      <c r="WXN19" s="15"/>
      <c r="WXO19" s="15"/>
      <c r="WXP19" s="15"/>
      <c r="WXQ19" s="15"/>
      <c r="WXR19" s="15"/>
      <c r="WXS19" s="15"/>
      <c r="WXT19" s="15"/>
      <c r="WXU19" s="15"/>
      <c r="WXV19" s="15"/>
      <c r="WXW19" s="15"/>
      <c r="WXX19" s="15"/>
      <c r="WXY19" s="15"/>
      <c r="WXZ19" s="15"/>
      <c r="WYA19" s="15"/>
      <c r="WYB19" s="15"/>
      <c r="WYC19" s="15"/>
      <c r="WYD19" s="15"/>
      <c r="WYE19" s="15"/>
      <c r="WYF19" s="15"/>
      <c r="WYG19" s="15"/>
      <c r="WYH19" s="15"/>
      <c r="WYI19" s="15"/>
      <c r="WYJ19" s="15"/>
      <c r="WYK19" s="15"/>
      <c r="WYL19" s="15"/>
      <c r="WYM19" s="15"/>
      <c r="WYN19" s="15"/>
      <c r="WYO19" s="15"/>
      <c r="WYP19" s="15"/>
      <c r="WYQ19" s="15"/>
      <c r="WYR19" s="15"/>
      <c r="WYS19" s="15"/>
      <c r="WYT19" s="15"/>
      <c r="WYU19" s="15"/>
      <c r="WYV19" s="15"/>
      <c r="WYW19" s="15"/>
      <c r="WYX19" s="15"/>
      <c r="WYY19" s="15"/>
      <c r="WYZ19" s="15"/>
      <c r="WZA19" s="15"/>
      <c r="WZB19" s="15"/>
      <c r="WZC19" s="15"/>
      <c r="WZD19" s="15"/>
      <c r="WZE19" s="15"/>
      <c r="WZF19" s="15"/>
      <c r="WZG19" s="15"/>
      <c r="WZH19" s="15"/>
      <c r="WZI19" s="15"/>
      <c r="WZJ19" s="15"/>
      <c r="WZK19" s="15"/>
      <c r="WZL19" s="15"/>
      <c r="WZM19" s="15"/>
      <c r="WZN19" s="15"/>
      <c r="WZO19" s="15"/>
      <c r="WZP19" s="15"/>
      <c r="WZQ19" s="15"/>
      <c r="WZR19" s="15"/>
      <c r="WZS19" s="15"/>
      <c r="WZT19" s="15"/>
      <c r="WZU19" s="15"/>
      <c r="WZV19" s="15"/>
      <c r="WZW19" s="15"/>
      <c r="WZX19" s="15"/>
      <c r="WZY19" s="15"/>
      <c r="WZZ19" s="15"/>
      <c r="XAA19" s="15"/>
      <c r="XAB19" s="15"/>
      <c r="XAC19" s="15"/>
      <c r="XAD19" s="15"/>
      <c r="XAE19" s="15"/>
      <c r="XAF19" s="15"/>
      <c r="XAG19" s="15"/>
      <c r="XAH19" s="15"/>
      <c r="XAI19" s="15"/>
      <c r="XAJ19" s="15"/>
      <c r="XAK19" s="15"/>
      <c r="XAL19" s="15"/>
      <c r="XAM19" s="15"/>
      <c r="XAN19" s="15"/>
      <c r="XAO19" s="15"/>
      <c r="XAP19" s="15"/>
      <c r="XAQ19" s="15"/>
      <c r="XAR19" s="15"/>
      <c r="XAS19" s="15"/>
      <c r="XAT19" s="15"/>
      <c r="XAU19" s="15"/>
      <c r="XAV19" s="15"/>
      <c r="XAW19" s="15"/>
      <c r="XAX19" s="15"/>
      <c r="XAY19" s="15"/>
      <c r="XAZ19" s="15"/>
      <c r="XBA19" s="15"/>
      <c r="XBB19" s="15"/>
      <c r="XBC19" s="15"/>
      <c r="XBD19" s="15"/>
      <c r="XBE19" s="15"/>
      <c r="XBF19" s="15"/>
      <c r="XBG19" s="15"/>
      <c r="XBH19" s="15"/>
      <c r="XBI19" s="15"/>
      <c r="XBJ19" s="15"/>
      <c r="XBK19" s="15"/>
      <c r="XBL19" s="15"/>
      <c r="XBM19" s="15"/>
      <c r="XBN19" s="15"/>
      <c r="XBO19" s="15"/>
      <c r="XBP19" s="15"/>
      <c r="XBQ19" s="15"/>
      <c r="XBR19" s="15"/>
      <c r="XBS19" s="15"/>
      <c r="XBT19" s="15"/>
      <c r="XBU19" s="15"/>
      <c r="XBV19" s="15"/>
      <c r="XBW19" s="15"/>
      <c r="XBX19" s="15"/>
      <c r="XBY19" s="15"/>
      <c r="XBZ19" s="15"/>
      <c r="XCA19" s="15"/>
      <c r="XCB19" s="15"/>
      <c r="XCC19" s="15"/>
      <c r="XCD19" s="15"/>
      <c r="XCE19" s="15"/>
      <c r="XCF19" s="15"/>
      <c r="XCG19" s="15"/>
      <c r="XCH19" s="15"/>
      <c r="XCI19" s="15"/>
      <c r="XCJ19" s="15"/>
      <c r="XCK19" s="15"/>
      <c r="XCL19" s="15"/>
      <c r="XCM19" s="15"/>
      <c r="XCN19" s="15"/>
      <c r="XCO19" s="15"/>
      <c r="XCP19" s="15"/>
      <c r="XCQ19" s="15"/>
      <c r="XCR19" s="15"/>
      <c r="XCS19" s="15"/>
      <c r="XCT19" s="15"/>
      <c r="XCU19" s="15"/>
      <c r="XCV19" s="15"/>
      <c r="XCW19" s="15"/>
      <c r="XCX19" s="15"/>
      <c r="XCY19" s="15"/>
      <c r="XCZ19" s="15"/>
      <c r="XDA19" s="15"/>
      <c r="XDB19" s="15"/>
      <c r="XDC19" s="15"/>
      <c r="XDD19" s="15"/>
      <c r="XDE19" s="15"/>
      <c r="XDF19" s="15"/>
      <c r="XDG19" s="15"/>
      <c r="XDH19" s="15"/>
      <c r="XDI19" s="15"/>
      <c r="XDJ19" s="15"/>
      <c r="XDK19" s="15"/>
      <c r="XDL19" s="15"/>
      <c r="XDM19" s="15"/>
      <c r="XDN19" s="15"/>
      <c r="XDO19" s="15"/>
      <c r="XDP19" s="15"/>
      <c r="XDQ19" s="15"/>
      <c r="XDR19" s="15"/>
      <c r="XDS19" s="15"/>
      <c r="XDT19" s="15"/>
      <c r="XDU19" s="15"/>
      <c r="XDV19" s="15"/>
      <c r="XDW19" s="15"/>
      <c r="XDX19" s="15"/>
      <c r="XDY19" s="15"/>
      <c r="XDZ19" s="15"/>
      <c r="XEA19" s="15"/>
      <c r="XEB19" s="15"/>
      <c r="XEC19" s="15"/>
      <c r="XED19" s="15"/>
      <c r="XEE19" s="15"/>
      <c r="XEF19" s="15"/>
      <c r="XEG19" s="15"/>
      <c r="XEH19" s="15"/>
      <c r="XEI19" s="15"/>
      <c r="XEJ19" s="15"/>
      <c r="XEK19" s="15"/>
      <c r="XEL19" s="15"/>
      <c r="XEM19" s="15"/>
      <c r="XEN19" s="15"/>
      <c r="XEO19" s="15"/>
      <c r="XEP19" s="15"/>
      <c r="XEQ19" s="15"/>
      <c r="XER19" s="15"/>
      <c r="XES19" s="15"/>
      <c r="XET19" s="15"/>
      <c r="XEU19" s="15"/>
      <c r="XEV19" s="15"/>
      <c r="XEW19" s="15"/>
      <c r="XEX19" s="15"/>
      <c r="XEY19" s="15"/>
      <c r="XEZ19" s="15"/>
      <c r="XFA19" s="15"/>
      <c r="XFB19" s="15"/>
    </row>
    <row r="20" spans="1:16382" s="15" customFormat="1" ht="42.75" customHeight="1" x14ac:dyDescent="0.25">
      <c r="A20" s="59" t="s">
        <v>945</v>
      </c>
      <c r="B20" s="59" t="s">
        <v>604</v>
      </c>
      <c r="C20" s="59" t="s">
        <v>589</v>
      </c>
      <c r="D20" s="61" t="s">
        <v>3692</v>
      </c>
      <c r="E20" s="57" t="s">
        <v>27</v>
      </c>
      <c r="F20" s="58" t="s">
        <v>3690</v>
      </c>
      <c r="G20" s="58" t="s">
        <v>5863</v>
      </c>
      <c r="H20" s="57" t="s">
        <v>3689</v>
      </c>
      <c r="I20" s="57">
        <v>2008</v>
      </c>
      <c r="J20" s="58" t="s">
        <v>601</v>
      </c>
      <c r="K20" s="59" t="s">
        <v>40</v>
      </c>
      <c r="L20" s="64">
        <v>39454</v>
      </c>
      <c r="M20" s="65" t="s">
        <v>25</v>
      </c>
      <c r="N20" s="60">
        <v>0</v>
      </c>
      <c r="O20" s="60">
        <v>0</v>
      </c>
      <c r="P20" s="60">
        <v>0</v>
      </c>
      <c r="Q20" s="59" t="s">
        <v>26</v>
      </c>
      <c r="R20" s="138"/>
      <c r="S20" s="88">
        <v>17</v>
      </c>
    </row>
    <row r="21" spans="1:16382" s="15" customFormat="1" ht="53.25" customHeight="1" x14ac:dyDescent="0.25">
      <c r="A21" s="59" t="s">
        <v>946</v>
      </c>
      <c r="B21" s="59" t="s">
        <v>604</v>
      </c>
      <c r="C21" s="59" t="s">
        <v>589</v>
      </c>
      <c r="D21" s="61" t="s">
        <v>3692</v>
      </c>
      <c r="E21" s="57" t="s">
        <v>27</v>
      </c>
      <c r="F21" s="58" t="s">
        <v>3818</v>
      </c>
      <c r="G21" s="58" t="s">
        <v>5868</v>
      </c>
      <c r="H21" s="57" t="s">
        <v>590</v>
      </c>
      <c r="I21" s="57">
        <v>2009</v>
      </c>
      <c r="J21" s="58" t="s">
        <v>929</v>
      </c>
      <c r="K21" s="59" t="s">
        <v>40</v>
      </c>
      <c r="L21" s="64">
        <v>42613</v>
      </c>
      <c r="M21" s="65" t="s">
        <v>25</v>
      </c>
      <c r="N21" s="60">
        <v>0</v>
      </c>
      <c r="O21" s="60">
        <v>0</v>
      </c>
      <c r="P21" s="60">
        <v>0</v>
      </c>
      <c r="Q21" s="59" t="s">
        <v>26</v>
      </c>
      <c r="R21" s="138"/>
      <c r="S21" s="88">
        <v>18</v>
      </c>
    </row>
    <row r="22" spans="1:16382" s="15" customFormat="1" ht="63.75" x14ac:dyDescent="0.25">
      <c r="A22" s="59" t="s">
        <v>947</v>
      </c>
      <c r="B22" s="59" t="s">
        <v>604</v>
      </c>
      <c r="C22" s="59" t="s">
        <v>589</v>
      </c>
      <c r="D22" s="61" t="s">
        <v>3692</v>
      </c>
      <c r="E22" s="57" t="s">
        <v>27</v>
      </c>
      <c r="F22" s="58" t="s">
        <v>1209</v>
      </c>
      <c r="G22" s="186" t="s">
        <v>5869</v>
      </c>
      <c r="H22" s="57" t="s">
        <v>1210</v>
      </c>
      <c r="I22" s="57">
        <v>2016</v>
      </c>
      <c r="J22" s="59" t="s">
        <v>1211</v>
      </c>
      <c r="K22" s="59" t="s">
        <v>1212</v>
      </c>
      <c r="L22" s="64">
        <v>44159</v>
      </c>
      <c r="M22" s="65" t="s">
        <v>25</v>
      </c>
      <c r="N22" s="60">
        <v>269999</v>
      </c>
      <c r="O22" s="60">
        <v>0</v>
      </c>
      <c r="P22" s="60">
        <v>269999</v>
      </c>
      <c r="Q22" s="59" t="s">
        <v>26</v>
      </c>
      <c r="R22" s="14" t="s">
        <v>1213</v>
      </c>
      <c r="S22" s="88">
        <v>19</v>
      </c>
    </row>
    <row r="23" spans="1:16382" s="15" customFormat="1" ht="42.75" customHeight="1" x14ac:dyDescent="0.25">
      <c r="A23" s="59" t="s">
        <v>948</v>
      </c>
      <c r="B23" s="59" t="s">
        <v>604</v>
      </c>
      <c r="C23" s="59" t="s">
        <v>589</v>
      </c>
      <c r="D23" s="61" t="s">
        <v>2068</v>
      </c>
      <c r="E23" s="57" t="s">
        <v>3404</v>
      </c>
      <c r="F23" s="58" t="s">
        <v>3693</v>
      </c>
      <c r="G23" s="58" t="s">
        <v>5868</v>
      </c>
      <c r="H23" s="57" t="s">
        <v>590</v>
      </c>
      <c r="I23" s="57">
        <v>2015</v>
      </c>
      <c r="J23" s="58" t="s">
        <v>597</v>
      </c>
      <c r="K23" s="59" t="s">
        <v>40</v>
      </c>
      <c r="L23" s="64">
        <v>43713</v>
      </c>
      <c r="M23" s="65" t="s">
        <v>25</v>
      </c>
      <c r="N23" s="60">
        <v>700000</v>
      </c>
      <c r="O23" s="60">
        <v>0</v>
      </c>
      <c r="P23" s="60">
        <v>700000</v>
      </c>
      <c r="Q23" s="59" t="s">
        <v>26</v>
      </c>
      <c r="R23" s="14"/>
      <c r="S23" s="88">
        <v>20</v>
      </c>
    </row>
    <row r="24" spans="1:16382" ht="42.75" customHeight="1" x14ac:dyDescent="0.2">
      <c r="A24" s="59" t="s">
        <v>949</v>
      </c>
      <c r="B24" s="59" t="s">
        <v>604</v>
      </c>
      <c r="C24" s="59" t="s">
        <v>589</v>
      </c>
      <c r="D24" s="61" t="s">
        <v>2068</v>
      </c>
      <c r="E24" s="57" t="s">
        <v>3404</v>
      </c>
      <c r="F24" s="58" t="s">
        <v>3691</v>
      </c>
      <c r="G24" s="58" t="s">
        <v>5863</v>
      </c>
      <c r="H24" s="57" t="s">
        <v>151</v>
      </c>
      <c r="I24" s="57">
        <v>2016</v>
      </c>
      <c r="J24" s="58" t="s">
        <v>602</v>
      </c>
      <c r="K24" s="59" t="s">
        <v>188</v>
      </c>
      <c r="L24" s="64">
        <v>43138</v>
      </c>
      <c r="M24" s="65" t="s">
        <v>25</v>
      </c>
      <c r="N24" s="60" t="s">
        <v>188</v>
      </c>
      <c r="O24" s="60">
        <v>0</v>
      </c>
      <c r="P24" s="60" t="s">
        <v>188</v>
      </c>
      <c r="Q24" s="59" t="s">
        <v>33</v>
      </c>
      <c r="R24" s="138"/>
      <c r="S24" s="88">
        <v>21</v>
      </c>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c r="LL24" s="15"/>
      <c r="LM24" s="15"/>
      <c r="LN24" s="15"/>
      <c r="LO24" s="15"/>
      <c r="LP24" s="15"/>
      <c r="LQ24" s="15"/>
      <c r="LR24" s="15"/>
      <c r="LS24" s="15"/>
      <c r="LT24" s="15"/>
      <c r="LU24" s="15"/>
      <c r="LV24" s="15"/>
      <c r="LW24" s="15"/>
      <c r="LX24" s="15"/>
      <c r="LY24" s="15"/>
      <c r="LZ24" s="15"/>
      <c r="MA24" s="15"/>
      <c r="MB24" s="15"/>
      <c r="MC24" s="15"/>
      <c r="MD24" s="15"/>
      <c r="ME24" s="15"/>
      <c r="MF24" s="15"/>
      <c r="MG24" s="15"/>
      <c r="MH24" s="15"/>
      <c r="MI24" s="15"/>
      <c r="MJ24" s="15"/>
      <c r="MK24" s="15"/>
      <c r="ML24" s="15"/>
      <c r="MM24" s="15"/>
      <c r="MN24" s="15"/>
      <c r="MO24" s="15"/>
      <c r="MP24" s="15"/>
      <c r="MQ24" s="15"/>
      <c r="MR24" s="15"/>
      <c r="MS24" s="15"/>
      <c r="MT24" s="15"/>
      <c r="MU24" s="15"/>
      <c r="MV24" s="15"/>
      <c r="MW24" s="15"/>
      <c r="MX24" s="15"/>
      <c r="MY24" s="15"/>
      <c r="MZ24" s="15"/>
      <c r="NA24" s="15"/>
      <c r="NB24" s="15"/>
      <c r="NC24" s="15"/>
      <c r="ND24" s="15"/>
      <c r="NE24" s="15"/>
      <c r="NF24" s="15"/>
      <c r="NG24" s="15"/>
      <c r="NH24" s="15"/>
      <c r="NI24" s="15"/>
      <c r="NJ24" s="15"/>
      <c r="NK24" s="15"/>
      <c r="NL24" s="15"/>
      <c r="NM24" s="15"/>
      <c r="NN24" s="15"/>
      <c r="NO24" s="15"/>
      <c r="NP24" s="15"/>
      <c r="NQ24" s="15"/>
      <c r="NR24" s="15"/>
      <c r="NS24" s="15"/>
      <c r="NT24" s="15"/>
      <c r="NU24" s="15"/>
      <c r="NV24" s="15"/>
      <c r="NW24" s="15"/>
      <c r="NX24" s="15"/>
      <c r="NY24" s="15"/>
      <c r="NZ24" s="15"/>
      <c r="OA24" s="15"/>
      <c r="OB24" s="15"/>
      <c r="OC24" s="15"/>
      <c r="OD24" s="15"/>
      <c r="OE24" s="15"/>
      <c r="OF24" s="15"/>
      <c r="OG24" s="15"/>
      <c r="OH24" s="15"/>
      <c r="OI24" s="15"/>
      <c r="OJ24" s="15"/>
      <c r="OK24" s="15"/>
      <c r="OL24" s="15"/>
      <c r="OM24" s="15"/>
      <c r="ON24" s="15"/>
      <c r="OO24" s="15"/>
      <c r="OP24" s="15"/>
      <c r="OQ24" s="15"/>
      <c r="OR24" s="15"/>
      <c r="OS24" s="15"/>
      <c r="OT24" s="15"/>
      <c r="OU24" s="15"/>
      <c r="OV24" s="15"/>
      <c r="OW24" s="15"/>
      <c r="OX24" s="15"/>
      <c r="OY24" s="15"/>
      <c r="OZ24" s="15"/>
      <c r="PA24" s="15"/>
      <c r="PB24" s="15"/>
      <c r="PC24" s="15"/>
      <c r="PD24" s="15"/>
      <c r="PE24" s="15"/>
      <c r="PF24" s="15"/>
      <c r="PG24" s="15"/>
      <c r="PH24" s="15"/>
      <c r="PI24" s="15"/>
      <c r="PJ24" s="15"/>
      <c r="PK24" s="15"/>
      <c r="PL24" s="15"/>
      <c r="PM24" s="15"/>
      <c r="PN24" s="15"/>
      <c r="PO24" s="15"/>
      <c r="PP24" s="15"/>
      <c r="PQ24" s="15"/>
      <c r="PR24" s="15"/>
      <c r="PS24" s="15"/>
      <c r="PT24" s="15"/>
      <c r="PU24" s="15"/>
      <c r="PV24" s="15"/>
      <c r="PW24" s="15"/>
      <c r="PX24" s="15"/>
      <c r="PY24" s="15"/>
      <c r="PZ24" s="15"/>
      <c r="QA24" s="15"/>
      <c r="QB24" s="15"/>
      <c r="QC24" s="15"/>
      <c r="QD24" s="15"/>
      <c r="QE24" s="15"/>
      <c r="QF24" s="15"/>
      <c r="QG24" s="15"/>
      <c r="QH24" s="15"/>
      <c r="QI24" s="15"/>
      <c r="QJ24" s="15"/>
      <c r="QK24" s="15"/>
      <c r="QL24" s="15"/>
      <c r="QM24" s="15"/>
      <c r="QN24" s="15"/>
      <c r="QO24" s="15"/>
      <c r="QP24" s="15"/>
      <c r="QQ24" s="15"/>
      <c r="QR24" s="15"/>
      <c r="QS24" s="15"/>
      <c r="QT24" s="15"/>
      <c r="QU24" s="15"/>
      <c r="QV24" s="15"/>
      <c r="QW24" s="15"/>
      <c r="QX24" s="15"/>
      <c r="QY24" s="15"/>
      <c r="QZ24" s="15"/>
      <c r="RA24" s="15"/>
      <c r="RB24" s="15"/>
      <c r="RC24" s="15"/>
      <c r="RD24" s="15"/>
      <c r="RE24" s="15"/>
      <c r="RF24" s="15"/>
      <c r="RG24" s="15"/>
      <c r="RH24" s="15"/>
      <c r="RI24" s="15"/>
      <c r="RJ24" s="15"/>
      <c r="RK24" s="15"/>
      <c r="RL24" s="15"/>
      <c r="RM24" s="15"/>
      <c r="RN24" s="15"/>
      <c r="RO24" s="15"/>
      <c r="RP24" s="15"/>
      <c r="RQ24" s="15"/>
      <c r="RR24" s="15"/>
      <c r="RS24" s="15"/>
      <c r="RT24" s="15"/>
      <c r="RU24" s="15"/>
      <c r="RV24" s="15"/>
      <c r="RW24" s="15"/>
      <c r="RX24" s="15"/>
      <c r="RY24" s="15"/>
      <c r="RZ24" s="15"/>
      <c r="SA24" s="15"/>
      <c r="SB24" s="15"/>
      <c r="SC24" s="15"/>
      <c r="SD24" s="15"/>
      <c r="SE24" s="15"/>
      <c r="SF24" s="15"/>
      <c r="SG24" s="15"/>
      <c r="SH24" s="15"/>
      <c r="SI24" s="15"/>
      <c r="SJ24" s="15"/>
      <c r="SK24" s="15"/>
      <c r="SL24" s="15"/>
      <c r="SM24" s="15"/>
      <c r="SN24" s="15"/>
      <c r="SO24" s="15"/>
      <c r="SP24" s="15"/>
      <c r="SQ24" s="15"/>
      <c r="SR24" s="15"/>
      <c r="SS24" s="15"/>
      <c r="ST24" s="15"/>
      <c r="SU24" s="15"/>
      <c r="SV24" s="15"/>
      <c r="SW24" s="15"/>
      <c r="SX24" s="15"/>
      <c r="SY24" s="15"/>
      <c r="SZ24" s="15"/>
      <c r="TA24" s="15"/>
      <c r="TB24" s="15"/>
      <c r="TC24" s="15"/>
      <c r="TD24" s="15"/>
      <c r="TE24" s="15"/>
      <c r="TF24" s="15"/>
      <c r="TG24" s="15"/>
      <c r="TH24" s="15"/>
      <c r="TI24" s="15"/>
      <c r="TJ24" s="15"/>
      <c r="TK24" s="15"/>
      <c r="TL24" s="15"/>
      <c r="TM24" s="15"/>
      <c r="TN24" s="15"/>
      <c r="TO24" s="15"/>
      <c r="TP24" s="15"/>
      <c r="TQ24" s="15"/>
      <c r="TR24" s="15"/>
      <c r="TS24" s="15"/>
      <c r="TT24" s="15"/>
      <c r="TU24" s="15"/>
      <c r="TV24" s="15"/>
      <c r="TW24" s="15"/>
      <c r="TX24" s="15"/>
      <c r="TY24" s="15"/>
      <c r="TZ24" s="15"/>
      <c r="UA24" s="15"/>
      <c r="UB24" s="15"/>
      <c r="UC24" s="15"/>
      <c r="UD24" s="15"/>
      <c r="UE24" s="15"/>
      <c r="UF24" s="15"/>
      <c r="UG24" s="15"/>
      <c r="UH24" s="15"/>
      <c r="UI24" s="15"/>
      <c r="UJ24" s="15"/>
      <c r="UK24" s="15"/>
      <c r="UL24" s="15"/>
      <c r="UM24" s="15"/>
      <c r="UN24" s="15"/>
      <c r="UO24" s="15"/>
      <c r="UP24" s="15"/>
      <c r="UQ24" s="15"/>
      <c r="UR24" s="15"/>
      <c r="US24" s="15"/>
      <c r="UT24" s="15"/>
      <c r="UU24" s="15"/>
      <c r="UV24" s="15"/>
      <c r="UW24" s="15"/>
      <c r="UX24" s="15"/>
      <c r="UY24" s="15"/>
      <c r="UZ24" s="15"/>
      <c r="VA24" s="15"/>
      <c r="VB24" s="15"/>
      <c r="VC24" s="15"/>
      <c r="VD24" s="15"/>
      <c r="VE24" s="15"/>
      <c r="VF24" s="15"/>
      <c r="VG24" s="15"/>
      <c r="VH24" s="15"/>
      <c r="VI24" s="15"/>
      <c r="VJ24" s="15"/>
      <c r="VK24" s="15"/>
      <c r="VL24" s="15"/>
      <c r="VM24" s="15"/>
      <c r="VN24" s="15"/>
      <c r="VO24" s="15"/>
      <c r="VP24" s="15"/>
      <c r="VQ24" s="15"/>
      <c r="VR24" s="15"/>
      <c r="VS24" s="15"/>
      <c r="VT24" s="15"/>
      <c r="VU24" s="15"/>
      <c r="VV24" s="15"/>
      <c r="VW24" s="15"/>
      <c r="VX24" s="15"/>
      <c r="VY24" s="15"/>
      <c r="VZ24" s="15"/>
      <c r="WA24" s="15"/>
      <c r="WB24" s="15"/>
      <c r="WC24" s="15"/>
      <c r="WD24" s="15"/>
      <c r="WE24" s="15"/>
      <c r="WF24" s="15"/>
      <c r="WG24" s="15"/>
      <c r="WH24" s="15"/>
      <c r="WI24" s="15"/>
      <c r="WJ24" s="15"/>
      <c r="WK24" s="15"/>
      <c r="WL24" s="15"/>
      <c r="WM24" s="15"/>
      <c r="WN24" s="15"/>
      <c r="WO24" s="15"/>
      <c r="WP24" s="15"/>
      <c r="WQ24" s="15"/>
      <c r="WR24" s="15"/>
      <c r="WS24" s="15"/>
      <c r="WT24" s="15"/>
      <c r="WU24" s="15"/>
      <c r="WV24" s="15"/>
      <c r="WW24" s="15"/>
      <c r="WX24" s="15"/>
      <c r="WY24" s="15"/>
      <c r="WZ24" s="15"/>
      <c r="XA24" s="15"/>
      <c r="XB24" s="15"/>
      <c r="XC24" s="15"/>
      <c r="XD24" s="15"/>
      <c r="XE24" s="15"/>
      <c r="XF24" s="15"/>
      <c r="XG24" s="15"/>
      <c r="XH24" s="15"/>
      <c r="XI24" s="15"/>
      <c r="XJ24" s="15"/>
      <c r="XK24" s="15"/>
      <c r="XL24" s="15"/>
      <c r="XM24" s="15"/>
      <c r="XN24" s="15"/>
      <c r="XO24" s="15"/>
      <c r="XP24" s="15"/>
      <c r="XQ24" s="15"/>
      <c r="XR24" s="15"/>
      <c r="XS24" s="15"/>
      <c r="XT24" s="15"/>
      <c r="XU24" s="15"/>
      <c r="XV24" s="15"/>
      <c r="XW24" s="15"/>
      <c r="XX24" s="15"/>
      <c r="XY24" s="15"/>
      <c r="XZ24" s="15"/>
      <c r="YA24" s="15"/>
      <c r="YB24" s="15"/>
      <c r="YC24" s="15"/>
      <c r="YD24" s="15"/>
      <c r="YE24" s="15"/>
      <c r="YF24" s="15"/>
      <c r="YG24" s="15"/>
      <c r="YH24" s="15"/>
      <c r="YI24" s="15"/>
      <c r="YJ24" s="15"/>
      <c r="YK24" s="15"/>
      <c r="YL24" s="15"/>
      <c r="YM24" s="15"/>
      <c r="YN24" s="15"/>
      <c r="YO24" s="15"/>
      <c r="YP24" s="15"/>
      <c r="YQ24" s="15"/>
      <c r="YR24" s="15"/>
      <c r="YS24" s="15"/>
      <c r="YT24" s="15"/>
      <c r="YU24" s="15"/>
      <c r="YV24" s="15"/>
      <c r="YW24" s="15"/>
      <c r="YX24" s="15"/>
      <c r="YY24" s="15"/>
      <c r="YZ24" s="15"/>
      <c r="ZA24" s="15"/>
      <c r="ZB24" s="15"/>
      <c r="ZC24" s="15"/>
      <c r="ZD24" s="15"/>
      <c r="ZE24" s="15"/>
      <c r="ZF24" s="15"/>
      <c r="ZG24" s="15"/>
      <c r="ZH24" s="15"/>
      <c r="ZI24" s="15"/>
      <c r="ZJ24" s="15"/>
      <c r="ZK24" s="15"/>
      <c r="ZL24" s="15"/>
      <c r="ZM24" s="15"/>
      <c r="ZN24" s="15"/>
      <c r="ZO24" s="15"/>
      <c r="ZP24" s="15"/>
      <c r="ZQ24" s="15"/>
      <c r="ZR24" s="15"/>
      <c r="ZS24" s="15"/>
      <c r="ZT24" s="15"/>
      <c r="ZU24" s="15"/>
      <c r="ZV24" s="15"/>
      <c r="ZW24" s="15"/>
      <c r="ZX24" s="15"/>
      <c r="ZY24" s="15"/>
      <c r="ZZ24" s="15"/>
      <c r="AAA24" s="15"/>
      <c r="AAB24" s="15"/>
      <c r="AAC24" s="15"/>
      <c r="AAD24" s="15"/>
      <c r="AAE24" s="15"/>
      <c r="AAF24" s="15"/>
      <c r="AAG24" s="15"/>
      <c r="AAH24" s="15"/>
      <c r="AAI24" s="15"/>
      <c r="AAJ24" s="15"/>
      <c r="AAK24" s="15"/>
      <c r="AAL24" s="15"/>
      <c r="AAM24" s="15"/>
      <c r="AAN24" s="15"/>
      <c r="AAO24" s="15"/>
      <c r="AAP24" s="15"/>
      <c r="AAQ24" s="15"/>
      <c r="AAR24" s="15"/>
      <c r="AAS24" s="15"/>
      <c r="AAT24" s="15"/>
      <c r="AAU24" s="15"/>
      <c r="AAV24" s="15"/>
      <c r="AAW24" s="15"/>
      <c r="AAX24" s="15"/>
      <c r="AAY24" s="15"/>
      <c r="AAZ24" s="15"/>
      <c r="ABA24" s="15"/>
      <c r="ABB24" s="15"/>
      <c r="ABC24" s="15"/>
      <c r="ABD24" s="15"/>
      <c r="ABE24" s="15"/>
      <c r="ABF24" s="15"/>
      <c r="ABG24" s="15"/>
      <c r="ABH24" s="15"/>
      <c r="ABI24" s="15"/>
      <c r="ABJ24" s="15"/>
      <c r="ABK24" s="15"/>
      <c r="ABL24" s="15"/>
      <c r="ABM24" s="15"/>
      <c r="ABN24" s="15"/>
      <c r="ABO24" s="15"/>
      <c r="ABP24" s="15"/>
      <c r="ABQ24" s="15"/>
      <c r="ABR24" s="15"/>
      <c r="ABS24" s="15"/>
      <c r="ABT24" s="15"/>
      <c r="ABU24" s="15"/>
      <c r="ABV24" s="15"/>
      <c r="ABW24" s="15"/>
      <c r="ABX24" s="15"/>
      <c r="ABY24" s="15"/>
      <c r="ABZ24" s="15"/>
      <c r="ACA24" s="15"/>
      <c r="ACB24" s="15"/>
      <c r="ACC24" s="15"/>
      <c r="ACD24" s="15"/>
      <c r="ACE24" s="15"/>
      <c r="ACF24" s="15"/>
      <c r="ACG24" s="15"/>
      <c r="ACH24" s="15"/>
      <c r="ACI24" s="15"/>
      <c r="ACJ24" s="15"/>
      <c r="ACK24" s="15"/>
      <c r="ACL24" s="15"/>
      <c r="ACM24" s="15"/>
      <c r="ACN24" s="15"/>
      <c r="ACO24" s="15"/>
      <c r="ACP24" s="15"/>
      <c r="ACQ24" s="15"/>
      <c r="ACR24" s="15"/>
      <c r="ACS24" s="15"/>
      <c r="ACT24" s="15"/>
      <c r="ACU24" s="15"/>
      <c r="ACV24" s="15"/>
      <c r="ACW24" s="15"/>
      <c r="ACX24" s="15"/>
      <c r="ACY24" s="15"/>
      <c r="ACZ24" s="15"/>
      <c r="ADA24" s="15"/>
      <c r="ADB24" s="15"/>
      <c r="ADC24" s="15"/>
      <c r="ADD24" s="15"/>
      <c r="ADE24" s="15"/>
      <c r="ADF24" s="15"/>
      <c r="ADG24" s="15"/>
      <c r="ADH24" s="15"/>
      <c r="ADI24" s="15"/>
      <c r="ADJ24" s="15"/>
      <c r="ADK24" s="15"/>
      <c r="ADL24" s="15"/>
      <c r="ADM24" s="15"/>
      <c r="ADN24" s="15"/>
      <c r="ADO24" s="15"/>
      <c r="ADP24" s="15"/>
      <c r="ADQ24" s="15"/>
      <c r="ADR24" s="15"/>
      <c r="ADS24" s="15"/>
      <c r="ADT24" s="15"/>
      <c r="ADU24" s="15"/>
      <c r="ADV24" s="15"/>
      <c r="ADW24" s="15"/>
      <c r="ADX24" s="15"/>
      <c r="ADY24" s="15"/>
      <c r="ADZ24" s="15"/>
      <c r="AEA24" s="15"/>
      <c r="AEB24" s="15"/>
      <c r="AEC24" s="15"/>
      <c r="AED24" s="15"/>
      <c r="AEE24" s="15"/>
      <c r="AEF24" s="15"/>
      <c r="AEG24" s="15"/>
      <c r="AEH24" s="15"/>
      <c r="AEI24" s="15"/>
      <c r="AEJ24" s="15"/>
      <c r="AEK24" s="15"/>
      <c r="AEL24" s="15"/>
      <c r="AEM24" s="15"/>
      <c r="AEN24" s="15"/>
      <c r="AEO24" s="15"/>
      <c r="AEP24" s="15"/>
      <c r="AEQ24" s="15"/>
      <c r="AER24" s="15"/>
      <c r="AES24" s="15"/>
      <c r="AET24" s="15"/>
      <c r="AEU24" s="15"/>
      <c r="AEV24" s="15"/>
      <c r="AEW24" s="15"/>
      <c r="AEX24" s="15"/>
      <c r="AEY24" s="15"/>
      <c r="AEZ24" s="15"/>
      <c r="AFA24" s="15"/>
      <c r="AFB24" s="15"/>
      <c r="AFC24" s="15"/>
      <c r="AFD24" s="15"/>
      <c r="AFE24" s="15"/>
      <c r="AFF24" s="15"/>
      <c r="AFG24" s="15"/>
      <c r="AFH24" s="15"/>
      <c r="AFI24" s="15"/>
      <c r="AFJ24" s="15"/>
      <c r="AFK24" s="15"/>
      <c r="AFL24" s="15"/>
      <c r="AFM24" s="15"/>
      <c r="AFN24" s="15"/>
      <c r="AFO24" s="15"/>
      <c r="AFP24" s="15"/>
      <c r="AFQ24" s="15"/>
      <c r="AFR24" s="15"/>
      <c r="AFS24" s="15"/>
      <c r="AFT24" s="15"/>
      <c r="AFU24" s="15"/>
      <c r="AFV24" s="15"/>
      <c r="AFW24" s="15"/>
      <c r="AFX24" s="15"/>
      <c r="AFY24" s="15"/>
      <c r="AFZ24" s="15"/>
      <c r="AGA24" s="15"/>
      <c r="AGB24" s="15"/>
      <c r="AGC24" s="15"/>
      <c r="AGD24" s="15"/>
      <c r="AGE24" s="15"/>
      <c r="AGF24" s="15"/>
      <c r="AGG24" s="15"/>
      <c r="AGH24" s="15"/>
      <c r="AGI24" s="15"/>
      <c r="AGJ24" s="15"/>
      <c r="AGK24" s="15"/>
      <c r="AGL24" s="15"/>
      <c r="AGM24" s="15"/>
      <c r="AGN24" s="15"/>
      <c r="AGO24" s="15"/>
      <c r="AGP24" s="15"/>
      <c r="AGQ24" s="15"/>
      <c r="AGR24" s="15"/>
      <c r="AGS24" s="15"/>
      <c r="AGT24" s="15"/>
      <c r="AGU24" s="15"/>
      <c r="AGV24" s="15"/>
      <c r="AGW24" s="15"/>
      <c r="AGX24" s="15"/>
      <c r="AGY24" s="15"/>
      <c r="AGZ24" s="15"/>
      <c r="AHA24" s="15"/>
      <c r="AHB24" s="15"/>
      <c r="AHC24" s="15"/>
      <c r="AHD24" s="15"/>
      <c r="AHE24" s="15"/>
      <c r="AHF24" s="15"/>
      <c r="AHG24" s="15"/>
      <c r="AHH24" s="15"/>
      <c r="AHI24" s="15"/>
      <c r="AHJ24" s="15"/>
      <c r="AHK24" s="15"/>
      <c r="AHL24" s="15"/>
      <c r="AHM24" s="15"/>
      <c r="AHN24" s="15"/>
      <c r="AHO24" s="15"/>
      <c r="AHP24" s="15"/>
      <c r="AHQ24" s="15"/>
      <c r="AHR24" s="15"/>
      <c r="AHS24" s="15"/>
      <c r="AHT24" s="15"/>
      <c r="AHU24" s="15"/>
      <c r="AHV24" s="15"/>
      <c r="AHW24" s="15"/>
      <c r="AHX24" s="15"/>
      <c r="AHY24" s="15"/>
      <c r="AHZ24" s="15"/>
      <c r="AIA24" s="15"/>
      <c r="AIB24" s="15"/>
      <c r="AIC24" s="15"/>
      <c r="AID24" s="15"/>
      <c r="AIE24" s="15"/>
      <c r="AIF24" s="15"/>
      <c r="AIG24" s="15"/>
      <c r="AIH24" s="15"/>
      <c r="AII24" s="15"/>
      <c r="AIJ24" s="15"/>
      <c r="AIK24" s="15"/>
      <c r="AIL24" s="15"/>
      <c r="AIM24" s="15"/>
      <c r="AIN24" s="15"/>
      <c r="AIO24" s="15"/>
      <c r="AIP24" s="15"/>
      <c r="AIQ24" s="15"/>
      <c r="AIR24" s="15"/>
      <c r="AIS24" s="15"/>
      <c r="AIT24" s="15"/>
      <c r="AIU24" s="15"/>
      <c r="AIV24" s="15"/>
      <c r="AIW24" s="15"/>
      <c r="AIX24" s="15"/>
      <c r="AIY24" s="15"/>
      <c r="AIZ24" s="15"/>
      <c r="AJA24" s="15"/>
      <c r="AJB24" s="15"/>
      <c r="AJC24" s="15"/>
      <c r="AJD24" s="15"/>
      <c r="AJE24" s="15"/>
      <c r="AJF24" s="15"/>
      <c r="AJG24" s="15"/>
      <c r="AJH24" s="15"/>
      <c r="AJI24" s="15"/>
      <c r="AJJ24" s="15"/>
      <c r="AJK24" s="15"/>
      <c r="AJL24" s="15"/>
      <c r="AJM24" s="15"/>
      <c r="AJN24" s="15"/>
      <c r="AJO24" s="15"/>
      <c r="AJP24" s="15"/>
      <c r="AJQ24" s="15"/>
      <c r="AJR24" s="15"/>
      <c r="AJS24" s="15"/>
      <c r="AJT24" s="15"/>
      <c r="AJU24" s="15"/>
      <c r="AJV24" s="15"/>
      <c r="AJW24" s="15"/>
      <c r="AJX24" s="15"/>
      <c r="AJY24" s="15"/>
      <c r="AJZ24" s="15"/>
      <c r="AKA24" s="15"/>
      <c r="AKB24" s="15"/>
      <c r="AKC24" s="15"/>
      <c r="AKD24" s="15"/>
      <c r="AKE24" s="15"/>
      <c r="AKF24" s="15"/>
      <c r="AKG24" s="15"/>
      <c r="AKH24" s="15"/>
      <c r="AKI24" s="15"/>
      <c r="AKJ24" s="15"/>
      <c r="AKK24" s="15"/>
      <c r="AKL24" s="15"/>
      <c r="AKM24" s="15"/>
      <c r="AKN24" s="15"/>
      <c r="AKO24" s="15"/>
      <c r="AKP24" s="15"/>
      <c r="AKQ24" s="15"/>
      <c r="AKR24" s="15"/>
      <c r="AKS24" s="15"/>
      <c r="AKT24" s="15"/>
      <c r="AKU24" s="15"/>
      <c r="AKV24" s="15"/>
      <c r="AKW24" s="15"/>
      <c r="AKX24" s="15"/>
      <c r="AKY24" s="15"/>
      <c r="AKZ24" s="15"/>
      <c r="ALA24" s="15"/>
      <c r="ALB24" s="15"/>
      <c r="ALC24" s="15"/>
      <c r="ALD24" s="15"/>
      <c r="ALE24" s="15"/>
      <c r="ALF24" s="15"/>
      <c r="ALG24" s="15"/>
      <c r="ALH24" s="15"/>
      <c r="ALI24" s="15"/>
      <c r="ALJ24" s="15"/>
      <c r="ALK24" s="15"/>
      <c r="ALL24" s="15"/>
      <c r="ALM24" s="15"/>
      <c r="ALN24" s="15"/>
      <c r="ALO24" s="15"/>
      <c r="ALP24" s="15"/>
      <c r="ALQ24" s="15"/>
      <c r="ALR24" s="15"/>
      <c r="ALS24" s="15"/>
      <c r="ALT24" s="15"/>
      <c r="ALU24" s="15"/>
      <c r="ALV24" s="15"/>
      <c r="ALW24" s="15"/>
      <c r="ALX24" s="15"/>
      <c r="ALY24" s="15"/>
      <c r="ALZ24" s="15"/>
      <c r="AMA24" s="15"/>
      <c r="AMB24" s="15"/>
      <c r="AMC24" s="15"/>
      <c r="AMD24" s="15"/>
      <c r="AME24" s="15"/>
      <c r="AMF24" s="15"/>
      <c r="AMG24" s="15"/>
      <c r="AMH24" s="15"/>
      <c r="AMI24" s="15"/>
      <c r="AMJ24" s="15"/>
      <c r="AMK24" s="15"/>
      <c r="AML24" s="15"/>
      <c r="AMM24" s="15"/>
      <c r="AMN24" s="15"/>
      <c r="AMO24" s="15"/>
      <c r="AMP24" s="15"/>
      <c r="AMQ24" s="15"/>
      <c r="AMR24" s="15"/>
      <c r="AMS24" s="15"/>
      <c r="AMT24" s="15"/>
      <c r="AMU24" s="15"/>
      <c r="AMV24" s="15"/>
      <c r="AMW24" s="15"/>
      <c r="AMX24" s="15"/>
      <c r="AMY24" s="15"/>
      <c r="AMZ24" s="15"/>
      <c r="ANA24" s="15"/>
      <c r="ANB24" s="15"/>
      <c r="ANC24" s="15"/>
      <c r="AND24" s="15"/>
      <c r="ANE24" s="15"/>
      <c r="ANF24" s="15"/>
      <c r="ANG24" s="15"/>
      <c r="ANH24" s="15"/>
      <c r="ANI24" s="15"/>
      <c r="ANJ24" s="15"/>
      <c r="ANK24" s="15"/>
      <c r="ANL24" s="15"/>
      <c r="ANM24" s="15"/>
      <c r="ANN24" s="15"/>
      <c r="ANO24" s="15"/>
      <c r="ANP24" s="15"/>
      <c r="ANQ24" s="15"/>
      <c r="ANR24" s="15"/>
      <c r="ANS24" s="15"/>
      <c r="ANT24" s="15"/>
      <c r="ANU24" s="15"/>
      <c r="ANV24" s="15"/>
      <c r="ANW24" s="15"/>
      <c r="ANX24" s="15"/>
      <c r="ANY24" s="15"/>
      <c r="ANZ24" s="15"/>
      <c r="AOA24" s="15"/>
      <c r="AOB24" s="15"/>
      <c r="AOC24" s="15"/>
      <c r="AOD24" s="15"/>
      <c r="AOE24" s="15"/>
      <c r="AOF24" s="15"/>
      <c r="AOG24" s="15"/>
      <c r="AOH24" s="15"/>
      <c r="AOI24" s="15"/>
      <c r="AOJ24" s="15"/>
      <c r="AOK24" s="15"/>
      <c r="AOL24" s="15"/>
      <c r="AOM24" s="15"/>
      <c r="AON24" s="15"/>
      <c r="AOO24" s="15"/>
      <c r="AOP24" s="15"/>
      <c r="AOQ24" s="15"/>
      <c r="AOR24" s="15"/>
      <c r="AOS24" s="15"/>
      <c r="AOT24" s="15"/>
      <c r="AOU24" s="15"/>
      <c r="AOV24" s="15"/>
      <c r="AOW24" s="15"/>
      <c r="AOX24" s="15"/>
      <c r="AOY24" s="15"/>
      <c r="AOZ24" s="15"/>
      <c r="APA24" s="15"/>
      <c r="APB24" s="15"/>
      <c r="APC24" s="15"/>
      <c r="APD24" s="15"/>
      <c r="APE24" s="15"/>
      <c r="APF24" s="15"/>
      <c r="APG24" s="15"/>
      <c r="APH24" s="15"/>
      <c r="API24" s="15"/>
      <c r="APJ24" s="15"/>
      <c r="APK24" s="15"/>
      <c r="APL24" s="15"/>
      <c r="APM24" s="15"/>
      <c r="APN24" s="15"/>
      <c r="APO24" s="15"/>
      <c r="APP24" s="15"/>
      <c r="APQ24" s="15"/>
      <c r="APR24" s="15"/>
      <c r="APS24" s="15"/>
      <c r="APT24" s="15"/>
      <c r="APU24" s="15"/>
      <c r="APV24" s="15"/>
      <c r="APW24" s="15"/>
      <c r="APX24" s="15"/>
      <c r="APY24" s="15"/>
      <c r="APZ24" s="15"/>
      <c r="AQA24" s="15"/>
      <c r="AQB24" s="15"/>
      <c r="AQC24" s="15"/>
      <c r="AQD24" s="15"/>
      <c r="AQE24" s="15"/>
      <c r="AQF24" s="15"/>
      <c r="AQG24" s="15"/>
      <c r="AQH24" s="15"/>
      <c r="AQI24" s="15"/>
      <c r="AQJ24" s="15"/>
      <c r="AQK24" s="15"/>
      <c r="AQL24" s="15"/>
      <c r="AQM24" s="15"/>
      <c r="AQN24" s="15"/>
      <c r="AQO24" s="15"/>
      <c r="AQP24" s="15"/>
      <c r="AQQ24" s="15"/>
      <c r="AQR24" s="15"/>
      <c r="AQS24" s="15"/>
      <c r="AQT24" s="15"/>
      <c r="AQU24" s="15"/>
      <c r="AQV24" s="15"/>
      <c r="AQW24" s="15"/>
      <c r="AQX24" s="15"/>
      <c r="AQY24" s="15"/>
      <c r="AQZ24" s="15"/>
      <c r="ARA24" s="15"/>
      <c r="ARB24" s="15"/>
      <c r="ARC24" s="15"/>
      <c r="ARD24" s="15"/>
      <c r="ARE24" s="15"/>
      <c r="ARF24" s="15"/>
      <c r="ARG24" s="15"/>
      <c r="ARH24" s="15"/>
      <c r="ARI24" s="15"/>
      <c r="ARJ24" s="15"/>
      <c r="ARK24" s="15"/>
      <c r="ARL24" s="15"/>
      <c r="ARM24" s="15"/>
      <c r="ARN24" s="15"/>
      <c r="ARO24" s="15"/>
      <c r="ARP24" s="15"/>
      <c r="ARQ24" s="15"/>
      <c r="ARR24" s="15"/>
      <c r="ARS24" s="15"/>
      <c r="ART24" s="15"/>
      <c r="ARU24" s="15"/>
      <c r="ARV24" s="15"/>
      <c r="ARW24" s="15"/>
      <c r="ARX24" s="15"/>
      <c r="ARY24" s="15"/>
      <c r="ARZ24" s="15"/>
      <c r="ASA24" s="15"/>
      <c r="ASB24" s="15"/>
      <c r="ASC24" s="15"/>
      <c r="ASD24" s="15"/>
      <c r="ASE24" s="15"/>
      <c r="ASF24" s="15"/>
      <c r="ASG24" s="15"/>
      <c r="ASH24" s="15"/>
      <c r="ASI24" s="15"/>
      <c r="ASJ24" s="15"/>
      <c r="ASK24" s="15"/>
      <c r="ASL24" s="15"/>
      <c r="ASM24" s="15"/>
      <c r="ASN24" s="15"/>
      <c r="ASO24" s="15"/>
      <c r="ASP24" s="15"/>
      <c r="ASQ24" s="15"/>
      <c r="ASR24" s="15"/>
      <c r="ASS24" s="15"/>
      <c r="AST24" s="15"/>
      <c r="ASU24" s="15"/>
      <c r="ASV24" s="15"/>
      <c r="ASW24" s="15"/>
      <c r="ASX24" s="15"/>
      <c r="ASY24" s="15"/>
      <c r="ASZ24" s="15"/>
      <c r="ATA24" s="15"/>
      <c r="ATB24" s="15"/>
      <c r="ATC24" s="15"/>
      <c r="ATD24" s="15"/>
      <c r="ATE24" s="15"/>
      <c r="ATF24" s="15"/>
      <c r="ATG24" s="15"/>
      <c r="ATH24" s="15"/>
      <c r="ATI24" s="15"/>
      <c r="ATJ24" s="15"/>
      <c r="ATK24" s="15"/>
      <c r="ATL24" s="15"/>
      <c r="ATM24" s="15"/>
      <c r="ATN24" s="15"/>
      <c r="ATO24" s="15"/>
      <c r="ATP24" s="15"/>
      <c r="ATQ24" s="15"/>
      <c r="ATR24" s="15"/>
      <c r="ATS24" s="15"/>
      <c r="ATT24" s="15"/>
      <c r="ATU24" s="15"/>
      <c r="ATV24" s="15"/>
      <c r="ATW24" s="15"/>
      <c r="ATX24" s="15"/>
      <c r="ATY24" s="15"/>
      <c r="ATZ24" s="15"/>
      <c r="AUA24" s="15"/>
      <c r="AUB24" s="15"/>
      <c r="AUC24" s="15"/>
      <c r="AUD24" s="15"/>
      <c r="AUE24" s="15"/>
      <c r="AUF24" s="15"/>
      <c r="AUG24" s="15"/>
      <c r="AUH24" s="15"/>
      <c r="AUI24" s="15"/>
      <c r="AUJ24" s="15"/>
      <c r="AUK24" s="15"/>
      <c r="AUL24" s="15"/>
      <c r="AUM24" s="15"/>
      <c r="AUN24" s="15"/>
      <c r="AUO24" s="15"/>
      <c r="AUP24" s="15"/>
      <c r="AUQ24" s="15"/>
      <c r="AUR24" s="15"/>
      <c r="AUS24" s="15"/>
      <c r="AUT24" s="15"/>
      <c r="AUU24" s="15"/>
      <c r="AUV24" s="15"/>
      <c r="AUW24" s="15"/>
      <c r="AUX24" s="15"/>
      <c r="AUY24" s="15"/>
      <c r="AUZ24" s="15"/>
      <c r="AVA24" s="15"/>
      <c r="AVB24" s="15"/>
      <c r="AVC24" s="15"/>
      <c r="AVD24" s="15"/>
      <c r="AVE24" s="15"/>
      <c r="AVF24" s="15"/>
      <c r="AVG24" s="15"/>
      <c r="AVH24" s="15"/>
      <c r="AVI24" s="15"/>
      <c r="AVJ24" s="15"/>
      <c r="AVK24" s="15"/>
      <c r="AVL24" s="15"/>
      <c r="AVM24" s="15"/>
      <c r="AVN24" s="15"/>
      <c r="AVO24" s="15"/>
      <c r="AVP24" s="15"/>
      <c r="AVQ24" s="15"/>
      <c r="AVR24" s="15"/>
      <c r="AVS24" s="15"/>
      <c r="AVT24" s="15"/>
      <c r="AVU24" s="15"/>
      <c r="AVV24" s="15"/>
      <c r="AVW24" s="15"/>
      <c r="AVX24" s="15"/>
      <c r="AVY24" s="15"/>
      <c r="AVZ24" s="15"/>
      <c r="AWA24" s="15"/>
      <c r="AWB24" s="15"/>
      <c r="AWC24" s="15"/>
      <c r="AWD24" s="15"/>
      <c r="AWE24" s="15"/>
      <c r="AWF24" s="15"/>
      <c r="AWG24" s="15"/>
      <c r="AWH24" s="15"/>
      <c r="AWI24" s="15"/>
      <c r="AWJ24" s="15"/>
      <c r="AWK24" s="15"/>
      <c r="AWL24" s="15"/>
      <c r="AWM24" s="15"/>
      <c r="AWN24" s="15"/>
      <c r="AWO24" s="15"/>
      <c r="AWP24" s="15"/>
      <c r="AWQ24" s="15"/>
      <c r="AWR24" s="15"/>
      <c r="AWS24" s="15"/>
      <c r="AWT24" s="15"/>
      <c r="AWU24" s="15"/>
      <c r="AWV24" s="15"/>
      <c r="AWW24" s="15"/>
      <c r="AWX24" s="15"/>
      <c r="AWY24" s="15"/>
      <c r="AWZ24" s="15"/>
      <c r="AXA24" s="15"/>
      <c r="AXB24" s="15"/>
      <c r="AXC24" s="15"/>
      <c r="AXD24" s="15"/>
      <c r="AXE24" s="15"/>
      <c r="AXF24" s="15"/>
      <c r="AXG24" s="15"/>
      <c r="AXH24" s="15"/>
      <c r="AXI24" s="15"/>
      <c r="AXJ24" s="15"/>
      <c r="AXK24" s="15"/>
      <c r="AXL24" s="15"/>
      <c r="AXM24" s="15"/>
      <c r="AXN24" s="15"/>
      <c r="AXO24" s="15"/>
      <c r="AXP24" s="15"/>
      <c r="AXQ24" s="15"/>
      <c r="AXR24" s="15"/>
      <c r="AXS24" s="15"/>
      <c r="AXT24" s="15"/>
      <c r="AXU24" s="15"/>
      <c r="AXV24" s="15"/>
      <c r="AXW24" s="15"/>
      <c r="AXX24" s="15"/>
      <c r="AXY24" s="15"/>
      <c r="AXZ24" s="15"/>
      <c r="AYA24" s="15"/>
      <c r="AYB24" s="15"/>
      <c r="AYC24" s="15"/>
      <c r="AYD24" s="15"/>
      <c r="AYE24" s="15"/>
      <c r="AYF24" s="15"/>
      <c r="AYG24" s="15"/>
      <c r="AYH24" s="15"/>
      <c r="AYI24" s="15"/>
      <c r="AYJ24" s="15"/>
      <c r="AYK24" s="15"/>
      <c r="AYL24" s="15"/>
      <c r="AYM24" s="15"/>
      <c r="AYN24" s="15"/>
      <c r="AYO24" s="15"/>
      <c r="AYP24" s="15"/>
      <c r="AYQ24" s="15"/>
      <c r="AYR24" s="15"/>
      <c r="AYS24" s="15"/>
      <c r="AYT24" s="15"/>
      <c r="AYU24" s="15"/>
      <c r="AYV24" s="15"/>
      <c r="AYW24" s="15"/>
      <c r="AYX24" s="15"/>
      <c r="AYY24" s="15"/>
      <c r="AYZ24" s="15"/>
      <c r="AZA24" s="15"/>
      <c r="AZB24" s="15"/>
      <c r="AZC24" s="15"/>
      <c r="AZD24" s="15"/>
      <c r="AZE24" s="15"/>
      <c r="AZF24" s="15"/>
      <c r="AZG24" s="15"/>
      <c r="AZH24" s="15"/>
      <c r="AZI24" s="15"/>
      <c r="AZJ24" s="15"/>
      <c r="AZK24" s="15"/>
      <c r="AZL24" s="15"/>
      <c r="AZM24" s="15"/>
      <c r="AZN24" s="15"/>
      <c r="AZO24" s="15"/>
      <c r="AZP24" s="15"/>
      <c r="AZQ24" s="15"/>
      <c r="AZR24" s="15"/>
      <c r="AZS24" s="15"/>
      <c r="AZT24" s="15"/>
      <c r="AZU24" s="15"/>
      <c r="AZV24" s="15"/>
      <c r="AZW24" s="15"/>
      <c r="AZX24" s="15"/>
      <c r="AZY24" s="15"/>
      <c r="AZZ24" s="15"/>
      <c r="BAA24" s="15"/>
      <c r="BAB24" s="15"/>
      <c r="BAC24" s="15"/>
      <c r="BAD24" s="15"/>
      <c r="BAE24" s="15"/>
      <c r="BAF24" s="15"/>
      <c r="BAG24" s="15"/>
      <c r="BAH24" s="15"/>
      <c r="BAI24" s="15"/>
      <c r="BAJ24" s="15"/>
      <c r="BAK24" s="15"/>
      <c r="BAL24" s="15"/>
      <c r="BAM24" s="15"/>
      <c r="BAN24" s="15"/>
      <c r="BAO24" s="15"/>
      <c r="BAP24" s="15"/>
      <c r="BAQ24" s="15"/>
      <c r="BAR24" s="15"/>
      <c r="BAS24" s="15"/>
      <c r="BAT24" s="15"/>
      <c r="BAU24" s="15"/>
      <c r="BAV24" s="15"/>
      <c r="BAW24" s="15"/>
      <c r="BAX24" s="15"/>
      <c r="BAY24" s="15"/>
      <c r="BAZ24" s="15"/>
      <c r="BBA24" s="15"/>
      <c r="BBB24" s="15"/>
      <c r="BBC24" s="15"/>
      <c r="BBD24" s="15"/>
      <c r="BBE24" s="15"/>
      <c r="BBF24" s="15"/>
      <c r="BBG24" s="15"/>
      <c r="BBH24" s="15"/>
      <c r="BBI24" s="15"/>
      <c r="BBJ24" s="15"/>
      <c r="BBK24" s="15"/>
      <c r="BBL24" s="15"/>
      <c r="BBM24" s="15"/>
      <c r="BBN24" s="15"/>
      <c r="BBO24" s="15"/>
      <c r="BBP24" s="15"/>
      <c r="BBQ24" s="15"/>
      <c r="BBR24" s="15"/>
      <c r="BBS24" s="15"/>
      <c r="BBT24" s="15"/>
      <c r="BBU24" s="15"/>
      <c r="BBV24" s="15"/>
      <c r="BBW24" s="15"/>
      <c r="BBX24" s="15"/>
      <c r="BBY24" s="15"/>
      <c r="BBZ24" s="15"/>
      <c r="BCA24" s="15"/>
      <c r="BCB24" s="15"/>
      <c r="BCC24" s="15"/>
      <c r="BCD24" s="15"/>
      <c r="BCE24" s="15"/>
      <c r="BCF24" s="15"/>
      <c r="BCG24" s="15"/>
      <c r="BCH24" s="15"/>
      <c r="BCI24" s="15"/>
      <c r="BCJ24" s="15"/>
      <c r="BCK24" s="15"/>
      <c r="BCL24" s="15"/>
      <c r="BCM24" s="15"/>
      <c r="BCN24" s="15"/>
      <c r="BCO24" s="15"/>
      <c r="BCP24" s="15"/>
      <c r="BCQ24" s="15"/>
      <c r="BCR24" s="15"/>
      <c r="BCS24" s="15"/>
      <c r="BCT24" s="15"/>
      <c r="BCU24" s="15"/>
      <c r="BCV24" s="15"/>
      <c r="BCW24" s="15"/>
      <c r="BCX24" s="15"/>
      <c r="BCY24" s="15"/>
      <c r="BCZ24" s="15"/>
      <c r="BDA24" s="15"/>
      <c r="BDB24" s="15"/>
      <c r="BDC24" s="15"/>
      <c r="BDD24" s="15"/>
      <c r="BDE24" s="15"/>
      <c r="BDF24" s="15"/>
      <c r="BDG24" s="15"/>
      <c r="BDH24" s="15"/>
      <c r="BDI24" s="15"/>
      <c r="BDJ24" s="15"/>
      <c r="BDK24" s="15"/>
      <c r="BDL24" s="15"/>
      <c r="BDM24" s="15"/>
      <c r="BDN24" s="15"/>
      <c r="BDO24" s="15"/>
      <c r="BDP24" s="15"/>
      <c r="BDQ24" s="15"/>
      <c r="BDR24" s="15"/>
      <c r="BDS24" s="15"/>
      <c r="BDT24" s="15"/>
      <c r="BDU24" s="15"/>
      <c r="BDV24" s="15"/>
      <c r="BDW24" s="15"/>
      <c r="BDX24" s="15"/>
      <c r="BDY24" s="15"/>
      <c r="BDZ24" s="15"/>
      <c r="BEA24" s="15"/>
      <c r="BEB24" s="15"/>
      <c r="BEC24" s="15"/>
      <c r="BED24" s="15"/>
      <c r="BEE24" s="15"/>
      <c r="BEF24" s="15"/>
      <c r="BEG24" s="15"/>
      <c r="BEH24" s="15"/>
      <c r="BEI24" s="15"/>
      <c r="BEJ24" s="15"/>
      <c r="BEK24" s="15"/>
      <c r="BEL24" s="15"/>
      <c r="BEM24" s="15"/>
      <c r="BEN24" s="15"/>
      <c r="BEO24" s="15"/>
      <c r="BEP24" s="15"/>
      <c r="BEQ24" s="15"/>
      <c r="BER24" s="15"/>
      <c r="BES24" s="15"/>
      <c r="BET24" s="15"/>
      <c r="BEU24" s="15"/>
      <c r="BEV24" s="15"/>
      <c r="BEW24" s="15"/>
      <c r="BEX24" s="15"/>
      <c r="BEY24" s="15"/>
      <c r="BEZ24" s="15"/>
      <c r="BFA24" s="15"/>
      <c r="BFB24" s="15"/>
      <c r="BFC24" s="15"/>
      <c r="BFD24" s="15"/>
      <c r="BFE24" s="15"/>
      <c r="BFF24" s="15"/>
      <c r="BFG24" s="15"/>
      <c r="BFH24" s="15"/>
      <c r="BFI24" s="15"/>
      <c r="BFJ24" s="15"/>
      <c r="BFK24" s="15"/>
      <c r="BFL24" s="15"/>
      <c r="BFM24" s="15"/>
      <c r="BFN24" s="15"/>
      <c r="BFO24" s="15"/>
      <c r="BFP24" s="15"/>
      <c r="BFQ24" s="15"/>
      <c r="BFR24" s="15"/>
      <c r="BFS24" s="15"/>
      <c r="BFT24" s="15"/>
      <c r="BFU24" s="15"/>
      <c r="BFV24" s="15"/>
      <c r="BFW24" s="15"/>
      <c r="BFX24" s="15"/>
      <c r="BFY24" s="15"/>
      <c r="BFZ24" s="15"/>
      <c r="BGA24" s="15"/>
      <c r="BGB24" s="15"/>
      <c r="BGC24" s="15"/>
      <c r="BGD24" s="15"/>
      <c r="BGE24" s="15"/>
      <c r="BGF24" s="15"/>
      <c r="BGG24" s="15"/>
      <c r="BGH24" s="15"/>
      <c r="BGI24" s="15"/>
      <c r="BGJ24" s="15"/>
      <c r="BGK24" s="15"/>
      <c r="BGL24" s="15"/>
      <c r="BGM24" s="15"/>
      <c r="BGN24" s="15"/>
      <c r="BGO24" s="15"/>
      <c r="BGP24" s="15"/>
      <c r="BGQ24" s="15"/>
      <c r="BGR24" s="15"/>
      <c r="BGS24" s="15"/>
      <c r="BGT24" s="15"/>
      <c r="BGU24" s="15"/>
      <c r="BGV24" s="15"/>
      <c r="BGW24" s="15"/>
      <c r="BGX24" s="15"/>
      <c r="BGY24" s="15"/>
      <c r="BGZ24" s="15"/>
      <c r="BHA24" s="15"/>
      <c r="BHB24" s="15"/>
      <c r="BHC24" s="15"/>
      <c r="BHD24" s="15"/>
      <c r="BHE24" s="15"/>
      <c r="BHF24" s="15"/>
      <c r="BHG24" s="15"/>
      <c r="BHH24" s="15"/>
      <c r="BHI24" s="15"/>
      <c r="BHJ24" s="15"/>
      <c r="BHK24" s="15"/>
      <c r="BHL24" s="15"/>
      <c r="BHM24" s="15"/>
      <c r="BHN24" s="15"/>
      <c r="BHO24" s="15"/>
      <c r="BHP24" s="15"/>
      <c r="BHQ24" s="15"/>
      <c r="BHR24" s="15"/>
      <c r="BHS24" s="15"/>
      <c r="BHT24" s="15"/>
      <c r="BHU24" s="15"/>
      <c r="BHV24" s="15"/>
      <c r="BHW24" s="15"/>
      <c r="BHX24" s="15"/>
      <c r="BHY24" s="15"/>
      <c r="BHZ24" s="15"/>
      <c r="BIA24" s="15"/>
      <c r="BIB24" s="15"/>
      <c r="BIC24" s="15"/>
      <c r="BID24" s="15"/>
      <c r="BIE24" s="15"/>
      <c r="BIF24" s="15"/>
      <c r="BIG24" s="15"/>
      <c r="BIH24" s="15"/>
      <c r="BII24" s="15"/>
      <c r="BIJ24" s="15"/>
      <c r="BIK24" s="15"/>
      <c r="BIL24" s="15"/>
      <c r="BIM24" s="15"/>
      <c r="BIN24" s="15"/>
      <c r="BIO24" s="15"/>
      <c r="BIP24" s="15"/>
      <c r="BIQ24" s="15"/>
      <c r="BIR24" s="15"/>
      <c r="BIS24" s="15"/>
      <c r="BIT24" s="15"/>
      <c r="BIU24" s="15"/>
      <c r="BIV24" s="15"/>
      <c r="BIW24" s="15"/>
      <c r="BIX24" s="15"/>
      <c r="BIY24" s="15"/>
      <c r="BIZ24" s="15"/>
      <c r="BJA24" s="15"/>
      <c r="BJB24" s="15"/>
      <c r="BJC24" s="15"/>
      <c r="BJD24" s="15"/>
      <c r="BJE24" s="15"/>
      <c r="BJF24" s="15"/>
      <c r="BJG24" s="15"/>
      <c r="BJH24" s="15"/>
      <c r="BJI24" s="15"/>
      <c r="BJJ24" s="15"/>
      <c r="BJK24" s="15"/>
      <c r="BJL24" s="15"/>
      <c r="BJM24" s="15"/>
      <c r="BJN24" s="15"/>
      <c r="BJO24" s="15"/>
      <c r="BJP24" s="15"/>
      <c r="BJQ24" s="15"/>
      <c r="BJR24" s="15"/>
      <c r="BJS24" s="15"/>
      <c r="BJT24" s="15"/>
      <c r="BJU24" s="15"/>
      <c r="BJV24" s="15"/>
      <c r="BJW24" s="15"/>
      <c r="BJX24" s="15"/>
      <c r="BJY24" s="15"/>
      <c r="BJZ24" s="15"/>
      <c r="BKA24" s="15"/>
      <c r="BKB24" s="15"/>
      <c r="BKC24" s="15"/>
      <c r="BKD24" s="15"/>
      <c r="BKE24" s="15"/>
      <c r="BKF24" s="15"/>
      <c r="BKG24" s="15"/>
      <c r="BKH24" s="15"/>
      <c r="BKI24" s="15"/>
      <c r="BKJ24" s="15"/>
      <c r="BKK24" s="15"/>
      <c r="BKL24" s="15"/>
      <c r="BKM24" s="15"/>
      <c r="BKN24" s="15"/>
      <c r="BKO24" s="15"/>
      <c r="BKP24" s="15"/>
      <c r="BKQ24" s="15"/>
      <c r="BKR24" s="15"/>
      <c r="BKS24" s="15"/>
      <c r="BKT24" s="15"/>
      <c r="BKU24" s="15"/>
      <c r="BKV24" s="15"/>
      <c r="BKW24" s="15"/>
      <c r="BKX24" s="15"/>
      <c r="BKY24" s="15"/>
      <c r="BKZ24" s="15"/>
      <c r="BLA24" s="15"/>
      <c r="BLB24" s="15"/>
      <c r="BLC24" s="15"/>
      <c r="BLD24" s="15"/>
      <c r="BLE24" s="15"/>
      <c r="BLF24" s="15"/>
      <c r="BLG24" s="15"/>
      <c r="BLH24" s="15"/>
      <c r="BLI24" s="15"/>
      <c r="BLJ24" s="15"/>
      <c r="BLK24" s="15"/>
      <c r="BLL24" s="15"/>
      <c r="BLM24" s="15"/>
      <c r="BLN24" s="15"/>
      <c r="BLO24" s="15"/>
      <c r="BLP24" s="15"/>
      <c r="BLQ24" s="15"/>
      <c r="BLR24" s="15"/>
      <c r="BLS24" s="15"/>
      <c r="BLT24" s="15"/>
      <c r="BLU24" s="15"/>
      <c r="BLV24" s="15"/>
      <c r="BLW24" s="15"/>
      <c r="BLX24" s="15"/>
      <c r="BLY24" s="15"/>
      <c r="BLZ24" s="15"/>
      <c r="BMA24" s="15"/>
      <c r="BMB24" s="15"/>
      <c r="BMC24" s="15"/>
      <c r="BMD24" s="15"/>
      <c r="BME24" s="15"/>
      <c r="BMF24" s="15"/>
      <c r="BMG24" s="15"/>
      <c r="BMH24" s="15"/>
      <c r="BMI24" s="15"/>
      <c r="BMJ24" s="15"/>
      <c r="BMK24" s="15"/>
      <c r="BML24" s="15"/>
      <c r="BMM24" s="15"/>
      <c r="BMN24" s="15"/>
      <c r="BMO24" s="15"/>
      <c r="BMP24" s="15"/>
      <c r="BMQ24" s="15"/>
      <c r="BMR24" s="15"/>
      <c r="BMS24" s="15"/>
      <c r="BMT24" s="15"/>
      <c r="BMU24" s="15"/>
      <c r="BMV24" s="15"/>
      <c r="BMW24" s="15"/>
      <c r="BMX24" s="15"/>
      <c r="BMY24" s="15"/>
      <c r="BMZ24" s="15"/>
      <c r="BNA24" s="15"/>
      <c r="BNB24" s="15"/>
      <c r="BNC24" s="15"/>
      <c r="BND24" s="15"/>
      <c r="BNE24" s="15"/>
      <c r="BNF24" s="15"/>
      <c r="BNG24" s="15"/>
      <c r="BNH24" s="15"/>
      <c r="BNI24" s="15"/>
      <c r="BNJ24" s="15"/>
      <c r="BNK24" s="15"/>
      <c r="BNL24" s="15"/>
      <c r="BNM24" s="15"/>
      <c r="BNN24" s="15"/>
      <c r="BNO24" s="15"/>
      <c r="BNP24" s="15"/>
      <c r="BNQ24" s="15"/>
      <c r="BNR24" s="15"/>
      <c r="BNS24" s="15"/>
      <c r="BNT24" s="15"/>
      <c r="BNU24" s="15"/>
      <c r="BNV24" s="15"/>
      <c r="BNW24" s="15"/>
      <c r="BNX24" s="15"/>
      <c r="BNY24" s="15"/>
      <c r="BNZ24" s="15"/>
      <c r="BOA24" s="15"/>
      <c r="BOB24" s="15"/>
      <c r="BOC24" s="15"/>
      <c r="BOD24" s="15"/>
      <c r="BOE24" s="15"/>
      <c r="BOF24" s="15"/>
      <c r="BOG24" s="15"/>
      <c r="BOH24" s="15"/>
      <c r="BOI24" s="15"/>
      <c r="BOJ24" s="15"/>
      <c r="BOK24" s="15"/>
      <c r="BOL24" s="15"/>
      <c r="BOM24" s="15"/>
      <c r="BON24" s="15"/>
      <c r="BOO24" s="15"/>
      <c r="BOP24" s="15"/>
      <c r="BOQ24" s="15"/>
      <c r="BOR24" s="15"/>
      <c r="BOS24" s="15"/>
      <c r="BOT24" s="15"/>
      <c r="BOU24" s="15"/>
      <c r="BOV24" s="15"/>
      <c r="BOW24" s="15"/>
      <c r="BOX24" s="15"/>
      <c r="BOY24" s="15"/>
      <c r="BOZ24" s="15"/>
      <c r="BPA24" s="15"/>
      <c r="BPB24" s="15"/>
      <c r="BPC24" s="15"/>
      <c r="BPD24" s="15"/>
      <c r="BPE24" s="15"/>
      <c r="BPF24" s="15"/>
      <c r="BPG24" s="15"/>
      <c r="BPH24" s="15"/>
      <c r="BPI24" s="15"/>
      <c r="BPJ24" s="15"/>
      <c r="BPK24" s="15"/>
      <c r="BPL24" s="15"/>
      <c r="BPM24" s="15"/>
      <c r="BPN24" s="15"/>
      <c r="BPO24" s="15"/>
      <c r="BPP24" s="15"/>
      <c r="BPQ24" s="15"/>
      <c r="BPR24" s="15"/>
      <c r="BPS24" s="15"/>
      <c r="BPT24" s="15"/>
      <c r="BPU24" s="15"/>
      <c r="BPV24" s="15"/>
      <c r="BPW24" s="15"/>
      <c r="BPX24" s="15"/>
      <c r="BPY24" s="15"/>
      <c r="BPZ24" s="15"/>
      <c r="BQA24" s="15"/>
      <c r="BQB24" s="15"/>
      <c r="BQC24" s="15"/>
      <c r="BQD24" s="15"/>
      <c r="BQE24" s="15"/>
      <c r="BQF24" s="15"/>
      <c r="BQG24" s="15"/>
      <c r="BQH24" s="15"/>
      <c r="BQI24" s="15"/>
      <c r="BQJ24" s="15"/>
      <c r="BQK24" s="15"/>
      <c r="BQL24" s="15"/>
      <c r="BQM24" s="15"/>
      <c r="BQN24" s="15"/>
      <c r="BQO24" s="15"/>
      <c r="BQP24" s="15"/>
      <c r="BQQ24" s="15"/>
      <c r="BQR24" s="15"/>
      <c r="BQS24" s="15"/>
      <c r="BQT24" s="15"/>
      <c r="BQU24" s="15"/>
      <c r="BQV24" s="15"/>
      <c r="BQW24" s="15"/>
      <c r="BQX24" s="15"/>
      <c r="BQY24" s="15"/>
      <c r="BQZ24" s="15"/>
      <c r="BRA24" s="15"/>
      <c r="BRB24" s="15"/>
      <c r="BRC24" s="15"/>
      <c r="BRD24" s="15"/>
      <c r="BRE24" s="15"/>
      <c r="BRF24" s="15"/>
      <c r="BRG24" s="15"/>
      <c r="BRH24" s="15"/>
      <c r="BRI24" s="15"/>
      <c r="BRJ24" s="15"/>
      <c r="BRK24" s="15"/>
      <c r="BRL24" s="15"/>
      <c r="BRM24" s="15"/>
      <c r="BRN24" s="15"/>
      <c r="BRO24" s="15"/>
      <c r="BRP24" s="15"/>
      <c r="BRQ24" s="15"/>
      <c r="BRR24" s="15"/>
      <c r="BRS24" s="15"/>
      <c r="BRT24" s="15"/>
      <c r="BRU24" s="15"/>
      <c r="BRV24" s="15"/>
      <c r="BRW24" s="15"/>
      <c r="BRX24" s="15"/>
      <c r="BRY24" s="15"/>
      <c r="BRZ24" s="15"/>
      <c r="BSA24" s="15"/>
      <c r="BSB24" s="15"/>
      <c r="BSC24" s="15"/>
      <c r="BSD24" s="15"/>
      <c r="BSE24" s="15"/>
      <c r="BSF24" s="15"/>
      <c r="BSG24" s="15"/>
      <c r="BSH24" s="15"/>
      <c r="BSI24" s="15"/>
      <c r="BSJ24" s="15"/>
      <c r="BSK24" s="15"/>
      <c r="BSL24" s="15"/>
      <c r="BSM24" s="15"/>
      <c r="BSN24" s="15"/>
      <c r="BSO24" s="15"/>
      <c r="BSP24" s="15"/>
      <c r="BSQ24" s="15"/>
      <c r="BSR24" s="15"/>
      <c r="BSS24" s="15"/>
      <c r="BST24" s="15"/>
      <c r="BSU24" s="15"/>
      <c r="BSV24" s="15"/>
      <c r="BSW24" s="15"/>
      <c r="BSX24" s="15"/>
      <c r="BSY24" s="15"/>
      <c r="BSZ24" s="15"/>
      <c r="BTA24" s="15"/>
      <c r="BTB24" s="15"/>
      <c r="BTC24" s="15"/>
      <c r="BTD24" s="15"/>
      <c r="BTE24" s="15"/>
      <c r="BTF24" s="15"/>
      <c r="BTG24" s="15"/>
      <c r="BTH24" s="15"/>
      <c r="BTI24" s="15"/>
      <c r="BTJ24" s="15"/>
      <c r="BTK24" s="15"/>
      <c r="BTL24" s="15"/>
      <c r="BTM24" s="15"/>
      <c r="BTN24" s="15"/>
      <c r="BTO24" s="15"/>
      <c r="BTP24" s="15"/>
      <c r="BTQ24" s="15"/>
      <c r="BTR24" s="15"/>
      <c r="BTS24" s="15"/>
      <c r="BTT24" s="15"/>
      <c r="BTU24" s="15"/>
      <c r="BTV24" s="15"/>
      <c r="BTW24" s="15"/>
      <c r="BTX24" s="15"/>
      <c r="BTY24" s="15"/>
      <c r="BTZ24" s="15"/>
      <c r="BUA24" s="15"/>
      <c r="BUB24" s="15"/>
      <c r="BUC24" s="15"/>
      <c r="BUD24" s="15"/>
      <c r="BUE24" s="15"/>
      <c r="BUF24" s="15"/>
      <c r="BUG24" s="15"/>
      <c r="BUH24" s="15"/>
      <c r="BUI24" s="15"/>
      <c r="BUJ24" s="15"/>
      <c r="BUK24" s="15"/>
      <c r="BUL24" s="15"/>
      <c r="BUM24" s="15"/>
      <c r="BUN24" s="15"/>
      <c r="BUO24" s="15"/>
      <c r="BUP24" s="15"/>
      <c r="BUQ24" s="15"/>
      <c r="BUR24" s="15"/>
      <c r="BUS24" s="15"/>
      <c r="BUT24" s="15"/>
      <c r="BUU24" s="15"/>
      <c r="BUV24" s="15"/>
      <c r="BUW24" s="15"/>
      <c r="BUX24" s="15"/>
      <c r="BUY24" s="15"/>
      <c r="BUZ24" s="15"/>
      <c r="BVA24" s="15"/>
      <c r="BVB24" s="15"/>
      <c r="BVC24" s="15"/>
      <c r="BVD24" s="15"/>
      <c r="BVE24" s="15"/>
      <c r="BVF24" s="15"/>
      <c r="BVG24" s="15"/>
      <c r="BVH24" s="15"/>
      <c r="BVI24" s="15"/>
      <c r="BVJ24" s="15"/>
      <c r="BVK24" s="15"/>
      <c r="BVL24" s="15"/>
      <c r="BVM24" s="15"/>
      <c r="BVN24" s="15"/>
      <c r="BVO24" s="15"/>
      <c r="BVP24" s="15"/>
      <c r="BVQ24" s="15"/>
      <c r="BVR24" s="15"/>
      <c r="BVS24" s="15"/>
      <c r="BVT24" s="15"/>
      <c r="BVU24" s="15"/>
      <c r="BVV24" s="15"/>
      <c r="BVW24" s="15"/>
      <c r="BVX24" s="15"/>
      <c r="BVY24" s="15"/>
      <c r="BVZ24" s="15"/>
      <c r="BWA24" s="15"/>
      <c r="BWB24" s="15"/>
      <c r="BWC24" s="15"/>
      <c r="BWD24" s="15"/>
      <c r="BWE24" s="15"/>
      <c r="BWF24" s="15"/>
      <c r="BWG24" s="15"/>
      <c r="BWH24" s="15"/>
      <c r="BWI24" s="15"/>
      <c r="BWJ24" s="15"/>
      <c r="BWK24" s="15"/>
      <c r="BWL24" s="15"/>
      <c r="BWM24" s="15"/>
      <c r="BWN24" s="15"/>
      <c r="BWO24" s="15"/>
      <c r="BWP24" s="15"/>
      <c r="BWQ24" s="15"/>
      <c r="BWR24" s="15"/>
      <c r="BWS24" s="15"/>
      <c r="BWT24" s="15"/>
      <c r="BWU24" s="15"/>
      <c r="BWV24" s="15"/>
      <c r="BWW24" s="15"/>
      <c r="BWX24" s="15"/>
      <c r="BWY24" s="15"/>
      <c r="BWZ24" s="15"/>
      <c r="BXA24" s="15"/>
      <c r="BXB24" s="15"/>
      <c r="BXC24" s="15"/>
      <c r="BXD24" s="15"/>
      <c r="BXE24" s="15"/>
      <c r="BXF24" s="15"/>
      <c r="BXG24" s="15"/>
      <c r="BXH24" s="15"/>
      <c r="BXI24" s="15"/>
      <c r="BXJ24" s="15"/>
      <c r="BXK24" s="15"/>
      <c r="BXL24" s="15"/>
      <c r="BXM24" s="15"/>
      <c r="BXN24" s="15"/>
      <c r="BXO24" s="15"/>
      <c r="BXP24" s="15"/>
      <c r="BXQ24" s="15"/>
      <c r="BXR24" s="15"/>
      <c r="BXS24" s="15"/>
      <c r="BXT24" s="15"/>
      <c r="BXU24" s="15"/>
      <c r="BXV24" s="15"/>
      <c r="BXW24" s="15"/>
      <c r="BXX24" s="15"/>
      <c r="BXY24" s="15"/>
      <c r="BXZ24" s="15"/>
      <c r="BYA24" s="15"/>
      <c r="BYB24" s="15"/>
      <c r="BYC24" s="15"/>
      <c r="BYD24" s="15"/>
      <c r="BYE24" s="15"/>
      <c r="BYF24" s="15"/>
      <c r="BYG24" s="15"/>
      <c r="BYH24" s="15"/>
      <c r="BYI24" s="15"/>
      <c r="BYJ24" s="15"/>
      <c r="BYK24" s="15"/>
      <c r="BYL24" s="15"/>
      <c r="BYM24" s="15"/>
      <c r="BYN24" s="15"/>
      <c r="BYO24" s="15"/>
      <c r="BYP24" s="15"/>
      <c r="BYQ24" s="15"/>
      <c r="BYR24" s="15"/>
      <c r="BYS24" s="15"/>
      <c r="BYT24" s="15"/>
      <c r="BYU24" s="15"/>
      <c r="BYV24" s="15"/>
      <c r="BYW24" s="15"/>
      <c r="BYX24" s="15"/>
      <c r="BYY24" s="15"/>
      <c r="BYZ24" s="15"/>
      <c r="BZA24" s="15"/>
      <c r="BZB24" s="15"/>
      <c r="BZC24" s="15"/>
      <c r="BZD24" s="15"/>
      <c r="BZE24" s="15"/>
      <c r="BZF24" s="15"/>
      <c r="BZG24" s="15"/>
      <c r="BZH24" s="15"/>
      <c r="BZI24" s="15"/>
      <c r="BZJ24" s="15"/>
      <c r="BZK24" s="15"/>
      <c r="BZL24" s="15"/>
      <c r="BZM24" s="15"/>
      <c r="BZN24" s="15"/>
      <c r="BZO24" s="15"/>
      <c r="BZP24" s="15"/>
      <c r="BZQ24" s="15"/>
      <c r="BZR24" s="15"/>
      <c r="BZS24" s="15"/>
      <c r="BZT24" s="15"/>
      <c r="BZU24" s="15"/>
      <c r="BZV24" s="15"/>
      <c r="BZW24" s="15"/>
      <c r="BZX24" s="15"/>
      <c r="BZY24" s="15"/>
      <c r="BZZ24" s="15"/>
      <c r="CAA24" s="15"/>
      <c r="CAB24" s="15"/>
      <c r="CAC24" s="15"/>
      <c r="CAD24" s="15"/>
      <c r="CAE24" s="15"/>
      <c r="CAF24" s="15"/>
      <c r="CAG24" s="15"/>
      <c r="CAH24" s="15"/>
      <c r="CAI24" s="15"/>
      <c r="CAJ24" s="15"/>
      <c r="CAK24" s="15"/>
      <c r="CAL24" s="15"/>
      <c r="CAM24" s="15"/>
      <c r="CAN24" s="15"/>
      <c r="CAO24" s="15"/>
      <c r="CAP24" s="15"/>
      <c r="CAQ24" s="15"/>
      <c r="CAR24" s="15"/>
      <c r="CAS24" s="15"/>
      <c r="CAT24" s="15"/>
      <c r="CAU24" s="15"/>
      <c r="CAV24" s="15"/>
      <c r="CAW24" s="15"/>
      <c r="CAX24" s="15"/>
      <c r="CAY24" s="15"/>
      <c r="CAZ24" s="15"/>
      <c r="CBA24" s="15"/>
      <c r="CBB24" s="15"/>
      <c r="CBC24" s="15"/>
      <c r="CBD24" s="15"/>
      <c r="CBE24" s="15"/>
      <c r="CBF24" s="15"/>
      <c r="CBG24" s="15"/>
      <c r="CBH24" s="15"/>
      <c r="CBI24" s="15"/>
      <c r="CBJ24" s="15"/>
      <c r="CBK24" s="15"/>
      <c r="CBL24" s="15"/>
      <c r="CBM24" s="15"/>
      <c r="CBN24" s="15"/>
      <c r="CBO24" s="15"/>
      <c r="CBP24" s="15"/>
      <c r="CBQ24" s="15"/>
      <c r="CBR24" s="15"/>
      <c r="CBS24" s="15"/>
      <c r="CBT24" s="15"/>
      <c r="CBU24" s="15"/>
      <c r="CBV24" s="15"/>
      <c r="CBW24" s="15"/>
      <c r="CBX24" s="15"/>
      <c r="CBY24" s="15"/>
      <c r="CBZ24" s="15"/>
      <c r="CCA24" s="15"/>
      <c r="CCB24" s="15"/>
      <c r="CCC24" s="15"/>
      <c r="CCD24" s="15"/>
      <c r="CCE24" s="15"/>
      <c r="CCF24" s="15"/>
      <c r="CCG24" s="15"/>
      <c r="CCH24" s="15"/>
      <c r="CCI24" s="15"/>
      <c r="CCJ24" s="15"/>
      <c r="CCK24" s="15"/>
      <c r="CCL24" s="15"/>
      <c r="CCM24" s="15"/>
      <c r="CCN24" s="15"/>
      <c r="CCO24" s="15"/>
      <c r="CCP24" s="15"/>
      <c r="CCQ24" s="15"/>
      <c r="CCR24" s="15"/>
      <c r="CCS24" s="15"/>
      <c r="CCT24" s="15"/>
      <c r="CCU24" s="15"/>
      <c r="CCV24" s="15"/>
      <c r="CCW24" s="15"/>
      <c r="CCX24" s="15"/>
      <c r="CCY24" s="15"/>
      <c r="CCZ24" s="15"/>
      <c r="CDA24" s="15"/>
      <c r="CDB24" s="15"/>
      <c r="CDC24" s="15"/>
      <c r="CDD24" s="15"/>
      <c r="CDE24" s="15"/>
      <c r="CDF24" s="15"/>
      <c r="CDG24" s="15"/>
      <c r="CDH24" s="15"/>
      <c r="CDI24" s="15"/>
      <c r="CDJ24" s="15"/>
      <c r="CDK24" s="15"/>
      <c r="CDL24" s="15"/>
      <c r="CDM24" s="15"/>
      <c r="CDN24" s="15"/>
      <c r="CDO24" s="15"/>
      <c r="CDP24" s="15"/>
      <c r="CDQ24" s="15"/>
      <c r="CDR24" s="15"/>
      <c r="CDS24" s="15"/>
      <c r="CDT24" s="15"/>
      <c r="CDU24" s="15"/>
      <c r="CDV24" s="15"/>
      <c r="CDW24" s="15"/>
      <c r="CDX24" s="15"/>
      <c r="CDY24" s="15"/>
      <c r="CDZ24" s="15"/>
      <c r="CEA24" s="15"/>
      <c r="CEB24" s="15"/>
      <c r="CEC24" s="15"/>
      <c r="CED24" s="15"/>
      <c r="CEE24" s="15"/>
      <c r="CEF24" s="15"/>
      <c r="CEG24" s="15"/>
      <c r="CEH24" s="15"/>
      <c r="CEI24" s="15"/>
      <c r="CEJ24" s="15"/>
      <c r="CEK24" s="15"/>
      <c r="CEL24" s="15"/>
      <c r="CEM24" s="15"/>
      <c r="CEN24" s="15"/>
      <c r="CEO24" s="15"/>
      <c r="CEP24" s="15"/>
      <c r="CEQ24" s="15"/>
      <c r="CER24" s="15"/>
      <c r="CES24" s="15"/>
      <c r="CET24" s="15"/>
      <c r="CEU24" s="15"/>
      <c r="CEV24" s="15"/>
      <c r="CEW24" s="15"/>
      <c r="CEX24" s="15"/>
      <c r="CEY24" s="15"/>
      <c r="CEZ24" s="15"/>
      <c r="CFA24" s="15"/>
      <c r="CFB24" s="15"/>
      <c r="CFC24" s="15"/>
      <c r="CFD24" s="15"/>
      <c r="CFE24" s="15"/>
      <c r="CFF24" s="15"/>
      <c r="CFG24" s="15"/>
      <c r="CFH24" s="15"/>
      <c r="CFI24" s="15"/>
      <c r="CFJ24" s="15"/>
      <c r="CFK24" s="15"/>
      <c r="CFL24" s="15"/>
      <c r="CFM24" s="15"/>
      <c r="CFN24" s="15"/>
      <c r="CFO24" s="15"/>
      <c r="CFP24" s="15"/>
      <c r="CFQ24" s="15"/>
      <c r="CFR24" s="15"/>
      <c r="CFS24" s="15"/>
      <c r="CFT24" s="15"/>
      <c r="CFU24" s="15"/>
      <c r="CFV24" s="15"/>
      <c r="CFW24" s="15"/>
      <c r="CFX24" s="15"/>
      <c r="CFY24" s="15"/>
      <c r="CFZ24" s="15"/>
      <c r="CGA24" s="15"/>
      <c r="CGB24" s="15"/>
      <c r="CGC24" s="15"/>
      <c r="CGD24" s="15"/>
      <c r="CGE24" s="15"/>
      <c r="CGF24" s="15"/>
      <c r="CGG24" s="15"/>
      <c r="CGH24" s="15"/>
      <c r="CGI24" s="15"/>
      <c r="CGJ24" s="15"/>
      <c r="CGK24" s="15"/>
      <c r="CGL24" s="15"/>
      <c r="CGM24" s="15"/>
      <c r="CGN24" s="15"/>
      <c r="CGO24" s="15"/>
      <c r="CGP24" s="15"/>
      <c r="CGQ24" s="15"/>
      <c r="CGR24" s="15"/>
      <c r="CGS24" s="15"/>
      <c r="CGT24" s="15"/>
      <c r="CGU24" s="15"/>
      <c r="CGV24" s="15"/>
      <c r="CGW24" s="15"/>
      <c r="CGX24" s="15"/>
      <c r="CGY24" s="15"/>
      <c r="CGZ24" s="15"/>
      <c r="CHA24" s="15"/>
      <c r="CHB24" s="15"/>
      <c r="CHC24" s="15"/>
      <c r="CHD24" s="15"/>
      <c r="CHE24" s="15"/>
      <c r="CHF24" s="15"/>
      <c r="CHG24" s="15"/>
      <c r="CHH24" s="15"/>
      <c r="CHI24" s="15"/>
      <c r="CHJ24" s="15"/>
      <c r="CHK24" s="15"/>
      <c r="CHL24" s="15"/>
      <c r="CHM24" s="15"/>
      <c r="CHN24" s="15"/>
      <c r="CHO24" s="15"/>
      <c r="CHP24" s="15"/>
      <c r="CHQ24" s="15"/>
      <c r="CHR24" s="15"/>
      <c r="CHS24" s="15"/>
      <c r="CHT24" s="15"/>
      <c r="CHU24" s="15"/>
      <c r="CHV24" s="15"/>
      <c r="CHW24" s="15"/>
      <c r="CHX24" s="15"/>
      <c r="CHY24" s="15"/>
      <c r="CHZ24" s="15"/>
      <c r="CIA24" s="15"/>
      <c r="CIB24" s="15"/>
      <c r="CIC24" s="15"/>
      <c r="CID24" s="15"/>
      <c r="CIE24" s="15"/>
      <c r="CIF24" s="15"/>
      <c r="CIG24" s="15"/>
      <c r="CIH24" s="15"/>
      <c r="CII24" s="15"/>
      <c r="CIJ24" s="15"/>
      <c r="CIK24" s="15"/>
      <c r="CIL24" s="15"/>
      <c r="CIM24" s="15"/>
      <c r="CIN24" s="15"/>
      <c r="CIO24" s="15"/>
      <c r="CIP24" s="15"/>
      <c r="CIQ24" s="15"/>
      <c r="CIR24" s="15"/>
      <c r="CIS24" s="15"/>
      <c r="CIT24" s="15"/>
      <c r="CIU24" s="15"/>
      <c r="CIV24" s="15"/>
      <c r="CIW24" s="15"/>
      <c r="CIX24" s="15"/>
      <c r="CIY24" s="15"/>
      <c r="CIZ24" s="15"/>
      <c r="CJA24" s="15"/>
      <c r="CJB24" s="15"/>
      <c r="CJC24" s="15"/>
      <c r="CJD24" s="15"/>
      <c r="CJE24" s="15"/>
      <c r="CJF24" s="15"/>
      <c r="CJG24" s="15"/>
      <c r="CJH24" s="15"/>
      <c r="CJI24" s="15"/>
      <c r="CJJ24" s="15"/>
      <c r="CJK24" s="15"/>
      <c r="CJL24" s="15"/>
      <c r="CJM24" s="15"/>
      <c r="CJN24" s="15"/>
      <c r="CJO24" s="15"/>
      <c r="CJP24" s="15"/>
      <c r="CJQ24" s="15"/>
      <c r="CJR24" s="15"/>
      <c r="CJS24" s="15"/>
      <c r="CJT24" s="15"/>
      <c r="CJU24" s="15"/>
      <c r="CJV24" s="15"/>
      <c r="CJW24" s="15"/>
      <c r="CJX24" s="15"/>
      <c r="CJY24" s="15"/>
      <c r="CJZ24" s="15"/>
      <c r="CKA24" s="15"/>
      <c r="CKB24" s="15"/>
      <c r="CKC24" s="15"/>
      <c r="CKD24" s="15"/>
      <c r="CKE24" s="15"/>
      <c r="CKF24" s="15"/>
      <c r="CKG24" s="15"/>
      <c r="CKH24" s="15"/>
      <c r="CKI24" s="15"/>
      <c r="CKJ24" s="15"/>
      <c r="CKK24" s="15"/>
      <c r="CKL24" s="15"/>
      <c r="CKM24" s="15"/>
      <c r="CKN24" s="15"/>
      <c r="CKO24" s="15"/>
      <c r="CKP24" s="15"/>
      <c r="CKQ24" s="15"/>
      <c r="CKR24" s="15"/>
      <c r="CKS24" s="15"/>
      <c r="CKT24" s="15"/>
      <c r="CKU24" s="15"/>
      <c r="CKV24" s="15"/>
      <c r="CKW24" s="15"/>
      <c r="CKX24" s="15"/>
      <c r="CKY24" s="15"/>
      <c r="CKZ24" s="15"/>
      <c r="CLA24" s="15"/>
      <c r="CLB24" s="15"/>
      <c r="CLC24" s="15"/>
      <c r="CLD24" s="15"/>
      <c r="CLE24" s="15"/>
      <c r="CLF24" s="15"/>
      <c r="CLG24" s="15"/>
      <c r="CLH24" s="15"/>
      <c r="CLI24" s="15"/>
      <c r="CLJ24" s="15"/>
      <c r="CLK24" s="15"/>
      <c r="CLL24" s="15"/>
      <c r="CLM24" s="15"/>
      <c r="CLN24" s="15"/>
      <c r="CLO24" s="15"/>
      <c r="CLP24" s="15"/>
      <c r="CLQ24" s="15"/>
      <c r="CLR24" s="15"/>
      <c r="CLS24" s="15"/>
      <c r="CLT24" s="15"/>
      <c r="CLU24" s="15"/>
      <c r="CLV24" s="15"/>
      <c r="CLW24" s="15"/>
      <c r="CLX24" s="15"/>
      <c r="CLY24" s="15"/>
      <c r="CLZ24" s="15"/>
      <c r="CMA24" s="15"/>
      <c r="CMB24" s="15"/>
      <c r="CMC24" s="15"/>
      <c r="CMD24" s="15"/>
      <c r="CME24" s="15"/>
      <c r="CMF24" s="15"/>
      <c r="CMG24" s="15"/>
      <c r="CMH24" s="15"/>
      <c r="CMI24" s="15"/>
      <c r="CMJ24" s="15"/>
      <c r="CMK24" s="15"/>
      <c r="CML24" s="15"/>
      <c r="CMM24" s="15"/>
      <c r="CMN24" s="15"/>
      <c r="CMO24" s="15"/>
      <c r="CMP24" s="15"/>
      <c r="CMQ24" s="15"/>
      <c r="CMR24" s="15"/>
      <c r="CMS24" s="15"/>
      <c r="CMT24" s="15"/>
      <c r="CMU24" s="15"/>
      <c r="CMV24" s="15"/>
      <c r="CMW24" s="15"/>
      <c r="CMX24" s="15"/>
      <c r="CMY24" s="15"/>
      <c r="CMZ24" s="15"/>
      <c r="CNA24" s="15"/>
      <c r="CNB24" s="15"/>
      <c r="CNC24" s="15"/>
      <c r="CND24" s="15"/>
      <c r="CNE24" s="15"/>
      <c r="CNF24" s="15"/>
      <c r="CNG24" s="15"/>
      <c r="CNH24" s="15"/>
      <c r="CNI24" s="15"/>
      <c r="CNJ24" s="15"/>
      <c r="CNK24" s="15"/>
      <c r="CNL24" s="15"/>
      <c r="CNM24" s="15"/>
      <c r="CNN24" s="15"/>
      <c r="CNO24" s="15"/>
      <c r="CNP24" s="15"/>
      <c r="CNQ24" s="15"/>
      <c r="CNR24" s="15"/>
      <c r="CNS24" s="15"/>
      <c r="CNT24" s="15"/>
      <c r="CNU24" s="15"/>
      <c r="CNV24" s="15"/>
      <c r="CNW24" s="15"/>
      <c r="CNX24" s="15"/>
      <c r="CNY24" s="15"/>
      <c r="CNZ24" s="15"/>
      <c r="COA24" s="15"/>
      <c r="COB24" s="15"/>
      <c r="COC24" s="15"/>
      <c r="COD24" s="15"/>
      <c r="COE24" s="15"/>
      <c r="COF24" s="15"/>
      <c r="COG24" s="15"/>
      <c r="COH24" s="15"/>
      <c r="COI24" s="15"/>
      <c r="COJ24" s="15"/>
      <c r="COK24" s="15"/>
      <c r="COL24" s="15"/>
      <c r="COM24" s="15"/>
      <c r="CON24" s="15"/>
      <c r="COO24" s="15"/>
      <c r="COP24" s="15"/>
      <c r="COQ24" s="15"/>
      <c r="COR24" s="15"/>
      <c r="COS24" s="15"/>
      <c r="COT24" s="15"/>
      <c r="COU24" s="15"/>
      <c r="COV24" s="15"/>
      <c r="COW24" s="15"/>
      <c r="COX24" s="15"/>
      <c r="COY24" s="15"/>
      <c r="COZ24" s="15"/>
      <c r="CPA24" s="15"/>
      <c r="CPB24" s="15"/>
      <c r="CPC24" s="15"/>
      <c r="CPD24" s="15"/>
      <c r="CPE24" s="15"/>
      <c r="CPF24" s="15"/>
      <c r="CPG24" s="15"/>
      <c r="CPH24" s="15"/>
      <c r="CPI24" s="15"/>
      <c r="CPJ24" s="15"/>
      <c r="CPK24" s="15"/>
      <c r="CPL24" s="15"/>
      <c r="CPM24" s="15"/>
      <c r="CPN24" s="15"/>
      <c r="CPO24" s="15"/>
      <c r="CPP24" s="15"/>
      <c r="CPQ24" s="15"/>
      <c r="CPR24" s="15"/>
      <c r="CPS24" s="15"/>
      <c r="CPT24" s="15"/>
      <c r="CPU24" s="15"/>
      <c r="CPV24" s="15"/>
      <c r="CPW24" s="15"/>
      <c r="CPX24" s="15"/>
      <c r="CPY24" s="15"/>
      <c r="CPZ24" s="15"/>
      <c r="CQA24" s="15"/>
      <c r="CQB24" s="15"/>
      <c r="CQC24" s="15"/>
      <c r="CQD24" s="15"/>
      <c r="CQE24" s="15"/>
      <c r="CQF24" s="15"/>
      <c r="CQG24" s="15"/>
      <c r="CQH24" s="15"/>
      <c r="CQI24" s="15"/>
      <c r="CQJ24" s="15"/>
      <c r="CQK24" s="15"/>
      <c r="CQL24" s="15"/>
      <c r="CQM24" s="15"/>
      <c r="CQN24" s="15"/>
      <c r="CQO24" s="15"/>
      <c r="CQP24" s="15"/>
      <c r="CQQ24" s="15"/>
      <c r="CQR24" s="15"/>
      <c r="CQS24" s="15"/>
      <c r="CQT24" s="15"/>
      <c r="CQU24" s="15"/>
      <c r="CQV24" s="15"/>
      <c r="CQW24" s="15"/>
      <c r="CQX24" s="15"/>
      <c r="CQY24" s="15"/>
      <c r="CQZ24" s="15"/>
      <c r="CRA24" s="15"/>
      <c r="CRB24" s="15"/>
      <c r="CRC24" s="15"/>
      <c r="CRD24" s="15"/>
      <c r="CRE24" s="15"/>
      <c r="CRF24" s="15"/>
      <c r="CRG24" s="15"/>
      <c r="CRH24" s="15"/>
      <c r="CRI24" s="15"/>
      <c r="CRJ24" s="15"/>
      <c r="CRK24" s="15"/>
      <c r="CRL24" s="15"/>
      <c r="CRM24" s="15"/>
      <c r="CRN24" s="15"/>
      <c r="CRO24" s="15"/>
      <c r="CRP24" s="15"/>
      <c r="CRQ24" s="15"/>
      <c r="CRR24" s="15"/>
      <c r="CRS24" s="15"/>
      <c r="CRT24" s="15"/>
      <c r="CRU24" s="15"/>
      <c r="CRV24" s="15"/>
      <c r="CRW24" s="15"/>
      <c r="CRX24" s="15"/>
      <c r="CRY24" s="15"/>
      <c r="CRZ24" s="15"/>
      <c r="CSA24" s="15"/>
      <c r="CSB24" s="15"/>
      <c r="CSC24" s="15"/>
      <c r="CSD24" s="15"/>
      <c r="CSE24" s="15"/>
      <c r="CSF24" s="15"/>
      <c r="CSG24" s="15"/>
      <c r="CSH24" s="15"/>
      <c r="CSI24" s="15"/>
      <c r="CSJ24" s="15"/>
      <c r="CSK24" s="15"/>
      <c r="CSL24" s="15"/>
      <c r="CSM24" s="15"/>
      <c r="CSN24" s="15"/>
      <c r="CSO24" s="15"/>
      <c r="CSP24" s="15"/>
      <c r="CSQ24" s="15"/>
      <c r="CSR24" s="15"/>
      <c r="CSS24" s="15"/>
      <c r="CST24" s="15"/>
      <c r="CSU24" s="15"/>
      <c r="CSV24" s="15"/>
      <c r="CSW24" s="15"/>
      <c r="CSX24" s="15"/>
      <c r="CSY24" s="15"/>
      <c r="CSZ24" s="15"/>
      <c r="CTA24" s="15"/>
      <c r="CTB24" s="15"/>
      <c r="CTC24" s="15"/>
      <c r="CTD24" s="15"/>
      <c r="CTE24" s="15"/>
      <c r="CTF24" s="15"/>
      <c r="CTG24" s="15"/>
      <c r="CTH24" s="15"/>
      <c r="CTI24" s="15"/>
      <c r="CTJ24" s="15"/>
      <c r="CTK24" s="15"/>
      <c r="CTL24" s="15"/>
      <c r="CTM24" s="15"/>
      <c r="CTN24" s="15"/>
      <c r="CTO24" s="15"/>
      <c r="CTP24" s="15"/>
      <c r="CTQ24" s="15"/>
      <c r="CTR24" s="15"/>
      <c r="CTS24" s="15"/>
      <c r="CTT24" s="15"/>
      <c r="CTU24" s="15"/>
      <c r="CTV24" s="15"/>
      <c r="CTW24" s="15"/>
      <c r="CTX24" s="15"/>
      <c r="CTY24" s="15"/>
      <c r="CTZ24" s="15"/>
      <c r="CUA24" s="15"/>
      <c r="CUB24" s="15"/>
      <c r="CUC24" s="15"/>
      <c r="CUD24" s="15"/>
      <c r="CUE24" s="15"/>
      <c r="CUF24" s="15"/>
      <c r="CUG24" s="15"/>
      <c r="CUH24" s="15"/>
      <c r="CUI24" s="15"/>
      <c r="CUJ24" s="15"/>
      <c r="CUK24" s="15"/>
      <c r="CUL24" s="15"/>
      <c r="CUM24" s="15"/>
      <c r="CUN24" s="15"/>
      <c r="CUO24" s="15"/>
      <c r="CUP24" s="15"/>
      <c r="CUQ24" s="15"/>
      <c r="CUR24" s="15"/>
      <c r="CUS24" s="15"/>
      <c r="CUT24" s="15"/>
      <c r="CUU24" s="15"/>
      <c r="CUV24" s="15"/>
      <c r="CUW24" s="15"/>
      <c r="CUX24" s="15"/>
      <c r="CUY24" s="15"/>
      <c r="CUZ24" s="15"/>
      <c r="CVA24" s="15"/>
      <c r="CVB24" s="15"/>
      <c r="CVC24" s="15"/>
      <c r="CVD24" s="15"/>
      <c r="CVE24" s="15"/>
      <c r="CVF24" s="15"/>
      <c r="CVG24" s="15"/>
      <c r="CVH24" s="15"/>
      <c r="CVI24" s="15"/>
      <c r="CVJ24" s="15"/>
      <c r="CVK24" s="15"/>
      <c r="CVL24" s="15"/>
      <c r="CVM24" s="15"/>
      <c r="CVN24" s="15"/>
      <c r="CVO24" s="15"/>
      <c r="CVP24" s="15"/>
      <c r="CVQ24" s="15"/>
      <c r="CVR24" s="15"/>
      <c r="CVS24" s="15"/>
      <c r="CVT24" s="15"/>
      <c r="CVU24" s="15"/>
      <c r="CVV24" s="15"/>
      <c r="CVW24" s="15"/>
      <c r="CVX24" s="15"/>
      <c r="CVY24" s="15"/>
      <c r="CVZ24" s="15"/>
      <c r="CWA24" s="15"/>
      <c r="CWB24" s="15"/>
      <c r="CWC24" s="15"/>
      <c r="CWD24" s="15"/>
      <c r="CWE24" s="15"/>
      <c r="CWF24" s="15"/>
      <c r="CWG24" s="15"/>
      <c r="CWH24" s="15"/>
      <c r="CWI24" s="15"/>
      <c r="CWJ24" s="15"/>
      <c r="CWK24" s="15"/>
      <c r="CWL24" s="15"/>
      <c r="CWM24" s="15"/>
      <c r="CWN24" s="15"/>
      <c r="CWO24" s="15"/>
      <c r="CWP24" s="15"/>
      <c r="CWQ24" s="15"/>
      <c r="CWR24" s="15"/>
      <c r="CWS24" s="15"/>
      <c r="CWT24" s="15"/>
      <c r="CWU24" s="15"/>
      <c r="CWV24" s="15"/>
      <c r="CWW24" s="15"/>
      <c r="CWX24" s="15"/>
      <c r="CWY24" s="15"/>
      <c r="CWZ24" s="15"/>
      <c r="CXA24" s="15"/>
      <c r="CXB24" s="15"/>
      <c r="CXC24" s="15"/>
      <c r="CXD24" s="15"/>
      <c r="CXE24" s="15"/>
      <c r="CXF24" s="15"/>
      <c r="CXG24" s="15"/>
      <c r="CXH24" s="15"/>
      <c r="CXI24" s="15"/>
      <c r="CXJ24" s="15"/>
      <c r="CXK24" s="15"/>
      <c r="CXL24" s="15"/>
      <c r="CXM24" s="15"/>
      <c r="CXN24" s="15"/>
      <c r="CXO24" s="15"/>
      <c r="CXP24" s="15"/>
      <c r="CXQ24" s="15"/>
      <c r="CXR24" s="15"/>
      <c r="CXS24" s="15"/>
      <c r="CXT24" s="15"/>
      <c r="CXU24" s="15"/>
      <c r="CXV24" s="15"/>
      <c r="CXW24" s="15"/>
      <c r="CXX24" s="15"/>
      <c r="CXY24" s="15"/>
      <c r="CXZ24" s="15"/>
      <c r="CYA24" s="15"/>
      <c r="CYB24" s="15"/>
      <c r="CYC24" s="15"/>
      <c r="CYD24" s="15"/>
      <c r="CYE24" s="15"/>
      <c r="CYF24" s="15"/>
      <c r="CYG24" s="15"/>
      <c r="CYH24" s="15"/>
      <c r="CYI24" s="15"/>
      <c r="CYJ24" s="15"/>
      <c r="CYK24" s="15"/>
      <c r="CYL24" s="15"/>
      <c r="CYM24" s="15"/>
      <c r="CYN24" s="15"/>
      <c r="CYO24" s="15"/>
      <c r="CYP24" s="15"/>
      <c r="CYQ24" s="15"/>
      <c r="CYR24" s="15"/>
      <c r="CYS24" s="15"/>
      <c r="CYT24" s="15"/>
      <c r="CYU24" s="15"/>
      <c r="CYV24" s="15"/>
      <c r="CYW24" s="15"/>
      <c r="CYX24" s="15"/>
      <c r="CYY24" s="15"/>
      <c r="CYZ24" s="15"/>
      <c r="CZA24" s="15"/>
      <c r="CZB24" s="15"/>
      <c r="CZC24" s="15"/>
      <c r="CZD24" s="15"/>
      <c r="CZE24" s="15"/>
      <c r="CZF24" s="15"/>
      <c r="CZG24" s="15"/>
      <c r="CZH24" s="15"/>
      <c r="CZI24" s="15"/>
      <c r="CZJ24" s="15"/>
      <c r="CZK24" s="15"/>
      <c r="CZL24" s="15"/>
      <c r="CZM24" s="15"/>
      <c r="CZN24" s="15"/>
      <c r="CZO24" s="15"/>
      <c r="CZP24" s="15"/>
      <c r="CZQ24" s="15"/>
      <c r="CZR24" s="15"/>
      <c r="CZS24" s="15"/>
      <c r="CZT24" s="15"/>
      <c r="CZU24" s="15"/>
      <c r="CZV24" s="15"/>
      <c r="CZW24" s="15"/>
      <c r="CZX24" s="15"/>
      <c r="CZY24" s="15"/>
      <c r="CZZ24" s="15"/>
      <c r="DAA24" s="15"/>
      <c r="DAB24" s="15"/>
      <c r="DAC24" s="15"/>
      <c r="DAD24" s="15"/>
      <c r="DAE24" s="15"/>
      <c r="DAF24" s="15"/>
      <c r="DAG24" s="15"/>
      <c r="DAH24" s="15"/>
      <c r="DAI24" s="15"/>
      <c r="DAJ24" s="15"/>
      <c r="DAK24" s="15"/>
      <c r="DAL24" s="15"/>
      <c r="DAM24" s="15"/>
      <c r="DAN24" s="15"/>
      <c r="DAO24" s="15"/>
      <c r="DAP24" s="15"/>
      <c r="DAQ24" s="15"/>
      <c r="DAR24" s="15"/>
      <c r="DAS24" s="15"/>
      <c r="DAT24" s="15"/>
      <c r="DAU24" s="15"/>
      <c r="DAV24" s="15"/>
      <c r="DAW24" s="15"/>
      <c r="DAX24" s="15"/>
      <c r="DAY24" s="15"/>
      <c r="DAZ24" s="15"/>
      <c r="DBA24" s="15"/>
      <c r="DBB24" s="15"/>
      <c r="DBC24" s="15"/>
      <c r="DBD24" s="15"/>
      <c r="DBE24" s="15"/>
      <c r="DBF24" s="15"/>
      <c r="DBG24" s="15"/>
      <c r="DBH24" s="15"/>
      <c r="DBI24" s="15"/>
      <c r="DBJ24" s="15"/>
      <c r="DBK24" s="15"/>
      <c r="DBL24" s="15"/>
      <c r="DBM24" s="15"/>
      <c r="DBN24" s="15"/>
      <c r="DBO24" s="15"/>
      <c r="DBP24" s="15"/>
      <c r="DBQ24" s="15"/>
      <c r="DBR24" s="15"/>
      <c r="DBS24" s="15"/>
      <c r="DBT24" s="15"/>
      <c r="DBU24" s="15"/>
      <c r="DBV24" s="15"/>
      <c r="DBW24" s="15"/>
      <c r="DBX24" s="15"/>
      <c r="DBY24" s="15"/>
      <c r="DBZ24" s="15"/>
      <c r="DCA24" s="15"/>
      <c r="DCB24" s="15"/>
      <c r="DCC24" s="15"/>
      <c r="DCD24" s="15"/>
      <c r="DCE24" s="15"/>
      <c r="DCF24" s="15"/>
      <c r="DCG24" s="15"/>
      <c r="DCH24" s="15"/>
      <c r="DCI24" s="15"/>
      <c r="DCJ24" s="15"/>
      <c r="DCK24" s="15"/>
      <c r="DCL24" s="15"/>
      <c r="DCM24" s="15"/>
      <c r="DCN24" s="15"/>
      <c r="DCO24" s="15"/>
      <c r="DCP24" s="15"/>
      <c r="DCQ24" s="15"/>
      <c r="DCR24" s="15"/>
      <c r="DCS24" s="15"/>
      <c r="DCT24" s="15"/>
      <c r="DCU24" s="15"/>
      <c r="DCV24" s="15"/>
      <c r="DCW24" s="15"/>
      <c r="DCX24" s="15"/>
      <c r="DCY24" s="15"/>
      <c r="DCZ24" s="15"/>
      <c r="DDA24" s="15"/>
      <c r="DDB24" s="15"/>
      <c r="DDC24" s="15"/>
      <c r="DDD24" s="15"/>
      <c r="DDE24" s="15"/>
      <c r="DDF24" s="15"/>
      <c r="DDG24" s="15"/>
      <c r="DDH24" s="15"/>
      <c r="DDI24" s="15"/>
      <c r="DDJ24" s="15"/>
      <c r="DDK24" s="15"/>
      <c r="DDL24" s="15"/>
      <c r="DDM24" s="15"/>
      <c r="DDN24" s="15"/>
      <c r="DDO24" s="15"/>
      <c r="DDP24" s="15"/>
      <c r="DDQ24" s="15"/>
      <c r="DDR24" s="15"/>
      <c r="DDS24" s="15"/>
      <c r="DDT24" s="15"/>
      <c r="DDU24" s="15"/>
      <c r="DDV24" s="15"/>
      <c r="DDW24" s="15"/>
      <c r="DDX24" s="15"/>
      <c r="DDY24" s="15"/>
      <c r="DDZ24" s="15"/>
      <c r="DEA24" s="15"/>
      <c r="DEB24" s="15"/>
      <c r="DEC24" s="15"/>
      <c r="DED24" s="15"/>
      <c r="DEE24" s="15"/>
      <c r="DEF24" s="15"/>
      <c r="DEG24" s="15"/>
      <c r="DEH24" s="15"/>
      <c r="DEI24" s="15"/>
      <c r="DEJ24" s="15"/>
      <c r="DEK24" s="15"/>
      <c r="DEL24" s="15"/>
      <c r="DEM24" s="15"/>
      <c r="DEN24" s="15"/>
      <c r="DEO24" s="15"/>
      <c r="DEP24" s="15"/>
      <c r="DEQ24" s="15"/>
      <c r="DER24" s="15"/>
      <c r="DES24" s="15"/>
      <c r="DET24" s="15"/>
      <c r="DEU24" s="15"/>
      <c r="DEV24" s="15"/>
      <c r="DEW24" s="15"/>
      <c r="DEX24" s="15"/>
      <c r="DEY24" s="15"/>
      <c r="DEZ24" s="15"/>
      <c r="DFA24" s="15"/>
      <c r="DFB24" s="15"/>
      <c r="DFC24" s="15"/>
      <c r="DFD24" s="15"/>
      <c r="DFE24" s="15"/>
      <c r="DFF24" s="15"/>
      <c r="DFG24" s="15"/>
      <c r="DFH24" s="15"/>
      <c r="DFI24" s="15"/>
      <c r="DFJ24" s="15"/>
      <c r="DFK24" s="15"/>
      <c r="DFL24" s="15"/>
      <c r="DFM24" s="15"/>
      <c r="DFN24" s="15"/>
      <c r="DFO24" s="15"/>
      <c r="DFP24" s="15"/>
      <c r="DFQ24" s="15"/>
      <c r="DFR24" s="15"/>
      <c r="DFS24" s="15"/>
      <c r="DFT24" s="15"/>
      <c r="DFU24" s="15"/>
      <c r="DFV24" s="15"/>
      <c r="DFW24" s="15"/>
      <c r="DFX24" s="15"/>
      <c r="DFY24" s="15"/>
      <c r="DFZ24" s="15"/>
      <c r="DGA24" s="15"/>
      <c r="DGB24" s="15"/>
      <c r="DGC24" s="15"/>
      <c r="DGD24" s="15"/>
      <c r="DGE24" s="15"/>
      <c r="DGF24" s="15"/>
      <c r="DGG24" s="15"/>
      <c r="DGH24" s="15"/>
      <c r="DGI24" s="15"/>
      <c r="DGJ24" s="15"/>
      <c r="DGK24" s="15"/>
      <c r="DGL24" s="15"/>
      <c r="DGM24" s="15"/>
      <c r="DGN24" s="15"/>
      <c r="DGO24" s="15"/>
      <c r="DGP24" s="15"/>
      <c r="DGQ24" s="15"/>
      <c r="DGR24" s="15"/>
      <c r="DGS24" s="15"/>
      <c r="DGT24" s="15"/>
      <c r="DGU24" s="15"/>
      <c r="DGV24" s="15"/>
      <c r="DGW24" s="15"/>
      <c r="DGX24" s="15"/>
      <c r="DGY24" s="15"/>
      <c r="DGZ24" s="15"/>
      <c r="DHA24" s="15"/>
      <c r="DHB24" s="15"/>
      <c r="DHC24" s="15"/>
      <c r="DHD24" s="15"/>
      <c r="DHE24" s="15"/>
      <c r="DHF24" s="15"/>
      <c r="DHG24" s="15"/>
      <c r="DHH24" s="15"/>
      <c r="DHI24" s="15"/>
      <c r="DHJ24" s="15"/>
      <c r="DHK24" s="15"/>
      <c r="DHL24" s="15"/>
      <c r="DHM24" s="15"/>
      <c r="DHN24" s="15"/>
      <c r="DHO24" s="15"/>
      <c r="DHP24" s="15"/>
      <c r="DHQ24" s="15"/>
      <c r="DHR24" s="15"/>
      <c r="DHS24" s="15"/>
      <c r="DHT24" s="15"/>
      <c r="DHU24" s="15"/>
      <c r="DHV24" s="15"/>
      <c r="DHW24" s="15"/>
      <c r="DHX24" s="15"/>
      <c r="DHY24" s="15"/>
      <c r="DHZ24" s="15"/>
      <c r="DIA24" s="15"/>
      <c r="DIB24" s="15"/>
      <c r="DIC24" s="15"/>
      <c r="DID24" s="15"/>
      <c r="DIE24" s="15"/>
      <c r="DIF24" s="15"/>
      <c r="DIG24" s="15"/>
      <c r="DIH24" s="15"/>
      <c r="DII24" s="15"/>
      <c r="DIJ24" s="15"/>
      <c r="DIK24" s="15"/>
      <c r="DIL24" s="15"/>
      <c r="DIM24" s="15"/>
      <c r="DIN24" s="15"/>
      <c r="DIO24" s="15"/>
      <c r="DIP24" s="15"/>
      <c r="DIQ24" s="15"/>
      <c r="DIR24" s="15"/>
      <c r="DIS24" s="15"/>
      <c r="DIT24" s="15"/>
      <c r="DIU24" s="15"/>
      <c r="DIV24" s="15"/>
      <c r="DIW24" s="15"/>
      <c r="DIX24" s="15"/>
      <c r="DIY24" s="15"/>
      <c r="DIZ24" s="15"/>
      <c r="DJA24" s="15"/>
      <c r="DJB24" s="15"/>
      <c r="DJC24" s="15"/>
      <c r="DJD24" s="15"/>
      <c r="DJE24" s="15"/>
      <c r="DJF24" s="15"/>
      <c r="DJG24" s="15"/>
      <c r="DJH24" s="15"/>
      <c r="DJI24" s="15"/>
      <c r="DJJ24" s="15"/>
      <c r="DJK24" s="15"/>
      <c r="DJL24" s="15"/>
      <c r="DJM24" s="15"/>
      <c r="DJN24" s="15"/>
      <c r="DJO24" s="15"/>
      <c r="DJP24" s="15"/>
      <c r="DJQ24" s="15"/>
      <c r="DJR24" s="15"/>
      <c r="DJS24" s="15"/>
      <c r="DJT24" s="15"/>
      <c r="DJU24" s="15"/>
      <c r="DJV24" s="15"/>
      <c r="DJW24" s="15"/>
      <c r="DJX24" s="15"/>
      <c r="DJY24" s="15"/>
      <c r="DJZ24" s="15"/>
      <c r="DKA24" s="15"/>
      <c r="DKB24" s="15"/>
      <c r="DKC24" s="15"/>
      <c r="DKD24" s="15"/>
      <c r="DKE24" s="15"/>
      <c r="DKF24" s="15"/>
      <c r="DKG24" s="15"/>
      <c r="DKH24" s="15"/>
      <c r="DKI24" s="15"/>
      <c r="DKJ24" s="15"/>
      <c r="DKK24" s="15"/>
      <c r="DKL24" s="15"/>
      <c r="DKM24" s="15"/>
      <c r="DKN24" s="15"/>
      <c r="DKO24" s="15"/>
      <c r="DKP24" s="15"/>
      <c r="DKQ24" s="15"/>
      <c r="DKR24" s="15"/>
      <c r="DKS24" s="15"/>
      <c r="DKT24" s="15"/>
      <c r="DKU24" s="15"/>
      <c r="DKV24" s="15"/>
      <c r="DKW24" s="15"/>
      <c r="DKX24" s="15"/>
      <c r="DKY24" s="15"/>
      <c r="DKZ24" s="15"/>
      <c r="DLA24" s="15"/>
      <c r="DLB24" s="15"/>
      <c r="DLC24" s="15"/>
      <c r="DLD24" s="15"/>
      <c r="DLE24" s="15"/>
      <c r="DLF24" s="15"/>
      <c r="DLG24" s="15"/>
      <c r="DLH24" s="15"/>
      <c r="DLI24" s="15"/>
      <c r="DLJ24" s="15"/>
      <c r="DLK24" s="15"/>
      <c r="DLL24" s="15"/>
      <c r="DLM24" s="15"/>
      <c r="DLN24" s="15"/>
      <c r="DLO24" s="15"/>
      <c r="DLP24" s="15"/>
      <c r="DLQ24" s="15"/>
      <c r="DLR24" s="15"/>
      <c r="DLS24" s="15"/>
      <c r="DLT24" s="15"/>
      <c r="DLU24" s="15"/>
      <c r="DLV24" s="15"/>
      <c r="DLW24" s="15"/>
      <c r="DLX24" s="15"/>
      <c r="DLY24" s="15"/>
      <c r="DLZ24" s="15"/>
      <c r="DMA24" s="15"/>
      <c r="DMB24" s="15"/>
      <c r="DMC24" s="15"/>
      <c r="DMD24" s="15"/>
      <c r="DME24" s="15"/>
      <c r="DMF24" s="15"/>
      <c r="DMG24" s="15"/>
      <c r="DMH24" s="15"/>
      <c r="DMI24" s="15"/>
      <c r="DMJ24" s="15"/>
      <c r="DMK24" s="15"/>
      <c r="DML24" s="15"/>
      <c r="DMM24" s="15"/>
      <c r="DMN24" s="15"/>
      <c r="DMO24" s="15"/>
      <c r="DMP24" s="15"/>
      <c r="DMQ24" s="15"/>
      <c r="DMR24" s="15"/>
      <c r="DMS24" s="15"/>
      <c r="DMT24" s="15"/>
      <c r="DMU24" s="15"/>
      <c r="DMV24" s="15"/>
      <c r="DMW24" s="15"/>
      <c r="DMX24" s="15"/>
      <c r="DMY24" s="15"/>
      <c r="DMZ24" s="15"/>
      <c r="DNA24" s="15"/>
      <c r="DNB24" s="15"/>
      <c r="DNC24" s="15"/>
      <c r="DND24" s="15"/>
      <c r="DNE24" s="15"/>
      <c r="DNF24" s="15"/>
      <c r="DNG24" s="15"/>
      <c r="DNH24" s="15"/>
      <c r="DNI24" s="15"/>
      <c r="DNJ24" s="15"/>
      <c r="DNK24" s="15"/>
      <c r="DNL24" s="15"/>
      <c r="DNM24" s="15"/>
      <c r="DNN24" s="15"/>
      <c r="DNO24" s="15"/>
      <c r="DNP24" s="15"/>
      <c r="DNQ24" s="15"/>
      <c r="DNR24" s="15"/>
      <c r="DNS24" s="15"/>
      <c r="DNT24" s="15"/>
      <c r="DNU24" s="15"/>
      <c r="DNV24" s="15"/>
      <c r="DNW24" s="15"/>
      <c r="DNX24" s="15"/>
      <c r="DNY24" s="15"/>
      <c r="DNZ24" s="15"/>
      <c r="DOA24" s="15"/>
      <c r="DOB24" s="15"/>
      <c r="DOC24" s="15"/>
      <c r="DOD24" s="15"/>
      <c r="DOE24" s="15"/>
      <c r="DOF24" s="15"/>
      <c r="DOG24" s="15"/>
      <c r="DOH24" s="15"/>
      <c r="DOI24" s="15"/>
      <c r="DOJ24" s="15"/>
      <c r="DOK24" s="15"/>
      <c r="DOL24" s="15"/>
      <c r="DOM24" s="15"/>
      <c r="DON24" s="15"/>
      <c r="DOO24" s="15"/>
      <c r="DOP24" s="15"/>
      <c r="DOQ24" s="15"/>
      <c r="DOR24" s="15"/>
      <c r="DOS24" s="15"/>
      <c r="DOT24" s="15"/>
      <c r="DOU24" s="15"/>
      <c r="DOV24" s="15"/>
      <c r="DOW24" s="15"/>
      <c r="DOX24" s="15"/>
      <c r="DOY24" s="15"/>
      <c r="DOZ24" s="15"/>
      <c r="DPA24" s="15"/>
      <c r="DPB24" s="15"/>
      <c r="DPC24" s="15"/>
      <c r="DPD24" s="15"/>
      <c r="DPE24" s="15"/>
      <c r="DPF24" s="15"/>
      <c r="DPG24" s="15"/>
      <c r="DPH24" s="15"/>
      <c r="DPI24" s="15"/>
      <c r="DPJ24" s="15"/>
      <c r="DPK24" s="15"/>
      <c r="DPL24" s="15"/>
      <c r="DPM24" s="15"/>
      <c r="DPN24" s="15"/>
      <c r="DPO24" s="15"/>
      <c r="DPP24" s="15"/>
      <c r="DPQ24" s="15"/>
      <c r="DPR24" s="15"/>
      <c r="DPS24" s="15"/>
      <c r="DPT24" s="15"/>
      <c r="DPU24" s="15"/>
      <c r="DPV24" s="15"/>
      <c r="DPW24" s="15"/>
      <c r="DPX24" s="15"/>
      <c r="DPY24" s="15"/>
      <c r="DPZ24" s="15"/>
      <c r="DQA24" s="15"/>
      <c r="DQB24" s="15"/>
      <c r="DQC24" s="15"/>
      <c r="DQD24" s="15"/>
      <c r="DQE24" s="15"/>
      <c r="DQF24" s="15"/>
      <c r="DQG24" s="15"/>
      <c r="DQH24" s="15"/>
      <c r="DQI24" s="15"/>
      <c r="DQJ24" s="15"/>
      <c r="DQK24" s="15"/>
      <c r="DQL24" s="15"/>
      <c r="DQM24" s="15"/>
      <c r="DQN24" s="15"/>
      <c r="DQO24" s="15"/>
      <c r="DQP24" s="15"/>
      <c r="DQQ24" s="15"/>
      <c r="DQR24" s="15"/>
      <c r="DQS24" s="15"/>
      <c r="DQT24" s="15"/>
      <c r="DQU24" s="15"/>
      <c r="DQV24" s="15"/>
      <c r="DQW24" s="15"/>
      <c r="DQX24" s="15"/>
      <c r="DQY24" s="15"/>
      <c r="DQZ24" s="15"/>
      <c r="DRA24" s="15"/>
      <c r="DRB24" s="15"/>
      <c r="DRC24" s="15"/>
      <c r="DRD24" s="15"/>
      <c r="DRE24" s="15"/>
      <c r="DRF24" s="15"/>
      <c r="DRG24" s="15"/>
      <c r="DRH24" s="15"/>
      <c r="DRI24" s="15"/>
      <c r="DRJ24" s="15"/>
      <c r="DRK24" s="15"/>
      <c r="DRL24" s="15"/>
      <c r="DRM24" s="15"/>
      <c r="DRN24" s="15"/>
      <c r="DRO24" s="15"/>
      <c r="DRP24" s="15"/>
      <c r="DRQ24" s="15"/>
      <c r="DRR24" s="15"/>
      <c r="DRS24" s="15"/>
      <c r="DRT24" s="15"/>
      <c r="DRU24" s="15"/>
      <c r="DRV24" s="15"/>
      <c r="DRW24" s="15"/>
      <c r="DRX24" s="15"/>
      <c r="DRY24" s="15"/>
      <c r="DRZ24" s="15"/>
      <c r="DSA24" s="15"/>
      <c r="DSB24" s="15"/>
      <c r="DSC24" s="15"/>
      <c r="DSD24" s="15"/>
      <c r="DSE24" s="15"/>
      <c r="DSF24" s="15"/>
      <c r="DSG24" s="15"/>
      <c r="DSH24" s="15"/>
      <c r="DSI24" s="15"/>
      <c r="DSJ24" s="15"/>
      <c r="DSK24" s="15"/>
      <c r="DSL24" s="15"/>
      <c r="DSM24" s="15"/>
      <c r="DSN24" s="15"/>
      <c r="DSO24" s="15"/>
      <c r="DSP24" s="15"/>
      <c r="DSQ24" s="15"/>
      <c r="DSR24" s="15"/>
      <c r="DSS24" s="15"/>
      <c r="DST24" s="15"/>
      <c r="DSU24" s="15"/>
      <c r="DSV24" s="15"/>
      <c r="DSW24" s="15"/>
      <c r="DSX24" s="15"/>
      <c r="DSY24" s="15"/>
      <c r="DSZ24" s="15"/>
      <c r="DTA24" s="15"/>
      <c r="DTB24" s="15"/>
      <c r="DTC24" s="15"/>
      <c r="DTD24" s="15"/>
      <c r="DTE24" s="15"/>
      <c r="DTF24" s="15"/>
      <c r="DTG24" s="15"/>
      <c r="DTH24" s="15"/>
      <c r="DTI24" s="15"/>
      <c r="DTJ24" s="15"/>
      <c r="DTK24" s="15"/>
      <c r="DTL24" s="15"/>
      <c r="DTM24" s="15"/>
      <c r="DTN24" s="15"/>
      <c r="DTO24" s="15"/>
      <c r="DTP24" s="15"/>
      <c r="DTQ24" s="15"/>
      <c r="DTR24" s="15"/>
      <c r="DTS24" s="15"/>
      <c r="DTT24" s="15"/>
      <c r="DTU24" s="15"/>
      <c r="DTV24" s="15"/>
      <c r="DTW24" s="15"/>
      <c r="DTX24" s="15"/>
      <c r="DTY24" s="15"/>
      <c r="DTZ24" s="15"/>
      <c r="DUA24" s="15"/>
      <c r="DUB24" s="15"/>
      <c r="DUC24" s="15"/>
      <c r="DUD24" s="15"/>
      <c r="DUE24" s="15"/>
      <c r="DUF24" s="15"/>
      <c r="DUG24" s="15"/>
      <c r="DUH24" s="15"/>
      <c r="DUI24" s="15"/>
      <c r="DUJ24" s="15"/>
      <c r="DUK24" s="15"/>
      <c r="DUL24" s="15"/>
      <c r="DUM24" s="15"/>
      <c r="DUN24" s="15"/>
      <c r="DUO24" s="15"/>
      <c r="DUP24" s="15"/>
      <c r="DUQ24" s="15"/>
      <c r="DUR24" s="15"/>
      <c r="DUS24" s="15"/>
      <c r="DUT24" s="15"/>
      <c r="DUU24" s="15"/>
      <c r="DUV24" s="15"/>
      <c r="DUW24" s="15"/>
      <c r="DUX24" s="15"/>
      <c r="DUY24" s="15"/>
      <c r="DUZ24" s="15"/>
      <c r="DVA24" s="15"/>
      <c r="DVB24" s="15"/>
      <c r="DVC24" s="15"/>
      <c r="DVD24" s="15"/>
      <c r="DVE24" s="15"/>
      <c r="DVF24" s="15"/>
      <c r="DVG24" s="15"/>
      <c r="DVH24" s="15"/>
      <c r="DVI24" s="15"/>
      <c r="DVJ24" s="15"/>
      <c r="DVK24" s="15"/>
      <c r="DVL24" s="15"/>
      <c r="DVM24" s="15"/>
      <c r="DVN24" s="15"/>
      <c r="DVO24" s="15"/>
      <c r="DVP24" s="15"/>
      <c r="DVQ24" s="15"/>
      <c r="DVR24" s="15"/>
      <c r="DVS24" s="15"/>
      <c r="DVT24" s="15"/>
      <c r="DVU24" s="15"/>
      <c r="DVV24" s="15"/>
      <c r="DVW24" s="15"/>
      <c r="DVX24" s="15"/>
      <c r="DVY24" s="15"/>
      <c r="DVZ24" s="15"/>
      <c r="DWA24" s="15"/>
      <c r="DWB24" s="15"/>
      <c r="DWC24" s="15"/>
      <c r="DWD24" s="15"/>
      <c r="DWE24" s="15"/>
      <c r="DWF24" s="15"/>
      <c r="DWG24" s="15"/>
      <c r="DWH24" s="15"/>
      <c r="DWI24" s="15"/>
      <c r="DWJ24" s="15"/>
      <c r="DWK24" s="15"/>
      <c r="DWL24" s="15"/>
      <c r="DWM24" s="15"/>
      <c r="DWN24" s="15"/>
      <c r="DWO24" s="15"/>
      <c r="DWP24" s="15"/>
      <c r="DWQ24" s="15"/>
      <c r="DWR24" s="15"/>
      <c r="DWS24" s="15"/>
      <c r="DWT24" s="15"/>
      <c r="DWU24" s="15"/>
      <c r="DWV24" s="15"/>
      <c r="DWW24" s="15"/>
      <c r="DWX24" s="15"/>
      <c r="DWY24" s="15"/>
      <c r="DWZ24" s="15"/>
      <c r="DXA24" s="15"/>
      <c r="DXB24" s="15"/>
      <c r="DXC24" s="15"/>
      <c r="DXD24" s="15"/>
      <c r="DXE24" s="15"/>
      <c r="DXF24" s="15"/>
      <c r="DXG24" s="15"/>
      <c r="DXH24" s="15"/>
      <c r="DXI24" s="15"/>
      <c r="DXJ24" s="15"/>
      <c r="DXK24" s="15"/>
      <c r="DXL24" s="15"/>
      <c r="DXM24" s="15"/>
      <c r="DXN24" s="15"/>
      <c r="DXO24" s="15"/>
      <c r="DXP24" s="15"/>
      <c r="DXQ24" s="15"/>
      <c r="DXR24" s="15"/>
      <c r="DXS24" s="15"/>
      <c r="DXT24" s="15"/>
      <c r="DXU24" s="15"/>
      <c r="DXV24" s="15"/>
      <c r="DXW24" s="15"/>
      <c r="DXX24" s="15"/>
      <c r="DXY24" s="15"/>
      <c r="DXZ24" s="15"/>
      <c r="DYA24" s="15"/>
      <c r="DYB24" s="15"/>
      <c r="DYC24" s="15"/>
      <c r="DYD24" s="15"/>
      <c r="DYE24" s="15"/>
      <c r="DYF24" s="15"/>
      <c r="DYG24" s="15"/>
      <c r="DYH24" s="15"/>
      <c r="DYI24" s="15"/>
      <c r="DYJ24" s="15"/>
      <c r="DYK24" s="15"/>
      <c r="DYL24" s="15"/>
      <c r="DYM24" s="15"/>
      <c r="DYN24" s="15"/>
      <c r="DYO24" s="15"/>
      <c r="DYP24" s="15"/>
      <c r="DYQ24" s="15"/>
      <c r="DYR24" s="15"/>
      <c r="DYS24" s="15"/>
      <c r="DYT24" s="15"/>
      <c r="DYU24" s="15"/>
      <c r="DYV24" s="15"/>
      <c r="DYW24" s="15"/>
      <c r="DYX24" s="15"/>
      <c r="DYY24" s="15"/>
      <c r="DYZ24" s="15"/>
      <c r="DZA24" s="15"/>
      <c r="DZB24" s="15"/>
      <c r="DZC24" s="15"/>
      <c r="DZD24" s="15"/>
      <c r="DZE24" s="15"/>
      <c r="DZF24" s="15"/>
      <c r="DZG24" s="15"/>
      <c r="DZH24" s="15"/>
      <c r="DZI24" s="15"/>
      <c r="DZJ24" s="15"/>
      <c r="DZK24" s="15"/>
      <c r="DZL24" s="15"/>
      <c r="DZM24" s="15"/>
      <c r="DZN24" s="15"/>
      <c r="DZO24" s="15"/>
      <c r="DZP24" s="15"/>
      <c r="DZQ24" s="15"/>
      <c r="DZR24" s="15"/>
      <c r="DZS24" s="15"/>
      <c r="DZT24" s="15"/>
      <c r="DZU24" s="15"/>
      <c r="DZV24" s="15"/>
      <c r="DZW24" s="15"/>
      <c r="DZX24" s="15"/>
      <c r="DZY24" s="15"/>
      <c r="DZZ24" s="15"/>
      <c r="EAA24" s="15"/>
      <c r="EAB24" s="15"/>
      <c r="EAC24" s="15"/>
      <c r="EAD24" s="15"/>
      <c r="EAE24" s="15"/>
      <c r="EAF24" s="15"/>
      <c r="EAG24" s="15"/>
      <c r="EAH24" s="15"/>
      <c r="EAI24" s="15"/>
      <c r="EAJ24" s="15"/>
      <c r="EAK24" s="15"/>
      <c r="EAL24" s="15"/>
      <c r="EAM24" s="15"/>
      <c r="EAN24" s="15"/>
      <c r="EAO24" s="15"/>
      <c r="EAP24" s="15"/>
      <c r="EAQ24" s="15"/>
      <c r="EAR24" s="15"/>
      <c r="EAS24" s="15"/>
      <c r="EAT24" s="15"/>
      <c r="EAU24" s="15"/>
      <c r="EAV24" s="15"/>
      <c r="EAW24" s="15"/>
      <c r="EAX24" s="15"/>
      <c r="EAY24" s="15"/>
      <c r="EAZ24" s="15"/>
      <c r="EBA24" s="15"/>
      <c r="EBB24" s="15"/>
      <c r="EBC24" s="15"/>
      <c r="EBD24" s="15"/>
      <c r="EBE24" s="15"/>
      <c r="EBF24" s="15"/>
      <c r="EBG24" s="15"/>
      <c r="EBH24" s="15"/>
      <c r="EBI24" s="15"/>
      <c r="EBJ24" s="15"/>
      <c r="EBK24" s="15"/>
      <c r="EBL24" s="15"/>
      <c r="EBM24" s="15"/>
      <c r="EBN24" s="15"/>
      <c r="EBO24" s="15"/>
      <c r="EBP24" s="15"/>
      <c r="EBQ24" s="15"/>
      <c r="EBR24" s="15"/>
      <c r="EBS24" s="15"/>
      <c r="EBT24" s="15"/>
      <c r="EBU24" s="15"/>
      <c r="EBV24" s="15"/>
      <c r="EBW24" s="15"/>
      <c r="EBX24" s="15"/>
      <c r="EBY24" s="15"/>
      <c r="EBZ24" s="15"/>
      <c r="ECA24" s="15"/>
      <c r="ECB24" s="15"/>
      <c r="ECC24" s="15"/>
      <c r="ECD24" s="15"/>
      <c r="ECE24" s="15"/>
      <c r="ECF24" s="15"/>
      <c r="ECG24" s="15"/>
      <c r="ECH24" s="15"/>
      <c r="ECI24" s="15"/>
      <c r="ECJ24" s="15"/>
      <c r="ECK24" s="15"/>
      <c r="ECL24" s="15"/>
      <c r="ECM24" s="15"/>
      <c r="ECN24" s="15"/>
      <c r="ECO24" s="15"/>
      <c r="ECP24" s="15"/>
      <c r="ECQ24" s="15"/>
      <c r="ECR24" s="15"/>
      <c r="ECS24" s="15"/>
      <c r="ECT24" s="15"/>
      <c r="ECU24" s="15"/>
      <c r="ECV24" s="15"/>
      <c r="ECW24" s="15"/>
      <c r="ECX24" s="15"/>
      <c r="ECY24" s="15"/>
      <c r="ECZ24" s="15"/>
      <c r="EDA24" s="15"/>
      <c r="EDB24" s="15"/>
      <c r="EDC24" s="15"/>
      <c r="EDD24" s="15"/>
      <c r="EDE24" s="15"/>
      <c r="EDF24" s="15"/>
      <c r="EDG24" s="15"/>
      <c r="EDH24" s="15"/>
      <c r="EDI24" s="15"/>
      <c r="EDJ24" s="15"/>
      <c r="EDK24" s="15"/>
      <c r="EDL24" s="15"/>
      <c r="EDM24" s="15"/>
      <c r="EDN24" s="15"/>
      <c r="EDO24" s="15"/>
      <c r="EDP24" s="15"/>
      <c r="EDQ24" s="15"/>
      <c r="EDR24" s="15"/>
      <c r="EDS24" s="15"/>
      <c r="EDT24" s="15"/>
      <c r="EDU24" s="15"/>
      <c r="EDV24" s="15"/>
      <c r="EDW24" s="15"/>
      <c r="EDX24" s="15"/>
      <c r="EDY24" s="15"/>
      <c r="EDZ24" s="15"/>
      <c r="EEA24" s="15"/>
      <c r="EEB24" s="15"/>
      <c r="EEC24" s="15"/>
      <c r="EED24" s="15"/>
      <c r="EEE24" s="15"/>
      <c r="EEF24" s="15"/>
      <c r="EEG24" s="15"/>
      <c r="EEH24" s="15"/>
      <c r="EEI24" s="15"/>
      <c r="EEJ24" s="15"/>
      <c r="EEK24" s="15"/>
      <c r="EEL24" s="15"/>
      <c r="EEM24" s="15"/>
      <c r="EEN24" s="15"/>
      <c r="EEO24" s="15"/>
      <c r="EEP24" s="15"/>
      <c r="EEQ24" s="15"/>
      <c r="EER24" s="15"/>
      <c r="EES24" s="15"/>
      <c r="EET24" s="15"/>
      <c r="EEU24" s="15"/>
      <c r="EEV24" s="15"/>
      <c r="EEW24" s="15"/>
      <c r="EEX24" s="15"/>
      <c r="EEY24" s="15"/>
      <c r="EEZ24" s="15"/>
      <c r="EFA24" s="15"/>
      <c r="EFB24" s="15"/>
      <c r="EFC24" s="15"/>
      <c r="EFD24" s="15"/>
      <c r="EFE24" s="15"/>
      <c r="EFF24" s="15"/>
      <c r="EFG24" s="15"/>
      <c r="EFH24" s="15"/>
      <c r="EFI24" s="15"/>
      <c r="EFJ24" s="15"/>
      <c r="EFK24" s="15"/>
      <c r="EFL24" s="15"/>
      <c r="EFM24" s="15"/>
      <c r="EFN24" s="15"/>
      <c r="EFO24" s="15"/>
      <c r="EFP24" s="15"/>
      <c r="EFQ24" s="15"/>
      <c r="EFR24" s="15"/>
      <c r="EFS24" s="15"/>
      <c r="EFT24" s="15"/>
      <c r="EFU24" s="15"/>
      <c r="EFV24" s="15"/>
      <c r="EFW24" s="15"/>
      <c r="EFX24" s="15"/>
      <c r="EFY24" s="15"/>
      <c r="EFZ24" s="15"/>
      <c r="EGA24" s="15"/>
      <c r="EGB24" s="15"/>
      <c r="EGC24" s="15"/>
      <c r="EGD24" s="15"/>
      <c r="EGE24" s="15"/>
      <c r="EGF24" s="15"/>
      <c r="EGG24" s="15"/>
      <c r="EGH24" s="15"/>
      <c r="EGI24" s="15"/>
      <c r="EGJ24" s="15"/>
      <c r="EGK24" s="15"/>
      <c r="EGL24" s="15"/>
      <c r="EGM24" s="15"/>
      <c r="EGN24" s="15"/>
      <c r="EGO24" s="15"/>
      <c r="EGP24" s="15"/>
      <c r="EGQ24" s="15"/>
      <c r="EGR24" s="15"/>
      <c r="EGS24" s="15"/>
      <c r="EGT24" s="15"/>
      <c r="EGU24" s="15"/>
      <c r="EGV24" s="15"/>
      <c r="EGW24" s="15"/>
      <c r="EGX24" s="15"/>
      <c r="EGY24" s="15"/>
      <c r="EGZ24" s="15"/>
      <c r="EHA24" s="15"/>
      <c r="EHB24" s="15"/>
      <c r="EHC24" s="15"/>
      <c r="EHD24" s="15"/>
      <c r="EHE24" s="15"/>
      <c r="EHF24" s="15"/>
      <c r="EHG24" s="15"/>
      <c r="EHH24" s="15"/>
      <c r="EHI24" s="15"/>
      <c r="EHJ24" s="15"/>
      <c r="EHK24" s="15"/>
      <c r="EHL24" s="15"/>
      <c r="EHM24" s="15"/>
      <c r="EHN24" s="15"/>
      <c r="EHO24" s="15"/>
      <c r="EHP24" s="15"/>
      <c r="EHQ24" s="15"/>
      <c r="EHR24" s="15"/>
      <c r="EHS24" s="15"/>
      <c r="EHT24" s="15"/>
      <c r="EHU24" s="15"/>
      <c r="EHV24" s="15"/>
      <c r="EHW24" s="15"/>
      <c r="EHX24" s="15"/>
      <c r="EHY24" s="15"/>
      <c r="EHZ24" s="15"/>
      <c r="EIA24" s="15"/>
      <c r="EIB24" s="15"/>
      <c r="EIC24" s="15"/>
      <c r="EID24" s="15"/>
      <c r="EIE24" s="15"/>
      <c r="EIF24" s="15"/>
      <c r="EIG24" s="15"/>
      <c r="EIH24" s="15"/>
      <c r="EII24" s="15"/>
      <c r="EIJ24" s="15"/>
      <c r="EIK24" s="15"/>
      <c r="EIL24" s="15"/>
      <c r="EIM24" s="15"/>
      <c r="EIN24" s="15"/>
      <c r="EIO24" s="15"/>
      <c r="EIP24" s="15"/>
      <c r="EIQ24" s="15"/>
      <c r="EIR24" s="15"/>
      <c r="EIS24" s="15"/>
      <c r="EIT24" s="15"/>
      <c r="EIU24" s="15"/>
      <c r="EIV24" s="15"/>
      <c r="EIW24" s="15"/>
      <c r="EIX24" s="15"/>
      <c r="EIY24" s="15"/>
      <c r="EIZ24" s="15"/>
      <c r="EJA24" s="15"/>
      <c r="EJB24" s="15"/>
      <c r="EJC24" s="15"/>
      <c r="EJD24" s="15"/>
      <c r="EJE24" s="15"/>
      <c r="EJF24" s="15"/>
      <c r="EJG24" s="15"/>
      <c r="EJH24" s="15"/>
      <c r="EJI24" s="15"/>
      <c r="EJJ24" s="15"/>
      <c r="EJK24" s="15"/>
      <c r="EJL24" s="15"/>
      <c r="EJM24" s="15"/>
      <c r="EJN24" s="15"/>
      <c r="EJO24" s="15"/>
      <c r="EJP24" s="15"/>
      <c r="EJQ24" s="15"/>
      <c r="EJR24" s="15"/>
      <c r="EJS24" s="15"/>
      <c r="EJT24" s="15"/>
      <c r="EJU24" s="15"/>
      <c r="EJV24" s="15"/>
      <c r="EJW24" s="15"/>
      <c r="EJX24" s="15"/>
      <c r="EJY24" s="15"/>
      <c r="EJZ24" s="15"/>
      <c r="EKA24" s="15"/>
      <c r="EKB24" s="15"/>
      <c r="EKC24" s="15"/>
      <c r="EKD24" s="15"/>
      <c r="EKE24" s="15"/>
      <c r="EKF24" s="15"/>
      <c r="EKG24" s="15"/>
      <c r="EKH24" s="15"/>
      <c r="EKI24" s="15"/>
      <c r="EKJ24" s="15"/>
      <c r="EKK24" s="15"/>
      <c r="EKL24" s="15"/>
      <c r="EKM24" s="15"/>
      <c r="EKN24" s="15"/>
      <c r="EKO24" s="15"/>
      <c r="EKP24" s="15"/>
      <c r="EKQ24" s="15"/>
      <c r="EKR24" s="15"/>
      <c r="EKS24" s="15"/>
      <c r="EKT24" s="15"/>
      <c r="EKU24" s="15"/>
      <c r="EKV24" s="15"/>
      <c r="EKW24" s="15"/>
      <c r="EKX24" s="15"/>
      <c r="EKY24" s="15"/>
      <c r="EKZ24" s="15"/>
      <c r="ELA24" s="15"/>
      <c r="ELB24" s="15"/>
      <c r="ELC24" s="15"/>
      <c r="ELD24" s="15"/>
      <c r="ELE24" s="15"/>
      <c r="ELF24" s="15"/>
      <c r="ELG24" s="15"/>
      <c r="ELH24" s="15"/>
      <c r="ELI24" s="15"/>
      <c r="ELJ24" s="15"/>
      <c r="ELK24" s="15"/>
      <c r="ELL24" s="15"/>
      <c r="ELM24" s="15"/>
      <c r="ELN24" s="15"/>
      <c r="ELO24" s="15"/>
      <c r="ELP24" s="15"/>
      <c r="ELQ24" s="15"/>
      <c r="ELR24" s="15"/>
      <c r="ELS24" s="15"/>
      <c r="ELT24" s="15"/>
      <c r="ELU24" s="15"/>
      <c r="ELV24" s="15"/>
      <c r="ELW24" s="15"/>
      <c r="ELX24" s="15"/>
      <c r="ELY24" s="15"/>
      <c r="ELZ24" s="15"/>
      <c r="EMA24" s="15"/>
      <c r="EMB24" s="15"/>
      <c r="EMC24" s="15"/>
      <c r="EMD24" s="15"/>
      <c r="EME24" s="15"/>
      <c r="EMF24" s="15"/>
      <c r="EMG24" s="15"/>
      <c r="EMH24" s="15"/>
      <c r="EMI24" s="15"/>
      <c r="EMJ24" s="15"/>
      <c r="EMK24" s="15"/>
      <c r="EML24" s="15"/>
      <c r="EMM24" s="15"/>
      <c r="EMN24" s="15"/>
      <c r="EMO24" s="15"/>
      <c r="EMP24" s="15"/>
      <c r="EMQ24" s="15"/>
      <c r="EMR24" s="15"/>
      <c r="EMS24" s="15"/>
      <c r="EMT24" s="15"/>
      <c r="EMU24" s="15"/>
      <c r="EMV24" s="15"/>
      <c r="EMW24" s="15"/>
      <c r="EMX24" s="15"/>
      <c r="EMY24" s="15"/>
      <c r="EMZ24" s="15"/>
      <c r="ENA24" s="15"/>
      <c r="ENB24" s="15"/>
      <c r="ENC24" s="15"/>
      <c r="END24" s="15"/>
      <c r="ENE24" s="15"/>
      <c r="ENF24" s="15"/>
      <c r="ENG24" s="15"/>
      <c r="ENH24" s="15"/>
      <c r="ENI24" s="15"/>
      <c r="ENJ24" s="15"/>
      <c r="ENK24" s="15"/>
      <c r="ENL24" s="15"/>
      <c r="ENM24" s="15"/>
      <c r="ENN24" s="15"/>
      <c r="ENO24" s="15"/>
      <c r="ENP24" s="15"/>
      <c r="ENQ24" s="15"/>
      <c r="ENR24" s="15"/>
      <c r="ENS24" s="15"/>
      <c r="ENT24" s="15"/>
      <c r="ENU24" s="15"/>
      <c r="ENV24" s="15"/>
      <c r="ENW24" s="15"/>
      <c r="ENX24" s="15"/>
      <c r="ENY24" s="15"/>
      <c r="ENZ24" s="15"/>
      <c r="EOA24" s="15"/>
      <c r="EOB24" s="15"/>
      <c r="EOC24" s="15"/>
      <c r="EOD24" s="15"/>
      <c r="EOE24" s="15"/>
      <c r="EOF24" s="15"/>
      <c r="EOG24" s="15"/>
      <c r="EOH24" s="15"/>
      <c r="EOI24" s="15"/>
      <c r="EOJ24" s="15"/>
      <c r="EOK24" s="15"/>
      <c r="EOL24" s="15"/>
      <c r="EOM24" s="15"/>
      <c r="EON24" s="15"/>
      <c r="EOO24" s="15"/>
      <c r="EOP24" s="15"/>
      <c r="EOQ24" s="15"/>
      <c r="EOR24" s="15"/>
      <c r="EOS24" s="15"/>
      <c r="EOT24" s="15"/>
      <c r="EOU24" s="15"/>
      <c r="EOV24" s="15"/>
      <c r="EOW24" s="15"/>
      <c r="EOX24" s="15"/>
      <c r="EOY24" s="15"/>
      <c r="EOZ24" s="15"/>
      <c r="EPA24" s="15"/>
      <c r="EPB24" s="15"/>
      <c r="EPC24" s="15"/>
      <c r="EPD24" s="15"/>
      <c r="EPE24" s="15"/>
      <c r="EPF24" s="15"/>
      <c r="EPG24" s="15"/>
      <c r="EPH24" s="15"/>
      <c r="EPI24" s="15"/>
      <c r="EPJ24" s="15"/>
      <c r="EPK24" s="15"/>
      <c r="EPL24" s="15"/>
      <c r="EPM24" s="15"/>
      <c r="EPN24" s="15"/>
      <c r="EPO24" s="15"/>
      <c r="EPP24" s="15"/>
      <c r="EPQ24" s="15"/>
      <c r="EPR24" s="15"/>
      <c r="EPS24" s="15"/>
      <c r="EPT24" s="15"/>
      <c r="EPU24" s="15"/>
      <c r="EPV24" s="15"/>
      <c r="EPW24" s="15"/>
      <c r="EPX24" s="15"/>
      <c r="EPY24" s="15"/>
      <c r="EPZ24" s="15"/>
      <c r="EQA24" s="15"/>
      <c r="EQB24" s="15"/>
      <c r="EQC24" s="15"/>
      <c r="EQD24" s="15"/>
      <c r="EQE24" s="15"/>
      <c r="EQF24" s="15"/>
      <c r="EQG24" s="15"/>
      <c r="EQH24" s="15"/>
      <c r="EQI24" s="15"/>
      <c r="EQJ24" s="15"/>
      <c r="EQK24" s="15"/>
      <c r="EQL24" s="15"/>
      <c r="EQM24" s="15"/>
      <c r="EQN24" s="15"/>
      <c r="EQO24" s="15"/>
      <c r="EQP24" s="15"/>
      <c r="EQQ24" s="15"/>
      <c r="EQR24" s="15"/>
      <c r="EQS24" s="15"/>
      <c r="EQT24" s="15"/>
      <c r="EQU24" s="15"/>
      <c r="EQV24" s="15"/>
      <c r="EQW24" s="15"/>
      <c r="EQX24" s="15"/>
      <c r="EQY24" s="15"/>
      <c r="EQZ24" s="15"/>
      <c r="ERA24" s="15"/>
      <c r="ERB24" s="15"/>
      <c r="ERC24" s="15"/>
      <c r="ERD24" s="15"/>
      <c r="ERE24" s="15"/>
      <c r="ERF24" s="15"/>
      <c r="ERG24" s="15"/>
      <c r="ERH24" s="15"/>
      <c r="ERI24" s="15"/>
      <c r="ERJ24" s="15"/>
      <c r="ERK24" s="15"/>
      <c r="ERL24" s="15"/>
      <c r="ERM24" s="15"/>
      <c r="ERN24" s="15"/>
      <c r="ERO24" s="15"/>
      <c r="ERP24" s="15"/>
      <c r="ERQ24" s="15"/>
      <c r="ERR24" s="15"/>
      <c r="ERS24" s="15"/>
      <c r="ERT24" s="15"/>
      <c r="ERU24" s="15"/>
      <c r="ERV24" s="15"/>
      <c r="ERW24" s="15"/>
      <c r="ERX24" s="15"/>
      <c r="ERY24" s="15"/>
      <c r="ERZ24" s="15"/>
      <c r="ESA24" s="15"/>
      <c r="ESB24" s="15"/>
      <c r="ESC24" s="15"/>
      <c r="ESD24" s="15"/>
      <c r="ESE24" s="15"/>
      <c r="ESF24" s="15"/>
      <c r="ESG24" s="15"/>
      <c r="ESH24" s="15"/>
      <c r="ESI24" s="15"/>
      <c r="ESJ24" s="15"/>
      <c r="ESK24" s="15"/>
      <c r="ESL24" s="15"/>
      <c r="ESM24" s="15"/>
      <c r="ESN24" s="15"/>
      <c r="ESO24" s="15"/>
      <c r="ESP24" s="15"/>
      <c r="ESQ24" s="15"/>
      <c r="ESR24" s="15"/>
      <c r="ESS24" s="15"/>
      <c r="EST24" s="15"/>
      <c r="ESU24" s="15"/>
      <c r="ESV24" s="15"/>
      <c r="ESW24" s="15"/>
      <c r="ESX24" s="15"/>
      <c r="ESY24" s="15"/>
      <c r="ESZ24" s="15"/>
      <c r="ETA24" s="15"/>
      <c r="ETB24" s="15"/>
      <c r="ETC24" s="15"/>
      <c r="ETD24" s="15"/>
      <c r="ETE24" s="15"/>
      <c r="ETF24" s="15"/>
      <c r="ETG24" s="15"/>
      <c r="ETH24" s="15"/>
      <c r="ETI24" s="15"/>
      <c r="ETJ24" s="15"/>
      <c r="ETK24" s="15"/>
      <c r="ETL24" s="15"/>
      <c r="ETM24" s="15"/>
      <c r="ETN24" s="15"/>
      <c r="ETO24" s="15"/>
      <c r="ETP24" s="15"/>
      <c r="ETQ24" s="15"/>
      <c r="ETR24" s="15"/>
      <c r="ETS24" s="15"/>
      <c r="ETT24" s="15"/>
      <c r="ETU24" s="15"/>
      <c r="ETV24" s="15"/>
      <c r="ETW24" s="15"/>
      <c r="ETX24" s="15"/>
      <c r="ETY24" s="15"/>
      <c r="ETZ24" s="15"/>
      <c r="EUA24" s="15"/>
      <c r="EUB24" s="15"/>
      <c r="EUC24" s="15"/>
      <c r="EUD24" s="15"/>
      <c r="EUE24" s="15"/>
      <c r="EUF24" s="15"/>
      <c r="EUG24" s="15"/>
      <c r="EUH24" s="15"/>
      <c r="EUI24" s="15"/>
      <c r="EUJ24" s="15"/>
      <c r="EUK24" s="15"/>
      <c r="EUL24" s="15"/>
      <c r="EUM24" s="15"/>
      <c r="EUN24" s="15"/>
      <c r="EUO24" s="15"/>
      <c r="EUP24" s="15"/>
      <c r="EUQ24" s="15"/>
      <c r="EUR24" s="15"/>
      <c r="EUS24" s="15"/>
      <c r="EUT24" s="15"/>
      <c r="EUU24" s="15"/>
      <c r="EUV24" s="15"/>
      <c r="EUW24" s="15"/>
      <c r="EUX24" s="15"/>
      <c r="EUY24" s="15"/>
      <c r="EUZ24" s="15"/>
      <c r="EVA24" s="15"/>
      <c r="EVB24" s="15"/>
      <c r="EVC24" s="15"/>
      <c r="EVD24" s="15"/>
      <c r="EVE24" s="15"/>
      <c r="EVF24" s="15"/>
      <c r="EVG24" s="15"/>
      <c r="EVH24" s="15"/>
      <c r="EVI24" s="15"/>
      <c r="EVJ24" s="15"/>
      <c r="EVK24" s="15"/>
      <c r="EVL24" s="15"/>
      <c r="EVM24" s="15"/>
      <c r="EVN24" s="15"/>
      <c r="EVO24" s="15"/>
      <c r="EVP24" s="15"/>
      <c r="EVQ24" s="15"/>
      <c r="EVR24" s="15"/>
      <c r="EVS24" s="15"/>
      <c r="EVT24" s="15"/>
      <c r="EVU24" s="15"/>
      <c r="EVV24" s="15"/>
      <c r="EVW24" s="15"/>
      <c r="EVX24" s="15"/>
      <c r="EVY24" s="15"/>
      <c r="EVZ24" s="15"/>
      <c r="EWA24" s="15"/>
      <c r="EWB24" s="15"/>
      <c r="EWC24" s="15"/>
      <c r="EWD24" s="15"/>
      <c r="EWE24" s="15"/>
      <c r="EWF24" s="15"/>
      <c r="EWG24" s="15"/>
      <c r="EWH24" s="15"/>
      <c r="EWI24" s="15"/>
      <c r="EWJ24" s="15"/>
      <c r="EWK24" s="15"/>
      <c r="EWL24" s="15"/>
      <c r="EWM24" s="15"/>
      <c r="EWN24" s="15"/>
      <c r="EWO24" s="15"/>
      <c r="EWP24" s="15"/>
      <c r="EWQ24" s="15"/>
      <c r="EWR24" s="15"/>
      <c r="EWS24" s="15"/>
      <c r="EWT24" s="15"/>
      <c r="EWU24" s="15"/>
      <c r="EWV24" s="15"/>
      <c r="EWW24" s="15"/>
      <c r="EWX24" s="15"/>
      <c r="EWY24" s="15"/>
      <c r="EWZ24" s="15"/>
      <c r="EXA24" s="15"/>
      <c r="EXB24" s="15"/>
      <c r="EXC24" s="15"/>
      <c r="EXD24" s="15"/>
      <c r="EXE24" s="15"/>
      <c r="EXF24" s="15"/>
      <c r="EXG24" s="15"/>
      <c r="EXH24" s="15"/>
      <c r="EXI24" s="15"/>
      <c r="EXJ24" s="15"/>
      <c r="EXK24" s="15"/>
      <c r="EXL24" s="15"/>
      <c r="EXM24" s="15"/>
      <c r="EXN24" s="15"/>
      <c r="EXO24" s="15"/>
      <c r="EXP24" s="15"/>
      <c r="EXQ24" s="15"/>
      <c r="EXR24" s="15"/>
      <c r="EXS24" s="15"/>
      <c r="EXT24" s="15"/>
      <c r="EXU24" s="15"/>
      <c r="EXV24" s="15"/>
      <c r="EXW24" s="15"/>
      <c r="EXX24" s="15"/>
      <c r="EXY24" s="15"/>
      <c r="EXZ24" s="15"/>
      <c r="EYA24" s="15"/>
      <c r="EYB24" s="15"/>
      <c r="EYC24" s="15"/>
      <c r="EYD24" s="15"/>
      <c r="EYE24" s="15"/>
      <c r="EYF24" s="15"/>
      <c r="EYG24" s="15"/>
      <c r="EYH24" s="15"/>
      <c r="EYI24" s="15"/>
      <c r="EYJ24" s="15"/>
      <c r="EYK24" s="15"/>
      <c r="EYL24" s="15"/>
      <c r="EYM24" s="15"/>
      <c r="EYN24" s="15"/>
      <c r="EYO24" s="15"/>
      <c r="EYP24" s="15"/>
      <c r="EYQ24" s="15"/>
      <c r="EYR24" s="15"/>
      <c r="EYS24" s="15"/>
      <c r="EYT24" s="15"/>
      <c r="EYU24" s="15"/>
      <c r="EYV24" s="15"/>
      <c r="EYW24" s="15"/>
      <c r="EYX24" s="15"/>
      <c r="EYY24" s="15"/>
      <c r="EYZ24" s="15"/>
      <c r="EZA24" s="15"/>
      <c r="EZB24" s="15"/>
      <c r="EZC24" s="15"/>
      <c r="EZD24" s="15"/>
      <c r="EZE24" s="15"/>
      <c r="EZF24" s="15"/>
      <c r="EZG24" s="15"/>
      <c r="EZH24" s="15"/>
      <c r="EZI24" s="15"/>
      <c r="EZJ24" s="15"/>
      <c r="EZK24" s="15"/>
      <c r="EZL24" s="15"/>
      <c r="EZM24" s="15"/>
      <c r="EZN24" s="15"/>
      <c r="EZO24" s="15"/>
      <c r="EZP24" s="15"/>
      <c r="EZQ24" s="15"/>
      <c r="EZR24" s="15"/>
      <c r="EZS24" s="15"/>
      <c r="EZT24" s="15"/>
      <c r="EZU24" s="15"/>
      <c r="EZV24" s="15"/>
      <c r="EZW24" s="15"/>
      <c r="EZX24" s="15"/>
      <c r="EZY24" s="15"/>
      <c r="EZZ24" s="15"/>
      <c r="FAA24" s="15"/>
      <c r="FAB24" s="15"/>
      <c r="FAC24" s="15"/>
      <c r="FAD24" s="15"/>
      <c r="FAE24" s="15"/>
      <c r="FAF24" s="15"/>
      <c r="FAG24" s="15"/>
      <c r="FAH24" s="15"/>
      <c r="FAI24" s="15"/>
      <c r="FAJ24" s="15"/>
      <c r="FAK24" s="15"/>
      <c r="FAL24" s="15"/>
      <c r="FAM24" s="15"/>
      <c r="FAN24" s="15"/>
      <c r="FAO24" s="15"/>
      <c r="FAP24" s="15"/>
      <c r="FAQ24" s="15"/>
      <c r="FAR24" s="15"/>
      <c r="FAS24" s="15"/>
      <c r="FAT24" s="15"/>
      <c r="FAU24" s="15"/>
      <c r="FAV24" s="15"/>
      <c r="FAW24" s="15"/>
      <c r="FAX24" s="15"/>
      <c r="FAY24" s="15"/>
      <c r="FAZ24" s="15"/>
      <c r="FBA24" s="15"/>
      <c r="FBB24" s="15"/>
      <c r="FBC24" s="15"/>
      <c r="FBD24" s="15"/>
      <c r="FBE24" s="15"/>
      <c r="FBF24" s="15"/>
      <c r="FBG24" s="15"/>
      <c r="FBH24" s="15"/>
      <c r="FBI24" s="15"/>
      <c r="FBJ24" s="15"/>
      <c r="FBK24" s="15"/>
      <c r="FBL24" s="15"/>
      <c r="FBM24" s="15"/>
      <c r="FBN24" s="15"/>
      <c r="FBO24" s="15"/>
      <c r="FBP24" s="15"/>
      <c r="FBQ24" s="15"/>
      <c r="FBR24" s="15"/>
      <c r="FBS24" s="15"/>
      <c r="FBT24" s="15"/>
      <c r="FBU24" s="15"/>
      <c r="FBV24" s="15"/>
      <c r="FBW24" s="15"/>
      <c r="FBX24" s="15"/>
      <c r="FBY24" s="15"/>
      <c r="FBZ24" s="15"/>
      <c r="FCA24" s="15"/>
      <c r="FCB24" s="15"/>
      <c r="FCC24" s="15"/>
      <c r="FCD24" s="15"/>
      <c r="FCE24" s="15"/>
      <c r="FCF24" s="15"/>
      <c r="FCG24" s="15"/>
      <c r="FCH24" s="15"/>
      <c r="FCI24" s="15"/>
      <c r="FCJ24" s="15"/>
      <c r="FCK24" s="15"/>
      <c r="FCL24" s="15"/>
      <c r="FCM24" s="15"/>
      <c r="FCN24" s="15"/>
      <c r="FCO24" s="15"/>
      <c r="FCP24" s="15"/>
      <c r="FCQ24" s="15"/>
      <c r="FCR24" s="15"/>
      <c r="FCS24" s="15"/>
      <c r="FCT24" s="15"/>
      <c r="FCU24" s="15"/>
      <c r="FCV24" s="15"/>
      <c r="FCW24" s="15"/>
      <c r="FCX24" s="15"/>
      <c r="FCY24" s="15"/>
      <c r="FCZ24" s="15"/>
      <c r="FDA24" s="15"/>
      <c r="FDB24" s="15"/>
      <c r="FDC24" s="15"/>
      <c r="FDD24" s="15"/>
      <c r="FDE24" s="15"/>
      <c r="FDF24" s="15"/>
      <c r="FDG24" s="15"/>
      <c r="FDH24" s="15"/>
      <c r="FDI24" s="15"/>
      <c r="FDJ24" s="15"/>
      <c r="FDK24" s="15"/>
      <c r="FDL24" s="15"/>
      <c r="FDM24" s="15"/>
      <c r="FDN24" s="15"/>
      <c r="FDO24" s="15"/>
      <c r="FDP24" s="15"/>
      <c r="FDQ24" s="15"/>
      <c r="FDR24" s="15"/>
      <c r="FDS24" s="15"/>
      <c r="FDT24" s="15"/>
      <c r="FDU24" s="15"/>
      <c r="FDV24" s="15"/>
      <c r="FDW24" s="15"/>
      <c r="FDX24" s="15"/>
      <c r="FDY24" s="15"/>
      <c r="FDZ24" s="15"/>
      <c r="FEA24" s="15"/>
      <c r="FEB24" s="15"/>
      <c r="FEC24" s="15"/>
      <c r="FED24" s="15"/>
      <c r="FEE24" s="15"/>
      <c r="FEF24" s="15"/>
      <c r="FEG24" s="15"/>
      <c r="FEH24" s="15"/>
      <c r="FEI24" s="15"/>
      <c r="FEJ24" s="15"/>
      <c r="FEK24" s="15"/>
      <c r="FEL24" s="15"/>
      <c r="FEM24" s="15"/>
      <c r="FEN24" s="15"/>
      <c r="FEO24" s="15"/>
      <c r="FEP24" s="15"/>
      <c r="FEQ24" s="15"/>
      <c r="FER24" s="15"/>
      <c r="FES24" s="15"/>
      <c r="FET24" s="15"/>
      <c r="FEU24" s="15"/>
      <c r="FEV24" s="15"/>
      <c r="FEW24" s="15"/>
      <c r="FEX24" s="15"/>
      <c r="FEY24" s="15"/>
      <c r="FEZ24" s="15"/>
      <c r="FFA24" s="15"/>
      <c r="FFB24" s="15"/>
      <c r="FFC24" s="15"/>
      <c r="FFD24" s="15"/>
      <c r="FFE24" s="15"/>
      <c r="FFF24" s="15"/>
      <c r="FFG24" s="15"/>
      <c r="FFH24" s="15"/>
      <c r="FFI24" s="15"/>
      <c r="FFJ24" s="15"/>
      <c r="FFK24" s="15"/>
      <c r="FFL24" s="15"/>
      <c r="FFM24" s="15"/>
      <c r="FFN24" s="15"/>
      <c r="FFO24" s="15"/>
      <c r="FFP24" s="15"/>
      <c r="FFQ24" s="15"/>
      <c r="FFR24" s="15"/>
      <c r="FFS24" s="15"/>
      <c r="FFT24" s="15"/>
      <c r="FFU24" s="15"/>
      <c r="FFV24" s="15"/>
      <c r="FFW24" s="15"/>
      <c r="FFX24" s="15"/>
      <c r="FFY24" s="15"/>
      <c r="FFZ24" s="15"/>
      <c r="FGA24" s="15"/>
      <c r="FGB24" s="15"/>
      <c r="FGC24" s="15"/>
      <c r="FGD24" s="15"/>
      <c r="FGE24" s="15"/>
      <c r="FGF24" s="15"/>
      <c r="FGG24" s="15"/>
      <c r="FGH24" s="15"/>
      <c r="FGI24" s="15"/>
      <c r="FGJ24" s="15"/>
      <c r="FGK24" s="15"/>
      <c r="FGL24" s="15"/>
      <c r="FGM24" s="15"/>
      <c r="FGN24" s="15"/>
      <c r="FGO24" s="15"/>
      <c r="FGP24" s="15"/>
      <c r="FGQ24" s="15"/>
      <c r="FGR24" s="15"/>
      <c r="FGS24" s="15"/>
      <c r="FGT24" s="15"/>
      <c r="FGU24" s="15"/>
      <c r="FGV24" s="15"/>
      <c r="FGW24" s="15"/>
      <c r="FGX24" s="15"/>
      <c r="FGY24" s="15"/>
      <c r="FGZ24" s="15"/>
      <c r="FHA24" s="15"/>
      <c r="FHB24" s="15"/>
      <c r="FHC24" s="15"/>
      <c r="FHD24" s="15"/>
      <c r="FHE24" s="15"/>
      <c r="FHF24" s="15"/>
      <c r="FHG24" s="15"/>
      <c r="FHH24" s="15"/>
      <c r="FHI24" s="15"/>
      <c r="FHJ24" s="15"/>
      <c r="FHK24" s="15"/>
      <c r="FHL24" s="15"/>
      <c r="FHM24" s="15"/>
      <c r="FHN24" s="15"/>
      <c r="FHO24" s="15"/>
      <c r="FHP24" s="15"/>
      <c r="FHQ24" s="15"/>
      <c r="FHR24" s="15"/>
      <c r="FHS24" s="15"/>
      <c r="FHT24" s="15"/>
      <c r="FHU24" s="15"/>
      <c r="FHV24" s="15"/>
      <c r="FHW24" s="15"/>
      <c r="FHX24" s="15"/>
      <c r="FHY24" s="15"/>
      <c r="FHZ24" s="15"/>
      <c r="FIA24" s="15"/>
      <c r="FIB24" s="15"/>
      <c r="FIC24" s="15"/>
      <c r="FID24" s="15"/>
      <c r="FIE24" s="15"/>
      <c r="FIF24" s="15"/>
      <c r="FIG24" s="15"/>
      <c r="FIH24" s="15"/>
      <c r="FII24" s="15"/>
      <c r="FIJ24" s="15"/>
      <c r="FIK24" s="15"/>
      <c r="FIL24" s="15"/>
      <c r="FIM24" s="15"/>
      <c r="FIN24" s="15"/>
      <c r="FIO24" s="15"/>
      <c r="FIP24" s="15"/>
      <c r="FIQ24" s="15"/>
      <c r="FIR24" s="15"/>
      <c r="FIS24" s="15"/>
      <c r="FIT24" s="15"/>
      <c r="FIU24" s="15"/>
      <c r="FIV24" s="15"/>
      <c r="FIW24" s="15"/>
      <c r="FIX24" s="15"/>
      <c r="FIY24" s="15"/>
      <c r="FIZ24" s="15"/>
      <c r="FJA24" s="15"/>
      <c r="FJB24" s="15"/>
      <c r="FJC24" s="15"/>
      <c r="FJD24" s="15"/>
      <c r="FJE24" s="15"/>
      <c r="FJF24" s="15"/>
      <c r="FJG24" s="15"/>
      <c r="FJH24" s="15"/>
      <c r="FJI24" s="15"/>
      <c r="FJJ24" s="15"/>
      <c r="FJK24" s="15"/>
      <c r="FJL24" s="15"/>
      <c r="FJM24" s="15"/>
      <c r="FJN24" s="15"/>
      <c r="FJO24" s="15"/>
      <c r="FJP24" s="15"/>
      <c r="FJQ24" s="15"/>
      <c r="FJR24" s="15"/>
      <c r="FJS24" s="15"/>
      <c r="FJT24" s="15"/>
      <c r="FJU24" s="15"/>
      <c r="FJV24" s="15"/>
      <c r="FJW24" s="15"/>
      <c r="FJX24" s="15"/>
      <c r="FJY24" s="15"/>
      <c r="FJZ24" s="15"/>
      <c r="FKA24" s="15"/>
      <c r="FKB24" s="15"/>
      <c r="FKC24" s="15"/>
      <c r="FKD24" s="15"/>
      <c r="FKE24" s="15"/>
      <c r="FKF24" s="15"/>
      <c r="FKG24" s="15"/>
      <c r="FKH24" s="15"/>
      <c r="FKI24" s="15"/>
      <c r="FKJ24" s="15"/>
      <c r="FKK24" s="15"/>
      <c r="FKL24" s="15"/>
      <c r="FKM24" s="15"/>
      <c r="FKN24" s="15"/>
      <c r="FKO24" s="15"/>
      <c r="FKP24" s="15"/>
      <c r="FKQ24" s="15"/>
      <c r="FKR24" s="15"/>
      <c r="FKS24" s="15"/>
      <c r="FKT24" s="15"/>
      <c r="FKU24" s="15"/>
      <c r="FKV24" s="15"/>
      <c r="FKW24" s="15"/>
      <c r="FKX24" s="15"/>
      <c r="FKY24" s="15"/>
      <c r="FKZ24" s="15"/>
      <c r="FLA24" s="15"/>
      <c r="FLB24" s="15"/>
      <c r="FLC24" s="15"/>
      <c r="FLD24" s="15"/>
      <c r="FLE24" s="15"/>
      <c r="FLF24" s="15"/>
      <c r="FLG24" s="15"/>
      <c r="FLH24" s="15"/>
      <c r="FLI24" s="15"/>
      <c r="FLJ24" s="15"/>
      <c r="FLK24" s="15"/>
      <c r="FLL24" s="15"/>
      <c r="FLM24" s="15"/>
      <c r="FLN24" s="15"/>
      <c r="FLO24" s="15"/>
      <c r="FLP24" s="15"/>
      <c r="FLQ24" s="15"/>
      <c r="FLR24" s="15"/>
      <c r="FLS24" s="15"/>
      <c r="FLT24" s="15"/>
      <c r="FLU24" s="15"/>
      <c r="FLV24" s="15"/>
      <c r="FLW24" s="15"/>
      <c r="FLX24" s="15"/>
      <c r="FLY24" s="15"/>
      <c r="FLZ24" s="15"/>
      <c r="FMA24" s="15"/>
      <c r="FMB24" s="15"/>
      <c r="FMC24" s="15"/>
      <c r="FMD24" s="15"/>
      <c r="FME24" s="15"/>
      <c r="FMF24" s="15"/>
      <c r="FMG24" s="15"/>
      <c r="FMH24" s="15"/>
      <c r="FMI24" s="15"/>
      <c r="FMJ24" s="15"/>
      <c r="FMK24" s="15"/>
      <c r="FML24" s="15"/>
      <c r="FMM24" s="15"/>
      <c r="FMN24" s="15"/>
      <c r="FMO24" s="15"/>
      <c r="FMP24" s="15"/>
      <c r="FMQ24" s="15"/>
      <c r="FMR24" s="15"/>
      <c r="FMS24" s="15"/>
      <c r="FMT24" s="15"/>
      <c r="FMU24" s="15"/>
      <c r="FMV24" s="15"/>
      <c r="FMW24" s="15"/>
      <c r="FMX24" s="15"/>
      <c r="FMY24" s="15"/>
      <c r="FMZ24" s="15"/>
      <c r="FNA24" s="15"/>
      <c r="FNB24" s="15"/>
      <c r="FNC24" s="15"/>
      <c r="FND24" s="15"/>
      <c r="FNE24" s="15"/>
      <c r="FNF24" s="15"/>
      <c r="FNG24" s="15"/>
      <c r="FNH24" s="15"/>
      <c r="FNI24" s="15"/>
      <c r="FNJ24" s="15"/>
      <c r="FNK24" s="15"/>
      <c r="FNL24" s="15"/>
      <c r="FNM24" s="15"/>
      <c r="FNN24" s="15"/>
      <c r="FNO24" s="15"/>
      <c r="FNP24" s="15"/>
      <c r="FNQ24" s="15"/>
      <c r="FNR24" s="15"/>
      <c r="FNS24" s="15"/>
      <c r="FNT24" s="15"/>
      <c r="FNU24" s="15"/>
      <c r="FNV24" s="15"/>
      <c r="FNW24" s="15"/>
      <c r="FNX24" s="15"/>
      <c r="FNY24" s="15"/>
      <c r="FNZ24" s="15"/>
      <c r="FOA24" s="15"/>
      <c r="FOB24" s="15"/>
      <c r="FOC24" s="15"/>
      <c r="FOD24" s="15"/>
      <c r="FOE24" s="15"/>
      <c r="FOF24" s="15"/>
      <c r="FOG24" s="15"/>
      <c r="FOH24" s="15"/>
      <c r="FOI24" s="15"/>
      <c r="FOJ24" s="15"/>
      <c r="FOK24" s="15"/>
      <c r="FOL24" s="15"/>
      <c r="FOM24" s="15"/>
      <c r="FON24" s="15"/>
      <c r="FOO24" s="15"/>
      <c r="FOP24" s="15"/>
      <c r="FOQ24" s="15"/>
      <c r="FOR24" s="15"/>
      <c r="FOS24" s="15"/>
      <c r="FOT24" s="15"/>
      <c r="FOU24" s="15"/>
      <c r="FOV24" s="15"/>
      <c r="FOW24" s="15"/>
      <c r="FOX24" s="15"/>
      <c r="FOY24" s="15"/>
      <c r="FOZ24" s="15"/>
      <c r="FPA24" s="15"/>
      <c r="FPB24" s="15"/>
      <c r="FPC24" s="15"/>
      <c r="FPD24" s="15"/>
      <c r="FPE24" s="15"/>
      <c r="FPF24" s="15"/>
      <c r="FPG24" s="15"/>
      <c r="FPH24" s="15"/>
      <c r="FPI24" s="15"/>
      <c r="FPJ24" s="15"/>
      <c r="FPK24" s="15"/>
      <c r="FPL24" s="15"/>
      <c r="FPM24" s="15"/>
      <c r="FPN24" s="15"/>
      <c r="FPO24" s="15"/>
      <c r="FPP24" s="15"/>
      <c r="FPQ24" s="15"/>
      <c r="FPR24" s="15"/>
      <c r="FPS24" s="15"/>
      <c r="FPT24" s="15"/>
      <c r="FPU24" s="15"/>
      <c r="FPV24" s="15"/>
      <c r="FPW24" s="15"/>
      <c r="FPX24" s="15"/>
      <c r="FPY24" s="15"/>
      <c r="FPZ24" s="15"/>
      <c r="FQA24" s="15"/>
      <c r="FQB24" s="15"/>
      <c r="FQC24" s="15"/>
      <c r="FQD24" s="15"/>
      <c r="FQE24" s="15"/>
      <c r="FQF24" s="15"/>
      <c r="FQG24" s="15"/>
      <c r="FQH24" s="15"/>
      <c r="FQI24" s="15"/>
      <c r="FQJ24" s="15"/>
      <c r="FQK24" s="15"/>
      <c r="FQL24" s="15"/>
      <c r="FQM24" s="15"/>
      <c r="FQN24" s="15"/>
      <c r="FQO24" s="15"/>
      <c r="FQP24" s="15"/>
      <c r="FQQ24" s="15"/>
      <c r="FQR24" s="15"/>
      <c r="FQS24" s="15"/>
      <c r="FQT24" s="15"/>
      <c r="FQU24" s="15"/>
      <c r="FQV24" s="15"/>
      <c r="FQW24" s="15"/>
      <c r="FQX24" s="15"/>
      <c r="FQY24" s="15"/>
      <c r="FQZ24" s="15"/>
      <c r="FRA24" s="15"/>
      <c r="FRB24" s="15"/>
      <c r="FRC24" s="15"/>
      <c r="FRD24" s="15"/>
      <c r="FRE24" s="15"/>
      <c r="FRF24" s="15"/>
      <c r="FRG24" s="15"/>
      <c r="FRH24" s="15"/>
      <c r="FRI24" s="15"/>
      <c r="FRJ24" s="15"/>
      <c r="FRK24" s="15"/>
      <c r="FRL24" s="15"/>
      <c r="FRM24" s="15"/>
      <c r="FRN24" s="15"/>
      <c r="FRO24" s="15"/>
      <c r="FRP24" s="15"/>
      <c r="FRQ24" s="15"/>
      <c r="FRR24" s="15"/>
      <c r="FRS24" s="15"/>
      <c r="FRT24" s="15"/>
      <c r="FRU24" s="15"/>
      <c r="FRV24" s="15"/>
      <c r="FRW24" s="15"/>
      <c r="FRX24" s="15"/>
      <c r="FRY24" s="15"/>
      <c r="FRZ24" s="15"/>
      <c r="FSA24" s="15"/>
      <c r="FSB24" s="15"/>
      <c r="FSC24" s="15"/>
      <c r="FSD24" s="15"/>
      <c r="FSE24" s="15"/>
      <c r="FSF24" s="15"/>
      <c r="FSG24" s="15"/>
      <c r="FSH24" s="15"/>
      <c r="FSI24" s="15"/>
      <c r="FSJ24" s="15"/>
      <c r="FSK24" s="15"/>
      <c r="FSL24" s="15"/>
      <c r="FSM24" s="15"/>
      <c r="FSN24" s="15"/>
      <c r="FSO24" s="15"/>
      <c r="FSP24" s="15"/>
      <c r="FSQ24" s="15"/>
      <c r="FSR24" s="15"/>
      <c r="FSS24" s="15"/>
      <c r="FST24" s="15"/>
      <c r="FSU24" s="15"/>
      <c r="FSV24" s="15"/>
      <c r="FSW24" s="15"/>
      <c r="FSX24" s="15"/>
      <c r="FSY24" s="15"/>
      <c r="FSZ24" s="15"/>
      <c r="FTA24" s="15"/>
      <c r="FTB24" s="15"/>
      <c r="FTC24" s="15"/>
      <c r="FTD24" s="15"/>
      <c r="FTE24" s="15"/>
      <c r="FTF24" s="15"/>
      <c r="FTG24" s="15"/>
      <c r="FTH24" s="15"/>
      <c r="FTI24" s="15"/>
      <c r="FTJ24" s="15"/>
      <c r="FTK24" s="15"/>
      <c r="FTL24" s="15"/>
      <c r="FTM24" s="15"/>
      <c r="FTN24" s="15"/>
      <c r="FTO24" s="15"/>
      <c r="FTP24" s="15"/>
      <c r="FTQ24" s="15"/>
      <c r="FTR24" s="15"/>
      <c r="FTS24" s="15"/>
      <c r="FTT24" s="15"/>
      <c r="FTU24" s="15"/>
      <c r="FTV24" s="15"/>
      <c r="FTW24" s="15"/>
      <c r="FTX24" s="15"/>
      <c r="FTY24" s="15"/>
      <c r="FTZ24" s="15"/>
      <c r="FUA24" s="15"/>
      <c r="FUB24" s="15"/>
      <c r="FUC24" s="15"/>
      <c r="FUD24" s="15"/>
      <c r="FUE24" s="15"/>
      <c r="FUF24" s="15"/>
      <c r="FUG24" s="15"/>
      <c r="FUH24" s="15"/>
      <c r="FUI24" s="15"/>
      <c r="FUJ24" s="15"/>
      <c r="FUK24" s="15"/>
      <c r="FUL24" s="15"/>
      <c r="FUM24" s="15"/>
      <c r="FUN24" s="15"/>
      <c r="FUO24" s="15"/>
      <c r="FUP24" s="15"/>
      <c r="FUQ24" s="15"/>
      <c r="FUR24" s="15"/>
      <c r="FUS24" s="15"/>
      <c r="FUT24" s="15"/>
      <c r="FUU24" s="15"/>
      <c r="FUV24" s="15"/>
      <c r="FUW24" s="15"/>
      <c r="FUX24" s="15"/>
      <c r="FUY24" s="15"/>
      <c r="FUZ24" s="15"/>
      <c r="FVA24" s="15"/>
      <c r="FVB24" s="15"/>
      <c r="FVC24" s="15"/>
      <c r="FVD24" s="15"/>
      <c r="FVE24" s="15"/>
      <c r="FVF24" s="15"/>
      <c r="FVG24" s="15"/>
      <c r="FVH24" s="15"/>
      <c r="FVI24" s="15"/>
      <c r="FVJ24" s="15"/>
      <c r="FVK24" s="15"/>
      <c r="FVL24" s="15"/>
      <c r="FVM24" s="15"/>
      <c r="FVN24" s="15"/>
      <c r="FVO24" s="15"/>
      <c r="FVP24" s="15"/>
      <c r="FVQ24" s="15"/>
      <c r="FVR24" s="15"/>
      <c r="FVS24" s="15"/>
      <c r="FVT24" s="15"/>
      <c r="FVU24" s="15"/>
      <c r="FVV24" s="15"/>
      <c r="FVW24" s="15"/>
      <c r="FVX24" s="15"/>
      <c r="FVY24" s="15"/>
      <c r="FVZ24" s="15"/>
      <c r="FWA24" s="15"/>
      <c r="FWB24" s="15"/>
      <c r="FWC24" s="15"/>
      <c r="FWD24" s="15"/>
      <c r="FWE24" s="15"/>
      <c r="FWF24" s="15"/>
      <c r="FWG24" s="15"/>
      <c r="FWH24" s="15"/>
      <c r="FWI24" s="15"/>
      <c r="FWJ24" s="15"/>
      <c r="FWK24" s="15"/>
      <c r="FWL24" s="15"/>
      <c r="FWM24" s="15"/>
      <c r="FWN24" s="15"/>
      <c r="FWO24" s="15"/>
      <c r="FWP24" s="15"/>
      <c r="FWQ24" s="15"/>
      <c r="FWR24" s="15"/>
      <c r="FWS24" s="15"/>
      <c r="FWT24" s="15"/>
      <c r="FWU24" s="15"/>
      <c r="FWV24" s="15"/>
      <c r="FWW24" s="15"/>
      <c r="FWX24" s="15"/>
      <c r="FWY24" s="15"/>
      <c r="FWZ24" s="15"/>
      <c r="FXA24" s="15"/>
      <c r="FXB24" s="15"/>
      <c r="FXC24" s="15"/>
      <c r="FXD24" s="15"/>
      <c r="FXE24" s="15"/>
      <c r="FXF24" s="15"/>
      <c r="FXG24" s="15"/>
      <c r="FXH24" s="15"/>
      <c r="FXI24" s="15"/>
      <c r="FXJ24" s="15"/>
      <c r="FXK24" s="15"/>
      <c r="FXL24" s="15"/>
      <c r="FXM24" s="15"/>
      <c r="FXN24" s="15"/>
      <c r="FXO24" s="15"/>
      <c r="FXP24" s="15"/>
      <c r="FXQ24" s="15"/>
      <c r="FXR24" s="15"/>
      <c r="FXS24" s="15"/>
      <c r="FXT24" s="15"/>
      <c r="FXU24" s="15"/>
      <c r="FXV24" s="15"/>
      <c r="FXW24" s="15"/>
      <c r="FXX24" s="15"/>
      <c r="FXY24" s="15"/>
      <c r="FXZ24" s="15"/>
      <c r="FYA24" s="15"/>
      <c r="FYB24" s="15"/>
      <c r="FYC24" s="15"/>
      <c r="FYD24" s="15"/>
      <c r="FYE24" s="15"/>
      <c r="FYF24" s="15"/>
      <c r="FYG24" s="15"/>
      <c r="FYH24" s="15"/>
      <c r="FYI24" s="15"/>
      <c r="FYJ24" s="15"/>
      <c r="FYK24" s="15"/>
      <c r="FYL24" s="15"/>
      <c r="FYM24" s="15"/>
      <c r="FYN24" s="15"/>
      <c r="FYO24" s="15"/>
      <c r="FYP24" s="15"/>
      <c r="FYQ24" s="15"/>
      <c r="FYR24" s="15"/>
      <c r="FYS24" s="15"/>
      <c r="FYT24" s="15"/>
      <c r="FYU24" s="15"/>
      <c r="FYV24" s="15"/>
      <c r="FYW24" s="15"/>
      <c r="FYX24" s="15"/>
      <c r="FYY24" s="15"/>
      <c r="FYZ24" s="15"/>
      <c r="FZA24" s="15"/>
      <c r="FZB24" s="15"/>
      <c r="FZC24" s="15"/>
      <c r="FZD24" s="15"/>
      <c r="FZE24" s="15"/>
      <c r="FZF24" s="15"/>
      <c r="FZG24" s="15"/>
      <c r="FZH24" s="15"/>
      <c r="FZI24" s="15"/>
      <c r="FZJ24" s="15"/>
      <c r="FZK24" s="15"/>
      <c r="FZL24" s="15"/>
      <c r="FZM24" s="15"/>
      <c r="FZN24" s="15"/>
      <c r="FZO24" s="15"/>
      <c r="FZP24" s="15"/>
      <c r="FZQ24" s="15"/>
      <c r="FZR24" s="15"/>
      <c r="FZS24" s="15"/>
      <c r="FZT24" s="15"/>
      <c r="FZU24" s="15"/>
      <c r="FZV24" s="15"/>
      <c r="FZW24" s="15"/>
      <c r="FZX24" s="15"/>
      <c r="FZY24" s="15"/>
      <c r="FZZ24" s="15"/>
      <c r="GAA24" s="15"/>
      <c r="GAB24" s="15"/>
      <c r="GAC24" s="15"/>
      <c r="GAD24" s="15"/>
      <c r="GAE24" s="15"/>
      <c r="GAF24" s="15"/>
      <c r="GAG24" s="15"/>
      <c r="GAH24" s="15"/>
      <c r="GAI24" s="15"/>
      <c r="GAJ24" s="15"/>
      <c r="GAK24" s="15"/>
      <c r="GAL24" s="15"/>
      <c r="GAM24" s="15"/>
      <c r="GAN24" s="15"/>
      <c r="GAO24" s="15"/>
      <c r="GAP24" s="15"/>
      <c r="GAQ24" s="15"/>
      <c r="GAR24" s="15"/>
      <c r="GAS24" s="15"/>
      <c r="GAT24" s="15"/>
      <c r="GAU24" s="15"/>
      <c r="GAV24" s="15"/>
      <c r="GAW24" s="15"/>
      <c r="GAX24" s="15"/>
      <c r="GAY24" s="15"/>
      <c r="GAZ24" s="15"/>
      <c r="GBA24" s="15"/>
      <c r="GBB24" s="15"/>
      <c r="GBC24" s="15"/>
      <c r="GBD24" s="15"/>
      <c r="GBE24" s="15"/>
      <c r="GBF24" s="15"/>
      <c r="GBG24" s="15"/>
      <c r="GBH24" s="15"/>
      <c r="GBI24" s="15"/>
      <c r="GBJ24" s="15"/>
      <c r="GBK24" s="15"/>
      <c r="GBL24" s="15"/>
      <c r="GBM24" s="15"/>
      <c r="GBN24" s="15"/>
      <c r="GBO24" s="15"/>
      <c r="GBP24" s="15"/>
      <c r="GBQ24" s="15"/>
      <c r="GBR24" s="15"/>
      <c r="GBS24" s="15"/>
      <c r="GBT24" s="15"/>
      <c r="GBU24" s="15"/>
      <c r="GBV24" s="15"/>
      <c r="GBW24" s="15"/>
      <c r="GBX24" s="15"/>
      <c r="GBY24" s="15"/>
      <c r="GBZ24" s="15"/>
      <c r="GCA24" s="15"/>
      <c r="GCB24" s="15"/>
      <c r="GCC24" s="15"/>
      <c r="GCD24" s="15"/>
      <c r="GCE24" s="15"/>
      <c r="GCF24" s="15"/>
      <c r="GCG24" s="15"/>
      <c r="GCH24" s="15"/>
      <c r="GCI24" s="15"/>
      <c r="GCJ24" s="15"/>
      <c r="GCK24" s="15"/>
      <c r="GCL24" s="15"/>
      <c r="GCM24" s="15"/>
      <c r="GCN24" s="15"/>
      <c r="GCO24" s="15"/>
      <c r="GCP24" s="15"/>
      <c r="GCQ24" s="15"/>
      <c r="GCR24" s="15"/>
      <c r="GCS24" s="15"/>
      <c r="GCT24" s="15"/>
      <c r="GCU24" s="15"/>
      <c r="GCV24" s="15"/>
      <c r="GCW24" s="15"/>
      <c r="GCX24" s="15"/>
      <c r="GCY24" s="15"/>
      <c r="GCZ24" s="15"/>
      <c r="GDA24" s="15"/>
      <c r="GDB24" s="15"/>
      <c r="GDC24" s="15"/>
      <c r="GDD24" s="15"/>
      <c r="GDE24" s="15"/>
      <c r="GDF24" s="15"/>
      <c r="GDG24" s="15"/>
      <c r="GDH24" s="15"/>
      <c r="GDI24" s="15"/>
      <c r="GDJ24" s="15"/>
      <c r="GDK24" s="15"/>
      <c r="GDL24" s="15"/>
      <c r="GDM24" s="15"/>
      <c r="GDN24" s="15"/>
      <c r="GDO24" s="15"/>
      <c r="GDP24" s="15"/>
      <c r="GDQ24" s="15"/>
      <c r="GDR24" s="15"/>
      <c r="GDS24" s="15"/>
      <c r="GDT24" s="15"/>
      <c r="GDU24" s="15"/>
      <c r="GDV24" s="15"/>
      <c r="GDW24" s="15"/>
      <c r="GDX24" s="15"/>
      <c r="GDY24" s="15"/>
      <c r="GDZ24" s="15"/>
      <c r="GEA24" s="15"/>
      <c r="GEB24" s="15"/>
      <c r="GEC24" s="15"/>
      <c r="GED24" s="15"/>
      <c r="GEE24" s="15"/>
      <c r="GEF24" s="15"/>
      <c r="GEG24" s="15"/>
      <c r="GEH24" s="15"/>
      <c r="GEI24" s="15"/>
      <c r="GEJ24" s="15"/>
      <c r="GEK24" s="15"/>
      <c r="GEL24" s="15"/>
      <c r="GEM24" s="15"/>
      <c r="GEN24" s="15"/>
      <c r="GEO24" s="15"/>
      <c r="GEP24" s="15"/>
      <c r="GEQ24" s="15"/>
      <c r="GER24" s="15"/>
      <c r="GES24" s="15"/>
      <c r="GET24" s="15"/>
      <c r="GEU24" s="15"/>
      <c r="GEV24" s="15"/>
      <c r="GEW24" s="15"/>
      <c r="GEX24" s="15"/>
      <c r="GEY24" s="15"/>
      <c r="GEZ24" s="15"/>
      <c r="GFA24" s="15"/>
      <c r="GFB24" s="15"/>
      <c r="GFC24" s="15"/>
      <c r="GFD24" s="15"/>
      <c r="GFE24" s="15"/>
      <c r="GFF24" s="15"/>
      <c r="GFG24" s="15"/>
      <c r="GFH24" s="15"/>
      <c r="GFI24" s="15"/>
      <c r="GFJ24" s="15"/>
      <c r="GFK24" s="15"/>
      <c r="GFL24" s="15"/>
      <c r="GFM24" s="15"/>
      <c r="GFN24" s="15"/>
      <c r="GFO24" s="15"/>
      <c r="GFP24" s="15"/>
      <c r="GFQ24" s="15"/>
      <c r="GFR24" s="15"/>
      <c r="GFS24" s="15"/>
      <c r="GFT24" s="15"/>
      <c r="GFU24" s="15"/>
      <c r="GFV24" s="15"/>
      <c r="GFW24" s="15"/>
      <c r="GFX24" s="15"/>
      <c r="GFY24" s="15"/>
      <c r="GFZ24" s="15"/>
      <c r="GGA24" s="15"/>
      <c r="GGB24" s="15"/>
      <c r="GGC24" s="15"/>
      <c r="GGD24" s="15"/>
      <c r="GGE24" s="15"/>
      <c r="GGF24" s="15"/>
      <c r="GGG24" s="15"/>
      <c r="GGH24" s="15"/>
      <c r="GGI24" s="15"/>
      <c r="GGJ24" s="15"/>
      <c r="GGK24" s="15"/>
      <c r="GGL24" s="15"/>
      <c r="GGM24" s="15"/>
      <c r="GGN24" s="15"/>
      <c r="GGO24" s="15"/>
      <c r="GGP24" s="15"/>
      <c r="GGQ24" s="15"/>
      <c r="GGR24" s="15"/>
      <c r="GGS24" s="15"/>
      <c r="GGT24" s="15"/>
      <c r="GGU24" s="15"/>
      <c r="GGV24" s="15"/>
      <c r="GGW24" s="15"/>
      <c r="GGX24" s="15"/>
      <c r="GGY24" s="15"/>
      <c r="GGZ24" s="15"/>
      <c r="GHA24" s="15"/>
      <c r="GHB24" s="15"/>
      <c r="GHC24" s="15"/>
      <c r="GHD24" s="15"/>
      <c r="GHE24" s="15"/>
      <c r="GHF24" s="15"/>
      <c r="GHG24" s="15"/>
      <c r="GHH24" s="15"/>
      <c r="GHI24" s="15"/>
      <c r="GHJ24" s="15"/>
      <c r="GHK24" s="15"/>
      <c r="GHL24" s="15"/>
      <c r="GHM24" s="15"/>
      <c r="GHN24" s="15"/>
      <c r="GHO24" s="15"/>
      <c r="GHP24" s="15"/>
      <c r="GHQ24" s="15"/>
      <c r="GHR24" s="15"/>
      <c r="GHS24" s="15"/>
      <c r="GHT24" s="15"/>
      <c r="GHU24" s="15"/>
      <c r="GHV24" s="15"/>
      <c r="GHW24" s="15"/>
      <c r="GHX24" s="15"/>
      <c r="GHY24" s="15"/>
      <c r="GHZ24" s="15"/>
      <c r="GIA24" s="15"/>
      <c r="GIB24" s="15"/>
      <c r="GIC24" s="15"/>
      <c r="GID24" s="15"/>
      <c r="GIE24" s="15"/>
      <c r="GIF24" s="15"/>
      <c r="GIG24" s="15"/>
      <c r="GIH24" s="15"/>
      <c r="GII24" s="15"/>
      <c r="GIJ24" s="15"/>
      <c r="GIK24" s="15"/>
      <c r="GIL24" s="15"/>
      <c r="GIM24" s="15"/>
      <c r="GIN24" s="15"/>
      <c r="GIO24" s="15"/>
      <c r="GIP24" s="15"/>
      <c r="GIQ24" s="15"/>
      <c r="GIR24" s="15"/>
      <c r="GIS24" s="15"/>
      <c r="GIT24" s="15"/>
      <c r="GIU24" s="15"/>
      <c r="GIV24" s="15"/>
      <c r="GIW24" s="15"/>
      <c r="GIX24" s="15"/>
      <c r="GIY24" s="15"/>
      <c r="GIZ24" s="15"/>
      <c r="GJA24" s="15"/>
      <c r="GJB24" s="15"/>
      <c r="GJC24" s="15"/>
      <c r="GJD24" s="15"/>
      <c r="GJE24" s="15"/>
      <c r="GJF24" s="15"/>
      <c r="GJG24" s="15"/>
      <c r="GJH24" s="15"/>
      <c r="GJI24" s="15"/>
      <c r="GJJ24" s="15"/>
      <c r="GJK24" s="15"/>
      <c r="GJL24" s="15"/>
      <c r="GJM24" s="15"/>
      <c r="GJN24" s="15"/>
      <c r="GJO24" s="15"/>
      <c r="GJP24" s="15"/>
      <c r="GJQ24" s="15"/>
      <c r="GJR24" s="15"/>
      <c r="GJS24" s="15"/>
      <c r="GJT24" s="15"/>
      <c r="GJU24" s="15"/>
      <c r="GJV24" s="15"/>
      <c r="GJW24" s="15"/>
      <c r="GJX24" s="15"/>
      <c r="GJY24" s="15"/>
      <c r="GJZ24" s="15"/>
      <c r="GKA24" s="15"/>
      <c r="GKB24" s="15"/>
      <c r="GKC24" s="15"/>
      <c r="GKD24" s="15"/>
      <c r="GKE24" s="15"/>
      <c r="GKF24" s="15"/>
      <c r="GKG24" s="15"/>
      <c r="GKH24" s="15"/>
      <c r="GKI24" s="15"/>
      <c r="GKJ24" s="15"/>
      <c r="GKK24" s="15"/>
      <c r="GKL24" s="15"/>
      <c r="GKM24" s="15"/>
      <c r="GKN24" s="15"/>
      <c r="GKO24" s="15"/>
      <c r="GKP24" s="15"/>
      <c r="GKQ24" s="15"/>
      <c r="GKR24" s="15"/>
      <c r="GKS24" s="15"/>
      <c r="GKT24" s="15"/>
      <c r="GKU24" s="15"/>
      <c r="GKV24" s="15"/>
      <c r="GKW24" s="15"/>
      <c r="GKX24" s="15"/>
      <c r="GKY24" s="15"/>
      <c r="GKZ24" s="15"/>
      <c r="GLA24" s="15"/>
      <c r="GLB24" s="15"/>
      <c r="GLC24" s="15"/>
      <c r="GLD24" s="15"/>
      <c r="GLE24" s="15"/>
      <c r="GLF24" s="15"/>
      <c r="GLG24" s="15"/>
      <c r="GLH24" s="15"/>
      <c r="GLI24" s="15"/>
      <c r="GLJ24" s="15"/>
      <c r="GLK24" s="15"/>
      <c r="GLL24" s="15"/>
      <c r="GLM24" s="15"/>
      <c r="GLN24" s="15"/>
      <c r="GLO24" s="15"/>
      <c r="GLP24" s="15"/>
      <c r="GLQ24" s="15"/>
      <c r="GLR24" s="15"/>
      <c r="GLS24" s="15"/>
      <c r="GLT24" s="15"/>
      <c r="GLU24" s="15"/>
      <c r="GLV24" s="15"/>
      <c r="GLW24" s="15"/>
      <c r="GLX24" s="15"/>
      <c r="GLY24" s="15"/>
      <c r="GLZ24" s="15"/>
      <c r="GMA24" s="15"/>
      <c r="GMB24" s="15"/>
      <c r="GMC24" s="15"/>
      <c r="GMD24" s="15"/>
      <c r="GME24" s="15"/>
      <c r="GMF24" s="15"/>
      <c r="GMG24" s="15"/>
      <c r="GMH24" s="15"/>
      <c r="GMI24" s="15"/>
      <c r="GMJ24" s="15"/>
      <c r="GMK24" s="15"/>
      <c r="GML24" s="15"/>
      <c r="GMM24" s="15"/>
      <c r="GMN24" s="15"/>
      <c r="GMO24" s="15"/>
      <c r="GMP24" s="15"/>
      <c r="GMQ24" s="15"/>
      <c r="GMR24" s="15"/>
      <c r="GMS24" s="15"/>
      <c r="GMT24" s="15"/>
      <c r="GMU24" s="15"/>
      <c r="GMV24" s="15"/>
      <c r="GMW24" s="15"/>
      <c r="GMX24" s="15"/>
      <c r="GMY24" s="15"/>
      <c r="GMZ24" s="15"/>
      <c r="GNA24" s="15"/>
      <c r="GNB24" s="15"/>
      <c r="GNC24" s="15"/>
      <c r="GND24" s="15"/>
      <c r="GNE24" s="15"/>
      <c r="GNF24" s="15"/>
      <c r="GNG24" s="15"/>
      <c r="GNH24" s="15"/>
      <c r="GNI24" s="15"/>
      <c r="GNJ24" s="15"/>
      <c r="GNK24" s="15"/>
      <c r="GNL24" s="15"/>
      <c r="GNM24" s="15"/>
      <c r="GNN24" s="15"/>
      <c r="GNO24" s="15"/>
      <c r="GNP24" s="15"/>
      <c r="GNQ24" s="15"/>
      <c r="GNR24" s="15"/>
      <c r="GNS24" s="15"/>
      <c r="GNT24" s="15"/>
      <c r="GNU24" s="15"/>
      <c r="GNV24" s="15"/>
      <c r="GNW24" s="15"/>
      <c r="GNX24" s="15"/>
      <c r="GNY24" s="15"/>
      <c r="GNZ24" s="15"/>
      <c r="GOA24" s="15"/>
      <c r="GOB24" s="15"/>
      <c r="GOC24" s="15"/>
      <c r="GOD24" s="15"/>
      <c r="GOE24" s="15"/>
      <c r="GOF24" s="15"/>
      <c r="GOG24" s="15"/>
      <c r="GOH24" s="15"/>
      <c r="GOI24" s="15"/>
      <c r="GOJ24" s="15"/>
      <c r="GOK24" s="15"/>
      <c r="GOL24" s="15"/>
      <c r="GOM24" s="15"/>
      <c r="GON24" s="15"/>
      <c r="GOO24" s="15"/>
      <c r="GOP24" s="15"/>
      <c r="GOQ24" s="15"/>
      <c r="GOR24" s="15"/>
      <c r="GOS24" s="15"/>
      <c r="GOT24" s="15"/>
      <c r="GOU24" s="15"/>
      <c r="GOV24" s="15"/>
      <c r="GOW24" s="15"/>
      <c r="GOX24" s="15"/>
      <c r="GOY24" s="15"/>
      <c r="GOZ24" s="15"/>
      <c r="GPA24" s="15"/>
      <c r="GPB24" s="15"/>
      <c r="GPC24" s="15"/>
      <c r="GPD24" s="15"/>
      <c r="GPE24" s="15"/>
      <c r="GPF24" s="15"/>
      <c r="GPG24" s="15"/>
      <c r="GPH24" s="15"/>
      <c r="GPI24" s="15"/>
      <c r="GPJ24" s="15"/>
      <c r="GPK24" s="15"/>
      <c r="GPL24" s="15"/>
      <c r="GPM24" s="15"/>
      <c r="GPN24" s="15"/>
      <c r="GPO24" s="15"/>
      <c r="GPP24" s="15"/>
      <c r="GPQ24" s="15"/>
      <c r="GPR24" s="15"/>
      <c r="GPS24" s="15"/>
      <c r="GPT24" s="15"/>
      <c r="GPU24" s="15"/>
      <c r="GPV24" s="15"/>
      <c r="GPW24" s="15"/>
      <c r="GPX24" s="15"/>
      <c r="GPY24" s="15"/>
      <c r="GPZ24" s="15"/>
      <c r="GQA24" s="15"/>
      <c r="GQB24" s="15"/>
      <c r="GQC24" s="15"/>
      <c r="GQD24" s="15"/>
      <c r="GQE24" s="15"/>
      <c r="GQF24" s="15"/>
      <c r="GQG24" s="15"/>
      <c r="GQH24" s="15"/>
      <c r="GQI24" s="15"/>
      <c r="GQJ24" s="15"/>
      <c r="GQK24" s="15"/>
      <c r="GQL24" s="15"/>
      <c r="GQM24" s="15"/>
      <c r="GQN24" s="15"/>
      <c r="GQO24" s="15"/>
      <c r="GQP24" s="15"/>
      <c r="GQQ24" s="15"/>
      <c r="GQR24" s="15"/>
      <c r="GQS24" s="15"/>
      <c r="GQT24" s="15"/>
      <c r="GQU24" s="15"/>
      <c r="GQV24" s="15"/>
      <c r="GQW24" s="15"/>
      <c r="GQX24" s="15"/>
      <c r="GQY24" s="15"/>
      <c r="GQZ24" s="15"/>
      <c r="GRA24" s="15"/>
      <c r="GRB24" s="15"/>
      <c r="GRC24" s="15"/>
      <c r="GRD24" s="15"/>
      <c r="GRE24" s="15"/>
      <c r="GRF24" s="15"/>
      <c r="GRG24" s="15"/>
      <c r="GRH24" s="15"/>
      <c r="GRI24" s="15"/>
      <c r="GRJ24" s="15"/>
      <c r="GRK24" s="15"/>
      <c r="GRL24" s="15"/>
      <c r="GRM24" s="15"/>
      <c r="GRN24" s="15"/>
      <c r="GRO24" s="15"/>
      <c r="GRP24" s="15"/>
      <c r="GRQ24" s="15"/>
      <c r="GRR24" s="15"/>
      <c r="GRS24" s="15"/>
      <c r="GRT24" s="15"/>
      <c r="GRU24" s="15"/>
      <c r="GRV24" s="15"/>
      <c r="GRW24" s="15"/>
      <c r="GRX24" s="15"/>
      <c r="GRY24" s="15"/>
      <c r="GRZ24" s="15"/>
      <c r="GSA24" s="15"/>
      <c r="GSB24" s="15"/>
      <c r="GSC24" s="15"/>
      <c r="GSD24" s="15"/>
      <c r="GSE24" s="15"/>
      <c r="GSF24" s="15"/>
      <c r="GSG24" s="15"/>
      <c r="GSH24" s="15"/>
      <c r="GSI24" s="15"/>
      <c r="GSJ24" s="15"/>
      <c r="GSK24" s="15"/>
      <c r="GSL24" s="15"/>
      <c r="GSM24" s="15"/>
      <c r="GSN24" s="15"/>
      <c r="GSO24" s="15"/>
      <c r="GSP24" s="15"/>
      <c r="GSQ24" s="15"/>
      <c r="GSR24" s="15"/>
      <c r="GSS24" s="15"/>
      <c r="GST24" s="15"/>
      <c r="GSU24" s="15"/>
      <c r="GSV24" s="15"/>
      <c r="GSW24" s="15"/>
      <c r="GSX24" s="15"/>
      <c r="GSY24" s="15"/>
      <c r="GSZ24" s="15"/>
      <c r="GTA24" s="15"/>
      <c r="GTB24" s="15"/>
      <c r="GTC24" s="15"/>
      <c r="GTD24" s="15"/>
      <c r="GTE24" s="15"/>
      <c r="GTF24" s="15"/>
      <c r="GTG24" s="15"/>
      <c r="GTH24" s="15"/>
      <c r="GTI24" s="15"/>
      <c r="GTJ24" s="15"/>
      <c r="GTK24" s="15"/>
      <c r="GTL24" s="15"/>
      <c r="GTM24" s="15"/>
      <c r="GTN24" s="15"/>
      <c r="GTO24" s="15"/>
      <c r="GTP24" s="15"/>
      <c r="GTQ24" s="15"/>
      <c r="GTR24" s="15"/>
      <c r="GTS24" s="15"/>
      <c r="GTT24" s="15"/>
      <c r="GTU24" s="15"/>
      <c r="GTV24" s="15"/>
      <c r="GTW24" s="15"/>
      <c r="GTX24" s="15"/>
      <c r="GTY24" s="15"/>
      <c r="GTZ24" s="15"/>
      <c r="GUA24" s="15"/>
      <c r="GUB24" s="15"/>
      <c r="GUC24" s="15"/>
      <c r="GUD24" s="15"/>
      <c r="GUE24" s="15"/>
      <c r="GUF24" s="15"/>
      <c r="GUG24" s="15"/>
      <c r="GUH24" s="15"/>
      <c r="GUI24" s="15"/>
      <c r="GUJ24" s="15"/>
      <c r="GUK24" s="15"/>
      <c r="GUL24" s="15"/>
      <c r="GUM24" s="15"/>
      <c r="GUN24" s="15"/>
      <c r="GUO24" s="15"/>
      <c r="GUP24" s="15"/>
      <c r="GUQ24" s="15"/>
      <c r="GUR24" s="15"/>
      <c r="GUS24" s="15"/>
      <c r="GUT24" s="15"/>
      <c r="GUU24" s="15"/>
      <c r="GUV24" s="15"/>
      <c r="GUW24" s="15"/>
      <c r="GUX24" s="15"/>
      <c r="GUY24" s="15"/>
      <c r="GUZ24" s="15"/>
      <c r="GVA24" s="15"/>
      <c r="GVB24" s="15"/>
      <c r="GVC24" s="15"/>
      <c r="GVD24" s="15"/>
      <c r="GVE24" s="15"/>
      <c r="GVF24" s="15"/>
      <c r="GVG24" s="15"/>
      <c r="GVH24" s="15"/>
      <c r="GVI24" s="15"/>
      <c r="GVJ24" s="15"/>
      <c r="GVK24" s="15"/>
      <c r="GVL24" s="15"/>
      <c r="GVM24" s="15"/>
      <c r="GVN24" s="15"/>
      <c r="GVO24" s="15"/>
      <c r="GVP24" s="15"/>
      <c r="GVQ24" s="15"/>
      <c r="GVR24" s="15"/>
      <c r="GVS24" s="15"/>
      <c r="GVT24" s="15"/>
      <c r="GVU24" s="15"/>
      <c r="GVV24" s="15"/>
      <c r="GVW24" s="15"/>
      <c r="GVX24" s="15"/>
      <c r="GVY24" s="15"/>
      <c r="GVZ24" s="15"/>
      <c r="GWA24" s="15"/>
      <c r="GWB24" s="15"/>
      <c r="GWC24" s="15"/>
      <c r="GWD24" s="15"/>
      <c r="GWE24" s="15"/>
      <c r="GWF24" s="15"/>
      <c r="GWG24" s="15"/>
      <c r="GWH24" s="15"/>
      <c r="GWI24" s="15"/>
      <c r="GWJ24" s="15"/>
      <c r="GWK24" s="15"/>
      <c r="GWL24" s="15"/>
      <c r="GWM24" s="15"/>
      <c r="GWN24" s="15"/>
      <c r="GWO24" s="15"/>
      <c r="GWP24" s="15"/>
      <c r="GWQ24" s="15"/>
      <c r="GWR24" s="15"/>
      <c r="GWS24" s="15"/>
      <c r="GWT24" s="15"/>
      <c r="GWU24" s="15"/>
      <c r="GWV24" s="15"/>
      <c r="GWW24" s="15"/>
      <c r="GWX24" s="15"/>
      <c r="GWY24" s="15"/>
      <c r="GWZ24" s="15"/>
      <c r="GXA24" s="15"/>
      <c r="GXB24" s="15"/>
      <c r="GXC24" s="15"/>
      <c r="GXD24" s="15"/>
      <c r="GXE24" s="15"/>
      <c r="GXF24" s="15"/>
      <c r="GXG24" s="15"/>
      <c r="GXH24" s="15"/>
      <c r="GXI24" s="15"/>
      <c r="GXJ24" s="15"/>
      <c r="GXK24" s="15"/>
      <c r="GXL24" s="15"/>
      <c r="GXM24" s="15"/>
      <c r="GXN24" s="15"/>
      <c r="GXO24" s="15"/>
      <c r="GXP24" s="15"/>
      <c r="GXQ24" s="15"/>
      <c r="GXR24" s="15"/>
      <c r="GXS24" s="15"/>
      <c r="GXT24" s="15"/>
      <c r="GXU24" s="15"/>
      <c r="GXV24" s="15"/>
      <c r="GXW24" s="15"/>
      <c r="GXX24" s="15"/>
      <c r="GXY24" s="15"/>
      <c r="GXZ24" s="15"/>
      <c r="GYA24" s="15"/>
      <c r="GYB24" s="15"/>
      <c r="GYC24" s="15"/>
      <c r="GYD24" s="15"/>
      <c r="GYE24" s="15"/>
      <c r="GYF24" s="15"/>
      <c r="GYG24" s="15"/>
      <c r="GYH24" s="15"/>
      <c r="GYI24" s="15"/>
      <c r="GYJ24" s="15"/>
      <c r="GYK24" s="15"/>
      <c r="GYL24" s="15"/>
      <c r="GYM24" s="15"/>
      <c r="GYN24" s="15"/>
      <c r="GYO24" s="15"/>
      <c r="GYP24" s="15"/>
      <c r="GYQ24" s="15"/>
      <c r="GYR24" s="15"/>
      <c r="GYS24" s="15"/>
      <c r="GYT24" s="15"/>
      <c r="GYU24" s="15"/>
      <c r="GYV24" s="15"/>
      <c r="GYW24" s="15"/>
      <c r="GYX24" s="15"/>
      <c r="GYY24" s="15"/>
      <c r="GYZ24" s="15"/>
      <c r="GZA24" s="15"/>
      <c r="GZB24" s="15"/>
      <c r="GZC24" s="15"/>
      <c r="GZD24" s="15"/>
      <c r="GZE24" s="15"/>
      <c r="GZF24" s="15"/>
      <c r="GZG24" s="15"/>
      <c r="GZH24" s="15"/>
      <c r="GZI24" s="15"/>
      <c r="GZJ24" s="15"/>
      <c r="GZK24" s="15"/>
      <c r="GZL24" s="15"/>
      <c r="GZM24" s="15"/>
      <c r="GZN24" s="15"/>
      <c r="GZO24" s="15"/>
      <c r="GZP24" s="15"/>
      <c r="GZQ24" s="15"/>
      <c r="GZR24" s="15"/>
      <c r="GZS24" s="15"/>
      <c r="GZT24" s="15"/>
      <c r="GZU24" s="15"/>
      <c r="GZV24" s="15"/>
      <c r="GZW24" s="15"/>
      <c r="GZX24" s="15"/>
      <c r="GZY24" s="15"/>
      <c r="GZZ24" s="15"/>
      <c r="HAA24" s="15"/>
      <c r="HAB24" s="15"/>
      <c r="HAC24" s="15"/>
      <c r="HAD24" s="15"/>
      <c r="HAE24" s="15"/>
      <c r="HAF24" s="15"/>
      <c r="HAG24" s="15"/>
      <c r="HAH24" s="15"/>
      <c r="HAI24" s="15"/>
      <c r="HAJ24" s="15"/>
      <c r="HAK24" s="15"/>
      <c r="HAL24" s="15"/>
      <c r="HAM24" s="15"/>
      <c r="HAN24" s="15"/>
      <c r="HAO24" s="15"/>
      <c r="HAP24" s="15"/>
      <c r="HAQ24" s="15"/>
      <c r="HAR24" s="15"/>
      <c r="HAS24" s="15"/>
      <c r="HAT24" s="15"/>
      <c r="HAU24" s="15"/>
      <c r="HAV24" s="15"/>
      <c r="HAW24" s="15"/>
      <c r="HAX24" s="15"/>
      <c r="HAY24" s="15"/>
      <c r="HAZ24" s="15"/>
      <c r="HBA24" s="15"/>
      <c r="HBB24" s="15"/>
      <c r="HBC24" s="15"/>
      <c r="HBD24" s="15"/>
      <c r="HBE24" s="15"/>
      <c r="HBF24" s="15"/>
      <c r="HBG24" s="15"/>
      <c r="HBH24" s="15"/>
      <c r="HBI24" s="15"/>
      <c r="HBJ24" s="15"/>
      <c r="HBK24" s="15"/>
      <c r="HBL24" s="15"/>
      <c r="HBM24" s="15"/>
      <c r="HBN24" s="15"/>
      <c r="HBO24" s="15"/>
      <c r="HBP24" s="15"/>
      <c r="HBQ24" s="15"/>
      <c r="HBR24" s="15"/>
      <c r="HBS24" s="15"/>
      <c r="HBT24" s="15"/>
      <c r="HBU24" s="15"/>
      <c r="HBV24" s="15"/>
      <c r="HBW24" s="15"/>
      <c r="HBX24" s="15"/>
      <c r="HBY24" s="15"/>
      <c r="HBZ24" s="15"/>
      <c r="HCA24" s="15"/>
      <c r="HCB24" s="15"/>
      <c r="HCC24" s="15"/>
      <c r="HCD24" s="15"/>
      <c r="HCE24" s="15"/>
      <c r="HCF24" s="15"/>
      <c r="HCG24" s="15"/>
      <c r="HCH24" s="15"/>
      <c r="HCI24" s="15"/>
      <c r="HCJ24" s="15"/>
      <c r="HCK24" s="15"/>
      <c r="HCL24" s="15"/>
      <c r="HCM24" s="15"/>
      <c r="HCN24" s="15"/>
      <c r="HCO24" s="15"/>
      <c r="HCP24" s="15"/>
      <c r="HCQ24" s="15"/>
      <c r="HCR24" s="15"/>
      <c r="HCS24" s="15"/>
      <c r="HCT24" s="15"/>
      <c r="HCU24" s="15"/>
      <c r="HCV24" s="15"/>
      <c r="HCW24" s="15"/>
      <c r="HCX24" s="15"/>
      <c r="HCY24" s="15"/>
      <c r="HCZ24" s="15"/>
      <c r="HDA24" s="15"/>
      <c r="HDB24" s="15"/>
      <c r="HDC24" s="15"/>
      <c r="HDD24" s="15"/>
      <c r="HDE24" s="15"/>
      <c r="HDF24" s="15"/>
      <c r="HDG24" s="15"/>
      <c r="HDH24" s="15"/>
      <c r="HDI24" s="15"/>
      <c r="HDJ24" s="15"/>
      <c r="HDK24" s="15"/>
      <c r="HDL24" s="15"/>
      <c r="HDM24" s="15"/>
      <c r="HDN24" s="15"/>
      <c r="HDO24" s="15"/>
      <c r="HDP24" s="15"/>
      <c r="HDQ24" s="15"/>
      <c r="HDR24" s="15"/>
      <c r="HDS24" s="15"/>
      <c r="HDT24" s="15"/>
      <c r="HDU24" s="15"/>
      <c r="HDV24" s="15"/>
      <c r="HDW24" s="15"/>
      <c r="HDX24" s="15"/>
      <c r="HDY24" s="15"/>
      <c r="HDZ24" s="15"/>
      <c r="HEA24" s="15"/>
      <c r="HEB24" s="15"/>
      <c r="HEC24" s="15"/>
      <c r="HED24" s="15"/>
      <c r="HEE24" s="15"/>
      <c r="HEF24" s="15"/>
      <c r="HEG24" s="15"/>
      <c r="HEH24" s="15"/>
      <c r="HEI24" s="15"/>
      <c r="HEJ24" s="15"/>
      <c r="HEK24" s="15"/>
      <c r="HEL24" s="15"/>
      <c r="HEM24" s="15"/>
      <c r="HEN24" s="15"/>
      <c r="HEO24" s="15"/>
      <c r="HEP24" s="15"/>
      <c r="HEQ24" s="15"/>
      <c r="HER24" s="15"/>
      <c r="HES24" s="15"/>
      <c r="HET24" s="15"/>
      <c r="HEU24" s="15"/>
      <c r="HEV24" s="15"/>
      <c r="HEW24" s="15"/>
      <c r="HEX24" s="15"/>
      <c r="HEY24" s="15"/>
      <c r="HEZ24" s="15"/>
      <c r="HFA24" s="15"/>
      <c r="HFB24" s="15"/>
      <c r="HFC24" s="15"/>
      <c r="HFD24" s="15"/>
      <c r="HFE24" s="15"/>
      <c r="HFF24" s="15"/>
      <c r="HFG24" s="15"/>
      <c r="HFH24" s="15"/>
      <c r="HFI24" s="15"/>
      <c r="HFJ24" s="15"/>
      <c r="HFK24" s="15"/>
      <c r="HFL24" s="15"/>
      <c r="HFM24" s="15"/>
      <c r="HFN24" s="15"/>
      <c r="HFO24" s="15"/>
      <c r="HFP24" s="15"/>
      <c r="HFQ24" s="15"/>
      <c r="HFR24" s="15"/>
      <c r="HFS24" s="15"/>
      <c r="HFT24" s="15"/>
      <c r="HFU24" s="15"/>
      <c r="HFV24" s="15"/>
      <c r="HFW24" s="15"/>
      <c r="HFX24" s="15"/>
      <c r="HFY24" s="15"/>
      <c r="HFZ24" s="15"/>
      <c r="HGA24" s="15"/>
      <c r="HGB24" s="15"/>
      <c r="HGC24" s="15"/>
      <c r="HGD24" s="15"/>
      <c r="HGE24" s="15"/>
      <c r="HGF24" s="15"/>
      <c r="HGG24" s="15"/>
      <c r="HGH24" s="15"/>
      <c r="HGI24" s="15"/>
      <c r="HGJ24" s="15"/>
      <c r="HGK24" s="15"/>
      <c r="HGL24" s="15"/>
      <c r="HGM24" s="15"/>
      <c r="HGN24" s="15"/>
      <c r="HGO24" s="15"/>
      <c r="HGP24" s="15"/>
      <c r="HGQ24" s="15"/>
      <c r="HGR24" s="15"/>
      <c r="HGS24" s="15"/>
      <c r="HGT24" s="15"/>
      <c r="HGU24" s="15"/>
      <c r="HGV24" s="15"/>
      <c r="HGW24" s="15"/>
      <c r="HGX24" s="15"/>
      <c r="HGY24" s="15"/>
      <c r="HGZ24" s="15"/>
      <c r="HHA24" s="15"/>
      <c r="HHB24" s="15"/>
      <c r="HHC24" s="15"/>
      <c r="HHD24" s="15"/>
      <c r="HHE24" s="15"/>
      <c r="HHF24" s="15"/>
      <c r="HHG24" s="15"/>
      <c r="HHH24" s="15"/>
      <c r="HHI24" s="15"/>
      <c r="HHJ24" s="15"/>
      <c r="HHK24" s="15"/>
      <c r="HHL24" s="15"/>
      <c r="HHM24" s="15"/>
      <c r="HHN24" s="15"/>
      <c r="HHO24" s="15"/>
      <c r="HHP24" s="15"/>
      <c r="HHQ24" s="15"/>
      <c r="HHR24" s="15"/>
      <c r="HHS24" s="15"/>
      <c r="HHT24" s="15"/>
      <c r="HHU24" s="15"/>
      <c r="HHV24" s="15"/>
      <c r="HHW24" s="15"/>
      <c r="HHX24" s="15"/>
      <c r="HHY24" s="15"/>
      <c r="HHZ24" s="15"/>
      <c r="HIA24" s="15"/>
      <c r="HIB24" s="15"/>
      <c r="HIC24" s="15"/>
      <c r="HID24" s="15"/>
      <c r="HIE24" s="15"/>
      <c r="HIF24" s="15"/>
      <c r="HIG24" s="15"/>
      <c r="HIH24" s="15"/>
      <c r="HII24" s="15"/>
      <c r="HIJ24" s="15"/>
      <c r="HIK24" s="15"/>
      <c r="HIL24" s="15"/>
      <c r="HIM24" s="15"/>
      <c r="HIN24" s="15"/>
      <c r="HIO24" s="15"/>
      <c r="HIP24" s="15"/>
      <c r="HIQ24" s="15"/>
      <c r="HIR24" s="15"/>
      <c r="HIS24" s="15"/>
      <c r="HIT24" s="15"/>
      <c r="HIU24" s="15"/>
      <c r="HIV24" s="15"/>
      <c r="HIW24" s="15"/>
      <c r="HIX24" s="15"/>
      <c r="HIY24" s="15"/>
      <c r="HIZ24" s="15"/>
      <c r="HJA24" s="15"/>
      <c r="HJB24" s="15"/>
      <c r="HJC24" s="15"/>
      <c r="HJD24" s="15"/>
      <c r="HJE24" s="15"/>
      <c r="HJF24" s="15"/>
      <c r="HJG24" s="15"/>
      <c r="HJH24" s="15"/>
      <c r="HJI24" s="15"/>
      <c r="HJJ24" s="15"/>
      <c r="HJK24" s="15"/>
      <c r="HJL24" s="15"/>
      <c r="HJM24" s="15"/>
      <c r="HJN24" s="15"/>
      <c r="HJO24" s="15"/>
      <c r="HJP24" s="15"/>
      <c r="HJQ24" s="15"/>
      <c r="HJR24" s="15"/>
      <c r="HJS24" s="15"/>
      <c r="HJT24" s="15"/>
      <c r="HJU24" s="15"/>
      <c r="HJV24" s="15"/>
      <c r="HJW24" s="15"/>
      <c r="HJX24" s="15"/>
      <c r="HJY24" s="15"/>
      <c r="HJZ24" s="15"/>
      <c r="HKA24" s="15"/>
      <c r="HKB24" s="15"/>
      <c r="HKC24" s="15"/>
      <c r="HKD24" s="15"/>
      <c r="HKE24" s="15"/>
      <c r="HKF24" s="15"/>
      <c r="HKG24" s="15"/>
      <c r="HKH24" s="15"/>
      <c r="HKI24" s="15"/>
      <c r="HKJ24" s="15"/>
      <c r="HKK24" s="15"/>
      <c r="HKL24" s="15"/>
      <c r="HKM24" s="15"/>
      <c r="HKN24" s="15"/>
      <c r="HKO24" s="15"/>
      <c r="HKP24" s="15"/>
      <c r="HKQ24" s="15"/>
      <c r="HKR24" s="15"/>
      <c r="HKS24" s="15"/>
      <c r="HKT24" s="15"/>
      <c r="HKU24" s="15"/>
      <c r="HKV24" s="15"/>
      <c r="HKW24" s="15"/>
      <c r="HKX24" s="15"/>
      <c r="HKY24" s="15"/>
      <c r="HKZ24" s="15"/>
      <c r="HLA24" s="15"/>
      <c r="HLB24" s="15"/>
      <c r="HLC24" s="15"/>
      <c r="HLD24" s="15"/>
      <c r="HLE24" s="15"/>
      <c r="HLF24" s="15"/>
      <c r="HLG24" s="15"/>
      <c r="HLH24" s="15"/>
      <c r="HLI24" s="15"/>
      <c r="HLJ24" s="15"/>
      <c r="HLK24" s="15"/>
      <c r="HLL24" s="15"/>
      <c r="HLM24" s="15"/>
      <c r="HLN24" s="15"/>
      <c r="HLO24" s="15"/>
      <c r="HLP24" s="15"/>
      <c r="HLQ24" s="15"/>
      <c r="HLR24" s="15"/>
      <c r="HLS24" s="15"/>
      <c r="HLT24" s="15"/>
      <c r="HLU24" s="15"/>
      <c r="HLV24" s="15"/>
      <c r="HLW24" s="15"/>
      <c r="HLX24" s="15"/>
      <c r="HLY24" s="15"/>
      <c r="HLZ24" s="15"/>
      <c r="HMA24" s="15"/>
      <c r="HMB24" s="15"/>
      <c r="HMC24" s="15"/>
      <c r="HMD24" s="15"/>
      <c r="HME24" s="15"/>
      <c r="HMF24" s="15"/>
      <c r="HMG24" s="15"/>
      <c r="HMH24" s="15"/>
      <c r="HMI24" s="15"/>
      <c r="HMJ24" s="15"/>
      <c r="HMK24" s="15"/>
      <c r="HML24" s="15"/>
      <c r="HMM24" s="15"/>
      <c r="HMN24" s="15"/>
      <c r="HMO24" s="15"/>
      <c r="HMP24" s="15"/>
      <c r="HMQ24" s="15"/>
      <c r="HMR24" s="15"/>
      <c r="HMS24" s="15"/>
      <c r="HMT24" s="15"/>
      <c r="HMU24" s="15"/>
      <c r="HMV24" s="15"/>
      <c r="HMW24" s="15"/>
      <c r="HMX24" s="15"/>
      <c r="HMY24" s="15"/>
      <c r="HMZ24" s="15"/>
      <c r="HNA24" s="15"/>
      <c r="HNB24" s="15"/>
      <c r="HNC24" s="15"/>
      <c r="HND24" s="15"/>
      <c r="HNE24" s="15"/>
      <c r="HNF24" s="15"/>
      <c r="HNG24" s="15"/>
      <c r="HNH24" s="15"/>
      <c r="HNI24" s="15"/>
      <c r="HNJ24" s="15"/>
      <c r="HNK24" s="15"/>
      <c r="HNL24" s="15"/>
      <c r="HNM24" s="15"/>
      <c r="HNN24" s="15"/>
      <c r="HNO24" s="15"/>
      <c r="HNP24" s="15"/>
      <c r="HNQ24" s="15"/>
      <c r="HNR24" s="15"/>
      <c r="HNS24" s="15"/>
      <c r="HNT24" s="15"/>
      <c r="HNU24" s="15"/>
      <c r="HNV24" s="15"/>
      <c r="HNW24" s="15"/>
      <c r="HNX24" s="15"/>
      <c r="HNY24" s="15"/>
      <c r="HNZ24" s="15"/>
      <c r="HOA24" s="15"/>
      <c r="HOB24" s="15"/>
      <c r="HOC24" s="15"/>
      <c r="HOD24" s="15"/>
      <c r="HOE24" s="15"/>
      <c r="HOF24" s="15"/>
      <c r="HOG24" s="15"/>
      <c r="HOH24" s="15"/>
      <c r="HOI24" s="15"/>
      <c r="HOJ24" s="15"/>
      <c r="HOK24" s="15"/>
      <c r="HOL24" s="15"/>
      <c r="HOM24" s="15"/>
      <c r="HON24" s="15"/>
      <c r="HOO24" s="15"/>
      <c r="HOP24" s="15"/>
      <c r="HOQ24" s="15"/>
      <c r="HOR24" s="15"/>
      <c r="HOS24" s="15"/>
      <c r="HOT24" s="15"/>
      <c r="HOU24" s="15"/>
      <c r="HOV24" s="15"/>
      <c r="HOW24" s="15"/>
      <c r="HOX24" s="15"/>
      <c r="HOY24" s="15"/>
      <c r="HOZ24" s="15"/>
      <c r="HPA24" s="15"/>
      <c r="HPB24" s="15"/>
      <c r="HPC24" s="15"/>
      <c r="HPD24" s="15"/>
      <c r="HPE24" s="15"/>
      <c r="HPF24" s="15"/>
      <c r="HPG24" s="15"/>
      <c r="HPH24" s="15"/>
      <c r="HPI24" s="15"/>
      <c r="HPJ24" s="15"/>
      <c r="HPK24" s="15"/>
      <c r="HPL24" s="15"/>
      <c r="HPM24" s="15"/>
      <c r="HPN24" s="15"/>
      <c r="HPO24" s="15"/>
      <c r="HPP24" s="15"/>
      <c r="HPQ24" s="15"/>
      <c r="HPR24" s="15"/>
      <c r="HPS24" s="15"/>
      <c r="HPT24" s="15"/>
      <c r="HPU24" s="15"/>
      <c r="HPV24" s="15"/>
      <c r="HPW24" s="15"/>
      <c r="HPX24" s="15"/>
      <c r="HPY24" s="15"/>
      <c r="HPZ24" s="15"/>
      <c r="HQA24" s="15"/>
      <c r="HQB24" s="15"/>
      <c r="HQC24" s="15"/>
      <c r="HQD24" s="15"/>
      <c r="HQE24" s="15"/>
      <c r="HQF24" s="15"/>
      <c r="HQG24" s="15"/>
      <c r="HQH24" s="15"/>
      <c r="HQI24" s="15"/>
      <c r="HQJ24" s="15"/>
      <c r="HQK24" s="15"/>
      <c r="HQL24" s="15"/>
      <c r="HQM24" s="15"/>
      <c r="HQN24" s="15"/>
      <c r="HQO24" s="15"/>
      <c r="HQP24" s="15"/>
      <c r="HQQ24" s="15"/>
      <c r="HQR24" s="15"/>
      <c r="HQS24" s="15"/>
      <c r="HQT24" s="15"/>
      <c r="HQU24" s="15"/>
      <c r="HQV24" s="15"/>
      <c r="HQW24" s="15"/>
      <c r="HQX24" s="15"/>
      <c r="HQY24" s="15"/>
      <c r="HQZ24" s="15"/>
      <c r="HRA24" s="15"/>
      <c r="HRB24" s="15"/>
      <c r="HRC24" s="15"/>
      <c r="HRD24" s="15"/>
      <c r="HRE24" s="15"/>
      <c r="HRF24" s="15"/>
      <c r="HRG24" s="15"/>
      <c r="HRH24" s="15"/>
      <c r="HRI24" s="15"/>
      <c r="HRJ24" s="15"/>
      <c r="HRK24" s="15"/>
      <c r="HRL24" s="15"/>
      <c r="HRM24" s="15"/>
      <c r="HRN24" s="15"/>
      <c r="HRO24" s="15"/>
      <c r="HRP24" s="15"/>
      <c r="HRQ24" s="15"/>
      <c r="HRR24" s="15"/>
      <c r="HRS24" s="15"/>
      <c r="HRT24" s="15"/>
      <c r="HRU24" s="15"/>
      <c r="HRV24" s="15"/>
      <c r="HRW24" s="15"/>
      <c r="HRX24" s="15"/>
      <c r="HRY24" s="15"/>
      <c r="HRZ24" s="15"/>
      <c r="HSA24" s="15"/>
      <c r="HSB24" s="15"/>
      <c r="HSC24" s="15"/>
      <c r="HSD24" s="15"/>
      <c r="HSE24" s="15"/>
      <c r="HSF24" s="15"/>
      <c r="HSG24" s="15"/>
      <c r="HSH24" s="15"/>
      <c r="HSI24" s="15"/>
      <c r="HSJ24" s="15"/>
      <c r="HSK24" s="15"/>
      <c r="HSL24" s="15"/>
      <c r="HSM24" s="15"/>
      <c r="HSN24" s="15"/>
      <c r="HSO24" s="15"/>
      <c r="HSP24" s="15"/>
      <c r="HSQ24" s="15"/>
      <c r="HSR24" s="15"/>
      <c r="HSS24" s="15"/>
      <c r="HST24" s="15"/>
      <c r="HSU24" s="15"/>
      <c r="HSV24" s="15"/>
      <c r="HSW24" s="15"/>
      <c r="HSX24" s="15"/>
      <c r="HSY24" s="15"/>
      <c r="HSZ24" s="15"/>
      <c r="HTA24" s="15"/>
      <c r="HTB24" s="15"/>
      <c r="HTC24" s="15"/>
      <c r="HTD24" s="15"/>
      <c r="HTE24" s="15"/>
      <c r="HTF24" s="15"/>
      <c r="HTG24" s="15"/>
      <c r="HTH24" s="15"/>
      <c r="HTI24" s="15"/>
      <c r="HTJ24" s="15"/>
      <c r="HTK24" s="15"/>
      <c r="HTL24" s="15"/>
      <c r="HTM24" s="15"/>
      <c r="HTN24" s="15"/>
      <c r="HTO24" s="15"/>
      <c r="HTP24" s="15"/>
      <c r="HTQ24" s="15"/>
      <c r="HTR24" s="15"/>
      <c r="HTS24" s="15"/>
      <c r="HTT24" s="15"/>
      <c r="HTU24" s="15"/>
      <c r="HTV24" s="15"/>
      <c r="HTW24" s="15"/>
      <c r="HTX24" s="15"/>
      <c r="HTY24" s="15"/>
      <c r="HTZ24" s="15"/>
      <c r="HUA24" s="15"/>
      <c r="HUB24" s="15"/>
      <c r="HUC24" s="15"/>
      <c r="HUD24" s="15"/>
      <c r="HUE24" s="15"/>
      <c r="HUF24" s="15"/>
      <c r="HUG24" s="15"/>
      <c r="HUH24" s="15"/>
      <c r="HUI24" s="15"/>
      <c r="HUJ24" s="15"/>
      <c r="HUK24" s="15"/>
      <c r="HUL24" s="15"/>
      <c r="HUM24" s="15"/>
      <c r="HUN24" s="15"/>
      <c r="HUO24" s="15"/>
      <c r="HUP24" s="15"/>
      <c r="HUQ24" s="15"/>
      <c r="HUR24" s="15"/>
      <c r="HUS24" s="15"/>
      <c r="HUT24" s="15"/>
      <c r="HUU24" s="15"/>
      <c r="HUV24" s="15"/>
      <c r="HUW24" s="15"/>
      <c r="HUX24" s="15"/>
      <c r="HUY24" s="15"/>
      <c r="HUZ24" s="15"/>
      <c r="HVA24" s="15"/>
      <c r="HVB24" s="15"/>
      <c r="HVC24" s="15"/>
      <c r="HVD24" s="15"/>
      <c r="HVE24" s="15"/>
      <c r="HVF24" s="15"/>
      <c r="HVG24" s="15"/>
      <c r="HVH24" s="15"/>
      <c r="HVI24" s="15"/>
      <c r="HVJ24" s="15"/>
      <c r="HVK24" s="15"/>
      <c r="HVL24" s="15"/>
      <c r="HVM24" s="15"/>
      <c r="HVN24" s="15"/>
      <c r="HVO24" s="15"/>
      <c r="HVP24" s="15"/>
      <c r="HVQ24" s="15"/>
      <c r="HVR24" s="15"/>
      <c r="HVS24" s="15"/>
      <c r="HVT24" s="15"/>
      <c r="HVU24" s="15"/>
      <c r="HVV24" s="15"/>
      <c r="HVW24" s="15"/>
      <c r="HVX24" s="15"/>
      <c r="HVY24" s="15"/>
      <c r="HVZ24" s="15"/>
      <c r="HWA24" s="15"/>
      <c r="HWB24" s="15"/>
      <c r="HWC24" s="15"/>
      <c r="HWD24" s="15"/>
      <c r="HWE24" s="15"/>
      <c r="HWF24" s="15"/>
      <c r="HWG24" s="15"/>
      <c r="HWH24" s="15"/>
      <c r="HWI24" s="15"/>
      <c r="HWJ24" s="15"/>
      <c r="HWK24" s="15"/>
      <c r="HWL24" s="15"/>
      <c r="HWM24" s="15"/>
      <c r="HWN24" s="15"/>
      <c r="HWO24" s="15"/>
      <c r="HWP24" s="15"/>
      <c r="HWQ24" s="15"/>
      <c r="HWR24" s="15"/>
      <c r="HWS24" s="15"/>
      <c r="HWT24" s="15"/>
      <c r="HWU24" s="15"/>
      <c r="HWV24" s="15"/>
      <c r="HWW24" s="15"/>
      <c r="HWX24" s="15"/>
      <c r="HWY24" s="15"/>
      <c r="HWZ24" s="15"/>
      <c r="HXA24" s="15"/>
      <c r="HXB24" s="15"/>
      <c r="HXC24" s="15"/>
      <c r="HXD24" s="15"/>
      <c r="HXE24" s="15"/>
      <c r="HXF24" s="15"/>
      <c r="HXG24" s="15"/>
      <c r="HXH24" s="15"/>
      <c r="HXI24" s="15"/>
      <c r="HXJ24" s="15"/>
      <c r="HXK24" s="15"/>
      <c r="HXL24" s="15"/>
      <c r="HXM24" s="15"/>
      <c r="HXN24" s="15"/>
      <c r="HXO24" s="15"/>
      <c r="HXP24" s="15"/>
      <c r="HXQ24" s="15"/>
      <c r="HXR24" s="15"/>
      <c r="HXS24" s="15"/>
      <c r="HXT24" s="15"/>
      <c r="HXU24" s="15"/>
      <c r="HXV24" s="15"/>
      <c r="HXW24" s="15"/>
      <c r="HXX24" s="15"/>
      <c r="HXY24" s="15"/>
      <c r="HXZ24" s="15"/>
      <c r="HYA24" s="15"/>
      <c r="HYB24" s="15"/>
      <c r="HYC24" s="15"/>
      <c r="HYD24" s="15"/>
      <c r="HYE24" s="15"/>
      <c r="HYF24" s="15"/>
      <c r="HYG24" s="15"/>
      <c r="HYH24" s="15"/>
      <c r="HYI24" s="15"/>
      <c r="HYJ24" s="15"/>
      <c r="HYK24" s="15"/>
      <c r="HYL24" s="15"/>
      <c r="HYM24" s="15"/>
      <c r="HYN24" s="15"/>
      <c r="HYO24" s="15"/>
      <c r="HYP24" s="15"/>
      <c r="HYQ24" s="15"/>
      <c r="HYR24" s="15"/>
      <c r="HYS24" s="15"/>
      <c r="HYT24" s="15"/>
      <c r="HYU24" s="15"/>
      <c r="HYV24" s="15"/>
      <c r="HYW24" s="15"/>
      <c r="HYX24" s="15"/>
      <c r="HYY24" s="15"/>
      <c r="HYZ24" s="15"/>
      <c r="HZA24" s="15"/>
      <c r="HZB24" s="15"/>
      <c r="HZC24" s="15"/>
      <c r="HZD24" s="15"/>
      <c r="HZE24" s="15"/>
      <c r="HZF24" s="15"/>
      <c r="HZG24" s="15"/>
      <c r="HZH24" s="15"/>
      <c r="HZI24" s="15"/>
      <c r="HZJ24" s="15"/>
      <c r="HZK24" s="15"/>
      <c r="HZL24" s="15"/>
      <c r="HZM24" s="15"/>
      <c r="HZN24" s="15"/>
      <c r="HZO24" s="15"/>
      <c r="HZP24" s="15"/>
      <c r="HZQ24" s="15"/>
      <c r="HZR24" s="15"/>
      <c r="HZS24" s="15"/>
      <c r="HZT24" s="15"/>
      <c r="HZU24" s="15"/>
      <c r="HZV24" s="15"/>
      <c r="HZW24" s="15"/>
      <c r="HZX24" s="15"/>
      <c r="HZY24" s="15"/>
      <c r="HZZ24" s="15"/>
      <c r="IAA24" s="15"/>
      <c r="IAB24" s="15"/>
      <c r="IAC24" s="15"/>
      <c r="IAD24" s="15"/>
      <c r="IAE24" s="15"/>
      <c r="IAF24" s="15"/>
      <c r="IAG24" s="15"/>
      <c r="IAH24" s="15"/>
      <c r="IAI24" s="15"/>
      <c r="IAJ24" s="15"/>
      <c r="IAK24" s="15"/>
      <c r="IAL24" s="15"/>
      <c r="IAM24" s="15"/>
      <c r="IAN24" s="15"/>
      <c r="IAO24" s="15"/>
      <c r="IAP24" s="15"/>
      <c r="IAQ24" s="15"/>
      <c r="IAR24" s="15"/>
      <c r="IAS24" s="15"/>
      <c r="IAT24" s="15"/>
      <c r="IAU24" s="15"/>
      <c r="IAV24" s="15"/>
      <c r="IAW24" s="15"/>
      <c r="IAX24" s="15"/>
      <c r="IAY24" s="15"/>
      <c r="IAZ24" s="15"/>
      <c r="IBA24" s="15"/>
      <c r="IBB24" s="15"/>
      <c r="IBC24" s="15"/>
      <c r="IBD24" s="15"/>
      <c r="IBE24" s="15"/>
      <c r="IBF24" s="15"/>
      <c r="IBG24" s="15"/>
      <c r="IBH24" s="15"/>
      <c r="IBI24" s="15"/>
      <c r="IBJ24" s="15"/>
      <c r="IBK24" s="15"/>
      <c r="IBL24" s="15"/>
      <c r="IBM24" s="15"/>
      <c r="IBN24" s="15"/>
      <c r="IBO24" s="15"/>
      <c r="IBP24" s="15"/>
      <c r="IBQ24" s="15"/>
      <c r="IBR24" s="15"/>
      <c r="IBS24" s="15"/>
      <c r="IBT24" s="15"/>
      <c r="IBU24" s="15"/>
      <c r="IBV24" s="15"/>
      <c r="IBW24" s="15"/>
      <c r="IBX24" s="15"/>
      <c r="IBY24" s="15"/>
      <c r="IBZ24" s="15"/>
      <c r="ICA24" s="15"/>
      <c r="ICB24" s="15"/>
      <c r="ICC24" s="15"/>
      <c r="ICD24" s="15"/>
      <c r="ICE24" s="15"/>
      <c r="ICF24" s="15"/>
      <c r="ICG24" s="15"/>
      <c r="ICH24" s="15"/>
      <c r="ICI24" s="15"/>
      <c r="ICJ24" s="15"/>
      <c r="ICK24" s="15"/>
      <c r="ICL24" s="15"/>
      <c r="ICM24" s="15"/>
      <c r="ICN24" s="15"/>
      <c r="ICO24" s="15"/>
      <c r="ICP24" s="15"/>
      <c r="ICQ24" s="15"/>
      <c r="ICR24" s="15"/>
      <c r="ICS24" s="15"/>
      <c r="ICT24" s="15"/>
      <c r="ICU24" s="15"/>
      <c r="ICV24" s="15"/>
      <c r="ICW24" s="15"/>
      <c r="ICX24" s="15"/>
      <c r="ICY24" s="15"/>
      <c r="ICZ24" s="15"/>
      <c r="IDA24" s="15"/>
      <c r="IDB24" s="15"/>
      <c r="IDC24" s="15"/>
      <c r="IDD24" s="15"/>
      <c r="IDE24" s="15"/>
      <c r="IDF24" s="15"/>
      <c r="IDG24" s="15"/>
      <c r="IDH24" s="15"/>
      <c r="IDI24" s="15"/>
      <c r="IDJ24" s="15"/>
      <c r="IDK24" s="15"/>
      <c r="IDL24" s="15"/>
      <c r="IDM24" s="15"/>
      <c r="IDN24" s="15"/>
      <c r="IDO24" s="15"/>
      <c r="IDP24" s="15"/>
      <c r="IDQ24" s="15"/>
      <c r="IDR24" s="15"/>
      <c r="IDS24" s="15"/>
      <c r="IDT24" s="15"/>
      <c r="IDU24" s="15"/>
      <c r="IDV24" s="15"/>
      <c r="IDW24" s="15"/>
      <c r="IDX24" s="15"/>
      <c r="IDY24" s="15"/>
      <c r="IDZ24" s="15"/>
      <c r="IEA24" s="15"/>
      <c r="IEB24" s="15"/>
      <c r="IEC24" s="15"/>
      <c r="IED24" s="15"/>
      <c r="IEE24" s="15"/>
      <c r="IEF24" s="15"/>
      <c r="IEG24" s="15"/>
      <c r="IEH24" s="15"/>
      <c r="IEI24" s="15"/>
      <c r="IEJ24" s="15"/>
      <c r="IEK24" s="15"/>
      <c r="IEL24" s="15"/>
      <c r="IEM24" s="15"/>
      <c r="IEN24" s="15"/>
      <c r="IEO24" s="15"/>
      <c r="IEP24" s="15"/>
      <c r="IEQ24" s="15"/>
      <c r="IER24" s="15"/>
      <c r="IES24" s="15"/>
      <c r="IET24" s="15"/>
      <c r="IEU24" s="15"/>
      <c r="IEV24" s="15"/>
      <c r="IEW24" s="15"/>
      <c r="IEX24" s="15"/>
      <c r="IEY24" s="15"/>
      <c r="IEZ24" s="15"/>
      <c r="IFA24" s="15"/>
      <c r="IFB24" s="15"/>
      <c r="IFC24" s="15"/>
      <c r="IFD24" s="15"/>
      <c r="IFE24" s="15"/>
      <c r="IFF24" s="15"/>
      <c r="IFG24" s="15"/>
      <c r="IFH24" s="15"/>
      <c r="IFI24" s="15"/>
      <c r="IFJ24" s="15"/>
      <c r="IFK24" s="15"/>
      <c r="IFL24" s="15"/>
      <c r="IFM24" s="15"/>
      <c r="IFN24" s="15"/>
      <c r="IFO24" s="15"/>
      <c r="IFP24" s="15"/>
      <c r="IFQ24" s="15"/>
      <c r="IFR24" s="15"/>
      <c r="IFS24" s="15"/>
      <c r="IFT24" s="15"/>
      <c r="IFU24" s="15"/>
      <c r="IFV24" s="15"/>
      <c r="IFW24" s="15"/>
      <c r="IFX24" s="15"/>
      <c r="IFY24" s="15"/>
      <c r="IFZ24" s="15"/>
      <c r="IGA24" s="15"/>
      <c r="IGB24" s="15"/>
      <c r="IGC24" s="15"/>
      <c r="IGD24" s="15"/>
      <c r="IGE24" s="15"/>
      <c r="IGF24" s="15"/>
      <c r="IGG24" s="15"/>
      <c r="IGH24" s="15"/>
      <c r="IGI24" s="15"/>
      <c r="IGJ24" s="15"/>
      <c r="IGK24" s="15"/>
      <c r="IGL24" s="15"/>
      <c r="IGM24" s="15"/>
      <c r="IGN24" s="15"/>
      <c r="IGO24" s="15"/>
      <c r="IGP24" s="15"/>
      <c r="IGQ24" s="15"/>
      <c r="IGR24" s="15"/>
      <c r="IGS24" s="15"/>
      <c r="IGT24" s="15"/>
      <c r="IGU24" s="15"/>
      <c r="IGV24" s="15"/>
      <c r="IGW24" s="15"/>
      <c r="IGX24" s="15"/>
      <c r="IGY24" s="15"/>
      <c r="IGZ24" s="15"/>
      <c r="IHA24" s="15"/>
      <c r="IHB24" s="15"/>
      <c r="IHC24" s="15"/>
      <c r="IHD24" s="15"/>
      <c r="IHE24" s="15"/>
      <c r="IHF24" s="15"/>
      <c r="IHG24" s="15"/>
      <c r="IHH24" s="15"/>
      <c r="IHI24" s="15"/>
      <c r="IHJ24" s="15"/>
      <c r="IHK24" s="15"/>
      <c r="IHL24" s="15"/>
      <c r="IHM24" s="15"/>
      <c r="IHN24" s="15"/>
      <c r="IHO24" s="15"/>
      <c r="IHP24" s="15"/>
      <c r="IHQ24" s="15"/>
      <c r="IHR24" s="15"/>
      <c r="IHS24" s="15"/>
      <c r="IHT24" s="15"/>
      <c r="IHU24" s="15"/>
      <c r="IHV24" s="15"/>
      <c r="IHW24" s="15"/>
      <c r="IHX24" s="15"/>
      <c r="IHY24" s="15"/>
      <c r="IHZ24" s="15"/>
      <c r="IIA24" s="15"/>
      <c r="IIB24" s="15"/>
      <c r="IIC24" s="15"/>
      <c r="IID24" s="15"/>
      <c r="IIE24" s="15"/>
      <c r="IIF24" s="15"/>
      <c r="IIG24" s="15"/>
      <c r="IIH24" s="15"/>
      <c r="III24" s="15"/>
      <c r="IIJ24" s="15"/>
      <c r="IIK24" s="15"/>
      <c r="IIL24" s="15"/>
      <c r="IIM24" s="15"/>
      <c r="IIN24" s="15"/>
      <c r="IIO24" s="15"/>
      <c r="IIP24" s="15"/>
      <c r="IIQ24" s="15"/>
      <c r="IIR24" s="15"/>
      <c r="IIS24" s="15"/>
      <c r="IIT24" s="15"/>
      <c r="IIU24" s="15"/>
      <c r="IIV24" s="15"/>
      <c r="IIW24" s="15"/>
      <c r="IIX24" s="15"/>
      <c r="IIY24" s="15"/>
      <c r="IIZ24" s="15"/>
      <c r="IJA24" s="15"/>
      <c r="IJB24" s="15"/>
      <c r="IJC24" s="15"/>
      <c r="IJD24" s="15"/>
      <c r="IJE24" s="15"/>
      <c r="IJF24" s="15"/>
      <c r="IJG24" s="15"/>
      <c r="IJH24" s="15"/>
      <c r="IJI24" s="15"/>
      <c r="IJJ24" s="15"/>
      <c r="IJK24" s="15"/>
      <c r="IJL24" s="15"/>
      <c r="IJM24" s="15"/>
      <c r="IJN24" s="15"/>
      <c r="IJO24" s="15"/>
      <c r="IJP24" s="15"/>
      <c r="IJQ24" s="15"/>
      <c r="IJR24" s="15"/>
      <c r="IJS24" s="15"/>
      <c r="IJT24" s="15"/>
      <c r="IJU24" s="15"/>
      <c r="IJV24" s="15"/>
      <c r="IJW24" s="15"/>
      <c r="IJX24" s="15"/>
      <c r="IJY24" s="15"/>
      <c r="IJZ24" s="15"/>
      <c r="IKA24" s="15"/>
      <c r="IKB24" s="15"/>
      <c r="IKC24" s="15"/>
      <c r="IKD24" s="15"/>
      <c r="IKE24" s="15"/>
      <c r="IKF24" s="15"/>
      <c r="IKG24" s="15"/>
      <c r="IKH24" s="15"/>
      <c r="IKI24" s="15"/>
      <c r="IKJ24" s="15"/>
      <c r="IKK24" s="15"/>
      <c r="IKL24" s="15"/>
      <c r="IKM24" s="15"/>
      <c r="IKN24" s="15"/>
      <c r="IKO24" s="15"/>
      <c r="IKP24" s="15"/>
      <c r="IKQ24" s="15"/>
      <c r="IKR24" s="15"/>
      <c r="IKS24" s="15"/>
      <c r="IKT24" s="15"/>
      <c r="IKU24" s="15"/>
      <c r="IKV24" s="15"/>
      <c r="IKW24" s="15"/>
      <c r="IKX24" s="15"/>
      <c r="IKY24" s="15"/>
      <c r="IKZ24" s="15"/>
      <c r="ILA24" s="15"/>
      <c r="ILB24" s="15"/>
      <c r="ILC24" s="15"/>
      <c r="ILD24" s="15"/>
      <c r="ILE24" s="15"/>
      <c r="ILF24" s="15"/>
      <c r="ILG24" s="15"/>
      <c r="ILH24" s="15"/>
      <c r="ILI24" s="15"/>
      <c r="ILJ24" s="15"/>
      <c r="ILK24" s="15"/>
      <c r="ILL24" s="15"/>
      <c r="ILM24" s="15"/>
      <c r="ILN24" s="15"/>
      <c r="ILO24" s="15"/>
      <c r="ILP24" s="15"/>
      <c r="ILQ24" s="15"/>
      <c r="ILR24" s="15"/>
      <c r="ILS24" s="15"/>
      <c r="ILT24" s="15"/>
      <c r="ILU24" s="15"/>
      <c r="ILV24" s="15"/>
      <c r="ILW24" s="15"/>
      <c r="ILX24" s="15"/>
      <c r="ILY24" s="15"/>
      <c r="ILZ24" s="15"/>
      <c r="IMA24" s="15"/>
      <c r="IMB24" s="15"/>
      <c r="IMC24" s="15"/>
      <c r="IMD24" s="15"/>
      <c r="IME24" s="15"/>
      <c r="IMF24" s="15"/>
      <c r="IMG24" s="15"/>
      <c r="IMH24" s="15"/>
      <c r="IMI24" s="15"/>
      <c r="IMJ24" s="15"/>
      <c r="IMK24" s="15"/>
      <c r="IML24" s="15"/>
      <c r="IMM24" s="15"/>
      <c r="IMN24" s="15"/>
      <c r="IMO24" s="15"/>
      <c r="IMP24" s="15"/>
      <c r="IMQ24" s="15"/>
      <c r="IMR24" s="15"/>
      <c r="IMS24" s="15"/>
      <c r="IMT24" s="15"/>
      <c r="IMU24" s="15"/>
      <c r="IMV24" s="15"/>
      <c r="IMW24" s="15"/>
      <c r="IMX24" s="15"/>
      <c r="IMY24" s="15"/>
      <c r="IMZ24" s="15"/>
      <c r="INA24" s="15"/>
      <c r="INB24" s="15"/>
      <c r="INC24" s="15"/>
      <c r="IND24" s="15"/>
      <c r="INE24" s="15"/>
      <c r="INF24" s="15"/>
      <c r="ING24" s="15"/>
      <c r="INH24" s="15"/>
      <c r="INI24" s="15"/>
      <c r="INJ24" s="15"/>
      <c r="INK24" s="15"/>
      <c r="INL24" s="15"/>
      <c r="INM24" s="15"/>
      <c r="INN24" s="15"/>
      <c r="INO24" s="15"/>
      <c r="INP24" s="15"/>
      <c r="INQ24" s="15"/>
      <c r="INR24" s="15"/>
      <c r="INS24" s="15"/>
      <c r="INT24" s="15"/>
      <c r="INU24" s="15"/>
      <c r="INV24" s="15"/>
      <c r="INW24" s="15"/>
      <c r="INX24" s="15"/>
      <c r="INY24" s="15"/>
      <c r="INZ24" s="15"/>
      <c r="IOA24" s="15"/>
      <c r="IOB24" s="15"/>
      <c r="IOC24" s="15"/>
      <c r="IOD24" s="15"/>
      <c r="IOE24" s="15"/>
      <c r="IOF24" s="15"/>
      <c r="IOG24" s="15"/>
      <c r="IOH24" s="15"/>
      <c r="IOI24" s="15"/>
      <c r="IOJ24" s="15"/>
      <c r="IOK24" s="15"/>
      <c r="IOL24" s="15"/>
      <c r="IOM24" s="15"/>
      <c r="ION24" s="15"/>
      <c r="IOO24" s="15"/>
      <c r="IOP24" s="15"/>
      <c r="IOQ24" s="15"/>
      <c r="IOR24" s="15"/>
      <c r="IOS24" s="15"/>
      <c r="IOT24" s="15"/>
      <c r="IOU24" s="15"/>
      <c r="IOV24" s="15"/>
      <c r="IOW24" s="15"/>
      <c r="IOX24" s="15"/>
      <c r="IOY24" s="15"/>
      <c r="IOZ24" s="15"/>
      <c r="IPA24" s="15"/>
      <c r="IPB24" s="15"/>
      <c r="IPC24" s="15"/>
      <c r="IPD24" s="15"/>
      <c r="IPE24" s="15"/>
      <c r="IPF24" s="15"/>
      <c r="IPG24" s="15"/>
      <c r="IPH24" s="15"/>
      <c r="IPI24" s="15"/>
      <c r="IPJ24" s="15"/>
      <c r="IPK24" s="15"/>
      <c r="IPL24" s="15"/>
      <c r="IPM24" s="15"/>
      <c r="IPN24" s="15"/>
      <c r="IPO24" s="15"/>
      <c r="IPP24" s="15"/>
      <c r="IPQ24" s="15"/>
      <c r="IPR24" s="15"/>
      <c r="IPS24" s="15"/>
      <c r="IPT24" s="15"/>
      <c r="IPU24" s="15"/>
      <c r="IPV24" s="15"/>
      <c r="IPW24" s="15"/>
      <c r="IPX24" s="15"/>
      <c r="IPY24" s="15"/>
      <c r="IPZ24" s="15"/>
      <c r="IQA24" s="15"/>
      <c r="IQB24" s="15"/>
      <c r="IQC24" s="15"/>
      <c r="IQD24" s="15"/>
      <c r="IQE24" s="15"/>
      <c r="IQF24" s="15"/>
      <c r="IQG24" s="15"/>
      <c r="IQH24" s="15"/>
      <c r="IQI24" s="15"/>
      <c r="IQJ24" s="15"/>
      <c r="IQK24" s="15"/>
      <c r="IQL24" s="15"/>
      <c r="IQM24" s="15"/>
      <c r="IQN24" s="15"/>
      <c r="IQO24" s="15"/>
      <c r="IQP24" s="15"/>
      <c r="IQQ24" s="15"/>
      <c r="IQR24" s="15"/>
      <c r="IQS24" s="15"/>
      <c r="IQT24" s="15"/>
      <c r="IQU24" s="15"/>
      <c r="IQV24" s="15"/>
      <c r="IQW24" s="15"/>
      <c r="IQX24" s="15"/>
      <c r="IQY24" s="15"/>
      <c r="IQZ24" s="15"/>
      <c r="IRA24" s="15"/>
      <c r="IRB24" s="15"/>
      <c r="IRC24" s="15"/>
      <c r="IRD24" s="15"/>
      <c r="IRE24" s="15"/>
      <c r="IRF24" s="15"/>
      <c r="IRG24" s="15"/>
      <c r="IRH24" s="15"/>
      <c r="IRI24" s="15"/>
      <c r="IRJ24" s="15"/>
      <c r="IRK24" s="15"/>
      <c r="IRL24" s="15"/>
      <c r="IRM24" s="15"/>
      <c r="IRN24" s="15"/>
      <c r="IRO24" s="15"/>
      <c r="IRP24" s="15"/>
      <c r="IRQ24" s="15"/>
      <c r="IRR24" s="15"/>
      <c r="IRS24" s="15"/>
      <c r="IRT24" s="15"/>
      <c r="IRU24" s="15"/>
      <c r="IRV24" s="15"/>
      <c r="IRW24" s="15"/>
      <c r="IRX24" s="15"/>
      <c r="IRY24" s="15"/>
      <c r="IRZ24" s="15"/>
      <c r="ISA24" s="15"/>
      <c r="ISB24" s="15"/>
      <c r="ISC24" s="15"/>
      <c r="ISD24" s="15"/>
      <c r="ISE24" s="15"/>
      <c r="ISF24" s="15"/>
      <c r="ISG24" s="15"/>
      <c r="ISH24" s="15"/>
      <c r="ISI24" s="15"/>
      <c r="ISJ24" s="15"/>
      <c r="ISK24" s="15"/>
      <c r="ISL24" s="15"/>
      <c r="ISM24" s="15"/>
      <c r="ISN24" s="15"/>
      <c r="ISO24" s="15"/>
      <c r="ISP24" s="15"/>
      <c r="ISQ24" s="15"/>
      <c r="ISR24" s="15"/>
      <c r="ISS24" s="15"/>
      <c r="IST24" s="15"/>
      <c r="ISU24" s="15"/>
      <c r="ISV24" s="15"/>
      <c r="ISW24" s="15"/>
      <c r="ISX24" s="15"/>
      <c r="ISY24" s="15"/>
      <c r="ISZ24" s="15"/>
      <c r="ITA24" s="15"/>
      <c r="ITB24" s="15"/>
      <c r="ITC24" s="15"/>
      <c r="ITD24" s="15"/>
      <c r="ITE24" s="15"/>
      <c r="ITF24" s="15"/>
      <c r="ITG24" s="15"/>
      <c r="ITH24" s="15"/>
      <c r="ITI24" s="15"/>
      <c r="ITJ24" s="15"/>
      <c r="ITK24" s="15"/>
      <c r="ITL24" s="15"/>
      <c r="ITM24" s="15"/>
      <c r="ITN24" s="15"/>
      <c r="ITO24" s="15"/>
      <c r="ITP24" s="15"/>
      <c r="ITQ24" s="15"/>
      <c r="ITR24" s="15"/>
      <c r="ITS24" s="15"/>
      <c r="ITT24" s="15"/>
      <c r="ITU24" s="15"/>
      <c r="ITV24" s="15"/>
      <c r="ITW24" s="15"/>
      <c r="ITX24" s="15"/>
      <c r="ITY24" s="15"/>
      <c r="ITZ24" s="15"/>
      <c r="IUA24" s="15"/>
      <c r="IUB24" s="15"/>
      <c r="IUC24" s="15"/>
      <c r="IUD24" s="15"/>
      <c r="IUE24" s="15"/>
      <c r="IUF24" s="15"/>
      <c r="IUG24" s="15"/>
      <c r="IUH24" s="15"/>
      <c r="IUI24" s="15"/>
      <c r="IUJ24" s="15"/>
      <c r="IUK24" s="15"/>
      <c r="IUL24" s="15"/>
      <c r="IUM24" s="15"/>
      <c r="IUN24" s="15"/>
      <c r="IUO24" s="15"/>
      <c r="IUP24" s="15"/>
      <c r="IUQ24" s="15"/>
      <c r="IUR24" s="15"/>
      <c r="IUS24" s="15"/>
      <c r="IUT24" s="15"/>
      <c r="IUU24" s="15"/>
      <c r="IUV24" s="15"/>
      <c r="IUW24" s="15"/>
      <c r="IUX24" s="15"/>
      <c r="IUY24" s="15"/>
      <c r="IUZ24" s="15"/>
      <c r="IVA24" s="15"/>
      <c r="IVB24" s="15"/>
      <c r="IVC24" s="15"/>
      <c r="IVD24" s="15"/>
      <c r="IVE24" s="15"/>
      <c r="IVF24" s="15"/>
      <c r="IVG24" s="15"/>
      <c r="IVH24" s="15"/>
      <c r="IVI24" s="15"/>
      <c r="IVJ24" s="15"/>
      <c r="IVK24" s="15"/>
      <c r="IVL24" s="15"/>
      <c r="IVM24" s="15"/>
      <c r="IVN24" s="15"/>
      <c r="IVO24" s="15"/>
      <c r="IVP24" s="15"/>
      <c r="IVQ24" s="15"/>
      <c r="IVR24" s="15"/>
      <c r="IVS24" s="15"/>
      <c r="IVT24" s="15"/>
      <c r="IVU24" s="15"/>
      <c r="IVV24" s="15"/>
      <c r="IVW24" s="15"/>
      <c r="IVX24" s="15"/>
      <c r="IVY24" s="15"/>
      <c r="IVZ24" s="15"/>
      <c r="IWA24" s="15"/>
      <c r="IWB24" s="15"/>
      <c r="IWC24" s="15"/>
      <c r="IWD24" s="15"/>
      <c r="IWE24" s="15"/>
      <c r="IWF24" s="15"/>
      <c r="IWG24" s="15"/>
      <c r="IWH24" s="15"/>
      <c r="IWI24" s="15"/>
      <c r="IWJ24" s="15"/>
      <c r="IWK24" s="15"/>
      <c r="IWL24" s="15"/>
      <c r="IWM24" s="15"/>
      <c r="IWN24" s="15"/>
      <c r="IWO24" s="15"/>
      <c r="IWP24" s="15"/>
      <c r="IWQ24" s="15"/>
      <c r="IWR24" s="15"/>
      <c r="IWS24" s="15"/>
      <c r="IWT24" s="15"/>
      <c r="IWU24" s="15"/>
      <c r="IWV24" s="15"/>
      <c r="IWW24" s="15"/>
      <c r="IWX24" s="15"/>
      <c r="IWY24" s="15"/>
      <c r="IWZ24" s="15"/>
      <c r="IXA24" s="15"/>
      <c r="IXB24" s="15"/>
      <c r="IXC24" s="15"/>
      <c r="IXD24" s="15"/>
      <c r="IXE24" s="15"/>
      <c r="IXF24" s="15"/>
      <c r="IXG24" s="15"/>
      <c r="IXH24" s="15"/>
      <c r="IXI24" s="15"/>
      <c r="IXJ24" s="15"/>
      <c r="IXK24" s="15"/>
      <c r="IXL24" s="15"/>
      <c r="IXM24" s="15"/>
      <c r="IXN24" s="15"/>
      <c r="IXO24" s="15"/>
      <c r="IXP24" s="15"/>
      <c r="IXQ24" s="15"/>
      <c r="IXR24" s="15"/>
      <c r="IXS24" s="15"/>
      <c r="IXT24" s="15"/>
      <c r="IXU24" s="15"/>
      <c r="IXV24" s="15"/>
      <c r="IXW24" s="15"/>
      <c r="IXX24" s="15"/>
      <c r="IXY24" s="15"/>
      <c r="IXZ24" s="15"/>
      <c r="IYA24" s="15"/>
      <c r="IYB24" s="15"/>
      <c r="IYC24" s="15"/>
      <c r="IYD24" s="15"/>
      <c r="IYE24" s="15"/>
      <c r="IYF24" s="15"/>
      <c r="IYG24" s="15"/>
      <c r="IYH24" s="15"/>
      <c r="IYI24" s="15"/>
      <c r="IYJ24" s="15"/>
      <c r="IYK24" s="15"/>
      <c r="IYL24" s="15"/>
      <c r="IYM24" s="15"/>
      <c r="IYN24" s="15"/>
      <c r="IYO24" s="15"/>
      <c r="IYP24" s="15"/>
      <c r="IYQ24" s="15"/>
      <c r="IYR24" s="15"/>
      <c r="IYS24" s="15"/>
      <c r="IYT24" s="15"/>
      <c r="IYU24" s="15"/>
      <c r="IYV24" s="15"/>
      <c r="IYW24" s="15"/>
      <c r="IYX24" s="15"/>
      <c r="IYY24" s="15"/>
      <c r="IYZ24" s="15"/>
      <c r="IZA24" s="15"/>
      <c r="IZB24" s="15"/>
      <c r="IZC24" s="15"/>
      <c r="IZD24" s="15"/>
      <c r="IZE24" s="15"/>
      <c r="IZF24" s="15"/>
      <c r="IZG24" s="15"/>
      <c r="IZH24" s="15"/>
      <c r="IZI24" s="15"/>
      <c r="IZJ24" s="15"/>
      <c r="IZK24" s="15"/>
      <c r="IZL24" s="15"/>
      <c r="IZM24" s="15"/>
      <c r="IZN24" s="15"/>
      <c r="IZO24" s="15"/>
      <c r="IZP24" s="15"/>
      <c r="IZQ24" s="15"/>
      <c r="IZR24" s="15"/>
      <c r="IZS24" s="15"/>
      <c r="IZT24" s="15"/>
      <c r="IZU24" s="15"/>
      <c r="IZV24" s="15"/>
      <c r="IZW24" s="15"/>
      <c r="IZX24" s="15"/>
      <c r="IZY24" s="15"/>
      <c r="IZZ24" s="15"/>
      <c r="JAA24" s="15"/>
      <c r="JAB24" s="15"/>
      <c r="JAC24" s="15"/>
      <c r="JAD24" s="15"/>
      <c r="JAE24" s="15"/>
      <c r="JAF24" s="15"/>
      <c r="JAG24" s="15"/>
      <c r="JAH24" s="15"/>
      <c r="JAI24" s="15"/>
      <c r="JAJ24" s="15"/>
      <c r="JAK24" s="15"/>
      <c r="JAL24" s="15"/>
      <c r="JAM24" s="15"/>
      <c r="JAN24" s="15"/>
      <c r="JAO24" s="15"/>
      <c r="JAP24" s="15"/>
      <c r="JAQ24" s="15"/>
      <c r="JAR24" s="15"/>
      <c r="JAS24" s="15"/>
      <c r="JAT24" s="15"/>
      <c r="JAU24" s="15"/>
      <c r="JAV24" s="15"/>
      <c r="JAW24" s="15"/>
      <c r="JAX24" s="15"/>
      <c r="JAY24" s="15"/>
      <c r="JAZ24" s="15"/>
      <c r="JBA24" s="15"/>
      <c r="JBB24" s="15"/>
      <c r="JBC24" s="15"/>
      <c r="JBD24" s="15"/>
      <c r="JBE24" s="15"/>
      <c r="JBF24" s="15"/>
      <c r="JBG24" s="15"/>
      <c r="JBH24" s="15"/>
      <c r="JBI24" s="15"/>
      <c r="JBJ24" s="15"/>
      <c r="JBK24" s="15"/>
      <c r="JBL24" s="15"/>
      <c r="JBM24" s="15"/>
      <c r="JBN24" s="15"/>
      <c r="JBO24" s="15"/>
      <c r="JBP24" s="15"/>
      <c r="JBQ24" s="15"/>
      <c r="JBR24" s="15"/>
      <c r="JBS24" s="15"/>
      <c r="JBT24" s="15"/>
      <c r="JBU24" s="15"/>
      <c r="JBV24" s="15"/>
      <c r="JBW24" s="15"/>
      <c r="JBX24" s="15"/>
      <c r="JBY24" s="15"/>
      <c r="JBZ24" s="15"/>
      <c r="JCA24" s="15"/>
      <c r="JCB24" s="15"/>
      <c r="JCC24" s="15"/>
      <c r="JCD24" s="15"/>
      <c r="JCE24" s="15"/>
      <c r="JCF24" s="15"/>
      <c r="JCG24" s="15"/>
      <c r="JCH24" s="15"/>
      <c r="JCI24" s="15"/>
      <c r="JCJ24" s="15"/>
      <c r="JCK24" s="15"/>
      <c r="JCL24" s="15"/>
      <c r="JCM24" s="15"/>
      <c r="JCN24" s="15"/>
      <c r="JCO24" s="15"/>
      <c r="JCP24" s="15"/>
      <c r="JCQ24" s="15"/>
      <c r="JCR24" s="15"/>
      <c r="JCS24" s="15"/>
      <c r="JCT24" s="15"/>
      <c r="JCU24" s="15"/>
      <c r="JCV24" s="15"/>
      <c r="JCW24" s="15"/>
      <c r="JCX24" s="15"/>
      <c r="JCY24" s="15"/>
      <c r="JCZ24" s="15"/>
      <c r="JDA24" s="15"/>
      <c r="JDB24" s="15"/>
      <c r="JDC24" s="15"/>
      <c r="JDD24" s="15"/>
      <c r="JDE24" s="15"/>
      <c r="JDF24" s="15"/>
      <c r="JDG24" s="15"/>
      <c r="JDH24" s="15"/>
      <c r="JDI24" s="15"/>
      <c r="JDJ24" s="15"/>
      <c r="JDK24" s="15"/>
      <c r="JDL24" s="15"/>
      <c r="JDM24" s="15"/>
      <c r="JDN24" s="15"/>
      <c r="JDO24" s="15"/>
      <c r="JDP24" s="15"/>
      <c r="JDQ24" s="15"/>
      <c r="JDR24" s="15"/>
      <c r="JDS24" s="15"/>
      <c r="JDT24" s="15"/>
      <c r="JDU24" s="15"/>
      <c r="JDV24" s="15"/>
      <c r="JDW24" s="15"/>
      <c r="JDX24" s="15"/>
      <c r="JDY24" s="15"/>
      <c r="JDZ24" s="15"/>
      <c r="JEA24" s="15"/>
      <c r="JEB24" s="15"/>
      <c r="JEC24" s="15"/>
      <c r="JED24" s="15"/>
      <c r="JEE24" s="15"/>
      <c r="JEF24" s="15"/>
      <c r="JEG24" s="15"/>
      <c r="JEH24" s="15"/>
      <c r="JEI24" s="15"/>
      <c r="JEJ24" s="15"/>
      <c r="JEK24" s="15"/>
      <c r="JEL24" s="15"/>
      <c r="JEM24" s="15"/>
      <c r="JEN24" s="15"/>
      <c r="JEO24" s="15"/>
      <c r="JEP24" s="15"/>
      <c r="JEQ24" s="15"/>
      <c r="JER24" s="15"/>
      <c r="JES24" s="15"/>
      <c r="JET24" s="15"/>
      <c r="JEU24" s="15"/>
      <c r="JEV24" s="15"/>
      <c r="JEW24" s="15"/>
      <c r="JEX24" s="15"/>
      <c r="JEY24" s="15"/>
      <c r="JEZ24" s="15"/>
      <c r="JFA24" s="15"/>
      <c r="JFB24" s="15"/>
      <c r="JFC24" s="15"/>
      <c r="JFD24" s="15"/>
      <c r="JFE24" s="15"/>
      <c r="JFF24" s="15"/>
      <c r="JFG24" s="15"/>
      <c r="JFH24" s="15"/>
      <c r="JFI24" s="15"/>
      <c r="JFJ24" s="15"/>
      <c r="JFK24" s="15"/>
      <c r="JFL24" s="15"/>
      <c r="JFM24" s="15"/>
      <c r="JFN24" s="15"/>
      <c r="JFO24" s="15"/>
      <c r="JFP24" s="15"/>
      <c r="JFQ24" s="15"/>
      <c r="JFR24" s="15"/>
      <c r="JFS24" s="15"/>
      <c r="JFT24" s="15"/>
      <c r="JFU24" s="15"/>
      <c r="JFV24" s="15"/>
      <c r="JFW24" s="15"/>
      <c r="JFX24" s="15"/>
      <c r="JFY24" s="15"/>
      <c r="JFZ24" s="15"/>
      <c r="JGA24" s="15"/>
      <c r="JGB24" s="15"/>
      <c r="JGC24" s="15"/>
      <c r="JGD24" s="15"/>
      <c r="JGE24" s="15"/>
      <c r="JGF24" s="15"/>
      <c r="JGG24" s="15"/>
      <c r="JGH24" s="15"/>
      <c r="JGI24" s="15"/>
      <c r="JGJ24" s="15"/>
      <c r="JGK24" s="15"/>
      <c r="JGL24" s="15"/>
      <c r="JGM24" s="15"/>
      <c r="JGN24" s="15"/>
      <c r="JGO24" s="15"/>
      <c r="JGP24" s="15"/>
      <c r="JGQ24" s="15"/>
      <c r="JGR24" s="15"/>
      <c r="JGS24" s="15"/>
      <c r="JGT24" s="15"/>
      <c r="JGU24" s="15"/>
      <c r="JGV24" s="15"/>
      <c r="JGW24" s="15"/>
      <c r="JGX24" s="15"/>
      <c r="JGY24" s="15"/>
      <c r="JGZ24" s="15"/>
      <c r="JHA24" s="15"/>
      <c r="JHB24" s="15"/>
      <c r="JHC24" s="15"/>
      <c r="JHD24" s="15"/>
      <c r="JHE24" s="15"/>
      <c r="JHF24" s="15"/>
      <c r="JHG24" s="15"/>
      <c r="JHH24" s="15"/>
      <c r="JHI24" s="15"/>
      <c r="JHJ24" s="15"/>
      <c r="JHK24" s="15"/>
      <c r="JHL24" s="15"/>
      <c r="JHM24" s="15"/>
      <c r="JHN24" s="15"/>
      <c r="JHO24" s="15"/>
      <c r="JHP24" s="15"/>
      <c r="JHQ24" s="15"/>
      <c r="JHR24" s="15"/>
      <c r="JHS24" s="15"/>
      <c r="JHT24" s="15"/>
      <c r="JHU24" s="15"/>
      <c r="JHV24" s="15"/>
      <c r="JHW24" s="15"/>
      <c r="JHX24" s="15"/>
      <c r="JHY24" s="15"/>
      <c r="JHZ24" s="15"/>
      <c r="JIA24" s="15"/>
      <c r="JIB24" s="15"/>
      <c r="JIC24" s="15"/>
      <c r="JID24" s="15"/>
      <c r="JIE24" s="15"/>
      <c r="JIF24" s="15"/>
      <c r="JIG24" s="15"/>
      <c r="JIH24" s="15"/>
      <c r="JII24" s="15"/>
      <c r="JIJ24" s="15"/>
      <c r="JIK24" s="15"/>
      <c r="JIL24" s="15"/>
      <c r="JIM24" s="15"/>
      <c r="JIN24" s="15"/>
      <c r="JIO24" s="15"/>
      <c r="JIP24" s="15"/>
      <c r="JIQ24" s="15"/>
      <c r="JIR24" s="15"/>
      <c r="JIS24" s="15"/>
      <c r="JIT24" s="15"/>
      <c r="JIU24" s="15"/>
      <c r="JIV24" s="15"/>
      <c r="JIW24" s="15"/>
      <c r="JIX24" s="15"/>
      <c r="JIY24" s="15"/>
      <c r="JIZ24" s="15"/>
      <c r="JJA24" s="15"/>
      <c r="JJB24" s="15"/>
      <c r="JJC24" s="15"/>
      <c r="JJD24" s="15"/>
      <c r="JJE24" s="15"/>
      <c r="JJF24" s="15"/>
      <c r="JJG24" s="15"/>
      <c r="JJH24" s="15"/>
      <c r="JJI24" s="15"/>
      <c r="JJJ24" s="15"/>
      <c r="JJK24" s="15"/>
      <c r="JJL24" s="15"/>
      <c r="JJM24" s="15"/>
      <c r="JJN24" s="15"/>
      <c r="JJO24" s="15"/>
      <c r="JJP24" s="15"/>
      <c r="JJQ24" s="15"/>
      <c r="JJR24" s="15"/>
      <c r="JJS24" s="15"/>
      <c r="JJT24" s="15"/>
      <c r="JJU24" s="15"/>
      <c r="JJV24" s="15"/>
      <c r="JJW24" s="15"/>
      <c r="JJX24" s="15"/>
      <c r="JJY24" s="15"/>
      <c r="JJZ24" s="15"/>
      <c r="JKA24" s="15"/>
      <c r="JKB24" s="15"/>
      <c r="JKC24" s="15"/>
      <c r="JKD24" s="15"/>
      <c r="JKE24" s="15"/>
      <c r="JKF24" s="15"/>
      <c r="JKG24" s="15"/>
      <c r="JKH24" s="15"/>
      <c r="JKI24" s="15"/>
      <c r="JKJ24" s="15"/>
      <c r="JKK24" s="15"/>
      <c r="JKL24" s="15"/>
      <c r="JKM24" s="15"/>
      <c r="JKN24" s="15"/>
      <c r="JKO24" s="15"/>
      <c r="JKP24" s="15"/>
      <c r="JKQ24" s="15"/>
      <c r="JKR24" s="15"/>
      <c r="JKS24" s="15"/>
      <c r="JKT24" s="15"/>
      <c r="JKU24" s="15"/>
      <c r="JKV24" s="15"/>
      <c r="JKW24" s="15"/>
      <c r="JKX24" s="15"/>
      <c r="JKY24" s="15"/>
      <c r="JKZ24" s="15"/>
      <c r="JLA24" s="15"/>
      <c r="JLB24" s="15"/>
      <c r="JLC24" s="15"/>
      <c r="JLD24" s="15"/>
      <c r="JLE24" s="15"/>
      <c r="JLF24" s="15"/>
      <c r="JLG24" s="15"/>
      <c r="JLH24" s="15"/>
      <c r="JLI24" s="15"/>
      <c r="JLJ24" s="15"/>
      <c r="JLK24" s="15"/>
      <c r="JLL24" s="15"/>
      <c r="JLM24" s="15"/>
      <c r="JLN24" s="15"/>
      <c r="JLO24" s="15"/>
      <c r="JLP24" s="15"/>
      <c r="JLQ24" s="15"/>
      <c r="JLR24" s="15"/>
      <c r="JLS24" s="15"/>
      <c r="JLT24" s="15"/>
      <c r="JLU24" s="15"/>
      <c r="JLV24" s="15"/>
      <c r="JLW24" s="15"/>
      <c r="JLX24" s="15"/>
      <c r="JLY24" s="15"/>
      <c r="JLZ24" s="15"/>
      <c r="JMA24" s="15"/>
      <c r="JMB24" s="15"/>
      <c r="JMC24" s="15"/>
      <c r="JMD24" s="15"/>
      <c r="JME24" s="15"/>
      <c r="JMF24" s="15"/>
      <c r="JMG24" s="15"/>
      <c r="JMH24" s="15"/>
      <c r="JMI24" s="15"/>
      <c r="JMJ24" s="15"/>
      <c r="JMK24" s="15"/>
      <c r="JML24" s="15"/>
      <c r="JMM24" s="15"/>
      <c r="JMN24" s="15"/>
      <c r="JMO24" s="15"/>
      <c r="JMP24" s="15"/>
      <c r="JMQ24" s="15"/>
      <c r="JMR24" s="15"/>
      <c r="JMS24" s="15"/>
      <c r="JMT24" s="15"/>
      <c r="JMU24" s="15"/>
      <c r="JMV24" s="15"/>
      <c r="JMW24" s="15"/>
      <c r="JMX24" s="15"/>
      <c r="JMY24" s="15"/>
      <c r="JMZ24" s="15"/>
      <c r="JNA24" s="15"/>
      <c r="JNB24" s="15"/>
      <c r="JNC24" s="15"/>
      <c r="JND24" s="15"/>
      <c r="JNE24" s="15"/>
      <c r="JNF24" s="15"/>
      <c r="JNG24" s="15"/>
      <c r="JNH24" s="15"/>
      <c r="JNI24" s="15"/>
      <c r="JNJ24" s="15"/>
      <c r="JNK24" s="15"/>
      <c r="JNL24" s="15"/>
      <c r="JNM24" s="15"/>
      <c r="JNN24" s="15"/>
      <c r="JNO24" s="15"/>
      <c r="JNP24" s="15"/>
      <c r="JNQ24" s="15"/>
      <c r="JNR24" s="15"/>
      <c r="JNS24" s="15"/>
      <c r="JNT24" s="15"/>
      <c r="JNU24" s="15"/>
      <c r="JNV24" s="15"/>
      <c r="JNW24" s="15"/>
      <c r="JNX24" s="15"/>
      <c r="JNY24" s="15"/>
      <c r="JNZ24" s="15"/>
      <c r="JOA24" s="15"/>
      <c r="JOB24" s="15"/>
      <c r="JOC24" s="15"/>
      <c r="JOD24" s="15"/>
      <c r="JOE24" s="15"/>
      <c r="JOF24" s="15"/>
      <c r="JOG24" s="15"/>
      <c r="JOH24" s="15"/>
      <c r="JOI24" s="15"/>
      <c r="JOJ24" s="15"/>
      <c r="JOK24" s="15"/>
      <c r="JOL24" s="15"/>
      <c r="JOM24" s="15"/>
      <c r="JON24" s="15"/>
      <c r="JOO24" s="15"/>
      <c r="JOP24" s="15"/>
      <c r="JOQ24" s="15"/>
      <c r="JOR24" s="15"/>
      <c r="JOS24" s="15"/>
      <c r="JOT24" s="15"/>
      <c r="JOU24" s="15"/>
      <c r="JOV24" s="15"/>
      <c r="JOW24" s="15"/>
      <c r="JOX24" s="15"/>
      <c r="JOY24" s="15"/>
      <c r="JOZ24" s="15"/>
      <c r="JPA24" s="15"/>
      <c r="JPB24" s="15"/>
      <c r="JPC24" s="15"/>
      <c r="JPD24" s="15"/>
      <c r="JPE24" s="15"/>
      <c r="JPF24" s="15"/>
      <c r="JPG24" s="15"/>
      <c r="JPH24" s="15"/>
      <c r="JPI24" s="15"/>
      <c r="JPJ24" s="15"/>
      <c r="JPK24" s="15"/>
      <c r="JPL24" s="15"/>
      <c r="JPM24" s="15"/>
      <c r="JPN24" s="15"/>
      <c r="JPO24" s="15"/>
      <c r="JPP24" s="15"/>
      <c r="JPQ24" s="15"/>
      <c r="JPR24" s="15"/>
      <c r="JPS24" s="15"/>
      <c r="JPT24" s="15"/>
      <c r="JPU24" s="15"/>
      <c r="JPV24" s="15"/>
      <c r="JPW24" s="15"/>
      <c r="JPX24" s="15"/>
      <c r="JPY24" s="15"/>
      <c r="JPZ24" s="15"/>
      <c r="JQA24" s="15"/>
      <c r="JQB24" s="15"/>
      <c r="JQC24" s="15"/>
      <c r="JQD24" s="15"/>
      <c r="JQE24" s="15"/>
      <c r="JQF24" s="15"/>
      <c r="JQG24" s="15"/>
      <c r="JQH24" s="15"/>
      <c r="JQI24" s="15"/>
      <c r="JQJ24" s="15"/>
      <c r="JQK24" s="15"/>
      <c r="JQL24" s="15"/>
      <c r="JQM24" s="15"/>
      <c r="JQN24" s="15"/>
      <c r="JQO24" s="15"/>
      <c r="JQP24" s="15"/>
      <c r="JQQ24" s="15"/>
      <c r="JQR24" s="15"/>
      <c r="JQS24" s="15"/>
      <c r="JQT24" s="15"/>
      <c r="JQU24" s="15"/>
      <c r="JQV24" s="15"/>
      <c r="JQW24" s="15"/>
      <c r="JQX24" s="15"/>
      <c r="JQY24" s="15"/>
      <c r="JQZ24" s="15"/>
      <c r="JRA24" s="15"/>
      <c r="JRB24" s="15"/>
      <c r="JRC24" s="15"/>
      <c r="JRD24" s="15"/>
      <c r="JRE24" s="15"/>
      <c r="JRF24" s="15"/>
      <c r="JRG24" s="15"/>
      <c r="JRH24" s="15"/>
      <c r="JRI24" s="15"/>
      <c r="JRJ24" s="15"/>
      <c r="JRK24" s="15"/>
      <c r="JRL24" s="15"/>
      <c r="JRM24" s="15"/>
      <c r="JRN24" s="15"/>
      <c r="JRO24" s="15"/>
      <c r="JRP24" s="15"/>
      <c r="JRQ24" s="15"/>
      <c r="JRR24" s="15"/>
      <c r="JRS24" s="15"/>
      <c r="JRT24" s="15"/>
      <c r="JRU24" s="15"/>
      <c r="JRV24" s="15"/>
      <c r="JRW24" s="15"/>
      <c r="JRX24" s="15"/>
      <c r="JRY24" s="15"/>
      <c r="JRZ24" s="15"/>
      <c r="JSA24" s="15"/>
      <c r="JSB24" s="15"/>
      <c r="JSC24" s="15"/>
      <c r="JSD24" s="15"/>
      <c r="JSE24" s="15"/>
      <c r="JSF24" s="15"/>
      <c r="JSG24" s="15"/>
      <c r="JSH24" s="15"/>
      <c r="JSI24" s="15"/>
      <c r="JSJ24" s="15"/>
      <c r="JSK24" s="15"/>
      <c r="JSL24" s="15"/>
      <c r="JSM24" s="15"/>
      <c r="JSN24" s="15"/>
      <c r="JSO24" s="15"/>
      <c r="JSP24" s="15"/>
      <c r="JSQ24" s="15"/>
      <c r="JSR24" s="15"/>
      <c r="JSS24" s="15"/>
      <c r="JST24" s="15"/>
      <c r="JSU24" s="15"/>
      <c r="JSV24" s="15"/>
      <c r="JSW24" s="15"/>
      <c r="JSX24" s="15"/>
      <c r="JSY24" s="15"/>
      <c r="JSZ24" s="15"/>
      <c r="JTA24" s="15"/>
      <c r="JTB24" s="15"/>
      <c r="JTC24" s="15"/>
      <c r="JTD24" s="15"/>
      <c r="JTE24" s="15"/>
      <c r="JTF24" s="15"/>
      <c r="JTG24" s="15"/>
      <c r="JTH24" s="15"/>
      <c r="JTI24" s="15"/>
      <c r="JTJ24" s="15"/>
      <c r="JTK24" s="15"/>
      <c r="JTL24" s="15"/>
      <c r="JTM24" s="15"/>
      <c r="JTN24" s="15"/>
      <c r="JTO24" s="15"/>
      <c r="JTP24" s="15"/>
      <c r="JTQ24" s="15"/>
      <c r="JTR24" s="15"/>
      <c r="JTS24" s="15"/>
      <c r="JTT24" s="15"/>
      <c r="JTU24" s="15"/>
      <c r="JTV24" s="15"/>
      <c r="JTW24" s="15"/>
      <c r="JTX24" s="15"/>
      <c r="JTY24" s="15"/>
      <c r="JTZ24" s="15"/>
      <c r="JUA24" s="15"/>
      <c r="JUB24" s="15"/>
      <c r="JUC24" s="15"/>
      <c r="JUD24" s="15"/>
      <c r="JUE24" s="15"/>
      <c r="JUF24" s="15"/>
      <c r="JUG24" s="15"/>
      <c r="JUH24" s="15"/>
      <c r="JUI24" s="15"/>
      <c r="JUJ24" s="15"/>
      <c r="JUK24" s="15"/>
      <c r="JUL24" s="15"/>
      <c r="JUM24" s="15"/>
      <c r="JUN24" s="15"/>
      <c r="JUO24" s="15"/>
      <c r="JUP24" s="15"/>
      <c r="JUQ24" s="15"/>
      <c r="JUR24" s="15"/>
      <c r="JUS24" s="15"/>
      <c r="JUT24" s="15"/>
      <c r="JUU24" s="15"/>
      <c r="JUV24" s="15"/>
      <c r="JUW24" s="15"/>
      <c r="JUX24" s="15"/>
      <c r="JUY24" s="15"/>
      <c r="JUZ24" s="15"/>
      <c r="JVA24" s="15"/>
      <c r="JVB24" s="15"/>
      <c r="JVC24" s="15"/>
      <c r="JVD24" s="15"/>
      <c r="JVE24" s="15"/>
      <c r="JVF24" s="15"/>
      <c r="JVG24" s="15"/>
      <c r="JVH24" s="15"/>
      <c r="JVI24" s="15"/>
      <c r="JVJ24" s="15"/>
      <c r="JVK24" s="15"/>
      <c r="JVL24" s="15"/>
      <c r="JVM24" s="15"/>
      <c r="JVN24" s="15"/>
      <c r="JVO24" s="15"/>
      <c r="JVP24" s="15"/>
      <c r="JVQ24" s="15"/>
      <c r="JVR24" s="15"/>
      <c r="JVS24" s="15"/>
      <c r="JVT24" s="15"/>
      <c r="JVU24" s="15"/>
      <c r="JVV24" s="15"/>
      <c r="JVW24" s="15"/>
      <c r="JVX24" s="15"/>
      <c r="JVY24" s="15"/>
      <c r="JVZ24" s="15"/>
      <c r="JWA24" s="15"/>
      <c r="JWB24" s="15"/>
      <c r="JWC24" s="15"/>
      <c r="JWD24" s="15"/>
      <c r="JWE24" s="15"/>
      <c r="JWF24" s="15"/>
      <c r="JWG24" s="15"/>
      <c r="JWH24" s="15"/>
      <c r="JWI24" s="15"/>
      <c r="JWJ24" s="15"/>
      <c r="JWK24" s="15"/>
      <c r="JWL24" s="15"/>
      <c r="JWM24" s="15"/>
      <c r="JWN24" s="15"/>
      <c r="JWO24" s="15"/>
      <c r="JWP24" s="15"/>
      <c r="JWQ24" s="15"/>
      <c r="JWR24" s="15"/>
      <c r="JWS24" s="15"/>
      <c r="JWT24" s="15"/>
      <c r="JWU24" s="15"/>
      <c r="JWV24" s="15"/>
      <c r="JWW24" s="15"/>
      <c r="JWX24" s="15"/>
      <c r="JWY24" s="15"/>
      <c r="JWZ24" s="15"/>
      <c r="JXA24" s="15"/>
      <c r="JXB24" s="15"/>
      <c r="JXC24" s="15"/>
      <c r="JXD24" s="15"/>
      <c r="JXE24" s="15"/>
      <c r="JXF24" s="15"/>
      <c r="JXG24" s="15"/>
      <c r="JXH24" s="15"/>
      <c r="JXI24" s="15"/>
      <c r="JXJ24" s="15"/>
      <c r="JXK24" s="15"/>
      <c r="JXL24" s="15"/>
      <c r="JXM24" s="15"/>
      <c r="JXN24" s="15"/>
      <c r="JXO24" s="15"/>
      <c r="JXP24" s="15"/>
      <c r="JXQ24" s="15"/>
      <c r="JXR24" s="15"/>
      <c r="JXS24" s="15"/>
      <c r="JXT24" s="15"/>
      <c r="JXU24" s="15"/>
      <c r="JXV24" s="15"/>
      <c r="JXW24" s="15"/>
      <c r="JXX24" s="15"/>
      <c r="JXY24" s="15"/>
      <c r="JXZ24" s="15"/>
      <c r="JYA24" s="15"/>
      <c r="JYB24" s="15"/>
      <c r="JYC24" s="15"/>
      <c r="JYD24" s="15"/>
      <c r="JYE24" s="15"/>
      <c r="JYF24" s="15"/>
      <c r="JYG24" s="15"/>
      <c r="JYH24" s="15"/>
      <c r="JYI24" s="15"/>
      <c r="JYJ24" s="15"/>
      <c r="JYK24" s="15"/>
      <c r="JYL24" s="15"/>
      <c r="JYM24" s="15"/>
      <c r="JYN24" s="15"/>
      <c r="JYO24" s="15"/>
      <c r="JYP24" s="15"/>
      <c r="JYQ24" s="15"/>
      <c r="JYR24" s="15"/>
      <c r="JYS24" s="15"/>
      <c r="JYT24" s="15"/>
      <c r="JYU24" s="15"/>
      <c r="JYV24" s="15"/>
      <c r="JYW24" s="15"/>
      <c r="JYX24" s="15"/>
      <c r="JYY24" s="15"/>
      <c r="JYZ24" s="15"/>
      <c r="JZA24" s="15"/>
      <c r="JZB24" s="15"/>
      <c r="JZC24" s="15"/>
      <c r="JZD24" s="15"/>
      <c r="JZE24" s="15"/>
      <c r="JZF24" s="15"/>
      <c r="JZG24" s="15"/>
      <c r="JZH24" s="15"/>
      <c r="JZI24" s="15"/>
      <c r="JZJ24" s="15"/>
      <c r="JZK24" s="15"/>
      <c r="JZL24" s="15"/>
      <c r="JZM24" s="15"/>
      <c r="JZN24" s="15"/>
      <c r="JZO24" s="15"/>
      <c r="JZP24" s="15"/>
      <c r="JZQ24" s="15"/>
      <c r="JZR24" s="15"/>
      <c r="JZS24" s="15"/>
      <c r="JZT24" s="15"/>
      <c r="JZU24" s="15"/>
      <c r="JZV24" s="15"/>
      <c r="JZW24" s="15"/>
      <c r="JZX24" s="15"/>
      <c r="JZY24" s="15"/>
      <c r="JZZ24" s="15"/>
      <c r="KAA24" s="15"/>
      <c r="KAB24" s="15"/>
      <c r="KAC24" s="15"/>
      <c r="KAD24" s="15"/>
      <c r="KAE24" s="15"/>
      <c r="KAF24" s="15"/>
      <c r="KAG24" s="15"/>
      <c r="KAH24" s="15"/>
      <c r="KAI24" s="15"/>
      <c r="KAJ24" s="15"/>
      <c r="KAK24" s="15"/>
      <c r="KAL24" s="15"/>
      <c r="KAM24" s="15"/>
      <c r="KAN24" s="15"/>
      <c r="KAO24" s="15"/>
      <c r="KAP24" s="15"/>
      <c r="KAQ24" s="15"/>
      <c r="KAR24" s="15"/>
      <c r="KAS24" s="15"/>
      <c r="KAT24" s="15"/>
      <c r="KAU24" s="15"/>
      <c r="KAV24" s="15"/>
      <c r="KAW24" s="15"/>
      <c r="KAX24" s="15"/>
      <c r="KAY24" s="15"/>
      <c r="KAZ24" s="15"/>
      <c r="KBA24" s="15"/>
      <c r="KBB24" s="15"/>
      <c r="KBC24" s="15"/>
      <c r="KBD24" s="15"/>
      <c r="KBE24" s="15"/>
      <c r="KBF24" s="15"/>
      <c r="KBG24" s="15"/>
      <c r="KBH24" s="15"/>
      <c r="KBI24" s="15"/>
      <c r="KBJ24" s="15"/>
      <c r="KBK24" s="15"/>
      <c r="KBL24" s="15"/>
      <c r="KBM24" s="15"/>
      <c r="KBN24" s="15"/>
      <c r="KBO24" s="15"/>
      <c r="KBP24" s="15"/>
      <c r="KBQ24" s="15"/>
      <c r="KBR24" s="15"/>
      <c r="KBS24" s="15"/>
      <c r="KBT24" s="15"/>
      <c r="KBU24" s="15"/>
      <c r="KBV24" s="15"/>
      <c r="KBW24" s="15"/>
      <c r="KBX24" s="15"/>
      <c r="KBY24" s="15"/>
      <c r="KBZ24" s="15"/>
      <c r="KCA24" s="15"/>
      <c r="KCB24" s="15"/>
      <c r="KCC24" s="15"/>
      <c r="KCD24" s="15"/>
      <c r="KCE24" s="15"/>
      <c r="KCF24" s="15"/>
      <c r="KCG24" s="15"/>
      <c r="KCH24" s="15"/>
      <c r="KCI24" s="15"/>
      <c r="KCJ24" s="15"/>
      <c r="KCK24" s="15"/>
      <c r="KCL24" s="15"/>
      <c r="KCM24" s="15"/>
      <c r="KCN24" s="15"/>
      <c r="KCO24" s="15"/>
      <c r="KCP24" s="15"/>
      <c r="KCQ24" s="15"/>
      <c r="KCR24" s="15"/>
      <c r="KCS24" s="15"/>
      <c r="KCT24" s="15"/>
      <c r="KCU24" s="15"/>
      <c r="KCV24" s="15"/>
      <c r="KCW24" s="15"/>
      <c r="KCX24" s="15"/>
      <c r="KCY24" s="15"/>
      <c r="KCZ24" s="15"/>
      <c r="KDA24" s="15"/>
      <c r="KDB24" s="15"/>
      <c r="KDC24" s="15"/>
      <c r="KDD24" s="15"/>
      <c r="KDE24" s="15"/>
      <c r="KDF24" s="15"/>
      <c r="KDG24" s="15"/>
      <c r="KDH24" s="15"/>
      <c r="KDI24" s="15"/>
      <c r="KDJ24" s="15"/>
      <c r="KDK24" s="15"/>
      <c r="KDL24" s="15"/>
      <c r="KDM24" s="15"/>
      <c r="KDN24" s="15"/>
      <c r="KDO24" s="15"/>
      <c r="KDP24" s="15"/>
      <c r="KDQ24" s="15"/>
      <c r="KDR24" s="15"/>
      <c r="KDS24" s="15"/>
      <c r="KDT24" s="15"/>
      <c r="KDU24" s="15"/>
      <c r="KDV24" s="15"/>
      <c r="KDW24" s="15"/>
      <c r="KDX24" s="15"/>
      <c r="KDY24" s="15"/>
      <c r="KDZ24" s="15"/>
      <c r="KEA24" s="15"/>
      <c r="KEB24" s="15"/>
      <c r="KEC24" s="15"/>
      <c r="KED24" s="15"/>
      <c r="KEE24" s="15"/>
      <c r="KEF24" s="15"/>
      <c r="KEG24" s="15"/>
      <c r="KEH24" s="15"/>
      <c r="KEI24" s="15"/>
      <c r="KEJ24" s="15"/>
      <c r="KEK24" s="15"/>
      <c r="KEL24" s="15"/>
      <c r="KEM24" s="15"/>
      <c r="KEN24" s="15"/>
      <c r="KEO24" s="15"/>
      <c r="KEP24" s="15"/>
      <c r="KEQ24" s="15"/>
      <c r="KER24" s="15"/>
      <c r="KES24" s="15"/>
      <c r="KET24" s="15"/>
      <c r="KEU24" s="15"/>
      <c r="KEV24" s="15"/>
      <c r="KEW24" s="15"/>
      <c r="KEX24" s="15"/>
      <c r="KEY24" s="15"/>
      <c r="KEZ24" s="15"/>
      <c r="KFA24" s="15"/>
      <c r="KFB24" s="15"/>
      <c r="KFC24" s="15"/>
      <c r="KFD24" s="15"/>
      <c r="KFE24" s="15"/>
      <c r="KFF24" s="15"/>
      <c r="KFG24" s="15"/>
      <c r="KFH24" s="15"/>
      <c r="KFI24" s="15"/>
      <c r="KFJ24" s="15"/>
      <c r="KFK24" s="15"/>
      <c r="KFL24" s="15"/>
      <c r="KFM24" s="15"/>
      <c r="KFN24" s="15"/>
      <c r="KFO24" s="15"/>
      <c r="KFP24" s="15"/>
      <c r="KFQ24" s="15"/>
      <c r="KFR24" s="15"/>
      <c r="KFS24" s="15"/>
      <c r="KFT24" s="15"/>
      <c r="KFU24" s="15"/>
      <c r="KFV24" s="15"/>
      <c r="KFW24" s="15"/>
      <c r="KFX24" s="15"/>
      <c r="KFY24" s="15"/>
      <c r="KFZ24" s="15"/>
      <c r="KGA24" s="15"/>
      <c r="KGB24" s="15"/>
      <c r="KGC24" s="15"/>
      <c r="KGD24" s="15"/>
      <c r="KGE24" s="15"/>
      <c r="KGF24" s="15"/>
      <c r="KGG24" s="15"/>
      <c r="KGH24" s="15"/>
      <c r="KGI24" s="15"/>
      <c r="KGJ24" s="15"/>
      <c r="KGK24" s="15"/>
      <c r="KGL24" s="15"/>
      <c r="KGM24" s="15"/>
      <c r="KGN24" s="15"/>
      <c r="KGO24" s="15"/>
      <c r="KGP24" s="15"/>
      <c r="KGQ24" s="15"/>
      <c r="KGR24" s="15"/>
      <c r="KGS24" s="15"/>
      <c r="KGT24" s="15"/>
      <c r="KGU24" s="15"/>
      <c r="KGV24" s="15"/>
      <c r="KGW24" s="15"/>
      <c r="KGX24" s="15"/>
      <c r="KGY24" s="15"/>
      <c r="KGZ24" s="15"/>
      <c r="KHA24" s="15"/>
      <c r="KHB24" s="15"/>
      <c r="KHC24" s="15"/>
      <c r="KHD24" s="15"/>
      <c r="KHE24" s="15"/>
      <c r="KHF24" s="15"/>
      <c r="KHG24" s="15"/>
      <c r="KHH24" s="15"/>
      <c r="KHI24" s="15"/>
      <c r="KHJ24" s="15"/>
      <c r="KHK24" s="15"/>
      <c r="KHL24" s="15"/>
      <c r="KHM24" s="15"/>
      <c r="KHN24" s="15"/>
      <c r="KHO24" s="15"/>
      <c r="KHP24" s="15"/>
      <c r="KHQ24" s="15"/>
      <c r="KHR24" s="15"/>
      <c r="KHS24" s="15"/>
      <c r="KHT24" s="15"/>
      <c r="KHU24" s="15"/>
      <c r="KHV24" s="15"/>
      <c r="KHW24" s="15"/>
      <c r="KHX24" s="15"/>
      <c r="KHY24" s="15"/>
      <c r="KHZ24" s="15"/>
      <c r="KIA24" s="15"/>
      <c r="KIB24" s="15"/>
      <c r="KIC24" s="15"/>
      <c r="KID24" s="15"/>
      <c r="KIE24" s="15"/>
      <c r="KIF24" s="15"/>
      <c r="KIG24" s="15"/>
      <c r="KIH24" s="15"/>
      <c r="KII24" s="15"/>
      <c r="KIJ24" s="15"/>
      <c r="KIK24" s="15"/>
      <c r="KIL24" s="15"/>
      <c r="KIM24" s="15"/>
      <c r="KIN24" s="15"/>
      <c r="KIO24" s="15"/>
      <c r="KIP24" s="15"/>
      <c r="KIQ24" s="15"/>
      <c r="KIR24" s="15"/>
      <c r="KIS24" s="15"/>
      <c r="KIT24" s="15"/>
      <c r="KIU24" s="15"/>
      <c r="KIV24" s="15"/>
      <c r="KIW24" s="15"/>
      <c r="KIX24" s="15"/>
      <c r="KIY24" s="15"/>
      <c r="KIZ24" s="15"/>
      <c r="KJA24" s="15"/>
      <c r="KJB24" s="15"/>
      <c r="KJC24" s="15"/>
      <c r="KJD24" s="15"/>
      <c r="KJE24" s="15"/>
      <c r="KJF24" s="15"/>
      <c r="KJG24" s="15"/>
      <c r="KJH24" s="15"/>
      <c r="KJI24" s="15"/>
      <c r="KJJ24" s="15"/>
      <c r="KJK24" s="15"/>
      <c r="KJL24" s="15"/>
      <c r="KJM24" s="15"/>
      <c r="KJN24" s="15"/>
      <c r="KJO24" s="15"/>
      <c r="KJP24" s="15"/>
      <c r="KJQ24" s="15"/>
      <c r="KJR24" s="15"/>
      <c r="KJS24" s="15"/>
      <c r="KJT24" s="15"/>
      <c r="KJU24" s="15"/>
      <c r="KJV24" s="15"/>
      <c r="KJW24" s="15"/>
      <c r="KJX24" s="15"/>
      <c r="KJY24" s="15"/>
      <c r="KJZ24" s="15"/>
      <c r="KKA24" s="15"/>
      <c r="KKB24" s="15"/>
      <c r="KKC24" s="15"/>
      <c r="KKD24" s="15"/>
      <c r="KKE24" s="15"/>
      <c r="KKF24" s="15"/>
      <c r="KKG24" s="15"/>
      <c r="KKH24" s="15"/>
      <c r="KKI24" s="15"/>
      <c r="KKJ24" s="15"/>
      <c r="KKK24" s="15"/>
      <c r="KKL24" s="15"/>
      <c r="KKM24" s="15"/>
      <c r="KKN24" s="15"/>
      <c r="KKO24" s="15"/>
      <c r="KKP24" s="15"/>
      <c r="KKQ24" s="15"/>
      <c r="KKR24" s="15"/>
      <c r="KKS24" s="15"/>
      <c r="KKT24" s="15"/>
      <c r="KKU24" s="15"/>
      <c r="KKV24" s="15"/>
      <c r="KKW24" s="15"/>
      <c r="KKX24" s="15"/>
      <c r="KKY24" s="15"/>
      <c r="KKZ24" s="15"/>
      <c r="KLA24" s="15"/>
      <c r="KLB24" s="15"/>
      <c r="KLC24" s="15"/>
      <c r="KLD24" s="15"/>
      <c r="KLE24" s="15"/>
      <c r="KLF24" s="15"/>
      <c r="KLG24" s="15"/>
      <c r="KLH24" s="15"/>
      <c r="KLI24" s="15"/>
      <c r="KLJ24" s="15"/>
      <c r="KLK24" s="15"/>
      <c r="KLL24" s="15"/>
      <c r="KLM24" s="15"/>
      <c r="KLN24" s="15"/>
      <c r="KLO24" s="15"/>
      <c r="KLP24" s="15"/>
      <c r="KLQ24" s="15"/>
      <c r="KLR24" s="15"/>
      <c r="KLS24" s="15"/>
      <c r="KLT24" s="15"/>
      <c r="KLU24" s="15"/>
      <c r="KLV24" s="15"/>
      <c r="KLW24" s="15"/>
      <c r="KLX24" s="15"/>
      <c r="KLY24" s="15"/>
      <c r="KLZ24" s="15"/>
      <c r="KMA24" s="15"/>
      <c r="KMB24" s="15"/>
      <c r="KMC24" s="15"/>
      <c r="KMD24" s="15"/>
      <c r="KME24" s="15"/>
      <c r="KMF24" s="15"/>
      <c r="KMG24" s="15"/>
      <c r="KMH24" s="15"/>
      <c r="KMI24" s="15"/>
      <c r="KMJ24" s="15"/>
      <c r="KMK24" s="15"/>
      <c r="KML24" s="15"/>
      <c r="KMM24" s="15"/>
      <c r="KMN24" s="15"/>
      <c r="KMO24" s="15"/>
      <c r="KMP24" s="15"/>
      <c r="KMQ24" s="15"/>
      <c r="KMR24" s="15"/>
      <c r="KMS24" s="15"/>
      <c r="KMT24" s="15"/>
      <c r="KMU24" s="15"/>
      <c r="KMV24" s="15"/>
      <c r="KMW24" s="15"/>
      <c r="KMX24" s="15"/>
      <c r="KMY24" s="15"/>
      <c r="KMZ24" s="15"/>
      <c r="KNA24" s="15"/>
      <c r="KNB24" s="15"/>
      <c r="KNC24" s="15"/>
      <c r="KND24" s="15"/>
      <c r="KNE24" s="15"/>
      <c r="KNF24" s="15"/>
      <c r="KNG24" s="15"/>
      <c r="KNH24" s="15"/>
      <c r="KNI24" s="15"/>
      <c r="KNJ24" s="15"/>
      <c r="KNK24" s="15"/>
      <c r="KNL24" s="15"/>
      <c r="KNM24" s="15"/>
      <c r="KNN24" s="15"/>
      <c r="KNO24" s="15"/>
      <c r="KNP24" s="15"/>
      <c r="KNQ24" s="15"/>
      <c r="KNR24" s="15"/>
      <c r="KNS24" s="15"/>
      <c r="KNT24" s="15"/>
      <c r="KNU24" s="15"/>
      <c r="KNV24" s="15"/>
      <c r="KNW24" s="15"/>
      <c r="KNX24" s="15"/>
      <c r="KNY24" s="15"/>
      <c r="KNZ24" s="15"/>
      <c r="KOA24" s="15"/>
      <c r="KOB24" s="15"/>
      <c r="KOC24" s="15"/>
      <c r="KOD24" s="15"/>
      <c r="KOE24" s="15"/>
      <c r="KOF24" s="15"/>
      <c r="KOG24" s="15"/>
      <c r="KOH24" s="15"/>
      <c r="KOI24" s="15"/>
      <c r="KOJ24" s="15"/>
      <c r="KOK24" s="15"/>
      <c r="KOL24" s="15"/>
      <c r="KOM24" s="15"/>
      <c r="KON24" s="15"/>
      <c r="KOO24" s="15"/>
      <c r="KOP24" s="15"/>
      <c r="KOQ24" s="15"/>
      <c r="KOR24" s="15"/>
      <c r="KOS24" s="15"/>
      <c r="KOT24" s="15"/>
      <c r="KOU24" s="15"/>
      <c r="KOV24" s="15"/>
      <c r="KOW24" s="15"/>
      <c r="KOX24" s="15"/>
      <c r="KOY24" s="15"/>
      <c r="KOZ24" s="15"/>
      <c r="KPA24" s="15"/>
      <c r="KPB24" s="15"/>
      <c r="KPC24" s="15"/>
      <c r="KPD24" s="15"/>
      <c r="KPE24" s="15"/>
      <c r="KPF24" s="15"/>
      <c r="KPG24" s="15"/>
      <c r="KPH24" s="15"/>
      <c r="KPI24" s="15"/>
      <c r="KPJ24" s="15"/>
      <c r="KPK24" s="15"/>
      <c r="KPL24" s="15"/>
      <c r="KPM24" s="15"/>
      <c r="KPN24" s="15"/>
      <c r="KPO24" s="15"/>
      <c r="KPP24" s="15"/>
      <c r="KPQ24" s="15"/>
      <c r="KPR24" s="15"/>
      <c r="KPS24" s="15"/>
      <c r="KPT24" s="15"/>
      <c r="KPU24" s="15"/>
      <c r="KPV24" s="15"/>
      <c r="KPW24" s="15"/>
      <c r="KPX24" s="15"/>
      <c r="KPY24" s="15"/>
      <c r="KPZ24" s="15"/>
      <c r="KQA24" s="15"/>
      <c r="KQB24" s="15"/>
      <c r="KQC24" s="15"/>
      <c r="KQD24" s="15"/>
      <c r="KQE24" s="15"/>
      <c r="KQF24" s="15"/>
      <c r="KQG24" s="15"/>
      <c r="KQH24" s="15"/>
      <c r="KQI24" s="15"/>
      <c r="KQJ24" s="15"/>
      <c r="KQK24" s="15"/>
      <c r="KQL24" s="15"/>
      <c r="KQM24" s="15"/>
      <c r="KQN24" s="15"/>
      <c r="KQO24" s="15"/>
      <c r="KQP24" s="15"/>
      <c r="KQQ24" s="15"/>
      <c r="KQR24" s="15"/>
      <c r="KQS24" s="15"/>
      <c r="KQT24" s="15"/>
      <c r="KQU24" s="15"/>
      <c r="KQV24" s="15"/>
      <c r="KQW24" s="15"/>
      <c r="KQX24" s="15"/>
      <c r="KQY24" s="15"/>
      <c r="KQZ24" s="15"/>
      <c r="KRA24" s="15"/>
      <c r="KRB24" s="15"/>
      <c r="KRC24" s="15"/>
      <c r="KRD24" s="15"/>
      <c r="KRE24" s="15"/>
      <c r="KRF24" s="15"/>
      <c r="KRG24" s="15"/>
      <c r="KRH24" s="15"/>
      <c r="KRI24" s="15"/>
      <c r="KRJ24" s="15"/>
      <c r="KRK24" s="15"/>
      <c r="KRL24" s="15"/>
      <c r="KRM24" s="15"/>
      <c r="KRN24" s="15"/>
      <c r="KRO24" s="15"/>
      <c r="KRP24" s="15"/>
      <c r="KRQ24" s="15"/>
      <c r="KRR24" s="15"/>
      <c r="KRS24" s="15"/>
      <c r="KRT24" s="15"/>
      <c r="KRU24" s="15"/>
      <c r="KRV24" s="15"/>
      <c r="KRW24" s="15"/>
      <c r="KRX24" s="15"/>
      <c r="KRY24" s="15"/>
      <c r="KRZ24" s="15"/>
      <c r="KSA24" s="15"/>
      <c r="KSB24" s="15"/>
      <c r="KSC24" s="15"/>
      <c r="KSD24" s="15"/>
      <c r="KSE24" s="15"/>
      <c r="KSF24" s="15"/>
      <c r="KSG24" s="15"/>
      <c r="KSH24" s="15"/>
      <c r="KSI24" s="15"/>
      <c r="KSJ24" s="15"/>
      <c r="KSK24" s="15"/>
      <c r="KSL24" s="15"/>
      <c r="KSM24" s="15"/>
      <c r="KSN24" s="15"/>
      <c r="KSO24" s="15"/>
      <c r="KSP24" s="15"/>
      <c r="KSQ24" s="15"/>
      <c r="KSR24" s="15"/>
      <c r="KSS24" s="15"/>
      <c r="KST24" s="15"/>
      <c r="KSU24" s="15"/>
      <c r="KSV24" s="15"/>
      <c r="KSW24" s="15"/>
      <c r="KSX24" s="15"/>
      <c r="KSY24" s="15"/>
      <c r="KSZ24" s="15"/>
      <c r="KTA24" s="15"/>
      <c r="KTB24" s="15"/>
      <c r="KTC24" s="15"/>
      <c r="KTD24" s="15"/>
      <c r="KTE24" s="15"/>
      <c r="KTF24" s="15"/>
      <c r="KTG24" s="15"/>
      <c r="KTH24" s="15"/>
      <c r="KTI24" s="15"/>
      <c r="KTJ24" s="15"/>
      <c r="KTK24" s="15"/>
      <c r="KTL24" s="15"/>
      <c r="KTM24" s="15"/>
      <c r="KTN24" s="15"/>
      <c r="KTO24" s="15"/>
      <c r="KTP24" s="15"/>
      <c r="KTQ24" s="15"/>
      <c r="KTR24" s="15"/>
      <c r="KTS24" s="15"/>
      <c r="KTT24" s="15"/>
      <c r="KTU24" s="15"/>
      <c r="KTV24" s="15"/>
      <c r="KTW24" s="15"/>
      <c r="KTX24" s="15"/>
      <c r="KTY24" s="15"/>
      <c r="KTZ24" s="15"/>
      <c r="KUA24" s="15"/>
      <c r="KUB24" s="15"/>
      <c r="KUC24" s="15"/>
      <c r="KUD24" s="15"/>
      <c r="KUE24" s="15"/>
      <c r="KUF24" s="15"/>
      <c r="KUG24" s="15"/>
      <c r="KUH24" s="15"/>
      <c r="KUI24" s="15"/>
      <c r="KUJ24" s="15"/>
      <c r="KUK24" s="15"/>
      <c r="KUL24" s="15"/>
      <c r="KUM24" s="15"/>
      <c r="KUN24" s="15"/>
      <c r="KUO24" s="15"/>
      <c r="KUP24" s="15"/>
      <c r="KUQ24" s="15"/>
      <c r="KUR24" s="15"/>
      <c r="KUS24" s="15"/>
      <c r="KUT24" s="15"/>
      <c r="KUU24" s="15"/>
      <c r="KUV24" s="15"/>
      <c r="KUW24" s="15"/>
      <c r="KUX24" s="15"/>
      <c r="KUY24" s="15"/>
      <c r="KUZ24" s="15"/>
      <c r="KVA24" s="15"/>
      <c r="KVB24" s="15"/>
      <c r="KVC24" s="15"/>
      <c r="KVD24" s="15"/>
      <c r="KVE24" s="15"/>
      <c r="KVF24" s="15"/>
      <c r="KVG24" s="15"/>
      <c r="KVH24" s="15"/>
      <c r="KVI24" s="15"/>
      <c r="KVJ24" s="15"/>
      <c r="KVK24" s="15"/>
      <c r="KVL24" s="15"/>
      <c r="KVM24" s="15"/>
      <c r="KVN24" s="15"/>
      <c r="KVO24" s="15"/>
      <c r="KVP24" s="15"/>
      <c r="KVQ24" s="15"/>
      <c r="KVR24" s="15"/>
      <c r="KVS24" s="15"/>
      <c r="KVT24" s="15"/>
      <c r="KVU24" s="15"/>
      <c r="KVV24" s="15"/>
      <c r="KVW24" s="15"/>
      <c r="KVX24" s="15"/>
      <c r="KVY24" s="15"/>
      <c r="KVZ24" s="15"/>
      <c r="KWA24" s="15"/>
      <c r="KWB24" s="15"/>
      <c r="KWC24" s="15"/>
      <c r="KWD24" s="15"/>
      <c r="KWE24" s="15"/>
      <c r="KWF24" s="15"/>
      <c r="KWG24" s="15"/>
      <c r="KWH24" s="15"/>
      <c r="KWI24" s="15"/>
      <c r="KWJ24" s="15"/>
      <c r="KWK24" s="15"/>
      <c r="KWL24" s="15"/>
      <c r="KWM24" s="15"/>
      <c r="KWN24" s="15"/>
      <c r="KWO24" s="15"/>
      <c r="KWP24" s="15"/>
      <c r="KWQ24" s="15"/>
      <c r="KWR24" s="15"/>
      <c r="KWS24" s="15"/>
      <c r="KWT24" s="15"/>
      <c r="KWU24" s="15"/>
      <c r="KWV24" s="15"/>
      <c r="KWW24" s="15"/>
      <c r="KWX24" s="15"/>
      <c r="KWY24" s="15"/>
      <c r="KWZ24" s="15"/>
      <c r="KXA24" s="15"/>
      <c r="KXB24" s="15"/>
      <c r="KXC24" s="15"/>
      <c r="KXD24" s="15"/>
      <c r="KXE24" s="15"/>
      <c r="KXF24" s="15"/>
      <c r="KXG24" s="15"/>
      <c r="KXH24" s="15"/>
      <c r="KXI24" s="15"/>
      <c r="KXJ24" s="15"/>
      <c r="KXK24" s="15"/>
      <c r="KXL24" s="15"/>
      <c r="KXM24" s="15"/>
      <c r="KXN24" s="15"/>
      <c r="KXO24" s="15"/>
      <c r="KXP24" s="15"/>
      <c r="KXQ24" s="15"/>
      <c r="KXR24" s="15"/>
      <c r="KXS24" s="15"/>
      <c r="KXT24" s="15"/>
      <c r="KXU24" s="15"/>
      <c r="KXV24" s="15"/>
      <c r="KXW24" s="15"/>
      <c r="KXX24" s="15"/>
      <c r="KXY24" s="15"/>
      <c r="KXZ24" s="15"/>
      <c r="KYA24" s="15"/>
      <c r="KYB24" s="15"/>
      <c r="KYC24" s="15"/>
      <c r="KYD24" s="15"/>
      <c r="KYE24" s="15"/>
      <c r="KYF24" s="15"/>
      <c r="KYG24" s="15"/>
      <c r="KYH24" s="15"/>
      <c r="KYI24" s="15"/>
      <c r="KYJ24" s="15"/>
      <c r="KYK24" s="15"/>
      <c r="KYL24" s="15"/>
      <c r="KYM24" s="15"/>
      <c r="KYN24" s="15"/>
      <c r="KYO24" s="15"/>
      <c r="KYP24" s="15"/>
      <c r="KYQ24" s="15"/>
      <c r="KYR24" s="15"/>
      <c r="KYS24" s="15"/>
      <c r="KYT24" s="15"/>
      <c r="KYU24" s="15"/>
      <c r="KYV24" s="15"/>
      <c r="KYW24" s="15"/>
      <c r="KYX24" s="15"/>
      <c r="KYY24" s="15"/>
      <c r="KYZ24" s="15"/>
      <c r="KZA24" s="15"/>
      <c r="KZB24" s="15"/>
      <c r="KZC24" s="15"/>
      <c r="KZD24" s="15"/>
      <c r="KZE24" s="15"/>
      <c r="KZF24" s="15"/>
      <c r="KZG24" s="15"/>
      <c r="KZH24" s="15"/>
      <c r="KZI24" s="15"/>
      <c r="KZJ24" s="15"/>
      <c r="KZK24" s="15"/>
      <c r="KZL24" s="15"/>
      <c r="KZM24" s="15"/>
      <c r="KZN24" s="15"/>
      <c r="KZO24" s="15"/>
      <c r="KZP24" s="15"/>
      <c r="KZQ24" s="15"/>
      <c r="KZR24" s="15"/>
      <c r="KZS24" s="15"/>
      <c r="KZT24" s="15"/>
      <c r="KZU24" s="15"/>
      <c r="KZV24" s="15"/>
      <c r="KZW24" s="15"/>
      <c r="KZX24" s="15"/>
      <c r="KZY24" s="15"/>
      <c r="KZZ24" s="15"/>
      <c r="LAA24" s="15"/>
      <c r="LAB24" s="15"/>
      <c r="LAC24" s="15"/>
      <c r="LAD24" s="15"/>
      <c r="LAE24" s="15"/>
      <c r="LAF24" s="15"/>
      <c r="LAG24" s="15"/>
      <c r="LAH24" s="15"/>
      <c r="LAI24" s="15"/>
      <c r="LAJ24" s="15"/>
      <c r="LAK24" s="15"/>
      <c r="LAL24" s="15"/>
      <c r="LAM24" s="15"/>
      <c r="LAN24" s="15"/>
      <c r="LAO24" s="15"/>
      <c r="LAP24" s="15"/>
      <c r="LAQ24" s="15"/>
      <c r="LAR24" s="15"/>
      <c r="LAS24" s="15"/>
      <c r="LAT24" s="15"/>
      <c r="LAU24" s="15"/>
      <c r="LAV24" s="15"/>
      <c r="LAW24" s="15"/>
      <c r="LAX24" s="15"/>
      <c r="LAY24" s="15"/>
      <c r="LAZ24" s="15"/>
      <c r="LBA24" s="15"/>
      <c r="LBB24" s="15"/>
      <c r="LBC24" s="15"/>
      <c r="LBD24" s="15"/>
      <c r="LBE24" s="15"/>
      <c r="LBF24" s="15"/>
      <c r="LBG24" s="15"/>
      <c r="LBH24" s="15"/>
      <c r="LBI24" s="15"/>
      <c r="LBJ24" s="15"/>
      <c r="LBK24" s="15"/>
      <c r="LBL24" s="15"/>
      <c r="LBM24" s="15"/>
      <c r="LBN24" s="15"/>
      <c r="LBO24" s="15"/>
      <c r="LBP24" s="15"/>
      <c r="LBQ24" s="15"/>
      <c r="LBR24" s="15"/>
      <c r="LBS24" s="15"/>
      <c r="LBT24" s="15"/>
      <c r="LBU24" s="15"/>
      <c r="LBV24" s="15"/>
      <c r="LBW24" s="15"/>
      <c r="LBX24" s="15"/>
      <c r="LBY24" s="15"/>
      <c r="LBZ24" s="15"/>
      <c r="LCA24" s="15"/>
      <c r="LCB24" s="15"/>
      <c r="LCC24" s="15"/>
      <c r="LCD24" s="15"/>
      <c r="LCE24" s="15"/>
      <c r="LCF24" s="15"/>
      <c r="LCG24" s="15"/>
      <c r="LCH24" s="15"/>
      <c r="LCI24" s="15"/>
      <c r="LCJ24" s="15"/>
      <c r="LCK24" s="15"/>
      <c r="LCL24" s="15"/>
      <c r="LCM24" s="15"/>
      <c r="LCN24" s="15"/>
      <c r="LCO24" s="15"/>
      <c r="LCP24" s="15"/>
      <c r="LCQ24" s="15"/>
      <c r="LCR24" s="15"/>
      <c r="LCS24" s="15"/>
      <c r="LCT24" s="15"/>
      <c r="LCU24" s="15"/>
      <c r="LCV24" s="15"/>
      <c r="LCW24" s="15"/>
      <c r="LCX24" s="15"/>
      <c r="LCY24" s="15"/>
      <c r="LCZ24" s="15"/>
      <c r="LDA24" s="15"/>
      <c r="LDB24" s="15"/>
      <c r="LDC24" s="15"/>
      <c r="LDD24" s="15"/>
      <c r="LDE24" s="15"/>
      <c r="LDF24" s="15"/>
      <c r="LDG24" s="15"/>
      <c r="LDH24" s="15"/>
      <c r="LDI24" s="15"/>
      <c r="LDJ24" s="15"/>
      <c r="LDK24" s="15"/>
      <c r="LDL24" s="15"/>
      <c r="LDM24" s="15"/>
      <c r="LDN24" s="15"/>
      <c r="LDO24" s="15"/>
      <c r="LDP24" s="15"/>
      <c r="LDQ24" s="15"/>
      <c r="LDR24" s="15"/>
      <c r="LDS24" s="15"/>
      <c r="LDT24" s="15"/>
      <c r="LDU24" s="15"/>
      <c r="LDV24" s="15"/>
      <c r="LDW24" s="15"/>
      <c r="LDX24" s="15"/>
      <c r="LDY24" s="15"/>
      <c r="LDZ24" s="15"/>
      <c r="LEA24" s="15"/>
      <c r="LEB24" s="15"/>
      <c r="LEC24" s="15"/>
      <c r="LED24" s="15"/>
      <c r="LEE24" s="15"/>
      <c r="LEF24" s="15"/>
      <c r="LEG24" s="15"/>
      <c r="LEH24" s="15"/>
      <c r="LEI24" s="15"/>
      <c r="LEJ24" s="15"/>
      <c r="LEK24" s="15"/>
      <c r="LEL24" s="15"/>
      <c r="LEM24" s="15"/>
      <c r="LEN24" s="15"/>
      <c r="LEO24" s="15"/>
      <c r="LEP24" s="15"/>
      <c r="LEQ24" s="15"/>
      <c r="LER24" s="15"/>
      <c r="LES24" s="15"/>
      <c r="LET24" s="15"/>
      <c r="LEU24" s="15"/>
      <c r="LEV24" s="15"/>
      <c r="LEW24" s="15"/>
      <c r="LEX24" s="15"/>
      <c r="LEY24" s="15"/>
      <c r="LEZ24" s="15"/>
      <c r="LFA24" s="15"/>
      <c r="LFB24" s="15"/>
      <c r="LFC24" s="15"/>
      <c r="LFD24" s="15"/>
      <c r="LFE24" s="15"/>
      <c r="LFF24" s="15"/>
      <c r="LFG24" s="15"/>
      <c r="LFH24" s="15"/>
      <c r="LFI24" s="15"/>
      <c r="LFJ24" s="15"/>
      <c r="LFK24" s="15"/>
      <c r="LFL24" s="15"/>
      <c r="LFM24" s="15"/>
      <c r="LFN24" s="15"/>
      <c r="LFO24" s="15"/>
      <c r="LFP24" s="15"/>
      <c r="LFQ24" s="15"/>
      <c r="LFR24" s="15"/>
      <c r="LFS24" s="15"/>
      <c r="LFT24" s="15"/>
      <c r="LFU24" s="15"/>
      <c r="LFV24" s="15"/>
      <c r="LFW24" s="15"/>
      <c r="LFX24" s="15"/>
      <c r="LFY24" s="15"/>
      <c r="LFZ24" s="15"/>
      <c r="LGA24" s="15"/>
      <c r="LGB24" s="15"/>
      <c r="LGC24" s="15"/>
      <c r="LGD24" s="15"/>
      <c r="LGE24" s="15"/>
      <c r="LGF24" s="15"/>
      <c r="LGG24" s="15"/>
      <c r="LGH24" s="15"/>
      <c r="LGI24" s="15"/>
      <c r="LGJ24" s="15"/>
      <c r="LGK24" s="15"/>
      <c r="LGL24" s="15"/>
      <c r="LGM24" s="15"/>
      <c r="LGN24" s="15"/>
      <c r="LGO24" s="15"/>
      <c r="LGP24" s="15"/>
      <c r="LGQ24" s="15"/>
      <c r="LGR24" s="15"/>
      <c r="LGS24" s="15"/>
      <c r="LGT24" s="15"/>
      <c r="LGU24" s="15"/>
      <c r="LGV24" s="15"/>
      <c r="LGW24" s="15"/>
      <c r="LGX24" s="15"/>
      <c r="LGY24" s="15"/>
      <c r="LGZ24" s="15"/>
      <c r="LHA24" s="15"/>
      <c r="LHB24" s="15"/>
      <c r="LHC24" s="15"/>
      <c r="LHD24" s="15"/>
      <c r="LHE24" s="15"/>
      <c r="LHF24" s="15"/>
      <c r="LHG24" s="15"/>
      <c r="LHH24" s="15"/>
      <c r="LHI24" s="15"/>
      <c r="LHJ24" s="15"/>
      <c r="LHK24" s="15"/>
      <c r="LHL24" s="15"/>
      <c r="LHM24" s="15"/>
      <c r="LHN24" s="15"/>
      <c r="LHO24" s="15"/>
      <c r="LHP24" s="15"/>
      <c r="LHQ24" s="15"/>
      <c r="LHR24" s="15"/>
      <c r="LHS24" s="15"/>
      <c r="LHT24" s="15"/>
      <c r="LHU24" s="15"/>
      <c r="LHV24" s="15"/>
      <c r="LHW24" s="15"/>
      <c r="LHX24" s="15"/>
      <c r="LHY24" s="15"/>
      <c r="LHZ24" s="15"/>
      <c r="LIA24" s="15"/>
      <c r="LIB24" s="15"/>
      <c r="LIC24" s="15"/>
      <c r="LID24" s="15"/>
      <c r="LIE24" s="15"/>
      <c r="LIF24" s="15"/>
      <c r="LIG24" s="15"/>
      <c r="LIH24" s="15"/>
      <c r="LII24" s="15"/>
      <c r="LIJ24" s="15"/>
      <c r="LIK24" s="15"/>
      <c r="LIL24" s="15"/>
      <c r="LIM24" s="15"/>
      <c r="LIN24" s="15"/>
      <c r="LIO24" s="15"/>
      <c r="LIP24" s="15"/>
      <c r="LIQ24" s="15"/>
      <c r="LIR24" s="15"/>
      <c r="LIS24" s="15"/>
      <c r="LIT24" s="15"/>
      <c r="LIU24" s="15"/>
      <c r="LIV24" s="15"/>
      <c r="LIW24" s="15"/>
      <c r="LIX24" s="15"/>
      <c r="LIY24" s="15"/>
      <c r="LIZ24" s="15"/>
      <c r="LJA24" s="15"/>
      <c r="LJB24" s="15"/>
      <c r="LJC24" s="15"/>
      <c r="LJD24" s="15"/>
      <c r="LJE24" s="15"/>
      <c r="LJF24" s="15"/>
      <c r="LJG24" s="15"/>
      <c r="LJH24" s="15"/>
      <c r="LJI24" s="15"/>
      <c r="LJJ24" s="15"/>
      <c r="LJK24" s="15"/>
      <c r="LJL24" s="15"/>
      <c r="LJM24" s="15"/>
      <c r="LJN24" s="15"/>
      <c r="LJO24" s="15"/>
      <c r="LJP24" s="15"/>
      <c r="LJQ24" s="15"/>
      <c r="LJR24" s="15"/>
      <c r="LJS24" s="15"/>
      <c r="LJT24" s="15"/>
      <c r="LJU24" s="15"/>
      <c r="LJV24" s="15"/>
      <c r="LJW24" s="15"/>
      <c r="LJX24" s="15"/>
      <c r="LJY24" s="15"/>
      <c r="LJZ24" s="15"/>
      <c r="LKA24" s="15"/>
      <c r="LKB24" s="15"/>
      <c r="LKC24" s="15"/>
      <c r="LKD24" s="15"/>
      <c r="LKE24" s="15"/>
      <c r="LKF24" s="15"/>
      <c r="LKG24" s="15"/>
      <c r="LKH24" s="15"/>
      <c r="LKI24" s="15"/>
      <c r="LKJ24" s="15"/>
      <c r="LKK24" s="15"/>
      <c r="LKL24" s="15"/>
      <c r="LKM24" s="15"/>
      <c r="LKN24" s="15"/>
      <c r="LKO24" s="15"/>
      <c r="LKP24" s="15"/>
      <c r="LKQ24" s="15"/>
      <c r="LKR24" s="15"/>
      <c r="LKS24" s="15"/>
      <c r="LKT24" s="15"/>
      <c r="LKU24" s="15"/>
      <c r="LKV24" s="15"/>
      <c r="LKW24" s="15"/>
      <c r="LKX24" s="15"/>
      <c r="LKY24" s="15"/>
      <c r="LKZ24" s="15"/>
      <c r="LLA24" s="15"/>
      <c r="LLB24" s="15"/>
      <c r="LLC24" s="15"/>
      <c r="LLD24" s="15"/>
      <c r="LLE24" s="15"/>
      <c r="LLF24" s="15"/>
      <c r="LLG24" s="15"/>
      <c r="LLH24" s="15"/>
      <c r="LLI24" s="15"/>
      <c r="LLJ24" s="15"/>
      <c r="LLK24" s="15"/>
      <c r="LLL24" s="15"/>
      <c r="LLM24" s="15"/>
      <c r="LLN24" s="15"/>
      <c r="LLO24" s="15"/>
      <c r="LLP24" s="15"/>
      <c r="LLQ24" s="15"/>
      <c r="LLR24" s="15"/>
      <c r="LLS24" s="15"/>
      <c r="LLT24" s="15"/>
      <c r="LLU24" s="15"/>
      <c r="LLV24" s="15"/>
      <c r="LLW24" s="15"/>
      <c r="LLX24" s="15"/>
      <c r="LLY24" s="15"/>
      <c r="LLZ24" s="15"/>
      <c r="LMA24" s="15"/>
      <c r="LMB24" s="15"/>
      <c r="LMC24" s="15"/>
      <c r="LMD24" s="15"/>
      <c r="LME24" s="15"/>
      <c r="LMF24" s="15"/>
      <c r="LMG24" s="15"/>
      <c r="LMH24" s="15"/>
      <c r="LMI24" s="15"/>
      <c r="LMJ24" s="15"/>
      <c r="LMK24" s="15"/>
      <c r="LML24" s="15"/>
      <c r="LMM24" s="15"/>
      <c r="LMN24" s="15"/>
      <c r="LMO24" s="15"/>
      <c r="LMP24" s="15"/>
      <c r="LMQ24" s="15"/>
      <c r="LMR24" s="15"/>
      <c r="LMS24" s="15"/>
      <c r="LMT24" s="15"/>
      <c r="LMU24" s="15"/>
      <c r="LMV24" s="15"/>
      <c r="LMW24" s="15"/>
      <c r="LMX24" s="15"/>
      <c r="LMY24" s="15"/>
      <c r="LMZ24" s="15"/>
      <c r="LNA24" s="15"/>
      <c r="LNB24" s="15"/>
      <c r="LNC24" s="15"/>
      <c r="LND24" s="15"/>
      <c r="LNE24" s="15"/>
      <c r="LNF24" s="15"/>
      <c r="LNG24" s="15"/>
      <c r="LNH24" s="15"/>
      <c r="LNI24" s="15"/>
      <c r="LNJ24" s="15"/>
      <c r="LNK24" s="15"/>
      <c r="LNL24" s="15"/>
      <c r="LNM24" s="15"/>
      <c r="LNN24" s="15"/>
      <c r="LNO24" s="15"/>
      <c r="LNP24" s="15"/>
      <c r="LNQ24" s="15"/>
      <c r="LNR24" s="15"/>
      <c r="LNS24" s="15"/>
      <c r="LNT24" s="15"/>
      <c r="LNU24" s="15"/>
      <c r="LNV24" s="15"/>
      <c r="LNW24" s="15"/>
      <c r="LNX24" s="15"/>
      <c r="LNY24" s="15"/>
      <c r="LNZ24" s="15"/>
      <c r="LOA24" s="15"/>
      <c r="LOB24" s="15"/>
      <c r="LOC24" s="15"/>
      <c r="LOD24" s="15"/>
      <c r="LOE24" s="15"/>
      <c r="LOF24" s="15"/>
      <c r="LOG24" s="15"/>
      <c r="LOH24" s="15"/>
      <c r="LOI24" s="15"/>
      <c r="LOJ24" s="15"/>
      <c r="LOK24" s="15"/>
      <c r="LOL24" s="15"/>
      <c r="LOM24" s="15"/>
      <c r="LON24" s="15"/>
      <c r="LOO24" s="15"/>
      <c r="LOP24" s="15"/>
      <c r="LOQ24" s="15"/>
      <c r="LOR24" s="15"/>
      <c r="LOS24" s="15"/>
      <c r="LOT24" s="15"/>
      <c r="LOU24" s="15"/>
      <c r="LOV24" s="15"/>
      <c r="LOW24" s="15"/>
      <c r="LOX24" s="15"/>
      <c r="LOY24" s="15"/>
      <c r="LOZ24" s="15"/>
      <c r="LPA24" s="15"/>
      <c r="LPB24" s="15"/>
      <c r="LPC24" s="15"/>
      <c r="LPD24" s="15"/>
      <c r="LPE24" s="15"/>
      <c r="LPF24" s="15"/>
      <c r="LPG24" s="15"/>
      <c r="LPH24" s="15"/>
      <c r="LPI24" s="15"/>
      <c r="LPJ24" s="15"/>
      <c r="LPK24" s="15"/>
      <c r="LPL24" s="15"/>
      <c r="LPM24" s="15"/>
      <c r="LPN24" s="15"/>
      <c r="LPO24" s="15"/>
      <c r="LPP24" s="15"/>
      <c r="LPQ24" s="15"/>
      <c r="LPR24" s="15"/>
      <c r="LPS24" s="15"/>
      <c r="LPT24" s="15"/>
      <c r="LPU24" s="15"/>
      <c r="LPV24" s="15"/>
      <c r="LPW24" s="15"/>
      <c r="LPX24" s="15"/>
      <c r="LPY24" s="15"/>
      <c r="LPZ24" s="15"/>
      <c r="LQA24" s="15"/>
      <c r="LQB24" s="15"/>
      <c r="LQC24" s="15"/>
      <c r="LQD24" s="15"/>
      <c r="LQE24" s="15"/>
      <c r="LQF24" s="15"/>
      <c r="LQG24" s="15"/>
      <c r="LQH24" s="15"/>
      <c r="LQI24" s="15"/>
      <c r="LQJ24" s="15"/>
      <c r="LQK24" s="15"/>
      <c r="LQL24" s="15"/>
      <c r="LQM24" s="15"/>
      <c r="LQN24" s="15"/>
      <c r="LQO24" s="15"/>
      <c r="LQP24" s="15"/>
      <c r="LQQ24" s="15"/>
      <c r="LQR24" s="15"/>
      <c r="LQS24" s="15"/>
      <c r="LQT24" s="15"/>
      <c r="LQU24" s="15"/>
      <c r="LQV24" s="15"/>
      <c r="LQW24" s="15"/>
      <c r="LQX24" s="15"/>
      <c r="LQY24" s="15"/>
      <c r="LQZ24" s="15"/>
      <c r="LRA24" s="15"/>
      <c r="LRB24" s="15"/>
      <c r="LRC24" s="15"/>
      <c r="LRD24" s="15"/>
      <c r="LRE24" s="15"/>
      <c r="LRF24" s="15"/>
      <c r="LRG24" s="15"/>
      <c r="LRH24" s="15"/>
      <c r="LRI24" s="15"/>
      <c r="LRJ24" s="15"/>
      <c r="LRK24" s="15"/>
      <c r="LRL24" s="15"/>
      <c r="LRM24" s="15"/>
      <c r="LRN24" s="15"/>
      <c r="LRO24" s="15"/>
      <c r="LRP24" s="15"/>
      <c r="LRQ24" s="15"/>
      <c r="LRR24" s="15"/>
      <c r="LRS24" s="15"/>
      <c r="LRT24" s="15"/>
      <c r="LRU24" s="15"/>
      <c r="LRV24" s="15"/>
      <c r="LRW24" s="15"/>
      <c r="LRX24" s="15"/>
      <c r="LRY24" s="15"/>
      <c r="LRZ24" s="15"/>
      <c r="LSA24" s="15"/>
      <c r="LSB24" s="15"/>
      <c r="LSC24" s="15"/>
      <c r="LSD24" s="15"/>
      <c r="LSE24" s="15"/>
      <c r="LSF24" s="15"/>
      <c r="LSG24" s="15"/>
      <c r="LSH24" s="15"/>
      <c r="LSI24" s="15"/>
      <c r="LSJ24" s="15"/>
      <c r="LSK24" s="15"/>
      <c r="LSL24" s="15"/>
      <c r="LSM24" s="15"/>
      <c r="LSN24" s="15"/>
      <c r="LSO24" s="15"/>
      <c r="LSP24" s="15"/>
      <c r="LSQ24" s="15"/>
      <c r="LSR24" s="15"/>
      <c r="LSS24" s="15"/>
      <c r="LST24" s="15"/>
      <c r="LSU24" s="15"/>
      <c r="LSV24" s="15"/>
      <c r="LSW24" s="15"/>
      <c r="LSX24" s="15"/>
      <c r="LSY24" s="15"/>
      <c r="LSZ24" s="15"/>
      <c r="LTA24" s="15"/>
      <c r="LTB24" s="15"/>
      <c r="LTC24" s="15"/>
      <c r="LTD24" s="15"/>
      <c r="LTE24" s="15"/>
      <c r="LTF24" s="15"/>
      <c r="LTG24" s="15"/>
      <c r="LTH24" s="15"/>
      <c r="LTI24" s="15"/>
      <c r="LTJ24" s="15"/>
      <c r="LTK24" s="15"/>
      <c r="LTL24" s="15"/>
      <c r="LTM24" s="15"/>
      <c r="LTN24" s="15"/>
      <c r="LTO24" s="15"/>
      <c r="LTP24" s="15"/>
      <c r="LTQ24" s="15"/>
      <c r="LTR24" s="15"/>
      <c r="LTS24" s="15"/>
      <c r="LTT24" s="15"/>
      <c r="LTU24" s="15"/>
      <c r="LTV24" s="15"/>
      <c r="LTW24" s="15"/>
      <c r="LTX24" s="15"/>
      <c r="LTY24" s="15"/>
      <c r="LTZ24" s="15"/>
      <c r="LUA24" s="15"/>
      <c r="LUB24" s="15"/>
      <c r="LUC24" s="15"/>
      <c r="LUD24" s="15"/>
      <c r="LUE24" s="15"/>
      <c r="LUF24" s="15"/>
      <c r="LUG24" s="15"/>
      <c r="LUH24" s="15"/>
      <c r="LUI24" s="15"/>
      <c r="LUJ24" s="15"/>
      <c r="LUK24" s="15"/>
      <c r="LUL24" s="15"/>
      <c r="LUM24" s="15"/>
      <c r="LUN24" s="15"/>
      <c r="LUO24" s="15"/>
      <c r="LUP24" s="15"/>
      <c r="LUQ24" s="15"/>
      <c r="LUR24" s="15"/>
      <c r="LUS24" s="15"/>
      <c r="LUT24" s="15"/>
      <c r="LUU24" s="15"/>
      <c r="LUV24" s="15"/>
      <c r="LUW24" s="15"/>
      <c r="LUX24" s="15"/>
      <c r="LUY24" s="15"/>
      <c r="LUZ24" s="15"/>
      <c r="LVA24" s="15"/>
      <c r="LVB24" s="15"/>
      <c r="LVC24" s="15"/>
      <c r="LVD24" s="15"/>
      <c r="LVE24" s="15"/>
      <c r="LVF24" s="15"/>
      <c r="LVG24" s="15"/>
      <c r="LVH24" s="15"/>
      <c r="LVI24" s="15"/>
      <c r="LVJ24" s="15"/>
      <c r="LVK24" s="15"/>
      <c r="LVL24" s="15"/>
      <c r="LVM24" s="15"/>
      <c r="LVN24" s="15"/>
      <c r="LVO24" s="15"/>
      <c r="LVP24" s="15"/>
      <c r="LVQ24" s="15"/>
      <c r="LVR24" s="15"/>
      <c r="LVS24" s="15"/>
      <c r="LVT24" s="15"/>
      <c r="LVU24" s="15"/>
      <c r="LVV24" s="15"/>
      <c r="LVW24" s="15"/>
      <c r="LVX24" s="15"/>
      <c r="LVY24" s="15"/>
      <c r="LVZ24" s="15"/>
      <c r="LWA24" s="15"/>
      <c r="LWB24" s="15"/>
      <c r="LWC24" s="15"/>
      <c r="LWD24" s="15"/>
      <c r="LWE24" s="15"/>
      <c r="LWF24" s="15"/>
      <c r="LWG24" s="15"/>
      <c r="LWH24" s="15"/>
      <c r="LWI24" s="15"/>
      <c r="LWJ24" s="15"/>
      <c r="LWK24" s="15"/>
      <c r="LWL24" s="15"/>
      <c r="LWM24" s="15"/>
      <c r="LWN24" s="15"/>
      <c r="LWO24" s="15"/>
      <c r="LWP24" s="15"/>
      <c r="LWQ24" s="15"/>
      <c r="LWR24" s="15"/>
      <c r="LWS24" s="15"/>
      <c r="LWT24" s="15"/>
      <c r="LWU24" s="15"/>
      <c r="LWV24" s="15"/>
      <c r="LWW24" s="15"/>
      <c r="LWX24" s="15"/>
      <c r="LWY24" s="15"/>
      <c r="LWZ24" s="15"/>
      <c r="LXA24" s="15"/>
      <c r="LXB24" s="15"/>
      <c r="LXC24" s="15"/>
      <c r="LXD24" s="15"/>
      <c r="LXE24" s="15"/>
      <c r="LXF24" s="15"/>
      <c r="LXG24" s="15"/>
      <c r="LXH24" s="15"/>
      <c r="LXI24" s="15"/>
      <c r="LXJ24" s="15"/>
      <c r="LXK24" s="15"/>
      <c r="LXL24" s="15"/>
      <c r="LXM24" s="15"/>
      <c r="LXN24" s="15"/>
      <c r="LXO24" s="15"/>
      <c r="LXP24" s="15"/>
      <c r="LXQ24" s="15"/>
      <c r="LXR24" s="15"/>
      <c r="LXS24" s="15"/>
      <c r="LXT24" s="15"/>
      <c r="LXU24" s="15"/>
      <c r="LXV24" s="15"/>
      <c r="LXW24" s="15"/>
      <c r="LXX24" s="15"/>
      <c r="LXY24" s="15"/>
      <c r="LXZ24" s="15"/>
      <c r="LYA24" s="15"/>
      <c r="LYB24" s="15"/>
      <c r="LYC24" s="15"/>
      <c r="LYD24" s="15"/>
      <c r="LYE24" s="15"/>
      <c r="LYF24" s="15"/>
      <c r="LYG24" s="15"/>
      <c r="LYH24" s="15"/>
      <c r="LYI24" s="15"/>
      <c r="LYJ24" s="15"/>
      <c r="LYK24" s="15"/>
      <c r="LYL24" s="15"/>
      <c r="LYM24" s="15"/>
      <c r="LYN24" s="15"/>
      <c r="LYO24" s="15"/>
      <c r="LYP24" s="15"/>
      <c r="LYQ24" s="15"/>
      <c r="LYR24" s="15"/>
      <c r="LYS24" s="15"/>
      <c r="LYT24" s="15"/>
      <c r="LYU24" s="15"/>
      <c r="LYV24" s="15"/>
      <c r="LYW24" s="15"/>
      <c r="LYX24" s="15"/>
      <c r="LYY24" s="15"/>
      <c r="LYZ24" s="15"/>
      <c r="LZA24" s="15"/>
      <c r="LZB24" s="15"/>
      <c r="LZC24" s="15"/>
      <c r="LZD24" s="15"/>
      <c r="LZE24" s="15"/>
      <c r="LZF24" s="15"/>
      <c r="LZG24" s="15"/>
      <c r="LZH24" s="15"/>
      <c r="LZI24" s="15"/>
      <c r="LZJ24" s="15"/>
      <c r="LZK24" s="15"/>
      <c r="LZL24" s="15"/>
      <c r="LZM24" s="15"/>
      <c r="LZN24" s="15"/>
      <c r="LZO24" s="15"/>
      <c r="LZP24" s="15"/>
      <c r="LZQ24" s="15"/>
      <c r="LZR24" s="15"/>
      <c r="LZS24" s="15"/>
      <c r="LZT24" s="15"/>
      <c r="LZU24" s="15"/>
      <c r="LZV24" s="15"/>
      <c r="LZW24" s="15"/>
      <c r="LZX24" s="15"/>
      <c r="LZY24" s="15"/>
      <c r="LZZ24" s="15"/>
      <c r="MAA24" s="15"/>
      <c r="MAB24" s="15"/>
      <c r="MAC24" s="15"/>
      <c r="MAD24" s="15"/>
      <c r="MAE24" s="15"/>
      <c r="MAF24" s="15"/>
      <c r="MAG24" s="15"/>
      <c r="MAH24" s="15"/>
      <c r="MAI24" s="15"/>
      <c r="MAJ24" s="15"/>
      <c r="MAK24" s="15"/>
      <c r="MAL24" s="15"/>
      <c r="MAM24" s="15"/>
      <c r="MAN24" s="15"/>
      <c r="MAO24" s="15"/>
      <c r="MAP24" s="15"/>
      <c r="MAQ24" s="15"/>
      <c r="MAR24" s="15"/>
      <c r="MAS24" s="15"/>
      <c r="MAT24" s="15"/>
      <c r="MAU24" s="15"/>
      <c r="MAV24" s="15"/>
      <c r="MAW24" s="15"/>
      <c r="MAX24" s="15"/>
      <c r="MAY24" s="15"/>
      <c r="MAZ24" s="15"/>
      <c r="MBA24" s="15"/>
      <c r="MBB24" s="15"/>
      <c r="MBC24" s="15"/>
      <c r="MBD24" s="15"/>
      <c r="MBE24" s="15"/>
      <c r="MBF24" s="15"/>
      <c r="MBG24" s="15"/>
      <c r="MBH24" s="15"/>
      <c r="MBI24" s="15"/>
      <c r="MBJ24" s="15"/>
      <c r="MBK24" s="15"/>
      <c r="MBL24" s="15"/>
      <c r="MBM24" s="15"/>
      <c r="MBN24" s="15"/>
      <c r="MBO24" s="15"/>
      <c r="MBP24" s="15"/>
      <c r="MBQ24" s="15"/>
      <c r="MBR24" s="15"/>
      <c r="MBS24" s="15"/>
      <c r="MBT24" s="15"/>
      <c r="MBU24" s="15"/>
      <c r="MBV24" s="15"/>
      <c r="MBW24" s="15"/>
      <c r="MBX24" s="15"/>
      <c r="MBY24" s="15"/>
      <c r="MBZ24" s="15"/>
      <c r="MCA24" s="15"/>
      <c r="MCB24" s="15"/>
      <c r="MCC24" s="15"/>
      <c r="MCD24" s="15"/>
      <c r="MCE24" s="15"/>
      <c r="MCF24" s="15"/>
      <c r="MCG24" s="15"/>
      <c r="MCH24" s="15"/>
      <c r="MCI24" s="15"/>
      <c r="MCJ24" s="15"/>
      <c r="MCK24" s="15"/>
      <c r="MCL24" s="15"/>
      <c r="MCM24" s="15"/>
      <c r="MCN24" s="15"/>
      <c r="MCO24" s="15"/>
      <c r="MCP24" s="15"/>
      <c r="MCQ24" s="15"/>
      <c r="MCR24" s="15"/>
      <c r="MCS24" s="15"/>
      <c r="MCT24" s="15"/>
      <c r="MCU24" s="15"/>
      <c r="MCV24" s="15"/>
      <c r="MCW24" s="15"/>
      <c r="MCX24" s="15"/>
      <c r="MCY24" s="15"/>
      <c r="MCZ24" s="15"/>
      <c r="MDA24" s="15"/>
      <c r="MDB24" s="15"/>
      <c r="MDC24" s="15"/>
      <c r="MDD24" s="15"/>
      <c r="MDE24" s="15"/>
      <c r="MDF24" s="15"/>
      <c r="MDG24" s="15"/>
      <c r="MDH24" s="15"/>
      <c r="MDI24" s="15"/>
      <c r="MDJ24" s="15"/>
      <c r="MDK24" s="15"/>
      <c r="MDL24" s="15"/>
      <c r="MDM24" s="15"/>
      <c r="MDN24" s="15"/>
      <c r="MDO24" s="15"/>
      <c r="MDP24" s="15"/>
      <c r="MDQ24" s="15"/>
      <c r="MDR24" s="15"/>
      <c r="MDS24" s="15"/>
      <c r="MDT24" s="15"/>
      <c r="MDU24" s="15"/>
      <c r="MDV24" s="15"/>
      <c r="MDW24" s="15"/>
      <c r="MDX24" s="15"/>
      <c r="MDY24" s="15"/>
      <c r="MDZ24" s="15"/>
      <c r="MEA24" s="15"/>
      <c r="MEB24" s="15"/>
      <c r="MEC24" s="15"/>
      <c r="MED24" s="15"/>
      <c r="MEE24" s="15"/>
      <c r="MEF24" s="15"/>
      <c r="MEG24" s="15"/>
      <c r="MEH24" s="15"/>
      <c r="MEI24" s="15"/>
      <c r="MEJ24" s="15"/>
      <c r="MEK24" s="15"/>
      <c r="MEL24" s="15"/>
      <c r="MEM24" s="15"/>
      <c r="MEN24" s="15"/>
      <c r="MEO24" s="15"/>
      <c r="MEP24" s="15"/>
      <c r="MEQ24" s="15"/>
      <c r="MER24" s="15"/>
      <c r="MES24" s="15"/>
      <c r="MET24" s="15"/>
      <c r="MEU24" s="15"/>
      <c r="MEV24" s="15"/>
      <c r="MEW24" s="15"/>
      <c r="MEX24" s="15"/>
      <c r="MEY24" s="15"/>
      <c r="MEZ24" s="15"/>
      <c r="MFA24" s="15"/>
      <c r="MFB24" s="15"/>
      <c r="MFC24" s="15"/>
      <c r="MFD24" s="15"/>
      <c r="MFE24" s="15"/>
      <c r="MFF24" s="15"/>
      <c r="MFG24" s="15"/>
      <c r="MFH24" s="15"/>
      <c r="MFI24" s="15"/>
      <c r="MFJ24" s="15"/>
      <c r="MFK24" s="15"/>
      <c r="MFL24" s="15"/>
      <c r="MFM24" s="15"/>
      <c r="MFN24" s="15"/>
      <c r="MFO24" s="15"/>
      <c r="MFP24" s="15"/>
      <c r="MFQ24" s="15"/>
      <c r="MFR24" s="15"/>
      <c r="MFS24" s="15"/>
      <c r="MFT24" s="15"/>
      <c r="MFU24" s="15"/>
      <c r="MFV24" s="15"/>
      <c r="MFW24" s="15"/>
      <c r="MFX24" s="15"/>
      <c r="MFY24" s="15"/>
      <c r="MFZ24" s="15"/>
      <c r="MGA24" s="15"/>
      <c r="MGB24" s="15"/>
      <c r="MGC24" s="15"/>
      <c r="MGD24" s="15"/>
      <c r="MGE24" s="15"/>
      <c r="MGF24" s="15"/>
      <c r="MGG24" s="15"/>
      <c r="MGH24" s="15"/>
      <c r="MGI24" s="15"/>
      <c r="MGJ24" s="15"/>
      <c r="MGK24" s="15"/>
      <c r="MGL24" s="15"/>
      <c r="MGM24" s="15"/>
      <c r="MGN24" s="15"/>
      <c r="MGO24" s="15"/>
      <c r="MGP24" s="15"/>
      <c r="MGQ24" s="15"/>
      <c r="MGR24" s="15"/>
      <c r="MGS24" s="15"/>
      <c r="MGT24" s="15"/>
      <c r="MGU24" s="15"/>
      <c r="MGV24" s="15"/>
      <c r="MGW24" s="15"/>
      <c r="MGX24" s="15"/>
      <c r="MGY24" s="15"/>
      <c r="MGZ24" s="15"/>
      <c r="MHA24" s="15"/>
      <c r="MHB24" s="15"/>
      <c r="MHC24" s="15"/>
      <c r="MHD24" s="15"/>
      <c r="MHE24" s="15"/>
      <c r="MHF24" s="15"/>
      <c r="MHG24" s="15"/>
      <c r="MHH24" s="15"/>
      <c r="MHI24" s="15"/>
      <c r="MHJ24" s="15"/>
      <c r="MHK24" s="15"/>
      <c r="MHL24" s="15"/>
      <c r="MHM24" s="15"/>
      <c r="MHN24" s="15"/>
      <c r="MHO24" s="15"/>
      <c r="MHP24" s="15"/>
      <c r="MHQ24" s="15"/>
      <c r="MHR24" s="15"/>
      <c r="MHS24" s="15"/>
      <c r="MHT24" s="15"/>
      <c r="MHU24" s="15"/>
      <c r="MHV24" s="15"/>
      <c r="MHW24" s="15"/>
      <c r="MHX24" s="15"/>
      <c r="MHY24" s="15"/>
      <c r="MHZ24" s="15"/>
      <c r="MIA24" s="15"/>
      <c r="MIB24" s="15"/>
      <c r="MIC24" s="15"/>
      <c r="MID24" s="15"/>
      <c r="MIE24" s="15"/>
      <c r="MIF24" s="15"/>
      <c r="MIG24" s="15"/>
      <c r="MIH24" s="15"/>
      <c r="MII24" s="15"/>
      <c r="MIJ24" s="15"/>
      <c r="MIK24" s="15"/>
      <c r="MIL24" s="15"/>
      <c r="MIM24" s="15"/>
      <c r="MIN24" s="15"/>
      <c r="MIO24" s="15"/>
      <c r="MIP24" s="15"/>
      <c r="MIQ24" s="15"/>
      <c r="MIR24" s="15"/>
      <c r="MIS24" s="15"/>
      <c r="MIT24" s="15"/>
      <c r="MIU24" s="15"/>
      <c r="MIV24" s="15"/>
      <c r="MIW24" s="15"/>
      <c r="MIX24" s="15"/>
      <c r="MIY24" s="15"/>
      <c r="MIZ24" s="15"/>
      <c r="MJA24" s="15"/>
      <c r="MJB24" s="15"/>
      <c r="MJC24" s="15"/>
      <c r="MJD24" s="15"/>
      <c r="MJE24" s="15"/>
      <c r="MJF24" s="15"/>
      <c r="MJG24" s="15"/>
      <c r="MJH24" s="15"/>
      <c r="MJI24" s="15"/>
      <c r="MJJ24" s="15"/>
      <c r="MJK24" s="15"/>
      <c r="MJL24" s="15"/>
      <c r="MJM24" s="15"/>
      <c r="MJN24" s="15"/>
      <c r="MJO24" s="15"/>
      <c r="MJP24" s="15"/>
      <c r="MJQ24" s="15"/>
      <c r="MJR24" s="15"/>
      <c r="MJS24" s="15"/>
      <c r="MJT24" s="15"/>
      <c r="MJU24" s="15"/>
      <c r="MJV24" s="15"/>
      <c r="MJW24" s="15"/>
      <c r="MJX24" s="15"/>
      <c r="MJY24" s="15"/>
      <c r="MJZ24" s="15"/>
      <c r="MKA24" s="15"/>
      <c r="MKB24" s="15"/>
      <c r="MKC24" s="15"/>
      <c r="MKD24" s="15"/>
      <c r="MKE24" s="15"/>
      <c r="MKF24" s="15"/>
      <c r="MKG24" s="15"/>
      <c r="MKH24" s="15"/>
      <c r="MKI24" s="15"/>
      <c r="MKJ24" s="15"/>
      <c r="MKK24" s="15"/>
      <c r="MKL24" s="15"/>
      <c r="MKM24" s="15"/>
      <c r="MKN24" s="15"/>
      <c r="MKO24" s="15"/>
      <c r="MKP24" s="15"/>
      <c r="MKQ24" s="15"/>
      <c r="MKR24" s="15"/>
      <c r="MKS24" s="15"/>
      <c r="MKT24" s="15"/>
      <c r="MKU24" s="15"/>
      <c r="MKV24" s="15"/>
      <c r="MKW24" s="15"/>
      <c r="MKX24" s="15"/>
      <c r="MKY24" s="15"/>
      <c r="MKZ24" s="15"/>
      <c r="MLA24" s="15"/>
      <c r="MLB24" s="15"/>
      <c r="MLC24" s="15"/>
      <c r="MLD24" s="15"/>
      <c r="MLE24" s="15"/>
      <c r="MLF24" s="15"/>
      <c r="MLG24" s="15"/>
      <c r="MLH24" s="15"/>
      <c r="MLI24" s="15"/>
      <c r="MLJ24" s="15"/>
      <c r="MLK24" s="15"/>
      <c r="MLL24" s="15"/>
      <c r="MLM24" s="15"/>
      <c r="MLN24" s="15"/>
      <c r="MLO24" s="15"/>
      <c r="MLP24" s="15"/>
      <c r="MLQ24" s="15"/>
      <c r="MLR24" s="15"/>
      <c r="MLS24" s="15"/>
      <c r="MLT24" s="15"/>
      <c r="MLU24" s="15"/>
      <c r="MLV24" s="15"/>
      <c r="MLW24" s="15"/>
      <c r="MLX24" s="15"/>
      <c r="MLY24" s="15"/>
      <c r="MLZ24" s="15"/>
      <c r="MMA24" s="15"/>
      <c r="MMB24" s="15"/>
      <c r="MMC24" s="15"/>
      <c r="MMD24" s="15"/>
      <c r="MME24" s="15"/>
      <c r="MMF24" s="15"/>
      <c r="MMG24" s="15"/>
      <c r="MMH24" s="15"/>
      <c r="MMI24" s="15"/>
      <c r="MMJ24" s="15"/>
      <c r="MMK24" s="15"/>
      <c r="MML24" s="15"/>
      <c r="MMM24" s="15"/>
      <c r="MMN24" s="15"/>
      <c r="MMO24" s="15"/>
      <c r="MMP24" s="15"/>
      <c r="MMQ24" s="15"/>
      <c r="MMR24" s="15"/>
      <c r="MMS24" s="15"/>
      <c r="MMT24" s="15"/>
      <c r="MMU24" s="15"/>
      <c r="MMV24" s="15"/>
      <c r="MMW24" s="15"/>
      <c r="MMX24" s="15"/>
      <c r="MMY24" s="15"/>
      <c r="MMZ24" s="15"/>
      <c r="MNA24" s="15"/>
      <c r="MNB24" s="15"/>
      <c r="MNC24" s="15"/>
      <c r="MND24" s="15"/>
      <c r="MNE24" s="15"/>
      <c r="MNF24" s="15"/>
      <c r="MNG24" s="15"/>
      <c r="MNH24" s="15"/>
      <c r="MNI24" s="15"/>
      <c r="MNJ24" s="15"/>
      <c r="MNK24" s="15"/>
      <c r="MNL24" s="15"/>
      <c r="MNM24" s="15"/>
      <c r="MNN24" s="15"/>
      <c r="MNO24" s="15"/>
      <c r="MNP24" s="15"/>
      <c r="MNQ24" s="15"/>
      <c r="MNR24" s="15"/>
      <c r="MNS24" s="15"/>
      <c r="MNT24" s="15"/>
      <c r="MNU24" s="15"/>
      <c r="MNV24" s="15"/>
      <c r="MNW24" s="15"/>
      <c r="MNX24" s="15"/>
      <c r="MNY24" s="15"/>
      <c r="MNZ24" s="15"/>
      <c r="MOA24" s="15"/>
      <c r="MOB24" s="15"/>
      <c r="MOC24" s="15"/>
      <c r="MOD24" s="15"/>
      <c r="MOE24" s="15"/>
      <c r="MOF24" s="15"/>
      <c r="MOG24" s="15"/>
      <c r="MOH24" s="15"/>
      <c r="MOI24" s="15"/>
      <c r="MOJ24" s="15"/>
      <c r="MOK24" s="15"/>
      <c r="MOL24" s="15"/>
      <c r="MOM24" s="15"/>
      <c r="MON24" s="15"/>
      <c r="MOO24" s="15"/>
      <c r="MOP24" s="15"/>
      <c r="MOQ24" s="15"/>
      <c r="MOR24" s="15"/>
      <c r="MOS24" s="15"/>
      <c r="MOT24" s="15"/>
      <c r="MOU24" s="15"/>
      <c r="MOV24" s="15"/>
      <c r="MOW24" s="15"/>
      <c r="MOX24" s="15"/>
      <c r="MOY24" s="15"/>
      <c r="MOZ24" s="15"/>
      <c r="MPA24" s="15"/>
      <c r="MPB24" s="15"/>
      <c r="MPC24" s="15"/>
      <c r="MPD24" s="15"/>
      <c r="MPE24" s="15"/>
      <c r="MPF24" s="15"/>
      <c r="MPG24" s="15"/>
      <c r="MPH24" s="15"/>
      <c r="MPI24" s="15"/>
      <c r="MPJ24" s="15"/>
      <c r="MPK24" s="15"/>
      <c r="MPL24" s="15"/>
      <c r="MPM24" s="15"/>
      <c r="MPN24" s="15"/>
      <c r="MPO24" s="15"/>
      <c r="MPP24" s="15"/>
      <c r="MPQ24" s="15"/>
      <c r="MPR24" s="15"/>
      <c r="MPS24" s="15"/>
      <c r="MPT24" s="15"/>
      <c r="MPU24" s="15"/>
      <c r="MPV24" s="15"/>
      <c r="MPW24" s="15"/>
      <c r="MPX24" s="15"/>
      <c r="MPY24" s="15"/>
      <c r="MPZ24" s="15"/>
      <c r="MQA24" s="15"/>
      <c r="MQB24" s="15"/>
      <c r="MQC24" s="15"/>
      <c r="MQD24" s="15"/>
      <c r="MQE24" s="15"/>
      <c r="MQF24" s="15"/>
      <c r="MQG24" s="15"/>
      <c r="MQH24" s="15"/>
      <c r="MQI24" s="15"/>
      <c r="MQJ24" s="15"/>
      <c r="MQK24" s="15"/>
      <c r="MQL24" s="15"/>
      <c r="MQM24" s="15"/>
      <c r="MQN24" s="15"/>
      <c r="MQO24" s="15"/>
      <c r="MQP24" s="15"/>
      <c r="MQQ24" s="15"/>
      <c r="MQR24" s="15"/>
      <c r="MQS24" s="15"/>
      <c r="MQT24" s="15"/>
      <c r="MQU24" s="15"/>
      <c r="MQV24" s="15"/>
      <c r="MQW24" s="15"/>
      <c r="MQX24" s="15"/>
      <c r="MQY24" s="15"/>
      <c r="MQZ24" s="15"/>
      <c r="MRA24" s="15"/>
      <c r="MRB24" s="15"/>
      <c r="MRC24" s="15"/>
      <c r="MRD24" s="15"/>
      <c r="MRE24" s="15"/>
      <c r="MRF24" s="15"/>
      <c r="MRG24" s="15"/>
      <c r="MRH24" s="15"/>
      <c r="MRI24" s="15"/>
      <c r="MRJ24" s="15"/>
      <c r="MRK24" s="15"/>
      <c r="MRL24" s="15"/>
      <c r="MRM24" s="15"/>
      <c r="MRN24" s="15"/>
      <c r="MRO24" s="15"/>
      <c r="MRP24" s="15"/>
      <c r="MRQ24" s="15"/>
      <c r="MRR24" s="15"/>
      <c r="MRS24" s="15"/>
      <c r="MRT24" s="15"/>
      <c r="MRU24" s="15"/>
      <c r="MRV24" s="15"/>
      <c r="MRW24" s="15"/>
      <c r="MRX24" s="15"/>
      <c r="MRY24" s="15"/>
      <c r="MRZ24" s="15"/>
      <c r="MSA24" s="15"/>
      <c r="MSB24" s="15"/>
      <c r="MSC24" s="15"/>
      <c r="MSD24" s="15"/>
      <c r="MSE24" s="15"/>
      <c r="MSF24" s="15"/>
      <c r="MSG24" s="15"/>
      <c r="MSH24" s="15"/>
      <c r="MSI24" s="15"/>
      <c r="MSJ24" s="15"/>
      <c r="MSK24" s="15"/>
      <c r="MSL24" s="15"/>
      <c r="MSM24" s="15"/>
      <c r="MSN24" s="15"/>
      <c r="MSO24" s="15"/>
      <c r="MSP24" s="15"/>
      <c r="MSQ24" s="15"/>
      <c r="MSR24" s="15"/>
      <c r="MSS24" s="15"/>
      <c r="MST24" s="15"/>
      <c r="MSU24" s="15"/>
      <c r="MSV24" s="15"/>
      <c r="MSW24" s="15"/>
      <c r="MSX24" s="15"/>
      <c r="MSY24" s="15"/>
      <c r="MSZ24" s="15"/>
      <c r="MTA24" s="15"/>
      <c r="MTB24" s="15"/>
      <c r="MTC24" s="15"/>
      <c r="MTD24" s="15"/>
      <c r="MTE24" s="15"/>
      <c r="MTF24" s="15"/>
      <c r="MTG24" s="15"/>
      <c r="MTH24" s="15"/>
      <c r="MTI24" s="15"/>
      <c r="MTJ24" s="15"/>
      <c r="MTK24" s="15"/>
      <c r="MTL24" s="15"/>
      <c r="MTM24" s="15"/>
      <c r="MTN24" s="15"/>
      <c r="MTO24" s="15"/>
      <c r="MTP24" s="15"/>
      <c r="MTQ24" s="15"/>
      <c r="MTR24" s="15"/>
      <c r="MTS24" s="15"/>
      <c r="MTT24" s="15"/>
      <c r="MTU24" s="15"/>
      <c r="MTV24" s="15"/>
      <c r="MTW24" s="15"/>
      <c r="MTX24" s="15"/>
      <c r="MTY24" s="15"/>
      <c r="MTZ24" s="15"/>
      <c r="MUA24" s="15"/>
      <c r="MUB24" s="15"/>
      <c r="MUC24" s="15"/>
      <c r="MUD24" s="15"/>
      <c r="MUE24" s="15"/>
      <c r="MUF24" s="15"/>
      <c r="MUG24" s="15"/>
      <c r="MUH24" s="15"/>
      <c r="MUI24" s="15"/>
      <c r="MUJ24" s="15"/>
      <c r="MUK24" s="15"/>
      <c r="MUL24" s="15"/>
      <c r="MUM24" s="15"/>
      <c r="MUN24" s="15"/>
      <c r="MUO24" s="15"/>
      <c r="MUP24" s="15"/>
      <c r="MUQ24" s="15"/>
      <c r="MUR24" s="15"/>
      <c r="MUS24" s="15"/>
      <c r="MUT24" s="15"/>
      <c r="MUU24" s="15"/>
      <c r="MUV24" s="15"/>
      <c r="MUW24" s="15"/>
      <c r="MUX24" s="15"/>
      <c r="MUY24" s="15"/>
      <c r="MUZ24" s="15"/>
      <c r="MVA24" s="15"/>
      <c r="MVB24" s="15"/>
      <c r="MVC24" s="15"/>
      <c r="MVD24" s="15"/>
      <c r="MVE24" s="15"/>
      <c r="MVF24" s="15"/>
      <c r="MVG24" s="15"/>
      <c r="MVH24" s="15"/>
      <c r="MVI24" s="15"/>
      <c r="MVJ24" s="15"/>
      <c r="MVK24" s="15"/>
      <c r="MVL24" s="15"/>
      <c r="MVM24" s="15"/>
      <c r="MVN24" s="15"/>
      <c r="MVO24" s="15"/>
      <c r="MVP24" s="15"/>
      <c r="MVQ24" s="15"/>
      <c r="MVR24" s="15"/>
      <c r="MVS24" s="15"/>
      <c r="MVT24" s="15"/>
      <c r="MVU24" s="15"/>
      <c r="MVV24" s="15"/>
      <c r="MVW24" s="15"/>
      <c r="MVX24" s="15"/>
      <c r="MVY24" s="15"/>
      <c r="MVZ24" s="15"/>
      <c r="MWA24" s="15"/>
      <c r="MWB24" s="15"/>
      <c r="MWC24" s="15"/>
      <c r="MWD24" s="15"/>
      <c r="MWE24" s="15"/>
      <c r="MWF24" s="15"/>
      <c r="MWG24" s="15"/>
      <c r="MWH24" s="15"/>
      <c r="MWI24" s="15"/>
      <c r="MWJ24" s="15"/>
      <c r="MWK24" s="15"/>
      <c r="MWL24" s="15"/>
      <c r="MWM24" s="15"/>
      <c r="MWN24" s="15"/>
      <c r="MWO24" s="15"/>
      <c r="MWP24" s="15"/>
      <c r="MWQ24" s="15"/>
      <c r="MWR24" s="15"/>
      <c r="MWS24" s="15"/>
      <c r="MWT24" s="15"/>
      <c r="MWU24" s="15"/>
      <c r="MWV24" s="15"/>
      <c r="MWW24" s="15"/>
      <c r="MWX24" s="15"/>
      <c r="MWY24" s="15"/>
      <c r="MWZ24" s="15"/>
      <c r="MXA24" s="15"/>
      <c r="MXB24" s="15"/>
      <c r="MXC24" s="15"/>
      <c r="MXD24" s="15"/>
      <c r="MXE24" s="15"/>
      <c r="MXF24" s="15"/>
      <c r="MXG24" s="15"/>
      <c r="MXH24" s="15"/>
      <c r="MXI24" s="15"/>
      <c r="MXJ24" s="15"/>
      <c r="MXK24" s="15"/>
      <c r="MXL24" s="15"/>
      <c r="MXM24" s="15"/>
      <c r="MXN24" s="15"/>
      <c r="MXO24" s="15"/>
      <c r="MXP24" s="15"/>
      <c r="MXQ24" s="15"/>
      <c r="MXR24" s="15"/>
      <c r="MXS24" s="15"/>
      <c r="MXT24" s="15"/>
      <c r="MXU24" s="15"/>
      <c r="MXV24" s="15"/>
      <c r="MXW24" s="15"/>
      <c r="MXX24" s="15"/>
      <c r="MXY24" s="15"/>
      <c r="MXZ24" s="15"/>
      <c r="MYA24" s="15"/>
      <c r="MYB24" s="15"/>
      <c r="MYC24" s="15"/>
      <c r="MYD24" s="15"/>
      <c r="MYE24" s="15"/>
      <c r="MYF24" s="15"/>
      <c r="MYG24" s="15"/>
      <c r="MYH24" s="15"/>
      <c r="MYI24" s="15"/>
      <c r="MYJ24" s="15"/>
      <c r="MYK24" s="15"/>
      <c r="MYL24" s="15"/>
      <c r="MYM24" s="15"/>
      <c r="MYN24" s="15"/>
      <c r="MYO24" s="15"/>
      <c r="MYP24" s="15"/>
      <c r="MYQ24" s="15"/>
      <c r="MYR24" s="15"/>
      <c r="MYS24" s="15"/>
      <c r="MYT24" s="15"/>
      <c r="MYU24" s="15"/>
      <c r="MYV24" s="15"/>
      <c r="MYW24" s="15"/>
      <c r="MYX24" s="15"/>
      <c r="MYY24" s="15"/>
      <c r="MYZ24" s="15"/>
      <c r="MZA24" s="15"/>
      <c r="MZB24" s="15"/>
      <c r="MZC24" s="15"/>
      <c r="MZD24" s="15"/>
      <c r="MZE24" s="15"/>
      <c r="MZF24" s="15"/>
      <c r="MZG24" s="15"/>
      <c r="MZH24" s="15"/>
      <c r="MZI24" s="15"/>
      <c r="MZJ24" s="15"/>
      <c r="MZK24" s="15"/>
      <c r="MZL24" s="15"/>
      <c r="MZM24" s="15"/>
      <c r="MZN24" s="15"/>
      <c r="MZO24" s="15"/>
      <c r="MZP24" s="15"/>
      <c r="MZQ24" s="15"/>
      <c r="MZR24" s="15"/>
      <c r="MZS24" s="15"/>
      <c r="MZT24" s="15"/>
      <c r="MZU24" s="15"/>
      <c r="MZV24" s="15"/>
      <c r="MZW24" s="15"/>
      <c r="MZX24" s="15"/>
      <c r="MZY24" s="15"/>
      <c r="MZZ24" s="15"/>
      <c r="NAA24" s="15"/>
      <c r="NAB24" s="15"/>
      <c r="NAC24" s="15"/>
      <c r="NAD24" s="15"/>
      <c r="NAE24" s="15"/>
      <c r="NAF24" s="15"/>
      <c r="NAG24" s="15"/>
      <c r="NAH24" s="15"/>
      <c r="NAI24" s="15"/>
      <c r="NAJ24" s="15"/>
      <c r="NAK24" s="15"/>
      <c r="NAL24" s="15"/>
      <c r="NAM24" s="15"/>
      <c r="NAN24" s="15"/>
      <c r="NAO24" s="15"/>
      <c r="NAP24" s="15"/>
      <c r="NAQ24" s="15"/>
      <c r="NAR24" s="15"/>
      <c r="NAS24" s="15"/>
      <c r="NAT24" s="15"/>
      <c r="NAU24" s="15"/>
      <c r="NAV24" s="15"/>
      <c r="NAW24" s="15"/>
      <c r="NAX24" s="15"/>
      <c r="NAY24" s="15"/>
      <c r="NAZ24" s="15"/>
      <c r="NBA24" s="15"/>
      <c r="NBB24" s="15"/>
      <c r="NBC24" s="15"/>
      <c r="NBD24" s="15"/>
      <c r="NBE24" s="15"/>
      <c r="NBF24" s="15"/>
      <c r="NBG24" s="15"/>
      <c r="NBH24" s="15"/>
      <c r="NBI24" s="15"/>
      <c r="NBJ24" s="15"/>
      <c r="NBK24" s="15"/>
      <c r="NBL24" s="15"/>
      <c r="NBM24" s="15"/>
      <c r="NBN24" s="15"/>
      <c r="NBO24" s="15"/>
      <c r="NBP24" s="15"/>
      <c r="NBQ24" s="15"/>
      <c r="NBR24" s="15"/>
      <c r="NBS24" s="15"/>
      <c r="NBT24" s="15"/>
      <c r="NBU24" s="15"/>
      <c r="NBV24" s="15"/>
      <c r="NBW24" s="15"/>
      <c r="NBX24" s="15"/>
      <c r="NBY24" s="15"/>
      <c r="NBZ24" s="15"/>
      <c r="NCA24" s="15"/>
      <c r="NCB24" s="15"/>
      <c r="NCC24" s="15"/>
      <c r="NCD24" s="15"/>
      <c r="NCE24" s="15"/>
      <c r="NCF24" s="15"/>
      <c r="NCG24" s="15"/>
      <c r="NCH24" s="15"/>
      <c r="NCI24" s="15"/>
      <c r="NCJ24" s="15"/>
      <c r="NCK24" s="15"/>
      <c r="NCL24" s="15"/>
      <c r="NCM24" s="15"/>
      <c r="NCN24" s="15"/>
      <c r="NCO24" s="15"/>
      <c r="NCP24" s="15"/>
      <c r="NCQ24" s="15"/>
      <c r="NCR24" s="15"/>
      <c r="NCS24" s="15"/>
      <c r="NCT24" s="15"/>
      <c r="NCU24" s="15"/>
      <c r="NCV24" s="15"/>
      <c r="NCW24" s="15"/>
      <c r="NCX24" s="15"/>
      <c r="NCY24" s="15"/>
      <c r="NCZ24" s="15"/>
      <c r="NDA24" s="15"/>
      <c r="NDB24" s="15"/>
      <c r="NDC24" s="15"/>
      <c r="NDD24" s="15"/>
      <c r="NDE24" s="15"/>
      <c r="NDF24" s="15"/>
      <c r="NDG24" s="15"/>
      <c r="NDH24" s="15"/>
      <c r="NDI24" s="15"/>
      <c r="NDJ24" s="15"/>
      <c r="NDK24" s="15"/>
      <c r="NDL24" s="15"/>
      <c r="NDM24" s="15"/>
      <c r="NDN24" s="15"/>
      <c r="NDO24" s="15"/>
      <c r="NDP24" s="15"/>
      <c r="NDQ24" s="15"/>
      <c r="NDR24" s="15"/>
      <c r="NDS24" s="15"/>
      <c r="NDT24" s="15"/>
      <c r="NDU24" s="15"/>
      <c r="NDV24" s="15"/>
      <c r="NDW24" s="15"/>
      <c r="NDX24" s="15"/>
      <c r="NDY24" s="15"/>
      <c r="NDZ24" s="15"/>
      <c r="NEA24" s="15"/>
      <c r="NEB24" s="15"/>
      <c r="NEC24" s="15"/>
      <c r="NED24" s="15"/>
      <c r="NEE24" s="15"/>
      <c r="NEF24" s="15"/>
      <c r="NEG24" s="15"/>
      <c r="NEH24" s="15"/>
      <c r="NEI24" s="15"/>
      <c r="NEJ24" s="15"/>
      <c r="NEK24" s="15"/>
      <c r="NEL24" s="15"/>
      <c r="NEM24" s="15"/>
      <c r="NEN24" s="15"/>
      <c r="NEO24" s="15"/>
      <c r="NEP24" s="15"/>
      <c r="NEQ24" s="15"/>
      <c r="NER24" s="15"/>
      <c r="NES24" s="15"/>
      <c r="NET24" s="15"/>
      <c r="NEU24" s="15"/>
      <c r="NEV24" s="15"/>
      <c r="NEW24" s="15"/>
      <c r="NEX24" s="15"/>
      <c r="NEY24" s="15"/>
      <c r="NEZ24" s="15"/>
      <c r="NFA24" s="15"/>
      <c r="NFB24" s="15"/>
      <c r="NFC24" s="15"/>
      <c r="NFD24" s="15"/>
      <c r="NFE24" s="15"/>
      <c r="NFF24" s="15"/>
      <c r="NFG24" s="15"/>
      <c r="NFH24" s="15"/>
      <c r="NFI24" s="15"/>
      <c r="NFJ24" s="15"/>
      <c r="NFK24" s="15"/>
      <c r="NFL24" s="15"/>
      <c r="NFM24" s="15"/>
      <c r="NFN24" s="15"/>
      <c r="NFO24" s="15"/>
      <c r="NFP24" s="15"/>
      <c r="NFQ24" s="15"/>
      <c r="NFR24" s="15"/>
      <c r="NFS24" s="15"/>
      <c r="NFT24" s="15"/>
      <c r="NFU24" s="15"/>
      <c r="NFV24" s="15"/>
      <c r="NFW24" s="15"/>
      <c r="NFX24" s="15"/>
      <c r="NFY24" s="15"/>
      <c r="NFZ24" s="15"/>
      <c r="NGA24" s="15"/>
      <c r="NGB24" s="15"/>
      <c r="NGC24" s="15"/>
      <c r="NGD24" s="15"/>
      <c r="NGE24" s="15"/>
      <c r="NGF24" s="15"/>
      <c r="NGG24" s="15"/>
      <c r="NGH24" s="15"/>
      <c r="NGI24" s="15"/>
      <c r="NGJ24" s="15"/>
      <c r="NGK24" s="15"/>
      <c r="NGL24" s="15"/>
      <c r="NGM24" s="15"/>
      <c r="NGN24" s="15"/>
      <c r="NGO24" s="15"/>
      <c r="NGP24" s="15"/>
      <c r="NGQ24" s="15"/>
      <c r="NGR24" s="15"/>
      <c r="NGS24" s="15"/>
      <c r="NGT24" s="15"/>
      <c r="NGU24" s="15"/>
      <c r="NGV24" s="15"/>
      <c r="NGW24" s="15"/>
      <c r="NGX24" s="15"/>
      <c r="NGY24" s="15"/>
      <c r="NGZ24" s="15"/>
      <c r="NHA24" s="15"/>
      <c r="NHB24" s="15"/>
      <c r="NHC24" s="15"/>
      <c r="NHD24" s="15"/>
      <c r="NHE24" s="15"/>
      <c r="NHF24" s="15"/>
      <c r="NHG24" s="15"/>
      <c r="NHH24" s="15"/>
      <c r="NHI24" s="15"/>
      <c r="NHJ24" s="15"/>
      <c r="NHK24" s="15"/>
      <c r="NHL24" s="15"/>
      <c r="NHM24" s="15"/>
      <c r="NHN24" s="15"/>
      <c r="NHO24" s="15"/>
      <c r="NHP24" s="15"/>
      <c r="NHQ24" s="15"/>
      <c r="NHR24" s="15"/>
      <c r="NHS24" s="15"/>
      <c r="NHT24" s="15"/>
      <c r="NHU24" s="15"/>
      <c r="NHV24" s="15"/>
      <c r="NHW24" s="15"/>
      <c r="NHX24" s="15"/>
      <c r="NHY24" s="15"/>
      <c r="NHZ24" s="15"/>
      <c r="NIA24" s="15"/>
      <c r="NIB24" s="15"/>
      <c r="NIC24" s="15"/>
      <c r="NID24" s="15"/>
      <c r="NIE24" s="15"/>
      <c r="NIF24" s="15"/>
      <c r="NIG24" s="15"/>
      <c r="NIH24" s="15"/>
      <c r="NII24" s="15"/>
      <c r="NIJ24" s="15"/>
      <c r="NIK24" s="15"/>
      <c r="NIL24" s="15"/>
      <c r="NIM24" s="15"/>
      <c r="NIN24" s="15"/>
      <c r="NIO24" s="15"/>
      <c r="NIP24" s="15"/>
      <c r="NIQ24" s="15"/>
      <c r="NIR24" s="15"/>
      <c r="NIS24" s="15"/>
      <c r="NIT24" s="15"/>
      <c r="NIU24" s="15"/>
      <c r="NIV24" s="15"/>
      <c r="NIW24" s="15"/>
      <c r="NIX24" s="15"/>
      <c r="NIY24" s="15"/>
      <c r="NIZ24" s="15"/>
      <c r="NJA24" s="15"/>
      <c r="NJB24" s="15"/>
      <c r="NJC24" s="15"/>
      <c r="NJD24" s="15"/>
      <c r="NJE24" s="15"/>
      <c r="NJF24" s="15"/>
      <c r="NJG24" s="15"/>
      <c r="NJH24" s="15"/>
      <c r="NJI24" s="15"/>
      <c r="NJJ24" s="15"/>
      <c r="NJK24" s="15"/>
      <c r="NJL24" s="15"/>
      <c r="NJM24" s="15"/>
      <c r="NJN24" s="15"/>
      <c r="NJO24" s="15"/>
      <c r="NJP24" s="15"/>
      <c r="NJQ24" s="15"/>
      <c r="NJR24" s="15"/>
      <c r="NJS24" s="15"/>
      <c r="NJT24" s="15"/>
      <c r="NJU24" s="15"/>
      <c r="NJV24" s="15"/>
      <c r="NJW24" s="15"/>
      <c r="NJX24" s="15"/>
      <c r="NJY24" s="15"/>
      <c r="NJZ24" s="15"/>
      <c r="NKA24" s="15"/>
      <c r="NKB24" s="15"/>
      <c r="NKC24" s="15"/>
      <c r="NKD24" s="15"/>
      <c r="NKE24" s="15"/>
      <c r="NKF24" s="15"/>
      <c r="NKG24" s="15"/>
      <c r="NKH24" s="15"/>
      <c r="NKI24" s="15"/>
      <c r="NKJ24" s="15"/>
      <c r="NKK24" s="15"/>
      <c r="NKL24" s="15"/>
      <c r="NKM24" s="15"/>
      <c r="NKN24" s="15"/>
      <c r="NKO24" s="15"/>
      <c r="NKP24" s="15"/>
      <c r="NKQ24" s="15"/>
      <c r="NKR24" s="15"/>
      <c r="NKS24" s="15"/>
      <c r="NKT24" s="15"/>
      <c r="NKU24" s="15"/>
      <c r="NKV24" s="15"/>
      <c r="NKW24" s="15"/>
      <c r="NKX24" s="15"/>
      <c r="NKY24" s="15"/>
      <c r="NKZ24" s="15"/>
      <c r="NLA24" s="15"/>
      <c r="NLB24" s="15"/>
      <c r="NLC24" s="15"/>
      <c r="NLD24" s="15"/>
      <c r="NLE24" s="15"/>
      <c r="NLF24" s="15"/>
      <c r="NLG24" s="15"/>
      <c r="NLH24" s="15"/>
      <c r="NLI24" s="15"/>
      <c r="NLJ24" s="15"/>
      <c r="NLK24" s="15"/>
      <c r="NLL24" s="15"/>
      <c r="NLM24" s="15"/>
      <c r="NLN24" s="15"/>
      <c r="NLO24" s="15"/>
      <c r="NLP24" s="15"/>
      <c r="NLQ24" s="15"/>
      <c r="NLR24" s="15"/>
      <c r="NLS24" s="15"/>
      <c r="NLT24" s="15"/>
      <c r="NLU24" s="15"/>
      <c r="NLV24" s="15"/>
      <c r="NLW24" s="15"/>
      <c r="NLX24" s="15"/>
      <c r="NLY24" s="15"/>
      <c r="NLZ24" s="15"/>
      <c r="NMA24" s="15"/>
      <c r="NMB24" s="15"/>
      <c r="NMC24" s="15"/>
      <c r="NMD24" s="15"/>
      <c r="NME24" s="15"/>
      <c r="NMF24" s="15"/>
      <c r="NMG24" s="15"/>
      <c r="NMH24" s="15"/>
      <c r="NMI24" s="15"/>
      <c r="NMJ24" s="15"/>
      <c r="NMK24" s="15"/>
      <c r="NML24" s="15"/>
      <c r="NMM24" s="15"/>
      <c r="NMN24" s="15"/>
      <c r="NMO24" s="15"/>
      <c r="NMP24" s="15"/>
      <c r="NMQ24" s="15"/>
      <c r="NMR24" s="15"/>
      <c r="NMS24" s="15"/>
      <c r="NMT24" s="15"/>
      <c r="NMU24" s="15"/>
      <c r="NMV24" s="15"/>
      <c r="NMW24" s="15"/>
      <c r="NMX24" s="15"/>
      <c r="NMY24" s="15"/>
      <c r="NMZ24" s="15"/>
      <c r="NNA24" s="15"/>
      <c r="NNB24" s="15"/>
      <c r="NNC24" s="15"/>
      <c r="NND24" s="15"/>
      <c r="NNE24" s="15"/>
      <c r="NNF24" s="15"/>
      <c r="NNG24" s="15"/>
      <c r="NNH24" s="15"/>
      <c r="NNI24" s="15"/>
      <c r="NNJ24" s="15"/>
      <c r="NNK24" s="15"/>
      <c r="NNL24" s="15"/>
      <c r="NNM24" s="15"/>
      <c r="NNN24" s="15"/>
      <c r="NNO24" s="15"/>
      <c r="NNP24" s="15"/>
      <c r="NNQ24" s="15"/>
      <c r="NNR24" s="15"/>
      <c r="NNS24" s="15"/>
      <c r="NNT24" s="15"/>
      <c r="NNU24" s="15"/>
      <c r="NNV24" s="15"/>
      <c r="NNW24" s="15"/>
      <c r="NNX24" s="15"/>
      <c r="NNY24" s="15"/>
      <c r="NNZ24" s="15"/>
      <c r="NOA24" s="15"/>
      <c r="NOB24" s="15"/>
      <c r="NOC24" s="15"/>
      <c r="NOD24" s="15"/>
      <c r="NOE24" s="15"/>
      <c r="NOF24" s="15"/>
      <c r="NOG24" s="15"/>
      <c r="NOH24" s="15"/>
      <c r="NOI24" s="15"/>
      <c r="NOJ24" s="15"/>
      <c r="NOK24" s="15"/>
      <c r="NOL24" s="15"/>
      <c r="NOM24" s="15"/>
      <c r="NON24" s="15"/>
      <c r="NOO24" s="15"/>
      <c r="NOP24" s="15"/>
      <c r="NOQ24" s="15"/>
      <c r="NOR24" s="15"/>
      <c r="NOS24" s="15"/>
      <c r="NOT24" s="15"/>
      <c r="NOU24" s="15"/>
      <c r="NOV24" s="15"/>
      <c r="NOW24" s="15"/>
      <c r="NOX24" s="15"/>
      <c r="NOY24" s="15"/>
      <c r="NOZ24" s="15"/>
      <c r="NPA24" s="15"/>
      <c r="NPB24" s="15"/>
      <c r="NPC24" s="15"/>
      <c r="NPD24" s="15"/>
      <c r="NPE24" s="15"/>
      <c r="NPF24" s="15"/>
      <c r="NPG24" s="15"/>
      <c r="NPH24" s="15"/>
      <c r="NPI24" s="15"/>
      <c r="NPJ24" s="15"/>
      <c r="NPK24" s="15"/>
      <c r="NPL24" s="15"/>
      <c r="NPM24" s="15"/>
      <c r="NPN24" s="15"/>
      <c r="NPO24" s="15"/>
      <c r="NPP24" s="15"/>
      <c r="NPQ24" s="15"/>
      <c r="NPR24" s="15"/>
      <c r="NPS24" s="15"/>
      <c r="NPT24" s="15"/>
      <c r="NPU24" s="15"/>
      <c r="NPV24" s="15"/>
      <c r="NPW24" s="15"/>
      <c r="NPX24" s="15"/>
      <c r="NPY24" s="15"/>
      <c r="NPZ24" s="15"/>
      <c r="NQA24" s="15"/>
      <c r="NQB24" s="15"/>
      <c r="NQC24" s="15"/>
      <c r="NQD24" s="15"/>
      <c r="NQE24" s="15"/>
      <c r="NQF24" s="15"/>
      <c r="NQG24" s="15"/>
      <c r="NQH24" s="15"/>
      <c r="NQI24" s="15"/>
      <c r="NQJ24" s="15"/>
      <c r="NQK24" s="15"/>
      <c r="NQL24" s="15"/>
      <c r="NQM24" s="15"/>
      <c r="NQN24" s="15"/>
      <c r="NQO24" s="15"/>
      <c r="NQP24" s="15"/>
      <c r="NQQ24" s="15"/>
      <c r="NQR24" s="15"/>
      <c r="NQS24" s="15"/>
      <c r="NQT24" s="15"/>
      <c r="NQU24" s="15"/>
      <c r="NQV24" s="15"/>
      <c r="NQW24" s="15"/>
      <c r="NQX24" s="15"/>
      <c r="NQY24" s="15"/>
      <c r="NQZ24" s="15"/>
      <c r="NRA24" s="15"/>
      <c r="NRB24" s="15"/>
      <c r="NRC24" s="15"/>
      <c r="NRD24" s="15"/>
      <c r="NRE24" s="15"/>
      <c r="NRF24" s="15"/>
      <c r="NRG24" s="15"/>
      <c r="NRH24" s="15"/>
      <c r="NRI24" s="15"/>
      <c r="NRJ24" s="15"/>
      <c r="NRK24" s="15"/>
      <c r="NRL24" s="15"/>
      <c r="NRM24" s="15"/>
      <c r="NRN24" s="15"/>
      <c r="NRO24" s="15"/>
      <c r="NRP24" s="15"/>
      <c r="NRQ24" s="15"/>
      <c r="NRR24" s="15"/>
      <c r="NRS24" s="15"/>
      <c r="NRT24" s="15"/>
      <c r="NRU24" s="15"/>
      <c r="NRV24" s="15"/>
      <c r="NRW24" s="15"/>
      <c r="NRX24" s="15"/>
      <c r="NRY24" s="15"/>
      <c r="NRZ24" s="15"/>
      <c r="NSA24" s="15"/>
      <c r="NSB24" s="15"/>
      <c r="NSC24" s="15"/>
      <c r="NSD24" s="15"/>
      <c r="NSE24" s="15"/>
      <c r="NSF24" s="15"/>
      <c r="NSG24" s="15"/>
      <c r="NSH24" s="15"/>
      <c r="NSI24" s="15"/>
      <c r="NSJ24" s="15"/>
      <c r="NSK24" s="15"/>
      <c r="NSL24" s="15"/>
      <c r="NSM24" s="15"/>
      <c r="NSN24" s="15"/>
      <c r="NSO24" s="15"/>
      <c r="NSP24" s="15"/>
      <c r="NSQ24" s="15"/>
      <c r="NSR24" s="15"/>
      <c r="NSS24" s="15"/>
      <c r="NST24" s="15"/>
      <c r="NSU24" s="15"/>
      <c r="NSV24" s="15"/>
      <c r="NSW24" s="15"/>
      <c r="NSX24" s="15"/>
      <c r="NSY24" s="15"/>
      <c r="NSZ24" s="15"/>
      <c r="NTA24" s="15"/>
      <c r="NTB24" s="15"/>
      <c r="NTC24" s="15"/>
      <c r="NTD24" s="15"/>
      <c r="NTE24" s="15"/>
      <c r="NTF24" s="15"/>
      <c r="NTG24" s="15"/>
      <c r="NTH24" s="15"/>
      <c r="NTI24" s="15"/>
      <c r="NTJ24" s="15"/>
      <c r="NTK24" s="15"/>
      <c r="NTL24" s="15"/>
      <c r="NTM24" s="15"/>
      <c r="NTN24" s="15"/>
      <c r="NTO24" s="15"/>
      <c r="NTP24" s="15"/>
      <c r="NTQ24" s="15"/>
      <c r="NTR24" s="15"/>
      <c r="NTS24" s="15"/>
      <c r="NTT24" s="15"/>
      <c r="NTU24" s="15"/>
      <c r="NTV24" s="15"/>
      <c r="NTW24" s="15"/>
      <c r="NTX24" s="15"/>
      <c r="NTY24" s="15"/>
      <c r="NTZ24" s="15"/>
      <c r="NUA24" s="15"/>
      <c r="NUB24" s="15"/>
      <c r="NUC24" s="15"/>
      <c r="NUD24" s="15"/>
      <c r="NUE24" s="15"/>
      <c r="NUF24" s="15"/>
      <c r="NUG24" s="15"/>
      <c r="NUH24" s="15"/>
      <c r="NUI24" s="15"/>
      <c r="NUJ24" s="15"/>
      <c r="NUK24" s="15"/>
      <c r="NUL24" s="15"/>
      <c r="NUM24" s="15"/>
      <c r="NUN24" s="15"/>
      <c r="NUO24" s="15"/>
      <c r="NUP24" s="15"/>
      <c r="NUQ24" s="15"/>
      <c r="NUR24" s="15"/>
      <c r="NUS24" s="15"/>
      <c r="NUT24" s="15"/>
      <c r="NUU24" s="15"/>
      <c r="NUV24" s="15"/>
      <c r="NUW24" s="15"/>
      <c r="NUX24" s="15"/>
      <c r="NUY24" s="15"/>
      <c r="NUZ24" s="15"/>
      <c r="NVA24" s="15"/>
      <c r="NVB24" s="15"/>
      <c r="NVC24" s="15"/>
      <c r="NVD24" s="15"/>
      <c r="NVE24" s="15"/>
      <c r="NVF24" s="15"/>
      <c r="NVG24" s="15"/>
      <c r="NVH24" s="15"/>
      <c r="NVI24" s="15"/>
      <c r="NVJ24" s="15"/>
      <c r="NVK24" s="15"/>
      <c r="NVL24" s="15"/>
      <c r="NVM24" s="15"/>
      <c r="NVN24" s="15"/>
      <c r="NVO24" s="15"/>
      <c r="NVP24" s="15"/>
      <c r="NVQ24" s="15"/>
      <c r="NVR24" s="15"/>
      <c r="NVS24" s="15"/>
      <c r="NVT24" s="15"/>
      <c r="NVU24" s="15"/>
      <c r="NVV24" s="15"/>
      <c r="NVW24" s="15"/>
      <c r="NVX24" s="15"/>
      <c r="NVY24" s="15"/>
      <c r="NVZ24" s="15"/>
      <c r="NWA24" s="15"/>
      <c r="NWB24" s="15"/>
      <c r="NWC24" s="15"/>
      <c r="NWD24" s="15"/>
      <c r="NWE24" s="15"/>
      <c r="NWF24" s="15"/>
      <c r="NWG24" s="15"/>
      <c r="NWH24" s="15"/>
      <c r="NWI24" s="15"/>
      <c r="NWJ24" s="15"/>
      <c r="NWK24" s="15"/>
      <c r="NWL24" s="15"/>
      <c r="NWM24" s="15"/>
      <c r="NWN24" s="15"/>
      <c r="NWO24" s="15"/>
      <c r="NWP24" s="15"/>
      <c r="NWQ24" s="15"/>
      <c r="NWR24" s="15"/>
      <c r="NWS24" s="15"/>
      <c r="NWT24" s="15"/>
      <c r="NWU24" s="15"/>
      <c r="NWV24" s="15"/>
      <c r="NWW24" s="15"/>
      <c r="NWX24" s="15"/>
      <c r="NWY24" s="15"/>
      <c r="NWZ24" s="15"/>
      <c r="NXA24" s="15"/>
      <c r="NXB24" s="15"/>
      <c r="NXC24" s="15"/>
      <c r="NXD24" s="15"/>
      <c r="NXE24" s="15"/>
      <c r="NXF24" s="15"/>
      <c r="NXG24" s="15"/>
      <c r="NXH24" s="15"/>
      <c r="NXI24" s="15"/>
      <c r="NXJ24" s="15"/>
      <c r="NXK24" s="15"/>
      <c r="NXL24" s="15"/>
      <c r="NXM24" s="15"/>
      <c r="NXN24" s="15"/>
      <c r="NXO24" s="15"/>
      <c r="NXP24" s="15"/>
      <c r="NXQ24" s="15"/>
      <c r="NXR24" s="15"/>
      <c r="NXS24" s="15"/>
      <c r="NXT24" s="15"/>
      <c r="NXU24" s="15"/>
      <c r="NXV24" s="15"/>
      <c r="NXW24" s="15"/>
      <c r="NXX24" s="15"/>
      <c r="NXY24" s="15"/>
      <c r="NXZ24" s="15"/>
      <c r="NYA24" s="15"/>
      <c r="NYB24" s="15"/>
      <c r="NYC24" s="15"/>
      <c r="NYD24" s="15"/>
      <c r="NYE24" s="15"/>
      <c r="NYF24" s="15"/>
      <c r="NYG24" s="15"/>
      <c r="NYH24" s="15"/>
      <c r="NYI24" s="15"/>
      <c r="NYJ24" s="15"/>
      <c r="NYK24" s="15"/>
      <c r="NYL24" s="15"/>
      <c r="NYM24" s="15"/>
      <c r="NYN24" s="15"/>
      <c r="NYO24" s="15"/>
      <c r="NYP24" s="15"/>
      <c r="NYQ24" s="15"/>
      <c r="NYR24" s="15"/>
      <c r="NYS24" s="15"/>
      <c r="NYT24" s="15"/>
      <c r="NYU24" s="15"/>
      <c r="NYV24" s="15"/>
      <c r="NYW24" s="15"/>
      <c r="NYX24" s="15"/>
      <c r="NYY24" s="15"/>
      <c r="NYZ24" s="15"/>
      <c r="NZA24" s="15"/>
      <c r="NZB24" s="15"/>
      <c r="NZC24" s="15"/>
      <c r="NZD24" s="15"/>
      <c r="NZE24" s="15"/>
      <c r="NZF24" s="15"/>
      <c r="NZG24" s="15"/>
      <c r="NZH24" s="15"/>
      <c r="NZI24" s="15"/>
      <c r="NZJ24" s="15"/>
      <c r="NZK24" s="15"/>
      <c r="NZL24" s="15"/>
      <c r="NZM24" s="15"/>
      <c r="NZN24" s="15"/>
      <c r="NZO24" s="15"/>
      <c r="NZP24" s="15"/>
      <c r="NZQ24" s="15"/>
      <c r="NZR24" s="15"/>
      <c r="NZS24" s="15"/>
      <c r="NZT24" s="15"/>
      <c r="NZU24" s="15"/>
      <c r="NZV24" s="15"/>
      <c r="NZW24" s="15"/>
      <c r="NZX24" s="15"/>
      <c r="NZY24" s="15"/>
      <c r="NZZ24" s="15"/>
      <c r="OAA24" s="15"/>
      <c r="OAB24" s="15"/>
      <c r="OAC24" s="15"/>
      <c r="OAD24" s="15"/>
      <c r="OAE24" s="15"/>
      <c r="OAF24" s="15"/>
      <c r="OAG24" s="15"/>
      <c r="OAH24" s="15"/>
      <c r="OAI24" s="15"/>
      <c r="OAJ24" s="15"/>
      <c r="OAK24" s="15"/>
      <c r="OAL24" s="15"/>
      <c r="OAM24" s="15"/>
      <c r="OAN24" s="15"/>
      <c r="OAO24" s="15"/>
      <c r="OAP24" s="15"/>
      <c r="OAQ24" s="15"/>
      <c r="OAR24" s="15"/>
      <c r="OAS24" s="15"/>
      <c r="OAT24" s="15"/>
      <c r="OAU24" s="15"/>
      <c r="OAV24" s="15"/>
      <c r="OAW24" s="15"/>
      <c r="OAX24" s="15"/>
      <c r="OAY24" s="15"/>
      <c r="OAZ24" s="15"/>
      <c r="OBA24" s="15"/>
      <c r="OBB24" s="15"/>
      <c r="OBC24" s="15"/>
      <c r="OBD24" s="15"/>
      <c r="OBE24" s="15"/>
      <c r="OBF24" s="15"/>
      <c r="OBG24" s="15"/>
      <c r="OBH24" s="15"/>
      <c r="OBI24" s="15"/>
      <c r="OBJ24" s="15"/>
      <c r="OBK24" s="15"/>
      <c r="OBL24" s="15"/>
      <c r="OBM24" s="15"/>
      <c r="OBN24" s="15"/>
      <c r="OBO24" s="15"/>
      <c r="OBP24" s="15"/>
      <c r="OBQ24" s="15"/>
      <c r="OBR24" s="15"/>
      <c r="OBS24" s="15"/>
      <c r="OBT24" s="15"/>
      <c r="OBU24" s="15"/>
      <c r="OBV24" s="15"/>
      <c r="OBW24" s="15"/>
      <c r="OBX24" s="15"/>
      <c r="OBY24" s="15"/>
      <c r="OBZ24" s="15"/>
      <c r="OCA24" s="15"/>
      <c r="OCB24" s="15"/>
      <c r="OCC24" s="15"/>
      <c r="OCD24" s="15"/>
      <c r="OCE24" s="15"/>
      <c r="OCF24" s="15"/>
      <c r="OCG24" s="15"/>
      <c r="OCH24" s="15"/>
      <c r="OCI24" s="15"/>
      <c r="OCJ24" s="15"/>
      <c r="OCK24" s="15"/>
      <c r="OCL24" s="15"/>
      <c r="OCM24" s="15"/>
      <c r="OCN24" s="15"/>
      <c r="OCO24" s="15"/>
      <c r="OCP24" s="15"/>
      <c r="OCQ24" s="15"/>
      <c r="OCR24" s="15"/>
      <c r="OCS24" s="15"/>
      <c r="OCT24" s="15"/>
      <c r="OCU24" s="15"/>
      <c r="OCV24" s="15"/>
      <c r="OCW24" s="15"/>
      <c r="OCX24" s="15"/>
      <c r="OCY24" s="15"/>
      <c r="OCZ24" s="15"/>
      <c r="ODA24" s="15"/>
      <c r="ODB24" s="15"/>
      <c r="ODC24" s="15"/>
      <c r="ODD24" s="15"/>
      <c r="ODE24" s="15"/>
      <c r="ODF24" s="15"/>
      <c r="ODG24" s="15"/>
      <c r="ODH24" s="15"/>
      <c r="ODI24" s="15"/>
      <c r="ODJ24" s="15"/>
      <c r="ODK24" s="15"/>
      <c r="ODL24" s="15"/>
      <c r="ODM24" s="15"/>
      <c r="ODN24" s="15"/>
      <c r="ODO24" s="15"/>
      <c r="ODP24" s="15"/>
      <c r="ODQ24" s="15"/>
      <c r="ODR24" s="15"/>
      <c r="ODS24" s="15"/>
      <c r="ODT24" s="15"/>
      <c r="ODU24" s="15"/>
      <c r="ODV24" s="15"/>
      <c r="ODW24" s="15"/>
      <c r="ODX24" s="15"/>
      <c r="ODY24" s="15"/>
      <c r="ODZ24" s="15"/>
      <c r="OEA24" s="15"/>
      <c r="OEB24" s="15"/>
      <c r="OEC24" s="15"/>
      <c r="OED24" s="15"/>
      <c r="OEE24" s="15"/>
      <c r="OEF24" s="15"/>
      <c r="OEG24" s="15"/>
      <c r="OEH24" s="15"/>
      <c r="OEI24" s="15"/>
      <c r="OEJ24" s="15"/>
      <c r="OEK24" s="15"/>
      <c r="OEL24" s="15"/>
      <c r="OEM24" s="15"/>
      <c r="OEN24" s="15"/>
      <c r="OEO24" s="15"/>
      <c r="OEP24" s="15"/>
      <c r="OEQ24" s="15"/>
      <c r="OER24" s="15"/>
      <c r="OES24" s="15"/>
      <c r="OET24" s="15"/>
      <c r="OEU24" s="15"/>
      <c r="OEV24" s="15"/>
      <c r="OEW24" s="15"/>
      <c r="OEX24" s="15"/>
      <c r="OEY24" s="15"/>
      <c r="OEZ24" s="15"/>
      <c r="OFA24" s="15"/>
      <c r="OFB24" s="15"/>
      <c r="OFC24" s="15"/>
      <c r="OFD24" s="15"/>
      <c r="OFE24" s="15"/>
      <c r="OFF24" s="15"/>
      <c r="OFG24" s="15"/>
      <c r="OFH24" s="15"/>
      <c r="OFI24" s="15"/>
      <c r="OFJ24" s="15"/>
      <c r="OFK24" s="15"/>
      <c r="OFL24" s="15"/>
      <c r="OFM24" s="15"/>
      <c r="OFN24" s="15"/>
      <c r="OFO24" s="15"/>
      <c r="OFP24" s="15"/>
      <c r="OFQ24" s="15"/>
      <c r="OFR24" s="15"/>
      <c r="OFS24" s="15"/>
      <c r="OFT24" s="15"/>
      <c r="OFU24" s="15"/>
      <c r="OFV24" s="15"/>
      <c r="OFW24" s="15"/>
      <c r="OFX24" s="15"/>
      <c r="OFY24" s="15"/>
      <c r="OFZ24" s="15"/>
      <c r="OGA24" s="15"/>
      <c r="OGB24" s="15"/>
      <c r="OGC24" s="15"/>
      <c r="OGD24" s="15"/>
      <c r="OGE24" s="15"/>
      <c r="OGF24" s="15"/>
      <c r="OGG24" s="15"/>
      <c r="OGH24" s="15"/>
      <c r="OGI24" s="15"/>
      <c r="OGJ24" s="15"/>
      <c r="OGK24" s="15"/>
      <c r="OGL24" s="15"/>
      <c r="OGM24" s="15"/>
      <c r="OGN24" s="15"/>
      <c r="OGO24" s="15"/>
      <c r="OGP24" s="15"/>
      <c r="OGQ24" s="15"/>
      <c r="OGR24" s="15"/>
      <c r="OGS24" s="15"/>
      <c r="OGT24" s="15"/>
      <c r="OGU24" s="15"/>
      <c r="OGV24" s="15"/>
      <c r="OGW24" s="15"/>
      <c r="OGX24" s="15"/>
      <c r="OGY24" s="15"/>
      <c r="OGZ24" s="15"/>
      <c r="OHA24" s="15"/>
      <c r="OHB24" s="15"/>
      <c r="OHC24" s="15"/>
      <c r="OHD24" s="15"/>
      <c r="OHE24" s="15"/>
      <c r="OHF24" s="15"/>
      <c r="OHG24" s="15"/>
      <c r="OHH24" s="15"/>
      <c r="OHI24" s="15"/>
      <c r="OHJ24" s="15"/>
      <c r="OHK24" s="15"/>
      <c r="OHL24" s="15"/>
      <c r="OHM24" s="15"/>
      <c r="OHN24" s="15"/>
      <c r="OHO24" s="15"/>
      <c r="OHP24" s="15"/>
      <c r="OHQ24" s="15"/>
      <c r="OHR24" s="15"/>
      <c r="OHS24" s="15"/>
      <c r="OHT24" s="15"/>
      <c r="OHU24" s="15"/>
      <c r="OHV24" s="15"/>
      <c r="OHW24" s="15"/>
      <c r="OHX24" s="15"/>
      <c r="OHY24" s="15"/>
      <c r="OHZ24" s="15"/>
      <c r="OIA24" s="15"/>
      <c r="OIB24" s="15"/>
      <c r="OIC24" s="15"/>
      <c r="OID24" s="15"/>
      <c r="OIE24" s="15"/>
      <c r="OIF24" s="15"/>
      <c r="OIG24" s="15"/>
      <c r="OIH24" s="15"/>
      <c r="OII24" s="15"/>
      <c r="OIJ24" s="15"/>
      <c r="OIK24" s="15"/>
      <c r="OIL24" s="15"/>
      <c r="OIM24" s="15"/>
      <c r="OIN24" s="15"/>
      <c r="OIO24" s="15"/>
      <c r="OIP24" s="15"/>
      <c r="OIQ24" s="15"/>
      <c r="OIR24" s="15"/>
      <c r="OIS24" s="15"/>
      <c r="OIT24" s="15"/>
      <c r="OIU24" s="15"/>
      <c r="OIV24" s="15"/>
      <c r="OIW24" s="15"/>
      <c r="OIX24" s="15"/>
      <c r="OIY24" s="15"/>
      <c r="OIZ24" s="15"/>
      <c r="OJA24" s="15"/>
      <c r="OJB24" s="15"/>
      <c r="OJC24" s="15"/>
      <c r="OJD24" s="15"/>
      <c r="OJE24" s="15"/>
      <c r="OJF24" s="15"/>
      <c r="OJG24" s="15"/>
      <c r="OJH24" s="15"/>
      <c r="OJI24" s="15"/>
      <c r="OJJ24" s="15"/>
      <c r="OJK24" s="15"/>
      <c r="OJL24" s="15"/>
      <c r="OJM24" s="15"/>
      <c r="OJN24" s="15"/>
      <c r="OJO24" s="15"/>
      <c r="OJP24" s="15"/>
      <c r="OJQ24" s="15"/>
      <c r="OJR24" s="15"/>
      <c r="OJS24" s="15"/>
      <c r="OJT24" s="15"/>
      <c r="OJU24" s="15"/>
      <c r="OJV24" s="15"/>
      <c r="OJW24" s="15"/>
      <c r="OJX24" s="15"/>
      <c r="OJY24" s="15"/>
      <c r="OJZ24" s="15"/>
      <c r="OKA24" s="15"/>
      <c r="OKB24" s="15"/>
      <c r="OKC24" s="15"/>
      <c r="OKD24" s="15"/>
      <c r="OKE24" s="15"/>
      <c r="OKF24" s="15"/>
      <c r="OKG24" s="15"/>
      <c r="OKH24" s="15"/>
      <c r="OKI24" s="15"/>
      <c r="OKJ24" s="15"/>
      <c r="OKK24" s="15"/>
      <c r="OKL24" s="15"/>
      <c r="OKM24" s="15"/>
      <c r="OKN24" s="15"/>
      <c r="OKO24" s="15"/>
      <c r="OKP24" s="15"/>
      <c r="OKQ24" s="15"/>
      <c r="OKR24" s="15"/>
      <c r="OKS24" s="15"/>
      <c r="OKT24" s="15"/>
      <c r="OKU24" s="15"/>
      <c r="OKV24" s="15"/>
      <c r="OKW24" s="15"/>
      <c r="OKX24" s="15"/>
      <c r="OKY24" s="15"/>
      <c r="OKZ24" s="15"/>
      <c r="OLA24" s="15"/>
      <c r="OLB24" s="15"/>
      <c r="OLC24" s="15"/>
      <c r="OLD24" s="15"/>
      <c r="OLE24" s="15"/>
      <c r="OLF24" s="15"/>
      <c r="OLG24" s="15"/>
      <c r="OLH24" s="15"/>
      <c r="OLI24" s="15"/>
      <c r="OLJ24" s="15"/>
      <c r="OLK24" s="15"/>
      <c r="OLL24" s="15"/>
      <c r="OLM24" s="15"/>
      <c r="OLN24" s="15"/>
      <c r="OLO24" s="15"/>
      <c r="OLP24" s="15"/>
      <c r="OLQ24" s="15"/>
      <c r="OLR24" s="15"/>
      <c r="OLS24" s="15"/>
      <c r="OLT24" s="15"/>
      <c r="OLU24" s="15"/>
      <c r="OLV24" s="15"/>
      <c r="OLW24" s="15"/>
      <c r="OLX24" s="15"/>
      <c r="OLY24" s="15"/>
      <c r="OLZ24" s="15"/>
      <c r="OMA24" s="15"/>
      <c r="OMB24" s="15"/>
      <c r="OMC24" s="15"/>
      <c r="OMD24" s="15"/>
      <c r="OME24" s="15"/>
      <c r="OMF24" s="15"/>
      <c r="OMG24" s="15"/>
      <c r="OMH24" s="15"/>
      <c r="OMI24" s="15"/>
      <c r="OMJ24" s="15"/>
      <c r="OMK24" s="15"/>
      <c r="OML24" s="15"/>
      <c r="OMM24" s="15"/>
      <c r="OMN24" s="15"/>
      <c r="OMO24" s="15"/>
      <c r="OMP24" s="15"/>
      <c r="OMQ24" s="15"/>
      <c r="OMR24" s="15"/>
      <c r="OMS24" s="15"/>
      <c r="OMT24" s="15"/>
      <c r="OMU24" s="15"/>
      <c r="OMV24" s="15"/>
      <c r="OMW24" s="15"/>
      <c r="OMX24" s="15"/>
      <c r="OMY24" s="15"/>
      <c r="OMZ24" s="15"/>
      <c r="ONA24" s="15"/>
      <c r="ONB24" s="15"/>
      <c r="ONC24" s="15"/>
      <c r="OND24" s="15"/>
      <c r="ONE24" s="15"/>
      <c r="ONF24" s="15"/>
      <c r="ONG24" s="15"/>
      <c r="ONH24" s="15"/>
      <c r="ONI24" s="15"/>
      <c r="ONJ24" s="15"/>
      <c r="ONK24" s="15"/>
      <c r="ONL24" s="15"/>
      <c r="ONM24" s="15"/>
      <c r="ONN24" s="15"/>
      <c r="ONO24" s="15"/>
      <c r="ONP24" s="15"/>
      <c r="ONQ24" s="15"/>
      <c r="ONR24" s="15"/>
      <c r="ONS24" s="15"/>
      <c r="ONT24" s="15"/>
      <c r="ONU24" s="15"/>
      <c r="ONV24" s="15"/>
      <c r="ONW24" s="15"/>
      <c r="ONX24" s="15"/>
      <c r="ONY24" s="15"/>
      <c r="ONZ24" s="15"/>
      <c r="OOA24" s="15"/>
      <c r="OOB24" s="15"/>
      <c r="OOC24" s="15"/>
      <c r="OOD24" s="15"/>
      <c r="OOE24" s="15"/>
      <c r="OOF24" s="15"/>
      <c r="OOG24" s="15"/>
      <c r="OOH24" s="15"/>
      <c r="OOI24" s="15"/>
      <c r="OOJ24" s="15"/>
      <c r="OOK24" s="15"/>
      <c r="OOL24" s="15"/>
      <c r="OOM24" s="15"/>
      <c r="OON24" s="15"/>
      <c r="OOO24" s="15"/>
      <c r="OOP24" s="15"/>
      <c r="OOQ24" s="15"/>
      <c r="OOR24" s="15"/>
      <c r="OOS24" s="15"/>
      <c r="OOT24" s="15"/>
      <c r="OOU24" s="15"/>
      <c r="OOV24" s="15"/>
      <c r="OOW24" s="15"/>
      <c r="OOX24" s="15"/>
      <c r="OOY24" s="15"/>
      <c r="OOZ24" s="15"/>
      <c r="OPA24" s="15"/>
      <c r="OPB24" s="15"/>
      <c r="OPC24" s="15"/>
      <c r="OPD24" s="15"/>
      <c r="OPE24" s="15"/>
      <c r="OPF24" s="15"/>
      <c r="OPG24" s="15"/>
      <c r="OPH24" s="15"/>
      <c r="OPI24" s="15"/>
      <c r="OPJ24" s="15"/>
      <c r="OPK24" s="15"/>
      <c r="OPL24" s="15"/>
      <c r="OPM24" s="15"/>
      <c r="OPN24" s="15"/>
      <c r="OPO24" s="15"/>
      <c r="OPP24" s="15"/>
      <c r="OPQ24" s="15"/>
      <c r="OPR24" s="15"/>
      <c r="OPS24" s="15"/>
      <c r="OPT24" s="15"/>
      <c r="OPU24" s="15"/>
      <c r="OPV24" s="15"/>
      <c r="OPW24" s="15"/>
      <c r="OPX24" s="15"/>
      <c r="OPY24" s="15"/>
      <c r="OPZ24" s="15"/>
      <c r="OQA24" s="15"/>
      <c r="OQB24" s="15"/>
      <c r="OQC24" s="15"/>
      <c r="OQD24" s="15"/>
      <c r="OQE24" s="15"/>
      <c r="OQF24" s="15"/>
      <c r="OQG24" s="15"/>
      <c r="OQH24" s="15"/>
      <c r="OQI24" s="15"/>
      <c r="OQJ24" s="15"/>
      <c r="OQK24" s="15"/>
      <c r="OQL24" s="15"/>
      <c r="OQM24" s="15"/>
      <c r="OQN24" s="15"/>
      <c r="OQO24" s="15"/>
      <c r="OQP24" s="15"/>
      <c r="OQQ24" s="15"/>
      <c r="OQR24" s="15"/>
      <c r="OQS24" s="15"/>
      <c r="OQT24" s="15"/>
      <c r="OQU24" s="15"/>
      <c r="OQV24" s="15"/>
      <c r="OQW24" s="15"/>
      <c r="OQX24" s="15"/>
      <c r="OQY24" s="15"/>
      <c r="OQZ24" s="15"/>
      <c r="ORA24" s="15"/>
      <c r="ORB24" s="15"/>
      <c r="ORC24" s="15"/>
      <c r="ORD24" s="15"/>
      <c r="ORE24" s="15"/>
      <c r="ORF24" s="15"/>
      <c r="ORG24" s="15"/>
      <c r="ORH24" s="15"/>
      <c r="ORI24" s="15"/>
      <c r="ORJ24" s="15"/>
      <c r="ORK24" s="15"/>
      <c r="ORL24" s="15"/>
      <c r="ORM24" s="15"/>
      <c r="ORN24" s="15"/>
      <c r="ORO24" s="15"/>
      <c r="ORP24" s="15"/>
      <c r="ORQ24" s="15"/>
      <c r="ORR24" s="15"/>
      <c r="ORS24" s="15"/>
      <c r="ORT24" s="15"/>
      <c r="ORU24" s="15"/>
      <c r="ORV24" s="15"/>
      <c r="ORW24" s="15"/>
      <c r="ORX24" s="15"/>
      <c r="ORY24" s="15"/>
      <c r="ORZ24" s="15"/>
      <c r="OSA24" s="15"/>
      <c r="OSB24" s="15"/>
      <c r="OSC24" s="15"/>
      <c r="OSD24" s="15"/>
      <c r="OSE24" s="15"/>
      <c r="OSF24" s="15"/>
      <c r="OSG24" s="15"/>
      <c r="OSH24" s="15"/>
      <c r="OSI24" s="15"/>
      <c r="OSJ24" s="15"/>
      <c r="OSK24" s="15"/>
      <c r="OSL24" s="15"/>
      <c r="OSM24" s="15"/>
      <c r="OSN24" s="15"/>
      <c r="OSO24" s="15"/>
      <c r="OSP24" s="15"/>
      <c r="OSQ24" s="15"/>
      <c r="OSR24" s="15"/>
      <c r="OSS24" s="15"/>
      <c r="OST24" s="15"/>
      <c r="OSU24" s="15"/>
      <c r="OSV24" s="15"/>
      <c r="OSW24" s="15"/>
      <c r="OSX24" s="15"/>
      <c r="OSY24" s="15"/>
      <c r="OSZ24" s="15"/>
      <c r="OTA24" s="15"/>
      <c r="OTB24" s="15"/>
      <c r="OTC24" s="15"/>
      <c r="OTD24" s="15"/>
      <c r="OTE24" s="15"/>
      <c r="OTF24" s="15"/>
      <c r="OTG24" s="15"/>
      <c r="OTH24" s="15"/>
      <c r="OTI24" s="15"/>
      <c r="OTJ24" s="15"/>
      <c r="OTK24" s="15"/>
      <c r="OTL24" s="15"/>
      <c r="OTM24" s="15"/>
      <c r="OTN24" s="15"/>
      <c r="OTO24" s="15"/>
      <c r="OTP24" s="15"/>
      <c r="OTQ24" s="15"/>
      <c r="OTR24" s="15"/>
      <c r="OTS24" s="15"/>
      <c r="OTT24" s="15"/>
      <c r="OTU24" s="15"/>
      <c r="OTV24" s="15"/>
      <c r="OTW24" s="15"/>
      <c r="OTX24" s="15"/>
      <c r="OTY24" s="15"/>
      <c r="OTZ24" s="15"/>
      <c r="OUA24" s="15"/>
      <c r="OUB24" s="15"/>
      <c r="OUC24" s="15"/>
      <c r="OUD24" s="15"/>
      <c r="OUE24" s="15"/>
      <c r="OUF24" s="15"/>
      <c r="OUG24" s="15"/>
      <c r="OUH24" s="15"/>
      <c r="OUI24" s="15"/>
      <c r="OUJ24" s="15"/>
      <c r="OUK24" s="15"/>
      <c r="OUL24" s="15"/>
      <c r="OUM24" s="15"/>
      <c r="OUN24" s="15"/>
      <c r="OUO24" s="15"/>
      <c r="OUP24" s="15"/>
      <c r="OUQ24" s="15"/>
      <c r="OUR24" s="15"/>
      <c r="OUS24" s="15"/>
      <c r="OUT24" s="15"/>
      <c r="OUU24" s="15"/>
      <c r="OUV24" s="15"/>
      <c r="OUW24" s="15"/>
      <c r="OUX24" s="15"/>
      <c r="OUY24" s="15"/>
      <c r="OUZ24" s="15"/>
      <c r="OVA24" s="15"/>
      <c r="OVB24" s="15"/>
      <c r="OVC24" s="15"/>
      <c r="OVD24" s="15"/>
      <c r="OVE24" s="15"/>
      <c r="OVF24" s="15"/>
      <c r="OVG24" s="15"/>
      <c r="OVH24" s="15"/>
      <c r="OVI24" s="15"/>
      <c r="OVJ24" s="15"/>
      <c r="OVK24" s="15"/>
      <c r="OVL24" s="15"/>
      <c r="OVM24" s="15"/>
      <c r="OVN24" s="15"/>
      <c r="OVO24" s="15"/>
      <c r="OVP24" s="15"/>
      <c r="OVQ24" s="15"/>
      <c r="OVR24" s="15"/>
      <c r="OVS24" s="15"/>
      <c r="OVT24" s="15"/>
      <c r="OVU24" s="15"/>
      <c r="OVV24" s="15"/>
      <c r="OVW24" s="15"/>
      <c r="OVX24" s="15"/>
      <c r="OVY24" s="15"/>
      <c r="OVZ24" s="15"/>
      <c r="OWA24" s="15"/>
      <c r="OWB24" s="15"/>
      <c r="OWC24" s="15"/>
      <c r="OWD24" s="15"/>
      <c r="OWE24" s="15"/>
      <c r="OWF24" s="15"/>
      <c r="OWG24" s="15"/>
      <c r="OWH24" s="15"/>
      <c r="OWI24" s="15"/>
      <c r="OWJ24" s="15"/>
      <c r="OWK24" s="15"/>
      <c r="OWL24" s="15"/>
      <c r="OWM24" s="15"/>
      <c r="OWN24" s="15"/>
      <c r="OWO24" s="15"/>
      <c r="OWP24" s="15"/>
      <c r="OWQ24" s="15"/>
      <c r="OWR24" s="15"/>
      <c r="OWS24" s="15"/>
      <c r="OWT24" s="15"/>
      <c r="OWU24" s="15"/>
      <c r="OWV24" s="15"/>
      <c r="OWW24" s="15"/>
      <c r="OWX24" s="15"/>
      <c r="OWY24" s="15"/>
      <c r="OWZ24" s="15"/>
      <c r="OXA24" s="15"/>
      <c r="OXB24" s="15"/>
      <c r="OXC24" s="15"/>
      <c r="OXD24" s="15"/>
      <c r="OXE24" s="15"/>
      <c r="OXF24" s="15"/>
      <c r="OXG24" s="15"/>
      <c r="OXH24" s="15"/>
      <c r="OXI24" s="15"/>
      <c r="OXJ24" s="15"/>
      <c r="OXK24" s="15"/>
      <c r="OXL24" s="15"/>
      <c r="OXM24" s="15"/>
      <c r="OXN24" s="15"/>
      <c r="OXO24" s="15"/>
      <c r="OXP24" s="15"/>
      <c r="OXQ24" s="15"/>
      <c r="OXR24" s="15"/>
      <c r="OXS24" s="15"/>
      <c r="OXT24" s="15"/>
      <c r="OXU24" s="15"/>
      <c r="OXV24" s="15"/>
      <c r="OXW24" s="15"/>
      <c r="OXX24" s="15"/>
      <c r="OXY24" s="15"/>
      <c r="OXZ24" s="15"/>
      <c r="OYA24" s="15"/>
      <c r="OYB24" s="15"/>
      <c r="OYC24" s="15"/>
      <c r="OYD24" s="15"/>
      <c r="OYE24" s="15"/>
      <c r="OYF24" s="15"/>
      <c r="OYG24" s="15"/>
      <c r="OYH24" s="15"/>
      <c r="OYI24" s="15"/>
      <c r="OYJ24" s="15"/>
      <c r="OYK24" s="15"/>
      <c r="OYL24" s="15"/>
      <c r="OYM24" s="15"/>
      <c r="OYN24" s="15"/>
      <c r="OYO24" s="15"/>
      <c r="OYP24" s="15"/>
      <c r="OYQ24" s="15"/>
      <c r="OYR24" s="15"/>
      <c r="OYS24" s="15"/>
      <c r="OYT24" s="15"/>
      <c r="OYU24" s="15"/>
      <c r="OYV24" s="15"/>
      <c r="OYW24" s="15"/>
      <c r="OYX24" s="15"/>
      <c r="OYY24" s="15"/>
      <c r="OYZ24" s="15"/>
      <c r="OZA24" s="15"/>
      <c r="OZB24" s="15"/>
      <c r="OZC24" s="15"/>
      <c r="OZD24" s="15"/>
      <c r="OZE24" s="15"/>
      <c r="OZF24" s="15"/>
      <c r="OZG24" s="15"/>
      <c r="OZH24" s="15"/>
      <c r="OZI24" s="15"/>
      <c r="OZJ24" s="15"/>
      <c r="OZK24" s="15"/>
      <c r="OZL24" s="15"/>
      <c r="OZM24" s="15"/>
      <c r="OZN24" s="15"/>
      <c r="OZO24" s="15"/>
      <c r="OZP24" s="15"/>
      <c r="OZQ24" s="15"/>
      <c r="OZR24" s="15"/>
      <c r="OZS24" s="15"/>
      <c r="OZT24" s="15"/>
      <c r="OZU24" s="15"/>
      <c r="OZV24" s="15"/>
      <c r="OZW24" s="15"/>
      <c r="OZX24" s="15"/>
      <c r="OZY24" s="15"/>
      <c r="OZZ24" s="15"/>
      <c r="PAA24" s="15"/>
      <c r="PAB24" s="15"/>
      <c r="PAC24" s="15"/>
      <c r="PAD24" s="15"/>
      <c r="PAE24" s="15"/>
      <c r="PAF24" s="15"/>
      <c r="PAG24" s="15"/>
      <c r="PAH24" s="15"/>
      <c r="PAI24" s="15"/>
      <c r="PAJ24" s="15"/>
      <c r="PAK24" s="15"/>
      <c r="PAL24" s="15"/>
      <c r="PAM24" s="15"/>
      <c r="PAN24" s="15"/>
      <c r="PAO24" s="15"/>
      <c r="PAP24" s="15"/>
      <c r="PAQ24" s="15"/>
      <c r="PAR24" s="15"/>
      <c r="PAS24" s="15"/>
      <c r="PAT24" s="15"/>
      <c r="PAU24" s="15"/>
      <c r="PAV24" s="15"/>
      <c r="PAW24" s="15"/>
      <c r="PAX24" s="15"/>
      <c r="PAY24" s="15"/>
      <c r="PAZ24" s="15"/>
      <c r="PBA24" s="15"/>
      <c r="PBB24" s="15"/>
      <c r="PBC24" s="15"/>
      <c r="PBD24" s="15"/>
      <c r="PBE24" s="15"/>
      <c r="PBF24" s="15"/>
      <c r="PBG24" s="15"/>
      <c r="PBH24" s="15"/>
      <c r="PBI24" s="15"/>
      <c r="PBJ24" s="15"/>
      <c r="PBK24" s="15"/>
      <c r="PBL24" s="15"/>
      <c r="PBM24" s="15"/>
      <c r="PBN24" s="15"/>
      <c r="PBO24" s="15"/>
      <c r="PBP24" s="15"/>
      <c r="PBQ24" s="15"/>
      <c r="PBR24" s="15"/>
      <c r="PBS24" s="15"/>
      <c r="PBT24" s="15"/>
      <c r="PBU24" s="15"/>
      <c r="PBV24" s="15"/>
      <c r="PBW24" s="15"/>
      <c r="PBX24" s="15"/>
      <c r="PBY24" s="15"/>
      <c r="PBZ24" s="15"/>
      <c r="PCA24" s="15"/>
      <c r="PCB24" s="15"/>
      <c r="PCC24" s="15"/>
      <c r="PCD24" s="15"/>
      <c r="PCE24" s="15"/>
      <c r="PCF24" s="15"/>
      <c r="PCG24" s="15"/>
      <c r="PCH24" s="15"/>
      <c r="PCI24" s="15"/>
      <c r="PCJ24" s="15"/>
      <c r="PCK24" s="15"/>
      <c r="PCL24" s="15"/>
      <c r="PCM24" s="15"/>
      <c r="PCN24" s="15"/>
      <c r="PCO24" s="15"/>
      <c r="PCP24" s="15"/>
      <c r="PCQ24" s="15"/>
      <c r="PCR24" s="15"/>
      <c r="PCS24" s="15"/>
      <c r="PCT24" s="15"/>
      <c r="PCU24" s="15"/>
      <c r="PCV24" s="15"/>
      <c r="PCW24" s="15"/>
      <c r="PCX24" s="15"/>
      <c r="PCY24" s="15"/>
      <c r="PCZ24" s="15"/>
      <c r="PDA24" s="15"/>
      <c r="PDB24" s="15"/>
      <c r="PDC24" s="15"/>
      <c r="PDD24" s="15"/>
      <c r="PDE24" s="15"/>
      <c r="PDF24" s="15"/>
      <c r="PDG24" s="15"/>
      <c r="PDH24" s="15"/>
      <c r="PDI24" s="15"/>
      <c r="PDJ24" s="15"/>
      <c r="PDK24" s="15"/>
      <c r="PDL24" s="15"/>
      <c r="PDM24" s="15"/>
      <c r="PDN24" s="15"/>
      <c r="PDO24" s="15"/>
      <c r="PDP24" s="15"/>
      <c r="PDQ24" s="15"/>
      <c r="PDR24" s="15"/>
      <c r="PDS24" s="15"/>
      <c r="PDT24" s="15"/>
      <c r="PDU24" s="15"/>
      <c r="PDV24" s="15"/>
      <c r="PDW24" s="15"/>
      <c r="PDX24" s="15"/>
      <c r="PDY24" s="15"/>
      <c r="PDZ24" s="15"/>
      <c r="PEA24" s="15"/>
      <c r="PEB24" s="15"/>
      <c r="PEC24" s="15"/>
      <c r="PED24" s="15"/>
      <c r="PEE24" s="15"/>
      <c r="PEF24" s="15"/>
      <c r="PEG24" s="15"/>
      <c r="PEH24" s="15"/>
      <c r="PEI24" s="15"/>
      <c r="PEJ24" s="15"/>
      <c r="PEK24" s="15"/>
      <c r="PEL24" s="15"/>
      <c r="PEM24" s="15"/>
      <c r="PEN24" s="15"/>
      <c r="PEO24" s="15"/>
      <c r="PEP24" s="15"/>
      <c r="PEQ24" s="15"/>
      <c r="PER24" s="15"/>
      <c r="PES24" s="15"/>
      <c r="PET24" s="15"/>
      <c r="PEU24" s="15"/>
      <c r="PEV24" s="15"/>
      <c r="PEW24" s="15"/>
      <c r="PEX24" s="15"/>
      <c r="PEY24" s="15"/>
      <c r="PEZ24" s="15"/>
      <c r="PFA24" s="15"/>
      <c r="PFB24" s="15"/>
      <c r="PFC24" s="15"/>
      <c r="PFD24" s="15"/>
      <c r="PFE24" s="15"/>
      <c r="PFF24" s="15"/>
      <c r="PFG24" s="15"/>
      <c r="PFH24" s="15"/>
      <c r="PFI24" s="15"/>
      <c r="PFJ24" s="15"/>
      <c r="PFK24" s="15"/>
      <c r="PFL24" s="15"/>
      <c r="PFM24" s="15"/>
      <c r="PFN24" s="15"/>
      <c r="PFO24" s="15"/>
      <c r="PFP24" s="15"/>
      <c r="PFQ24" s="15"/>
      <c r="PFR24" s="15"/>
      <c r="PFS24" s="15"/>
      <c r="PFT24" s="15"/>
      <c r="PFU24" s="15"/>
      <c r="PFV24" s="15"/>
      <c r="PFW24" s="15"/>
      <c r="PFX24" s="15"/>
      <c r="PFY24" s="15"/>
      <c r="PFZ24" s="15"/>
      <c r="PGA24" s="15"/>
      <c r="PGB24" s="15"/>
      <c r="PGC24" s="15"/>
      <c r="PGD24" s="15"/>
      <c r="PGE24" s="15"/>
      <c r="PGF24" s="15"/>
      <c r="PGG24" s="15"/>
      <c r="PGH24" s="15"/>
      <c r="PGI24" s="15"/>
      <c r="PGJ24" s="15"/>
      <c r="PGK24" s="15"/>
      <c r="PGL24" s="15"/>
      <c r="PGM24" s="15"/>
      <c r="PGN24" s="15"/>
      <c r="PGO24" s="15"/>
      <c r="PGP24" s="15"/>
      <c r="PGQ24" s="15"/>
      <c r="PGR24" s="15"/>
      <c r="PGS24" s="15"/>
      <c r="PGT24" s="15"/>
      <c r="PGU24" s="15"/>
      <c r="PGV24" s="15"/>
      <c r="PGW24" s="15"/>
      <c r="PGX24" s="15"/>
      <c r="PGY24" s="15"/>
      <c r="PGZ24" s="15"/>
      <c r="PHA24" s="15"/>
      <c r="PHB24" s="15"/>
      <c r="PHC24" s="15"/>
      <c r="PHD24" s="15"/>
      <c r="PHE24" s="15"/>
      <c r="PHF24" s="15"/>
      <c r="PHG24" s="15"/>
      <c r="PHH24" s="15"/>
      <c r="PHI24" s="15"/>
      <c r="PHJ24" s="15"/>
      <c r="PHK24" s="15"/>
      <c r="PHL24" s="15"/>
      <c r="PHM24" s="15"/>
      <c r="PHN24" s="15"/>
      <c r="PHO24" s="15"/>
      <c r="PHP24" s="15"/>
      <c r="PHQ24" s="15"/>
      <c r="PHR24" s="15"/>
      <c r="PHS24" s="15"/>
      <c r="PHT24" s="15"/>
      <c r="PHU24" s="15"/>
      <c r="PHV24" s="15"/>
      <c r="PHW24" s="15"/>
      <c r="PHX24" s="15"/>
      <c r="PHY24" s="15"/>
      <c r="PHZ24" s="15"/>
      <c r="PIA24" s="15"/>
      <c r="PIB24" s="15"/>
      <c r="PIC24" s="15"/>
      <c r="PID24" s="15"/>
      <c r="PIE24" s="15"/>
      <c r="PIF24" s="15"/>
      <c r="PIG24" s="15"/>
      <c r="PIH24" s="15"/>
      <c r="PII24" s="15"/>
      <c r="PIJ24" s="15"/>
      <c r="PIK24" s="15"/>
      <c r="PIL24" s="15"/>
      <c r="PIM24" s="15"/>
      <c r="PIN24" s="15"/>
      <c r="PIO24" s="15"/>
      <c r="PIP24" s="15"/>
      <c r="PIQ24" s="15"/>
      <c r="PIR24" s="15"/>
      <c r="PIS24" s="15"/>
      <c r="PIT24" s="15"/>
      <c r="PIU24" s="15"/>
      <c r="PIV24" s="15"/>
      <c r="PIW24" s="15"/>
      <c r="PIX24" s="15"/>
      <c r="PIY24" s="15"/>
      <c r="PIZ24" s="15"/>
      <c r="PJA24" s="15"/>
      <c r="PJB24" s="15"/>
      <c r="PJC24" s="15"/>
      <c r="PJD24" s="15"/>
      <c r="PJE24" s="15"/>
      <c r="PJF24" s="15"/>
      <c r="PJG24" s="15"/>
      <c r="PJH24" s="15"/>
      <c r="PJI24" s="15"/>
      <c r="PJJ24" s="15"/>
      <c r="PJK24" s="15"/>
      <c r="PJL24" s="15"/>
      <c r="PJM24" s="15"/>
      <c r="PJN24" s="15"/>
      <c r="PJO24" s="15"/>
      <c r="PJP24" s="15"/>
      <c r="PJQ24" s="15"/>
      <c r="PJR24" s="15"/>
      <c r="PJS24" s="15"/>
      <c r="PJT24" s="15"/>
      <c r="PJU24" s="15"/>
      <c r="PJV24" s="15"/>
      <c r="PJW24" s="15"/>
      <c r="PJX24" s="15"/>
      <c r="PJY24" s="15"/>
      <c r="PJZ24" s="15"/>
      <c r="PKA24" s="15"/>
      <c r="PKB24" s="15"/>
      <c r="PKC24" s="15"/>
      <c r="PKD24" s="15"/>
      <c r="PKE24" s="15"/>
      <c r="PKF24" s="15"/>
      <c r="PKG24" s="15"/>
      <c r="PKH24" s="15"/>
      <c r="PKI24" s="15"/>
      <c r="PKJ24" s="15"/>
      <c r="PKK24" s="15"/>
      <c r="PKL24" s="15"/>
      <c r="PKM24" s="15"/>
      <c r="PKN24" s="15"/>
      <c r="PKO24" s="15"/>
      <c r="PKP24" s="15"/>
      <c r="PKQ24" s="15"/>
      <c r="PKR24" s="15"/>
      <c r="PKS24" s="15"/>
      <c r="PKT24" s="15"/>
      <c r="PKU24" s="15"/>
      <c r="PKV24" s="15"/>
      <c r="PKW24" s="15"/>
      <c r="PKX24" s="15"/>
      <c r="PKY24" s="15"/>
      <c r="PKZ24" s="15"/>
      <c r="PLA24" s="15"/>
      <c r="PLB24" s="15"/>
      <c r="PLC24" s="15"/>
      <c r="PLD24" s="15"/>
      <c r="PLE24" s="15"/>
      <c r="PLF24" s="15"/>
      <c r="PLG24" s="15"/>
      <c r="PLH24" s="15"/>
      <c r="PLI24" s="15"/>
      <c r="PLJ24" s="15"/>
      <c r="PLK24" s="15"/>
      <c r="PLL24" s="15"/>
      <c r="PLM24" s="15"/>
      <c r="PLN24" s="15"/>
      <c r="PLO24" s="15"/>
      <c r="PLP24" s="15"/>
      <c r="PLQ24" s="15"/>
      <c r="PLR24" s="15"/>
      <c r="PLS24" s="15"/>
      <c r="PLT24" s="15"/>
      <c r="PLU24" s="15"/>
      <c r="PLV24" s="15"/>
      <c r="PLW24" s="15"/>
      <c r="PLX24" s="15"/>
      <c r="PLY24" s="15"/>
      <c r="PLZ24" s="15"/>
      <c r="PMA24" s="15"/>
      <c r="PMB24" s="15"/>
      <c r="PMC24" s="15"/>
      <c r="PMD24" s="15"/>
      <c r="PME24" s="15"/>
      <c r="PMF24" s="15"/>
      <c r="PMG24" s="15"/>
      <c r="PMH24" s="15"/>
      <c r="PMI24" s="15"/>
      <c r="PMJ24" s="15"/>
      <c r="PMK24" s="15"/>
      <c r="PML24" s="15"/>
      <c r="PMM24" s="15"/>
      <c r="PMN24" s="15"/>
      <c r="PMO24" s="15"/>
      <c r="PMP24" s="15"/>
      <c r="PMQ24" s="15"/>
      <c r="PMR24" s="15"/>
      <c r="PMS24" s="15"/>
      <c r="PMT24" s="15"/>
      <c r="PMU24" s="15"/>
      <c r="PMV24" s="15"/>
      <c r="PMW24" s="15"/>
      <c r="PMX24" s="15"/>
      <c r="PMY24" s="15"/>
      <c r="PMZ24" s="15"/>
      <c r="PNA24" s="15"/>
      <c r="PNB24" s="15"/>
      <c r="PNC24" s="15"/>
      <c r="PND24" s="15"/>
      <c r="PNE24" s="15"/>
      <c r="PNF24" s="15"/>
      <c r="PNG24" s="15"/>
      <c r="PNH24" s="15"/>
      <c r="PNI24" s="15"/>
      <c r="PNJ24" s="15"/>
      <c r="PNK24" s="15"/>
      <c r="PNL24" s="15"/>
      <c r="PNM24" s="15"/>
      <c r="PNN24" s="15"/>
      <c r="PNO24" s="15"/>
      <c r="PNP24" s="15"/>
      <c r="PNQ24" s="15"/>
      <c r="PNR24" s="15"/>
      <c r="PNS24" s="15"/>
      <c r="PNT24" s="15"/>
      <c r="PNU24" s="15"/>
      <c r="PNV24" s="15"/>
      <c r="PNW24" s="15"/>
      <c r="PNX24" s="15"/>
      <c r="PNY24" s="15"/>
      <c r="PNZ24" s="15"/>
      <c r="POA24" s="15"/>
      <c r="POB24" s="15"/>
      <c r="POC24" s="15"/>
      <c r="POD24" s="15"/>
      <c r="POE24" s="15"/>
      <c r="POF24" s="15"/>
      <c r="POG24" s="15"/>
      <c r="POH24" s="15"/>
      <c r="POI24" s="15"/>
      <c r="POJ24" s="15"/>
      <c r="POK24" s="15"/>
      <c r="POL24" s="15"/>
      <c r="POM24" s="15"/>
      <c r="PON24" s="15"/>
      <c r="POO24" s="15"/>
      <c r="POP24" s="15"/>
      <c r="POQ24" s="15"/>
      <c r="POR24" s="15"/>
      <c r="POS24" s="15"/>
      <c r="POT24" s="15"/>
      <c r="POU24" s="15"/>
      <c r="POV24" s="15"/>
      <c r="POW24" s="15"/>
      <c r="POX24" s="15"/>
      <c r="POY24" s="15"/>
      <c r="POZ24" s="15"/>
      <c r="PPA24" s="15"/>
      <c r="PPB24" s="15"/>
      <c r="PPC24" s="15"/>
      <c r="PPD24" s="15"/>
      <c r="PPE24" s="15"/>
      <c r="PPF24" s="15"/>
      <c r="PPG24" s="15"/>
      <c r="PPH24" s="15"/>
      <c r="PPI24" s="15"/>
      <c r="PPJ24" s="15"/>
      <c r="PPK24" s="15"/>
      <c r="PPL24" s="15"/>
      <c r="PPM24" s="15"/>
      <c r="PPN24" s="15"/>
      <c r="PPO24" s="15"/>
      <c r="PPP24" s="15"/>
      <c r="PPQ24" s="15"/>
      <c r="PPR24" s="15"/>
      <c r="PPS24" s="15"/>
      <c r="PPT24" s="15"/>
      <c r="PPU24" s="15"/>
      <c r="PPV24" s="15"/>
      <c r="PPW24" s="15"/>
      <c r="PPX24" s="15"/>
      <c r="PPY24" s="15"/>
      <c r="PPZ24" s="15"/>
      <c r="PQA24" s="15"/>
      <c r="PQB24" s="15"/>
      <c r="PQC24" s="15"/>
      <c r="PQD24" s="15"/>
      <c r="PQE24" s="15"/>
      <c r="PQF24" s="15"/>
      <c r="PQG24" s="15"/>
      <c r="PQH24" s="15"/>
      <c r="PQI24" s="15"/>
      <c r="PQJ24" s="15"/>
      <c r="PQK24" s="15"/>
      <c r="PQL24" s="15"/>
      <c r="PQM24" s="15"/>
      <c r="PQN24" s="15"/>
      <c r="PQO24" s="15"/>
      <c r="PQP24" s="15"/>
      <c r="PQQ24" s="15"/>
      <c r="PQR24" s="15"/>
      <c r="PQS24" s="15"/>
      <c r="PQT24" s="15"/>
      <c r="PQU24" s="15"/>
      <c r="PQV24" s="15"/>
      <c r="PQW24" s="15"/>
      <c r="PQX24" s="15"/>
      <c r="PQY24" s="15"/>
      <c r="PQZ24" s="15"/>
      <c r="PRA24" s="15"/>
      <c r="PRB24" s="15"/>
      <c r="PRC24" s="15"/>
      <c r="PRD24" s="15"/>
      <c r="PRE24" s="15"/>
      <c r="PRF24" s="15"/>
      <c r="PRG24" s="15"/>
      <c r="PRH24" s="15"/>
      <c r="PRI24" s="15"/>
      <c r="PRJ24" s="15"/>
      <c r="PRK24" s="15"/>
      <c r="PRL24" s="15"/>
      <c r="PRM24" s="15"/>
      <c r="PRN24" s="15"/>
      <c r="PRO24" s="15"/>
      <c r="PRP24" s="15"/>
      <c r="PRQ24" s="15"/>
      <c r="PRR24" s="15"/>
      <c r="PRS24" s="15"/>
      <c r="PRT24" s="15"/>
      <c r="PRU24" s="15"/>
      <c r="PRV24" s="15"/>
      <c r="PRW24" s="15"/>
      <c r="PRX24" s="15"/>
      <c r="PRY24" s="15"/>
      <c r="PRZ24" s="15"/>
      <c r="PSA24" s="15"/>
      <c r="PSB24" s="15"/>
      <c r="PSC24" s="15"/>
      <c r="PSD24" s="15"/>
      <c r="PSE24" s="15"/>
      <c r="PSF24" s="15"/>
      <c r="PSG24" s="15"/>
      <c r="PSH24" s="15"/>
      <c r="PSI24" s="15"/>
      <c r="PSJ24" s="15"/>
      <c r="PSK24" s="15"/>
      <c r="PSL24" s="15"/>
      <c r="PSM24" s="15"/>
      <c r="PSN24" s="15"/>
      <c r="PSO24" s="15"/>
      <c r="PSP24" s="15"/>
      <c r="PSQ24" s="15"/>
      <c r="PSR24" s="15"/>
      <c r="PSS24" s="15"/>
      <c r="PST24" s="15"/>
      <c r="PSU24" s="15"/>
      <c r="PSV24" s="15"/>
      <c r="PSW24" s="15"/>
      <c r="PSX24" s="15"/>
      <c r="PSY24" s="15"/>
      <c r="PSZ24" s="15"/>
      <c r="PTA24" s="15"/>
      <c r="PTB24" s="15"/>
      <c r="PTC24" s="15"/>
      <c r="PTD24" s="15"/>
      <c r="PTE24" s="15"/>
      <c r="PTF24" s="15"/>
      <c r="PTG24" s="15"/>
      <c r="PTH24" s="15"/>
      <c r="PTI24" s="15"/>
      <c r="PTJ24" s="15"/>
      <c r="PTK24" s="15"/>
      <c r="PTL24" s="15"/>
      <c r="PTM24" s="15"/>
      <c r="PTN24" s="15"/>
      <c r="PTO24" s="15"/>
      <c r="PTP24" s="15"/>
      <c r="PTQ24" s="15"/>
      <c r="PTR24" s="15"/>
      <c r="PTS24" s="15"/>
      <c r="PTT24" s="15"/>
      <c r="PTU24" s="15"/>
      <c r="PTV24" s="15"/>
      <c r="PTW24" s="15"/>
      <c r="PTX24" s="15"/>
      <c r="PTY24" s="15"/>
      <c r="PTZ24" s="15"/>
      <c r="PUA24" s="15"/>
      <c r="PUB24" s="15"/>
      <c r="PUC24" s="15"/>
      <c r="PUD24" s="15"/>
      <c r="PUE24" s="15"/>
      <c r="PUF24" s="15"/>
      <c r="PUG24" s="15"/>
      <c r="PUH24" s="15"/>
      <c r="PUI24" s="15"/>
      <c r="PUJ24" s="15"/>
      <c r="PUK24" s="15"/>
      <c r="PUL24" s="15"/>
      <c r="PUM24" s="15"/>
      <c r="PUN24" s="15"/>
      <c r="PUO24" s="15"/>
      <c r="PUP24" s="15"/>
      <c r="PUQ24" s="15"/>
      <c r="PUR24" s="15"/>
      <c r="PUS24" s="15"/>
      <c r="PUT24" s="15"/>
      <c r="PUU24" s="15"/>
      <c r="PUV24" s="15"/>
      <c r="PUW24" s="15"/>
      <c r="PUX24" s="15"/>
      <c r="PUY24" s="15"/>
      <c r="PUZ24" s="15"/>
      <c r="PVA24" s="15"/>
      <c r="PVB24" s="15"/>
      <c r="PVC24" s="15"/>
      <c r="PVD24" s="15"/>
      <c r="PVE24" s="15"/>
      <c r="PVF24" s="15"/>
      <c r="PVG24" s="15"/>
      <c r="PVH24" s="15"/>
      <c r="PVI24" s="15"/>
      <c r="PVJ24" s="15"/>
      <c r="PVK24" s="15"/>
      <c r="PVL24" s="15"/>
      <c r="PVM24" s="15"/>
      <c r="PVN24" s="15"/>
      <c r="PVO24" s="15"/>
      <c r="PVP24" s="15"/>
      <c r="PVQ24" s="15"/>
      <c r="PVR24" s="15"/>
      <c r="PVS24" s="15"/>
      <c r="PVT24" s="15"/>
      <c r="PVU24" s="15"/>
      <c r="PVV24" s="15"/>
      <c r="PVW24" s="15"/>
      <c r="PVX24" s="15"/>
      <c r="PVY24" s="15"/>
      <c r="PVZ24" s="15"/>
      <c r="PWA24" s="15"/>
      <c r="PWB24" s="15"/>
      <c r="PWC24" s="15"/>
      <c r="PWD24" s="15"/>
      <c r="PWE24" s="15"/>
      <c r="PWF24" s="15"/>
      <c r="PWG24" s="15"/>
      <c r="PWH24" s="15"/>
      <c r="PWI24" s="15"/>
      <c r="PWJ24" s="15"/>
      <c r="PWK24" s="15"/>
      <c r="PWL24" s="15"/>
      <c r="PWM24" s="15"/>
      <c r="PWN24" s="15"/>
      <c r="PWO24" s="15"/>
      <c r="PWP24" s="15"/>
      <c r="PWQ24" s="15"/>
      <c r="PWR24" s="15"/>
      <c r="PWS24" s="15"/>
      <c r="PWT24" s="15"/>
      <c r="PWU24" s="15"/>
      <c r="PWV24" s="15"/>
      <c r="PWW24" s="15"/>
      <c r="PWX24" s="15"/>
      <c r="PWY24" s="15"/>
      <c r="PWZ24" s="15"/>
      <c r="PXA24" s="15"/>
      <c r="PXB24" s="15"/>
      <c r="PXC24" s="15"/>
      <c r="PXD24" s="15"/>
      <c r="PXE24" s="15"/>
      <c r="PXF24" s="15"/>
      <c r="PXG24" s="15"/>
      <c r="PXH24" s="15"/>
      <c r="PXI24" s="15"/>
      <c r="PXJ24" s="15"/>
      <c r="PXK24" s="15"/>
      <c r="PXL24" s="15"/>
      <c r="PXM24" s="15"/>
      <c r="PXN24" s="15"/>
      <c r="PXO24" s="15"/>
      <c r="PXP24" s="15"/>
      <c r="PXQ24" s="15"/>
      <c r="PXR24" s="15"/>
      <c r="PXS24" s="15"/>
      <c r="PXT24" s="15"/>
      <c r="PXU24" s="15"/>
      <c r="PXV24" s="15"/>
      <c r="PXW24" s="15"/>
      <c r="PXX24" s="15"/>
      <c r="PXY24" s="15"/>
      <c r="PXZ24" s="15"/>
      <c r="PYA24" s="15"/>
      <c r="PYB24" s="15"/>
      <c r="PYC24" s="15"/>
      <c r="PYD24" s="15"/>
      <c r="PYE24" s="15"/>
      <c r="PYF24" s="15"/>
      <c r="PYG24" s="15"/>
      <c r="PYH24" s="15"/>
      <c r="PYI24" s="15"/>
      <c r="PYJ24" s="15"/>
      <c r="PYK24" s="15"/>
      <c r="PYL24" s="15"/>
      <c r="PYM24" s="15"/>
      <c r="PYN24" s="15"/>
      <c r="PYO24" s="15"/>
      <c r="PYP24" s="15"/>
      <c r="PYQ24" s="15"/>
      <c r="PYR24" s="15"/>
      <c r="PYS24" s="15"/>
      <c r="PYT24" s="15"/>
      <c r="PYU24" s="15"/>
      <c r="PYV24" s="15"/>
      <c r="PYW24" s="15"/>
      <c r="PYX24" s="15"/>
      <c r="PYY24" s="15"/>
      <c r="PYZ24" s="15"/>
      <c r="PZA24" s="15"/>
      <c r="PZB24" s="15"/>
      <c r="PZC24" s="15"/>
      <c r="PZD24" s="15"/>
      <c r="PZE24" s="15"/>
      <c r="PZF24" s="15"/>
      <c r="PZG24" s="15"/>
      <c r="PZH24" s="15"/>
      <c r="PZI24" s="15"/>
      <c r="PZJ24" s="15"/>
      <c r="PZK24" s="15"/>
      <c r="PZL24" s="15"/>
      <c r="PZM24" s="15"/>
      <c r="PZN24" s="15"/>
      <c r="PZO24" s="15"/>
      <c r="PZP24" s="15"/>
      <c r="PZQ24" s="15"/>
      <c r="PZR24" s="15"/>
      <c r="PZS24" s="15"/>
      <c r="PZT24" s="15"/>
      <c r="PZU24" s="15"/>
      <c r="PZV24" s="15"/>
      <c r="PZW24" s="15"/>
      <c r="PZX24" s="15"/>
      <c r="PZY24" s="15"/>
      <c r="PZZ24" s="15"/>
      <c r="QAA24" s="15"/>
      <c r="QAB24" s="15"/>
      <c r="QAC24" s="15"/>
      <c r="QAD24" s="15"/>
      <c r="QAE24" s="15"/>
      <c r="QAF24" s="15"/>
      <c r="QAG24" s="15"/>
      <c r="QAH24" s="15"/>
      <c r="QAI24" s="15"/>
      <c r="QAJ24" s="15"/>
      <c r="QAK24" s="15"/>
      <c r="QAL24" s="15"/>
      <c r="QAM24" s="15"/>
      <c r="QAN24" s="15"/>
      <c r="QAO24" s="15"/>
      <c r="QAP24" s="15"/>
      <c r="QAQ24" s="15"/>
      <c r="QAR24" s="15"/>
      <c r="QAS24" s="15"/>
      <c r="QAT24" s="15"/>
      <c r="QAU24" s="15"/>
      <c r="QAV24" s="15"/>
      <c r="QAW24" s="15"/>
      <c r="QAX24" s="15"/>
      <c r="QAY24" s="15"/>
      <c r="QAZ24" s="15"/>
      <c r="QBA24" s="15"/>
      <c r="QBB24" s="15"/>
      <c r="QBC24" s="15"/>
      <c r="QBD24" s="15"/>
      <c r="QBE24" s="15"/>
      <c r="QBF24" s="15"/>
      <c r="QBG24" s="15"/>
      <c r="QBH24" s="15"/>
      <c r="QBI24" s="15"/>
      <c r="QBJ24" s="15"/>
      <c r="QBK24" s="15"/>
      <c r="QBL24" s="15"/>
      <c r="QBM24" s="15"/>
      <c r="QBN24" s="15"/>
      <c r="QBO24" s="15"/>
      <c r="QBP24" s="15"/>
      <c r="QBQ24" s="15"/>
      <c r="QBR24" s="15"/>
      <c r="QBS24" s="15"/>
      <c r="QBT24" s="15"/>
      <c r="QBU24" s="15"/>
      <c r="QBV24" s="15"/>
      <c r="QBW24" s="15"/>
      <c r="QBX24" s="15"/>
      <c r="QBY24" s="15"/>
      <c r="QBZ24" s="15"/>
      <c r="QCA24" s="15"/>
      <c r="QCB24" s="15"/>
      <c r="QCC24" s="15"/>
      <c r="QCD24" s="15"/>
      <c r="QCE24" s="15"/>
      <c r="QCF24" s="15"/>
      <c r="QCG24" s="15"/>
      <c r="QCH24" s="15"/>
      <c r="QCI24" s="15"/>
      <c r="QCJ24" s="15"/>
      <c r="QCK24" s="15"/>
      <c r="QCL24" s="15"/>
      <c r="QCM24" s="15"/>
      <c r="QCN24" s="15"/>
      <c r="QCO24" s="15"/>
      <c r="QCP24" s="15"/>
      <c r="QCQ24" s="15"/>
      <c r="QCR24" s="15"/>
      <c r="QCS24" s="15"/>
      <c r="QCT24" s="15"/>
      <c r="QCU24" s="15"/>
      <c r="QCV24" s="15"/>
      <c r="QCW24" s="15"/>
      <c r="QCX24" s="15"/>
      <c r="QCY24" s="15"/>
      <c r="QCZ24" s="15"/>
      <c r="QDA24" s="15"/>
      <c r="QDB24" s="15"/>
      <c r="QDC24" s="15"/>
      <c r="QDD24" s="15"/>
      <c r="QDE24" s="15"/>
      <c r="QDF24" s="15"/>
      <c r="QDG24" s="15"/>
      <c r="QDH24" s="15"/>
      <c r="QDI24" s="15"/>
      <c r="QDJ24" s="15"/>
      <c r="QDK24" s="15"/>
      <c r="QDL24" s="15"/>
      <c r="QDM24" s="15"/>
      <c r="QDN24" s="15"/>
      <c r="QDO24" s="15"/>
      <c r="QDP24" s="15"/>
      <c r="QDQ24" s="15"/>
      <c r="QDR24" s="15"/>
      <c r="QDS24" s="15"/>
      <c r="QDT24" s="15"/>
      <c r="QDU24" s="15"/>
      <c r="QDV24" s="15"/>
      <c r="QDW24" s="15"/>
      <c r="QDX24" s="15"/>
      <c r="QDY24" s="15"/>
      <c r="QDZ24" s="15"/>
      <c r="QEA24" s="15"/>
      <c r="QEB24" s="15"/>
      <c r="QEC24" s="15"/>
      <c r="QED24" s="15"/>
      <c r="QEE24" s="15"/>
      <c r="QEF24" s="15"/>
      <c r="QEG24" s="15"/>
      <c r="QEH24" s="15"/>
      <c r="QEI24" s="15"/>
      <c r="QEJ24" s="15"/>
      <c r="QEK24" s="15"/>
      <c r="QEL24" s="15"/>
      <c r="QEM24" s="15"/>
      <c r="QEN24" s="15"/>
      <c r="QEO24" s="15"/>
      <c r="QEP24" s="15"/>
      <c r="QEQ24" s="15"/>
      <c r="QER24" s="15"/>
      <c r="QES24" s="15"/>
      <c r="QET24" s="15"/>
      <c r="QEU24" s="15"/>
      <c r="QEV24" s="15"/>
      <c r="QEW24" s="15"/>
      <c r="QEX24" s="15"/>
      <c r="QEY24" s="15"/>
      <c r="QEZ24" s="15"/>
      <c r="QFA24" s="15"/>
      <c r="QFB24" s="15"/>
      <c r="QFC24" s="15"/>
      <c r="QFD24" s="15"/>
      <c r="QFE24" s="15"/>
      <c r="QFF24" s="15"/>
      <c r="QFG24" s="15"/>
      <c r="QFH24" s="15"/>
      <c r="QFI24" s="15"/>
      <c r="QFJ24" s="15"/>
      <c r="QFK24" s="15"/>
      <c r="QFL24" s="15"/>
      <c r="QFM24" s="15"/>
      <c r="QFN24" s="15"/>
      <c r="QFO24" s="15"/>
      <c r="QFP24" s="15"/>
      <c r="QFQ24" s="15"/>
      <c r="QFR24" s="15"/>
      <c r="QFS24" s="15"/>
      <c r="QFT24" s="15"/>
      <c r="QFU24" s="15"/>
      <c r="QFV24" s="15"/>
      <c r="QFW24" s="15"/>
      <c r="QFX24" s="15"/>
      <c r="QFY24" s="15"/>
      <c r="QFZ24" s="15"/>
      <c r="QGA24" s="15"/>
      <c r="QGB24" s="15"/>
      <c r="QGC24" s="15"/>
      <c r="QGD24" s="15"/>
      <c r="QGE24" s="15"/>
      <c r="QGF24" s="15"/>
      <c r="QGG24" s="15"/>
      <c r="QGH24" s="15"/>
      <c r="QGI24" s="15"/>
      <c r="QGJ24" s="15"/>
      <c r="QGK24" s="15"/>
      <c r="QGL24" s="15"/>
      <c r="QGM24" s="15"/>
      <c r="QGN24" s="15"/>
      <c r="QGO24" s="15"/>
      <c r="QGP24" s="15"/>
      <c r="QGQ24" s="15"/>
      <c r="QGR24" s="15"/>
      <c r="QGS24" s="15"/>
      <c r="QGT24" s="15"/>
      <c r="QGU24" s="15"/>
      <c r="QGV24" s="15"/>
      <c r="QGW24" s="15"/>
      <c r="QGX24" s="15"/>
      <c r="QGY24" s="15"/>
      <c r="QGZ24" s="15"/>
      <c r="QHA24" s="15"/>
      <c r="QHB24" s="15"/>
      <c r="QHC24" s="15"/>
      <c r="QHD24" s="15"/>
      <c r="QHE24" s="15"/>
      <c r="QHF24" s="15"/>
      <c r="QHG24" s="15"/>
      <c r="QHH24" s="15"/>
      <c r="QHI24" s="15"/>
      <c r="QHJ24" s="15"/>
      <c r="QHK24" s="15"/>
      <c r="QHL24" s="15"/>
      <c r="QHM24" s="15"/>
      <c r="QHN24" s="15"/>
      <c r="QHO24" s="15"/>
      <c r="QHP24" s="15"/>
      <c r="QHQ24" s="15"/>
      <c r="QHR24" s="15"/>
      <c r="QHS24" s="15"/>
      <c r="QHT24" s="15"/>
      <c r="QHU24" s="15"/>
      <c r="QHV24" s="15"/>
      <c r="QHW24" s="15"/>
      <c r="QHX24" s="15"/>
      <c r="QHY24" s="15"/>
      <c r="QHZ24" s="15"/>
      <c r="QIA24" s="15"/>
      <c r="QIB24" s="15"/>
      <c r="QIC24" s="15"/>
      <c r="QID24" s="15"/>
      <c r="QIE24" s="15"/>
      <c r="QIF24" s="15"/>
      <c r="QIG24" s="15"/>
      <c r="QIH24" s="15"/>
      <c r="QII24" s="15"/>
      <c r="QIJ24" s="15"/>
      <c r="QIK24" s="15"/>
      <c r="QIL24" s="15"/>
      <c r="QIM24" s="15"/>
      <c r="QIN24" s="15"/>
      <c r="QIO24" s="15"/>
      <c r="QIP24" s="15"/>
      <c r="QIQ24" s="15"/>
      <c r="QIR24" s="15"/>
      <c r="QIS24" s="15"/>
      <c r="QIT24" s="15"/>
      <c r="QIU24" s="15"/>
      <c r="QIV24" s="15"/>
      <c r="QIW24" s="15"/>
      <c r="QIX24" s="15"/>
      <c r="QIY24" s="15"/>
      <c r="QIZ24" s="15"/>
      <c r="QJA24" s="15"/>
      <c r="QJB24" s="15"/>
      <c r="QJC24" s="15"/>
      <c r="QJD24" s="15"/>
      <c r="QJE24" s="15"/>
      <c r="QJF24" s="15"/>
      <c r="QJG24" s="15"/>
      <c r="QJH24" s="15"/>
      <c r="QJI24" s="15"/>
      <c r="QJJ24" s="15"/>
      <c r="QJK24" s="15"/>
      <c r="QJL24" s="15"/>
      <c r="QJM24" s="15"/>
      <c r="QJN24" s="15"/>
      <c r="QJO24" s="15"/>
      <c r="QJP24" s="15"/>
      <c r="QJQ24" s="15"/>
      <c r="QJR24" s="15"/>
      <c r="QJS24" s="15"/>
      <c r="QJT24" s="15"/>
      <c r="QJU24" s="15"/>
      <c r="QJV24" s="15"/>
      <c r="QJW24" s="15"/>
      <c r="QJX24" s="15"/>
      <c r="QJY24" s="15"/>
      <c r="QJZ24" s="15"/>
      <c r="QKA24" s="15"/>
      <c r="QKB24" s="15"/>
      <c r="QKC24" s="15"/>
      <c r="QKD24" s="15"/>
      <c r="QKE24" s="15"/>
      <c r="QKF24" s="15"/>
      <c r="QKG24" s="15"/>
      <c r="QKH24" s="15"/>
      <c r="QKI24" s="15"/>
      <c r="QKJ24" s="15"/>
      <c r="QKK24" s="15"/>
      <c r="QKL24" s="15"/>
      <c r="QKM24" s="15"/>
      <c r="QKN24" s="15"/>
      <c r="QKO24" s="15"/>
      <c r="QKP24" s="15"/>
      <c r="QKQ24" s="15"/>
      <c r="QKR24" s="15"/>
      <c r="QKS24" s="15"/>
      <c r="QKT24" s="15"/>
      <c r="QKU24" s="15"/>
      <c r="QKV24" s="15"/>
      <c r="QKW24" s="15"/>
      <c r="QKX24" s="15"/>
      <c r="QKY24" s="15"/>
      <c r="QKZ24" s="15"/>
      <c r="QLA24" s="15"/>
      <c r="QLB24" s="15"/>
      <c r="QLC24" s="15"/>
      <c r="QLD24" s="15"/>
      <c r="QLE24" s="15"/>
      <c r="QLF24" s="15"/>
      <c r="QLG24" s="15"/>
      <c r="QLH24" s="15"/>
      <c r="QLI24" s="15"/>
      <c r="QLJ24" s="15"/>
      <c r="QLK24" s="15"/>
      <c r="QLL24" s="15"/>
      <c r="QLM24" s="15"/>
      <c r="QLN24" s="15"/>
      <c r="QLO24" s="15"/>
      <c r="QLP24" s="15"/>
      <c r="QLQ24" s="15"/>
      <c r="QLR24" s="15"/>
      <c r="QLS24" s="15"/>
      <c r="QLT24" s="15"/>
      <c r="QLU24" s="15"/>
      <c r="QLV24" s="15"/>
      <c r="QLW24" s="15"/>
      <c r="QLX24" s="15"/>
      <c r="QLY24" s="15"/>
      <c r="QLZ24" s="15"/>
      <c r="QMA24" s="15"/>
      <c r="QMB24" s="15"/>
      <c r="QMC24" s="15"/>
      <c r="QMD24" s="15"/>
      <c r="QME24" s="15"/>
      <c r="QMF24" s="15"/>
      <c r="QMG24" s="15"/>
      <c r="QMH24" s="15"/>
      <c r="QMI24" s="15"/>
      <c r="QMJ24" s="15"/>
      <c r="QMK24" s="15"/>
      <c r="QML24" s="15"/>
      <c r="QMM24" s="15"/>
      <c r="QMN24" s="15"/>
      <c r="QMO24" s="15"/>
      <c r="QMP24" s="15"/>
      <c r="QMQ24" s="15"/>
      <c r="QMR24" s="15"/>
      <c r="QMS24" s="15"/>
      <c r="QMT24" s="15"/>
      <c r="QMU24" s="15"/>
      <c r="QMV24" s="15"/>
      <c r="QMW24" s="15"/>
      <c r="QMX24" s="15"/>
      <c r="QMY24" s="15"/>
      <c r="QMZ24" s="15"/>
      <c r="QNA24" s="15"/>
      <c r="QNB24" s="15"/>
      <c r="QNC24" s="15"/>
      <c r="QND24" s="15"/>
      <c r="QNE24" s="15"/>
      <c r="QNF24" s="15"/>
      <c r="QNG24" s="15"/>
      <c r="QNH24" s="15"/>
      <c r="QNI24" s="15"/>
      <c r="QNJ24" s="15"/>
      <c r="QNK24" s="15"/>
      <c r="QNL24" s="15"/>
      <c r="QNM24" s="15"/>
      <c r="QNN24" s="15"/>
      <c r="QNO24" s="15"/>
      <c r="QNP24" s="15"/>
      <c r="QNQ24" s="15"/>
      <c r="QNR24" s="15"/>
      <c r="QNS24" s="15"/>
      <c r="QNT24" s="15"/>
      <c r="QNU24" s="15"/>
      <c r="QNV24" s="15"/>
      <c r="QNW24" s="15"/>
      <c r="QNX24" s="15"/>
      <c r="QNY24" s="15"/>
      <c r="QNZ24" s="15"/>
      <c r="QOA24" s="15"/>
      <c r="QOB24" s="15"/>
      <c r="QOC24" s="15"/>
      <c r="QOD24" s="15"/>
      <c r="QOE24" s="15"/>
      <c r="QOF24" s="15"/>
      <c r="QOG24" s="15"/>
      <c r="QOH24" s="15"/>
      <c r="QOI24" s="15"/>
      <c r="QOJ24" s="15"/>
      <c r="QOK24" s="15"/>
      <c r="QOL24" s="15"/>
      <c r="QOM24" s="15"/>
      <c r="QON24" s="15"/>
      <c r="QOO24" s="15"/>
      <c r="QOP24" s="15"/>
      <c r="QOQ24" s="15"/>
      <c r="QOR24" s="15"/>
      <c r="QOS24" s="15"/>
      <c r="QOT24" s="15"/>
      <c r="QOU24" s="15"/>
      <c r="QOV24" s="15"/>
      <c r="QOW24" s="15"/>
      <c r="QOX24" s="15"/>
      <c r="QOY24" s="15"/>
      <c r="QOZ24" s="15"/>
      <c r="QPA24" s="15"/>
      <c r="QPB24" s="15"/>
      <c r="QPC24" s="15"/>
      <c r="QPD24" s="15"/>
      <c r="QPE24" s="15"/>
      <c r="QPF24" s="15"/>
      <c r="QPG24" s="15"/>
      <c r="QPH24" s="15"/>
      <c r="QPI24" s="15"/>
      <c r="QPJ24" s="15"/>
      <c r="QPK24" s="15"/>
      <c r="QPL24" s="15"/>
      <c r="QPM24" s="15"/>
      <c r="QPN24" s="15"/>
      <c r="QPO24" s="15"/>
      <c r="QPP24" s="15"/>
      <c r="QPQ24" s="15"/>
      <c r="QPR24" s="15"/>
      <c r="QPS24" s="15"/>
      <c r="QPT24" s="15"/>
      <c r="QPU24" s="15"/>
      <c r="QPV24" s="15"/>
      <c r="QPW24" s="15"/>
      <c r="QPX24" s="15"/>
      <c r="QPY24" s="15"/>
      <c r="QPZ24" s="15"/>
      <c r="QQA24" s="15"/>
      <c r="QQB24" s="15"/>
      <c r="QQC24" s="15"/>
      <c r="QQD24" s="15"/>
      <c r="QQE24" s="15"/>
      <c r="QQF24" s="15"/>
      <c r="QQG24" s="15"/>
      <c r="QQH24" s="15"/>
      <c r="QQI24" s="15"/>
      <c r="QQJ24" s="15"/>
      <c r="QQK24" s="15"/>
      <c r="QQL24" s="15"/>
      <c r="QQM24" s="15"/>
      <c r="QQN24" s="15"/>
      <c r="QQO24" s="15"/>
      <c r="QQP24" s="15"/>
      <c r="QQQ24" s="15"/>
      <c r="QQR24" s="15"/>
      <c r="QQS24" s="15"/>
      <c r="QQT24" s="15"/>
      <c r="QQU24" s="15"/>
      <c r="QQV24" s="15"/>
      <c r="QQW24" s="15"/>
      <c r="QQX24" s="15"/>
      <c r="QQY24" s="15"/>
      <c r="QQZ24" s="15"/>
      <c r="QRA24" s="15"/>
      <c r="QRB24" s="15"/>
      <c r="QRC24" s="15"/>
      <c r="QRD24" s="15"/>
      <c r="QRE24" s="15"/>
      <c r="QRF24" s="15"/>
      <c r="QRG24" s="15"/>
      <c r="QRH24" s="15"/>
      <c r="QRI24" s="15"/>
      <c r="QRJ24" s="15"/>
      <c r="QRK24" s="15"/>
      <c r="QRL24" s="15"/>
      <c r="QRM24" s="15"/>
      <c r="QRN24" s="15"/>
      <c r="QRO24" s="15"/>
      <c r="QRP24" s="15"/>
      <c r="QRQ24" s="15"/>
      <c r="QRR24" s="15"/>
      <c r="QRS24" s="15"/>
      <c r="QRT24" s="15"/>
      <c r="QRU24" s="15"/>
      <c r="QRV24" s="15"/>
      <c r="QRW24" s="15"/>
      <c r="QRX24" s="15"/>
      <c r="QRY24" s="15"/>
      <c r="QRZ24" s="15"/>
      <c r="QSA24" s="15"/>
      <c r="QSB24" s="15"/>
      <c r="QSC24" s="15"/>
      <c r="QSD24" s="15"/>
      <c r="QSE24" s="15"/>
      <c r="QSF24" s="15"/>
      <c r="QSG24" s="15"/>
      <c r="QSH24" s="15"/>
      <c r="QSI24" s="15"/>
      <c r="QSJ24" s="15"/>
      <c r="QSK24" s="15"/>
      <c r="QSL24" s="15"/>
      <c r="QSM24" s="15"/>
      <c r="QSN24" s="15"/>
      <c r="QSO24" s="15"/>
      <c r="QSP24" s="15"/>
      <c r="QSQ24" s="15"/>
      <c r="QSR24" s="15"/>
      <c r="QSS24" s="15"/>
      <c r="QST24" s="15"/>
      <c r="QSU24" s="15"/>
      <c r="QSV24" s="15"/>
      <c r="QSW24" s="15"/>
      <c r="QSX24" s="15"/>
      <c r="QSY24" s="15"/>
      <c r="QSZ24" s="15"/>
      <c r="QTA24" s="15"/>
      <c r="QTB24" s="15"/>
      <c r="QTC24" s="15"/>
      <c r="QTD24" s="15"/>
      <c r="QTE24" s="15"/>
      <c r="QTF24" s="15"/>
      <c r="QTG24" s="15"/>
      <c r="QTH24" s="15"/>
      <c r="QTI24" s="15"/>
      <c r="QTJ24" s="15"/>
      <c r="QTK24" s="15"/>
      <c r="QTL24" s="15"/>
      <c r="QTM24" s="15"/>
      <c r="QTN24" s="15"/>
      <c r="QTO24" s="15"/>
      <c r="QTP24" s="15"/>
      <c r="QTQ24" s="15"/>
      <c r="QTR24" s="15"/>
      <c r="QTS24" s="15"/>
      <c r="QTT24" s="15"/>
      <c r="QTU24" s="15"/>
      <c r="QTV24" s="15"/>
      <c r="QTW24" s="15"/>
      <c r="QTX24" s="15"/>
      <c r="QTY24" s="15"/>
      <c r="QTZ24" s="15"/>
      <c r="QUA24" s="15"/>
      <c r="QUB24" s="15"/>
      <c r="QUC24" s="15"/>
      <c r="QUD24" s="15"/>
      <c r="QUE24" s="15"/>
      <c r="QUF24" s="15"/>
      <c r="QUG24" s="15"/>
      <c r="QUH24" s="15"/>
      <c r="QUI24" s="15"/>
      <c r="QUJ24" s="15"/>
      <c r="QUK24" s="15"/>
      <c r="QUL24" s="15"/>
      <c r="QUM24" s="15"/>
      <c r="QUN24" s="15"/>
      <c r="QUO24" s="15"/>
      <c r="QUP24" s="15"/>
      <c r="QUQ24" s="15"/>
      <c r="QUR24" s="15"/>
      <c r="QUS24" s="15"/>
      <c r="QUT24" s="15"/>
      <c r="QUU24" s="15"/>
      <c r="QUV24" s="15"/>
      <c r="QUW24" s="15"/>
      <c r="QUX24" s="15"/>
      <c r="QUY24" s="15"/>
      <c r="QUZ24" s="15"/>
      <c r="QVA24" s="15"/>
      <c r="QVB24" s="15"/>
      <c r="QVC24" s="15"/>
      <c r="QVD24" s="15"/>
      <c r="QVE24" s="15"/>
      <c r="QVF24" s="15"/>
      <c r="QVG24" s="15"/>
      <c r="QVH24" s="15"/>
      <c r="QVI24" s="15"/>
      <c r="QVJ24" s="15"/>
      <c r="QVK24" s="15"/>
      <c r="QVL24" s="15"/>
      <c r="QVM24" s="15"/>
      <c r="QVN24" s="15"/>
      <c r="QVO24" s="15"/>
      <c r="QVP24" s="15"/>
      <c r="QVQ24" s="15"/>
      <c r="QVR24" s="15"/>
      <c r="QVS24" s="15"/>
      <c r="QVT24" s="15"/>
      <c r="QVU24" s="15"/>
      <c r="QVV24" s="15"/>
      <c r="QVW24" s="15"/>
      <c r="QVX24" s="15"/>
      <c r="QVY24" s="15"/>
      <c r="QVZ24" s="15"/>
      <c r="QWA24" s="15"/>
      <c r="QWB24" s="15"/>
      <c r="QWC24" s="15"/>
      <c r="QWD24" s="15"/>
      <c r="QWE24" s="15"/>
      <c r="QWF24" s="15"/>
      <c r="QWG24" s="15"/>
      <c r="QWH24" s="15"/>
      <c r="QWI24" s="15"/>
      <c r="QWJ24" s="15"/>
      <c r="QWK24" s="15"/>
      <c r="QWL24" s="15"/>
      <c r="QWM24" s="15"/>
      <c r="QWN24" s="15"/>
      <c r="QWO24" s="15"/>
      <c r="QWP24" s="15"/>
      <c r="QWQ24" s="15"/>
      <c r="QWR24" s="15"/>
      <c r="QWS24" s="15"/>
      <c r="QWT24" s="15"/>
      <c r="QWU24" s="15"/>
      <c r="QWV24" s="15"/>
      <c r="QWW24" s="15"/>
      <c r="QWX24" s="15"/>
      <c r="QWY24" s="15"/>
      <c r="QWZ24" s="15"/>
      <c r="QXA24" s="15"/>
      <c r="QXB24" s="15"/>
      <c r="QXC24" s="15"/>
      <c r="QXD24" s="15"/>
      <c r="QXE24" s="15"/>
      <c r="QXF24" s="15"/>
      <c r="QXG24" s="15"/>
      <c r="QXH24" s="15"/>
      <c r="QXI24" s="15"/>
      <c r="QXJ24" s="15"/>
      <c r="QXK24" s="15"/>
      <c r="QXL24" s="15"/>
      <c r="QXM24" s="15"/>
      <c r="QXN24" s="15"/>
      <c r="QXO24" s="15"/>
      <c r="QXP24" s="15"/>
      <c r="QXQ24" s="15"/>
      <c r="QXR24" s="15"/>
      <c r="QXS24" s="15"/>
      <c r="QXT24" s="15"/>
      <c r="QXU24" s="15"/>
      <c r="QXV24" s="15"/>
      <c r="QXW24" s="15"/>
      <c r="QXX24" s="15"/>
      <c r="QXY24" s="15"/>
      <c r="QXZ24" s="15"/>
      <c r="QYA24" s="15"/>
      <c r="QYB24" s="15"/>
      <c r="QYC24" s="15"/>
      <c r="QYD24" s="15"/>
      <c r="QYE24" s="15"/>
      <c r="QYF24" s="15"/>
      <c r="QYG24" s="15"/>
      <c r="QYH24" s="15"/>
      <c r="QYI24" s="15"/>
      <c r="QYJ24" s="15"/>
      <c r="QYK24" s="15"/>
      <c r="QYL24" s="15"/>
      <c r="QYM24" s="15"/>
      <c r="QYN24" s="15"/>
      <c r="QYO24" s="15"/>
      <c r="QYP24" s="15"/>
      <c r="QYQ24" s="15"/>
      <c r="QYR24" s="15"/>
      <c r="QYS24" s="15"/>
      <c r="QYT24" s="15"/>
      <c r="QYU24" s="15"/>
      <c r="QYV24" s="15"/>
      <c r="QYW24" s="15"/>
      <c r="QYX24" s="15"/>
      <c r="QYY24" s="15"/>
      <c r="QYZ24" s="15"/>
      <c r="QZA24" s="15"/>
      <c r="QZB24" s="15"/>
      <c r="QZC24" s="15"/>
      <c r="QZD24" s="15"/>
      <c r="QZE24" s="15"/>
      <c r="QZF24" s="15"/>
      <c r="QZG24" s="15"/>
      <c r="QZH24" s="15"/>
      <c r="QZI24" s="15"/>
      <c r="QZJ24" s="15"/>
      <c r="QZK24" s="15"/>
      <c r="QZL24" s="15"/>
      <c r="QZM24" s="15"/>
      <c r="QZN24" s="15"/>
      <c r="QZO24" s="15"/>
      <c r="QZP24" s="15"/>
      <c r="QZQ24" s="15"/>
      <c r="QZR24" s="15"/>
      <c r="QZS24" s="15"/>
      <c r="QZT24" s="15"/>
      <c r="QZU24" s="15"/>
      <c r="QZV24" s="15"/>
      <c r="QZW24" s="15"/>
      <c r="QZX24" s="15"/>
      <c r="QZY24" s="15"/>
      <c r="QZZ24" s="15"/>
      <c r="RAA24" s="15"/>
      <c r="RAB24" s="15"/>
      <c r="RAC24" s="15"/>
      <c r="RAD24" s="15"/>
      <c r="RAE24" s="15"/>
      <c r="RAF24" s="15"/>
      <c r="RAG24" s="15"/>
      <c r="RAH24" s="15"/>
      <c r="RAI24" s="15"/>
      <c r="RAJ24" s="15"/>
      <c r="RAK24" s="15"/>
      <c r="RAL24" s="15"/>
      <c r="RAM24" s="15"/>
      <c r="RAN24" s="15"/>
      <c r="RAO24" s="15"/>
      <c r="RAP24" s="15"/>
      <c r="RAQ24" s="15"/>
      <c r="RAR24" s="15"/>
      <c r="RAS24" s="15"/>
      <c r="RAT24" s="15"/>
      <c r="RAU24" s="15"/>
      <c r="RAV24" s="15"/>
      <c r="RAW24" s="15"/>
      <c r="RAX24" s="15"/>
      <c r="RAY24" s="15"/>
      <c r="RAZ24" s="15"/>
      <c r="RBA24" s="15"/>
      <c r="RBB24" s="15"/>
      <c r="RBC24" s="15"/>
      <c r="RBD24" s="15"/>
      <c r="RBE24" s="15"/>
      <c r="RBF24" s="15"/>
      <c r="RBG24" s="15"/>
      <c r="RBH24" s="15"/>
      <c r="RBI24" s="15"/>
      <c r="RBJ24" s="15"/>
      <c r="RBK24" s="15"/>
      <c r="RBL24" s="15"/>
      <c r="RBM24" s="15"/>
      <c r="RBN24" s="15"/>
      <c r="RBO24" s="15"/>
      <c r="RBP24" s="15"/>
      <c r="RBQ24" s="15"/>
      <c r="RBR24" s="15"/>
      <c r="RBS24" s="15"/>
      <c r="RBT24" s="15"/>
      <c r="RBU24" s="15"/>
      <c r="RBV24" s="15"/>
      <c r="RBW24" s="15"/>
      <c r="RBX24" s="15"/>
      <c r="RBY24" s="15"/>
      <c r="RBZ24" s="15"/>
      <c r="RCA24" s="15"/>
      <c r="RCB24" s="15"/>
      <c r="RCC24" s="15"/>
      <c r="RCD24" s="15"/>
      <c r="RCE24" s="15"/>
      <c r="RCF24" s="15"/>
      <c r="RCG24" s="15"/>
      <c r="RCH24" s="15"/>
      <c r="RCI24" s="15"/>
      <c r="RCJ24" s="15"/>
      <c r="RCK24" s="15"/>
      <c r="RCL24" s="15"/>
      <c r="RCM24" s="15"/>
      <c r="RCN24" s="15"/>
      <c r="RCO24" s="15"/>
      <c r="RCP24" s="15"/>
      <c r="RCQ24" s="15"/>
      <c r="RCR24" s="15"/>
      <c r="RCS24" s="15"/>
      <c r="RCT24" s="15"/>
      <c r="RCU24" s="15"/>
      <c r="RCV24" s="15"/>
      <c r="RCW24" s="15"/>
      <c r="RCX24" s="15"/>
      <c r="RCY24" s="15"/>
      <c r="RCZ24" s="15"/>
      <c r="RDA24" s="15"/>
      <c r="RDB24" s="15"/>
      <c r="RDC24" s="15"/>
      <c r="RDD24" s="15"/>
      <c r="RDE24" s="15"/>
      <c r="RDF24" s="15"/>
      <c r="RDG24" s="15"/>
      <c r="RDH24" s="15"/>
      <c r="RDI24" s="15"/>
      <c r="RDJ24" s="15"/>
      <c r="RDK24" s="15"/>
      <c r="RDL24" s="15"/>
      <c r="RDM24" s="15"/>
      <c r="RDN24" s="15"/>
      <c r="RDO24" s="15"/>
      <c r="RDP24" s="15"/>
      <c r="RDQ24" s="15"/>
      <c r="RDR24" s="15"/>
      <c r="RDS24" s="15"/>
      <c r="RDT24" s="15"/>
      <c r="RDU24" s="15"/>
      <c r="RDV24" s="15"/>
      <c r="RDW24" s="15"/>
      <c r="RDX24" s="15"/>
      <c r="RDY24" s="15"/>
      <c r="RDZ24" s="15"/>
      <c r="REA24" s="15"/>
      <c r="REB24" s="15"/>
      <c r="REC24" s="15"/>
      <c r="RED24" s="15"/>
      <c r="REE24" s="15"/>
      <c r="REF24" s="15"/>
      <c r="REG24" s="15"/>
      <c r="REH24" s="15"/>
      <c r="REI24" s="15"/>
      <c r="REJ24" s="15"/>
      <c r="REK24" s="15"/>
      <c r="REL24" s="15"/>
      <c r="REM24" s="15"/>
      <c r="REN24" s="15"/>
      <c r="REO24" s="15"/>
      <c r="REP24" s="15"/>
      <c r="REQ24" s="15"/>
      <c r="RER24" s="15"/>
      <c r="RES24" s="15"/>
      <c r="RET24" s="15"/>
      <c r="REU24" s="15"/>
      <c r="REV24" s="15"/>
      <c r="REW24" s="15"/>
      <c r="REX24" s="15"/>
      <c r="REY24" s="15"/>
      <c r="REZ24" s="15"/>
      <c r="RFA24" s="15"/>
      <c r="RFB24" s="15"/>
      <c r="RFC24" s="15"/>
      <c r="RFD24" s="15"/>
      <c r="RFE24" s="15"/>
      <c r="RFF24" s="15"/>
      <c r="RFG24" s="15"/>
      <c r="RFH24" s="15"/>
      <c r="RFI24" s="15"/>
      <c r="RFJ24" s="15"/>
      <c r="RFK24" s="15"/>
      <c r="RFL24" s="15"/>
      <c r="RFM24" s="15"/>
      <c r="RFN24" s="15"/>
      <c r="RFO24" s="15"/>
      <c r="RFP24" s="15"/>
      <c r="RFQ24" s="15"/>
      <c r="RFR24" s="15"/>
      <c r="RFS24" s="15"/>
      <c r="RFT24" s="15"/>
      <c r="RFU24" s="15"/>
      <c r="RFV24" s="15"/>
      <c r="RFW24" s="15"/>
      <c r="RFX24" s="15"/>
      <c r="RFY24" s="15"/>
      <c r="RFZ24" s="15"/>
      <c r="RGA24" s="15"/>
      <c r="RGB24" s="15"/>
      <c r="RGC24" s="15"/>
      <c r="RGD24" s="15"/>
      <c r="RGE24" s="15"/>
      <c r="RGF24" s="15"/>
      <c r="RGG24" s="15"/>
      <c r="RGH24" s="15"/>
      <c r="RGI24" s="15"/>
      <c r="RGJ24" s="15"/>
      <c r="RGK24" s="15"/>
      <c r="RGL24" s="15"/>
      <c r="RGM24" s="15"/>
      <c r="RGN24" s="15"/>
      <c r="RGO24" s="15"/>
      <c r="RGP24" s="15"/>
      <c r="RGQ24" s="15"/>
      <c r="RGR24" s="15"/>
      <c r="RGS24" s="15"/>
      <c r="RGT24" s="15"/>
      <c r="RGU24" s="15"/>
      <c r="RGV24" s="15"/>
      <c r="RGW24" s="15"/>
      <c r="RGX24" s="15"/>
      <c r="RGY24" s="15"/>
      <c r="RGZ24" s="15"/>
      <c r="RHA24" s="15"/>
      <c r="RHB24" s="15"/>
      <c r="RHC24" s="15"/>
      <c r="RHD24" s="15"/>
      <c r="RHE24" s="15"/>
      <c r="RHF24" s="15"/>
      <c r="RHG24" s="15"/>
      <c r="RHH24" s="15"/>
      <c r="RHI24" s="15"/>
      <c r="RHJ24" s="15"/>
      <c r="RHK24" s="15"/>
      <c r="RHL24" s="15"/>
      <c r="RHM24" s="15"/>
      <c r="RHN24" s="15"/>
      <c r="RHO24" s="15"/>
      <c r="RHP24" s="15"/>
      <c r="RHQ24" s="15"/>
      <c r="RHR24" s="15"/>
      <c r="RHS24" s="15"/>
      <c r="RHT24" s="15"/>
      <c r="RHU24" s="15"/>
      <c r="RHV24" s="15"/>
      <c r="RHW24" s="15"/>
      <c r="RHX24" s="15"/>
      <c r="RHY24" s="15"/>
      <c r="RHZ24" s="15"/>
      <c r="RIA24" s="15"/>
      <c r="RIB24" s="15"/>
      <c r="RIC24" s="15"/>
      <c r="RID24" s="15"/>
      <c r="RIE24" s="15"/>
      <c r="RIF24" s="15"/>
      <c r="RIG24" s="15"/>
      <c r="RIH24" s="15"/>
      <c r="RII24" s="15"/>
      <c r="RIJ24" s="15"/>
      <c r="RIK24" s="15"/>
      <c r="RIL24" s="15"/>
      <c r="RIM24" s="15"/>
      <c r="RIN24" s="15"/>
      <c r="RIO24" s="15"/>
      <c r="RIP24" s="15"/>
      <c r="RIQ24" s="15"/>
      <c r="RIR24" s="15"/>
      <c r="RIS24" s="15"/>
      <c r="RIT24" s="15"/>
      <c r="RIU24" s="15"/>
      <c r="RIV24" s="15"/>
      <c r="RIW24" s="15"/>
      <c r="RIX24" s="15"/>
      <c r="RIY24" s="15"/>
      <c r="RIZ24" s="15"/>
      <c r="RJA24" s="15"/>
      <c r="RJB24" s="15"/>
      <c r="RJC24" s="15"/>
      <c r="RJD24" s="15"/>
      <c r="RJE24" s="15"/>
      <c r="RJF24" s="15"/>
      <c r="RJG24" s="15"/>
      <c r="RJH24" s="15"/>
      <c r="RJI24" s="15"/>
      <c r="RJJ24" s="15"/>
      <c r="RJK24" s="15"/>
      <c r="RJL24" s="15"/>
      <c r="RJM24" s="15"/>
      <c r="RJN24" s="15"/>
      <c r="RJO24" s="15"/>
      <c r="RJP24" s="15"/>
      <c r="RJQ24" s="15"/>
      <c r="RJR24" s="15"/>
      <c r="RJS24" s="15"/>
      <c r="RJT24" s="15"/>
      <c r="RJU24" s="15"/>
      <c r="RJV24" s="15"/>
      <c r="RJW24" s="15"/>
      <c r="RJX24" s="15"/>
      <c r="RJY24" s="15"/>
      <c r="RJZ24" s="15"/>
      <c r="RKA24" s="15"/>
      <c r="RKB24" s="15"/>
      <c r="RKC24" s="15"/>
      <c r="RKD24" s="15"/>
      <c r="RKE24" s="15"/>
      <c r="RKF24" s="15"/>
      <c r="RKG24" s="15"/>
      <c r="RKH24" s="15"/>
      <c r="RKI24" s="15"/>
      <c r="RKJ24" s="15"/>
      <c r="RKK24" s="15"/>
      <c r="RKL24" s="15"/>
      <c r="RKM24" s="15"/>
      <c r="RKN24" s="15"/>
      <c r="RKO24" s="15"/>
      <c r="RKP24" s="15"/>
      <c r="RKQ24" s="15"/>
      <c r="RKR24" s="15"/>
      <c r="RKS24" s="15"/>
      <c r="RKT24" s="15"/>
      <c r="RKU24" s="15"/>
      <c r="RKV24" s="15"/>
      <c r="RKW24" s="15"/>
      <c r="RKX24" s="15"/>
      <c r="RKY24" s="15"/>
      <c r="RKZ24" s="15"/>
      <c r="RLA24" s="15"/>
      <c r="RLB24" s="15"/>
      <c r="RLC24" s="15"/>
      <c r="RLD24" s="15"/>
      <c r="RLE24" s="15"/>
      <c r="RLF24" s="15"/>
      <c r="RLG24" s="15"/>
      <c r="RLH24" s="15"/>
      <c r="RLI24" s="15"/>
      <c r="RLJ24" s="15"/>
      <c r="RLK24" s="15"/>
      <c r="RLL24" s="15"/>
      <c r="RLM24" s="15"/>
      <c r="RLN24" s="15"/>
      <c r="RLO24" s="15"/>
      <c r="RLP24" s="15"/>
      <c r="RLQ24" s="15"/>
      <c r="RLR24" s="15"/>
      <c r="RLS24" s="15"/>
      <c r="RLT24" s="15"/>
      <c r="RLU24" s="15"/>
      <c r="RLV24" s="15"/>
      <c r="RLW24" s="15"/>
      <c r="RLX24" s="15"/>
      <c r="RLY24" s="15"/>
      <c r="RLZ24" s="15"/>
      <c r="RMA24" s="15"/>
      <c r="RMB24" s="15"/>
      <c r="RMC24" s="15"/>
      <c r="RMD24" s="15"/>
      <c r="RME24" s="15"/>
      <c r="RMF24" s="15"/>
      <c r="RMG24" s="15"/>
      <c r="RMH24" s="15"/>
      <c r="RMI24" s="15"/>
      <c r="RMJ24" s="15"/>
      <c r="RMK24" s="15"/>
      <c r="RML24" s="15"/>
      <c r="RMM24" s="15"/>
      <c r="RMN24" s="15"/>
      <c r="RMO24" s="15"/>
      <c r="RMP24" s="15"/>
      <c r="RMQ24" s="15"/>
      <c r="RMR24" s="15"/>
      <c r="RMS24" s="15"/>
      <c r="RMT24" s="15"/>
      <c r="RMU24" s="15"/>
      <c r="RMV24" s="15"/>
      <c r="RMW24" s="15"/>
      <c r="RMX24" s="15"/>
      <c r="RMY24" s="15"/>
      <c r="RMZ24" s="15"/>
      <c r="RNA24" s="15"/>
      <c r="RNB24" s="15"/>
      <c r="RNC24" s="15"/>
      <c r="RND24" s="15"/>
      <c r="RNE24" s="15"/>
      <c r="RNF24" s="15"/>
      <c r="RNG24" s="15"/>
      <c r="RNH24" s="15"/>
      <c r="RNI24" s="15"/>
      <c r="RNJ24" s="15"/>
      <c r="RNK24" s="15"/>
      <c r="RNL24" s="15"/>
      <c r="RNM24" s="15"/>
      <c r="RNN24" s="15"/>
      <c r="RNO24" s="15"/>
      <c r="RNP24" s="15"/>
      <c r="RNQ24" s="15"/>
      <c r="RNR24" s="15"/>
      <c r="RNS24" s="15"/>
      <c r="RNT24" s="15"/>
      <c r="RNU24" s="15"/>
      <c r="RNV24" s="15"/>
      <c r="RNW24" s="15"/>
      <c r="RNX24" s="15"/>
      <c r="RNY24" s="15"/>
      <c r="RNZ24" s="15"/>
      <c r="ROA24" s="15"/>
      <c r="ROB24" s="15"/>
      <c r="ROC24" s="15"/>
      <c r="ROD24" s="15"/>
      <c r="ROE24" s="15"/>
      <c r="ROF24" s="15"/>
      <c r="ROG24" s="15"/>
      <c r="ROH24" s="15"/>
      <c r="ROI24" s="15"/>
      <c r="ROJ24" s="15"/>
      <c r="ROK24" s="15"/>
      <c r="ROL24" s="15"/>
      <c r="ROM24" s="15"/>
      <c r="RON24" s="15"/>
      <c r="ROO24" s="15"/>
      <c r="ROP24" s="15"/>
      <c r="ROQ24" s="15"/>
      <c r="ROR24" s="15"/>
      <c r="ROS24" s="15"/>
      <c r="ROT24" s="15"/>
      <c r="ROU24" s="15"/>
      <c r="ROV24" s="15"/>
      <c r="ROW24" s="15"/>
      <c r="ROX24" s="15"/>
      <c r="ROY24" s="15"/>
      <c r="ROZ24" s="15"/>
      <c r="RPA24" s="15"/>
      <c r="RPB24" s="15"/>
      <c r="RPC24" s="15"/>
      <c r="RPD24" s="15"/>
      <c r="RPE24" s="15"/>
      <c r="RPF24" s="15"/>
      <c r="RPG24" s="15"/>
      <c r="RPH24" s="15"/>
      <c r="RPI24" s="15"/>
      <c r="RPJ24" s="15"/>
      <c r="RPK24" s="15"/>
      <c r="RPL24" s="15"/>
      <c r="RPM24" s="15"/>
      <c r="RPN24" s="15"/>
      <c r="RPO24" s="15"/>
      <c r="RPP24" s="15"/>
      <c r="RPQ24" s="15"/>
      <c r="RPR24" s="15"/>
      <c r="RPS24" s="15"/>
      <c r="RPT24" s="15"/>
      <c r="RPU24" s="15"/>
      <c r="RPV24" s="15"/>
      <c r="RPW24" s="15"/>
      <c r="RPX24" s="15"/>
      <c r="RPY24" s="15"/>
      <c r="RPZ24" s="15"/>
      <c r="RQA24" s="15"/>
      <c r="RQB24" s="15"/>
      <c r="RQC24" s="15"/>
      <c r="RQD24" s="15"/>
      <c r="RQE24" s="15"/>
      <c r="RQF24" s="15"/>
      <c r="RQG24" s="15"/>
      <c r="RQH24" s="15"/>
      <c r="RQI24" s="15"/>
      <c r="RQJ24" s="15"/>
      <c r="RQK24" s="15"/>
      <c r="RQL24" s="15"/>
      <c r="RQM24" s="15"/>
      <c r="RQN24" s="15"/>
      <c r="RQO24" s="15"/>
      <c r="RQP24" s="15"/>
      <c r="RQQ24" s="15"/>
      <c r="RQR24" s="15"/>
      <c r="RQS24" s="15"/>
      <c r="RQT24" s="15"/>
      <c r="RQU24" s="15"/>
      <c r="RQV24" s="15"/>
      <c r="RQW24" s="15"/>
      <c r="RQX24" s="15"/>
      <c r="RQY24" s="15"/>
      <c r="RQZ24" s="15"/>
      <c r="RRA24" s="15"/>
      <c r="RRB24" s="15"/>
      <c r="RRC24" s="15"/>
      <c r="RRD24" s="15"/>
      <c r="RRE24" s="15"/>
      <c r="RRF24" s="15"/>
      <c r="RRG24" s="15"/>
      <c r="RRH24" s="15"/>
      <c r="RRI24" s="15"/>
      <c r="RRJ24" s="15"/>
      <c r="RRK24" s="15"/>
      <c r="RRL24" s="15"/>
      <c r="RRM24" s="15"/>
      <c r="RRN24" s="15"/>
      <c r="RRO24" s="15"/>
      <c r="RRP24" s="15"/>
      <c r="RRQ24" s="15"/>
      <c r="RRR24" s="15"/>
      <c r="RRS24" s="15"/>
      <c r="RRT24" s="15"/>
      <c r="RRU24" s="15"/>
      <c r="RRV24" s="15"/>
      <c r="RRW24" s="15"/>
      <c r="RRX24" s="15"/>
      <c r="RRY24" s="15"/>
      <c r="RRZ24" s="15"/>
      <c r="RSA24" s="15"/>
      <c r="RSB24" s="15"/>
      <c r="RSC24" s="15"/>
      <c r="RSD24" s="15"/>
      <c r="RSE24" s="15"/>
      <c r="RSF24" s="15"/>
      <c r="RSG24" s="15"/>
      <c r="RSH24" s="15"/>
      <c r="RSI24" s="15"/>
      <c r="RSJ24" s="15"/>
      <c r="RSK24" s="15"/>
      <c r="RSL24" s="15"/>
      <c r="RSM24" s="15"/>
      <c r="RSN24" s="15"/>
      <c r="RSO24" s="15"/>
      <c r="RSP24" s="15"/>
      <c r="RSQ24" s="15"/>
      <c r="RSR24" s="15"/>
      <c r="RSS24" s="15"/>
      <c r="RST24" s="15"/>
      <c r="RSU24" s="15"/>
      <c r="RSV24" s="15"/>
      <c r="RSW24" s="15"/>
      <c r="RSX24" s="15"/>
      <c r="RSY24" s="15"/>
      <c r="RSZ24" s="15"/>
      <c r="RTA24" s="15"/>
      <c r="RTB24" s="15"/>
      <c r="RTC24" s="15"/>
      <c r="RTD24" s="15"/>
      <c r="RTE24" s="15"/>
      <c r="RTF24" s="15"/>
      <c r="RTG24" s="15"/>
      <c r="RTH24" s="15"/>
      <c r="RTI24" s="15"/>
      <c r="RTJ24" s="15"/>
      <c r="RTK24" s="15"/>
      <c r="RTL24" s="15"/>
      <c r="RTM24" s="15"/>
      <c r="RTN24" s="15"/>
      <c r="RTO24" s="15"/>
      <c r="RTP24" s="15"/>
      <c r="RTQ24" s="15"/>
      <c r="RTR24" s="15"/>
      <c r="RTS24" s="15"/>
      <c r="RTT24" s="15"/>
      <c r="RTU24" s="15"/>
      <c r="RTV24" s="15"/>
      <c r="RTW24" s="15"/>
      <c r="RTX24" s="15"/>
      <c r="RTY24" s="15"/>
      <c r="RTZ24" s="15"/>
      <c r="RUA24" s="15"/>
      <c r="RUB24" s="15"/>
      <c r="RUC24" s="15"/>
      <c r="RUD24" s="15"/>
      <c r="RUE24" s="15"/>
      <c r="RUF24" s="15"/>
      <c r="RUG24" s="15"/>
      <c r="RUH24" s="15"/>
      <c r="RUI24" s="15"/>
      <c r="RUJ24" s="15"/>
      <c r="RUK24" s="15"/>
      <c r="RUL24" s="15"/>
      <c r="RUM24" s="15"/>
      <c r="RUN24" s="15"/>
      <c r="RUO24" s="15"/>
      <c r="RUP24" s="15"/>
      <c r="RUQ24" s="15"/>
      <c r="RUR24" s="15"/>
      <c r="RUS24" s="15"/>
      <c r="RUT24" s="15"/>
      <c r="RUU24" s="15"/>
      <c r="RUV24" s="15"/>
      <c r="RUW24" s="15"/>
      <c r="RUX24" s="15"/>
      <c r="RUY24" s="15"/>
      <c r="RUZ24" s="15"/>
      <c r="RVA24" s="15"/>
      <c r="RVB24" s="15"/>
      <c r="RVC24" s="15"/>
      <c r="RVD24" s="15"/>
      <c r="RVE24" s="15"/>
      <c r="RVF24" s="15"/>
      <c r="RVG24" s="15"/>
      <c r="RVH24" s="15"/>
      <c r="RVI24" s="15"/>
      <c r="RVJ24" s="15"/>
      <c r="RVK24" s="15"/>
      <c r="RVL24" s="15"/>
      <c r="RVM24" s="15"/>
      <c r="RVN24" s="15"/>
      <c r="RVO24" s="15"/>
      <c r="RVP24" s="15"/>
      <c r="RVQ24" s="15"/>
      <c r="RVR24" s="15"/>
      <c r="RVS24" s="15"/>
      <c r="RVT24" s="15"/>
      <c r="RVU24" s="15"/>
      <c r="RVV24" s="15"/>
      <c r="RVW24" s="15"/>
      <c r="RVX24" s="15"/>
      <c r="RVY24" s="15"/>
      <c r="RVZ24" s="15"/>
      <c r="RWA24" s="15"/>
      <c r="RWB24" s="15"/>
      <c r="RWC24" s="15"/>
      <c r="RWD24" s="15"/>
      <c r="RWE24" s="15"/>
      <c r="RWF24" s="15"/>
      <c r="RWG24" s="15"/>
      <c r="RWH24" s="15"/>
      <c r="RWI24" s="15"/>
      <c r="RWJ24" s="15"/>
      <c r="RWK24" s="15"/>
      <c r="RWL24" s="15"/>
      <c r="RWM24" s="15"/>
      <c r="RWN24" s="15"/>
      <c r="RWO24" s="15"/>
      <c r="RWP24" s="15"/>
      <c r="RWQ24" s="15"/>
      <c r="RWR24" s="15"/>
      <c r="RWS24" s="15"/>
      <c r="RWT24" s="15"/>
      <c r="RWU24" s="15"/>
      <c r="RWV24" s="15"/>
      <c r="RWW24" s="15"/>
      <c r="RWX24" s="15"/>
      <c r="RWY24" s="15"/>
      <c r="RWZ24" s="15"/>
      <c r="RXA24" s="15"/>
      <c r="RXB24" s="15"/>
      <c r="RXC24" s="15"/>
      <c r="RXD24" s="15"/>
      <c r="RXE24" s="15"/>
      <c r="RXF24" s="15"/>
      <c r="RXG24" s="15"/>
      <c r="RXH24" s="15"/>
      <c r="RXI24" s="15"/>
      <c r="RXJ24" s="15"/>
      <c r="RXK24" s="15"/>
      <c r="RXL24" s="15"/>
      <c r="RXM24" s="15"/>
      <c r="RXN24" s="15"/>
      <c r="RXO24" s="15"/>
      <c r="RXP24" s="15"/>
      <c r="RXQ24" s="15"/>
      <c r="RXR24" s="15"/>
      <c r="RXS24" s="15"/>
      <c r="RXT24" s="15"/>
      <c r="RXU24" s="15"/>
      <c r="RXV24" s="15"/>
      <c r="RXW24" s="15"/>
      <c r="RXX24" s="15"/>
      <c r="RXY24" s="15"/>
      <c r="RXZ24" s="15"/>
      <c r="RYA24" s="15"/>
      <c r="RYB24" s="15"/>
      <c r="RYC24" s="15"/>
      <c r="RYD24" s="15"/>
      <c r="RYE24" s="15"/>
      <c r="RYF24" s="15"/>
      <c r="RYG24" s="15"/>
      <c r="RYH24" s="15"/>
      <c r="RYI24" s="15"/>
      <c r="RYJ24" s="15"/>
      <c r="RYK24" s="15"/>
      <c r="RYL24" s="15"/>
      <c r="RYM24" s="15"/>
      <c r="RYN24" s="15"/>
      <c r="RYO24" s="15"/>
      <c r="RYP24" s="15"/>
      <c r="RYQ24" s="15"/>
      <c r="RYR24" s="15"/>
      <c r="RYS24" s="15"/>
      <c r="RYT24" s="15"/>
      <c r="RYU24" s="15"/>
      <c r="RYV24" s="15"/>
      <c r="RYW24" s="15"/>
      <c r="RYX24" s="15"/>
      <c r="RYY24" s="15"/>
      <c r="RYZ24" s="15"/>
      <c r="RZA24" s="15"/>
      <c r="RZB24" s="15"/>
      <c r="RZC24" s="15"/>
      <c r="RZD24" s="15"/>
      <c r="RZE24" s="15"/>
      <c r="RZF24" s="15"/>
      <c r="RZG24" s="15"/>
      <c r="RZH24" s="15"/>
      <c r="RZI24" s="15"/>
      <c r="RZJ24" s="15"/>
      <c r="RZK24" s="15"/>
      <c r="RZL24" s="15"/>
      <c r="RZM24" s="15"/>
      <c r="RZN24" s="15"/>
      <c r="RZO24" s="15"/>
      <c r="RZP24" s="15"/>
      <c r="RZQ24" s="15"/>
      <c r="RZR24" s="15"/>
      <c r="RZS24" s="15"/>
      <c r="RZT24" s="15"/>
      <c r="RZU24" s="15"/>
      <c r="RZV24" s="15"/>
      <c r="RZW24" s="15"/>
      <c r="RZX24" s="15"/>
      <c r="RZY24" s="15"/>
      <c r="RZZ24" s="15"/>
      <c r="SAA24" s="15"/>
      <c r="SAB24" s="15"/>
      <c r="SAC24" s="15"/>
      <c r="SAD24" s="15"/>
      <c r="SAE24" s="15"/>
      <c r="SAF24" s="15"/>
      <c r="SAG24" s="15"/>
      <c r="SAH24" s="15"/>
      <c r="SAI24" s="15"/>
      <c r="SAJ24" s="15"/>
      <c r="SAK24" s="15"/>
      <c r="SAL24" s="15"/>
      <c r="SAM24" s="15"/>
      <c r="SAN24" s="15"/>
      <c r="SAO24" s="15"/>
      <c r="SAP24" s="15"/>
      <c r="SAQ24" s="15"/>
      <c r="SAR24" s="15"/>
      <c r="SAS24" s="15"/>
      <c r="SAT24" s="15"/>
      <c r="SAU24" s="15"/>
      <c r="SAV24" s="15"/>
      <c r="SAW24" s="15"/>
      <c r="SAX24" s="15"/>
      <c r="SAY24" s="15"/>
      <c r="SAZ24" s="15"/>
      <c r="SBA24" s="15"/>
      <c r="SBB24" s="15"/>
      <c r="SBC24" s="15"/>
      <c r="SBD24" s="15"/>
      <c r="SBE24" s="15"/>
      <c r="SBF24" s="15"/>
      <c r="SBG24" s="15"/>
      <c r="SBH24" s="15"/>
      <c r="SBI24" s="15"/>
      <c r="SBJ24" s="15"/>
      <c r="SBK24" s="15"/>
      <c r="SBL24" s="15"/>
      <c r="SBM24" s="15"/>
      <c r="SBN24" s="15"/>
      <c r="SBO24" s="15"/>
      <c r="SBP24" s="15"/>
      <c r="SBQ24" s="15"/>
      <c r="SBR24" s="15"/>
      <c r="SBS24" s="15"/>
      <c r="SBT24" s="15"/>
      <c r="SBU24" s="15"/>
      <c r="SBV24" s="15"/>
      <c r="SBW24" s="15"/>
      <c r="SBX24" s="15"/>
      <c r="SBY24" s="15"/>
      <c r="SBZ24" s="15"/>
      <c r="SCA24" s="15"/>
      <c r="SCB24" s="15"/>
      <c r="SCC24" s="15"/>
      <c r="SCD24" s="15"/>
      <c r="SCE24" s="15"/>
      <c r="SCF24" s="15"/>
      <c r="SCG24" s="15"/>
      <c r="SCH24" s="15"/>
      <c r="SCI24" s="15"/>
      <c r="SCJ24" s="15"/>
      <c r="SCK24" s="15"/>
      <c r="SCL24" s="15"/>
      <c r="SCM24" s="15"/>
      <c r="SCN24" s="15"/>
      <c r="SCO24" s="15"/>
      <c r="SCP24" s="15"/>
      <c r="SCQ24" s="15"/>
      <c r="SCR24" s="15"/>
      <c r="SCS24" s="15"/>
      <c r="SCT24" s="15"/>
      <c r="SCU24" s="15"/>
      <c r="SCV24" s="15"/>
      <c r="SCW24" s="15"/>
      <c r="SCX24" s="15"/>
      <c r="SCY24" s="15"/>
      <c r="SCZ24" s="15"/>
      <c r="SDA24" s="15"/>
      <c r="SDB24" s="15"/>
      <c r="SDC24" s="15"/>
      <c r="SDD24" s="15"/>
      <c r="SDE24" s="15"/>
      <c r="SDF24" s="15"/>
      <c r="SDG24" s="15"/>
      <c r="SDH24" s="15"/>
      <c r="SDI24" s="15"/>
      <c r="SDJ24" s="15"/>
      <c r="SDK24" s="15"/>
      <c r="SDL24" s="15"/>
      <c r="SDM24" s="15"/>
      <c r="SDN24" s="15"/>
      <c r="SDO24" s="15"/>
      <c r="SDP24" s="15"/>
      <c r="SDQ24" s="15"/>
      <c r="SDR24" s="15"/>
      <c r="SDS24" s="15"/>
      <c r="SDT24" s="15"/>
      <c r="SDU24" s="15"/>
      <c r="SDV24" s="15"/>
      <c r="SDW24" s="15"/>
      <c r="SDX24" s="15"/>
      <c r="SDY24" s="15"/>
      <c r="SDZ24" s="15"/>
      <c r="SEA24" s="15"/>
      <c r="SEB24" s="15"/>
      <c r="SEC24" s="15"/>
      <c r="SED24" s="15"/>
      <c r="SEE24" s="15"/>
      <c r="SEF24" s="15"/>
      <c r="SEG24" s="15"/>
      <c r="SEH24" s="15"/>
      <c r="SEI24" s="15"/>
      <c r="SEJ24" s="15"/>
      <c r="SEK24" s="15"/>
      <c r="SEL24" s="15"/>
      <c r="SEM24" s="15"/>
      <c r="SEN24" s="15"/>
      <c r="SEO24" s="15"/>
      <c r="SEP24" s="15"/>
      <c r="SEQ24" s="15"/>
      <c r="SER24" s="15"/>
      <c r="SES24" s="15"/>
      <c r="SET24" s="15"/>
      <c r="SEU24" s="15"/>
      <c r="SEV24" s="15"/>
      <c r="SEW24" s="15"/>
      <c r="SEX24" s="15"/>
      <c r="SEY24" s="15"/>
      <c r="SEZ24" s="15"/>
      <c r="SFA24" s="15"/>
      <c r="SFB24" s="15"/>
      <c r="SFC24" s="15"/>
      <c r="SFD24" s="15"/>
      <c r="SFE24" s="15"/>
      <c r="SFF24" s="15"/>
      <c r="SFG24" s="15"/>
      <c r="SFH24" s="15"/>
      <c r="SFI24" s="15"/>
      <c r="SFJ24" s="15"/>
      <c r="SFK24" s="15"/>
      <c r="SFL24" s="15"/>
      <c r="SFM24" s="15"/>
      <c r="SFN24" s="15"/>
      <c r="SFO24" s="15"/>
      <c r="SFP24" s="15"/>
      <c r="SFQ24" s="15"/>
      <c r="SFR24" s="15"/>
      <c r="SFS24" s="15"/>
      <c r="SFT24" s="15"/>
      <c r="SFU24" s="15"/>
      <c r="SFV24" s="15"/>
      <c r="SFW24" s="15"/>
      <c r="SFX24" s="15"/>
      <c r="SFY24" s="15"/>
      <c r="SFZ24" s="15"/>
      <c r="SGA24" s="15"/>
      <c r="SGB24" s="15"/>
      <c r="SGC24" s="15"/>
      <c r="SGD24" s="15"/>
      <c r="SGE24" s="15"/>
      <c r="SGF24" s="15"/>
      <c r="SGG24" s="15"/>
      <c r="SGH24" s="15"/>
      <c r="SGI24" s="15"/>
      <c r="SGJ24" s="15"/>
      <c r="SGK24" s="15"/>
      <c r="SGL24" s="15"/>
      <c r="SGM24" s="15"/>
      <c r="SGN24" s="15"/>
      <c r="SGO24" s="15"/>
      <c r="SGP24" s="15"/>
      <c r="SGQ24" s="15"/>
      <c r="SGR24" s="15"/>
      <c r="SGS24" s="15"/>
      <c r="SGT24" s="15"/>
      <c r="SGU24" s="15"/>
      <c r="SGV24" s="15"/>
      <c r="SGW24" s="15"/>
      <c r="SGX24" s="15"/>
      <c r="SGY24" s="15"/>
      <c r="SGZ24" s="15"/>
      <c r="SHA24" s="15"/>
      <c r="SHB24" s="15"/>
      <c r="SHC24" s="15"/>
      <c r="SHD24" s="15"/>
      <c r="SHE24" s="15"/>
      <c r="SHF24" s="15"/>
      <c r="SHG24" s="15"/>
      <c r="SHH24" s="15"/>
      <c r="SHI24" s="15"/>
      <c r="SHJ24" s="15"/>
      <c r="SHK24" s="15"/>
      <c r="SHL24" s="15"/>
      <c r="SHM24" s="15"/>
      <c r="SHN24" s="15"/>
      <c r="SHO24" s="15"/>
      <c r="SHP24" s="15"/>
      <c r="SHQ24" s="15"/>
      <c r="SHR24" s="15"/>
      <c r="SHS24" s="15"/>
      <c r="SHT24" s="15"/>
      <c r="SHU24" s="15"/>
      <c r="SHV24" s="15"/>
      <c r="SHW24" s="15"/>
      <c r="SHX24" s="15"/>
      <c r="SHY24" s="15"/>
      <c r="SHZ24" s="15"/>
      <c r="SIA24" s="15"/>
      <c r="SIB24" s="15"/>
      <c r="SIC24" s="15"/>
      <c r="SID24" s="15"/>
      <c r="SIE24" s="15"/>
      <c r="SIF24" s="15"/>
      <c r="SIG24" s="15"/>
      <c r="SIH24" s="15"/>
      <c r="SII24" s="15"/>
      <c r="SIJ24" s="15"/>
      <c r="SIK24" s="15"/>
      <c r="SIL24" s="15"/>
      <c r="SIM24" s="15"/>
      <c r="SIN24" s="15"/>
      <c r="SIO24" s="15"/>
      <c r="SIP24" s="15"/>
      <c r="SIQ24" s="15"/>
      <c r="SIR24" s="15"/>
      <c r="SIS24" s="15"/>
      <c r="SIT24" s="15"/>
      <c r="SIU24" s="15"/>
      <c r="SIV24" s="15"/>
      <c r="SIW24" s="15"/>
      <c r="SIX24" s="15"/>
      <c r="SIY24" s="15"/>
      <c r="SIZ24" s="15"/>
      <c r="SJA24" s="15"/>
      <c r="SJB24" s="15"/>
      <c r="SJC24" s="15"/>
      <c r="SJD24" s="15"/>
      <c r="SJE24" s="15"/>
      <c r="SJF24" s="15"/>
      <c r="SJG24" s="15"/>
      <c r="SJH24" s="15"/>
      <c r="SJI24" s="15"/>
      <c r="SJJ24" s="15"/>
      <c r="SJK24" s="15"/>
      <c r="SJL24" s="15"/>
      <c r="SJM24" s="15"/>
      <c r="SJN24" s="15"/>
      <c r="SJO24" s="15"/>
      <c r="SJP24" s="15"/>
      <c r="SJQ24" s="15"/>
      <c r="SJR24" s="15"/>
      <c r="SJS24" s="15"/>
      <c r="SJT24" s="15"/>
      <c r="SJU24" s="15"/>
      <c r="SJV24" s="15"/>
      <c r="SJW24" s="15"/>
      <c r="SJX24" s="15"/>
      <c r="SJY24" s="15"/>
      <c r="SJZ24" s="15"/>
      <c r="SKA24" s="15"/>
      <c r="SKB24" s="15"/>
      <c r="SKC24" s="15"/>
      <c r="SKD24" s="15"/>
      <c r="SKE24" s="15"/>
      <c r="SKF24" s="15"/>
      <c r="SKG24" s="15"/>
      <c r="SKH24" s="15"/>
      <c r="SKI24" s="15"/>
      <c r="SKJ24" s="15"/>
      <c r="SKK24" s="15"/>
      <c r="SKL24" s="15"/>
      <c r="SKM24" s="15"/>
      <c r="SKN24" s="15"/>
      <c r="SKO24" s="15"/>
      <c r="SKP24" s="15"/>
      <c r="SKQ24" s="15"/>
      <c r="SKR24" s="15"/>
      <c r="SKS24" s="15"/>
      <c r="SKT24" s="15"/>
      <c r="SKU24" s="15"/>
      <c r="SKV24" s="15"/>
      <c r="SKW24" s="15"/>
      <c r="SKX24" s="15"/>
      <c r="SKY24" s="15"/>
      <c r="SKZ24" s="15"/>
      <c r="SLA24" s="15"/>
      <c r="SLB24" s="15"/>
      <c r="SLC24" s="15"/>
      <c r="SLD24" s="15"/>
      <c r="SLE24" s="15"/>
      <c r="SLF24" s="15"/>
      <c r="SLG24" s="15"/>
      <c r="SLH24" s="15"/>
      <c r="SLI24" s="15"/>
      <c r="SLJ24" s="15"/>
      <c r="SLK24" s="15"/>
      <c r="SLL24" s="15"/>
      <c r="SLM24" s="15"/>
      <c r="SLN24" s="15"/>
      <c r="SLO24" s="15"/>
      <c r="SLP24" s="15"/>
      <c r="SLQ24" s="15"/>
      <c r="SLR24" s="15"/>
      <c r="SLS24" s="15"/>
      <c r="SLT24" s="15"/>
      <c r="SLU24" s="15"/>
      <c r="SLV24" s="15"/>
      <c r="SLW24" s="15"/>
      <c r="SLX24" s="15"/>
      <c r="SLY24" s="15"/>
      <c r="SLZ24" s="15"/>
      <c r="SMA24" s="15"/>
      <c r="SMB24" s="15"/>
      <c r="SMC24" s="15"/>
      <c r="SMD24" s="15"/>
      <c r="SME24" s="15"/>
      <c r="SMF24" s="15"/>
      <c r="SMG24" s="15"/>
      <c r="SMH24" s="15"/>
      <c r="SMI24" s="15"/>
      <c r="SMJ24" s="15"/>
      <c r="SMK24" s="15"/>
      <c r="SML24" s="15"/>
      <c r="SMM24" s="15"/>
      <c r="SMN24" s="15"/>
      <c r="SMO24" s="15"/>
      <c r="SMP24" s="15"/>
      <c r="SMQ24" s="15"/>
      <c r="SMR24" s="15"/>
      <c r="SMS24" s="15"/>
      <c r="SMT24" s="15"/>
      <c r="SMU24" s="15"/>
      <c r="SMV24" s="15"/>
      <c r="SMW24" s="15"/>
      <c r="SMX24" s="15"/>
      <c r="SMY24" s="15"/>
      <c r="SMZ24" s="15"/>
      <c r="SNA24" s="15"/>
      <c r="SNB24" s="15"/>
      <c r="SNC24" s="15"/>
      <c r="SND24" s="15"/>
      <c r="SNE24" s="15"/>
      <c r="SNF24" s="15"/>
      <c r="SNG24" s="15"/>
      <c r="SNH24" s="15"/>
      <c r="SNI24" s="15"/>
      <c r="SNJ24" s="15"/>
      <c r="SNK24" s="15"/>
      <c r="SNL24" s="15"/>
      <c r="SNM24" s="15"/>
      <c r="SNN24" s="15"/>
      <c r="SNO24" s="15"/>
      <c r="SNP24" s="15"/>
      <c r="SNQ24" s="15"/>
      <c r="SNR24" s="15"/>
      <c r="SNS24" s="15"/>
      <c r="SNT24" s="15"/>
      <c r="SNU24" s="15"/>
      <c r="SNV24" s="15"/>
      <c r="SNW24" s="15"/>
      <c r="SNX24" s="15"/>
      <c r="SNY24" s="15"/>
      <c r="SNZ24" s="15"/>
      <c r="SOA24" s="15"/>
      <c r="SOB24" s="15"/>
      <c r="SOC24" s="15"/>
      <c r="SOD24" s="15"/>
      <c r="SOE24" s="15"/>
      <c r="SOF24" s="15"/>
      <c r="SOG24" s="15"/>
      <c r="SOH24" s="15"/>
      <c r="SOI24" s="15"/>
      <c r="SOJ24" s="15"/>
      <c r="SOK24" s="15"/>
      <c r="SOL24" s="15"/>
      <c r="SOM24" s="15"/>
      <c r="SON24" s="15"/>
      <c r="SOO24" s="15"/>
      <c r="SOP24" s="15"/>
      <c r="SOQ24" s="15"/>
      <c r="SOR24" s="15"/>
      <c r="SOS24" s="15"/>
      <c r="SOT24" s="15"/>
      <c r="SOU24" s="15"/>
      <c r="SOV24" s="15"/>
      <c r="SOW24" s="15"/>
      <c r="SOX24" s="15"/>
      <c r="SOY24" s="15"/>
      <c r="SOZ24" s="15"/>
      <c r="SPA24" s="15"/>
      <c r="SPB24" s="15"/>
      <c r="SPC24" s="15"/>
      <c r="SPD24" s="15"/>
      <c r="SPE24" s="15"/>
      <c r="SPF24" s="15"/>
      <c r="SPG24" s="15"/>
      <c r="SPH24" s="15"/>
      <c r="SPI24" s="15"/>
      <c r="SPJ24" s="15"/>
      <c r="SPK24" s="15"/>
      <c r="SPL24" s="15"/>
      <c r="SPM24" s="15"/>
      <c r="SPN24" s="15"/>
      <c r="SPO24" s="15"/>
      <c r="SPP24" s="15"/>
      <c r="SPQ24" s="15"/>
      <c r="SPR24" s="15"/>
      <c r="SPS24" s="15"/>
      <c r="SPT24" s="15"/>
      <c r="SPU24" s="15"/>
      <c r="SPV24" s="15"/>
      <c r="SPW24" s="15"/>
      <c r="SPX24" s="15"/>
      <c r="SPY24" s="15"/>
      <c r="SPZ24" s="15"/>
      <c r="SQA24" s="15"/>
      <c r="SQB24" s="15"/>
      <c r="SQC24" s="15"/>
      <c r="SQD24" s="15"/>
      <c r="SQE24" s="15"/>
      <c r="SQF24" s="15"/>
      <c r="SQG24" s="15"/>
      <c r="SQH24" s="15"/>
      <c r="SQI24" s="15"/>
      <c r="SQJ24" s="15"/>
      <c r="SQK24" s="15"/>
      <c r="SQL24" s="15"/>
      <c r="SQM24" s="15"/>
      <c r="SQN24" s="15"/>
      <c r="SQO24" s="15"/>
      <c r="SQP24" s="15"/>
      <c r="SQQ24" s="15"/>
      <c r="SQR24" s="15"/>
      <c r="SQS24" s="15"/>
      <c r="SQT24" s="15"/>
      <c r="SQU24" s="15"/>
      <c r="SQV24" s="15"/>
      <c r="SQW24" s="15"/>
      <c r="SQX24" s="15"/>
      <c r="SQY24" s="15"/>
      <c r="SQZ24" s="15"/>
      <c r="SRA24" s="15"/>
      <c r="SRB24" s="15"/>
      <c r="SRC24" s="15"/>
      <c r="SRD24" s="15"/>
      <c r="SRE24" s="15"/>
      <c r="SRF24" s="15"/>
      <c r="SRG24" s="15"/>
      <c r="SRH24" s="15"/>
      <c r="SRI24" s="15"/>
      <c r="SRJ24" s="15"/>
      <c r="SRK24" s="15"/>
      <c r="SRL24" s="15"/>
      <c r="SRM24" s="15"/>
      <c r="SRN24" s="15"/>
      <c r="SRO24" s="15"/>
      <c r="SRP24" s="15"/>
      <c r="SRQ24" s="15"/>
      <c r="SRR24" s="15"/>
      <c r="SRS24" s="15"/>
      <c r="SRT24" s="15"/>
      <c r="SRU24" s="15"/>
      <c r="SRV24" s="15"/>
      <c r="SRW24" s="15"/>
      <c r="SRX24" s="15"/>
      <c r="SRY24" s="15"/>
      <c r="SRZ24" s="15"/>
      <c r="SSA24" s="15"/>
      <c r="SSB24" s="15"/>
      <c r="SSC24" s="15"/>
      <c r="SSD24" s="15"/>
      <c r="SSE24" s="15"/>
      <c r="SSF24" s="15"/>
      <c r="SSG24" s="15"/>
      <c r="SSH24" s="15"/>
      <c r="SSI24" s="15"/>
      <c r="SSJ24" s="15"/>
      <c r="SSK24" s="15"/>
      <c r="SSL24" s="15"/>
      <c r="SSM24" s="15"/>
      <c r="SSN24" s="15"/>
      <c r="SSO24" s="15"/>
      <c r="SSP24" s="15"/>
      <c r="SSQ24" s="15"/>
      <c r="SSR24" s="15"/>
      <c r="SSS24" s="15"/>
      <c r="SST24" s="15"/>
      <c r="SSU24" s="15"/>
      <c r="SSV24" s="15"/>
      <c r="SSW24" s="15"/>
      <c r="SSX24" s="15"/>
      <c r="SSY24" s="15"/>
      <c r="SSZ24" s="15"/>
      <c r="STA24" s="15"/>
      <c r="STB24" s="15"/>
      <c r="STC24" s="15"/>
      <c r="STD24" s="15"/>
      <c r="STE24" s="15"/>
      <c r="STF24" s="15"/>
      <c r="STG24" s="15"/>
      <c r="STH24" s="15"/>
      <c r="STI24" s="15"/>
      <c r="STJ24" s="15"/>
      <c r="STK24" s="15"/>
      <c r="STL24" s="15"/>
      <c r="STM24" s="15"/>
      <c r="STN24" s="15"/>
      <c r="STO24" s="15"/>
      <c r="STP24" s="15"/>
      <c r="STQ24" s="15"/>
      <c r="STR24" s="15"/>
      <c r="STS24" s="15"/>
      <c r="STT24" s="15"/>
      <c r="STU24" s="15"/>
      <c r="STV24" s="15"/>
      <c r="STW24" s="15"/>
      <c r="STX24" s="15"/>
      <c r="STY24" s="15"/>
      <c r="STZ24" s="15"/>
      <c r="SUA24" s="15"/>
      <c r="SUB24" s="15"/>
      <c r="SUC24" s="15"/>
      <c r="SUD24" s="15"/>
      <c r="SUE24" s="15"/>
      <c r="SUF24" s="15"/>
      <c r="SUG24" s="15"/>
      <c r="SUH24" s="15"/>
      <c r="SUI24" s="15"/>
      <c r="SUJ24" s="15"/>
      <c r="SUK24" s="15"/>
      <c r="SUL24" s="15"/>
      <c r="SUM24" s="15"/>
      <c r="SUN24" s="15"/>
      <c r="SUO24" s="15"/>
      <c r="SUP24" s="15"/>
      <c r="SUQ24" s="15"/>
      <c r="SUR24" s="15"/>
      <c r="SUS24" s="15"/>
      <c r="SUT24" s="15"/>
      <c r="SUU24" s="15"/>
      <c r="SUV24" s="15"/>
      <c r="SUW24" s="15"/>
      <c r="SUX24" s="15"/>
      <c r="SUY24" s="15"/>
      <c r="SUZ24" s="15"/>
      <c r="SVA24" s="15"/>
      <c r="SVB24" s="15"/>
      <c r="SVC24" s="15"/>
      <c r="SVD24" s="15"/>
      <c r="SVE24" s="15"/>
      <c r="SVF24" s="15"/>
      <c r="SVG24" s="15"/>
      <c r="SVH24" s="15"/>
      <c r="SVI24" s="15"/>
      <c r="SVJ24" s="15"/>
      <c r="SVK24" s="15"/>
      <c r="SVL24" s="15"/>
      <c r="SVM24" s="15"/>
      <c r="SVN24" s="15"/>
      <c r="SVO24" s="15"/>
      <c r="SVP24" s="15"/>
      <c r="SVQ24" s="15"/>
      <c r="SVR24" s="15"/>
      <c r="SVS24" s="15"/>
      <c r="SVT24" s="15"/>
      <c r="SVU24" s="15"/>
      <c r="SVV24" s="15"/>
      <c r="SVW24" s="15"/>
      <c r="SVX24" s="15"/>
      <c r="SVY24" s="15"/>
      <c r="SVZ24" s="15"/>
      <c r="SWA24" s="15"/>
      <c r="SWB24" s="15"/>
      <c r="SWC24" s="15"/>
      <c r="SWD24" s="15"/>
      <c r="SWE24" s="15"/>
      <c r="SWF24" s="15"/>
      <c r="SWG24" s="15"/>
      <c r="SWH24" s="15"/>
      <c r="SWI24" s="15"/>
      <c r="SWJ24" s="15"/>
      <c r="SWK24" s="15"/>
      <c r="SWL24" s="15"/>
      <c r="SWM24" s="15"/>
      <c r="SWN24" s="15"/>
      <c r="SWO24" s="15"/>
      <c r="SWP24" s="15"/>
      <c r="SWQ24" s="15"/>
      <c r="SWR24" s="15"/>
      <c r="SWS24" s="15"/>
      <c r="SWT24" s="15"/>
      <c r="SWU24" s="15"/>
      <c r="SWV24" s="15"/>
      <c r="SWW24" s="15"/>
      <c r="SWX24" s="15"/>
      <c r="SWY24" s="15"/>
      <c r="SWZ24" s="15"/>
      <c r="SXA24" s="15"/>
      <c r="SXB24" s="15"/>
      <c r="SXC24" s="15"/>
      <c r="SXD24" s="15"/>
      <c r="SXE24" s="15"/>
      <c r="SXF24" s="15"/>
      <c r="SXG24" s="15"/>
      <c r="SXH24" s="15"/>
      <c r="SXI24" s="15"/>
      <c r="SXJ24" s="15"/>
      <c r="SXK24" s="15"/>
      <c r="SXL24" s="15"/>
      <c r="SXM24" s="15"/>
      <c r="SXN24" s="15"/>
      <c r="SXO24" s="15"/>
      <c r="SXP24" s="15"/>
      <c r="SXQ24" s="15"/>
      <c r="SXR24" s="15"/>
      <c r="SXS24" s="15"/>
      <c r="SXT24" s="15"/>
      <c r="SXU24" s="15"/>
      <c r="SXV24" s="15"/>
      <c r="SXW24" s="15"/>
      <c r="SXX24" s="15"/>
      <c r="SXY24" s="15"/>
      <c r="SXZ24" s="15"/>
      <c r="SYA24" s="15"/>
      <c r="SYB24" s="15"/>
      <c r="SYC24" s="15"/>
      <c r="SYD24" s="15"/>
      <c r="SYE24" s="15"/>
      <c r="SYF24" s="15"/>
      <c r="SYG24" s="15"/>
      <c r="SYH24" s="15"/>
      <c r="SYI24" s="15"/>
      <c r="SYJ24" s="15"/>
      <c r="SYK24" s="15"/>
      <c r="SYL24" s="15"/>
      <c r="SYM24" s="15"/>
      <c r="SYN24" s="15"/>
      <c r="SYO24" s="15"/>
      <c r="SYP24" s="15"/>
      <c r="SYQ24" s="15"/>
      <c r="SYR24" s="15"/>
      <c r="SYS24" s="15"/>
      <c r="SYT24" s="15"/>
      <c r="SYU24" s="15"/>
      <c r="SYV24" s="15"/>
      <c r="SYW24" s="15"/>
      <c r="SYX24" s="15"/>
      <c r="SYY24" s="15"/>
      <c r="SYZ24" s="15"/>
      <c r="SZA24" s="15"/>
      <c r="SZB24" s="15"/>
      <c r="SZC24" s="15"/>
      <c r="SZD24" s="15"/>
      <c r="SZE24" s="15"/>
      <c r="SZF24" s="15"/>
      <c r="SZG24" s="15"/>
      <c r="SZH24" s="15"/>
      <c r="SZI24" s="15"/>
      <c r="SZJ24" s="15"/>
      <c r="SZK24" s="15"/>
      <c r="SZL24" s="15"/>
      <c r="SZM24" s="15"/>
      <c r="SZN24" s="15"/>
      <c r="SZO24" s="15"/>
      <c r="SZP24" s="15"/>
      <c r="SZQ24" s="15"/>
      <c r="SZR24" s="15"/>
      <c r="SZS24" s="15"/>
      <c r="SZT24" s="15"/>
      <c r="SZU24" s="15"/>
      <c r="SZV24" s="15"/>
      <c r="SZW24" s="15"/>
      <c r="SZX24" s="15"/>
      <c r="SZY24" s="15"/>
      <c r="SZZ24" s="15"/>
      <c r="TAA24" s="15"/>
      <c r="TAB24" s="15"/>
      <c r="TAC24" s="15"/>
      <c r="TAD24" s="15"/>
      <c r="TAE24" s="15"/>
      <c r="TAF24" s="15"/>
      <c r="TAG24" s="15"/>
      <c r="TAH24" s="15"/>
      <c r="TAI24" s="15"/>
      <c r="TAJ24" s="15"/>
      <c r="TAK24" s="15"/>
      <c r="TAL24" s="15"/>
      <c r="TAM24" s="15"/>
      <c r="TAN24" s="15"/>
      <c r="TAO24" s="15"/>
      <c r="TAP24" s="15"/>
      <c r="TAQ24" s="15"/>
      <c r="TAR24" s="15"/>
      <c r="TAS24" s="15"/>
      <c r="TAT24" s="15"/>
      <c r="TAU24" s="15"/>
      <c r="TAV24" s="15"/>
      <c r="TAW24" s="15"/>
      <c r="TAX24" s="15"/>
      <c r="TAY24" s="15"/>
      <c r="TAZ24" s="15"/>
      <c r="TBA24" s="15"/>
      <c r="TBB24" s="15"/>
      <c r="TBC24" s="15"/>
      <c r="TBD24" s="15"/>
      <c r="TBE24" s="15"/>
      <c r="TBF24" s="15"/>
      <c r="TBG24" s="15"/>
      <c r="TBH24" s="15"/>
      <c r="TBI24" s="15"/>
      <c r="TBJ24" s="15"/>
      <c r="TBK24" s="15"/>
      <c r="TBL24" s="15"/>
      <c r="TBM24" s="15"/>
      <c r="TBN24" s="15"/>
      <c r="TBO24" s="15"/>
      <c r="TBP24" s="15"/>
      <c r="TBQ24" s="15"/>
      <c r="TBR24" s="15"/>
      <c r="TBS24" s="15"/>
      <c r="TBT24" s="15"/>
      <c r="TBU24" s="15"/>
      <c r="TBV24" s="15"/>
      <c r="TBW24" s="15"/>
      <c r="TBX24" s="15"/>
      <c r="TBY24" s="15"/>
      <c r="TBZ24" s="15"/>
      <c r="TCA24" s="15"/>
      <c r="TCB24" s="15"/>
      <c r="TCC24" s="15"/>
      <c r="TCD24" s="15"/>
      <c r="TCE24" s="15"/>
      <c r="TCF24" s="15"/>
      <c r="TCG24" s="15"/>
      <c r="TCH24" s="15"/>
      <c r="TCI24" s="15"/>
      <c r="TCJ24" s="15"/>
      <c r="TCK24" s="15"/>
      <c r="TCL24" s="15"/>
      <c r="TCM24" s="15"/>
      <c r="TCN24" s="15"/>
      <c r="TCO24" s="15"/>
      <c r="TCP24" s="15"/>
      <c r="TCQ24" s="15"/>
      <c r="TCR24" s="15"/>
      <c r="TCS24" s="15"/>
      <c r="TCT24" s="15"/>
      <c r="TCU24" s="15"/>
      <c r="TCV24" s="15"/>
      <c r="TCW24" s="15"/>
      <c r="TCX24" s="15"/>
      <c r="TCY24" s="15"/>
      <c r="TCZ24" s="15"/>
      <c r="TDA24" s="15"/>
      <c r="TDB24" s="15"/>
      <c r="TDC24" s="15"/>
      <c r="TDD24" s="15"/>
      <c r="TDE24" s="15"/>
      <c r="TDF24" s="15"/>
      <c r="TDG24" s="15"/>
      <c r="TDH24" s="15"/>
      <c r="TDI24" s="15"/>
      <c r="TDJ24" s="15"/>
      <c r="TDK24" s="15"/>
      <c r="TDL24" s="15"/>
      <c r="TDM24" s="15"/>
      <c r="TDN24" s="15"/>
      <c r="TDO24" s="15"/>
      <c r="TDP24" s="15"/>
      <c r="TDQ24" s="15"/>
      <c r="TDR24" s="15"/>
      <c r="TDS24" s="15"/>
      <c r="TDT24" s="15"/>
      <c r="TDU24" s="15"/>
      <c r="TDV24" s="15"/>
      <c r="TDW24" s="15"/>
      <c r="TDX24" s="15"/>
      <c r="TDY24" s="15"/>
      <c r="TDZ24" s="15"/>
      <c r="TEA24" s="15"/>
      <c r="TEB24" s="15"/>
      <c r="TEC24" s="15"/>
      <c r="TED24" s="15"/>
      <c r="TEE24" s="15"/>
      <c r="TEF24" s="15"/>
      <c r="TEG24" s="15"/>
      <c r="TEH24" s="15"/>
      <c r="TEI24" s="15"/>
      <c r="TEJ24" s="15"/>
      <c r="TEK24" s="15"/>
      <c r="TEL24" s="15"/>
      <c r="TEM24" s="15"/>
      <c r="TEN24" s="15"/>
      <c r="TEO24" s="15"/>
      <c r="TEP24" s="15"/>
      <c r="TEQ24" s="15"/>
      <c r="TER24" s="15"/>
      <c r="TES24" s="15"/>
      <c r="TET24" s="15"/>
      <c r="TEU24" s="15"/>
      <c r="TEV24" s="15"/>
      <c r="TEW24" s="15"/>
      <c r="TEX24" s="15"/>
      <c r="TEY24" s="15"/>
      <c r="TEZ24" s="15"/>
      <c r="TFA24" s="15"/>
      <c r="TFB24" s="15"/>
      <c r="TFC24" s="15"/>
      <c r="TFD24" s="15"/>
      <c r="TFE24" s="15"/>
      <c r="TFF24" s="15"/>
      <c r="TFG24" s="15"/>
      <c r="TFH24" s="15"/>
      <c r="TFI24" s="15"/>
      <c r="TFJ24" s="15"/>
      <c r="TFK24" s="15"/>
      <c r="TFL24" s="15"/>
      <c r="TFM24" s="15"/>
      <c r="TFN24" s="15"/>
      <c r="TFO24" s="15"/>
      <c r="TFP24" s="15"/>
      <c r="TFQ24" s="15"/>
      <c r="TFR24" s="15"/>
      <c r="TFS24" s="15"/>
      <c r="TFT24" s="15"/>
      <c r="TFU24" s="15"/>
      <c r="TFV24" s="15"/>
      <c r="TFW24" s="15"/>
      <c r="TFX24" s="15"/>
      <c r="TFY24" s="15"/>
      <c r="TFZ24" s="15"/>
      <c r="TGA24" s="15"/>
      <c r="TGB24" s="15"/>
      <c r="TGC24" s="15"/>
      <c r="TGD24" s="15"/>
      <c r="TGE24" s="15"/>
      <c r="TGF24" s="15"/>
      <c r="TGG24" s="15"/>
      <c r="TGH24" s="15"/>
      <c r="TGI24" s="15"/>
      <c r="TGJ24" s="15"/>
      <c r="TGK24" s="15"/>
      <c r="TGL24" s="15"/>
      <c r="TGM24" s="15"/>
      <c r="TGN24" s="15"/>
      <c r="TGO24" s="15"/>
      <c r="TGP24" s="15"/>
      <c r="TGQ24" s="15"/>
      <c r="TGR24" s="15"/>
      <c r="TGS24" s="15"/>
      <c r="TGT24" s="15"/>
      <c r="TGU24" s="15"/>
      <c r="TGV24" s="15"/>
      <c r="TGW24" s="15"/>
      <c r="TGX24" s="15"/>
      <c r="TGY24" s="15"/>
      <c r="TGZ24" s="15"/>
      <c r="THA24" s="15"/>
      <c r="THB24" s="15"/>
      <c r="THC24" s="15"/>
      <c r="THD24" s="15"/>
      <c r="THE24" s="15"/>
      <c r="THF24" s="15"/>
      <c r="THG24" s="15"/>
      <c r="THH24" s="15"/>
      <c r="THI24" s="15"/>
      <c r="THJ24" s="15"/>
      <c r="THK24" s="15"/>
      <c r="THL24" s="15"/>
      <c r="THM24" s="15"/>
      <c r="THN24" s="15"/>
      <c r="THO24" s="15"/>
      <c r="THP24" s="15"/>
      <c r="THQ24" s="15"/>
      <c r="THR24" s="15"/>
      <c r="THS24" s="15"/>
      <c r="THT24" s="15"/>
      <c r="THU24" s="15"/>
      <c r="THV24" s="15"/>
      <c r="THW24" s="15"/>
      <c r="THX24" s="15"/>
      <c r="THY24" s="15"/>
      <c r="THZ24" s="15"/>
      <c r="TIA24" s="15"/>
      <c r="TIB24" s="15"/>
      <c r="TIC24" s="15"/>
      <c r="TID24" s="15"/>
      <c r="TIE24" s="15"/>
      <c r="TIF24" s="15"/>
      <c r="TIG24" s="15"/>
      <c r="TIH24" s="15"/>
      <c r="TII24" s="15"/>
      <c r="TIJ24" s="15"/>
      <c r="TIK24" s="15"/>
      <c r="TIL24" s="15"/>
      <c r="TIM24" s="15"/>
      <c r="TIN24" s="15"/>
      <c r="TIO24" s="15"/>
      <c r="TIP24" s="15"/>
      <c r="TIQ24" s="15"/>
      <c r="TIR24" s="15"/>
      <c r="TIS24" s="15"/>
      <c r="TIT24" s="15"/>
      <c r="TIU24" s="15"/>
      <c r="TIV24" s="15"/>
      <c r="TIW24" s="15"/>
      <c r="TIX24" s="15"/>
      <c r="TIY24" s="15"/>
      <c r="TIZ24" s="15"/>
      <c r="TJA24" s="15"/>
      <c r="TJB24" s="15"/>
      <c r="TJC24" s="15"/>
      <c r="TJD24" s="15"/>
      <c r="TJE24" s="15"/>
      <c r="TJF24" s="15"/>
      <c r="TJG24" s="15"/>
      <c r="TJH24" s="15"/>
      <c r="TJI24" s="15"/>
      <c r="TJJ24" s="15"/>
      <c r="TJK24" s="15"/>
      <c r="TJL24" s="15"/>
      <c r="TJM24" s="15"/>
      <c r="TJN24" s="15"/>
      <c r="TJO24" s="15"/>
      <c r="TJP24" s="15"/>
      <c r="TJQ24" s="15"/>
      <c r="TJR24" s="15"/>
      <c r="TJS24" s="15"/>
      <c r="TJT24" s="15"/>
      <c r="TJU24" s="15"/>
      <c r="TJV24" s="15"/>
      <c r="TJW24" s="15"/>
      <c r="TJX24" s="15"/>
      <c r="TJY24" s="15"/>
      <c r="TJZ24" s="15"/>
      <c r="TKA24" s="15"/>
      <c r="TKB24" s="15"/>
      <c r="TKC24" s="15"/>
      <c r="TKD24" s="15"/>
      <c r="TKE24" s="15"/>
      <c r="TKF24" s="15"/>
      <c r="TKG24" s="15"/>
      <c r="TKH24" s="15"/>
      <c r="TKI24" s="15"/>
      <c r="TKJ24" s="15"/>
      <c r="TKK24" s="15"/>
      <c r="TKL24" s="15"/>
      <c r="TKM24" s="15"/>
      <c r="TKN24" s="15"/>
      <c r="TKO24" s="15"/>
      <c r="TKP24" s="15"/>
      <c r="TKQ24" s="15"/>
      <c r="TKR24" s="15"/>
      <c r="TKS24" s="15"/>
      <c r="TKT24" s="15"/>
      <c r="TKU24" s="15"/>
      <c r="TKV24" s="15"/>
      <c r="TKW24" s="15"/>
      <c r="TKX24" s="15"/>
      <c r="TKY24" s="15"/>
      <c r="TKZ24" s="15"/>
      <c r="TLA24" s="15"/>
      <c r="TLB24" s="15"/>
      <c r="TLC24" s="15"/>
      <c r="TLD24" s="15"/>
      <c r="TLE24" s="15"/>
      <c r="TLF24" s="15"/>
      <c r="TLG24" s="15"/>
      <c r="TLH24" s="15"/>
      <c r="TLI24" s="15"/>
      <c r="TLJ24" s="15"/>
      <c r="TLK24" s="15"/>
      <c r="TLL24" s="15"/>
      <c r="TLM24" s="15"/>
      <c r="TLN24" s="15"/>
      <c r="TLO24" s="15"/>
      <c r="TLP24" s="15"/>
      <c r="TLQ24" s="15"/>
      <c r="TLR24" s="15"/>
      <c r="TLS24" s="15"/>
      <c r="TLT24" s="15"/>
      <c r="TLU24" s="15"/>
      <c r="TLV24" s="15"/>
      <c r="TLW24" s="15"/>
      <c r="TLX24" s="15"/>
      <c r="TLY24" s="15"/>
      <c r="TLZ24" s="15"/>
      <c r="TMA24" s="15"/>
      <c r="TMB24" s="15"/>
      <c r="TMC24" s="15"/>
      <c r="TMD24" s="15"/>
      <c r="TME24" s="15"/>
      <c r="TMF24" s="15"/>
      <c r="TMG24" s="15"/>
      <c r="TMH24" s="15"/>
      <c r="TMI24" s="15"/>
      <c r="TMJ24" s="15"/>
      <c r="TMK24" s="15"/>
      <c r="TML24" s="15"/>
      <c r="TMM24" s="15"/>
      <c r="TMN24" s="15"/>
      <c r="TMO24" s="15"/>
      <c r="TMP24" s="15"/>
      <c r="TMQ24" s="15"/>
      <c r="TMR24" s="15"/>
      <c r="TMS24" s="15"/>
      <c r="TMT24" s="15"/>
      <c r="TMU24" s="15"/>
      <c r="TMV24" s="15"/>
      <c r="TMW24" s="15"/>
      <c r="TMX24" s="15"/>
      <c r="TMY24" s="15"/>
      <c r="TMZ24" s="15"/>
      <c r="TNA24" s="15"/>
      <c r="TNB24" s="15"/>
      <c r="TNC24" s="15"/>
      <c r="TND24" s="15"/>
      <c r="TNE24" s="15"/>
      <c r="TNF24" s="15"/>
      <c r="TNG24" s="15"/>
      <c r="TNH24" s="15"/>
      <c r="TNI24" s="15"/>
      <c r="TNJ24" s="15"/>
      <c r="TNK24" s="15"/>
      <c r="TNL24" s="15"/>
      <c r="TNM24" s="15"/>
      <c r="TNN24" s="15"/>
      <c r="TNO24" s="15"/>
      <c r="TNP24" s="15"/>
      <c r="TNQ24" s="15"/>
      <c r="TNR24" s="15"/>
      <c r="TNS24" s="15"/>
      <c r="TNT24" s="15"/>
      <c r="TNU24" s="15"/>
      <c r="TNV24" s="15"/>
      <c r="TNW24" s="15"/>
      <c r="TNX24" s="15"/>
      <c r="TNY24" s="15"/>
      <c r="TNZ24" s="15"/>
      <c r="TOA24" s="15"/>
      <c r="TOB24" s="15"/>
      <c r="TOC24" s="15"/>
      <c r="TOD24" s="15"/>
      <c r="TOE24" s="15"/>
      <c r="TOF24" s="15"/>
      <c r="TOG24" s="15"/>
      <c r="TOH24" s="15"/>
      <c r="TOI24" s="15"/>
      <c r="TOJ24" s="15"/>
      <c r="TOK24" s="15"/>
      <c r="TOL24" s="15"/>
      <c r="TOM24" s="15"/>
      <c r="TON24" s="15"/>
      <c r="TOO24" s="15"/>
      <c r="TOP24" s="15"/>
      <c r="TOQ24" s="15"/>
      <c r="TOR24" s="15"/>
      <c r="TOS24" s="15"/>
      <c r="TOT24" s="15"/>
      <c r="TOU24" s="15"/>
      <c r="TOV24" s="15"/>
      <c r="TOW24" s="15"/>
      <c r="TOX24" s="15"/>
      <c r="TOY24" s="15"/>
      <c r="TOZ24" s="15"/>
      <c r="TPA24" s="15"/>
      <c r="TPB24" s="15"/>
      <c r="TPC24" s="15"/>
      <c r="TPD24" s="15"/>
      <c r="TPE24" s="15"/>
      <c r="TPF24" s="15"/>
      <c r="TPG24" s="15"/>
      <c r="TPH24" s="15"/>
      <c r="TPI24" s="15"/>
      <c r="TPJ24" s="15"/>
      <c r="TPK24" s="15"/>
      <c r="TPL24" s="15"/>
      <c r="TPM24" s="15"/>
      <c r="TPN24" s="15"/>
      <c r="TPO24" s="15"/>
      <c r="TPP24" s="15"/>
      <c r="TPQ24" s="15"/>
      <c r="TPR24" s="15"/>
      <c r="TPS24" s="15"/>
      <c r="TPT24" s="15"/>
      <c r="TPU24" s="15"/>
      <c r="TPV24" s="15"/>
      <c r="TPW24" s="15"/>
      <c r="TPX24" s="15"/>
      <c r="TPY24" s="15"/>
      <c r="TPZ24" s="15"/>
      <c r="TQA24" s="15"/>
      <c r="TQB24" s="15"/>
      <c r="TQC24" s="15"/>
      <c r="TQD24" s="15"/>
      <c r="TQE24" s="15"/>
      <c r="TQF24" s="15"/>
      <c r="TQG24" s="15"/>
      <c r="TQH24" s="15"/>
      <c r="TQI24" s="15"/>
      <c r="TQJ24" s="15"/>
      <c r="TQK24" s="15"/>
      <c r="TQL24" s="15"/>
      <c r="TQM24" s="15"/>
      <c r="TQN24" s="15"/>
      <c r="TQO24" s="15"/>
      <c r="TQP24" s="15"/>
      <c r="TQQ24" s="15"/>
      <c r="TQR24" s="15"/>
      <c r="TQS24" s="15"/>
      <c r="TQT24" s="15"/>
      <c r="TQU24" s="15"/>
      <c r="TQV24" s="15"/>
      <c r="TQW24" s="15"/>
      <c r="TQX24" s="15"/>
      <c r="TQY24" s="15"/>
      <c r="TQZ24" s="15"/>
      <c r="TRA24" s="15"/>
      <c r="TRB24" s="15"/>
      <c r="TRC24" s="15"/>
      <c r="TRD24" s="15"/>
      <c r="TRE24" s="15"/>
      <c r="TRF24" s="15"/>
      <c r="TRG24" s="15"/>
      <c r="TRH24" s="15"/>
      <c r="TRI24" s="15"/>
      <c r="TRJ24" s="15"/>
      <c r="TRK24" s="15"/>
      <c r="TRL24" s="15"/>
      <c r="TRM24" s="15"/>
      <c r="TRN24" s="15"/>
      <c r="TRO24" s="15"/>
      <c r="TRP24" s="15"/>
      <c r="TRQ24" s="15"/>
      <c r="TRR24" s="15"/>
      <c r="TRS24" s="15"/>
      <c r="TRT24" s="15"/>
      <c r="TRU24" s="15"/>
      <c r="TRV24" s="15"/>
      <c r="TRW24" s="15"/>
      <c r="TRX24" s="15"/>
      <c r="TRY24" s="15"/>
      <c r="TRZ24" s="15"/>
      <c r="TSA24" s="15"/>
      <c r="TSB24" s="15"/>
      <c r="TSC24" s="15"/>
      <c r="TSD24" s="15"/>
      <c r="TSE24" s="15"/>
      <c r="TSF24" s="15"/>
      <c r="TSG24" s="15"/>
      <c r="TSH24" s="15"/>
      <c r="TSI24" s="15"/>
      <c r="TSJ24" s="15"/>
      <c r="TSK24" s="15"/>
      <c r="TSL24" s="15"/>
      <c r="TSM24" s="15"/>
      <c r="TSN24" s="15"/>
      <c r="TSO24" s="15"/>
      <c r="TSP24" s="15"/>
      <c r="TSQ24" s="15"/>
      <c r="TSR24" s="15"/>
      <c r="TSS24" s="15"/>
      <c r="TST24" s="15"/>
      <c r="TSU24" s="15"/>
      <c r="TSV24" s="15"/>
      <c r="TSW24" s="15"/>
      <c r="TSX24" s="15"/>
      <c r="TSY24" s="15"/>
      <c r="TSZ24" s="15"/>
      <c r="TTA24" s="15"/>
      <c r="TTB24" s="15"/>
      <c r="TTC24" s="15"/>
      <c r="TTD24" s="15"/>
      <c r="TTE24" s="15"/>
      <c r="TTF24" s="15"/>
      <c r="TTG24" s="15"/>
      <c r="TTH24" s="15"/>
      <c r="TTI24" s="15"/>
      <c r="TTJ24" s="15"/>
      <c r="TTK24" s="15"/>
      <c r="TTL24" s="15"/>
      <c r="TTM24" s="15"/>
      <c r="TTN24" s="15"/>
      <c r="TTO24" s="15"/>
      <c r="TTP24" s="15"/>
      <c r="TTQ24" s="15"/>
      <c r="TTR24" s="15"/>
      <c r="TTS24" s="15"/>
      <c r="TTT24" s="15"/>
      <c r="TTU24" s="15"/>
      <c r="TTV24" s="15"/>
      <c r="TTW24" s="15"/>
      <c r="TTX24" s="15"/>
      <c r="TTY24" s="15"/>
      <c r="TTZ24" s="15"/>
      <c r="TUA24" s="15"/>
      <c r="TUB24" s="15"/>
      <c r="TUC24" s="15"/>
      <c r="TUD24" s="15"/>
      <c r="TUE24" s="15"/>
      <c r="TUF24" s="15"/>
      <c r="TUG24" s="15"/>
      <c r="TUH24" s="15"/>
      <c r="TUI24" s="15"/>
      <c r="TUJ24" s="15"/>
      <c r="TUK24" s="15"/>
      <c r="TUL24" s="15"/>
      <c r="TUM24" s="15"/>
      <c r="TUN24" s="15"/>
      <c r="TUO24" s="15"/>
      <c r="TUP24" s="15"/>
      <c r="TUQ24" s="15"/>
      <c r="TUR24" s="15"/>
      <c r="TUS24" s="15"/>
      <c r="TUT24" s="15"/>
      <c r="TUU24" s="15"/>
      <c r="TUV24" s="15"/>
      <c r="TUW24" s="15"/>
      <c r="TUX24" s="15"/>
      <c r="TUY24" s="15"/>
      <c r="TUZ24" s="15"/>
      <c r="TVA24" s="15"/>
      <c r="TVB24" s="15"/>
      <c r="TVC24" s="15"/>
      <c r="TVD24" s="15"/>
      <c r="TVE24" s="15"/>
      <c r="TVF24" s="15"/>
      <c r="TVG24" s="15"/>
      <c r="TVH24" s="15"/>
      <c r="TVI24" s="15"/>
      <c r="TVJ24" s="15"/>
      <c r="TVK24" s="15"/>
      <c r="TVL24" s="15"/>
      <c r="TVM24" s="15"/>
      <c r="TVN24" s="15"/>
      <c r="TVO24" s="15"/>
      <c r="TVP24" s="15"/>
      <c r="TVQ24" s="15"/>
      <c r="TVR24" s="15"/>
      <c r="TVS24" s="15"/>
      <c r="TVT24" s="15"/>
      <c r="TVU24" s="15"/>
      <c r="TVV24" s="15"/>
      <c r="TVW24" s="15"/>
      <c r="TVX24" s="15"/>
      <c r="TVY24" s="15"/>
      <c r="TVZ24" s="15"/>
      <c r="TWA24" s="15"/>
      <c r="TWB24" s="15"/>
      <c r="TWC24" s="15"/>
      <c r="TWD24" s="15"/>
      <c r="TWE24" s="15"/>
      <c r="TWF24" s="15"/>
      <c r="TWG24" s="15"/>
      <c r="TWH24" s="15"/>
      <c r="TWI24" s="15"/>
      <c r="TWJ24" s="15"/>
      <c r="TWK24" s="15"/>
      <c r="TWL24" s="15"/>
      <c r="TWM24" s="15"/>
      <c r="TWN24" s="15"/>
      <c r="TWO24" s="15"/>
      <c r="TWP24" s="15"/>
      <c r="TWQ24" s="15"/>
      <c r="TWR24" s="15"/>
      <c r="TWS24" s="15"/>
      <c r="TWT24" s="15"/>
      <c r="TWU24" s="15"/>
      <c r="TWV24" s="15"/>
      <c r="TWW24" s="15"/>
      <c r="TWX24" s="15"/>
      <c r="TWY24" s="15"/>
      <c r="TWZ24" s="15"/>
      <c r="TXA24" s="15"/>
      <c r="TXB24" s="15"/>
      <c r="TXC24" s="15"/>
      <c r="TXD24" s="15"/>
      <c r="TXE24" s="15"/>
      <c r="TXF24" s="15"/>
      <c r="TXG24" s="15"/>
      <c r="TXH24" s="15"/>
      <c r="TXI24" s="15"/>
      <c r="TXJ24" s="15"/>
      <c r="TXK24" s="15"/>
      <c r="TXL24" s="15"/>
      <c r="TXM24" s="15"/>
      <c r="TXN24" s="15"/>
      <c r="TXO24" s="15"/>
      <c r="TXP24" s="15"/>
      <c r="TXQ24" s="15"/>
      <c r="TXR24" s="15"/>
      <c r="TXS24" s="15"/>
      <c r="TXT24" s="15"/>
      <c r="TXU24" s="15"/>
      <c r="TXV24" s="15"/>
      <c r="TXW24" s="15"/>
      <c r="TXX24" s="15"/>
      <c r="TXY24" s="15"/>
      <c r="TXZ24" s="15"/>
      <c r="TYA24" s="15"/>
      <c r="TYB24" s="15"/>
      <c r="TYC24" s="15"/>
      <c r="TYD24" s="15"/>
      <c r="TYE24" s="15"/>
      <c r="TYF24" s="15"/>
      <c r="TYG24" s="15"/>
      <c r="TYH24" s="15"/>
      <c r="TYI24" s="15"/>
      <c r="TYJ24" s="15"/>
      <c r="TYK24" s="15"/>
      <c r="TYL24" s="15"/>
      <c r="TYM24" s="15"/>
      <c r="TYN24" s="15"/>
      <c r="TYO24" s="15"/>
      <c r="TYP24" s="15"/>
      <c r="TYQ24" s="15"/>
      <c r="TYR24" s="15"/>
      <c r="TYS24" s="15"/>
      <c r="TYT24" s="15"/>
      <c r="TYU24" s="15"/>
      <c r="TYV24" s="15"/>
      <c r="TYW24" s="15"/>
      <c r="TYX24" s="15"/>
      <c r="TYY24" s="15"/>
      <c r="TYZ24" s="15"/>
      <c r="TZA24" s="15"/>
      <c r="TZB24" s="15"/>
      <c r="TZC24" s="15"/>
      <c r="TZD24" s="15"/>
      <c r="TZE24" s="15"/>
      <c r="TZF24" s="15"/>
      <c r="TZG24" s="15"/>
      <c r="TZH24" s="15"/>
      <c r="TZI24" s="15"/>
      <c r="TZJ24" s="15"/>
      <c r="TZK24" s="15"/>
      <c r="TZL24" s="15"/>
      <c r="TZM24" s="15"/>
      <c r="TZN24" s="15"/>
      <c r="TZO24" s="15"/>
      <c r="TZP24" s="15"/>
      <c r="TZQ24" s="15"/>
      <c r="TZR24" s="15"/>
      <c r="TZS24" s="15"/>
      <c r="TZT24" s="15"/>
      <c r="TZU24" s="15"/>
      <c r="TZV24" s="15"/>
      <c r="TZW24" s="15"/>
      <c r="TZX24" s="15"/>
      <c r="TZY24" s="15"/>
      <c r="TZZ24" s="15"/>
      <c r="UAA24" s="15"/>
      <c r="UAB24" s="15"/>
      <c r="UAC24" s="15"/>
      <c r="UAD24" s="15"/>
      <c r="UAE24" s="15"/>
      <c r="UAF24" s="15"/>
      <c r="UAG24" s="15"/>
      <c r="UAH24" s="15"/>
      <c r="UAI24" s="15"/>
      <c r="UAJ24" s="15"/>
      <c r="UAK24" s="15"/>
      <c r="UAL24" s="15"/>
      <c r="UAM24" s="15"/>
      <c r="UAN24" s="15"/>
      <c r="UAO24" s="15"/>
      <c r="UAP24" s="15"/>
      <c r="UAQ24" s="15"/>
      <c r="UAR24" s="15"/>
      <c r="UAS24" s="15"/>
      <c r="UAT24" s="15"/>
      <c r="UAU24" s="15"/>
      <c r="UAV24" s="15"/>
      <c r="UAW24" s="15"/>
      <c r="UAX24" s="15"/>
      <c r="UAY24" s="15"/>
      <c r="UAZ24" s="15"/>
      <c r="UBA24" s="15"/>
      <c r="UBB24" s="15"/>
      <c r="UBC24" s="15"/>
      <c r="UBD24" s="15"/>
      <c r="UBE24" s="15"/>
      <c r="UBF24" s="15"/>
      <c r="UBG24" s="15"/>
      <c r="UBH24" s="15"/>
      <c r="UBI24" s="15"/>
      <c r="UBJ24" s="15"/>
      <c r="UBK24" s="15"/>
      <c r="UBL24" s="15"/>
      <c r="UBM24" s="15"/>
      <c r="UBN24" s="15"/>
      <c r="UBO24" s="15"/>
      <c r="UBP24" s="15"/>
      <c r="UBQ24" s="15"/>
      <c r="UBR24" s="15"/>
      <c r="UBS24" s="15"/>
      <c r="UBT24" s="15"/>
      <c r="UBU24" s="15"/>
      <c r="UBV24" s="15"/>
      <c r="UBW24" s="15"/>
      <c r="UBX24" s="15"/>
      <c r="UBY24" s="15"/>
      <c r="UBZ24" s="15"/>
      <c r="UCA24" s="15"/>
      <c r="UCB24" s="15"/>
      <c r="UCC24" s="15"/>
      <c r="UCD24" s="15"/>
      <c r="UCE24" s="15"/>
      <c r="UCF24" s="15"/>
      <c r="UCG24" s="15"/>
      <c r="UCH24" s="15"/>
      <c r="UCI24" s="15"/>
      <c r="UCJ24" s="15"/>
      <c r="UCK24" s="15"/>
      <c r="UCL24" s="15"/>
      <c r="UCM24" s="15"/>
      <c r="UCN24" s="15"/>
      <c r="UCO24" s="15"/>
      <c r="UCP24" s="15"/>
      <c r="UCQ24" s="15"/>
      <c r="UCR24" s="15"/>
      <c r="UCS24" s="15"/>
      <c r="UCT24" s="15"/>
      <c r="UCU24" s="15"/>
      <c r="UCV24" s="15"/>
      <c r="UCW24" s="15"/>
      <c r="UCX24" s="15"/>
      <c r="UCY24" s="15"/>
      <c r="UCZ24" s="15"/>
      <c r="UDA24" s="15"/>
      <c r="UDB24" s="15"/>
      <c r="UDC24" s="15"/>
      <c r="UDD24" s="15"/>
      <c r="UDE24" s="15"/>
      <c r="UDF24" s="15"/>
      <c r="UDG24" s="15"/>
      <c r="UDH24" s="15"/>
      <c r="UDI24" s="15"/>
      <c r="UDJ24" s="15"/>
      <c r="UDK24" s="15"/>
      <c r="UDL24" s="15"/>
      <c r="UDM24" s="15"/>
      <c r="UDN24" s="15"/>
      <c r="UDO24" s="15"/>
      <c r="UDP24" s="15"/>
      <c r="UDQ24" s="15"/>
      <c r="UDR24" s="15"/>
      <c r="UDS24" s="15"/>
      <c r="UDT24" s="15"/>
      <c r="UDU24" s="15"/>
      <c r="UDV24" s="15"/>
      <c r="UDW24" s="15"/>
      <c r="UDX24" s="15"/>
      <c r="UDY24" s="15"/>
      <c r="UDZ24" s="15"/>
      <c r="UEA24" s="15"/>
      <c r="UEB24" s="15"/>
      <c r="UEC24" s="15"/>
      <c r="UED24" s="15"/>
      <c r="UEE24" s="15"/>
      <c r="UEF24" s="15"/>
      <c r="UEG24" s="15"/>
      <c r="UEH24" s="15"/>
      <c r="UEI24" s="15"/>
      <c r="UEJ24" s="15"/>
      <c r="UEK24" s="15"/>
      <c r="UEL24" s="15"/>
      <c r="UEM24" s="15"/>
      <c r="UEN24" s="15"/>
      <c r="UEO24" s="15"/>
      <c r="UEP24" s="15"/>
      <c r="UEQ24" s="15"/>
      <c r="UER24" s="15"/>
      <c r="UES24" s="15"/>
      <c r="UET24" s="15"/>
      <c r="UEU24" s="15"/>
      <c r="UEV24" s="15"/>
      <c r="UEW24" s="15"/>
      <c r="UEX24" s="15"/>
      <c r="UEY24" s="15"/>
      <c r="UEZ24" s="15"/>
      <c r="UFA24" s="15"/>
      <c r="UFB24" s="15"/>
      <c r="UFC24" s="15"/>
      <c r="UFD24" s="15"/>
      <c r="UFE24" s="15"/>
      <c r="UFF24" s="15"/>
      <c r="UFG24" s="15"/>
      <c r="UFH24" s="15"/>
      <c r="UFI24" s="15"/>
      <c r="UFJ24" s="15"/>
      <c r="UFK24" s="15"/>
      <c r="UFL24" s="15"/>
      <c r="UFM24" s="15"/>
      <c r="UFN24" s="15"/>
      <c r="UFO24" s="15"/>
      <c r="UFP24" s="15"/>
      <c r="UFQ24" s="15"/>
      <c r="UFR24" s="15"/>
      <c r="UFS24" s="15"/>
      <c r="UFT24" s="15"/>
      <c r="UFU24" s="15"/>
      <c r="UFV24" s="15"/>
      <c r="UFW24" s="15"/>
      <c r="UFX24" s="15"/>
      <c r="UFY24" s="15"/>
      <c r="UFZ24" s="15"/>
      <c r="UGA24" s="15"/>
      <c r="UGB24" s="15"/>
      <c r="UGC24" s="15"/>
      <c r="UGD24" s="15"/>
      <c r="UGE24" s="15"/>
      <c r="UGF24" s="15"/>
      <c r="UGG24" s="15"/>
      <c r="UGH24" s="15"/>
      <c r="UGI24" s="15"/>
      <c r="UGJ24" s="15"/>
      <c r="UGK24" s="15"/>
      <c r="UGL24" s="15"/>
      <c r="UGM24" s="15"/>
      <c r="UGN24" s="15"/>
      <c r="UGO24" s="15"/>
      <c r="UGP24" s="15"/>
      <c r="UGQ24" s="15"/>
      <c r="UGR24" s="15"/>
      <c r="UGS24" s="15"/>
      <c r="UGT24" s="15"/>
      <c r="UGU24" s="15"/>
      <c r="UGV24" s="15"/>
      <c r="UGW24" s="15"/>
      <c r="UGX24" s="15"/>
      <c r="UGY24" s="15"/>
      <c r="UGZ24" s="15"/>
      <c r="UHA24" s="15"/>
      <c r="UHB24" s="15"/>
      <c r="UHC24" s="15"/>
      <c r="UHD24" s="15"/>
      <c r="UHE24" s="15"/>
      <c r="UHF24" s="15"/>
      <c r="UHG24" s="15"/>
      <c r="UHH24" s="15"/>
      <c r="UHI24" s="15"/>
      <c r="UHJ24" s="15"/>
      <c r="UHK24" s="15"/>
      <c r="UHL24" s="15"/>
      <c r="UHM24" s="15"/>
      <c r="UHN24" s="15"/>
      <c r="UHO24" s="15"/>
      <c r="UHP24" s="15"/>
      <c r="UHQ24" s="15"/>
      <c r="UHR24" s="15"/>
      <c r="UHS24" s="15"/>
      <c r="UHT24" s="15"/>
      <c r="UHU24" s="15"/>
      <c r="UHV24" s="15"/>
      <c r="UHW24" s="15"/>
      <c r="UHX24" s="15"/>
      <c r="UHY24" s="15"/>
      <c r="UHZ24" s="15"/>
      <c r="UIA24" s="15"/>
      <c r="UIB24" s="15"/>
      <c r="UIC24" s="15"/>
      <c r="UID24" s="15"/>
      <c r="UIE24" s="15"/>
      <c r="UIF24" s="15"/>
      <c r="UIG24" s="15"/>
      <c r="UIH24" s="15"/>
      <c r="UII24" s="15"/>
      <c r="UIJ24" s="15"/>
      <c r="UIK24" s="15"/>
      <c r="UIL24" s="15"/>
      <c r="UIM24" s="15"/>
      <c r="UIN24" s="15"/>
      <c r="UIO24" s="15"/>
      <c r="UIP24" s="15"/>
      <c r="UIQ24" s="15"/>
      <c r="UIR24" s="15"/>
      <c r="UIS24" s="15"/>
      <c r="UIT24" s="15"/>
      <c r="UIU24" s="15"/>
      <c r="UIV24" s="15"/>
      <c r="UIW24" s="15"/>
      <c r="UIX24" s="15"/>
      <c r="UIY24" s="15"/>
      <c r="UIZ24" s="15"/>
      <c r="UJA24" s="15"/>
      <c r="UJB24" s="15"/>
      <c r="UJC24" s="15"/>
      <c r="UJD24" s="15"/>
      <c r="UJE24" s="15"/>
      <c r="UJF24" s="15"/>
      <c r="UJG24" s="15"/>
      <c r="UJH24" s="15"/>
      <c r="UJI24" s="15"/>
      <c r="UJJ24" s="15"/>
      <c r="UJK24" s="15"/>
      <c r="UJL24" s="15"/>
      <c r="UJM24" s="15"/>
      <c r="UJN24" s="15"/>
      <c r="UJO24" s="15"/>
      <c r="UJP24" s="15"/>
      <c r="UJQ24" s="15"/>
      <c r="UJR24" s="15"/>
      <c r="UJS24" s="15"/>
      <c r="UJT24" s="15"/>
      <c r="UJU24" s="15"/>
      <c r="UJV24" s="15"/>
      <c r="UJW24" s="15"/>
      <c r="UJX24" s="15"/>
      <c r="UJY24" s="15"/>
      <c r="UJZ24" s="15"/>
      <c r="UKA24" s="15"/>
      <c r="UKB24" s="15"/>
      <c r="UKC24" s="15"/>
      <c r="UKD24" s="15"/>
      <c r="UKE24" s="15"/>
      <c r="UKF24" s="15"/>
      <c r="UKG24" s="15"/>
      <c r="UKH24" s="15"/>
      <c r="UKI24" s="15"/>
      <c r="UKJ24" s="15"/>
      <c r="UKK24" s="15"/>
      <c r="UKL24" s="15"/>
      <c r="UKM24" s="15"/>
      <c r="UKN24" s="15"/>
      <c r="UKO24" s="15"/>
      <c r="UKP24" s="15"/>
      <c r="UKQ24" s="15"/>
      <c r="UKR24" s="15"/>
      <c r="UKS24" s="15"/>
      <c r="UKT24" s="15"/>
      <c r="UKU24" s="15"/>
      <c r="UKV24" s="15"/>
      <c r="UKW24" s="15"/>
      <c r="UKX24" s="15"/>
      <c r="UKY24" s="15"/>
      <c r="UKZ24" s="15"/>
      <c r="ULA24" s="15"/>
      <c r="ULB24" s="15"/>
      <c r="ULC24" s="15"/>
      <c r="ULD24" s="15"/>
      <c r="ULE24" s="15"/>
      <c r="ULF24" s="15"/>
      <c r="ULG24" s="15"/>
      <c r="ULH24" s="15"/>
      <c r="ULI24" s="15"/>
      <c r="ULJ24" s="15"/>
      <c r="ULK24" s="15"/>
      <c r="ULL24" s="15"/>
      <c r="ULM24" s="15"/>
      <c r="ULN24" s="15"/>
      <c r="ULO24" s="15"/>
      <c r="ULP24" s="15"/>
      <c r="ULQ24" s="15"/>
      <c r="ULR24" s="15"/>
      <c r="ULS24" s="15"/>
      <c r="ULT24" s="15"/>
      <c r="ULU24" s="15"/>
      <c r="ULV24" s="15"/>
      <c r="ULW24" s="15"/>
      <c r="ULX24" s="15"/>
      <c r="ULY24" s="15"/>
      <c r="ULZ24" s="15"/>
      <c r="UMA24" s="15"/>
      <c r="UMB24" s="15"/>
      <c r="UMC24" s="15"/>
      <c r="UMD24" s="15"/>
      <c r="UME24" s="15"/>
      <c r="UMF24" s="15"/>
      <c r="UMG24" s="15"/>
      <c r="UMH24" s="15"/>
      <c r="UMI24" s="15"/>
      <c r="UMJ24" s="15"/>
      <c r="UMK24" s="15"/>
      <c r="UML24" s="15"/>
      <c r="UMM24" s="15"/>
      <c r="UMN24" s="15"/>
      <c r="UMO24" s="15"/>
      <c r="UMP24" s="15"/>
      <c r="UMQ24" s="15"/>
      <c r="UMR24" s="15"/>
      <c r="UMS24" s="15"/>
      <c r="UMT24" s="15"/>
      <c r="UMU24" s="15"/>
      <c r="UMV24" s="15"/>
      <c r="UMW24" s="15"/>
      <c r="UMX24" s="15"/>
      <c r="UMY24" s="15"/>
      <c r="UMZ24" s="15"/>
      <c r="UNA24" s="15"/>
      <c r="UNB24" s="15"/>
      <c r="UNC24" s="15"/>
      <c r="UND24" s="15"/>
      <c r="UNE24" s="15"/>
      <c r="UNF24" s="15"/>
      <c r="UNG24" s="15"/>
      <c r="UNH24" s="15"/>
      <c r="UNI24" s="15"/>
      <c r="UNJ24" s="15"/>
      <c r="UNK24" s="15"/>
      <c r="UNL24" s="15"/>
      <c r="UNM24" s="15"/>
      <c r="UNN24" s="15"/>
      <c r="UNO24" s="15"/>
      <c r="UNP24" s="15"/>
      <c r="UNQ24" s="15"/>
      <c r="UNR24" s="15"/>
      <c r="UNS24" s="15"/>
      <c r="UNT24" s="15"/>
      <c r="UNU24" s="15"/>
      <c r="UNV24" s="15"/>
      <c r="UNW24" s="15"/>
      <c r="UNX24" s="15"/>
      <c r="UNY24" s="15"/>
      <c r="UNZ24" s="15"/>
      <c r="UOA24" s="15"/>
      <c r="UOB24" s="15"/>
      <c r="UOC24" s="15"/>
      <c r="UOD24" s="15"/>
      <c r="UOE24" s="15"/>
      <c r="UOF24" s="15"/>
      <c r="UOG24" s="15"/>
      <c r="UOH24" s="15"/>
      <c r="UOI24" s="15"/>
      <c r="UOJ24" s="15"/>
      <c r="UOK24" s="15"/>
      <c r="UOL24" s="15"/>
      <c r="UOM24" s="15"/>
      <c r="UON24" s="15"/>
      <c r="UOO24" s="15"/>
      <c r="UOP24" s="15"/>
      <c r="UOQ24" s="15"/>
      <c r="UOR24" s="15"/>
      <c r="UOS24" s="15"/>
      <c r="UOT24" s="15"/>
      <c r="UOU24" s="15"/>
      <c r="UOV24" s="15"/>
      <c r="UOW24" s="15"/>
      <c r="UOX24" s="15"/>
      <c r="UOY24" s="15"/>
      <c r="UOZ24" s="15"/>
      <c r="UPA24" s="15"/>
      <c r="UPB24" s="15"/>
      <c r="UPC24" s="15"/>
      <c r="UPD24" s="15"/>
      <c r="UPE24" s="15"/>
      <c r="UPF24" s="15"/>
      <c r="UPG24" s="15"/>
      <c r="UPH24" s="15"/>
      <c r="UPI24" s="15"/>
      <c r="UPJ24" s="15"/>
      <c r="UPK24" s="15"/>
      <c r="UPL24" s="15"/>
      <c r="UPM24" s="15"/>
      <c r="UPN24" s="15"/>
      <c r="UPO24" s="15"/>
      <c r="UPP24" s="15"/>
      <c r="UPQ24" s="15"/>
      <c r="UPR24" s="15"/>
      <c r="UPS24" s="15"/>
      <c r="UPT24" s="15"/>
      <c r="UPU24" s="15"/>
      <c r="UPV24" s="15"/>
      <c r="UPW24" s="15"/>
      <c r="UPX24" s="15"/>
      <c r="UPY24" s="15"/>
      <c r="UPZ24" s="15"/>
      <c r="UQA24" s="15"/>
      <c r="UQB24" s="15"/>
      <c r="UQC24" s="15"/>
      <c r="UQD24" s="15"/>
      <c r="UQE24" s="15"/>
      <c r="UQF24" s="15"/>
      <c r="UQG24" s="15"/>
      <c r="UQH24" s="15"/>
      <c r="UQI24" s="15"/>
      <c r="UQJ24" s="15"/>
      <c r="UQK24" s="15"/>
      <c r="UQL24" s="15"/>
      <c r="UQM24" s="15"/>
      <c r="UQN24" s="15"/>
      <c r="UQO24" s="15"/>
      <c r="UQP24" s="15"/>
      <c r="UQQ24" s="15"/>
      <c r="UQR24" s="15"/>
      <c r="UQS24" s="15"/>
      <c r="UQT24" s="15"/>
      <c r="UQU24" s="15"/>
      <c r="UQV24" s="15"/>
      <c r="UQW24" s="15"/>
      <c r="UQX24" s="15"/>
      <c r="UQY24" s="15"/>
      <c r="UQZ24" s="15"/>
      <c r="URA24" s="15"/>
      <c r="URB24" s="15"/>
      <c r="URC24" s="15"/>
      <c r="URD24" s="15"/>
      <c r="URE24" s="15"/>
      <c r="URF24" s="15"/>
      <c r="URG24" s="15"/>
      <c r="URH24" s="15"/>
      <c r="URI24" s="15"/>
      <c r="URJ24" s="15"/>
      <c r="URK24" s="15"/>
      <c r="URL24" s="15"/>
      <c r="URM24" s="15"/>
      <c r="URN24" s="15"/>
      <c r="URO24" s="15"/>
      <c r="URP24" s="15"/>
      <c r="URQ24" s="15"/>
      <c r="URR24" s="15"/>
      <c r="URS24" s="15"/>
      <c r="URT24" s="15"/>
      <c r="URU24" s="15"/>
      <c r="URV24" s="15"/>
      <c r="URW24" s="15"/>
      <c r="URX24" s="15"/>
      <c r="URY24" s="15"/>
      <c r="URZ24" s="15"/>
      <c r="USA24" s="15"/>
      <c r="USB24" s="15"/>
      <c r="USC24" s="15"/>
      <c r="USD24" s="15"/>
      <c r="USE24" s="15"/>
      <c r="USF24" s="15"/>
      <c r="USG24" s="15"/>
      <c r="USH24" s="15"/>
      <c r="USI24" s="15"/>
      <c r="USJ24" s="15"/>
      <c r="USK24" s="15"/>
      <c r="USL24" s="15"/>
      <c r="USM24" s="15"/>
      <c r="USN24" s="15"/>
      <c r="USO24" s="15"/>
      <c r="USP24" s="15"/>
      <c r="USQ24" s="15"/>
      <c r="USR24" s="15"/>
      <c r="USS24" s="15"/>
      <c r="UST24" s="15"/>
      <c r="USU24" s="15"/>
      <c r="USV24" s="15"/>
      <c r="USW24" s="15"/>
      <c r="USX24" s="15"/>
      <c r="USY24" s="15"/>
      <c r="USZ24" s="15"/>
      <c r="UTA24" s="15"/>
      <c r="UTB24" s="15"/>
      <c r="UTC24" s="15"/>
      <c r="UTD24" s="15"/>
      <c r="UTE24" s="15"/>
      <c r="UTF24" s="15"/>
      <c r="UTG24" s="15"/>
      <c r="UTH24" s="15"/>
      <c r="UTI24" s="15"/>
      <c r="UTJ24" s="15"/>
      <c r="UTK24" s="15"/>
      <c r="UTL24" s="15"/>
      <c r="UTM24" s="15"/>
      <c r="UTN24" s="15"/>
      <c r="UTO24" s="15"/>
      <c r="UTP24" s="15"/>
      <c r="UTQ24" s="15"/>
      <c r="UTR24" s="15"/>
      <c r="UTS24" s="15"/>
      <c r="UTT24" s="15"/>
      <c r="UTU24" s="15"/>
      <c r="UTV24" s="15"/>
      <c r="UTW24" s="15"/>
      <c r="UTX24" s="15"/>
      <c r="UTY24" s="15"/>
      <c r="UTZ24" s="15"/>
      <c r="UUA24" s="15"/>
      <c r="UUB24" s="15"/>
      <c r="UUC24" s="15"/>
      <c r="UUD24" s="15"/>
      <c r="UUE24" s="15"/>
      <c r="UUF24" s="15"/>
      <c r="UUG24" s="15"/>
      <c r="UUH24" s="15"/>
      <c r="UUI24" s="15"/>
      <c r="UUJ24" s="15"/>
      <c r="UUK24" s="15"/>
      <c r="UUL24" s="15"/>
      <c r="UUM24" s="15"/>
      <c r="UUN24" s="15"/>
      <c r="UUO24" s="15"/>
      <c r="UUP24" s="15"/>
      <c r="UUQ24" s="15"/>
      <c r="UUR24" s="15"/>
      <c r="UUS24" s="15"/>
      <c r="UUT24" s="15"/>
      <c r="UUU24" s="15"/>
      <c r="UUV24" s="15"/>
      <c r="UUW24" s="15"/>
      <c r="UUX24" s="15"/>
      <c r="UUY24" s="15"/>
      <c r="UUZ24" s="15"/>
      <c r="UVA24" s="15"/>
      <c r="UVB24" s="15"/>
      <c r="UVC24" s="15"/>
      <c r="UVD24" s="15"/>
      <c r="UVE24" s="15"/>
      <c r="UVF24" s="15"/>
      <c r="UVG24" s="15"/>
      <c r="UVH24" s="15"/>
      <c r="UVI24" s="15"/>
      <c r="UVJ24" s="15"/>
      <c r="UVK24" s="15"/>
      <c r="UVL24" s="15"/>
      <c r="UVM24" s="15"/>
      <c r="UVN24" s="15"/>
      <c r="UVO24" s="15"/>
      <c r="UVP24" s="15"/>
      <c r="UVQ24" s="15"/>
      <c r="UVR24" s="15"/>
      <c r="UVS24" s="15"/>
      <c r="UVT24" s="15"/>
      <c r="UVU24" s="15"/>
      <c r="UVV24" s="15"/>
      <c r="UVW24" s="15"/>
      <c r="UVX24" s="15"/>
      <c r="UVY24" s="15"/>
      <c r="UVZ24" s="15"/>
      <c r="UWA24" s="15"/>
      <c r="UWB24" s="15"/>
      <c r="UWC24" s="15"/>
      <c r="UWD24" s="15"/>
      <c r="UWE24" s="15"/>
      <c r="UWF24" s="15"/>
      <c r="UWG24" s="15"/>
      <c r="UWH24" s="15"/>
      <c r="UWI24" s="15"/>
      <c r="UWJ24" s="15"/>
      <c r="UWK24" s="15"/>
      <c r="UWL24" s="15"/>
      <c r="UWM24" s="15"/>
      <c r="UWN24" s="15"/>
      <c r="UWO24" s="15"/>
      <c r="UWP24" s="15"/>
      <c r="UWQ24" s="15"/>
      <c r="UWR24" s="15"/>
      <c r="UWS24" s="15"/>
      <c r="UWT24" s="15"/>
      <c r="UWU24" s="15"/>
      <c r="UWV24" s="15"/>
      <c r="UWW24" s="15"/>
      <c r="UWX24" s="15"/>
      <c r="UWY24" s="15"/>
      <c r="UWZ24" s="15"/>
      <c r="UXA24" s="15"/>
      <c r="UXB24" s="15"/>
      <c r="UXC24" s="15"/>
      <c r="UXD24" s="15"/>
      <c r="UXE24" s="15"/>
      <c r="UXF24" s="15"/>
      <c r="UXG24" s="15"/>
      <c r="UXH24" s="15"/>
      <c r="UXI24" s="15"/>
      <c r="UXJ24" s="15"/>
      <c r="UXK24" s="15"/>
      <c r="UXL24" s="15"/>
      <c r="UXM24" s="15"/>
      <c r="UXN24" s="15"/>
      <c r="UXO24" s="15"/>
      <c r="UXP24" s="15"/>
      <c r="UXQ24" s="15"/>
      <c r="UXR24" s="15"/>
      <c r="UXS24" s="15"/>
      <c r="UXT24" s="15"/>
      <c r="UXU24" s="15"/>
      <c r="UXV24" s="15"/>
      <c r="UXW24" s="15"/>
      <c r="UXX24" s="15"/>
      <c r="UXY24" s="15"/>
      <c r="UXZ24" s="15"/>
      <c r="UYA24" s="15"/>
      <c r="UYB24" s="15"/>
      <c r="UYC24" s="15"/>
      <c r="UYD24" s="15"/>
      <c r="UYE24" s="15"/>
      <c r="UYF24" s="15"/>
      <c r="UYG24" s="15"/>
      <c r="UYH24" s="15"/>
      <c r="UYI24" s="15"/>
      <c r="UYJ24" s="15"/>
      <c r="UYK24" s="15"/>
      <c r="UYL24" s="15"/>
      <c r="UYM24" s="15"/>
      <c r="UYN24" s="15"/>
      <c r="UYO24" s="15"/>
      <c r="UYP24" s="15"/>
      <c r="UYQ24" s="15"/>
      <c r="UYR24" s="15"/>
      <c r="UYS24" s="15"/>
      <c r="UYT24" s="15"/>
      <c r="UYU24" s="15"/>
      <c r="UYV24" s="15"/>
      <c r="UYW24" s="15"/>
      <c r="UYX24" s="15"/>
      <c r="UYY24" s="15"/>
      <c r="UYZ24" s="15"/>
      <c r="UZA24" s="15"/>
      <c r="UZB24" s="15"/>
      <c r="UZC24" s="15"/>
      <c r="UZD24" s="15"/>
      <c r="UZE24" s="15"/>
      <c r="UZF24" s="15"/>
      <c r="UZG24" s="15"/>
      <c r="UZH24" s="15"/>
      <c r="UZI24" s="15"/>
      <c r="UZJ24" s="15"/>
      <c r="UZK24" s="15"/>
      <c r="UZL24" s="15"/>
      <c r="UZM24" s="15"/>
      <c r="UZN24" s="15"/>
      <c r="UZO24" s="15"/>
      <c r="UZP24" s="15"/>
      <c r="UZQ24" s="15"/>
      <c r="UZR24" s="15"/>
      <c r="UZS24" s="15"/>
      <c r="UZT24" s="15"/>
      <c r="UZU24" s="15"/>
      <c r="UZV24" s="15"/>
      <c r="UZW24" s="15"/>
      <c r="UZX24" s="15"/>
      <c r="UZY24" s="15"/>
      <c r="UZZ24" s="15"/>
      <c r="VAA24" s="15"/>
      <c r="VAB24" s="15"/>
      <c r="VAC24" s="15"/>
      <c r="VAD24" s="15"/>
      <c r="VAE24" s="15"/>
      <c r="VAF24" s="15"/>
      <c r="VAG24" s="15"/>
      <c r="VAH24" s="15"/>
      <c r="VAI24" s="15"/>
      <c r="VAJ24" s="15"/>
      <c r="VAK24" s="15"/>
      <c r="VAL24" s="15"/>
      <c r="VAM24" s="15"/>
      <c r="VAN24" s="15"/>
      <c r="VAO24" s="15"/>
      <c r="VAP24" s="15"/>
      <c r="VAQ24" s="15"/>
      <c r="VAR24" s="15"/>
      <c r="VAS24" s="15"/>
      <c r="VAT24" s="15"/>
      <c r="VAU24" s="15"/>
      <c r="VAV24" s="15"/>
      <c r="VAW24" s="15"/>
      <c r="VAX24" s="15"/>
      <c r="VAY24" s="15"/>
      <c r="VAZ24" s="15"/>
      <c r="VBA24" s="15"/>
      <c r="VBB24" s="15"/>
      <c r="VBC24" s="15"/>
      <c r="VBD24" s="15"/>
      <c r="VBE24" s="15"/>
      <c r="VBF24" s="15"/>
      <c r="VBG24" s="15"/>
      <c r="VBH24" s="15"/>
      <c r="VBI24" s="15"/>
      <c r="VBJ24" s="15"/>
      <c r="VBK24" s="15"/>
      <c r="VBL24" s="15"/>
      <c r="VBM24" s="15"/>
      <c r="VBN24" s="15"/>
      <c r="VBO24" s="15"/>
      <c r="VBP24" s="15"/>
      <c r="VBQ24" s="15"/>
      <c r="VBR24" s="15"/>
      <c r="VBS24" s="15"/>
      <c r="VBT24" s="15"/>
      <c r="VBU24" s="15"/>
      <c r="VBV24" s="15"/>
      <c r="VBW24" s="15"/>
      <c r="VBX24" s="15"/>
      <c r="VBY24" s="15"/>
      <c r="VBZ24" s="15"/>
      <c r="VCA24" s="15"/>
      <c r="VCB24" s="15"/>
      <c r="VCC24" s="15"/>
      <c r="VCD24" s="15"/>
      <c r="VCE24" s="15"/>
      <c r="VCF24" s="15"/>
      <c r="VCG24" s="15"/>
      <c r="VCH24" s="15"/>
      <c r="VCI24" s="15"/>
      <c r="VCJ24" s="15"/>
      <c r="VCK24" s="15"/>
      <c r="VCL24" s="15"/>
      <c r="VCM24" s="15"/>
      <c r="VCN24" s="15"/>
      <c r="VCO24" s="15"/>
      <c r="VCP24" s="15"/>
      <c r="VCQ24" s="15"/>
      <c r="VCR24" s="15"/>
      <c r="VCS24" s="15"/>
      <c r="VCT24" s="15"/>
      <c r="VCU24" s="15"/>
      <c r="VCV24" s="15"/>
      <c r="VCW24" s="15"/>
      <c r="VCX24" s="15"/>
      <c r="VCY24" s="15"/>
      <c r="VCZ24" s="15"/>
      <c r="VDA24" s="15"/>
      <c r="VDB24" s="15"/>
      <c r="VDC24" s="15"/>
      <c r="VDD24" s="15"/>
      <c r="VDE24" s="15"/>
      <c r="VDF24" s="15"/>
      <c r="VDG24" s="15"/>
      <c r="VDH24" s="15"/>
      <c r="VDI24" s="15"/>
      <c r="VDJ24" s="15"/>
      <c r="VDK24" s="15"/>
      <c r="VDL24" s="15"/>
      <c r="VDM24" s="15"/>
      <c r="VDN24" s="15"/>
      <c r="VDO24" s="15"/>
      <c r="VDP24" s="15"/>
      <c r="VDQ24" s="15"/>
      <c r="VDR24" s="15"/>
      <c r="VDS24" s="15"/>
      <c r="VDT24" s="15"/>
      <c r="VDU24" s="15"/>
      <c r="VDV24" s="15"/>
      <c r="VDW24" s="15"/>
      <c r="VDX24" s="15"/>
      <c r="VDY24" s="15"/>
      <c r="VDZ24" s="15"/>
      <c r="VEA24" s="15"/>
      <c r="VEB24" s="15"/>
      <c r="VEC24" s="15"/>
      <c r="VED24" s="15"/>
      <c r="VEE24" s="15"/>
      <c r="VEF24" s="15"/>
      <c r="VEG24" s="15"/>
      <c r="VEH24" s="15"/>
      <c r="VEI24" s="15"/>
      <c r="VEJ24" s="15"/>
      <c r="VEK24" s="15"/>
      <c r="VEL24" s="15"/>
      <c r="VEM24" s="15"/>
      <c r="VEN24" s="15"/>
      <c r="VEO24" s="15"/>
      <c r="VEP24" s="15"/>
      <c r="VEQ24" s="15"/>
      <c r="VER24" s="15"/>
      <c r="VES24" s="15"/>
      <c r="VET24" s="15"/>
      <c r="VEU24" s="15"/>
      <c r="VEV24" s="15"/>
      <c r="VEW24" s="15"/>
      <c r="VEX24" s="15"/>
      <c r="VEY24" s="15"/>
      <c r="VEZ24" s="15"/>
      <c r="VFA24" s="15"/>
      <c r="VFB24" s="15"/>
      <c r="VFC24" s="15"/>
      <c r="VFD24" s="15"/>
      <c r="VFE24" s="15"/>
      <c r="VFF24" s="15"/>
      <c r="VFG24" s="15"/>
      <c r="VFH24" s="15"/>
      <c r="VFI24" s="15"/>
      <c r="VFJ24" s="15"/>
      <c r="VFK24" s="15"/>
      <c r="VFL24" s="15"/>
      <c r="VFM24" s="15"/>
      <c r="VFN24" s="15"/>
      <c r="VFO24" s="15"/>
      <c r="VFP24" s="15"/>
      <c r="VFQ24" s="15"/>
      <c r="VFR24" s="15"/>
      <c r="VFS24" s="15"/>
      <c r="VFT24" s="15"/>
      <c r="VFU24" s="15"/>
      <c r="VFV24" s="15"/>
      <c r="VFW24" s="15"/>
      <c r="VFX24" s="15"/>
      <c r="VFY24" s="15"/>
      <c r="VFZ24" s="15"/>
      <c r="VGA24" s="15"/>
      <c r="VGB24" s="15"/>
      <c r="VGC24" s="15"/>
      <c r="VGD24" s="15"/>
      <c r="VGE24" s="15"/>
      <c r="VGF24" s="15"/>
      <c r="VGG24" s="15"/>
      <c r="VGH24" s="15"/>
      <c r="VGI24" s="15"/>
      <c r="VGJ24" s="15"/>
      <c r="VGK24" s="15"/>
      <c r="VGL24" s="15"/>
      <c r="VGM24" s="15"/>
      <c r="VGN24" s="15"/>
      <c r="VGO24" s="15"/>
      <c r="VGP24" s="15"/>
      <c r="VGQ24" s="15"/>
      <c r="VGR24" s="15"/>
      <c r="VGS24" s="15"/>
      <c r="VGT24" s="15"/>
      <c r="VGU24" s="15"/>
      <c r="VGV24" s="15"/>
      <c r="VGW24" s="15"/>
      <c r="VGX24" s="15"/>
      <c r="VGY24" s="15"/>
      <c r="VGZ24" s="15"/>
      <c r="VHA24" s="15"/>
      <c r="VHB24" s="15"/>
      <c r="VHC24" s="15"/>
      <c r="VHD24" s="15"/>
      <c r="VHE24" s="15"/>
      <c r="VHF24" s="15"/>
      <c r="VHG24" s="15"/>
      <c r="VHH24" s="15"/>
      <c r="VHI24" s="15"/>
      <c r="VHJ24" s="15"/>
      <c r="VHK24" s="15"/>
      <c r="VHL24" s="15"/>
      <c r="VHM24" s="15"/>
      <c r="VHN24" s="15"/>
      <c r="VHO24" s="15"/>
      <c r="VHP24" s="15"/>
      <c r="VHQ24" s="15"/>
      <c r="VHR24" s="15"/>
      <c r="VHS24" s="15"/>
      <c r="VHT24" s="15"/>
      <c r="VHU24" s="15"/>
      <c r="VHV24" s="15"/>
      <c r="VHW24" s="15"/>
      <c r="VHX24" s="15"/>
      <c r="VHY24" s="15"/>
      <c r="VHZ24" s="15"/>
      <c r="VIA24" s="15"/>
      <c r="VIB24" s="15"/>
      <c r="VIC24" s="15"/>
      <c r="VID24" s="15"/>
      <c r="VIE24" s="15"/>
      <c r="VIF24" s="15"/>
      <c r="VIG24" s="15"/>
      <c r="VIH24" s="15"/>
      <c r="VII24" s="15"/>
      <c r="VIJ24" s="15"/>
      <c r="VIK24" s="15"/>
      <c r="VIL24" s="15"/>
      <c r="VIM24" s="15"/>
      <c r="VIN24" s="15"/>
      <c r="VIO24" s="15"/>
      <c r="VIP24" s="15"/>
      <c r="VIQ24" s="15"/>
      <c r="VIR24" s="15"/>
      <c r="VIS24" s="15"/>
      <c r="VIT24" s="15"/>
      <c r="VIU24" s="15"/>
      <c r="VIV24" s="15"/>
      <c r="VIW24" s="15"/>
      <c r="VIX24" s="15"/>
      <c r="VIY24" s="15"/>
      <c r="VIZ24" s="15"/>
      <c r="VJA24" s="15"/>
      <c r="VJB24" s="15"/>
      <c r="VJC24" s="15"/>
      <c r="VJD24" s="15"/>
      <c r="VJE24" s="15"/>
      <c r="VJF24" s="15"/>
      <c r="VJG24" s="15"/>
      <c r="VJH24" s="15"/>
      <c r="VJI24" s="15"/>
      <c r="VJJ24" s="15"/>
      <c r="VJK24" s="15"/>
      <c r="VJL24" s="15"/>
      <c r="VJM24" s="15"/>
      <c r="VJN24" s="15"/>
      <c r="VJO24" s="15"/>
      <c r="VJP24" s="15"/>
      <c r="VJQ24" s="15"/>
      <c r="VJR24" s="15"/>
      <c r="VJS24" s="15"/>
      <c r="VJT24" s="15"/>
      <c r="VJU24" s="15"/>
      <c r="VJV24" s="15"/>
      <c r="VJW24" s="15"/>
      <c r="VJX24" s="15"/>
      <c r="VJY24" s="15"/>
      <c r="VJZ24" s="15"/>
      <c r="VKA24" s="15"/>
      <c r="VKB24" s="15"/>
      <c r="VKC24" s="15"/>
      <c r="VKD24" s="15"/>
      <c r="VKE24" s="15"/>
      <c r="VKF24" s="15"/>
      <c r="VKG24" s="15"/>
      <c r="VKH24" s="15"/>
      <c r="VKI24" s="15"/>
      <c r="VKJ24" s="15"/>
      <c r="VKK24" s="15"/>
      <c r="VKL24" s="15"/>
      <c r="VKM24" s="15"/>
      <c r="VKN24" s="15"/>
      <c r="VKO24" s="15"/>
      <c r="VKP24" s="15"/>
      <c r="VKQ24" s="15"/>
      <c r="VKR24" s="15"/>
      <c r="VKS24" s="15"/>
      <c r="VKT24" s="15"/>
      <c r="VKU24" s="15"/>
      <c r="VKV24" s="15"/>
      <c r="VKW24" s="15"/>
      <c r="VKX24" s="15"/>
      <c r="VKY24" s="15"/>
      <c r="VKZ24" s="15"/>
      <c r="VLA24" s="15"/>
      <c r="VLB24" s="15"/>
      <c r="VLC24" s="15"/>
      <c r="VLD24" s="15"/>
      <c r="VLE24" s="15"/>
      <c r="VLF24" s="15"/>
      <c r="VLG24" s="15"/>
      <c r="VLH24" s="15"/>
      <c r="VLI24" s="15"/>
      <c r="VLJ24" s="15"/>
      <c r="VLK24" s="15"/>
      <c r="VLL24" s="15"/>
      <c r="VLM24" s="15"/>
      <c r="VLN24" s="15"/>
      <c r="VLO24" s="15"/>
      <c r="VLP24" s="15"/>
      <c r="VLQ24" s="15"/>
      <c r="VLR24" s="15"/>
      <c r="VLS24" s="15"/>
      <c r="VLT24" s="15"/>
      <c r="VLU24" s="15"/>
      <c r="VLV24" s="15"/>
      <c r="VLW24" s="15"/>
      <c r="VLX24" s="15"/>
      <c r="VLY24" s="15"/>
      <c r="VLZ24" s="15"/>
      <c r="VMA24" s="15"/>
      <c r="VMB24" s="15"/>
      <c r="VMC24" s="15"/>
      <c r="VMD24" s="15"/>
      <c r="VME24" s="15"/>
      <c r="VMF24" s="15"/>
      <c r="VMG24" s="15"/>
      <c r="VMH24" s="15"/>
      <c r="VMI24" s="15"/>
      <c r="VMJ24" s="15"/>
      <c r="VMK24" s="15"/>
      <c r="VML24" s="15"/>
      <c r="VMM24" s="15"/>
      <c r="VMN24" s="15"/>
      <c r="VMO24" s="15"/>
      <c r="VMP24" s="15"/>
      <c r="VMQ24" s="15"/>
      <c r="VMR24" s="15"/>
      <c r="VMS24" s="15"/>
      <c r="VMT24" s="15"/>
      <c r="VMU24" s="15"/>
      <c r="VMV24" s="15"/>
      <c r="VMW24" s="15"/>
      <c r="VMX24" s="15"/>
      <c r="VMY24" s="15"/>
      <c r="VMZ24" s="15"/>
      <c r="VNA24" s="15"/>
      <c r="VNB24" s="15"/>
      <c r="VNC24" s="15"/>
      <c r="VND24" s="15"/>
      <c r="VNE24" s="15"/>
      <c r="VNF24" s="15"/>
      <c r="VNG24" s="15"/>
      <c r="VNH24" s="15"/>
      <c r="VNI24" s="15"/>
      <c r="VNJ24" s="15"/>
      <c r="VNK24" s="15"/>
      <c r="VNL24" s="15"/>
      <c r="VNM24" s="15"/>
      <c r="VNN24" s="15"/>
      <c r="VNO24" s="15"/>
      <c r="VNP24" s="15"/>
      <c r="VNQ24" s="15"/>
      <c r="VNR24" s="15"/>
      <c r="VNS24" s="15"/>
      <c r="VNT24" s="15"/>
      <c r="VNU24" s="15"/>
      <c r="VNV24" s="15"/>
      <c r="VNW24" s="15"/>
      <c r="VNX24" s="15"/>
      <c r="VNY24" s="15"/>
      <c r="VNZ24" s="15"/>
      <c r="VOA24" s="15"/>
      <c r="VOB24" s="15"/>
      <c r="VOC24" s="15"/>
      <c r="VOD24" s="15"/>
      <c r="VOE24" s="15"/>
      <c r="VOF24" s="15"/>
      <c r="VOG24" s="15"/>
      <c r="VOH24" s="15"/>
      <c r="VOI24" s="15"/>
      <c r="VOJ24" s="15"/>
      <c r="VOK24" s="15"/>
      <c r="VOL24" s="15"/>
      <c r="VOM24" s="15"/>
      <c r="VON24" s="15"/>
      <c r="VOO24" s="15"/>
      <c r="VOP24" s="15"/>
      <c r="VOQ24" s="15"/>
      <c r="VOR24" s="15"/>
      <c r="VOS24" s="15"/>
      <c r="VOT24" s="15"/>
      <c r="VOU24" s="15"/>
      <c r="VOV24" s="15"/>
      <c r="VOW24" s="15"/>
      <c r="VOX24" s="15"/>
      <c r="VOY24" s="15"/>
      <c r="VOZ24" s="15"/>
      <c r="VPA24" s="15"/>
      <c r="VPB24" s="15"/>
      <c r="VPC24" s="15"/>
      <c r="VPD24" s="15"/>
      <c r="VPE24" s="15"/>
      <c r="VPF24" s="15"/>
      <c r="VPG24" s="15"/>
      <c r="VPH24" s="15"/>
      <c r="VPI24" s="15"/>
      <c r="VPJ24" s="15"/>
      <c r="VPK24" s="15"/>
      <c r="VPL24" s="15"/>
      <c r="VPM24" s="15"/>
      <c r="VPN24" s="15"/>
      <c r="VPO24" s="15"/>
      <c r="VPP24" s="15"/>
      <c r="VPQ24" s="15"/>
      <c r="VPR24" s="15"/>
      <c r="VPS24" s="15"/>
      <c r="VPT24" s="15"/>
      <c r="VPU24" s="15"/>
      <c r="VPV24" s="15"/>
      <c r="VPW24" s="15"/>
      <c r="VPX24" s="15"/>
      <c r="VPY24" s="15"/>
      <c r="VPZ24" s="15"/>
      <c r="VQA24" s="15"/>
      <c r="VQB24" s="15"/>
      <c r="VQC24" s="15"/>
      <c r="VQD24" s="15"/>
      <c r="VQE24" s="15"/>
      <c r="VQF24" s="15"/>
      <c r="VQG24" s="15"/>
      <c r="VQH24" s="15"/>
      <c r="VQI24" s="15"/>
      <c r="VQJ24" s="15"/>
      <c r="VQK24" s="15"/>
      <c r="VQL24" s="15"/>
      <c r="VQM24" s="15"/>
      <c r="VQN24" s="15"/>
      <c r="VQO24" s="15"/>
      <c r="VQP24" s="15"/>
      <c r="VQQ24" s="15"/>
      <c r="VQR24" s="15"/>
      <c r="VQS24" s="15"/>
      <c r="VQT24" s="15"/>
      <c r="VQU24" s="15"/>
      <c r="VQV24" s="15"/>
      <c r="VQW24" s="15"/>
      <c r="VQX24" s="15"/>
      <c r="VQY24" s="15"/>
      <c r="VQZ24" s="15"/>
      <c r="VRA24" s="15"/>
      <c r="VRB24" s="15"/>
      <c r="VRC24" s="15"/>
      <c r="VRD24" s="15"/>
      <c r="VRE24" s="15"/>
      <c r="VRF24" s="15"/>
      <c r="VRG24" s="15"/>
      <c r="VRH24" s="15"/>
      <c r="VRI24" s="15"/>
      <c r="VRJ24" s="15"/>
      <c r="VRK24" s="15"/>
      <c r="VRL24" s="15"/>
      <c r="VRM24" s="15"/>
      <c r="VRN24" s="15"/>
      <c r="VRO24" s="15"/>
      <c r="VRP24" s="15"/>
      <c r="VRQ24" s="15"/>
      <c r="VRR24" s="15"/>
      <c r="VRS24" s="15"/>
      <c r="VRT24" s="15"/>
      <c r="VRU24" s="15"/>
      <c r="VRV24" s="15"/>
      <c r="VRW24" s="15"/>
      <c r="VRX24" s="15"/>
      <c r="VRY24" s="15"/>
      <c r="VRZ24" s="15"/>
      <c r="VSA24" s="15"/>
      <c r="VSB24" s="15"/>
      <c r="VSC24" s="15"/>
      <c r="VSD24" s="15"/>
      <c r="VSE24" s="15"/>
      <c r="VSF24" s="15"/>
      <c r="VSG24" s="15"/>
      <c r="VSH24" s="15"/>
      <c r="VSI24" s="15"/>
      <c r="VSJ24" s="15"/>
      <c r="VSK24" s="15"/>
      <c r="VSL24" s="15"/>
      <c r="VSM24" s="15"/>
      <c r="VSN24" s="15"/>
      <c r="VSO24" s="15"/>
      <c r="VSP24" s="15"/>
      <c r="VSQ24" s="15"/>
      <c r="VSR24" s="15"/>
      <c r="VSS24" s="15"/>
      <c r="VST24" s="15"/>
      <c r="VSU24" s="15"/>
      <c r="VSV24" s="15"/>
      <c r="VSW24" s="15"/>
      <c r="VSX24" s="15"/>
      <c r="VSY24" s="15"/>
      <c r="VSZ24" s="15"/>
      <c r="VTA24" s="15"/>
      <c r="VTB24" s="15"/>
      <c r="VTC24" s="15"/>
      <c r="VTD24" s="15"/>
      <c r="VTE24" s="15"/>
      <c r="VTF24" s="15"/>
      <c r="VTG24" s="15"/>
      <c r="VTH24" s="15"/>
      <c r="VTI24" s="15"/>
      <c r="VTJ24" s="15"/>
      <c r="VTK24" s="15"/>
      <c r="VTL24" s="15"/>
      <c r="VTM24" s="15"/>
      <c r="VTN24" s="15"/>
      <c r="VTO24" s="15"/>
      <c r="VTP24" s="15"/>
      <c r="VTQ24" s="15"/>
      <c r="VTR24" s="15"/>
      <c r="VTS24" s="15"/>
      <c r="VTT24" s="15"/>
      <c r="VTU24" s="15"/>
      <c r="VTV24" s="15"/>
      <c r="VTW24" s="15"/>
      <c r="VTX24" s="15"/>
      <c r="VTY24" s="15"/>
      <c r="VTZ24" s="15"/>
      <c r="VUA24" s="15"/>
      <c r="VUB24" s="15"/>
      <c r="VUC24" s="15"/>
      <c r="VUD24" s="15"/>
      <c r="VUE24" s="15"/>
      <c r="VUF24" s="15"/>
      <c r="VUG24" s="15"/>
      <c r="VUH24" s="15"/>
      <c r="VUI24" s="15"/>
      <c r="VUJ24" s="15"/>
      <c r="VUK24" s="15"/>
      <c r="VUL24" s="15"/>
      <c r="VUM24" s="15"/>
      <c r="VUN24" s="15"/>
      <c r="VUO24" s="15"/>
      <c r="VUP24" s="15"/>
      <c r="VUQ24" s="15"/>
      <c r="VUR24" s="15"/>
      <c r="VUS24" s="15"/>
      <c r="VUT24" s="15"/>
      <c r="VUU24" s="15"/>
      <c r="VUV24" s="15"/>
      <c r="VUW24" s="15"/>
      <c r="VUX24" s="15"/>
      <c r="VUY24" s="15"/>
      <c r="VUZ24" s="15"/>
      <c r="VVA24" s="15"/>
      <c r="VVB24" s="15"/>
      <c r="VVC24" s="15"/>
      <c r="VVD24" s="15"/>
      <c r="VVE24" s="15"/>
      <c r="VVF24" s="15"/>
      <c r="VVG24" s="15"/>
      <c r="VVH24" s="15"/>
      <c r="VVI24" s="15"/>
      <c r="VVJ24" s="15"/>
      <c r="VVK24" s="15"/>
      <c r="VVL24" s="15"/>
      <c r="VVM24" s="15"/>
      <c r="VVN24" s="15"/>
      <c r="VVO24" s="15"/>
      <c r="VVP24" s="15"/>
      <c r="VVQ24" s="15"/>
      <c r="VVR24" s="15"/>
      <c r="VVS24" s="15"/>
      <c r="VVT24" s="15"/>
      <c r="VVU24" s="15"/>
      <c r="VVV24" s="15"/>
      <c r="VVW24" s="15"/>
      <c r="VVX24" s="15"/>
      <c r="VVY24" s="15"/>
      <c r="VVZ24" s="15"/>
      <c r="VWA24" s="15"/>
      <c r="VWB24" s="15"/>
      <c r="VWC24" s="15"/>
      <c r="VWD24" s="15"/>
      <c r="VWE24" s="15"/>
      <c r="VWF24" s="15"/>
      <c r="VWG24" s="15"/>
      <c r="VWH24" s="15"/>
      <c r="VWI24" s="15"/>
      <c r="VWJ24" s="15"/>
      <c r="VWK24" s="15"/>
      <c r="VWL24" s="15"/>
      <c r="VWM24" s="15"/>
      <c r="VWN24" s="15"/>
      <c r="VWO24" s="15"/>
      <c r="VWP24" s="15"/>
      <c r="VWQ24" s="15"/>
      <c r="VWR24" s="15"/>
      <c r="VWS24" s="15"/>
      <c r="VWT24" s="15"/>
      <c r="VWU24" s="15"/>
      <c r="VWV24" s="15"/>
      <c r="VWW24" s="15"/>
      <c r="VWX24" s="15"/>
      <c r="VWY24" s="15"/>
      <c r="VWZ24" s="15"/>
      <c r="VXA24" s="15"/>
      <c r="VXB24" s="15"/>
      <c r="VXC24" s="15"/>
      <c r="VXD24" s="15"/>
      <c r="VXE24" s="15"/>
      <c r="VXF24" s="15"/>
      <c r="VXG24" s="15"/>
      <c r="VXH24" s="15"/>
      <c r="VXI24" s="15"/>
      <c r="VXJ24" s="15"/>
      <c r="VXK24" s="15"/>
      <c r="VXL24" s="15"/>
      <c r="VXM24" s="15"/>
      <c r="VXN24" s="15"/>
      <c r="VXO24" s="15"/>
      <c r="VXP24" s="15"/>
      <c r="VXQ24" s="15"/>
      <c r="VXR24" s="15"/>
      <c r="VXS24" s="15"/>
      <c r="VXT24" s="15"/>
      <c r="VXU24" s="15"/>
      <c r="VXV24" s="15"/>
      <c r="VXW24" s="15"/>
      <c r="VXX24" s="15"/>
      <c r="VXY24" s="15"/>
      <c r="VXZ24" s="15"/>
      <c r="VYA24" s="15"/>
      <c r="VYB24" s="15"/>
      <c r="VYC24" s="15"/>
      <c r="VYD24" s="15"/>
      <c r="VYE24" s="15"/>
      <c r="VYF24" s="15"/>
      <c r="VYG24" s="15"/>
      <c r="VYH24" s="15"/>
      <c r="VYI24" s="15"/>
      <c r="VYJ24" s="15"/>
      <c r="VYK24" s="15"/>
      <c r="VYL24" s="15"/>
      <c r="VYM24" s="15"/>
      <c r="VYN24" s="15"/>
      <c r="VYO24" s="15"/>
      <c r="VYP24" s="15"/>
      <c r="VYQ24" s="15"/>
      <c r="VYR24" s="15"/>
      <c r="VYS24" s="15"/>
      <c r="VYT24" s="15"/>
      <c r="VYU24" s="15"/>
      <c r="VYV24" s="15"/>
      <c r="VYW24" s="15"/>
      <c r="VYX24" s="15"/>
      <c r="VYY24" s="15"/>
      <c r="VYZ24" s="15"/>
      <c r="VZA24" s="15"/>
      <c r="VZB24" s="15"/>
      <c r="VZC24" s="15"/>
      <c r="VZD24" s="15"/>
      <c r="VZE24" s="15"/>
      <c r="VZF24" s="15"/>
      <c r="VZG24" s="15"/>
      <c r="VZH24" s="15"/>
      <c r="VZI24" s="15"/>
      <c r="VZJ24" s="15"/>
      <c r="VZK24" s="15"/>
      <c r="VZL24" s="15"/>
      <c r="VZM24" s="15"/>
      <c r="VZN24" s="15"/>
      <c r="VZO24" s="15"/>
      <c r="VZP24" s="15"/>
      <c r="VZQ24" s="15"/>
      <c r="VZR24" s="15"/>
      <c r="VZS24" s="15"/>
      <c r="VZT24" s="15"/>
      <c r="VZU24" s="15"/>
      <c r="VZV24" s="15"/>
      <c r="VZW24" s="15"/>
      <c r="VZX24" s="15"/>
      <c r="VZY24" s="15"/>
      <c r="VZZ24" s="15"/>
      <c r="WAA24" s="15"/>
      <c r="WAB24" s="15"/>
      <c r="WAC24" s="15"/>
      <c r="WAD24" s="15"/>
      <c r="WAE24" s="15"/>
      <c r="WAF24" s="15"/>
      <c r="WAG24" s="15"/>
      <c r="WAH24" s="15"/>
      <c r="WAI24" s="15"/>
      <c r="WAJ24" s="15"/>
      <c r="WAK24" s="15"/>
      <c r="WAL24" s="15"/>
      <c r="WAM24" s="15"/>
      <c r="WAN24" s="15"/>
      <c r="WAO24" s="15"/>
      <c r="WAP24" s="15"/>
      <c r="WAQ24" s="15"/>
      <c r="WAR24" s="15"/>
      <c r="WAS24" s="15"/>
      <c r="WAT24" s="15"/>
      <c r="WAU24" s="15"/>
      <c r="WAV24" s="15"/>
      <c r="WAW24" s="15"/>
      <c r="WAX24" s="15"/>
      <c r="WAY24" s="15"/>
      <c r="WAZ24" s="15"/>
      <c r="WBA24" s="15"/>
      <c r="WBB24" s="15"/>
      <c r="WBC24" s="15"/>
      <c r="WBD24" s="15"/>
      <c r="WBE24" s="15"/>
      <c r="WBF24" s="15"/>
      <c r="WBG24" s="15"/>
      <c r="WBH24" s="15"/>
      <c r="WBI24" s="15"/>
      <c r="WBJ24" s="15"/>
      <c r="WBK24" s="15"/>
      <c r="WBL24" s="15"/>
      <c r="WBM24" s="15"/>
      <c r="WBN24" s="15"/>
      <c r="WBO24" s="15"/>
      <c r="WBP24" s="15"/>
      <c r="WBQ24" s="15"/>
      <c r="WBR24" s="15"/>
      <c r="WBS24" s="15"/>
      <c r="WBT24" s="15"/>
      <c r="WBU24" s="15"/>
      <c r="WBV24" s="15"/>
      <c r="WBW24" s="15"/>
      <c r="WBX24" s="15"/>
      <c r="WBY24" s="15"/>
      <c r="WBZ24" s="15"/>
      <c r="WCA24" s="15"/>
      <c r="WCB24" s="15"/>
      <c r="WCC24" s="15"/>
      <c r="WCD24" s="15"/>
      <c r="WCE24" s="15"/>
      <c r="WCF24" s="15"/>
      <c r="WCG24" s="15"/>
      <c r="WCH24" s="15"/>
      <c r="WCI24" s="15"/>
      <c r="WCJ24" s="15"/>
      <c r="WCK24" s="15"/>
      <c r="WCL24" s="15"/>
      <c r="WCM24" s="15"/>
      <c r="WCN24" s="15"/>
      <c r="WCO24" s="15"/>
      <c r="WCP24" s="15"/>
      <c r="WCQ24" s="15"/>
      <c r="WCR24" s="15"/>
      <c r="WCS24" s="15"/>
      <c r="WCT24" s="15"/>
      <c r="WCU24" s="15"/>
      <c r="WCV24" s="15"/>
      <c r="WCW24" s="15"/>
      <c r="WCX24" s="15"/>
      <c r="WCY24" s="15"/>
      <c r="WCZ24" s="15"/>
      <c r="WDA24" s="15"/>
      <c r="WDB24" s="15"/>
      <c r="WDC24" s="15"/>
      <c r="WDD24" s="15"/>
      <c r="WDE24" s="15"/>
      <c r="WDF24" s="15"/>
      <c r="WDG24" s="15"/>
      <c r="WDH24" s="15"/>
      <c r="WDI24" s="15"/>
      <c r="WDJ24" s="15"/>
      <c r="WDK24" s="15"/>
      <c r="WDL24" s="15"/>
      <c r="WDM24" s="15"/>
      <c r="WDN24" s="15"/>
      <c r="WDO24" s="15"/>
      <c r="WDP24" s="15"/>
      <c r="WDQ24" s="15"/>
      <c r="WDR24" s="15"/>
      <c r="WDS24" s="15"/>
      <c r="WDT24" s="15"/>
      <c r="WDU24" s="15"/>
      <c r="WDV24" s="15"/>
      <c r="WDW24" s="15"/>
      <c r="WDX24" s="15"/>
      <c r="WDY24" s="15"/>
      <c r="WDZ24" s="15"/>
      <c r="WEA24" s="15"/>
      <c r="WEB24" s="15"/>
      <c r="WEC24" s="15"/>
      <c r="WED24" s="15"/>
      <c r="WEE24" s="15"/>
      <c r="WEF24" s="15"/>
      <c r="WEG24" s="15"/>
      <c r="WEH24" s="15"/>
      <c r="WEI24" s="15"/>
      <c r="WEJ24" s="15"/>
      <c r="WEK24" s="15"/>
      <c r="WEL24" s="15"/>
      <c r="WEM24" s="15"/>
      <c r="WEN24" s="15"/>
      <c r="WEO24" s="15"/>
      <c r="WEP24" s="15"/>
      <c r="WEQ24" s="15"/>
      <c r="WER24" s="15"/>
      <c r="WES24" s="15"/>
      <c r="WET24" s="15"/>
      <c r="WEU24" s="15"/>
      <c r="WEV24" s="15"/>
      <c r="WEW24" s="15"/>
      <c r="WEX24" s="15"/>
      <c r="WEY24" s="15"/>
      <c r="WEZ24" s="15"/>
      <c r="WFA24" s="15"/>
      <c r="WFB24" s="15"/>
      <c r="WFC24" s="15"/>
      <c r="WFD24" s="15"/>
      <c r="WFE24" s="15"/>
      <c r="WFF24" s="15"/>
      <c r="WFG24" s="15"/>
      <c r="WFH24" s="15"/>
      <c r="WFI24" s="15"/>
      <c r="WFJ24" s="15"/>
      <c r="WFK24" s="15"/>
      <c r="WFL24" s="15"/>
      <c r="WFM24" s="15"/>
      <c r="WFN24" s="15"/>
      <c r="WFO24" s="15"/>
      <c r="WFP24" s="15"/>
      <c r="WFQ24" s="15"/>
      <c r="WFR24" s="15"/>
      <c r="WFS24" s="15"/>
      <c r="WFT24" s="15"/>
      <c r="WFU24" s="15"/>
      <c r="WFV24" s="15"/>
      <c r="WFW24" s="15"/>
      <c r="WFX24" s="15"/>
      <c r="WFY24" s="15"/>
      <c r="WFZ24" s="15"/>
      <c r="WGA24" s="15"/>
      <c r="WGB24" s="15"/>
      <c r="WGC24" s="15"/>
      <c r="WGD24" s="15"/>
      <c r="WGE24" s="15"/>
      <c r="WGF24" s="15"/>
      <c r="WGG24" s="15"/>
      <c r="WGH24" s="15"/>
      <c r="WGI24" s="15"/>
      <c r="WGJ24" s="15"/>
      <c r="WGK24" s="15"/>
      <c r="WGL24" s="15"/>
      <c r="WGM24" s="15"/>
      <c r="WGN24" s="15"/>
      <c r="WGO24" s="15"/>
      <c r="WGP24" s="15"/>
      <c r="WGQ24" s="15"/>
      <c r="WGR24" s="15"/>
      <c r="WGS24" s="15"/>
      <c r="WGT24" s="15"/>
      <c r="WGU24" s="15"/>
      <c r="WGV24" s="15"/>
      <c r="WGW24" s="15"/>
      <c r="WGX24" s="15"/>
      <c r="WGY24" s="15"/>
      <c r="WGZ24" s="15"/>
      <c r="WHA24" s="15"/>
      <c r="WHB24" s="15"/>
      <c r="WHC24" s="15"/>
      <c r="WHD24" s="15"/>
      <c r="WHE24" s="15"/>
      <c r="WHF24" s="15"/>
      <c r="WHG24" s="15"/>
      <c r="WHH24" s="15"/>
      <c r="WHI24" s="15"/>
      <c r="WHJ24" s="15"/>
      <c r="WHK24" s="15"/>
      <c r="WHL24" s="15"/>
      <c r="WHM24" s="15"/>
      <c r="WHN24" s="15"/>
      <c r="WHO24" s="15"/>
      <c r="WHP24" s="15"/>
      <c r="WHQ24" s="15"/>
      <c r="WHR24" s="15"/>
      <c r="WHS24" s="15"/>
      <c r="WHT24" s="15"/>
      <c r="WHU24" s="15"/>
      <c r="WHV24" s="15"/>
      <c r="WHW24" s="15"/>
      <c r="WHX24" s="15"/>
      <c r="WHY24" s="15"/>
      <c r="WHZ24" s="15"/>
      <c r="WIA24" s="15"/>
      <c r="WIB24" s="15"/>
      <c r="WIC24" s="15"/>
      <c r="WID24" s="15"/>
      <c r="WIE24" s="15"/>
      <c r="WIF24" s="15"/>
      <c r="WIG24" s="15"/>
      <c r="WIH24" s="15"/>
      <c r="WII24" s="15"/>
      <c r="WIJ24" s="15"/>
      <c r="WIK24" s="15"/>
      <c r="WIL24" s="15"/>
      <c r="WIM24" s="15"/>
      <c r="WIN24" s="15"/>
      <c r="WIO24" s="15"/>
      <c r="WIP24" s="15"/>
      <c r="WIQ24" s="15"/>
      <c r="WIR24" s="15"/>
      <c r="WIS24" s="15"/>
      <c r="WIT24" s="15"/>
      <c r="WIU24" s="15"/>
      <c r="WIV24" s="15"/>
      <c r="WIW24" s="15"/>
      <c r="WIX24" s="15"/>
      <c r="WIY24" s="15"/>
      <c r="WIZ24" s="15"/>
      <c r="WJA24" s="15"/>
      <c r="WJB24" s="15"/>
      <c r="WJC24" s="15"/>
      <c r="WJD24" s="15"/>
      <c r="WJE24" s="15"/>
      <c r="WJF24" s="15"/>
      <c r="WJG24" s="15"/>
      <c r="WJH24" s="15"/>
      <c r="WJI24" s="15"/>
      <c r="WJJ24" s="15"/>
      <c r="WJK24" s="15"/>
      <c r="WJL24" s="15"/>
      <c r="WJM24" s="15"/>
      <c r="WJN24" s="15"/>
      <c r="WJO24" s="15"/>
      <c r="WJP24" s="15"/>
      <c r="WJQ24" s="15"/>
      <c r="WJR24" s="15"/>
      <c r="WJS24" s="15"/>
      <c r="WJT24" s="15"/>
      <c r="WJU24" s="15"/>
      <c r="WJV24" s="15"/>
      <c r="WJW24" s="15"/>
      <c r="WJX24" s="15"/>
      <c r="WJY24" s="15"/>
      <c r="WJZ24" s="15"/>
      <c r="WKA24" s="15"/>
      <c r="WKB24" s="15"/>
      <c r="WKC24" s="15"/>
      <c r="WKD24" s="15"/>
      <c r="WKE24" s="15"/>
      <c r="WKF24" s="15"/>
      <c r="WKG24" s="15"/>
      <c r="WKH24" s="15"/>
      <c r="WKI24" s="15"/>
      <c r="WKJ24" s="15"/>
      <c r="WKK24" s="15"/>
      <c r="WKL24" s="15"/>
      <c r="WKM24" s="15"/>
      <c r="WKN24" s="15"/>
      <c r="WKO24" s="15"/>
      <c r="WKP24" s="15"/>
      <c r="WKQ24" s="15"/>
      <c r="WKR24" s="15"/>
      <c r="WKS24" s="15"/>
      <c r="WKT24" s="15"/>
      <c r="WKU24" s="15"/>
      <c r="WKV24" s="15"/>
      <c r="WKW24" s="15"/>
      <c r="WKX24" s="15"/>
      <c r="WKY24" s="15"/>
      <c r="WKZ24" s="15"/>
      <c r="WLA24" s="15"/>
      <c r="WLB24" s="15"/>
      <c r="WLC24" s="15"/>
      <c r="WLD24" s="15"/>
      <c r="WLE24" s="15"/>
      <c r="WLF24" s="15"/>
      <c r="WLG24" s="15"/>
      <c r="WLH24" s="15"/>
      <c r="WLI24" s="15"/>
      <c r="WLJ24" s="15"/>
      <c r="WLK24" s="15"/>
      <c r="WLL24" s="15"/>
      <c r="WLM24" s="15"/>
      <c r="WLN24" s="15"/>
      <c r="WLO24" s="15"/>
      <c r="WLP24" s="15"/>
      <c r="WLQ24" s="15"/>
      <c r="WLR24" s="15"/>
      <c r="WLS24" s="15"/>
      <c r="WLT24" s="15"/>
      <c r="WLU24" s="15"/>
      <c r="WLV24" s="15"/>
      <c r="WLW24" s="15"/>
      <c r="WLX24" s="15"/>
      <c r="WLY24" s="15"/>
      <c r="WLZ24" s="15"/>
      <c r="WMA24" s="15"/>
      <c r="WMB24" s="15"/>
      <c r="WMC24" s="15"/>
      <c r="WMD24" s="15"/>
      <c r="WME24" s="15"/>
      <c r="WMF24" s="15"/>
      <c r="WMG24" s="15"/>
      <c r="WMH24" s="15"/>
      <c r="WMI24" s="15"/>
      <c r="WMJ24" s="15"/>
      <c r="WMK24" s="15"/>
      <c r="WML24" s="15"/>
      <c r="WMM24" s="15"/>
      <c r="WMN24" s="15"/>
      <c r="WMO24" s="15"/>
      <c r="WMP24" s="15"/>
      <c r="WMQ24" s="15"/>
      <c r="WMR24" s="15"/>
      <c r="WMS24" s="15"/>
      <c r="WMT24" s="15"/>
      <c r="WMU24" s="15"/>
      <c r="WMV24" s="15"/>
      <c r="WMW24" s="15"/>
      <c r="WMX24" s="15"/>
      <c r="WMY24" s="15"/>
      <c r="WMZ24" s="15"/>
      <c r="WNA24" s="15"/>
      <c r="WNB24" s="15"/>
      <c r="WNC24" s="15"/>
      <c r="WND24" s="15"/>
      <c r="WNE24" s="15"/>
      <c r="WNF24" s="15"/>
      <c r="WNG24" s="15"/>
      <c r="WNH24" s="15"/>
      <c r="WNI24" s="15"/>
      <c r="WNJ24" s="15"/>
      <c r="WNK24" s="15"/>
      <c r="WNL24" s="15"/>
      <c r="WNM24" s="15"/>
      <c r="WNN24" s="15"/>
      <c r="WNO24" s="15"/>
      <c r="WNP24" s="15"/>
      <c r="WNQ24" s="15"/>
      <c r="WNR24" s="15"/>
      <c r="WNS24" s="15"/>
      <c r="WNT24" s="15"/>
      <c r="WNU24" s="15"/>
      <c r="WNV24" s="15"/>
      <c r="WNW24" s="15"/>
      <c r="WNX24" s="15"/>
      <c r="WNY24" s="15"/>
      <c r="WNZ24" s="15"/>
      <c r="WOA24" s="15"/>
      <c r="WOB24" s="15"/>
      <c r="WOC24" s="15"/>
      <c r="WOD24" s="15"/>
      <c r="WOE24" s="15"/>
      <c r="WOF24" s="15"/>
      <c r="WOG24" s="15"/>
      <c r="WOH24" s="15"/>
      <c r="WOI24" s="15"/>
      <c r="WOJ24" s="15"/>
      <c r="WOK24" s="15"/>
      <c r="WOL24" s="15"/>
      <c r="WOM24" s="15"/>
      <c r="WON24" s="15"/>
      <c r="WOO24" s="15"/>
      <c r="WOP24" s="15"/>
      <c r="WOQ24" s="15"/>
      <c r="WOR24" s="15"/>
      <c r="WOS24" s="15"/>
      <c r="WOT24" s="15"/>
      <c r="WOU24" s="15"/>
      <c r="WOV24" s="15"/>
      <c r="WOW24" s="15"/>
      <c r="WOX24" s="15"/>
      <c r="WOY24" s="15"/>
      <c r="WOZ24" s="15"/>
      <c r="WPA24" s="15"/>
      <c r="WPB24" s="15"/>
      <c r="WPC24" s="15"/>
      <c r="WPD24" s="15"/>
      <c r="WPE24" s="15"/>
      <c r="WPF24" s="15"/>
      <c r="WPG24" s="15"/>
      <c r="WPH24" s="15"/>
      <c r="WPI24" s="15"/>
      <c r="WPJ24" s="15"/>
      <c r="WPK24" s="15"/>
      <c r="WPL24" s="15"/>
      <c r="WPM24" s="15"/>
      <c r="WPN24" s="15"/>
      <c r="WPO24" s="15"/>
      <c r="WPP24" s="15"/>
      <c r="WPQ24" s="15"/>
      <c r="WPR24" s="15"/>
      <c r="WPS24" s="15"/>
      <c r="WPT24" s="15"/>
      <c r="WPU24" s="15"/>
      <c r="WPV24" s="15"/>
      <c r="WPW24" s="15"/>
      <c r="WPX24" s="15"/>
      <c r="WPY24" s="15"/>
      <c r="WPZ24" s="15"/>
      <c r="WQA24" s="15"/>
      <c r="WQB24" s="15"/>
      <c r="WQC24" s="15"/>
      <c r="WQD24" s="15"/>
      <c r="WQE24" s="15"/>
      <c r="WQF24" s="15"/>
      <c r="WQG24" s="15"/>
      <c r="WQH24" s="15"/>
      <c r="WQI24" s="15"/>
      <c r="WQJ24" s="15"/>
      <c r="WQK24" s="15"/>
      <c r="WQL24" s="15"/>
      <c r="WQM24" s="15"/>
      <c r="WQN24" s="15"/>
      <c r="WQO24" s="15"/>
      <c r="WQP24" s="15"/>
      <c r="WQQ24" s="15"/>
      <c r="WQR24" s="15"/>
      <c r="WQS24" s="15"/>
      <c r="WQT24" s="15"/>
      <c r="WQU24" s="15"/>
      <c r="WQV24" s="15"/>
      <c r="WQW24" s="15"/>
      <c r="WQX24" s="15"/>
      <c r="WQY24" s="15"/>
      <c r="WQZ24" s="15"/>
      <c r="WRA24" s="15"/>
      <c r="WRB24" s="15"/>
      <c r="WRC24" s="15"/>
      <c r="WRD24" s="15"/>
      <c r="WRE24" s="15"/>
      <c r="WRF24" s="15"/>
      <c r="WRG24" s="15"/>
      <c r="WRH24" s="15"/>
      <c r="WRI24" s="15"/>
      <c r="WRJ24" s="15"/>
      <c r="WRK24" s="15"/>
      <c r="WRL24" s="15"/>
      <c r="WRM24" s="15"/>
      <c r="WRN24" s="15"/>
      <c r="WRO24" s="15"/>
      <c r="WRP24" s="15"/>
      <c r="WRQ24" s="15"/>
      <c r="WRR24" s="15"/>
      <c r="WRS24" s="15"/>
      <c r="WRT24" s="15"/>
      <c r="WRU24" s="15"/>
      <c r="WRV24" s="15"/>
      <c r="WRW24" s="15"/>
      <c r="WRX24" s="15"/>
      <c r="WRY24" s="15"/>
      <c r="WRZ24" s="15"/>
      <c r="WSA24" s="15"/>
      <c r="WSB24" s="15"/>
      <c r="WSC24" s="15"/>
      <c r="WSD24" s="15"/>
      <c r="WSE24" s="15"/>
      <c r="WSF24" s="15"/>
      <c r="WSG24" s="15"/>
      <c r="WSH24" s="15"/>
      <c r="WSI24" s="15"/>
      <c r="WSJ24" s="15"/>
      <c r="WSK24" s="15"/>
      <c r="WSL24" s="15"/>
      <c r="WSM24" s="15"/>
      <c r="WSN24" s="15"/>
      <c r="WSO24" s="15"/>
      <c r="WSP24" s="15"/>
      <c r="WSQ24" s="15"/>
      <c r="WSR24" s="15"/>
      <c r="WSS24" s="15"/>
      <c r="WST24" s="15"/>
      <c r="WSU24" s="15"/>
      <c r="WSV24" s="15"/>
      <c r="WSW24" s="15"/>
      <c r="WSX24" s="15"/>
      <c r="WSY24" s="15"/>
      <c r="WSZ24" s="15"/>
      <c r="WTA24" s="15"/>
      <c r="WTB24" s="15"/>
      <c r="WTC24" s="15"/>
      <c r="WTD24" s="15"/>
      <c r="WTE24" s="15"/>
      <c r="WTF24" s="15"/>
      <c r="WTG24" s="15"/>
      <c r="WTH24" s="15"/>
      <c r="WTI24" s="15"/>
      <c r="WTJ24" s="15"/>
      <c r="WTK24" s="15"/>
      <c r="WTL24" s="15"/>
      <c r="WTM24" s="15"/>
      <c r="WTN24" s="15"/>
      <c r="WTO24" s="15"/>
      <c r="WTP24" s="15"/>
      <c r="WTQ24" s="15"/>
      <c r="WTR24" s="15"/>
      <c r="WTS24" s="15"/>
      <c r="WTT24" s="15"/>
      <c r="WTU24" s="15"/>
      <c r="WTV24" s="15"/>
      <c r="WTW24" s="15"/>
      <c r="WTX24" s="15"/>
      <c r="WTY24" s="15"/>
      <c r="WTZ24" s="15"/>
      <c r="WUA24" s="15"/>
      <c r="WUB24" s="15"/>
      <c r="WUC24" s="15"/>
      <c r="WUD24" s="15"/>
      <c r="WUE24" s="15"/>
      <c r="WUF24" s="15"/>
      <c r="WUG24" s="15"/>
      <c r="WUH24" s="15"/>
      <c r="WUI24" s="15"/>
      <c r="WUJ24" s="15"/>
      <c r="WUK24" s="15"/>
      <c r="WUL24" s="15"/>
      <c r="WUM24" s="15"/>
      <c r="WUN24" s="15"/>
      <c r="WUO24" s="15"/>
      <c r="WUP24" s="15"/>
      <c r="WUQ24" s="15"/>
      <c r="WUR24" s="15"/>
      <c r="WUS24" s="15"/>
      <c r="WUT24" s="15"/>
      <c r="WUU24" s="15"/>
      <c r="WUV24" s="15"/>
      <c r="WUW24" s="15"/>
      <c r="WUX24" s="15"/>
      <c r="WUY24" s="15"/>
      <c r="WUZ24" s="15"/>
      <c r="WVA24" s="15"/>
      <c r="WVB24" s="15"/>
      <c r="WVC24" s="15"/>
      <c r="WVD24" s="15"/>
      <c r="WVE24" s="15"/>
      <c r="WVF24" s="15"/>
      <c r="WVG24" s="15"/>
      <c r="WVH24" s="15"/>
      <c r="WVI24" s="15"/>
      <c r="WVJ24" s="15"/>
      <c r="WVK24" s="15"/>
      <c r="WVL24" s="15"/>
      <c r="WVM24" s="15"/>
      <c r="WVN24" s="15"/>
      <c r="WVO24" s="15"/>
      <c r="WVP24" s="15"/>
      <c r="WVQ24" s="15"/>
      <c r="WVR24" s="15"/>
      <c r="WVS24" s="15"/>
      <c r="WVT24" s="15"/>
      <c r="WVU24" s="15"/>
      <c r="WVV24" s="15"/>
      <c r="WVW24" s="15"/>
      <c r="WVX24" s="15"/>
      <c r="WVY24" s="15"/>
      <c r="WVZ24" s="15"/>
      <c r="WWA24" s="15"/>
      <c r="WWB24" s="15"/>
      <c r="WWC24" s="15"/>
      <c r="WWD24" s="15"/>
      <c r="WWE24" s="15"/>
      <c r="WWF24" s="15"/>
      <c r="WWG24" s="15"/>
      <c r="WWH24" s="15"/>
      <c r="WWI24" s="15"/>
      <c r="WWJ24" s="15"/>
      <c r="WWK24" s="15"/>
      <c r="WWL24" s="15"/>
      <c r="WWM24" s="15"/>
      <c r="WWN24" s="15"/>
      <c r="WWO24" s="15"/>
      <c r="WWP24" s="15"/>
      <c r="WWQ24" s="15"/>
      <c r="WWR24" s="15"/>
      <c r="WWS24" s="15"/>
      <c r="WWT24" s="15"/>
      <c r="WWU24" s="15"/>
      <c r="WWV24" s="15"/>
      <c r="WWW24" s="15"/>
      <c r="WWX24" s="15"/>
      <c r="WWY24" s="15"/>
      <c r="WWZ24" s="15"/>
      <c r="WXA24" s="15"/>
      <c r="WXB24" s="15"/>
      <c r="WXC24" s="15"/>
      <c r="WXD24" s="15"/>
      <c r="WXE24" s="15"/>
      <c r="WXF24" s="15"/>
      <c r="WXG24" s="15"/>
      <c r="WXH24" s="15"/>
      <c r="WXI24" s="15"/>
      <c r="WXJ24" s="15"/>
      <c r="WXK24" s="15"/>
      <c r="WXL24" s="15"/>
      <c r="WXM24" s="15"/>
      <c r="WXN24" s="15"/>
      <c r="WXO24" s="15"/>
      <c r="WXP24" s="15"/>
      <c r="WXQ24" s="15"/>
      <c r="WXR24" s="15"/>
      <c r="WXS24" s="15"/>
      <c r="WXT24" s="15"/>
      <c r="WXU24" s="15"/>
      <c r="WXV24" s="15"/>
      <c r="WXW24" s="15"/>
      <c r="WXX24" s="15"/>
      <c r="WXY24" s="15"/>
      <c r="WXZ24" s="15"/>
      <c r="WYA24" s="15"/>
      <c r="WYB24" s="15"/>
      <c r="WYC24" s="15"/>
      <c r="WYD24" s="15"/>
      <c r="WYE24" s="15"/>
      <c r="WYF24" s="15"/>
      <c r="WYG24" s="15"/>
      <c r="WYH24" s="15"/>
      <c r="WYI24" s="15"/>
      <c r="WYJ24" s="15"/>
      <c r="WYK24" s="15"/>
      <c r="WYL24" s="15"/>
      <c r="WYM24" s="15"/>
      <c r="WYN24" s="15"/>
      <c r="WYO24" s="15"/>
      <c r="WYP24" s="15"/>
      <c r="WYQ24" s="15"/>
      <c r="WYR24" s="15"/>
      <c r="WYS24" s="15"/>
      <c r="WYT24" s="15"/>
      <c r="WYU24" s="15"/>
      <c r="WYV24" s="15"/>
      <c r="WYW24" s="15"/>
      <c r="WYX24" s="15"/>
      <c r="WYY24" s="15"/>
      <c r="WYZ24" s="15"/>
      <c r="WZA24" s="15"/>
      <c r="WZB24" s="15"/>
      <c r="WZC24" s="15"/>
      <c r="WZD24" s="15"/>
      <c r="WZE24" s="15"/>
      <c r="WZF24" s="15"/>
      <c r="WZG24" s="15"/>
      <c r="WZH24" s="15"/>
      <c r="WZI24" s="15"/>
      <c r="WZJ24" s="15"/>
      <c r="WZK24" s="15"/>
      <c r="WZL24" s="15"/>
      <c r="WZM24" s="15"/>
      <c r="WZN24" s="15"/>
      <c r="WZO24" s="15"/>
      <c r="WZP24" s="15"/>
      <c r="WZQ24" s="15"/>
      <c r="WZR24" s="15"/>
      <c r="WZS24" s="15"/>
      <c r="WZT24" s="15"/>
      <c r="WZU24" s="15"/>
      <c r="WZV24" s="15"/>
      <c r="WZW24" s="15"/>
      <c r="WZX24" s="15"/>
      <c r="WZY24" s="15"/>
      <c r="WZZ24" s="15"/>
      <c r="XAA24" s="15"/>
      <c r="XAB24" s="15"/>
      <c r="XAC24" s="15"/>
      <c r="XAD24" s="15"/>
      <c r="XAE24" s="15"/>
      <c r="XAF24" s="15"/>
      <c r="XAG24" s="15"/>
      <c r="XAH24" s="15"/>
      <c r="XAI24" s="15"/>
      <c r="XAJ24" s="15"/>
      <c r="XAK24" s="15"/>
      <c r="XAL24" s="15"/>
      <c r="XAM24" s="15"/>
      <c r="XAN24" s="15"/>
      <c r="XAO24" s="15"/>
      <c r="XAP24" s="15"/>
      <c r="XAQ24" s="15"/>
      <c r="XAR24" s="15"/>
      <c r="XAS24" s="15"/>
      <c r="XAT24" s="15"/>
      <c r="XAU24" s="15"/>
      <c r="XAV24" s="15"/>
      <c r="XAW24" s="15"/>
      <c r="XAX24" s="15"/>
      <c r="XAY24" s="15"/>
      <c r="XAZ24" s="15"/>
      <c r="XBA24" s="15"/>
      <c r="XBB24" s="15"/>
      <c r="XBC24" s="15"/>
      <c r="XBD24" s="15"/>
      <c r="XBE24" s="15"/>
      <c r="XBF24" s="15"/>
      <c r="XBG24" s="15"/>
      <c r="XBH24" s="15"/>
      <c r="XBI24" s="15"/>
      <c r="XBJ24" s="15"/>
      <c r="XBK24" s="15"/>
      <c r="XBL24" s="15"/>
      <c r="XBM24" s="15"/>
      <c r="XBN24" s="15"/>
      <c r="XBO24" s="15"/>
      <c r="XBP24" s="15"/>
      <c r="XBQ24" s="15"/>
      <c r="XBR24" s="15"/>
      <c r="XBS24" s="15"/>
      <c r="XBT24" s="15"/>
      <c r="XBU24" s="15"/>
      <c r="XBV24" s="15"/>
      <c r="XBW24" s="15"/>
      <c r="XBX24" s="15"/>
      <c r="XBY24" s="15"/>
      <c r="XBZ24" s="15"/>
      <c r="XCA24" s="15"/>
      <c r="XCB24" s="15"/>
      <c r="XCC24" s="15"/>
      <c r="XCD24" s="15"/>
      <c r="XCE24" s="15"/>
      <c r="XCF24" s="15"/>
      <c r="XCG24" s="15"/>
      <c r="XCH24" s="15"/>
      <c r="XCI24" s="15"/>
      <c r="XCJ24" s="15"/>
      <c r="XCK24" s="15"/>
      <c r="XCL24" s="15"/>
      <c r="XCM24" s="15"/>
      <c r="XCN24" s="15"/>
      <c r="XCO24" s="15"/>
      <c r="XCP24" s="15"/>
      <c r="XCQ24" s="15"/>
      <c r="XCR24" s="15"/>
      <c r="XCS24" s="15"/>
      <c r="XCT24" s="15"/>
      <c r="XCU24" s="15"/>
      <c r="XCV24" s="15"/>
      <c r="XCW24" s="15"/>
      <c r="XCX24" s="15"/>
      <c r="XCY24" s="15"/>
      <c r="XCZ24" s="15"/>
      <c r="XDA24" s="15"/>
      <c r="XDB24" s="15"/>
      <c r="XDC24" s="15"/>
      <c r="XDD24" s="15"/>
      <c r="XDE24" s="15"/>
      <c r="XDF24" s="15"/>
      <c r="XDG24" s="15"/>
      <c r="XDH24" s="15"/>
      <c r="XDI24" s="15"/>
      <c r="XDJ24" s="15"/>
      <c r="XDK24" s="15"/>
      <c r="XDL24" s="15"/>
      <c r="XDM24" s="15"/>
      <c r="XDN24" s="15"/>
      <c r="XDO24" s="15"/>
      <c r="XDP24" s="15"/>
      <c r="XDQ24" s="15"/>
      <c r="XDR24" s="15"/>
      <c r="XDS24" s="15"/>
      <c r="XDT24" s="15"/>
      <c r="XDU24" s="15"/>
      <c r="XDV24" s="15"/>
      <c r="XDW24" s="15"/>
      <c r="XDX24" s="15"/>
      <c r="XDY24" s="15"/>
      <c r="XDZ24" s="15"/>
      <c r="XEA24" s="15"/>
      <c r="XEB24" s="15"/>
      <c r="XEC24" s="15"/>
      <c r="XED24" s="15"/>
      <c r="XEE24" s="15"/>
      <c r="XEF24" s="15"/>
      <c r="XEG24" s="15"/>
      <c r="XEH24" s="15"/>
      <c r="XEI24" s="15"/>
      <c r="XEJ24" s="15"/>
      <c r="XEK24" s="15"/>
      <c r="XEL24" s="15"/>
      <c r="XEM24" s="15"/>
      <c r="XEN24" s="15"/>
      <c r="XEO24" s="15"/>
      <c r="XEP24" s="15"/>
      <c r="XEQ24" s="15"/>
      <c r="XER24" s="15"/>
      <c r="XES24" s="15"/>
      <c r="XET24" s="15"/>
      <c r="XEU24" s="15"/>
      <c r="XEV24" s="15"/>
      <c r="XEW24" s="15"/>
      <c r="XEX24" s="15"/>
      <c r="XEY24" s="15"/>
      <c r="XEZ24" s="15"/>
      <c r="XFA24" s="15"/>
      <c r="XFB24" s="15"/>
    </row>
    <row r="25" spans="1:16382" ht="42.75" customHeight="1" x14ac:dyDescent="0.2">
      <c r="A25" s="59" t="s">
        <v>950</v>
      </c>
      <c r="B25" s="59" t="s">
        <v>604</v>
      </c>
      <c r="C25" s="59" t="s">
        <v>589</v>
      </c>
      <c r="D25" s="61" t="s">
        <v>2068</v>
      </c>
      <c r="E25" s="57" t="s">
        <v>3404</v>
      </c>
      <c r="F25" s="58" t="s">
        <v>872</v>
      </c>
      <c r="G25" s="58" t="s">
        <v>5863</v>
      </c>
      <c r="H25" s="57" t="s">
        <v>151</v>
      </c>
      <c r="I25" s="57">
        <v>2013</v>
      </c>
      <c r="J25" s="5" t="s">
        <v>1282</v>
      </c>
      <c r="K25" s="59" t="s">
        <v>40</v>
      </c>
      <c r="L25" s="64">
        <v>43055</v>
      </c>
      <c r="M25" s="65" t="s">
        <v>25</v>
      </c>
      <c r="N25" s="60">
        <v>0</v>
      </c>
      <c r="O25" s="60">
        <v>0</v>
      </c>
      <c r="P25" s="60">
        <v>0</v>
      </c>
      <c r="Q25" s="59" t="s">
        <v>26</v>
      </c>
      <c r="R25" s="138"/>
      <c r="S25" s="88">
        <v>22</v>
      </c>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15"/>
      <c r="IY25" s="15"/>
      <c r="IZ25" s="15"/>
      <c r="JA25" s="15"/>
      <c r="JB25" s="15"/>
      <c r="JC25" s="15"/>
      <c r="JD25" s="15"/>
      <c r="JE25" s="15"/>
      <c r="JF25" s="15"/>
      <c r="JG25" s="15"/>
      <c r="JH25" s="15"/>
      <c r="JI25" s="15"/>
      <c r="JJ25" s="15"/>
      <c r="JK25" s="15"/>
      <c r="JL25" s="15"/>
      <c r="JM25" s="15"/>
      <c r="JN25" s="15"/>
      <c r="JO25" s="15"/>
      <c r="JP25" s="15"/>
      <c r="JQ25" s="15"/>
      <c r="JR25" s="15"/>
      <c r="JS25" s="15"/>
      <c r="JT25" s="15"/>
      <c r="JU25" s="15"/>
      <c r="JV25" s="15"/>
      <c r="JW25" s="15"/>
      <c r="JX25" s="15"/>
      <c r="JY25" s="15"/>
      <c r="JZ25" s="15"/>
      <c r="KA25" s="15"/>
      <c r="KB25" s="15"/>
      <c r="KC25" s="15"/>
      <c r="KD25" s="15"/>
      <c r="KE25" s="15"/>
      <c r="KF25" s="15"/>
      <c r="KG25" s="15"/>
      <c r="KH25" s="15"/>
      <c r="KI25" s="15"/>
      <c r="KJ25" s="15"/>
      <c r="KK25" s="15"/>
      <c r="KL25" s="15"/>
      <c r="KM25" s="15"/>
      <c r="KN25" s="15"/>
      <c r="KO25" s="15"/>
      <c r="KP25" s="15"/>
      <c r="KQ25" s="15"/>
      <c r="KR25" s="15"/>
      <c r="KS25" s="15"/>
      <c r="KT25" s="15"/>
      <c r="KU25" s="15"/>
      <c r="KV25" s="15"/>
      <c r="KW25" s="15"/>
      <c r="KX25" s="15"/>
      <c r="KY25" s="15"/>
      <c r="KZ25" s="15"/>
      <c r="LA25" s="15"/>
      <c r="LB25" s="15"/>
      <c r="LC25" s="15"/>
      <c r="LD25" s="15"/>
      <c r="LE25" s="15"/>
      <c r="LF25" s="15"/>
      <c r="LG25" s="15"/>
      <c r="LH25" s="15"/>
      <c r="LI25" s="15"/>
      <c r="LJ25" s="15"/>
      <c r="LK25" s="15"/>
      <c r="LL25" s="15"/>
      <c r="LM25" s="15"/>
      <c r="LN25" s="15"/>
      <c r="LO25" s="15"/>
      <c r="LP25" s="15"/>
      <c r="LQ25" s="15"/>
      <c r="LR25" s="15"/>
      <c r="LS25" s="15"/>
      <c r="LT25" s="15"/>
      <c r="LU25" s="15"/>
      <c r="LV25" s="15"/>
      <c r="LW25" s="15"/>
      <c r="LX25" s="15"/>
      <c r="LY25" s="15"/>
      <c r="LZ25" s="15"/>
      <c r="MA25" s="15"/>
      <c r="MB25" s="15"/>
      <c r="MC25" s="15"/>
      <c r="MD25" s="15"/>
      <c r="ME25" s="15"/>
      <c r="MF25" s="15"/>
      <c r="MG25" s="15"/>
      <c r="MH25" s="15"/>
      <c r="MI25" s="15"/>
      <c r="MJ25" s="15"/>
      <c r="MK25" s="15"/>
      <c r="ML25" s="15"/>
      <c r="MM25" s="15"/>
      <c r="MN25" s="15"/>
      <c r="MO25" s="15"/>
      <c r="MP25" s="15"/>
      <c r="MQ25" s="15"/>
      <c r="MR25" s="15"/>
      <c r="MS25" s="15"/>
      <c r="MT25" s="15"/>
      <c r="MU25" s="15"/>
      <c r="MV25" s="15"/>
      <c r="MW25" s="15"/>
      <c r="MX25" s="15"/>
      <c r="MY25" s="15"/>
      <c r="MZ25" s="15"/>
      <c r="NA25" s="15"/>
      <c r="NB25" s="15"/>
      <c r="NC25" s="15"/>
      <c r="ND25" s="15"/>
      <c r="NE25" s="15"/>
      <c r="NF25" s="15"/>
      <c r="NG25" s="15"/>
      <c r="NH25" s="15"/>
      <c r="NI25" s="15"/>
      <c r="NJ25" s="15"/>
      <c r="NK25" s="15"/>
      <c r="NL25" s="15"/>
      <c r="NM25" s="15"/>
      <c r="NN25" s="15"/>
      <c r="NO25" s="15"/>
      <c r="NP25" s="15"/>
      <c r="NQ25" s="15"/>
      <c r="NR25" s="15"/>
      <c r="NS25" s="15"/>
      <c r="NT25" s="15"/>
      <c r="NU25" s="15"/>
      <c r="NV25" s="15"/>
      <c r="NW25" s="15"/>
      <c r="NX25" s="15"/>
      <c r="NY25" s="15"/>
      <c r="NZ25" s="15"/>
      <c r="OA25" s="15"/>
      <c r="OB25" s="15"/>
      <c r="OC25" s="15"/>
      <c r="OD25" s="15"/>
      <c r="OE25" s="15"/>
      <c r="OF25" s="15"/>
      <c r="OG25" s="15"/>
      <c r="OH25" s="15"/>
      <c r="OI25" s="15"/>
      <c r="OJ25" s="15"/>
      <c r="OK25" s="15"/>
      <c r="OL25" s="15"/>
      <c r="OM25" s="15"/>
      <c r="ON25" s="15"/>
      <c r="OO25" s="15"/>
      <c r="OP25" s="15"/>
      <c r="OQ25" s="15"/>
      <c r="OR25" s="15"/>
      <c r="OS25" s="15"/>
      <c r="OT25" s="15"/>
      <c r="OU25" s="15"/>
      <c r="OV25" s="15"/>
      <c r="OW25" s="15"/>
      <c r="OX25" s="15"/>
      <c r="OY25" s="15"/>
      <c r="OZ25" s="15"/>
      <c r="PA25" s="15"/>
      <c r="PB25" s="15"/>
      <c r="PC25" s="15"/>
      <c r="PD25" s="15"/>
      <c r="PE25" s="15"/>
      <c r="PF25" s="15"/>
      <c r="PG25" s="15"/>
      <c r="PH25" s="15"/>
      <c r="PI25" s="15"/>
      <c r="PJ25" s="15"/>
      <c r="PK25" s="15"/>
      <c r="PL25" s="15"/>
      <c r="PM25" s="15"/>
      <c r="PN25" s="15"/>
      <c r="PO25" s="15"/>
      <c r="PP25" s="15"/>
      <c r="PQ25" s="15"/>
      <c r="PR25" s="15"/>
      <c r="PS25" s="15"/>
      <c r="PT25" s="15"/>
      <c r="PU25" s="15"/>
      <c r="PV25" s="15"/>
      <c r="PW25" s="15"/>
      <c r="PX25" s="15"/>
      <c r="PY25" s="15"/>
      <c r="PZ25" s="15"/>
      <c r="QA25" s="15"/>
      <c r="QB25" s="15"/>
      <c r="QC25" s="15"/>
      <c r="QD25" s="15"/>
      <c r="QE25" s="15"/>
      <c r="QF25" s="15"/>
      <c r="QG25" s="15"/>
      <c r="QH25" s="15"/>
      <c r="QI25" s="15"/>
      <c r="QJ25" s="15"/>
      <c r="QK25" s="15"/>
      <c r="QL25" s="15"/>
      <c r="QM25" s="15"/>
      <c r="QN25" s="15"/>
      <c r="QO25" s="15"/>
      <c r="QP25" s="15"/>
      <c r="QQ25" s="15"/>
      <c r="QR25" s="15"/>
      <c r="QS25" s="15"/>
      <c r="QT25" s="15"/>
      <c r="QU25" s="15"/>
      <c r="QV25" s="15"/>
      <c r="QW25" s="15"/>
      <c r="QX25" s="15"/>
      <c r="QY25" s="15"/>
      <c r="QZ25" s="15"/>
      <c r="RA25" s="15"/>
      <c r="RB25" s="15"/>
      <c r="RC25" s="15"/>
      <c r="RD25" s="15"/>
      <c r="RE25" s="15"/>
      <c r="RF25" s="15"/>
      <c r="RG25" s="15"/>
      <c r="RH25" s="15"/>
      <c r="RI25" s="15"/>
      <c r="RJ25" s="15"/>
      <c r="RK25" s="15"/>
      <c r="RL25" s="15"/>
      <c r="RM25" s="15"/>
      <c r="RN25" s="15"/>
      <c r="RO25" s="15"/>
      <c r="RP25" s="15"/>
      <c r="RQ25" s="15"/>
      <c r="RR25" s="15"/>
      <c r="RS25" s="15"/>
      <c r="RT25" s="15"/>
      <c r="RU25" s="15"/>
      <c r="RV25" s="15"/>
      <c r="RW25" s="15"/>
      <c r="RX25" s="15"/>
      <c r="RY25" s="15"/>
      <c r="RZ25" s="15"/>
      <c r="SA25" s="15"/>
      <c r="SB25" s="15"/>
      <c r="SC25" s="15"/>
      <c r="SD25" s="15"/>
      <c r="SE25" s="15"/>
      <c r="SF25" s="15"/>
      <c r="SG25" s="15"/>
      <c r="SH25" s="15"/>
      <c r="SI25" s="15"/>
      <c r="SJ25" s="15"/>
      <c r="SK25" s="15"/>
      <c r="SL25" s="15"/>
      <c r="SM25" s="15"/>
      <c r="SN25" s="15"/>
      <c r="SO25" s="15"/>
      <c r="SP25" s="15"/>
      <c r="SQ25" s="15"/>
      <c r="SR25" s="15"/>
      <c r="SS25" s="15"/>
      <c r="ST25" s="15"/>
      <c r="SU25" s="15"/>
      <c r="SV25" s="15"/>
      <c r="SW25" s="15"/>
      <c r="SX25" s="15"/>
      <c r="SY25" s="15"/>
      <c r="SZ25" s="15"/>
      <c r="TA25" s="15"/>
      <c r="TB25" s="15"/>
      <c r="TC25" s="15"/>
      <c r="TD25" s="15"/>
      <c r="TE25" s="15"/>
      <c r="TF25" s="15"/>
      <c r="TG25" s="15"/>
      <c r="TH25" s="15"/>
      <c r="TI25" s="15"/>
      <c r="TJ25" s="15"/>
      <c r="TK25" s="15"/>
      <c r="TL25" s="15"/>
      <c r="TM25" s="15"/>
      <c r="TN25" s="15"/>
      <c r="TO25" s="15"/>
      <c r="TP25" s="15"/>
      <c r="TQ25" s="15"/>
      <c r="TR25" s="15"/>
      <c r="TS25" s="15"/>
      <c r="TT25" s="15"/>
      <c r="TU25" s="15"/>
      <c r="TV25" s="15"/>
      <c r="TW25" s="15"/>
      <c r="TX25" s="15"/>
      <c r="TY25" s="15"/>
      <c r="TZ25" s="15"/>
      <c r="UA25" s="15"/>
      <c r="UB25" s="15"/>
      <c r="UC25" s="15"/>
      <c r="UD25" s="15"/>
      <c r="UE25" s="15"/>
      <c r="UF25" s="15"/>
      <c r="UG25" s="15"/>
      <c r="UH25" s="15"/>
      <c r="UI25" s="15"/>
      <c r="UJ25" s="15"/>
      <c r="UK25" s="15"/>
      <c r="UL25" s="15"/>
      <c r="UM25" s="15"/>
      <c r="UN25" s="15"/>
      <c r="UO25" s="15"/>
      <c r="UP25" s="15"/>
      <c r="UQ25" s="15"/>
      <c r="UR25" s="15"/>
      <c r="US25" s="15"/>
      <c r="UT25" s="15"/>
      <c r="UU25" s="15"/>
      <c r="UV25" s="15"/>
      <c r="UW25" s="15"/>
      <c r="UX25" s="15"/>
      <c r="UY25" s="15"/>
      <c r="UZ25" s="15"/>
      <c r="VA25" s="15"/>
      <c r="VB25" s="15"/>
      <c r="VC25" s="15"/>
      <c r="VD25" s="15"/>
      <c r="VE25" s="15"/>
      <c r="VF25" s="15"/>
      <c r="VG25" s="15"/>
      <c r="VH25" s="15"/>
      <c r="VI25" s="15"/>
      <c r="VJ25" s="15"/>
      <c r="VK25" s="15"/>
      <c r="VL25" s="15"/>
      <c r="VM25" s="15"/>
      <c r="VN25" s="15"/>
      <c r="VO25" s="15"/>
      <c r="VP25" s="15"/>
      <c r="VQ25" s="15"/>
      <c r="VR25" s="15"/>
      <c r="VS25" s="15"/>
      <c r="VT25" s="15"/>
      <c r="VU25" s="15"/>
      <c r="VV25" s="15"/>
      <c r="VW25" s="15"/>
      <c r="VX25" s="15"/>
      <c r="VY25" s="15"/>
      <c r="VZ25" s="15"/>
      <c r="WA25" s="15"/>
      <c r="WB25" s="15"/>
      <c r="WC25" s="15"/>
      <c r="WD25" s="15"/>
      <c r="WE25" s="15"/>
      <c r="WF25" s="15"/>
      <c r="WG25" s="15"/>
      <c r="WH25" s="15"/>
      <c r="WI25" s="15"/>
      <c r="WJ25" s="15"/>
      <c r="WK25" s="15"/>
      <c r="WL25" s="15"/>
      <c r="WM25" s="15"/>
      <c r="WN25" s="15"/>
      <c r="WO25" s="15"/>
      <c r="WP25" s="15"/>
      <c r="WQ25" s="15"/>
      <c r="WR25" s="15"/>
      <c r="WS25" s="15"/>
      <c r="WT25" s="15"/>
      <c r="WU25" s="15"/>
      <c r="WV25" s="15"/>
      <c r="WW25" s="15"/>
      <c r="WX25" s="15"/>
      <c r="WY25" s="15"/>
      <c r="WZ25" s="15"/>
      <c r="XA25" s="15"/>
      <c r="XB25" s="15"/>
      <c r="XC25" s="15"/>
      <c r="XD25" s="15"/>
      <c r="XE25" s="15"/>
      <c r="XF25" s="15"/>
      <c r="XG25" s="15"/>
      <c r="XH25" s="15"/>
      <c r="XI25" s="15"/>
      <c r="XJ25" s="15"/>
      <c r="XK25" s="15"/>
      <c r="XL25" s="15"/>
      <c r="XM25" s="15"/>
      <c r="XN25" s="15"/>
      <c r="XO25" s="15"/>
      <c r="XP25" s="15"/>
      <c r="XQ25" s="15"/>
      <c r="XR25" s="15"/>
      <c r="XS25" s="15"/>
      <c r="XT25" s="15"/>
      <c r="XU25" s="15"/>
      <c r="XV25" s="15"/>
      <c r="XW25" s="15"/>
      <c r="XX25" s="15"/>
      <c r="XY25" s="15"/>
      <c r="XZ25" s="15"/>
      <c r="YA25" s="15"/>
      <c r="YB25" s="15"/>
      <c r="YC25" s="15"/>
      <c r="YD25" s="15"/>
      <c r="YE25" s="15"/>
      <c r="YF25" s="15"/>
      <c r="YG25" s="15"/>
      <c r="YH25" s="15"/>
      <c r="YI25" s="15"/>
      <c r="YJ25" s="15"/>
      <c r="YK25" s="15"/>
      <c r="YL25" s="15"/>
      <c r="YM25" s="15"/>
      <c r="YN25" s="15"/>
      <c r="YO25" s="15"/>
      <c r="YP25" s="15"/>
      <c r="YQ25" s="15"/>
      <c r="YR25" s="15"/>
      <c r="YS25" s="15"/>
      <c r="YT25" s="15"/>
      <c r="YU25" s="15"/>
      <c r="YV25" s="15"/>
      <c r="YW25" s="15"/>
      <c r="YX25" s="15"/>
      <c r="YY25" s="15"/>
      <c r="YZ25" s="15"/>
      <c r="ZA25" s="15"/>
      <c r="ZB25" s="15"/>
      <c r="ZC25" s="15"/>
      <c r="ZD25" s="15"/>
      <c r="ZE25" s="15"/>
      <c r="ZF25" s="15"/>
      <c r="ZG25" s="15"/>
      <c r="ZH25" s="15"/>
      <c r="ZI25" s="15"/>
      <c r="ZJ25" s="15"/>
      <c r="ZK25" s="15"/>
      <c r="ZL25" s="15"/>
      <c r="ZM25" s="15"/>
      <c r="ZN25" s="15"/>
      <c r="ZO25" s="15"/>
      <c r="ZP25" s="15"/>
      <c r="ZQ25" s="15"/>
      <c r="ZR25" s="15"/>
      <c r="ZS25" s="15"/>
      <c r="ZT25" s="15"/>
      <c r="ZU25" s="15"/>
      <c r="ZV25" s="15"/>
      <c r="ZW25" s="15"/>
      <c r="ZX25" s="15"/>
      <c r="ZY25" s="15"/>
      <c r="ZZ25" s="15"/>
      <c r="AAA25" s="15"/>
      <c r="AAB25" s="15"/>
      <c r="AAC25" s="15"/>
      <c r="AAD25" s="15"/>
      <c r="AAE25" s="15"/>
      <c r="AAF25" s="15"/>
      <c r="AAG25" s="15"/>
      <c r="AAH25" s="15"/>
      <c r="AAI25" s="15"/>
      <c r="AAJ25" s="15"/>
      <c r="AAK25" s="15"/>
      <c r="AAL25" s="15"/>
      <c r="AAM25" s="15"/>
      <c r="AAN25" s="15"/>
      <c r="AAO25" s="15"/>
      <c r="AAP25" s="15"/>
      <c r="AAQ25" s="15"/>
      <c r="AAR25" s="15"/>
      <c r="AAS25" s="15"/>
      <c r="AAT25" s="15"/>
      <c r="AAU25" s="15"/>
      <c r="AAV25" s="15"/>
      <c r="AAW25" s="15"/>
      <c r="AAX25" s="15"/>
      <c r="AAY25" s="15"/>
      <c r="AAZ25" s="15"/>
      <c r="ABA25" s="15"/>
      <c r="ABB25" s="15"/>
      <c r="ABC25" s="15"/>
      <c r="ABD25" s="15"/>
      <c r="ABE25" s="15"/>
      <c r="ABF25" s="15"/>
      <c r="ABG25" s="15"/>
      <c r="ABH25" s="15"/>
      <c r="ABI25" s="15"/>
      <c r="ABJ25" s="15"/>
      <c r="ABK25" s="15"/>
      <c r="ABL25" s="15"/>
      <c r="ABM25" s="15"/>
      <c r="ABN25" s="15"/>
      <c r="ABO25" s="15"/>
      <c r="ABP25" s="15"/>
      <c r="ABQ25" s="15"/>
      <c r="ABR25" s="15"/>
      <c r="ABS25" s="15"/>
      <c r="ABT25" s="15"/>
      <c r="ABU25" s="15"/>
      <c r="ABV25" s="15"/>
      <c r="ABW25" s="15"/>
      <c r="ABX25" s="15"/>
      <c r="ABY25" s="15"/>
      <c r="ABZ25" s="15"/>
      <c r="ACA25" s="15"/>
      <c r="ACB25" s="15"/>
      <c r="ACC25" s="15"/>
      <c r="ACD25" s="15"/>
      <c r="ACE25" s="15"/>
      <c r="ACF25" s="15"/>
      <c r="ACG25" s="15"/>
      <c r="ACH25" s="15"/>
      <c r="ACI25" s="15"/>
      <c r="ACJ25" s="15"/>
      <c r="ACK25" s="15"/>
      <c r="ACL25" s="15"/>
      <c r="ACM25" s="15"/>
      <c r="ACN25" s="15"/>
      <c r="ACO25" s="15"/>
      <c r="ACP25" s="15"/>
      <c r="ACQ25" s="15"/>
      <c r="ACR25" s="15"/>
      <c r="ACS25" s="15"/>
      <c r="ACT25" s="15"/>
      <c r="ACU25" s="15"/>
      <c r="ACV25" s="15"/>
      <c r="ACW25" s="15"/>
      <c r="ACX25" s="15"/>
      <c r="ACY25" s="15"/>
      <c r="ACZ25" s="15"/>
      <c r="ADA25" s="15"/>
      <c r="ADB25" s="15"/>
      <c r="ADC25" s="15"/>
      <c r="ADD25" s="15"/>
      <c r="ADE25" s="15"/>
      <c r="ADF25" s="15"/>
      <c r="ADG25" s="15"/>
      <c r="ADH25" s="15"/>
      <c r="ADI25" s="15"/>
      <c r="ADJ25" s="15"/>
      <c r="ADK25" s="15"/>
      <c r="ADL25" s="15"/>
      <c r="ADM25" s="15"/>
      <c r="ADN25" s="15"/>
      <c r="ADO25" s="15"/>
      <c r="ADP25" s="15"/>
      <c r="ADQ25" s="15"/>
      <c r="ADR25" s="15"/>
      <c r="ADS25" s="15"/>
      <c r="ADT25" s="15"/>
      <c r="ADU25" s="15"/>
      <c r="ADV25" s="15"/>
      <c r="ADW25" s="15"/>
      <c r="ADX25" s="15"/>
      <c r="ADY25" s="15"/>
      <c r="ADZ25" s="15"/>
      <c r="AEA25" s="15"/>
      <c r="AEB25" s="15"/>
      <c r="AEC25" s="15"/>
      <c r="AED25" s="15"/>
      <c r="AEE25" s="15"/>
      <c r="AEF25" s="15"/>
      <c r="AEG25" s="15"/>
      <c r="AEH25" s="15"/>
      <c r="AEI25" s="15"/>
      <c r="AEJ25" s="15"/>
      <c r="AEK25" s="15"/>
      <c r="AEL25" s="15"/>
      <c r="AEM25" s="15"/>
      <c r="AEN25" s="15"/>
      <c r="AEO25" s="15"/>
      <c r="AEP25" s="15"/>
      <c r="AEQ25" s="15"/>
      <c r="AER25" s="15"/>
      <c r="AES25" s="15"/>
      <c r="AET25" s="15"/>
      <c r="AEU25" s="15"/>
      <c r="AEV25" s="15"/>
      <c r="AEW25" s="15"/>
      <c r="AEX25" s="15"/>
      <c r="AEY25" s="15"/>
      <c r="AEZ25" s="15"/>
      <c r="AFA25" s="15"/>
      <c r="AFB25" s="15"/>
      <c r="AFC25" s="15"/>
      <c r="AFD25" s="15"/>
      <c r="AFE25" s="15"/>
      <c r="AFF25" s="15"/>
      <c r="AFG25" s="15"/>
      <c r="AFH25" s="15"/>
      <c r="AFI25" s="15"/>
      <c r="AFJ25" s="15"/>
      <c r="AFK25" s="15"/>
      <c r="AFL25" s="15"/>
      <c r="AFM25" s="15"/>
      <c r="AFN25" s="15"/>
      <c r="AFO25" s="15"/>
      <c r="AFP25" s="15"/>
      <c r="AFQ25" s="15"/>
      <c r="AFR25" s="15"/>
      <c r="AFS25" s="15"/>
      <c r="AFT25" s="15"/>
      <c r="AFU25" s="15"/>
      <c r="AFV25" s="15"/>
      <c r="AFW25" s="15"/>
      <c r="AFX25" s="15"/>
      <c r="AFY25" s="15"/>
      <c r="AFZ25" s="15"/>
      <c r="AGA25" s="15"/>
      <c r="AGB25" s="15"/>
      <c r="AGC25" s="15"/>
      <c r="AGD25" s="15"/>
      <c r="AGE25" s="15"/>
      <c r="AGF25" s="15"/>
      <c r="AGG25" s="15"/>
      <c r="AGH25" s="15"/>
      <c r="AGI25" s="15"/>
      <c r="AGJ25" s="15"/>
      <c r="AGK25" s="15"/>
      <c r="AGL25" s="15"/>
      <c r="AGM25" s="15"/>
      <c r="AGN25" s="15"/>
      <c r="AGO25" s="15"/>
      <c r="AGP25" s="15"/>
      <c r="AGQ25" s="15"/>
      <c r="AGR25" s="15"/>
      <c r="AGS25" s="15"/>
      <c r="AGT25" s="15"/>
      <c r="AGU25" s="15"/>
      <c r="AGV25" s="15"/>
      <c r="AGW25" s="15"/>
      <c r="AGX25" s="15"/>
      <c r="AGY25" s="15"/>
      <c r="AGZ25" s="15"/>
      <c r="AHA25" s="15"/>
      <c r="AHB25" s="15"/>
      <c r="AHC25" s="15"/>
      <c r="AHD25" s="15"/>
      <c r="AHE25" s="15"/>
      <c r="AHF25" s="15"/>
      <c r="AHG25" s="15"/>
      <c r="AHH25" s="15"/>
      <c r="AHI25" s="15"/>
      <c r="AHJ25" s="15"/>
      <c r="AHK25" s="15"/>
      <c r="AHL25" s="15"/>
      <c r="AHM25" s="15"/>
      <c r="AHN25" s="15"/>
      <c r="AHO25" s="15"/>
      <c r="AHP25" s="15"/>
      <c r="AHQ25" s="15"/>
      <c r="AHR25" s="15"/>
      <c r="AHS25" s="15"/>
      <c r="AHT25" s="15"/>
      <c r="AHU25" s="15"/>
      <c r="AHV25" s="15"/>
      <c r="AHW25" s="15"/>
      <c r="AHX25" s="15"/>
      <c r="AHY25" s="15"/>
      <c r="AHZ25" s="15"/>
      <c r="AIA25" s="15"/>
      <c r="AIB25" s="15"/>
      <c r="AIC25" s="15"/>
      <c r="AID25" s="15"/>
      <c r="AIE25" s="15"/>
      <c r="AIF25" s="15"/>
      <c r="AIG25" s="15"/>
      <c r="AIH25" s="15"/>
      <c r="AII25" s="15"/>
      <c r="AIJ25" s="15"/>
      <c r="AIK25" s="15"/>
      <c r="AIL25" s="15"/>
      <c r="AIM25" s="15"/>
      <c r="AIN25" s="15"/>
      <c r="AIO25" s="15"/>
      <c r="AIP25" s="15"/>
      <c r="AIQ25" s="15"/>
      <c r="AIR25" s="15"/>
      <c r="AIS25" s="15"/>
      <c r="AIT25" s="15"/>
      <c r="AIU25" s="15"/>
      <c r="AIV25" s="15"/>
      <c r="AIW25" s="15"/>
      <c r="AIX25" s="15"/>
      <c r="AIY25" s="15"/>
      <c r="AIZ25" s="15"/>
      <c r="AJA25" s="15"/>
      <c r="AJB25" s="15"/>
      <c r="AJC25" s="15"/>
      <c r="AJD25" s="15"/>
      <c r="AJE25" s="15"/>
      <c r="AJF25" s="15"/>
      <c r="AJG25" s="15"/>
      <c r="AJH25" s="15"/>
      <c r="AJI25" s="15"/>
      <c r="AJJ25" s="15"/>
      <c r="AJK25" s="15"/>
      <c r="AJL25" s="15"/>
      <c r="AJM25" s="15"/>
      <c r="AJN25" s="15"/>
      <c r="AJO25" s="15"/>
      <c r="AJP25" s="15"/>
      <c r="AJQ25" s="15"/>
      <c r="AJR25" s="15"/>
      <c r="AJS25" s="15"/>
      <c r="AJT25" s="15"/>
      <c r="AJU25" s="15"/>
      <c r="AJV25" s="15"/>
      <c r="AJW25" s="15"/>
      <c r="AJX25" s="15"/>
      <c r="AJY25" s="15"/>
      <c r="AJZ25" s="15"/>
      <c r="AKA25" s="15"/>
      <c r="AKB25" s="15"/>
      <c r="AKC25" s="15"/>
      <c r="AKD25" s="15"/>
      <c r="AKE25" s="15"/>
      <c r="AKF25" s="15"/>
      <c r="AKG25" s="15"/>
      <c r="AKH25" s="15"/>
      <c r="AKI25" s="15"/>
      <c r="AKJ25" s="15"/>
      <c r="AKK25" s="15"/>
      <c r="AKL25" s="15"/>
      <c r="AKM25" s="15"/>
      <c r="AKN25" s="15"/>
      <c r="AKO25" s="15"/>
      <c r="AKP25" s="15"/>
      <c r="AKQ25" s="15"/>
      <c r="AKR25" s="15"/>
      <c r="AKS25" s="15"/>
      <c r="AKT25" s="15"/>
      <c r="AKU25" s="15"/>
      <c r="AKV25" s="15"/>
      <c r="AKW25" s="15"/>
      <c r="AKX25" s="15"/>
      <c r="AKY25" s="15"/>
      <c r="AKZ25" s="15"/>
      <c r="ALA25" s="15"/>
      <c r="ALB25" s="15"/>
      <c r="ALC25" s="15"/>
      <c r="ALD25" s="15"/>
      <c r="ALE25" s="15"/>
      <c r="ALF25" s="15"/>
      <c r="ALG25" s="15"/>
      <c r="ALH25" s="15"/>
      <c r="ALI25" s="15"/>
      <c r="ALJ25" s="15"/>
      <c r="ALK25" s="15"/>
      <c r="ALL25" s="15"/>
      <c r="ALM25" s="15"/>
      <c r="ALN25" s="15"/>
      <c r="ALO25" s="15"/>
      <c r="ALP25" s="15"/>
      <c r="ALQ25" s="15"/>
      <c r="ALR25" s="15"/>
      <c r="ALS25" s="15"/>
      <c r="ALT25" s="15"/>
      <c r="ALU25" s="15"/>
      <c r="ALV25" s="15"/>
      <c r="ALW25" s="15"/>
      <c r="ALX25" s="15"/>
      <c r="ALY25" s="15"/>
      <c r="ALZ25" s="15"/>
      <c r="AMA25" s="15"/>
      <c r="AMB25" s="15"/>
      <c r="AMC25" s="15"/>
      <c r="AMD25" s="15"/>
      <c r="AME25" s="15"/>
      <c r="AMF25" s="15"/>
      <c r="AMG25" s="15"/>
      <c r="AMH25" s="15"/>
      <c r="AMI25" s="15"/>
      <c r="AMJ25" s="15"/>
      <c r="AMK25" s="15"/>
      <c r="AML25" s="15"/>
      <c r="AMM25" s="15"/>
      <c r="AMN25" s="15"/>
      <c r="AMO25" s="15"/>
      <c r="AMP25" s="15"/>
      <c r="AMQ25" s="15"/>
      <c r="AMR25" s="15"/>
      <c r="AMS25" s="15"/>
      <c r="AMT25" s="15"/>
      <c r="AMU25" s="15"/>
      <c r="AMV25" s="15"/>
      <c r="AMW25" s="15"/>
      <c r="AMX25" s="15"/>
      <c r="AMY25" s="15"/>
      <c r="AMZ25" s="15"/>
      <c r="ANA25" s="15"/>
      <c r="ANB25" s="15"/>
      <c r="ANC25" s="15"/>
      <c r="AND25" s="15"/>
      <c r="ANE25" s="15"/>
      <c r="ANF25" s="15"/>
      <c r="ANG25" s="15"/>
      <c r="ANH25" s="15"/>
      <c r="ANI25" s="15"/>
      <c r="ANJ25" s="15"/>
      <c r="ANK25" s="15"/>
      <c r="ANL25" s="15"/>
      <c r="ANM25" s="15"/>
      <c r="ANN25" s="15"/>
      <c r="ANO25" s="15"/>
      <c r="ANP25" s="15"/>
      <c r="ANQ25" s="15"/>
      <c r="ANR25" s="15"/>
      <c r="ANS25" s="15"/>
      <c r="ANT25" s="15"/>
      <c r="ANU25" s="15"/>
      <c r="ANV25" s="15"/>
      <c r="ANW25" s="15"/>
      <c r="ANX25" s="15"/>
      <c r="ANY25" s="15"/>
      <c r="ANZ25" s="15"/>
      <c r="AOA25" s="15"/>
      <c r="AOB25" s="15"/>
      <c r="AOC25" s="15"/>
      <c r="AOD25" s="15"/>
      <c r="AOE25" s="15"/>
      <c r="AOF25" s="15"/>
      <c r="AOG25" s="15"/>
      <c r="AOH25" s="15"/>
      <c r="AOI25" s="15"/>
      <c r="AOJ25" s="15"/>
      <c r="AOK25" s="15"/>
      <c r="AOL25" s="15"/>
      <c r="AOM25" s="15"/>
      <c r="AON25" s="15"/>
      <c r="AOO25" s="15"/>
      <c r="AOP25" s="15"/>
      <c r="AOQ25" s="15"/>
      <c r="AOR25" s="15"/>
      <c r="AOS25" s="15"/>
      <c r="AOT25" s="15"/>
      <c r="AOU25" s="15"/>
      <c r="AOV25" s="15"/>
      <c r="AOW25" s="15"/>
      <c r="AOX25" s="15"/>
      <c r="AOY25" s="15"/>
      <c r="AOZ25" s="15"/>
      <c r="APA25" s="15"/>
      <c r="APB25" s="15"/>
      <c r="APC25" s="15"/>
      <c r="APD25" s="15"/>
      <c r="APE25" s="15"/>
      <c r="APF25" s="15"/>
      <c r="APG25" s="15"/>
      <c r="APH25" s="15"/>
      <c r="API25" s="15"/>
      <c r="APJ25" s="15"/>
      <c r="APK25" s="15"/>
      <c r="APL25" s="15"/>
      <c r="APM25" s="15"/>
      <c r="APN25" s="15"/>
      <c r="APO25" s="15"/>
      <c r="APP25" s="15"/>
      <c r="APQ25" s="15"/>
      <c r="APR25" s="15"/>
      <c r="APS25" s="15"/>
      <c r="APT25" s="15"/>
      <c r="APU25" s="15"/>
      <c r="APV25" s="15"/>
      <c r="APW25" s="15"/>
      <c r="APX25" s="15"/>
      <c r="APY25" s="15"/>
      <c r="APZ25" s="15"/>
      <c r="AQA25" s="15"/>
      <c r="AQB25" s="15"/>
      <c r="AQC25" s="15"/>
      <c r="AQD25" s="15"/>
      <c r="AQE25" s="15"/>
      <c r="AQF25" s="15"/>
      <c r="AQG25" s="15"/>
      <c r="AQH25" s="15"/>
      <c r="AQI25" s="15"/>
      <c r="AQJ25" s="15"/>
      <c r="AQK25" s="15"/>
      <c r="AQL25" s="15"/>
      <c r="AQM25" s="15"/>
      <c r="AQN25" s="15"/>
      <c r="AQO25" s="15"/>
      <c r="AQP25" s="15"/>
      <c r="AQQ25" s="15"/>
      <c r="AQR25" s="15"/>
      <c r="AQS25" s="15"/>
      <c r="AQT25" s="15"/>
      <c r="AQU25" s="15"/>
      <c r="AQV25" s="15"/>
      <c r="AQW25" s="15"/>
      <c r="AQX25" s="15"/>
      <c r="AQY25" s="15"/>
      <c r="AQZ25" s="15"/>
      <c r="ARA25" s="15"/>
      <c r="ARB25" s="15"/>
      <c r="ARC25" s="15"/>
      <c r="ARD25" s="15"/>
      <c r="ARE25" s="15"/>
      <c r="ARF25" s="15"/>
      <c r="ARG25" s="15"/>
      <c r="ARH25" s="15"/>
      <c r="ARI25" s="15"/>
      <c r="ARJ25" s="15"/>
      <c r="ARK25" s="15"/>
      <c r="ARL25" s="15"/>
      <c r="ARM25" s="15"/>
      <c r="ARN25" s="15"/>
      <c r="ARO25" s="15"/>
      <c r="ARP25" s="15"/>
      <c r="ARQ25" s="15"/>
      <c r="ARR25" s="15"/>
      <c r="ARS25" s="15"/>
      <c r="ART25" s="15"/>
      <c r="ARU25" s="15"/>
      <c r="ARV25" s="15"/>
      <c r="ARW25" s="15"/>
      <c r="ARX25" s="15"/>
      <c r="ARY25" s="15"/>
      <c r="ARZ25" s="15"/>
      <c r="ASA25" s="15"/>
      <c r="ASB25" s="15"/>
      <c r="ASC25" s="15"/>
      <c r="ASD25" s="15"/>
      <c r="ASE25" s="15"/>
      <c r="ASF25" s="15"/>
      <c r="ASG25" s="15"/>
      <c r="ASH25" s="15"/>
      <c r="ASI25" s="15"/>
      <c r="ASJ25" s="15"/>
      <c r="ASK25" s="15"/>
      <c r="ASL25" s="15"/>
      <c r="ASM25" s="15"/>
      <c r="ASN25" s="15"/>
      <c r="ASO25" s="15"/>
      <c r="ASP25" s="15"/>
      <c r="ASQ25" s="15"/>
      <c r="ASR25" s="15"/>
      <c r="ASS25" s="15"/>
      <c r="AST25" s="15"/>
      <c r="ASU25" s="15"/>
      <c r="ASV25" s="15"/>
      <c r="ASW25" s="15"/>
      <c r="ASX25" s="15"/>
      <c r="ASY25" s="15"/>
      <c r="ASZ25" s="15"/>
      <c r="ATA25" s="15"/>
      <c r="ATB25" s="15"/>
      <c r="ATC25" s="15"/>
      <c r="ATD25" s="15"/>
      <c r="ATE25" s="15"/>
      <c r="ATF25" s="15"/>
      <c r="ATG25" s="15"/>
      <c r="ATH25" s="15"/>
      <c r="ATI25" s="15"/>
      <c r="ATJ25" s="15"/>
      <c r="ATK25" s="15"/>
      <c r="ATL25" s="15"/>
      <c r="ATM25" s="15"/>
      <c r="ATN25" s="15"/>
      <c r="ATO25" s="15"/>
      <c r="ATP25" s="15"/>
      <c r="ATQ25" s="15"/>
      <c r="ATR25" s="15"/>
      <c r="ATS25" s="15"/>
      <c r="ATT25" s="15"/>
      <c r="ATU25" s="15"/>
      <c r="ATV25" s="15"/>
      <c r="ATW25" s="15"/>
      <c r="ATX25" s="15"/>
      <c r="ATY25" s="15"/>
      <c r="ATZ25" s="15"/>
      <c r="AUA25" s="15"/>
      <c r="AUB25" s="15"/>
      <c r="AUC25" s="15"/>
      <c r="AUD25" s="15"/>
      <c r="AUE25" s="15"/>
      <c r="AUF25" s="15"/>
      <c r="AUG25" s="15"/>
      <c r="AUH25" s="15"/>
      <c r="AUI25" s="15"/>
      <c r="AUJ25" s="15"/>
      <c r="AUK25" s="15"/>
      <c r="AUL25" s="15"/>
      <c r="AUM25" s="15"/>
      <c r="AUN25" s="15"/>
      <c r="AUO25" s="15"/>
      <c r="AUP25" s="15"/>
      <c r="AUQ25" s="15"/>
      <c r="AUR25" s="15"/>
      <c r="AUS25" s="15"/>
      <c r="AUT25" s="15"/>
      <c r="AUU25" s="15"/>
      <c r="AUV25" s="15"/>
      <c r="AUW25" s="15"/>
      <c r="AUX25" s="15"/>
      <c r="AUY25" s="15"/>
      <c r="AUZ25" s="15"/>
      <c r="AVA25" s="15"/>
      <c r="AVB25" s="15"/>
      <c r="AVC25" s="15"/>
      <c r="AVD25" s="15"/>
      <c r="AVE25" s="15"/>
      <c r="AVF25" s="15"/>
      <c r="AVG25" s="15"/>
      <c r="AVH25" s="15"/>
      <c r="AVI25" s="15"/>
      <c r="AVJ25" s="15"/>
      <c r="AVK25" s="15"/>
      <c r="AVL25" s="15"/>
      <c r="AVM25" s="15"/>
      <c r="AVN25" s="15"/>
      <c r="AVO25" s="15"/>
      <c r="AVP25" s="15"/>
      <c r="AVQ25" s="15"/>
      <c r="AVR25" s="15"/>
      <c r="AVS25" s="15"/>
      <c r="AVT25" s="15"/>
      <c r="AVU25" s="15"/>
      <c r="AVV25" s="15"/>
      <c r="AVW25" s="15"/>
      <c r="AVX25" s="15"/>
      <c r="AVY25" s="15"/>
      <c r="AVZ25" s="15"/>
      <c r="AWA25" s="15"/>
      <c r="AWB25" s="15"/>
      <c r="AWC25" s="15"/>
      <c r="AWD25" s="15"/>
      <c r="AWE25" s="15"/>
      <c r="AWF25" s="15"/>
      <c r="AWG25" s="15"/>
      <c r="AWH25" s="15"/>
      <c r="AWI25" s="15"/>
      <c r="AWJ25" s="15"/>
      <c r="AWK25" s="15"/>
      <c r="AWL25" s="15"/>
      <c r="AWM25" s="15"/>
      <c r="AWN25" s="15"/>
      <c r="AWO25" s="15"/>
      <c r="AWP25" s="15"/>
      <c r="AWQ25" s="15"/>
      <c r="AWR25" s="15"/>
      <c r="AWS25" s="15"/>
      <c r="AWT25" s="15"/>
      <c r="AWU25" s="15"/>
      <c r="AWV25" s="15"/>
      <c r="AWW25" s="15"/>
      <c r="AWX25" s="15"/>
      <c r="AWY25" s="15"/>
      <c r="AWZ25" s="15"/>
      <c r="AXA25" s="15"/>
      <c r="AXB25" s="15"/>
      <c r="AXC25" s="15"/>
      <c r="AXD25" s="15"/>
      <c r="AXE25" s="15"/>
      <c r="AXF25" s="15"/>
      <c r="AXG25" s="15"/>
      <c r="AXH25" s="15"/>
      <c r="AXI25" s="15"/>
      <c r="AXJ25" s="15"/>
      <c r="AXK25" s="15"/>
      <c r="AXL25" s="15"/>
      <c r="AXM25" s="15"/>
      <c r="AXN25" s="15"/>
      <c r="AXO25" s="15"/>
      <c r="AXP25" s="15"/>
      <c r="AXQ25" s="15"/>
      <c r="AXR25" s="15"/>
      <c r="AXS25" s="15"/>
      <c r="AXT25" s="15"/>
      <c r="AXU25" s="15"/>
      <c r="AXV25" s="15"/>
      <c r="AXW25" s="15"/>
      <c r="AXX25" s="15"/>
      <c r="AXY25" s="15"/>
      <c r="AXZ25" s="15"/>
      <c r="AYA25" s="15"/>
      <c r="AYB25" s="15"/>
      <c r="AYC25" s="15"/>
      <c r="AYD25" s="15"/>
      <c r="AYE25" s="15"/>
      <c r="AYF25" s="15"/>
      <c r="AYG25" s="15"/>
      <c r="AYH25" s="15"/>
      <c r="AYI25" s="15"/>
      <c r="AYJ25" s="15"/>
      <c r="AYK25" s="15"/>
      <c r="AYL25" s="15"/>
      <c r="AYM25" s="15"/>
      <c r="AYN25" s="15"/>
      <c r="AYO25" s="15"/>
      <c r="AYP25" s="15"/>
      <c r="AYQ25" s="15"/>
      <c r="AYR25" s="15"/>
      <c r="AYS25" s="15"/>
      <c r="AYT25" s="15"/>
      <c r="AYU25" s="15"/>
      <c r="AYV25" s="15"/>
      <c r="AYW25" s="15"/>
      <c r="AYX25" s="15"/>
      <c r="AYY25" s="15"/>
      <c r="AYZ25" s="15"/>
      <c r="AZA25" s="15"/>
      <c r="AZB25" s="15"/>
      <c r="AZC25" s="15"/>
      <c r="AZD25" s="15"/>
      <c r="AZE25" s="15"/>
      <c r="AZF25" s="15"/>
      <c r="AZG25" s="15"/>
      <c r="AZH25" s="15"/>
      <c r="AZI25" s="15"/>
      <c r="AZJ25" s="15"/>
      <c r="AZK25" s="15"/>
      <c r="AZL25" s="15"/>
      <c r="AZM25" s="15"/>
      <c r="AZN25" s="15"/>
      <c r="AZO25" s="15"/>
      <c r="AZP25" s="15"/>
      <c r="AZQ25" s="15"/>
      <c r="AZR25" s="15"/>
      <c r="AZS25" s="15"/>
      <c r="AZT25" s="15"/>
      <c r="AZU25" s="15"/>
      <c r="AZV25" s="15"/>
      <c r="AZW25" s="15"/>
      <c r="AZX25" s="15"/>
      <c r="AZY25" s="15"/>
      <c r="AZZ25" s="15"/>
      <c r="BAA25" s="15"/>
      <c r="BAB25" s="15"/>
      <c r="BAC25" s="15"/>
      <c r="BAD25" s="15"/>
      <c r="BAE25" s="15"/>
      <c r="BAF25" s="15"/>
      <c r="BAG25" s="15"/>
      <c r="BAH25" s="15"/>
      <c r="BAI25" s="15"/>
      <c r="BAJ25" s="15"/>
      <c r="BAK25" s="15"/>
      <c r="BAL25" s="15"/>
      <c r="BAM25" s="15"/>
      <c r="BAN25" s="15"/>
      <c r="BAO25" s="15"/>
      <c r="BAP25" s="15"/>
      <c r="BAQ25" s="15"/>
      <c r="BAR25" s="15"/>
      <c r="BAS25" s="15"/>
      <c r="BAT25" s="15"/>
      <c r="BAU25" s="15"/>
      <c r="BAV25" s="15"/>
      <c r="BAW25" s="15"/>
      <c r="BAX25" s="15"/>
      <c r="BAY25" s="15"/>
      <c r="BAZ25" s="15"/>
      <c r="BBA25" s="15"/>
      <c r="BBB25" s="15"/>
      <c r="BBC25" s="15"/>
      <c r="BBD25" s="15"/>
      <c r="BBE25" s="15"/>
      <c r="BBF25" s="15"/>
      <c r="BBG25" s="15"/>
      <c r="BBH25" s="15"/>
      <c r="BBI25" s="15"/>
      <c r="BBJ25" s="15"/>
      <c r="BBK25" s="15"/>
      <c r="BBL25" s="15"/>
      <c r="BBM25" s="15"/>
      <c r="BBN25" s="15"/>
      <c r="BBO25" s="15"/>
      <c r="BBP25" s="15"/>
      <c r="BBQ25" s="15"/>
      <c r="BBR25" s="15"/>
      <c r="BBS25" s="15"/>
      <c r="BBT25" s="15"/>
      <c r="BBU25" s="15"/>
      <c r="BBV25" s="15"/>
      <c r="BBW25" s="15"/>
      <c r="BBX25" s="15"/>
      <c r="BBY25" s="15"/>
      <c r="BBZ25" s="15"/>
      <c r="BCA25" s="15"/>
      <c r="BCB25" s="15"/>
      <c r="BCC25" s="15"/>
      <c r="BCD25" s="15"/>
      <c r="BCE25" s="15"/>
      <c r="BCF25" s="15"/>
      <c r="BCG25" s="15"/>
      <c r="BCH25" s="15"/>
      <c r="BCI25" s="15"/>
      <c r="BCJ25" s="15"/>
      <c r="BCK25" s="15"/>
      <c r="BCL25" s="15"/>
      <c r="BCM25" s="15"/>
      <c r="BCN25" s="15"/>
      <c r="BCO25" s="15"/>
      <c r="BCP25" s="15"/>
      <c r="BCQ25" s="15"/>
      <c r="BCR25" s="15"/>
      <c r="BCS25" s="15"/>
      <c r="BCT25" s="15"/>
      <c r="BCU25" s="15"/>
      <c r="BCV25" s="15"/>
      <c r="BCW25" s="15"/>
      <c r="BCX25" s="15"/>
      <c r="BCY25" s="15"/>
      <c r="BCZ25" s="15"/>
      <c r="BDA25" s="15"/>
      <c r="BDB25" s="15"/>
      <c r="BDC25" s="15"/>
      <c r="BDD25" s="15"/>
      <c r="BDE25" s="15"/>
      <c r="BDF25" s="15"/>
      <c r="BDG25" s="15"/>
      <c r="BDH25" s="15"/>
      <c r="BDI25" s="15"/>
      <c r="BDJ25" s="15"/>
      <c r="BDK25" s="15"/>
      <c r="BDL25" s="15"/>
      <c r="BDM25" s="15"/>
      <c r="BDN25" s="15"/>
      <c r="BDO25" s="15"/>
      <c r="BDP25" s="15"/>
      <c r="BDQ25" s="15"/>
      <c r="BDR25" s="15"/>
      <c r="BDS25" s="15"/>
      <c r="BDT25" s="15"/>
      <c r="BDU25" s="15"/>
      <c r="BDV25" s="15"/>
      <c r="BDW25" s="15"/>
      <c r="BDX25" s="15"/>
      <c r="BDY25" s="15"/>
      <c r="BDZ25" s="15"/>
      <c r="BEA25" s="15"/>
      <c r="BEB25" s="15"/>
      <c r="BEC25" s="15"/>
      <c r="BED25" s="15"/>
      <c r="BEE25" s="15"/>
      <c r="BEF25" s="15"/>
      <c r="BEG25" s="15"/>
      <c r="BEH25" s="15"/>
      <c r="BEI25" s="15"/>
      <c r="BEJ25" s="15"/>
      <c r="BEK25" s="15"/>
      <c r="BEL25" s="15"/>
      <c r="BEM25" s="15"/>
      <c r="BEN25" s="15"/>
      <c r="BEO25" s="15"/>
      <c r="BEP25" s="15"/>
      <c r="BEQ25" s="15"/>
      <c r="BER25" s="15"/>
      <c r="BES25" s="15"/>
      <c r="BET25" s="15"/>
      <c r="BEU25" s="15"/>
      <c r="BEV25" s="15"/>
      <c r="BEW25" s="15"/>
      <c r="BEX25" s="15"/>
      <c r="BEY25" s="15"/>
      <c r="BEZ25" s="15"/>
      <c r="BFA25" s="15"/>
      <c r="BFB25" s="15"/>
      <c r="BFC25" s="15"/>
      <c r="BFD25" s="15"/>
      <c r="BFE25" s="15"/>
      <c r="BFF25" s="15"/>
      <c r="BFG25" s="15"/>
      <c r="BFH25" s="15"/>
      <c r="BFI25" s="15"/>
      <c r="BFJ25" s="15"/>
      <c r="BFK25" s="15"/>
      <c r="BFL25" s="15"/>
      <c r="BFM25" s="15"/>
      <c r="BFN25" s="15"/>
      <c r="BFO25" s="15"/>
      <c r="BFP25" s="15"/>
      <c r="BFQ25" s="15"/>
      <c r="BFR25" s="15"/>
      <c r="BFS25" s="15"/>
      <c r="BFT25" s="15"/>
      <c r="BFU25" s="15"/>
      <c r="BFV25" s="15"/>
      <c r="BFW25" s="15"/>
      <c r="BFX25" s="15"/>
      <c r="BFY25" s="15"/>
      <c r="BFZ25" s="15"/>
      <c r="BGA25" s="15"/>
      <c r="BGB25" s="15"/>
      <c r="BGC25" s="15"/>
      <c r="BGD25" s="15"/>
      <c r="BGE25" s="15"/>
      <c r="BGF25" s="15"/>
      <c r="BGG25" s="15"/>
      <c r="BGH25" s="15"/>
      <c r="BGI25" s="15"/>
      <c r="BGJ25" s="15"/>
      <c r="BGK25" s="15"/>
      <c r="BGL25" s="15"/>
      <c r="BGM25" s="15"/>
      <c r="BGN25" s="15"/>
      <c r="BGO25" s="15"/>
      <c r="BGP25" s="15"/>
      <c r="BGQ25" s="15"/>
      <c r="BGR25" s="15"/>
      <c r="BGS25" s="15"/>
      <c r="BGT25" s="15"/>
      <c r="BGU25" s="15"/>
      <c r="BGV25" s="15"/>
      <c r="BGW25" s="15"/>
      <c r="BGX25" s="15"/>
      <c r="BGY25" s="15"/>
      <c r="BGZ25" s="15"/>
      <c r="BHA25" s="15"/>
      <c r="BHB25" s="15"/>
      <c r="BHC25" s="15"/>
      <c r="BHD25" s="15"/>
      <c r="BHE25" s="15"/>
      <c r="BHF25" s="15"/>
      <c r="BHG25" s="15"/>
      <c r="BHH25" s="15"/>
      <c r="BHI25" s="15"/>
      <c r="BHJ25" s="15"/>
      <c r="BHK25" s="15"/>
      <c r="BHL25" s="15"/>
      <c r="BHM25" s="15"/>
      <c r="BHN25" s="15"/>
      <c r="BHO25" s="15"/>
      <c r="BHP25" s="15"/>
      <c r="BHQ25" s="15"/>
      <c r="BHR25" s="15"/>
      <c r="BHS25" s="15"/>
      <c r="BHT25" s="15"/>
      <c r="BHU25" s="15"/>
      <c r="BHV25" s="15"/>
      <c r="BHW25" s="15"/>
      <c r="BHX25" s="15"/>
      <c r="BHY25" s="15"/>
      <c r="BHZ25" s="15"/>
      <c r="BIA25" s="15"/>
      <c r="BIB25" s="15"/>
      <c r="BIC25" s="15"/>
      <c r="BID25" s="15"/>
      <c r="BIE25" s="15"/>
      <c r="BIF25" s="15"/>
      <c r="BIG25" s="15"/>
      <c r="BIH25" s="15"/>
      <c r="BII25" s="15"/>
      <c r="BIJ25" s="15"/>
      <c r="BIK25" s="15"/>
      <c r="BIL25" s="15"/>
      <c r="BIM25" s="15"/>
      <c r="BIN25" s="15"/>
      <c r="BIO25" s="15"/>
      <c r="BIP25" s="15"/>
      <c r="BIQ25" s="15"/>
      <c r="BIR25" s="15"/>
      <c r="BIS25" s="15"/>
      <c r="BIT25" s="15"/>
      <c r="BIU25" s="15"/>
      <c r="BIV25" s="15"/>
      <c r="BIW25" s="15"/>
      <c r="BIX25" s="15"/>
      <c r="BIY25" s="15"/>
      <c r="BIZ25" s="15"/>
      <c r="BJA25" s="15"/>
      <c r="BJB25" s="15"/>
      <c r="BJC25" s="15"/>
      <c r="BJD25" s="15"/>
      <c r="BJE25" s="15"/>
      <c r="BJF25" s="15"/>
      <c r="BJG25" s="15"/>
      <c r="BJH25" s="15"/>
      <c r="BJI25" s="15"/>
      <c r="BJJ25" s="15"/>
      <c r="BJK25" s="15"/>
      <c r="BJL25" s="15"/>
      <c r="BJM25" s="15"/>
      <c r="BJN25" s="15"/>
      <c r="BJO25" s="15"/>
      <c r="BJP25" s="15"/>
      <c r="BJQ25" s="15"/>
      <c r="BJR25" s="15"/>
      <c r="BJS25" s="15"/>
      <c r="BJT25" s="15"/>
      <c r="BJU25" s="15"/>
      <c r="BJV25" s="15"/>
      <c r="BJW25" s="15"/>
      <c r="BJX25" s="15"/>
      <c r="BJY25" s="15"/>
      <c r="BJZ25" s="15"/>
      <c r="BKA25" s="15"/>
      <c r="BKB25" s="15"/>
      <c r="BKC25" s="15"/>
      <c r="BKD25" s="15"/>
      <c r="BKE25" s="15"/>
      <c r="BKF25" s="15"/>
      <c r="BKG25" s="15"/>
      <c r="BKH25" s="15"/>
      <c r="BKI25" s="15"/>
      <c r="BKJ25" s="15"/>
      <c r="BKK25" s="15"/>
      <c r="BKL25" s="15"/>
      <c r="BKM25" s="15"/>
      <c r="BKN25" s="15"/>
      <c r="BKO25" s="15"/>
      <c r="BKP25" s="15"/>
      <c r="BKQ25" s="15"/>
      <c r="BKR25" s="15"/>
      <c r="BKS25" s="15"/>
      <c r="BKT25" s="15"/>
      <c r="BKU25" s="15"/>
      <c r="BKV25" s="15"/>
      <c r="BKW25" s="15"/>
      <c r="BKX25" s="15"/>
      <c r="BKY25" s="15"/>
      <c r="BKZ25" s="15"/>
      <c r="BLA25" s="15"/>
      <c r="BLB25" s="15"/>
      <c r="BLC25" s="15"/>
      <c r="BLD25" s="15"/>
      <c r="BLE25" s="15"/>
      <c r="BLF25" s="15"/>
      <c r="BLG25" s="15"/>
      <c r="BLH25" s="15"/>
      <c r="BLI25" s="15"/>
      <c r="BLJ25" s="15"/>
      <c r="BLK25" s="15"/>
      <c r="BLL25" s="15"/>
      <c r="BLM25" s="15"/>
      <c r="BLN25" s="15"/>
      <c r="BLO25" s="15"/>
      <c r="BLP25" s="15"/>
      <c r="BLQ25" s="15"/>
      <c r="BLR25" s="15"/>
      <c r="BLS25" s="15"/>
      <c r="BLT25" s="15"/>
      <c r="BLU25" s="15"/>
      <c r="BLV25" s="15"/>
      <c r="BLW25" s="15"/>
      <c r="BLX25" s="15"/>
      <c r="BLY25" s="15"/>
      <c r="BLZ25" s="15"/>
      <c r="BMA25" s="15"/>
      <c r="BMB25" s="15"/>
      <c r="BMC25" s="15"/>
      <c r="BMD25" s="15"/>
      <c r="BME25" s="15"/>
      <c r="BMF25" s="15"/>
      <c r="BMG25" s="15"/>
      <c r="BMH25" s="15"/>
      <c r="BMI25" s="15"/>
      <c r="BMJ25" s="15"/>
      <c r="BMK25" s="15"/>
      <c r="BML25" s="15"/>
      <c r="BMM25" s="15"/>
      <c r="BMN25" s="15"/>
      <c r="BMO25" s="15"/>
      <c r="BMP25" s="15"/>
      <c r="BMQ25" s="15"/>
      <c r="BMR25" s="15"/>
      <c r="BMS25" s="15"/>
      <c r="BMT25" s="15"/>
      <c r="BMU25" s="15"/>
      <c r="BMV25" s="15"/>
      <c r="BMW25" s="15"/>
      <c r="BMX25" s="15"/>
      <c r="BMY25" s="15"/>
      <c r="BMZ25" s="15"/>
      <c r="BNA25" s="15"/>
      <c r="BNB25" s="15"/>
      <c r="BNC25" s="15"/>
      <c r="BND25" s="15"/>
      <c r="BNE25" s="15"/>
      <c r="BNF25" s="15"/>
      <c r="BNG25" s="15"/>
      <c r="BNH25" s="15"/>
      <c r="BNI25" s="15"/>
      <c r="BNJ25" s="15"/>
      <c r="BNK25" s="15"/>
      <c r="BNL25" s="15"/>
      <c r="BNM25" s="15"/>
      <c r="BNN25" s="15"/>
      <c r="BNO25" s="15"/>
      <c r="BNP25" s="15"/>
      <c r="BNQ25" s="15"/>
      <c r="BNR25" s="15"/>
      <c r="BNS25" s="15"/>
      <c r="BNT25" s="15"/>
      <c r="BNU25" s="15"/>
      <c r="BNV25" s="15"/>
      <c r="BNW25" s="15"/>
      <c r="BNX25" s="15"/>
      <c r="BNY25" s="15"/>
      <c r="BNZ25" s="15"/>
      <c r="BOA25" s="15"/>
      <c r="BOB25" s="15"/>
      <c r="BOC25" s="15"/>
      <c r="BOD25" s="15"/>
      <c r="BOE25" s="15"/>
      <c r="BOF25" s="15"/>
      <c r="BOG25" s="15"/>
      <c r="BOH25" s="15"/>
      <c r="BOI25" s="15"/>
      <c r="BOJ25" s="15"/>
      <c r="BOK25" s="15"/>
      <c r="BOL25" s="15"/>
      <c r="BOM25" s="15"/>
      <c r="BON25" s="15"/>
      <c r="BOO25" s="15"/>
      <c r="BOP25" s="15"/>
      <c r="BOQ25" s="15"/>
      <c r="BOR25" s="15"/>
      <c r="BOS25" s="15"/>
      <c r="BOT25" s="15"/>
      <c r="BOU25" s="15"/>
      <c r="BOV25" s="15"/>
      <c r="BOW25" s="15"/>
      <c r="BOX25" s="15"/>
      <c r="BOY25" s="15"/>
      <c r="BOZ25" s="15"/>
      <c r="BPA25" s="15"/>
      <c r="BPB25" s="15"/>
      <c r="BPC25" s="15"/>
      <c r="BPD25" s="15"/>
      <c r="BPE25" s="15"/>
      <c r="BPF25" s="15"/>
      <c r="BPG25" s="15"/>
      <c r="BPH25" s="15"/>
      <c r="BPI25" s="15"/>
      <c r="BPJ25" s="15"/>
      <c r="BPK25" s="15"/>
      <c r="BPL25" s="15"/>
      <c r="BPM25" s="15"/>
      <c r="BPN25" s="15"/>
      <c r="BPO25" s="15"/>
      <c r="BPP25" s="15"/>
      <c r="BPQ25" s="15"/>
      <c r="BPR25" s="15"/>
      <c r="BPS25" s="15"/>
      <c r="BPT25" s="15"/>
      <c r="BPU25" s="15"/>
      <c r="BPV25" s="15"/>
      <c r="BPW25" s="15"/>
      <c r="BPX25" s="15"/>
      <c r="BPY25" s="15"/>
      <c r="BPZ25" s="15"/>
      <c r="BQA25" s="15"/>
      <c r="BQB25" s="15"/>
      <c r="BQC25" s="15"/>
      <c r="BQD25" s="15"/>
      <c r="BQE25" s="15"/>
      <c r="BQF25" s="15"/>
      <c r="BQG25" s="15"/>
      <c r="BQH25" s="15"/>
      <c r="BQI25" s="15"/>
      <c r="BQJ25" s="15"/>
      <c r="BQK25" s="15"/>
      <c r="BQL25" s="15"/>
      <c r="BQM25" s="15"/>
      <c r="BQN25" s="15"/>
      <c r="BQO25" s="15"/>
      <c r="BQP25" s="15"/>
      <c r="BQQ25" s="15"/>
      <c r="BQR25" s="15"/>
      <c r="BQS25" s="15"/>
      <c r="BQT25" s="15"/>
      <c r="BQU25" s="15"/>
      <c r="BQV25" s="15"/>
      <c r="BQW25" s="15"/>
      <c r="BQX25" s="15"/>
      <c r="BQY25" s="15"/>
      <c r="BQZ25" s="15"/>
      <c r="BRA25" s="15"/>
      <c r="BRB25" s="15"/>
      <c r="BRC25" s="15"/>
      <c r="BRD25" s="15"/>
      <c r="BRE25" s="15"/>
      <c r="BRF25" s="15"/>
      <c r="BRG25" s="15"/>
      <c r="BRH25" s="15"/>
      <c r="BRI25" s="15"/>
      <c r="BRJ25" s="15"/>
      <c r="BRK25" s="15"/>
      <c r="BRL25" s="15"/>
      <c r="BRM25" s="15"/>
      <c r="BRN25" s="15"/>
      <c r="BRO25" s="15"/>
      <c r="BRP25" s="15"/>
      <c r="BRQ25" s="15"/>
      <c r="BRR25" s="15"/>
      <c r="BRS25" s="15"/>
      <c r="BRT25" s="15"/>
      <c r="BRU25" s="15"/>
      <c r="BRV25" s="15"/>
      <c r="BRW25" s="15"/>
      <c r="BRX25" s="15"/>
      <c r="BRY25" s="15"/>
      <c r="BRZ25" s="15"/>
      <c r="BSA25" s="15"/>
      <c r="BSB25" s="15"/>
      <c r="BSC25" s="15"/>
      <c r="BSD25" s="15"/>
      <c r="BSE25" s="15"/>
      <c r="BSF25" s="15"/>
      <c r="BSG25" s="15"/>
      <c r="BSH25" s="15"/>
      <c r="BSI25" s="15"/>
      <c r="BSJ25" s="15"/>
      <c r="BSK25" s="15"/>
      <c r="BSL25" s="15"/>
      <c r="BSM25" s="15"/>
      <c r="BSN25" s="15"/>
      <c r="BSO25" s="15"/>
      <c r="BSP25" s="15"/>
      <c r="BSQ25" s="15"/>
      <c r="BSR25" s="15"/>
      <c r="BSS25" s="15"/>
      <c r="BST25" s="15"/>
      <c r="BSU25" s="15"/>
      <c r="BSV25" s="15"/>
      <c r="BSW25" s="15"/>
      <c r="BSX25" s="15"/>
      <c r="BSY25" s="15"/>
      <c r="BSZ25" s="15"/>
      <c r="BTA25" s="15"/>
      <c r="BTB25" s="15"/>
      <c r="BTC25" s="15"/>
      <c r="BTD25" s="15"/>
      <c r="BTE25" s="15"/>
      <c r="BTF25" s="15"/>
      <c r="BTG25" s="15"/>
      <c r="BTH25" s="15"/>
      <c r="BTI25" s="15"/>
      <c r="BTJ25" s="15"/>
      <c r="BTK25" s="15"/>
      <c r="BTL25" s="15"/>
      <c r="BTM25" s="15"/>
      <c r="BTN25" s="15"/>
      <c r="BTO25" s="15"/>
      <c r="BTP25" s="15"/>
      <c r="BTQ25" s="15"/>
      <c r="BTR25" s="15"/>
      <c r="BTS25" s="15"/>
      <c r="BTT25" s="15"/>
      <c r="BTU25" s="15"/>
      <c r="BTV25" s="15"/>
      <c r="BTW25" s="15"/>
      <c r="BTX25" s="15"/>
      <c r="BTY25" s="15"/>
      <c r="BTZ25" s="15"/>
      <c r="BUA25" s="15"/>
      <c r="BUB25" s="15"/>
      <c r="BUC25" s="15"/>
      <c r="BUD25" s="15"/>
      <c r="BUE25" s="15"/>
      <c r="BUF25" s="15"/>
      <c r="BUG25" s="15"/>
      <c r="BUH25" s="15"/>
      <c r="BUI25" s="15"/>
      <c r="BUJ25" s="15"/>
      <c r="BUK25" s="15"/>
      <c r="BUL25" s="15"/>
      <c r="BUM25" s="15"/>
      <c r="BUN25" s="15"/>
      <c r="BUO25" s="15"/>
      <c r="BUP25" s="15"/>
      <c r="BUQ25" s="15"/>
      <c r="BUR25" s="15"/>
      <c r="BUS25" s="15"/>
      <c r="BUT25" s="15"/>
      <c r="BUU25" s="15"/>
      <c r="BUV25" s="15"/>
      <c r="BUW25" s="15"/>
      <c r="BUX25" s="15"/>
      <c r="BUY25" s="15"/>
      <c r="BUZ25" s="15"/>
      <c r="BVA25" s="15"/>
      <c r="BVB25" s="15"/>
      <c r="BVC25" s="15"/>
      <c r="BVD25" s="15"/>
      <c r="BVE25" s="15"/>
      <c r="BVF25" s="15"/>
      <c r="BVG25" s="15"/>
      <c r="BVH25" s="15"/>
      <c r="BVI25" s="15"/>
      <c r="BVJ25" s="15"/>
      <c r="BVK25" s="15"/>
      <c r="BVL25" s="15"/>
      <c r="BVM25" s="15"/>
      <c r="BVN25" s="15"/>
      <c r="BVO25" s="15"/>
      <c r="BVP25" s="15"/>
      <c r="BVQ25" s="15"/>
      <c r="BVR25" s="15"/>
      <c r="BVS25" s="15"/>
      <c r="BVT25" s="15"/>
      <c r="BVU25" s="15"/>
      <c r="BVV25" s="15"/>
      <c r="BVW25" s="15"/>
      <c r="BVX25" s="15"/>
      <c r="BVY25" s="15"/>
      <c r="BVZ25" s="15"/>
      <c r="BWA25" s="15"/>
      <c r="BWB25" s="15"/>
      <c r="BWC25" s="15"/>
      <c r="BWD25" s="15"/>
      <c r="BWE25" s="15"/>
      <c r="BWF25" s="15"/>
      <c r="BWG25" s="15"/>
      <c r="BWH25" s="15"/>
      <c r="BWI25" s="15"/>
      <c r="BWJ25" s="15"/>
      <c r="BWK25" s="15"/>
      <c r="BWL25" s="15"/>
      <c r="BWM25" s="15"/>
      <c r="BWN25" s="15"/>
      <c r="BWO25" s="15"/>
      <c r="BWP25" s="15"/>
      <c r="BWQ25" s="15"/>
      <c r="BWR25" s="15"/>
      <c r="BWS25" s="15"/>
      <c r="BWT25" s="15"/>
      <c r="BWU25" s="15"/>
      <c r="BWV25" s="15"/>
      <c r="BWW25" s="15"/>
      <c r="BWX25" s="15"/>
      <c r="BWY25" s="15"/>
      <c r="BWZ25" s="15"/>
      <c r="BXA25" s="15"/>
      <c r="BXB25" s="15"/>
      <c r="BXC25" s="15"/>
      <c r="BXD25" s="15"/>
      <c r="BXE25" s="15"/>
      <c r="BXF25" s="15"/>
      <c r="BXG25" s="15"/>
      <c r="BXH25" s="15"/>
      <c r="BXI25" s="15"/>
      <c r="BXJ25" s="15"/>
      <c r="BXK25" s="15"/>
      <c r="BXL25" s="15"/>
      <c r="BXM25" s="15"/>
      <c r="BXN25" s="15"/>
      <c r="BXO25" s="15"/>
      <c r="BXP25" s="15"/>
      <c r="BXQ25" s="15"/>
      <c r="BXR25" s="15"/>
      <c r="BXS25" s="15"/>
      <c r="BXT25" s="15"/>
      <c r="BXU25" s="15"/>
      <c r="BXV25" s="15"/>
      <c r="BXW25" s="15"/>
      <c r="BXX25" s="15"/>
      <c r="BXY25" s="15"/>
      <c r="BXZ25" s="15"/>
      <c r="BYA25" s="15"/>
      <c r="BYB25" s="15"/>
      <c r="BYC25" s="15"/>
      <c r="BYD25" s="15"/>
      <c r="BYE25" s="15"/>
      <c r="BYF25" s="15"/>
      <c r="BYG25" s="15"/>
      <c r="BYH25" s="15"/>
      <c r="BYI25" s="15"/>
      <c r="BYJ25" s="15"/>
      <c r="BYK25" s="15"/>
      <c r="BYL25" s="15"/>
      <c r="BYM25" s="15"/>
      <c r="BYN25" s="15"/>
      <c r="BYO25" s="15"/>
      <c r="BYP25" s="15"/>
      <c r="BYQ25" s="15"/>
      <c r="BYR25" s="15"/>
      <c r="BYS25" s="15"/>
      <c r="BYT25" s="15"/>
      <c r="BYU25" s="15"/>
      <c r="BYV25" s="15"/>
      <c r="BYW25" s="15"/>
      <c r="BYX25" s="15"/>
      <c r="BYY25" s="15"/>
      <c r="BYZ25" s="15"/>
      <c r="BZA25" s="15"/>
      <c r="BZB25" s="15"/>
      <c r="BZC25" s="15"/>
      <c r="BZD25" s="15"/>
      <c r="BZE25" s="15"/>
      <c r="BZF25" s="15"/>
      <c r="BZG25" s="15"/>
      <c r="BZH25" s="15"/>
      <c r="BZI25" s="15"/>
      <c r="BZJ25" s="15"/>
      <c r="BZK25" s="15"/>
      <c r="BZL25" s="15"/>
      <c r="BZM25" s="15"/>
      <c r="BZN25" s="15"/>
      <c r="BZO25" s="15"/>
      <c r="BZP25" s="15"/>
      <c r="BZQ25" s="15"/>
      <c r="BZR25" s="15"/>
      <c r="BZS25" s="15"/>
      <c r="BZT25" s="15"/>
      <c r="BZU25" s="15"/>
      <c r="BZV25" s="15"/>
      <c r="BZW25" s="15"/>
      <c r="BZX25" s="15"/>
      <c r="BZY25" s="15"/>
      <c r="BZZ25" s="15"/>
      <c r="CAA25" s="15"/>
      <c r="CAB25" s="15"/>
      <c r="CAC25" s="15"/>
      <c r="CAD25" s="15"/>
      <c r="CAE25" s="15"/>
      <c r="CAF25" s="15"/>
      <c r="CAG25" s="15"/>
      <c r="CAH25" s="15"/>
      <c r="CAI25" s="15"/>
      <c r="CAJ25" s="15"/>
      <c r="CAK25" s="15"/>
      <c r="CAL25" s="15"/>
      <c r="CAM25" s="15"/>
      <c r="CAN25" s="15"/>
      <c r="CAO25" s="15"/>
      <c r="CAP25" s="15"/>
      <c r="CAQ25" s="15"/>
      <c r="CAR25" s="15"/>
      <c r="CAS25" s="15"/>
      <c r="CAT25" s="15"/>
      <c r="CAU25" s="15"/>
      <c r="CAV25" s="15"/>
      <c r="CAW25" s="15"/>
      <c r="CAX25" s="15"/>
      <c r="CAY25" s="15"/>
      <c r="CAZ25" s="15"/>
      <c r="CBA25" s="15"/>
      <c r="CBB25" s="15"/>
      <c r="CBC25" s="15"/>
      <c r="CBD25" s="15"/>
      <c r="CBE25" s="15"/>
      <c r="CBF25" s="15"/>
      <c r="CBG25" s="15"/>
      <c r="CBH25" s="15"/>
      <c r="CBI25" s="15"/>
      <c r="CBJ25" s="15"/>
      <c r="CBK25" s="15"/>
      <c r="CBL25" s="15"/>
      <c r="CBM25" s="15"/>
      <c r="CBN25" s="15"/>
      <c r="CBO25" s="15"/>
      <c r="CBP25" s="15"/>
      <c r="CBQ25" s="15"/>
      <c r="CBR25" s="15"/>
      <c r="CBS25" s="15"/>
      <c r="CBT25" s="15"/>
      <c r="CBU25" s="15"/>
      <c r="CBV25" s="15"/>
      <c r="CBW25" s="15"/>
      <c r="CBX25" s="15"/>
      <c r="CBY25" s="15"/>
      <c r="CBZ25" s="15"/>
      <c r="CCA25" s="15"/>
      <c r="CCB25" s="15"/>
      <c r="CCC25" s="15"/>
      <c r="CCD25" s="15"/>
      <c r="CCE25" s="15"/>
      <c r="CCF25" s="15"/>
      <c r="CCG25" s="15"/>
      <c r="CCH25" s="15"/>
      <c r="CCI25" s="15"/>
      <c r="CCJ25" s="15"/>
      <c r="CCK25" s="15"/>
      <c r="CCL25" s="15"/>
      <c r="CCM25" s="15"/>
      <c r="CCN25" s="15"/>
      <c r="CCO25" s="15"/>
      <c r="CCP25" s="15"/>
      <c r="CCQ25" s="15"/>
      <c r="CCR25" s="15"/>
      <c r="CCS25" s="15"/>
      <c r="CCT25" s="15"/>
      <c r="CCU25" s="15"/>
      <c r="CCV25" s="15"/>
      <c r="CCW25" s="15"/>
      <c r="CCX25" s="15"/>
      <c r="CCY25" s="15"/>
      <c r="CCZ25" s="15"/>
      <c r="CDA25" s="15"/>
      <c r="CDB25" s="15"/>
      <c r="CDC25" s="15"/>
      <c r="CDD25" s="15"/>
      <c r="CDE25" s="15"/>
      <c r="CDF25" s="15"/>
      <c r="CDG25" s="15"/>
      <c r="CDH25" s="15"/>
      <c r="CDI25" s="15"/>
      <c r="CDJ25" s="15"/>
      <c r="CDK25" s="15"/>
      <c r="CDL25" s="15"/>
      <c r="CDM25" s="15"/>
      <c r="CDN25" s="15"/>
      <c r="CDO25" s="15"/>
      <c r="CDP25" s="15"/>
      <c r="CDQ25" s="15"/>
      <c r="CDR25" s="15"/>
      <c r="CDS25" s="15"/>
      <c r="CDT25" s="15"/>
      <c r="CDU25" s="15"/>
      <c r="CDV25" s="15"/>
      <c r="CDW25" s="15"/>
      <c r="CDX25" s="15"/>
      <c r="CDY25" s="15"/>
      <c r="CDZ25" s="15"/>
      <c r="CEA25" s="15"/>
      <c r="CEB25" s="15"/>
      <c r="CEC25" s="15"/>
      <c r="CED25" s="15"/>
      <c r="CEE25" s="15"/>
      <c r="CEF25" s="15"/>
      <c r="CEG25" s="15"/>
      <c r="CEH25" s="15"/>
      <c r="CEI25" s="15"/>
      <c r="CEJ25" s="15"/>
      <c r="CEK25" s="15"/>
      <c r="CEL25" s="15"/>
      <c r="CEM25" s="15"/>
      <c r="CEN25" s="15"/>
      <c r="CEO25" s="15"/>
      <c r="CEP25" s="15"/>
      <c r="CEQ25" s="15"/>
      <c r="CER25" s="15"/>
      <c r="CES25" s="15"/>
      <c r="CET25" s="15"/>
      <c r="CEU25" s="15"/>
      <c r="CEV25" s="15"/>
      <c r="CEW25" s="15"/>
      <c r="CEX25" s="15"/>
      <c r="CEY25" s="15"/>
      <c r="CEZ25" s="15"/>
      <c r="CFA25" s="15"/>
      <c r="CFB25" s="15"/>
      <c r="CFC25" s="15"/>
      <c r="CFD25" s="15"/>
      <c r="CFE25" s="15"/>
      <c r="CFF25" s="15"/>
      <c r="CFG25" s="15"/>
      <c r="CFH25" s="15"/>
      <c r="CFI25" s="15"/>
      <c r="CFJ25" s="15"/>
      <c r="CFK25" s="15"/>
      <c r="CFL25" s="15"/>
      <c r="CFM25" s="15"/>
      <c r="CFN25" s="15"/>
      <c r="CFO25" s="15"/>
      <c r="CFP25" s="15"/>
      <c r="CFQ25" s="15"/>
      <c r="CFR25" s="15"/>
      <c r="CFS25" s="15"/>
      <c r="CFT25" s="15"/>
      <c r="CFU25" s="15"/>
      <c r="CFV25" s="15"/>
      <c r="CFW25" s="15"/>
      <c r="CFX25" s="15"/>
      <c r="CFY25" s="15"/>
      <c r="CFZ25" s="15"/>
      <c r="CGA25" s="15"/>
      <c r="CGB25" s="15"/>
      <c r="CGC25" s="15"/>
      <c r="CGD25" s="15"/>
      <c r="CGE25" s="15"/>
      <c r="CGF25" s="15"/>
      <c r="CGG25" s="15"/>
      <c r="CGH25" s="15"/>
      <c r="CGI25" s="15"/>
      <c r="CGJ25" s="15"/>
      <c r="CGK25" s="15"/>
      <c r="CGL25" s="15"/>
      <c r="CGM25" s="15"/>
      <c r="CGN25" s="15"/>
      <c r="CGO25" s="15"/>
      <c r="CGP25" s="15"/>
      <c r="CGQ25" s="15"/>
      <c r="CGR25" s="15"/>
      <c r="CGS25" s="15"/>
      <c r="CGT25" s="15"/>
      <c r="CGU25" s="15"/>
      <c r="CGV25" s="15"/>
      <c r="CGW25" s="15"/>
      <c r="CGX25" s="15"/>
      <c r="CGY25" s="15"/>
      <c r="CGZ25" s="15"/>
      <c r="CHA25" s="15"/>
      <c r="CHB25" s="15"/>
      <c r="CHC25" s="15"/>
      <c r="CHD25" s="15"/>
      <c r="CHE25" s="15"/>
      <c r="CHF25" s="15"/>
      <c r="CHG25" s="15"/>
      <c r="CHH25" s="15"/>
      <c r="CHI25" s="15"/>
      <c r="CHJ25" s="15"/>
      <c r="CHK25" s="15"/>
      <c r="CHL25" s="15"/>
      <c r="CHM25" s="15"/>
      <c r="CHN25" s="15"/>
      <c r="CHO25" s="15"/>
      <c r="CHP25" s="15"/>
      <c r="CHQ25" s="15"/>
      <c r="CHR25" s="15"/>
      <c r="CHS25" s="15"/>
      <c r="CHT25" s="15"/>
      <c r="CHU25" s="15"/>
      <c r="CHV25" s="15"/>
      <c r="CHW25" s="15"/>
      <c r="CHX25" s="15"/>
      <c r="CHY25" s="15"/>
      <c r="CHZ25" s="15"/>
      <c r="CIA25" s="15"/>
      <c r="CIB25" s="15"/>
      <c r="CIC25" s="15"/>
      <c r="CID25" s="15"/>
      <c r="CIE25" s="15"/>
      <c r="CIF25" s="15"/>
      <c r="CIG25" s="15"/>
      <c r="CIH25" s="15"/>
      <c r="CII25" s="15"/>
      <c r="CIJ25" s="15"/>
      <c r="CIK25" s="15"/>
      <c r="CIL25" s="15"/>
      <c r="CIM25" s="15"/>
      <c r="CIN25" s="15"/>
      <c r="CIO25" s="15"/>
      <c r="CIP25" s="15"/>
      <c r="CIQ25" s="15"/>
      <c r="CIR25" s="15"/>
      <c r="CIS25" s="15"/>
      <c r="CIT25" s="15"/>
      <c r="CIU25" s="15"/>
      <c r="CIV25" s="15"/>
      <c r="CIW25" s="15"/>
      <c r="CIX25" s="15"/>
      <c r="CIY25" s="15"/>
      <c r="CIZ25" s="15"/>
      <c r="CJA25" s="15"/>
      <c r="CJB25" s="15"/>
      <c r="CJC25" s="15"/>
      <c r="CJD25" s="15"/>
      <c r="CJE25" s="15"/>
      <c r="CJF25" s="15"/>
      <c r="CJG25" s="15"/>
      <c r="CJH25" s="15"/>
      <c r="CJI25" s="15"/>
      <c r="CJJ25" s="15"/>
      <c r="CJK25" s="15"/>
      <c r="CJL25" s="15"/>
      <c r="CJM25" s="15"/>
      <c r="CJN25" s="15"/>
      <c r="CJO25" s="15"/>
      <c r="CJP25" s="15"/>
      <c r="CJQ25" s="15"/>
      <c r="CJR25" s="15"/>
      <c r="CJS25" s="15"/>
      <c r="CJT25" s="15"/>
      <c r="CJU25" s="15"/>
      <c r="CJV25" s="15"/>
      <c r="CJW25" s="15"/>
      <c r="CJX25" s="15"/>
      <c r="CJY25" s="15"/>
      <c r="CJZ25" s="15"/>
      <c r="CKA25" s="15"/>
      <c r="CKB25" s="15"/>
      <c r="CKC25" s="15"/>
      <c r="CKD25" s="15"/>
      <c r="CKE25" s="15"/>
      <c r="CKF25" s="15"/>
      <c r="CKG25" s="15"/>
      <c r="CKH25" s="15"/>
      <c r="CKI25" s="15"/>
      <c r="CKJ25" s="15"/>
      <c r="CKK25" s="15"/>
      <c r="CKL25" s="15"/>
      <c r="CKM25" s="15"/>
      <c r="CKN25" s="15"/>
      <c r="CKO25" s="15"/>
      <c r="CKP25" s="15"/>
      <c r="CKQ25" s="15"/>
      <c r="CKR25" s="15"/>
      <c r="CKS25" s="15"/>
      <c r="CKT25" s="15"/>
      <c r="CKU25" s="15"/>
      <c r="CKV25" s="15"/>
      <c r="CKW25" s="15"/>
      <c r="CKX25" s="15"/>
      <c r="CKY25" s="15"/>
      <c r="CKZ25" s="15"/>
      <c r="CLA25" s="15"/>
      <c r="CLB25" s="15"/>
      <c r="CLC25" s="15"/>
      <c r="CLD25" s="15"/>
      <c r="CLE25" s="15"/>
      <c r="CLF25" s="15"/>
      <c r="CLG25" s="15"/>
      <c r="CLH25" s="15"/>
      <c r="CLI25" s="15"/>
      <c r="CLJ25" s="15"/>
      <c r="CLK25" s="15"/>
      <c r="CLL25" s="15"/>
      <c r="CLM25" s="15"/>
      <c r="CLN25" s="15"/>
      <c r="CLO25" s="15"/>
      <c r="CLP25" s="15"/>
      <c r="CLQ25" s="15"/>
      <c r="CLR25" s="15"/>
      <c r="CLS25" s="15"/>
      <c r="CLT25" s="15"/>
      <c r="CLU25" s="15"/>
      <c r="CLV25" s="15"/>
      <c r="CLW25" s="15"/>
      <c r="CLX25" s="15"/>
      <c r="CLY25" s="15"/>
      <c r="CLZ25" s="15"/>
      <c r="CMA25" s="15"/>
      <c r="CMB25" s="15"/>
      <c r="CMC25" s="15"/>
      <c r="CMD25" s="15"/>
      <c r="CME25" s="15"/>
      <c r="CMF25" s="15"/>
      <c r="CMG25" s="15"/>
      <c r="CMH25" s="15"/>
      <c r="CMI25" s="15"/>
      <c r="CMJ25" s="15"/>
      <c r="CMK25" s="15"/>
      <c r="CML25" s="15"/>
      <c r="CMM25" s="15"/>
      <c r="CMN25" s="15"/>
      <c r="CMO25" s="15"/>
      <c r="CMP25" s="15"/>
      <c r="CMQ25" s="15"/>
      <c r="CMR25" s="15"/>
      <c r="CMS25" s="15"/>
      <c r="CMT25" s="15"/>
      <c r="CMU25" s="15"/>
      <c r="CMV25" s="15"/>
      <c r="CMW25" s="15"/>
      <c r="CMX25" s="15"/>
      <c r="CMY25" s="15"/>
      <c r="CMZ25" s="15"/>
      <c r="CNA25" s="15"/>
      <c r="CNB25" s="15"/>
      <c r="CNC25" s="15"/>
      <c r="CND25" s="15"/>
      <c r="CNE25" s="15"/>
      <c r="CNF25" s="15"/>
      <c r="CNG25" s="15"/>
      <c r="CNH25" s="15"/>
      <c r="CNI25" s="15"/>
      <c r="CNJ25" s="15"/>
      <c r="CNK25" s="15"/>
      <c r="CNL25" s="15"/>
      <c r="CNM25" s="15"/>
      <c r="CNN25" s="15"/>
      <c r="CNO25" s="15"/>
      <c r="CNP25" s="15"/>
      <c r="CNQ25" s="15"/>
      <c r="CNR25" s="15"/>
      <c r="CNS25" s="15"/>
      <c r="CNT25" s="15"/>
      <c r="CNU25" s="15"/>
      <c r="CNV25" s="15"/>
      <c r="CNW25" s="15"/>
      <c r="CNX25" s="15"/>
      <c r="CNY25" s="15"/>
      <c r="CNZ25" s="15"/>
      <c r="COA25" s="15"/>
      <c r="COB25" s="15"/>
      <c r="COC25" s="15"/>
      <c r="COD25" s="15"/>
      <c r="COE25" s="15"/>
      <c r="COF25" s="15"/>
      <c r="COG25" s="15"/>
      <c r="COH25" s="15"/>
      <c r="COI25" s="15"/>
      <c r="COJ25" s="15"/>
      <c r="COK25" s="15"/>
      <c r="COL25" s="15"/>
      <c r="COM25" s="15"/>
      <c r="CON25" s="15"/>
      <c r="COO25" s="15"/>
      <c r="COP25" s="15"/>
      <c r="COQ25" s="15"/>
      <c r="COR25" s="15"/>
      <c r="COS25" s="15"/>
      <c r="COT25" s="15"/>
      <c r="COU25" s="15"/>
      <c r="COV25" s="15"/>
      <c r="COW25" s="15"/>
      <c r="COX25" s="15"/>
      <c r="COY25" s="15"/>
      <c r="COZ25" s="15"/>
      <c r="CPA25" s="15"/>
      <c r="CPB25" s="15"/>
      <c r="CPC25" s="15"/>
      <c r="CPD25" s="15"/>
      <c r="CPE25" s="15"/>
      <c r="CPF25" s="15"/>
      <c r="CPG25" s="15"/>
      <c r="CPH25" s="15"/>
      <c r="CPI25" s="15"/>
      <c r="CPJ25" s="15"/>
      <c r="CPK25" s="15"/>
      <c r="CPL25" s="15"/>
      <c r="CPM25" s="15"/>
      <c r="CPN25" s="15"/>
      <c r="CPO25" s="15"/>
      <c r="CPP25" s="15"/>
      <c r="CPQ25" s="15"/>
      <c r="CPR25" s="15"/>
      <c r="CPS25" s="15"/>
      <c r="CPT25" s="15"/>
      <c r="CPU25" s="15"/>
      <c r="CPV25" s="15"/>
      <c r="CPW25" s="15"/>
      <c r="CPX25" s="15"/>
      <c r="CPY25" s="15"/>
      <c r="CPZ25" s="15"/>
      <c r="CQA25" s="15"/>
      <c r="CQB25" s="15"/>
      <c r="CQC25" s="15"/>
      <c r="CQD25" s="15"/>
      <c r="CQE25" s="15"/>
      <c r="CQF25" s="15"/>
      <c r="CQG25" s="15"/>
      <c r="CQH25" s="15"/>
      <c r="CQI25" s="15"/>
      <c r="CQJ25" s="15"/>
      <c r="CQK25" s="15"/>
      <c r="CQL25" s="15"/>
      <c r="CQM25" s="15"/>
      <c r="CQN25" s="15"/>
      <c r="CQO25" s="15"/>
      <c r="CQP25" s="15"/>
      <c r="CQQ25" s="15"/>
      <c r="CQR25" s="15"/>
      <c r="CQS25" s="15"/>
      <c r="CQT25" s="15"/>
      <c r="CQU25" s="15"/>
      <c r="CQV25" s="15"/>
      <c r="CQW25" s="15"/>
      <c r="CQX25" s="15"/>
      <c r="CQY25" s="15"/>
      <c r="CQZ25" s="15"/>
      <c r="CRA25" s="15"/>
      <c r="CRB25" s="15"/>
      <c r="CRC25" s="15"/>
      <c r="CRD25" s="15"/>
      <c r="CRE25" s="15"/>
      <c r="CRF25" s="15"/>
      <c r="CRG25" s="15"/>
      <c r="CRH25" s="15"/>
      <c r="CRI25" s="15"/>
      <c r="CRJ25" s="15"/>
      <c r="CRK25" s="15"/>
      <c r="CRL25" s="15"/>
      <c r="CRM25" s="15"/>
      <c r="CRN25" s="15"/>
      <c r="CRO25" s="15"/>
      <c r="CRP25" s="15"/>
      <c r="CRQ25" s="15"/>
      <c r="CRR25" s="15"/>
      <c r="CRS25" s="15"/>
      <c r="CRT25" s="15"/>
      <c r="CRU25" s="15"/>
      <c r="CRV25" s="15"/>
      <c r="CRW25" s="15"/>
      <c r="CRX25" s="15"/>
      <c r="CRY25" s="15"/>
      <c r="CRZ25" s="15"/>
      <c r="CSA25" s="15"/>
      <c r="CSB25" s="15"/>
      <c r="CSC25" s="15"/>
      <c r="CSD25" s="15"/>
      <c r="CSE25" s="15"/>
      <c r="CSF25" s="15"/>
      <c r="CSG25" s="15"/>
      <c r="CSH25" s="15"/>
      <c r="CSI25" s="15"/>
      <c r="CSJ25" s="15"/>
      <c r="CSK25" s="15"/>
      <c r="CSL25" s="15"/>
      <c r="CSM25" s="15"/>
      <c r="CSN25" s="15"/>
      <c r="CSO25" s="15"/>
      <c r="CSP25" s="15"/>
      <c r="CSQ25" s="15"/>
      <c r="CSR25" s="15"/>
      <c r="CSS25" s="15"/>
      <c r="CST25" s="15"/>
      <c r="CSU25" s="15"/>
      <c r="CSV25" s="15"/>
      <c r="CSW25" s="15"/>
      <c r="CSX25" s="15"/>
      <c r="CSY25" s="15"/>
      <c r="CSZ25" s="15"/>
      <c r="CTA25" s="15"/>
      <c r="CTB25" s="15"/>
      <c r="CTC25" s="15"/>
      <c r="CTD25" s="15"/>
      <c r="CTE25" s="15"/>
      <c r="CTF25" s="15"/>
      <c r="CTG25" s="15"/>
      <c r="CTH25" s="15"/>
      <c r="CTI25" s="15"/>
      <c r="CTJ25" s="15"/>
      <c r="CTK25" s="15"/>
      <c r="CTL25" s="15"/>
      <c r="CTM25" s="15"/>
      <c r="CTN25" s="15"/>
      <c r="CTO25" s="15"/>
      <c r="CTP25" s="15"/>
      <c r="CTQ25" s="15"/>
      <c r="CTR25" s="15"/>
      <c r="CTS25" s="15"/>
      <c r="CTT25" s="15"/>
      <c r="CTU25" s="15"/>
      <c r="CTV25" s="15"/>
      <c r="CTW25" s="15"/>
      <c r="CTX25" s="15"/>
      <c r="CTY25" s="15"/>
      <c r="CTZ25" s="15"/>
      <c r="CUA25" s="15"/>
      <c r="CUB25" s="15"/>
      <c r="CUC25" s="15"/>
      <c r="CUD25" s="15"/>
      <c r="CUE25" s="15"/>
      <c r="CUF25" s="15"/>
      <c r="CUG25" s="15"/>
      <c r="CUH25" s="15"/>
      <c r="CUI25" s="15"/>
      <c r="CUJ25" s="15"/>
      <c r="CUK25" s="15"/>
      <c r="CUL25" s="15"/>
      <c r="CUM25" s="15"/>
      <c r="CUN25" s="15"/>
      <c r="CUO25" s="15"/>
      <c r="CUP25" s="15"/>
      <c r="CUQ25" s="15"/>
      <c r="CUR25" s="15"/>
      <c r="CUS25" s="15"/>
      <c r="CUT25" s="15"/>
      <c r="CUU25" s="15"/>
      <c r="CUV25" s="15"/>
      <c r="CUW25" s="15"/>
      <c r="CUX25" s="15"/>
      <c r="CUY25" s="15"/>
      <c r="CUZ25" s="15"/>
      <c r="CVA25" s="15"/>
      <c r="CVB25" s="15"/>
      <c r="CVC25" s="15"/>
      <c r="CVD25" s="15"/>
      <c r="CVE25" s="15"/>
      <c r="CVF25" s="15"/>
      <c r="CVG25" s="15"/>
      <c r="CVH25" s="15"/>
      <c r="CVI25" s="15"/>
      <c r="CVJ25" s="15"/>
      <c r="CVK25" s="15"/>
      <c r="CVL25" s="15"/>
      <c r="CVM25" s="15"/>
      <c r="CVN25" s="15"/>
      <c r="CVO25" s="15"/>
      <c r="CVP25" s="15"/>
      <c r="CVQ25" s="15"/>
      <c r="CVR25" s="15"/>
      <c r="CVS25" s="15"/>
      <c r="CVT25" s="15"/>
      <c r="CVU25" s="15"/>
      <c r="CVV25" s="15"/>
      <c r="CVW25" s="15"/>
      <c r="CVX25" s="15"/>
      <c r="CVY25" s="15"/>
      <c r="CVZ25" s="15"/>
      <c r="CWA25" s="15"/>
      <c r="CWB25" s="15"/>
      <c r="CWC25" s="15"/>
      <c r="CWD25" s="15"/>
      <c r="CWE25" s="15"/>
      <c r="CWF25" s="15"/>
      <c r="CWG25" s="15"/>
      <c r="CWH25" s="15"/>
      <c r="CWI25" s="15"/>
      <c r="CWJ25" s="15"/>
      <c r="CWK25" s="15"/>
      <c r="CWL25" s="15"/>
      <c r="CWM25" s="15"/>
      <c r="CWN25" s="15"/>
      <c r="CWO25" s="15"/>
      <c r="CWP25" s="15"/>
      <c r="CWQ25" s="15"/>
      <c r="CWR25" s="15"/>
      <c r="CWS25" s="15"/>
      <c r="CWT25" s="15"/>
      <c r="CWU25" s="15"/>
      <c r="CWV25" s="15"/>
      <c r="CWW25" s="15"/>
      <c r="CWX25" s="15"/>
      <c r="CWY25" s="15"/>
      <c r="CWZ25" s="15"/>
      <c r="CXA25" s="15"/>
      <c r="CXB25" s="15"/>
      <c r="CXC25" s="15"/>
      <c r="CXD25" s="15"/>
      <c r="CXE25" s="15"/>
      <c r="CXF25" s="15"/>
      <c r="CXG25" s="15"/>
      <c r="CXH25" s="15"/>
      <c r="CXI25" s="15"/>
      <c r="CXJ25" s="15"/>
      <c r="CXK25" s="15"/>
      <c r="CXL25" s="15"/>
      <c r="CXM25" s="15"/>
      <c r="CXN25" s="15"/>
      <c r="CXO25" s="15"/>
      <c r="CXP25" s="15"/>
      <c r="CXQ25" s="15"/>
      <c r="CXR25" s="15"/>
      <c r="CXS25" s="15"/>
      <c r="CXT25" s="15"/>
      <c r="CXU25" s="15"/>
      <c r="CXV25" s="15"/>
      <c r="CXW25" s="15"/>
      <c r="CXX25" s="15"/>
      <c r="CXY25" s="15"/>
      <c r="CXZ25" s="15"/>
      <c r="CYA25" s="15"/>
      <c r="CYB25" s="15"/>
      <c r="CYC25" s="15"/>
      <c r="CYD25" s="15"/>
      <c r="CYE25" s="15"/>
      <c r="CYF25" s="15"/>
      <c r="CYG25" s="15"/>
      <c r="CYH25" s="15"/>
      <c r="CYI25" s="15"/>
      <c r="CYJ25" s="15"/>
      <c r="CYK25" s="15"/>
      <c r="CYL25" s="15"/>
      <c r="CYM25" s="15"/>
      <c r="CYN25" s="15"/>
      <c r="CYO25" s="15"/>
      <c r="CYP25" s="15"/>
      <c r="CYQ25" s="15"/>
      <c r="CYR25" s="15"/>
      <c r="CYS25" s="15"/>
      <c r="CYT25" s="15"/>
      <c r="CYU25" s="15"/>
      <c r="CYV25" s="15"/>
      <c r="CYW25" s="15"/>
      <c r="CYX25" s="15"/>
      <c r="CYY25" s="15"/>
      <c r="CYZ25" s="15"/>
      <c r="CZA25" s="15"/>
      <c r="CZB25" s="15"/>
      <c r="CZC25" s="15"/>
      <c r="CZD25" s="15"/>
      <c r="CZE25" s="15"/>
      <c r="CZF25" s="15"/>
      <c r="CZG25" s="15"/>
      <c r="CZH25" s="15"/>
      <c r="CZI25" s="15"/>
      <c r="CZJ25" s="15"/>
      <c r="CZK25" s="15"/>
      <c r="CZL25" s="15"/>
      <c r="CZM25" s="15"/>
      <c r="CZN25" s="15"/>
      <c r="CZO25" s="15"/>
      <c r="CZP25" s="15"/>
      <c r="CZQ25" s="15"/>
      <c r="CZR25" s="15"/>
      <c r="CZS25" s="15"/>
      <c r="CZT25" s="15"/>
      <c r="CZU25" s="15"/>
      <c r="CZV25" s="15"/>
      <c r="CZW25" s="15"/>
      <c r="CZX25" s="15"/>
      <c r="CZY25" s="15"/>
      <c r="CZZ25" s="15"/>
      <c r="DAA25" s="15"/>
      <c r="DAB25" s="15"/>
      <c r="DAC25" s="15"/>
      <c r="DAD25" s="15"/>
      <c r="DAE25" s="15"/>
      <c r="DAF25" s="15"/>
      <c r="DAG25" s="15"/>
      <c r="DAH25" s="15"/>
      <c r="DAI25" s="15"/>
      <c r="DAJ25" s="15"/>
      <c r="DAK25" s="15"/>
      <c r="DAL25" s="15"/>
      <c r="DAM25" s="15"/>
      <c r="DAN25" s="15"/>
      <c r="DAO25" s="15"/>
      <c r="DAP25" s="15"/>
      <c r="DAQ25" s="15"/>
      <c r="DAR25" s="15"/>
      <c r="DAS25" s="15"/>
      <c r="DAT25" s="15"/>
      <c r="DAU25" s="15"/>
      <c r="DAV25" s="15"/>
      <c r="DAW25" s="15"/>
      <c r="DAX25" s="15"/>
      <c r="DAY25" s="15"/>
      <c r="DAZ25" s="15"/>
      <c r="DBA25" s="15"/>
      <c r="DBB25" s="15"/>
      <c r="DBC25" s="15"/>
      <c r="DBD25" s="15"/>
      <c r="DBE25" s="15"/>
      <c r="DBF25" s="15"/>
      <c r="DBG25" s="15"/>
      <c r="DBH25" s="15"/>
      <c r="DBI25" s="15"/>
      <c r="DBJ25" s="15"/>
      <c r="DBK25" s="15"/>
      <c r="DBL25" s="15"/>
      <c r="DBM25" s="15"/>
      <c r="DBN25" s="15"/>
      <c r="DBO25" s="15"/>
      <c r="DBP25" s="15"/>
      <c r="DBQ25" s="15"/>
      <c r="DBR25" s="15"/>
      <c r="DBS25" s="15"/>
      <c r="DBT25" s="15"/>
      <c r="DBU25" s="15"/>
      <c r="DBV25" s="15"/>
      <c r="DBW25" s="15"/>
      <c r="DBX25" s="15"/>
      <c r="DBY25" s="15"/>
      <c r="DBZ25" s="15"/>
      <c r="DCA25" s="15"/>
      <c r="DCB25" s="15"/>
      <c r="DCC25" s="15"/>
      <c r="DCD25" s="15"/>
      <c r="DCE25" s="15"/>
      <c r="DCF25" s="15"/>
      <c r="DCG25" s="15"/>
      <c r="DCH25" s="15"/>
      <c r="DCI25" s="15"/>
      <c r="DCJ25" s="15"/>
      <c r="DCK25" s="15"/>
      <c r="DCL25" s="15"/>
      <c r="DCM25" s="15"/>
      <c r="DCN25" s="15"/>
      <c r="DCO25" s="15"/>
      <c r="DCP25" s="15"/>
      <c r="DCQ25" s="15"/>
      <c r="DCR25" s="15"/>
      <c r="DCS25" s="15"/>
      <c r="DCT25" s="15"/>
      <c r="DCU25" s="15"/>
      <c r="DCV25" s="15"/>
      <c r="DCW25" s="15"/>
      <c r="DCX25" s="15"/>
      <c r="DCY25" s="15"/>
      <c r="DCZ25" s="15"/>
      <c r="DDA25" s="15"/>
      <c r="DDB25" s="15"/>
      <c r="DDC25" s="15"/>
      <c r="DDD25" s="15"/>
      <c r="DDE25" s="15"/>
      <c r="DDF25" s="15"/>
      <c r="DDG25" s="15"/>
      <c r="DDH25" s="15"/>
      <c r="DDI25" s="15"/>
      <c r="DDJ25" s="15"/>
      <c r="DDK25" s="15"/>
      <c r="DDL25" s="15"/>
      <c r="DDM25" s="15"/>
      <c r="DDN25" s="15"/>
      <c r="DDO25" s="15"/>
      <c r="DDP25" s="15"/>
      <c r="DDQ25" s="15"/>
      <c r="DDR25" s="15"/>
      <c r="DDS25" s="15"/>
      <c r="DDT25" s="15"/>
      <c r="DDU25" s="15"/>
      <c r="DDV25" s="15"/>
      <c r="DDW25" s="15"/>
      <c r="DDX25" s="15"/>
      <c r="DDY25" s="15"/>
      <c r="DDZ25" s="15"/>
      <c r="DEA25" s="15"/>
      <c r="DEB25" s="15"/>
      <c r="DEC25" s="15"/>
      <c r="DED25" s="15"/>
      <c r="DEE25" s="15"/>
      <c r="DEF25" s="15"/>
      <c r="DEG25" s="15"/>
      <c r="DEH25" s="15"/>
      <c r="DEI25" s="15"/>
      <c r="DEJ25" s="15"/>
      <c r="DEK25" s="15"/>
      <c r="DEL25" s="15"/>
      <c r="DEM25" s="15"/>
      <c r="DEN25" s="15"/>
      <c r="DEO25" s="15"/>
      <c r="DEP25" s="15"/>
      <c r="DEQ25" s="15"/>
      <c r="DER25" s="15"/>
      <c r="DES25" s="15"/>
      <c r="DET25" s="15"/>
      <c r="DEU25" s="15"/>
      <c r="DEV25" s="15"/>
      <c r="DEW25" s="15"/>
      <c r="DEX25" s="15"/>
      <c r="DEY25" s="15"/>
      <c r="DEZ25" s="15"/>
      <c r="DFA25" s="15"/>
      <c r="DFB25" s="15"/>
      <c r="DFC25" s="15"/>
      <c r="DFD25" s="15"/>
      <c r="DFE25" s="15"/>
      <c r="DFF25" s="15"/>
      <c r="DFG25" s="15"/>
      <c r="DFH25" s="15"/>
      <c r="DFI25" s="15"/>
      <c r="DFJ25" s="15"/>
      <c r="DFK25" s="15"/>
      <c r="DFL25" s="15"/>
      <c r="DFM25" s="15"/>
      <c r="DFN25" s="15"/>
      <c r="DFO25" s="15"/>
      <c r="DFP25" s="15"/>
      <c r="DFQ25" s="15"/>
      <c r="DFR25" s="15"/>
      <c r="DFS25" s="15"/>
      <c r="DFT25" s="15"/>
      <c r="DFU25" s="15"/>
      <c r="DFV25" s="15"/>
      <c r="DFW25" s="15"/>
      <c r="DFX25" s="15"/>
      <c r="DFY25" s="15"/>
      <c r="DFZ25" s="15"/>
      <c r="DGA25" s="15"/>
      <c r="DGB25" s="15"/>
      <c r="DGC25" s="15"/>
      <c r="DGD25" s="15"/>
      <c r="DGE25" s="15"/>
      <c r="DGF25" s="15"/>
      <c r="DGG25" s="15"/>
      <c r="DGH25" s="15"/>
      <c r="DGI25" s="15"/>
      <c r="DGJ25" s="15"/>
      <c r="DGK25" s="15"/>
      <c r="DGL25" s="15"/>
      <c r="DGM25" s="15"/>
      <c r="DGN25" s="15"/>
      <c r="DGO25" s="15"/>
      <c r="DGP25" s="15"/>
      <c r="DGQ25" s="15"/>
      <c r="DGR25" s="15"/>
      <c r="DGS25" s="15"/>
      <c r="DGT25" s="15"/>
      <c r="DGU25" s="15"/>
      <c r="DGV25" s="15"/>
      <c r="DGW25" s="15"/>
      <c r="DGX25" s="15"/>
      <c r="DGY25" s="15"/>
      <c r="DGZ25" s="15"/>
      <c r="DHA25" s="15"/>
      <c r="DHB25" s="15"/>
      <c r="DHC25" s="15"/>
      <c r="DHD25" s="15"/>
      <c r="DHE25" s="15"/>
      <c r="DHF25" s="15"/>
      <c r="DHG25" s="15"/>
      <c r="DHH25" s="15"/>
      <c r="DHI25" s="15"/>
      <c r="DHJ25" s="15"/>
      <c r="DHK25" s="15"/>
      <c r="DHL25" s="15"/>
      <c r="DHM25" s="15"/>
      <c r="DHN25" s="15"/>
      <c r="DHO25" s="15"/>
      <c r="DHP25" s="15"/>
      <c r="DHQ25" s="15"/>
      <c r="DHR25" s="15"/>
      <c r="DHS25" s="15"/>
      <c r="DHT25" s="15"/>
      <c r="DHU25" s="15"/>
      <c r="DHV25" s="15"/>
      <c r="DHW25" s="15"/>
      <c r="DHX25" s="15"/>
      <c r="DHY25" s="15"/>
      <c r="DHZ25" s="15"/>
      <c r="DIA25" s="15"/>
      <c r="DIB25" s="15"/>
      <c r="DIC25" s="15"/>
      <c r="DID25" s="15"/>
      <c r="DIE25" s="15"/>
      <c r="DIF25" s="15"/>
      <c r="DIG25" s="15"/>
      <c r="DIH25" s="15"/>
      <c r="DII25" s="15"/>
      <c r="DIJ25" s="15"/>
      <c r="DIK25" s="15"/>
      <c r="DIL25" s="15"/>
      <c r="DIM25" s="15"/>
      <c r="DIN25" s="15"/>
      <c r="DIO25" s="15"/>
      <c r="DIP25" s="15"/>
      <c r="DIQ25" s="15"/>
      <c r="DIR25" s="15"/>
      <c r="DIS25" s="15"/>
      <c r="DIT25" s="15"/>
      <c r="DIU25" s="15"/>
      <c r="DIV25" s="15"/>
      <c r="DIW25" s="15"/>
      <c r="DIX25" s="15"/>
      <c r="DIY25" s="15"/>
      <c r="DIZ25" s="15"/>
      <c r="DJA25" s="15"/>
      <c r="DJB25" s="15"/>
      <c r="DJC25" s="15"/>
      <c r="DJD25" s="15"/>
      <c r="DJE25" s="15"/>
      <c r="DJF25" s="15"/>
      <c r="DJG25" s="15"/>
      <c r="DJH25" s="15"/>
      <c r="DJI25" s="15"/>
      <c r="DJJ25" s="15"/>
      <c r="DJK25" s="15"/>
      <c r="DJL25" s="15"/>
      <c r="DJM25" s="15"/>
      <c r="DJN25" s="15"/>
      <c r="DJO25" s="15"/>
      <c r="DJP25" s="15"/>
      <c r="DJQ25" s="15"/>
      <c r="DJR25" s="15"/>
      <c r="DJS25" s="15"/>
      <c r="DJT25" s="15"/>
      <c r="DJU25" s="15"/>
      <c r="DJV25" s="15"/>
      <c r="DJW25" s="15"/>
      <c r="DJX25" s="15"/>
      <c r="DJY25" s="15"/>
      <c r="DJZ25" s="15"/>
      <c r="DKA25" s="15"/>
      <c r="DKB25" s="15"/>
      <c r="DKC25" s="15"/>
      <c r="DKD25" s="15"/>
      <c r="DKE25" s="15"/>
      <c r="DKF25" s="15"/>
      <c r="DKG25" s="15"/>
      <c r="DKH25" s="15"/>
      <c r="DKI25" s="15"/>
      <c r="DKJ25" s="15"/>
      <c r="DKK25" s="15"/>
      <c r="DKL25" s="15"/>
      <c r="DKM25" s="15"/>
      <c r="DKN25" s="15"/>
      <c r="DKO25" s="15"/>
      <c r="DKP25" s="15"/>
      <c r="DKQ25" s="15"/>
      <c r="DKR25" s="15"/>
      <c r="DKS25" s="15"/>
      <c r="DKT25" s="15"/>
      <c r="DKU25" s="15"/>
      <c r="DKV25" s="15"/>
      <c r="DKW25" s="15"/>
      <c r="DKX25" s="15"/>
      <c r="DKY25" s="15"/>
      <c r="DKZ25" s="15"/>
      <c r="DLA25" s="15"/>
      <c r="DLB25" s="15"/>
      <c r="DLC25" s="15"/>
      <c r="DLD25" s="15"/>
      <c r="DLE25" s="15"/>
      <c r="DLF25" s="15"/>
      <c r="DLG25" s="15"/>
      <c r="DLH25" s="15"/>
      <c r="DLI25" s="15"/>
      <c r="DLJ25" s="15"/>
      <c r="DLK25" s="15"/>
      <c r="DLL25" s="15"/>
      <c r="DLM25" s="15"/>
      <c r="DLN25" s="15"/>
      <c r="DLO25" s="15"/>
      <c r="DLP25" s="15"/>
      <c r="DLQ25" s="15"/>
      <c r="DLR25" s="15"/>
      <c r="DLS25" s="15"/>
      <c r="DLT25" s="15"/>
      <c r="DLU25" s="15"/>
      <c r="DLV25" s="15"/>
      <c r="DLW25" s="15"/>
      <c r="DLX25" s="15"/>
      <c r="DLY25" s="15"/>
      <c r="DLZ25" s="15"/>
      <c r="DMA25" s="15"/>
      <c r="DMB25" s="15"/>
      <c r="DMC25" s="15"/>
      <c r="DMD25" s="15"/>
      <c r="DME25" s="15"/>
      <c r="DMF25" s="15"/>
      <c r="DMG25" s="15"/>
      <c r="DMH25" s="15"/>
      <c r="DMI25" s="15"/>
      <c r="DMJ25" s="15"/>
      <c r="DMK25" s="15"/>
      <c r="DML25" s="15"/>
      <c r="DMM25" s="15"/>
      <c r="DMN25" s="15"/>
      <c r="DMO25" s="15"/>
      <c r="DMP25" s="15"/>
      <c r="DMQ25" s="15"/>
      <c r="DMR25" s="15"/>
      <c r="DMS25" s="15"/>
      <c r="DMT25" s="15"/>
      <c r="DMU25" s="15"/>
      <c r="DMV25" s="15"/>
      <c r="DMW25" s="15"/>
      <c r="DMX25" s="15"/>
      <c r="DMY25" s="15"/>
      <c r="DMZ25" s="15"/>
      <c r="DNA25" s="15"/>
      <c r="DNB25" s="15"/>
      <c r="DNC25" s="15"/>
      <c r="DND25" s="15"/>
      <c r="DNE25" s="15"/>
      <c r="DNF25" s="15"/>
      <c r="DNG25" s="15"/>
      <c r="DNH25" s="15"/>
      <c r="DNI25" s="15"/>
      <c r="DNJ25" s="15"/>
      <c r="DNK25" s="15"/>
      <c r="DNL25" s="15"/>
      <c r="DNM25" s="15"/>
      <c r="DNN25" s="15"/>
      <c r="DNO25" s="15"/>
      <c r="DNP25" s="15"/>
      <c r="DNQ25" s="15"/>
      <c r="DNR25" s="15"/>
      <c r="DNS25" s="15"/>
      <c r="DNT25" s="15"/>
      <c r="DNU25" s="15"/>
      <c r="DNV25" s="15"/>
      <c r="DNW25" s="15"/>
      <c r="DNX25" s="15"/>
      <c r="DNY25" s="15"/>
      <c r="DNZ25" s="15"/>
      <c r="DOA25" s="15"/>
      <c r="DOB25" s="15"/>
      <c r="DOC25" s="15"/>
      <c r="DOD25" s="15"/>
      <c r="DOE25" s="15"/>
      <c r="DOF25" s="15"/>
      <c r="DOG25" s="15"/>
      <c r="DOH25" s="15"/>
      <c r="DOI25" s="15"/>
      <c r="DOJ25" s="15"/>
      <c r="DOK25" s="15"/>
      <c r="DOL25" s="15"/>
      <c r="DOM25" s="15"/>
      <c r="DON25" s="15"/>
      <c r="DOO25" s="15"/>
      <c r="DOP25" s="15"/>
      <c r="DOQ25" s="15"/>
      <c r="DOR25" s="15"/>
      <c r="DOS25" s="15"/>
      <c r="DOT25" s="15"/>
      <c r="DOU25" s="15"/>
      <c r="DOV25" s="15"/>
      <c r="DOW25" s="15"/>
      <c r="DOX25" s="15"/>
      <c r="DOY25" s="15"/>
      <c r="DOZ25" s="15"/>
      <c r="DPA25" s="15"/>
      <c r="DPB25" s="15"/>
      <c r="DPC25" s="15"/>
      <c r="DPD25" s="15"/>
      <c r="DPE25" s="15"/>
      <c r="DPF25" s="15"/>
      <c r="DPG25" s="15"/>
      <c r="DPH25" s="15"/>
      <c r="DPI25" s="15"/>
      <c r="DPJ25" s="15"/>
      <c r="DPK25" s="15"/>
      <c r="DPL25" s="15"/>
      <c r="DPM25" s="15"/>
      <c r="DPN25" s="15"/>
      <c r="DPO25" s="15"/>
      <c r="DPP25" s="15"/>
      <c r="DPQ25" s="15"/>
      <c r="DPR25" s="15"/>
      <c r="DPS25" s="15"/>
      <c r="DPT25" s="15"/>
      <c r="DPU25" s="15"/>
      <c r="DPV25" s="15"/>
      <c r="DPW25" s="15"/>
      <c r="DPX25" s="15"/>
      <c r="DPY25" s="15"/>
      <c r="DPZ25" s="15"/>
      <c r="DQA25" s="15"/>
      <c r="DQB25" s="15"/>
      <c r="DQC25" s="15"/>
      <c r="DQD25" s="15"/>
      <c r="DQE25" s="15"/>
      <c r="DQF25" s="15"/>
      <c r="DQG25" s="15"/>
      <c r="DQH25" s="15"/>
      <c r="DQI25" s="15"/>
      <c r="DQJ25" s="15"/>
      <c r="DQK25" s="15"/>
      <c r="DQL25" s="15"/>
      <c r="DQM25" s="15"/>
      <c r="DQN25" s="15"/>
      <c r="DQO25" s="15"/>
      <c r="DQP25" s="15"/>
      <c r="DQQ25" s="15"/>
      <c r="DQR25" s="15"/>
      <c r="DQS25" s="15"/>
      <c r="DQT25" s="15"/>
      <c r="DQU25" s="15"/>
      <c r="DQV25" s="15"/>
      <c r="DQW25" s="15"/>
      <c r="DQX25" s="15"/>
      <c r="DQY25" s="15"/>
      <c r="DQZ25" s="15"/>
      <c r="DRA25" s="15"/>
      <c r="DRB25" s="15"/>
      <c r="DRC25" s="15"/>
      <c r="DRD25" s="15"/>
      <c r="DRE25" s="15"/>
      <c r="DRF25" s="15"/>
      <c r="DRG25" s="15"/>
      <c r="DRH25" s="15"/>
      <c r="DRI25" s="15"/>
      <c r="DRJ25" s="15"/>
      <c r="DRK25" s="15"/>
      <c r="DRL25" s="15"/>
      <c r="DRM25" s="15"/>
      <c r="DRN25" s="15"/>
      <c r="DRO25" s="15"/>
      <c r="DRP25" s="15"/>
      <c r="DRQ25" s="15"/>
      <c r="DRR25" s="15"/>
      <c r="DRS25" s="15"/>
      <c r="DRT25" s="15"/>
      <c r="DRU25" s="15"/>
      <c r="DRV25" s="15"/>
      <c r="DRW25" s="15"/>
      <c r="DRX25" s="15"/>
      <c r="DRY25" s="15"/>
      <c r="DRZ25" s="15"/>
      <c r="DSA25" s="15"/>
      <c r="DSB25" s="15"/>
      <c r="DSC25" s="15"/>
      <c r="DSD25" s="15"/>
      <c r="DSE25" s="15"/>
      <c r="DSF25" s="15"/>
      <c r="DSG25" s="15"/>
      <c r="DSH25" s="15"/>
      <c r="DSI25" s="15"/>
      <c r="DSJ25" s="15"/>
      <c r="DSK25" s="15"/>
      <c r="DSL25" s="15"/>
      <c r="DSM25" s="15"/>
      <c r="DSN25" s="15"/>
      <c r="DSO25" s="15"/>
      <c r="DSP25" s="15"/>
      <c r="DSQ25" s="15"/>
      <c r="DSR25" s="15"/>
      <c r="DSS25" s="15"/>
      <c r="DST25" s="15"/>
      <c r="DSU25" s="15"/>
      <c r="DSV25" s="15"/>
      <c r="DSW25" s="15"/>
      <c r="DSX25" s="15"/>
      <c r="DSY25" s="15"/>
      <c r="DSZ25" s="15"/>
      <c r="DTA25" s="15"/>
      <c r="DTB25" s="15"/>
      <c r="DTC25" s="15"/>
      <c r="DTD25" s="15"/>
      <c r="DTE25" s="15"/>
      <c r="DTF25" s="15"/>
      <c r="DTG25" s="15"/>
      <c r="DTH25" s="15"/>
      <c r="DTI25" s="15"/>
      <c r="DTJ25" s="15"/>
      <c r="DTK25" s="15"/>
      <c r="DTL25" s="15"/>
      <c r="DTM25" s="15"/>
      <c r="DTN25" s="15"/>
      <c r="DTO25" s="15"/>
      <c r="DTP25" s="15"/>
      <c r="DTQ25" s="15"/>
      <c r="DTR25" s="15"/>
      <c r="DTS25" s="15"/>
      <c r="DTT25" s="15"/>
      <c r="DTU25" s="15"/>
      <c r="DTV25" s="15"/>
      <c r="DTW25" s="15"/>
      <c r="DTX25" s="15"/>
      <c r="DTY25" s="15"/>
      <c r="DTZ25" s="15"/>
      <c r="DUA25" s="15"/>
      <c r="DUB25" s="15"/>
      <c r="DUC25" s="15"/>
      <c r="DUD25" s="15"/>
      <c r="DUE25" s="15"/>
      <c r="DUF25" s="15"/>
      <c r="DUG25" s="15"/>
      <c r="DUH25" s="15"/>
      <c r="DUI25" s="15"/>
      <c r="DUJ25" s="15"/>
      <c r="DUK25" s="15"/>
      <c r="DUL25" s="15"/>
      <c r="DUM25" s="15"/>
      <c r="DUN25" s="15"/>
      <c r="DUO25" s="15"/>
      <c r="DUP25" s="15"/>
      <c r="DUQ25" s="15"/>
      <c r="DUR25" s="15"/>
      <c r="DUS25" s="15"/>
      <c r="DUT25" s="15"/>
      <c r="DUU25" s="15"/>
      <c r="DUV25" s="15"/>
      <c r="DUW25" s="15"/>
      <c r="DUX25" s="15"/>
      <c r="DUY25" s="15"/>
      <c r="DUZ25" s="15"/>
      <c r="DVA25" s="15"/>
      <c r="DVB25" s="15"/>
      <c r="DVC25" s="15"/>
      <c r="DVD25" s="15"/>
      <c r="DVE25" s="15"/>
      <c r="DVF25" s="15"/>
      <c r="DVG25" s="15"/>
      <c r="DVH25" s="15"/>
      <c r="DVI25" s="15"/>
      <c r="DVJ25" s="15"/>
      <c r="DVK25" s="15"/>
      <c r="DVL25" s="15"/>
      <c r="DVM25" s="15"/>
      <c r="DVN25" s="15"/>
      <c r="DVO25" s="15"/>
      <c r="DVP25" s="15"/>
      <c r="DVQ25" s="15"/>
      <c r="DVR25" s="15"/>
      <c r="DVS25" s="15"/>
      <c r="DVT25" s="15"/>
      <c r="DVU25" s="15"/>
      <c r="DVV25" s="15"/>
      <c r="DVW25" s="15"/>
      <c r="DVX25" s="15"/>
      <c r="DVY25" s="15"/>
      <c r="DVZ25" s="15"/>
      <c r="DWA25" s="15"/>
      <c r="DWB25" s="15"/>
      <c r="DWC25" s="15"/>
      <c r="DWD25" s="15"/>
      <c r="DWE25" s="15"/>
      <c r="DWF25" s="15"/>
      <c r="DWG25" s="15"/>
      <c r="DWH25" s="15"/>
      <c r="DWI25" s="15"/>
      <c r="DWJ25" s="15"/>
      <c r="DWK25" s="15"/>
      <c r="DWL25" s="15"/>
      <c r="DWM25" s="15"/>
      <c r="DWN25" s="15"/>
      <c r="DWO25" s="15"/>
      <c r="DWP25" s="15"/>
      <c r="DWQ25" s="15"/>
      <c r="DWR25" s="15"/>
      <c r="DWS25" s="15"/>
      <c r="DWT25" s="15"/>
      <c r="DWU25" s="15"/>
      <c r="DWV25" s="15"/>
      <c r="DWW25" s="15"/>
      <c r="DWX25" s="15"/>
      <c r="DWY25" s="15"/>
      <c r="DWZ25" s="15"/>
      <c r="DXA25" s="15"/>
      <c r="DXB25" s="15"/>
      <c r="DXC25" s="15"/>
      <c r="DXD25" s="15"/>
      <c r="DXE25" s="15"/>
      <c r="DXF25" s="15"/>
      <c r="DXG25" s="15"/>
      <c r="DXH25" s="15"/>
      <c r="DXI25" s="15"/>
      <c r="DXJ25" s="15"/>
      <c r="DXK25" s="15"/>
      <c r="DXL25" s="15"/>
      <c r="DXM25" s="15"/>
      <c r="DXN25" s="15"/>
      <c r="DXO25" s="15"/>
      <c r="DXP25" s="15"/>
      <c r="DXQ25" s="15"/>
      <c r="DXR25" s="15"/>
      <c r="DXS25" s="15"/>
      <c r="DXT25" s="15"/>
      <c r="DXU25" s="15"/>
      <c r="DXV25" s="15"/>
      <c r="DXW25" s="15"/>
      <c r="DXX25" s="15"/>
      <c r="DXY25" s="15"/>
      <c r="DXZ25" s="15"/>
      <c r="DYA25" s="15"/>
      <c r="DYB25" s="15"/>
      <c r="DYC25" s="15"/>
      <c r="DYD25" s="15"/>
      <c r="DYE25" s="15"/>
      <c r="DYF25" s="15"/>
      <c r="DYG25" s="15"/>
      <c r="DYH25" s="15"/>
      <c r="DYI25" s="15"/>
      <c r="DYJ25" s="15"/>
      <c r="DYK25" s="15"/>
      <c r="DYL25" s="15"/>
      <c r="DYM25" s="15"/>
      <c r="DYN25" s="15"/>
      <c r="DYO25" s="15"/>
      <c r="DYP25" s="15"/>
      <c r="DYQ25" s="15"/>
      <c r="DYR25" s="15"/>
      <c r="DYS25" s="15"/>
      <c r="DYT25" s="15"/>
      <c r="DYU25" s="15"/>
      <c r="DYV25" s="15"/>
      <c r="DYW25" s="15"/>
      <c r="DYX25" s="15"/>
      <c r="DYY25" s="15"/>
      <c r="DYZ25" s="15"/>
      <c r="DZA25" s="15"/>
      <c r="DZB25" s="15"/>
      <c r="DZC25" s="15"/>
      <c r="DZD25" s="15"/>
      <c r="DZE25" s="15"/>
      <c r="DZF25" s="15"/>
      <c r="DZG25" s="15"/>
      <c r="DZH25" s="15"/>
      <c r="DZI25" s="15"/>
      <c r="DZJ25" s="15"/>
      <c r="DZK25" s="15"/>
      <c r="DZL25" s="15"/>
      <c r="DZM25" s="15"/>
      <c r="DZN25" s="15"/>
      <c r="DZO25" s="15"/>
      <c r="DZP25" s="15"/>
      <c r="DZQ25" s="15"/>
      <c r="DZR25" s="15"/>
      <c r="DZS25" s="15"/>
      <c r="DZT25" s="15"/>
      <c r="DZU25" s="15"/>
      <c r="DZV25" s="15"/>
      <c r="DZW25" s="15"/>
      <c r="DZX25" s="15"/>
      <c r="DZY25" s="15"/>
      <c r="DZZ25" s="15"/>
      <c r="EAA25" s="15"/>
      <c r="EAB25" s="15"/>
      <c r="EAC25" s="15"/>
      <c r="EAD25" s="15"/>
      <c r="EAE25" s="15"/>
      <c r="EAF25" s="15"/>
      <c r="EAG25" s="15"/>
      <c r="EAH25" s="15"/>
      <c r="EAI25" s="15"/>
      <c r="EAJ25" s="15"/>
      <c r="EAK25" s="15"/>
      <c r="EAL25" s="15"/>
      <c r="EAM25" s="15"/>
      <c r="EAN25" s="15"/>
      <c r="EAO25" s="15"/>
      <c r="EAP25" s="15"/>
      <c r="EAQ25" s="15"/>
      <c r="EAR25" s="15"/>
      <c r="EAS25" s="15"/>
      <c r="EAT25" s="15"/>
      <c r="EAU25" s="15"/>
      <c r="EAV25" s="15"/>
      <c r="EAW25" s="15"/>
      <c r="EAX25" s="15"/>
      <c r="EAY25" s="15"/>
      <c r="EAZ25" s="15"/>
      <c r="EBA25" s="15"/>
      <c r="EBB25" s="15"/>
      <c r="EBC25" s="15"/>
      <c r="EBD25" s="15"/>
      <c r="EBE25" s="15"/>
      <c r="EBF25" s="15"/>
      <c r="EBG25" s="15"/>
      <c r="EBH25" s="15"/>
      <c r="EBI25" s="15"/>
      <c r="EBJ25" s="15"/>
      <c r="EBK25" s="15"/>
      <c r="EBL25" s="15"/>
      <c r="EBM25" s="15"/>
      <c r="EBN25" s="15"/>
      <c r="EBO25" s="15"/>
      <c r="EBP25" s="15"/>
      <c r="EBQ25" s="15"/>
      <c r="EBR25" s="15"/>
      <c r="EBS25" s="15"/>
      <c r="EBT25" s="15"/>
      <c r="EBU25" s="15"/>
      <c r="EBV25" s="15"/>
      <c r="EBW25" s="15"/>
      <c r="EBX25" s="15"/>
      <c r="EBY25" s="15"/>
      <c r="EBZ25" s="15"/>
      <c r="ECA25" s="15"/>
      <c r="ECB25" s="15"/>
      <c r="ECC25" s="15"/>
      <c r="ECD25" s="15"/>
      <c r="ECE25" s="15"/>
      <c r="ECF25" s="15"/>
      <c r="ECG25" s="15"/>
      <c r="ECH25" s="15"/>
      <c r="ECI25" s="15"/>
      <c r="ECJ25" s="15"/>
      <c r="ECK25" s="15"/>
      <c r="ECL25" s="15"/>
      <c r="ECM25" s="15"/>
      <c r="ECN25" s="15"/>
      <c r="ECO25" s="15"/>
      <c r="ECP25" s="15"/>
      <c r="ECQ25" s="15"/>
      <c r="ECR25" s="15"/>
      <c r="ECS25" s="15"/>
      <c r="ECT25" s="15"/>
      <c r="ECU25" s="15"/>
      <c r="ECV25" s="15"/>
      <c r="ECW25" s="15"/>
      <c r="ECX25" s="15"/>
      <c r="ECY25" s="15"/>
      <c r="ECZ25" s="15"/>
      <c r="EDA25" s="15"/>
      <c r="EDB25" s="15"/>
      <c r="EDC25" s="15"/>
      <c r="EDD25" s="15"/>
      <c r="EDE25" s="15"/>
      <c r="EDF25" s="15"/>
      <c r="EDG25" s="15"/>
      <c r="EDH25" s="15"/>
      <c r="EDI25" s="15"/>
      <c r="EDJ25" s="15"/>
      <c r="EDK25" s="15"/>
      <c r="EDL25" s="15"/>
      <c r="EDM25" s="15"/>
      <c r="EDN25" s="15"/>
      <c r="EDO25" s="15"/>
      <c r="EDP25" s="15"/>
      <c r="EDQ25" s="15"/>
      <c r="EDR25" s="15"/>
      <c r="EDS25" s="15"/>
      <c r="EDT25" s="15"/>
      <c r="EDU25" s="15"/>
      <c r="EDV25" s="15"/>
      <c r="EDW25" s="15"/>
      <c r="EDX25" s="15"/>
      <c r="EDY25" s="15"/>
      <c r="EDZ25" s="15"/>
      <c r="EEA25" s="15"/>
      <c r="EEB25" s="15"/>
      <c r="EEC25" s="15"/>
      <c r="EED25" s="15"/>
      <c r="EEE25" s="15"/>
      <c r="EEF25" s="15"/>
      <c r="EEG25" s="15"/>
      <c r="EEH25" s="15"/>
      <c r="EEI25" s="15"/>
      <c r="EEJ25" s="15"/>
      <c r="EEK25" s="15"/>
      <c r="EEL25" s="15"/>
      <c r="EEM25" s="15"/>
      <c r="EEN25" s="15"/>
      <c r="EEO25" s="15"/>
      <c r="EEP25" s="15"/>
      <c r="EEQ25" s="15"/>
      <c r="EER25" s="15"/>
      <c r="EES25" s="15"/>
      <c r="EET25" s="15"/>
      <c r="EEU25" s="15"/>
      <c r="EEV25" s="15"/>
      <c r="EEW25" s="15"/>
      <c r="EEX25" s="15"/>
      <c r="EEY25" s="15"/>
      <c r="EEZ25" s="15"/>
      <c r="EFA25" s="15"/>
      <c r="EFB25" s="15"/>
      <c r="EFC25" s="15"/>
      <c r="EFD25" s="15"/>
      <c r="EFE25" s="15"/>
      <c r="EFF25" s="15"/>
      <c r="EFG25" s="15"/>
      <c r="EFH25" s="15"/>
      <c r="EFI25" s="15"/>
      <c r="EFJ25" s="15"/>
      <c r="EFK25" s="15"/>
      <c r="EFL25" s="15"/>
      <c r="EFM25" s="15"/>
      <c r="EFN25" s="15"/>
      <c r="EFO25" s="15"/>
      <c r="EFP25" s="15"/>
      <c r="EFQ25" s="15"/>
      <c r="EFR25" s="15"/>
      <c r="EFS25" s="15"/>
      <c r="EFT25" s="15"/>
      <c r="EFU25" s="15"/>
      <c r="EFV25" s="15"/>
      <c r="EFW25" s="15"/>
      <c r="EFX25" s="15"/>
      <c r="EFY25" s="15"/>
      <c r="EFZ25" s="15"/>
      <c r="EGA25" s="15"/>
      <c r="EGB25" s="15"/>
      <c r="EGC25" s="15"/>
      <c r="EGD25" s="15"/>
      <c r="EGE25" s="15"/>
      <c r="EGF25" s="15"/>
      <c r="EGG25" s="15"/>
      <c r="EGH25" s="15"/>
      <c r="EGI25" s="15"/>
      <c r="EGJ25" s="15"/>
      <c r="EGK25" s="15"/>
      <c r="EGL25" s="15"/>
      <c r="EGM25" s="15"/>
      <c r="EGN25" s="15"/>
      <c r="EGO25" s="15"/>
      <c r="EGP25" s="15"/>
      <c r="EGQ25" s="15"/>
      <c r="EGR25" s="15"/>
      <c r="EGS25" s="15"/>
      <c r="EGT25" s="15"/>
      <c r="EGU25" s="15"/>
      <c r="EGV25" s="15"/>
      <c r="EGW25" s="15"/>
      <c r="EGX25" s="15"/>
      <c r="EGY25" s="15"/>
      <c r="EGZ25" s="15"/>
      <c r="EHA25" s="15"/>
      <c r="EHB25" s="15"/>
      <c r="EHC25" s="15"/>
      <c r="EHD25" s="15"/>
      <c r="EHE25" s="15"/>
      <c r="EHF25" s="15"/>
      <c r="EHG25" s="15"/>
      <c r="EHH25" s="15"/>
      <c r="EHI25" s="15"/>
      <c r="EHJ25" s="15"/>
      <c r="EHK25" s="15"/>
      <c r="EHL25" s="15"/>
      <c r="EHM25" s="15"/>
      <c r="EHN25" s="15"/>
      <c r="EHO25" s="15"/>
      <c r="EHP25" s="15"/>
      <c r="EHQ25" s="15"/>
      <c r="EHR25" s="15"/>
      <c r="EHS25" s="15"/>
      <c r="EHT25" s="15"/>
      <c r="EHU25" s="15"/>
      <c r="EHV25" s="15"/>
      <c r="EHW25" s="15"/>
      <c r="EHX25" s="15"/>
      <c r="EHY25" s="15"/>
      <c r="EHZ25" s="15"/>
      <c r="EIA25" s="15"/>
      <c r="EIB25" s="15"/>
      <c r="EIC25" s="15"/>
      <c r="EID25" s="15"/>
      <c r="EIE25" s="15"/>
      <c r="EIF25" s="15"/>
      <c r="EIG25" s="15"/>
      <c r="EIH25" s="15"/>
      <c r="EII25" s="15"/>
      <c r="EIJ25" s="15"/>
      <c r="EIK25" s="15"/>
      <c r="EIL25" s="15"/>
      <c r="EIM25" s="15"/>
      <c r="EIN25" s="15"/>
      <c r="EIO25" s="15"/>
      <c r="EIP25" s="15"/>
      <c r="EIQ25" s="15"/>
      <c r="EIR25" s="15"/>
      <c r="EIS25" s="15"/>
      <c r="EIT25" s="15"/>
      <c r="EIU25" s="15"/>
      <c r="EIV25" s="15"/>
      <c r="EIW25" s="15"/>
      <c r="EIX25" s="15"/>
      <c r="EIY25" s="15"/>
      <c r="EIZ25" s="15"/>
      <c r="EJA25" s="15"/>
      <c r="EJB25" s="15"/>
      <c r="EJC25" s="15"/>
      <c r="EJD25" s="15"/>
      <c r="EJE25" s="15"/>
      <c r="EJF25" s="15"/>
      <c r="EJG25" s="15"/>
      <c r="EJH25" s="15"/>
      <c r="EJI25" s="15"/>
      <c r="EJJ25" s="15"/>
      <c r="EJK25" s="15"/>
      <c r="EJL25" s="15"/>
      <c r="EJM25" s="15"/>
      <c r="EJN25" s="15"/>
      <c r="EJO25" s="15"/>
      <c r="EJP25" s="15"/>
      <c r="EJQ25" s="15"/>
      <c r="EJR25" s="15"/>
      <c r="EJS25" s="15"/>
      <c r="EJT25" s="15"/>
      <c r="EJU25" s="15"/>
      <c r="EJV25" s="15"/>
      <c r="EJW25" s="15"/>
      <c r="EJX25" s="15"/>
      <c r="EJY25" s="15"/>
      <c r="EJZ25" s="15"/>
      <c r="EKA25" s="15"/>
      <c r="EKB25" s="15"/>
      <c r="EKC25" s="15"/>
      <c r="EKD25" s="15"/>
      <c r="EKE25" s="15"/>
      <c r="EKF25" s="15"/>
      <c r="EKG25" s="15"/>
      <c r="EKH25" s="15"/>
      <c r="EKI25" s="15"/>
      <c r="EKJ25" s="15"/>
      <c r="EKK25" s="15"/>
      <c r="EKL25" s="15"/>
      <c r="EKM25" s="15"/>
      <c r="EKN25" s="15"/>
      <c r="EKO25" s="15"/>
      <c r="EKP25" s="15"/>
      <c r="EKQ25" s="15"/>
      <c r="EKR25" s="15"/>
      <c r="EKS25" s="15"/>
      <c r="EKT25" s="15"/>
      <c r="EKU25" s="15"/>
      <c r="EKV25" s="15"/>
      <c r="EKW25" s="15"/>
      <c r="EKX25" s="15"/>
      <c r="EKY25" s="15"/>
      <c r="EKZ25" s="15"/>
      <c r="ELA25" s="15"/>
      <c r="ELB25" s="15"/>
      <c r="ELC25" s="15"/>
      <c r="ELD25" s="15"/>
      <c r="ELE25" s="15"/>
      <c r="ELF25" s="15"/>
      <c r="ELG25" s="15"/>
      <c r="ELH25" s="15"/>
      <c r="ELI25" s="15"/>
      <c r="ELJ25" s="15"/>
      <c r="ELK25" s="15"/>
      <c r="ELL25" s="15"/>
      <c r="ELM25" s="15"/>
      <c r="ELN25" s="15"/>
      <c r="ELO25" s="15"/>
      <c r="ELP25" s="15"/>
      <c r="ELQ25" s="15"/>
      <c r="ELR25" s="15"/>
      <c r="ELS25" s="15"/>
      <c r="ELT25" s="15"/>
      <c r="ELU25" s="15"/>
      <c r="ELV25" s="15"/>
      <c r="ELW25" s="15"/>
      <c r="ELX25" s="15"/>
      <c r="ELY25" s="15"/>
      <c r="ELZ25" s="15"/>
      <c r="EMA25" s="15"/>
      <c r="EMB25" s="15"/>
      <c r="EMC25" s="15"/>
      <c r="EMD25" s="15"/>
      <c r="EME25" s="15"/>
      <c r="EMF25" s="15"/>
      <c r="EMG25" s="15"/>
      <c r="EMH25" s="15"/>
      <c r="EMI25" s="15"/>
      <c r="EMJ25" s="15"/>
      <c r="EMK25" s="15"/>
      <c r="EML25" s="15"/>
      <c r="EMM25" s="15"/>
      <c r="EMN25" s="15"/>
      <c r="EMO25" s="15"/>
      <c r="EMP25" s="15"/>
      <c r="EMQ25" s="15"/>
      <c r="EMR25" s="15"/>
      <c r="EMS25" s="15"/>
      <c r="EMT25" s="15"/>
      <c r="EMU25" s="15"/>
      <c r="EMV25" s="15"/>
      <c r="EMW25" s="15"/>
      <c r="EMX25" s="15"/>
      <c r="EMY25" s="15"/>
      <c r="EMZ25" s="15"/>
      <c r="ENA25" s="15"/>
      <c r="ENB25" s="15"/>
      <c r="ENC25" s="15"/>
      <c r="END25" s="15"/>
      <c r="ENE25" s="15"/>
      <c r="ENF25" s="15"/>
      <c r="ENG25" s="15"/>
      <c r="ENH25" s="15"/>
      <c r="ENI25" s="15"/>
      <c r="ENJ25" s="15"/>
      <c r="ENK25" s="15"/>
      <c r="ENL25" s="15"/>
      <c r="ENM25" s="15"/>
      <c r="ENN25" s="15"/>
      <c r="ENO25" s="15"/>
      <c r="ENP25" s="15"/>
      <c r="ENQ25" s="15"/>
      <c r="ENR25" s="15"/>
      <c r="ENS25" s="15"/>
      <c r="ENT25" s="15"/>
      <c r="ENU25" s="15"/>
      <c r="ENV25" s="15"/>
      <c r="ENW25" s="15"/>
      <c r="ENX25" s="15"/>
      <c r="ENY25" s="15"/>
      <c r="ENZ25" s="15"/>
      <c r="EOA25" s="15"/>
      <c r="EOB25" s="15"/>
      <c r="EOC25" s="15"/>
      <c r="EOD25" s="15"/>
      <c r="EOE25" s="15"/>
      <c r="EOF25" s="15"/>
      <c r="EOG25" s="15"/>
      <c r="EOH25" s="15"/>
      <c r="EOI25" s="15"/>
      <c r="EOJ25" s="15"/>
      <c r="EOK25" s="15"/>
      <c r="EOL25" s="15"/>
      <c r="EOM25" s="15"/>
      <c r="EON25" s="15"/>
      <c r="EOO25" s="15"/>
      <c r="EOP25" s="15"/>
      <c r="EOQ25" s="15"/>
      <c r="EOR25" s="15"/>
      <c r="EOS25" s="15"/>
      <c r="EOT25" s="15"/>
      <c r="EOU25" s="15"/>
      <c r="EOV25" s="15"/>
      <c r="EOW25" s="15"/>
      <c r="EOX25" s="15"/>
      <c r="EOY25" s="15"/>
      <c r="EOZ25" s="15"/>
      <c r="EPA25" s="15"/>
      <c r="EPB25" s="15"/>
      <c r="EPC25" s="15"/>
      <c r="EPD25" s="15"/>
      <c r="EPE25" s="15"/>
      <c r="EPF25" s="15"/>
      <c r="EPG25" s="15"/>
      <c r="EPH25" s="15"/>
      <c r="EPI25" s="15"/>
      <c r="EPJ25" s="15"/>
      <c r="EPK25" s="15"/>
      <c r="EPL25" s="15"/>
      <c r="EPM25" s="15"/>
      <c r="EPN25" s="15"/>
      <c r="EPO25" s="15"/>
      <c r="EPP25" s="15"/>
      <c r="EPQ25" s="15"/>
      <c r="EPR25" s="15"/>
      <c r="EPS25" s="15"/>
      <c r="EPT25" s="15"/>
      <c r="EPU25" s="15"/>
      <c r="EPV25" s="15"/>
      <c r="EPW25" s="15"/>
      <c r="EPX25" s="15"/>
      <c r="EPY25" s="15"/>
      <c r="EPZ25" s="15"/>
      <c r="EQA25" s="15"/>
      <c r="EQB25" s="15"/>
      <c r="EQC25" s="15"/>
      <c r="EQD25" s="15"/>
      <c r="EQE25" s="15"/>
      <c r="EQF25" s="15"/>
      <c r="EQG25" s="15"/>
      <c r="EQH25" s="15"/>
      <c r="EQI25" s="15"/>
      <c r="EQJ25" s="15"/>
      <c r="EQK25" s="15"/>
      <c r="EQL25" s="15"/>
      <c r="EQM25" s="15"/>
      <c r="EQN25" s="15"/>
      <c r="EQO25" s="15"/>
      <c r="EQP25" s="15"/>
      <c r="EQQ25" s="15"/>
      <c r="EQR25" s="15"/>
      <c r="EQS25" s="15"/>
      <c r="EQT25" s="15"/>
      <c r="EQU25" s="15"/>
      <c r="EQV25" s="15"/>
      <c r="EQW25" s="15"/>
      <c r="EQX25" s="15"/>
      <c r="EQY25" s="15"/>
      <c r="EQZ25" s="15"/>
      <c r="ERA25" s="15"/>
      <c r="ERB25" s="15"/>
      <c r="ERC25" s="15"/>
      <c r="ERD25" s="15"/>
      <c r="ERE25" s="15"/>
      <c r="ERF25" s="15"/>
      <c r="ERG25" s="15"/>
      <c r="ERH25" s="15"/>
      <c r="ERI25" s="15"/>
      <c r="ERJ25" s="15"/>
      <c r="ERK25" s="15"/>
      <c r="ERL25" s="15"/>
      <c r="ERM25" s="15"/>
      <c r="ERN25" s="15"/>
      <c r="ERO25" s="15"/>
      <c r="ERP25" s="15"/>
      <c r="ERQ25" s="15"/>
      <c r="ERR25" s="15"/>
      <c r="ERS25" s="15"/>
      <c r="ERT25" s="15"/>
      <c r="ERU25" s="15"/>
      <c r="ERV25" s="15"/>
      <c r="ERW25" s="15"/>
      <c r="ERX25" s="15"/>
      <c r="ERY25" s="15"/>
      <c r="ERZ25" s="15"/>
      <c r="ESA25" s="15"/>
      <c r="ESB25" s="15"/>
      <c r="ESC25" s="15"/>
      <c r="ESD25" s="15"/>
      <c r="ESE25" s="15"/>
      <c r="ESF25" s="15"/>
      <c r="ESG25" s="15"/>
      <c r="ESH25" s="15"/>
      <c r="ESI25" s="15"/>
      <c r="ESJ25" s="15"/>
      <c r="ESK25" s="15"/>
      <c r="ESL25" s="15"/>
      <c r="ESM25" s="15"/>
      <c r="ESN25" s="15"/>
      <c r="ESO25" s="15"/>
      <c r="ESP25" s="15"/>
      <c r="ESQ25" s="15"/>
      <c r="ESR25" s="15"/>
      <c r="ESS25" s="15"/>
      <c r="EST25" s="15"/>
      <c r="ESU25" s="15"/>
      <c r="ESV25" s="15"/>
      <c r="ESW25" s="15"/>
      <c r="ESX25" s="15"/>
      <c r="ESY25" s="15"/>
      <c r="ESZ25" s="15"/>
      <c r="ETA25" s="15"/>
      <c r="ETB25" s="15"/>
      <c r="ETC25" s="15"/>
      <c r="ETD25" s="15"/>
      <c r="ETE25" s="15"/>
      <c r="ETF25" s="15"/>
      <c r="ETG25" s="15"/>
      <c r="ETH25" s="15"/>
      <c r="ETI25" s="15"/>
      <c r="ETJ25" s="15"/>
      <c r="ETK25" s="15"/>
      <c r="ETL25" s="15"/>
      <c r="ETM25" s="15"/>
      <c r="ETN25" s="15"/>
      <c r="ETO25" s="15"/>
      <c r="ETP25" s="15"/>
      <c r="ETQ25" s="15"/>
      <c r="ETR25" s="15"/>
      <c r="ETS25" s="15"/>
      <c r="ETT25" s="15"/>
      <c r="ETU25" s="15"/>
      <c r="ETV25" s="15"/>
      <c r="ETW25" s="15"/>
      <c r="ETX25" s="15"/>
      <c r="ETY25" s="15"/>
      <c r="ETZ25" s="15"/>
      <c r="EUA25" s="15"/>
      <c r="EUB25" s="15"/>
      <c r="EUC25" s="15"/>
      <c r="EUD25" s="15"/>
      <c r="EUE25" s="15"/>
      <c r="EUF25" s="15"/>
      <c r="EUG25" s="15"/>
      <c r="EUH25" s="15"/>
      <c r="EUI25" s="15"/>
      <c r="EUJ25" s="15"/>
      <c r="EUK25" s="15"/>
      <c r="EUL25" s="15"/>
      <c r="EUM25" s="15"/>
      <c r="EUN25" s="15"/>
      <c r="EUO25" s="15"/>
      <c r="EUP25" s="15"/>
      <c r="EUQ25" s="15"/>
      <c r="EUR25" s="15"/>
      <c r="EUS25" s="15"/>
      <c r="EUT25" s="15"/>
      <c r="EUU25" s="15"/>
      <c r="EUV25" s="15"/>
      <c r="EUW25" s="15"/>
      <c r="EUX25" s="15"/>
      <c r="EUY25" s="15"/>
      <c r="EUZ25" s="15"/>
      <c r="EVA25" s="15"/>
      <c r="EVB25" s="15"/>
      <c r="EVC25" s="15"/>
      <c r="EVD25" s="15"/>
      <c r="EVE25" s="15"/>
      <c r="EVF25" s="15"/>
      <c r="EVG25" s="15"/>
      <c r="EVH25" s="15"/>
      <c r="EVI25" s="15"/>
      <c r="EVJ25" s="15"/>
      <c r="EVK25" s="15"/>
      <c r="EVL25" s="15"/>
      <c r="EVM25" s="15"/>
      <c r="EVN25" s="15"/>
      <c r="EVO25" s="15"/>
      <c r="EVP25" s="15"/>
      <c r="EVQ25" s="15"/>
      <c r="EVR25" s="15"/>
      <c r="EVS25" s="15"/>
      <c r="EVT25" s="15"/>
      <c r="EVU25" s="15"/>
      <c r="EVV25" s="15"/>
      <c r="EVW25" s="15"/>
      <c r="EVX25" s="15"/>
      <c r="EVY25" s="15"/>
      <c r="EVZ25" s="15"/>
      <c r="EWA25" s="15"/>
      <c r="EWB25" s="15"/>
      <c r="EWC25" s="15"/>
      <c r="EWD25" s="15"/>
      <c r="EWE25" s="15"/>
      <c r="EWF25" s="15"/>
      <c r="EWG25" s="15"/>
      <c r="EWH25" s="15"/>
      <c r="EWI25" s="15"/>
      <c r="EWJ25" s="15"/>
      <c r="EWK25" s="15"/>
      <c r="EWL25" s="15"/>
      <c r="EWM25" s="15"/>
      <c r="EWN25" s="15"/>
      <c r="EWO25" s="15"/>
      <c r="EWP25" s="15"/>
      <c r="EWQ25" s="15"/>
      <c r="EWR25" s="15"/>
      <c r="EWS25" s="15"/>
      <c r="EWT25" s="15"/>
      <c r="EWU25" s="15"/>
      <c r="EWV25" s="15"/>
      <c r="EWW25" s="15"/>
      <c r="EWX25" s="15"/>
      <c r="EWY25" s="15"/>
      <c r="EWZ25" s="15"/>
      <c r="EXA25" s="15"/>
      <c r="EXB25" s="15"/>
      <c r="EXC25" s="15"/>
      <c r="EXD25" s="15"/>
      <c r="EXE25" s="15"/>
      <c r="EXF25" s="15"/>
      <c r="EXG25" s="15"/>
      <c r="EXH25" s="15"/>
      <c r="EXI25" s="15"/>
      <c r="EXJ25" s="15"/>
      <c r="EXK25" s="15"/>
      <c r="EXL25" s="15"/>
      <c r="EXM25" s="15"/>
      <c r="EXN25" s="15"/>
      <c r="EXO25" s="15"/>
      <c r="EXP25" s="15"/>
      <c r="EXQ25" s="15"/>
      <c r="EXR25" s="15"/>
      <c r="EXS25" s="15"/>
      <c r="EXT25" s="15"/>
      <c r="EXU25" s="15"/>
      <c r="EXV25" s="15"/>
      <c r="EXW25" s="15"/>
      <c r="EXX25" s="15"/>
      <c r="EXY25" s="15"/>
      <c r="EXZ25" s="15"/>
      <c r="EYA25" s="15"/>
      <c r="EYB25" s="15"/>
      <c r="EYC25" s="15"/>
      <c r="EYD25" s="15"/>
      <c r="EYE25" s="15"/>
      <c r="EYF25" s="15"/>
      <c r="EYG25" s="15"/>
      <c r="EYH25" s="15"/>
      <c r="EYI25" s="15"/>
      <c r="EYJ25" s="15"/>
      <c r="EYK25" s="15"/>
      <c r="EYL25" s="15"/>
      <c r="EYM25" s="15"/>
      <c r="EYN25" s="15"/>
      <c r="EYO25" s="15"/>
      <c r="EYP25" s="15"/>
      <c r="EYQ25" s="15"/>
      <c r="EYR25" s="15"/>
      <c r="EYS25" s="15"/>
      <c r="EYT25" s="15"/>
      <c r="EYU25" s="15"/>
      <c r="EYV25" s="15"/>
      <c r="EYW25" s="15"/>
      <c r="EYX25" s="15"/>
      <c r="EYY25" s="15"/>
      <c r="EYZ25" s="15"/>
      <c r="EZA25" s="15"/>
      <c r="EZB25" s="15"/>
      <c r="EZC25" s="15"/>
      <c r="EZD25" s="15"/>
      <c r="EZE25" s="15"/>
      <c r="EZF25" s="15"/>
      <c r="EZG25" s="15"/>
      <c r="EZH25" s="15"/>
      <c r="EZI25" s="15"/>
      <c r="EZJ25" s="15"/>
      <c r="EZK25" s="15"/>
      <c r="EZL25" s="15"/>
      <c r="EZM25" s="15"/>
      <c r="EZN25" s="15"/>
      <c r="EZO25" s="15"/>
      <c r="EZP25" s="15"/>
      <c r="EZQ25" s="15"/>
      <c r="EZR25" s="15"/>
      <c r="EZS25" s="15"/>
      <c r="EZT25" s="15"/>
      <c r="EZU25" s="15"/>
      <c r="EZV25" s="15"/>
      <c r="EZW25" s="15"/>
      <c r="EZX25" s="15"/>
      <c r="EZY25" s="15"/>
      <c r="EZZ25" s="15"/>
      <c r="FAA25" s="15"/>
      <c r="FAB25" s="15"/>
      <c r="FAC25" s="15"/>
      <c r="FAD25" s="15"/>
      <c r="FAE25" s="15"/>
      <c r="FAF25" s="15"/>
      <c r="FAG25" s="15"/>
      <c r="FAH25" s="15"/>
      <c r="FAI25" s="15"/>
      <c r="FAJ25" s="15"/>
      <c r="FAK25" s="15"/>
      <c r="FAL25" s="15"/>
      <c r="FAM25" s="15"/>
      <c r="FAN25" s="15"/>
      <c r="FAO25" s="15"/>
      <c r="FAP25" s="15"/>
      <c r="FAQ25" s="15"/>
      <c r="FAR25" s="15"/>
      <c r="FAS25" s="15"/>
      <c r="FAT25" s="15"/>
      <c r="FAU25" s="15"/>
      <c r="FAV25" s="15"/>
      <c r="FAW25" s="15"/>
      <c r="FAX25" s="15"/>
      <c r="FAY25" s="15"/>
      <c r="FAZ25" s="15"/>
      <c r="FBA25" s="15"/>
      <c r="FBB25" s="15"/>
      <c r="FBC25" s="15"/>
      <c r="FBD25" s="15"/>
      <c r="FBE25" s="15"/>
      <c r="FBF25" s="15"/>
      <c r="FBG25" s="15"/>
      <c r="FBH25" s="15"/>
      <c r="FBI25" s="15"/>
      <c r="FBJ25" s="15"/>
      <c r="FBK25" s="15"/>
      <c r="FBL25" s="15"/>
      <c r="FBM25" s="15"/>
      <c r="FBN25" s="15"/>
      <c r="FBO25" s="15"/>
      <c r="FBP25" s="15"/>
      <c r="FBQ25" s="15"/>
      <c r="FBR25" s="15"/>
      <c r="FBS25" s="15"/>
      <c r="FBT25" s="15"/>
      <c r="FBU25" s="15"/>
      <c r="FBV25" s="15"/>
      <c r="FBW25" s="15"/>
      <c r="FBX25" s="15"/>
      <c r="FBY25" s="15"/>
      <c r="FBZ25" s="15"/>
      <c r="FCA25" s="15"/>
      <c r="FCB25" s="15"/>
      <c r="FCC25" s="15"/>
      <c r="FCD25" s="15"/>
      <c r="FCE25" s="15"/>
      <c r="FCF25" s="15"/>
      <c r="FCG25" s="15"/>
      <c r="FCH25" s="15"/>
      <c r="FCI25" s="15"/>
      <c r="FCJ25" s="15"/>
      <c r="FCK25" s="15"/>
      <c r="FCL25" s="15"/>
      <c r="FCM25" s="15"/>
      <c r="FCN25" s="15"/>
      <c r="FCO25" s="15"/>
      <c r="FCP25" s="15"/>
      <c r="FCQ25" s="15"/>
      <c r="FCR25" s="15"/>
      <c r="FCS25" s="15"/>
      <c r="FCT25" s="15"/>
      <c r="FCU25" s="15"/>
      <c r="FCV25" s="15"/>
      <c r="FCW25" s="15"/>
      <c r="FCX25" s="15"/>
      <c r="FCY25" s="15"/>
      <c r="FCZ25" s="15"/>
      <c r="FDA25" s="15"/>
      <c r="FDB25" s="15"/>
      <c r="FDC25" s="15"/>
      <c r="FDD25" s="15"/>
      <c r="FDE25" s="15"/>
      <c r="FDF25" s="15"/>
      <c r="FDG25" s="15"/>
      <c r="FDH25" s="15"/>
      <c r="FDI25" s="15"/>
      <c r="FDJ25" s="15"/>
      <c r="FDK25" s="15"/>
      <c r="FDL25" s="15"/>
      <c r="FDM25" s="15"/>
      <c r="FDN25" s="15"/>
      <c r="FDO25" s="15"/>
      <c r="FDP25" s="15"/>
      <c r="FDQ25" s="15"/>
      <c r="FDR25" s="15"/>
      <c r="FDS25" s="15"/>
      <c r="FDT25" s="15"/>
      <c r="FDU25" s="15"/>
      <c r="FDV25" s="15"/>
      <c r="FDW25" s="15"/>
      <c r="FDX25" s="15"/>
      <c r="FDY25" s="15"/>
      <c r="FDZ25" s="15"/>
      <c r="FEA25" s="15"/>
      <c r="FEB25" s="15"/>
      <c r="FEC25" s="15"/>
      <c r="FED25" s="15"/>
      <c r="FEE25" s="15"/>
      <c r="FEF25" s="15"/>
      <c r="FEG25" s="15"/>
      <c r="FEH25" s="15"/>
      <c r="FEI25" s="15"/>
      <c r="FEJ25" s="15"/>
      <c r="FEK25" s="15"/>
      <c r="FEL25" s="15"/>
      <c r="FEM25" s="15"/>
      <c r="FEN25" s="15"/>
      <c r="FEO25" s="15"/>
      <c r="FEP25" s="15"/>
      <c r="FEQ25" s="15"/>
      <c r="FER25" s="15"/>
      <c r="FES25" s="15"/>
      <c r="FET25" s="15"/>
      <c r="FEU25" s="15"/>
      <c r="FEV25" s="15"/>
      <c r="FEW25" s="15"/>
      <c r="FEX25" s="15"/>
      <c r="FEY25" s="15"/>
      <c r="FEZ25" s="15"/>
      <c r="FFA25" s="15"/>
      <c r="FFB25" s="15"/>
      <c r="FFC25" s="15"/>
      <c r="FFD25" s="15"/>
      <c r="FFE25" s="15"/>
      <c r="FFF25" s="15"/>
      <c r="FFG25" s="15"/>
      <c r="FFH25" s="15"/>
      <c r="FFI25" s="15"/>
      <c r="FFJ25" s="15"/>
      <c r="FFK25" s="15"/>
      <c r="FFL25" s="15"/>
      <c r="FFM25" s="15"/>
      <c r="FFN25" s="15"/>
      <c r="FFO25" s="15"/>
      <c r="FFP25" s="15"/>
      <c r="FFQ25" s="15"/>
      <c r="FFR25" s="15"/>
      <c r="FFS25" s="15"/>
      <c r="FFT25" s="15"/>
      <c r="FFU25" s="15"/>
      <c r="FFV25" s="15"/>
      <c r="FFW25" s="15"/>
      <c r="FFX25" s="15"/>
      <c r="FFY25" s="15"/>
      <c r="FFZ25" s="15"/>
      <c r="FGA25" s="15"/>
      <c r="FGB25" s="15"/>
      <c r="FGC25" s="15"/>
      <c r="FGD25" s="15"/>
      <c r="FGE25" s="15"/>
      <c r="FGF25" s="15"/>
      <c r="FGG25" s="15"/>
      <c r="FGH25" s="15"/>
      <c r="FGI25" s="15"/>
      <c r="FGJ25" s="15"/>
      <c r="FGK25" s="15"/>
      <c r="FGL25" s="15"/>
      <c r="FGM25" s="15"/>
      <c r="FGN25" s="15"/>
      <c r="FGO25" s="15"/>
      <c r="FGP25" s="15"/>
      <c r="FGQ25" s="15"/>
      <c r="FGR25" s="15"/>
      <c r="FGS25" s="15"/>
      <c r="FGT25" s="15"/>
      <c r="FGU25" s="15"/>
      <c r="FGV25" s="15"/>
      <c r="FGW25" s="15"/>
      <c r="FGX25" s="15"/>
      <c r="FGY25" s="15"/>
      <c r="FGZ25" s="15"/>
      <c r="FHA25" s="15"/>
      <c r="FHB25" s="15"/>
      <c r="FHC25" s="15"/>
      <c r="FHD25" s="15"/>
      <c r="FHE25" s="15"/>
      <c r="FHF25" s="15"/>
      <c r="FHG25" s="15"/>
      <c r="FHH25" s="15"/>
      <c r="FHI25" s="15"/>
      <c r="FHJ25" s="15"/>
      <c r="FHK25" s="15"/>
      <c r="FHL25" s="15"/>
      <c r="FHM25" s="15"/>
      <c r="FHN25" s="15"/>
      <c r="FHO25" s="15"/>
      <c r="FHP25" s="15"/>
      <c r="FHQ25" s="15"/>
      <c r="FHR25" s="15"/>
      <c r="FHS25" s="15"/>
      <c r="FHT25" s="15"/>
      <c r="FHU25" s="15"/>
      <c r="FHV25" s="15"/>
      <c r="FHW25" s="15"/>
      <c r="FHX25" s="15"/>
      <c r="FHY25" s="15"/>
      <c r="FHZ25" s="15"/>
      <c r="FIA25" s="15"/>
      <c r="FIB25" s="15"/>
      <c r="FIC25" s="15"/>
      <c r="FID25" s="15"/>
      <c r="FIE25" s="15"/>
      <c r="FIF25" s="15"/>
      <c r="FIG25" s="15"/>
      <c r="FIH25" s="15"/>
      <c r="FII25" s="15"/>
      <c r="FIJ25" s="15"/>
      <c r="FIK25" s="15"/>
      <c r="FIL25" s="15"/>
      <c r="FIM25" s="15"/>
      <c r="FIN25" s="15"/>
      <c r="FIO25" s="15"/>
      <c r="FIP25" s="15"/>
      <c r="FIQ25" s="15"/>
      <c r="FIR25" s="15"/>
      <c r="FIS25" s="15"/>
      <c r="FIT25" s="15"/>
      <c r="FIU25" s="15"/>
      <c r="FIV25" s="15"/>
      <c r="FIW25" s="15"/>
      <c r="FIX25" s="15"/>
      <c r="FIY25" s="15"/>
      <c r="FIZ25" s="15"/>
      <c r="FJA25" s="15"/>
      <c r="FJB25" s="15"/>
      <c r="FJC25" s="15"/>
      <c r="FJD25" s="15"/>
      <c r="FJE25" s="15"/>
      <c r="FJF25" s="15"/>
      <c r="FJG25" s="15"/>
      <c r="FJH25" s="15"/>
      <c r="FJI25" s="15"/>
      <c r="FJJ25" s="15"/>
      <c r="FJK25" s="15"/>
      <c r="FJL25" s="15"/>
      <c r="FJM25" s="15"/>
      <c r="FJN25" s="15"/>
      <c r="FJO25" s="15"/>
      <c r="FJP25" s="15"/>
      <c r="FJQ25" s="15"/>
      <c r="FJR25" s="15"/>
      <c r="FJS25" s="15"/>
      <c r="FJT25" s="15"/>
      <c r="FJU25" s="15"/>
      <c r="FJV25" s="15"/>
      <c r="FJW25" s="15"/>
      <c r="FJX25" s="15"/>
      <c r="FJY25" s="15"/>
      <c r="FJZ25" s="15"/>
      <c r="FKA25" s="15"/>
      <c r="FKB25" s="15"/>
      <c r="FKC25" s="15"/>
      <c r="FKD25" s="15"/>
      <c r="FKE25" s="15"/>
      <c r="FKF25" s="15"/>
      <c r="FKG25" s="15"/>
      <c r="FKH25" s="15"/>
      <c r="FKI25" s="15"/>
      <c r="FKJ25" s="15"/>
      <c r="FKK25" s="15"/>
      <c r="FKL25" s="15"/>
      <c r="FKM25" s="15"/>
      <c r="FKN25" s="15"/>
      <c r="FKO25" s="15"/>
      <c r="FKP25" s="15"/>
      <c r="FKQ25" s="15"/>
      <c r="FKR25" s="15"/>
      <c r="FKS25" s="15"/>
      <c r="FKT25" s="15"/>
      <c r="FKU25" s="15"/>
      <c r="FKV25" s="15"/>
      <c r="FKW25" s="15"/>
      <c r="FKX25" s="15"/>
      <c r="FKY25" s="15"/>
      <c r="FKZ25" s="15"/>
      <c r="FLA25" s="15"/>
      <c r="FLB25" s="15"/>
      <c r="FLC25" s="15"/>
      <c r="FLD25" s="15"/>
      <c r="FLE25" s="15"/>
      <c r="FLF25" s="15"/>
      <c r="FLG25" s="15"/>
      <c r="FLH25" s="15"/>
      <c r="FLI25" s="15"/>
      <c r="FLJ25" s="15"/>
      <c r="FLK25" s="15"/>
      <c r="FLL25" s="15"/>
      <c r="FLM25" s="15"/>
      <c r="FLN25" s="15"/>
      <c r="FLO25" s="15"/>
      <c r="FLP25" s="15"/>
      <c r="FLQ25" s="15"/>
      <c r="FLR25" s="15"/>
      <c r="FLS25" s="15"/>
      <c r="FLT25" s="15"/>
      <c r="FLU25" s="15"/>
      <c r="FLV25" s="15"/>
      <c r="FLW25" s="15"/>
      <c r="FLX25" s="15"/>
      <c r="FLY25" s="15"/>
      <c r="FLZ25" s="15"/>
      <c r="FMA25" s="15"/>
      <c r="FMB25" s="15"/>
      <c r="FMC25" s="15"/>
      <c r="FMD25" s="15"/>
      <c r="FME25" s="15"/>
      <c r="FMF25" s="15"/>
      <c r="FMG25" s="15"/>
      <c r="FMH25" s="15"/>
      <c r="FMI25" s="15"/>
      <c r="FMJ25" s="15"/>
      <c r="FMK25" s="15"/>
      <c r="FML25" s="15"/>
      <c r="FMM25" s="15"/>
      <c r="FMN25" s="15"/>
      <c r="FMO25" s="15"/>
      <c r="FMP25" s="15"/>
      <c r="FMQ25" s="15"/>
      <c r="FMR25" s="15"/>
      <c r="FMS25" s="15"/>
      <c r="FMT25" s="15"/>
      <c r="FMU25" s="15"/>
      <c r="FMV25" s="15"/>
      <c r="FMW25" s="15"/>
      <c r="FMX25" s="15"/>
      <c r="FMY25" s="15"/>
      <c r="FMZ25" s="15"/>
      <c r="FNA25" s="15"/>
      <c r="FNB25" s="15"/>
      <c r="FNC25" s="15"/>
      <c r="FND25" s="15"/>
      <c r="FNE25" s="15"/>
      <c r="FNF25" s="15"/>
      <c r="FNG25" s="15"/>
      <c r="FNH25" s="15"/>
      <c r="FNI25" s="15"/>
      <c r="FNJ25" s="15"/>
      <c r="FNK25" s="15"/>
      <c r="FNL25" s="15"/>
      <c r="FNM25" s="15"/>
      <c r="FNN25" s="15"/>
      <c r="FNO25" s="15"/>
      <c r="FNP25" s="15"/>
      <c r="FNQ25" s="15"/>
      <c r="FNR25" s="15"/>
      <c r="FNS25" s="15"/>
      <c r="FNT25" s="15"/>
      <c r="FNU25" s="15"/>
      <c r="FNV25" s="15"/>
      <c r="FNW25" s="15"/>
      <c r="FNX25" s="15"/>
      <c r="FNY25" s="15"/>
      <c r="FNZ25" s="15"/>
      <c r="FOA25" s="15"/>
      <c r="FOB25" s="15"/>
      <c r="FOC25" s="15"/>
      <c r="FOD25" s="15"/>
      <c r="FOE25" s="15"/>
      <c r="FOF25" s="15"/>
      <c r="FOG25" s="15"/>
      <c r="FOH25" s="15"/>
      <c r="FOI25" s="15"/>
      <c r="FOJ25" s="15"/>
      <c r="FOK25" s="15"/>
      <c r="FOL25" s="15"/>
      <c r="FOM25" s="15"/>
      <c r="FON25" s="15"/>
      <c r="FOO25" s="15"/>
      <c r="FOP25" s="15"/>
      <c r="FOQ25" s="15"/>
      <c r="FOR25" s="15"/>
      <c r="FOS25" s="15"/>
      <c r="FOT25" s="15"/>
      <c r="FOU25" s="15"/>
      <c r="FOV25" s="15"/>
      <c r="FOW25" s="15"/>
      <c r="FOX25" s="15"/>
      <c r="FOY25" s="15"/>
      <c r="FOZ25" s="15"/>
      <c r="FPA25" s="15"/>
      <c r="FPB25" s="15"/>
      <c r="FPC25" s="15"/>
      <c r="FPD25" s="15"/>
      <c r="FPE25" s="15"/>
      <c r="FPF25" s="15"/>
      <c r="FPG25" s="15"/>
      <c r="FPH25" s="15"/>
      <c r="FPI25" s="15"/>
      <c r="FPJ25" s="15"/>
      <c r="FPK25" s="15"/>
      <c r="FPL25" s="15"/>
      <c r="FPM25" s="15"/>
      <c r="FPN25" s="15"/>
      <c r="FPO25" s="15"/>
      <c r="FPP25" s="15"/>
      <c r="FPQ25" s="15"/>
      <c r="FPR25" s="15"/>
      <c r="FPS25" s="15"/>
      <c r="FPT25" s="15"/>
      <c r="FPU25" s="15"/>
      <c r="FPV25" s="15"/>
      <c r="FPW25" s="15"/>
      <c r="FPX25" s="15"/>
      <c r="FPY25" s="15"/>
      <c r="FPZ25" s="15"/>
      <c r="FQA25" s="15"/>
      <c r="FQB25" s="15"/>
      <c r="FQC25" s="15"/>
      <c r="FQD25" s="15"/>
      <c r="FQE25" s="15"/>
      <c r="FQF25" s="15"/>
      <c r="FQG25" s="15"/>
      <c r="FQH25" s="15"/>
      <c r="FQI25" s="15"/>
      <c r="FQJ25" s="15"/>
      <c r="FQK25" s="15"/>
      <c r="FQL25" s="15"/>
      <c r="FQM25" s="15"/>
      <c r="FQN25" s="15"/>
      <c r="FQO25" s="15"/>
      <c r="FQP25" s="15"/>
      <c r="FQQ25" s="15"/>
      <c r="FQR25" s="15"/>
      <c r="FQS25" s="15"/>
      <c r="FQT25" s="15"/>
      <c r="FQU25" s="15"/>
      <c r="FQV25" s="15"/>
      <c r="FQW25" s="15"/>
      <c r="FQX25" s="15"/>
      <c r="FQY25" s="15"/>
      <c r="FQZ25" s="15"/>
      <c r="FRA25" s="15"/>
      <c r="FRB25" s="15"/>
      <c r="FRC25" s="15"/>
      <c r="FRD25" s="15"/>
      <c r="FRE25" s="15"/>
      <c r="FRF25" s="15"/>
      <c r="FRG25" s="15"/>
      <c r="FRH25" s="15"/>
      <c r="FRI25" s="15"/>
      <c r="FRJ25" s="15"/>
      <c r="FRK25" s="15"/>
      <c r="FRL25" s="15"/>
      <c r="FRM25" s="15"/>
      <c r="FRN25" s="15"/>
      <c r="FRO25" s="15"/>
      <c r="FRP25" s="15"/>
      <c r="FRQ25" s="15"/>
      <c r="FRR25" s="15"/>
      <c r="FRS25" s="15"/>
      <c r="FRT25" s="15"/>
      <c r="FRU25" s="15"/>
      <c r="FRV25" s="15"/>
      <c r="FRW25" s="15"/>
      <c r="FRX25" s="15"/>
      <c r="FRY25" s="15"/>
      <c r="FRZ25" s="15"/>
      <c r="FSA25" s="15"/>
      <c r="FSB25" s="15"/>
      <c r="FSC25" s="15"/>
      <c r="FSD25" s="15"/>
      <c r="FSE25" s="15"/>
      <c r="FSF25" s="15"/>
      <c r="FSG25" s="15"/>
      <c r="FSH25" s="15"/>
      <c r="FSI25" s="15"/>
      <c r="FSJ25" s="15"/>
      <c r="FSK25" s="15"/>
      <c r="FSL25" s="15"/>
      <c r="FSM25" s="15"/>
      <c r="FSN25" s="15"/>
      <c r="FSO25" s="15"/>
      <c r="FSP25" s="15"/>
      <c r="FSQ25" s="15"/>
      <c r="FSR25" s="15"/>
      <c r="FSS25" s="15"/>
      <c r="FST25" s="15"/>
      <c r="FSU25" s="15"/>
      <c r="FSV25" s="15"/>
      <c r="FSW25" s="15"/>
      <c r="FSX25" s="15"/>
      <c r="FSY25" s="15"/>
      <c r="FSZ25" s="15"/>
      <c r="FTA25" s="15"/>
      <c r="FTB25" s="15"/>
      <c r="FTC25" s="15"/>
      <c r="FTD25" s="15"/>
      <c r="FTE25" s="15"/>
      <c r="FTF25" s="15"/>
      <c r="FTG25" s="15"/>
      <c r="FTH25" s="15"/>
      <c r="FTI25" s="15"/>
      <c r="FTJ25" s="15"/>
      <c r="FTK25" s="15"/>
      <c r="FTL25" s="15"/>
      <c r="FTM25" s="15"/>
      <c r="FTN25" s="15"/>
      <c r="FTO25" s="15"/>
      <c r="FTP25" s="15"/>
      <c r="FTQ25" s="15"/>
      <c r="FTR25" s="15"/>
      <c r="FTS25" s="15"/>
      <c r="FTT25" s="15"/>
      <c r="FTU25" s="15"/>
      <c r="FTV25" s="15"/>
      <c r="FTW25" s="15"/>
      <c r="FTX25" s="15"/>
      <c r="FTY25" s="15"/>
      <c r="FTZ25" s="15"/>
      <c r="FUA25" s="15"/>
      <c r="FUB25" s="15"/>
      <c r="FUC25" s="15"/>
      <c r="FUD25" s="15"/>
      <c r="FUE25" s="15"/>
      <c r="FUF25" s="15"/>
      <c r="FUG25" s="15"/>
      <c r="FUH25" s="15"/>
      <c r="FUI25" s="15"/>
      <c r="FUJ25" s="15"/>
      <c r="FUK25" s="15"/>
      <c r="FUL25" s="15"/>
      <c r="FUM25" s="15"/>
      <c r="FUN25" s="15"/>
      <c r="FUO25" s="15"/>
      <c r="FUP25" s="15"/>
      <c r="FUQ25" s="15"/>
      <c r="FUR25" s="15"/>
      <c r="FUS25" s="15"/>
      <c r="FUT25" s="15"/>
      <c r="FUU25" s="15"/>
      <c r="FUV25" s="15"/>
      <c r="FUW25" s="15"/>
      <c r="FUX25" s="15"/>
      <c r="FUY25" s="15"/>
      <c r="FUZ25" s="15"/>
      <c r="FVA25" s="15"/>
      <c r="FVB25" s="15"/>
      <c r="FVC25" s="15"/>
      <c r="FVD25" s="15"/>
      <c r="FVE25" s="15"/>
      <c r="FVF25" s="15"/>
      <c r="FVG25" s="15"/>
      <c r="FVH25" s="15"/>
      <c r="FVI25" s="15"/>
      <c r="FVJ25" s="15"/>
      <c r="FVK25" s="15"/>
      <c r="FVL25" s="15"/>
      <c r="FVM25" s="15"/>
      <c r="FVN25" s="15"/>
      <c r="FVO25" s="15"/>
      <c r="FVP25" s="15"/>
      <c r="FVQ25" s="15"/>
      <c r="FVR25" s="15"/>
      <c r="FVS25" s="15"/>
      <c r="FVT25" s="15"/>
      <c r="FVU25" s="15"/>
      <c r="FVV25" s="15"/>
      <c r="FVW25" s="15"/>
      <c r="FVX25" s="15"/>
      <c r="FVY25" s="15"/>
      <c r="FVZ25" s="15"/>
      <c r="FWA25" s="15"/>
      <c r="FWB25" s="15"/>
      <c r="FWC25" s="15"/>
      <c r="FWD25" s="15"/>
      <c r="FWE25" s="15"/>
      <c r="FWF25" s="15"/>
      <c r="FWG25" s="15"/>
      <c r="FWH25" s="15"/>
      <c r="FWI25" s="15"/>
      <c r="FWJ25" s="15"/>
      <c r="FWK25" s="15"/>
      <c r="FWL25" s="15"/>
      <c r="FWM25" s="15"/>
      <c r="FWN25" s="15"/>
      <c r="FWO25" s="15"/>
      <c r="FWP25" s="15"/>
      <c r="FWQ25" s="15"/>
      <c r="FWR25" s="15"/>
      <c r="FWS25" s="15"/>
      <c r="FWT25" s="15"/>
      <c r="FWU25" s="15"/>
      <c r="FWV25" s="15"/>
      <c r="FWW25" s="15"/>
      <c r="FWX25" s="15"/>
      <c r="FWY25" s="15"/>
      <c r="FWZ25" s="15"/>
      <c r="FXA25" s="15"/>
      <c r="FXB25" s="15"/>
      <c r="FXC25" s="15"/>
      <c r="FXD25" s="15"/>
      <c r="FXE25" s="15"/>
      <c r="FXF25" s="15"/>
      <c r="FXG25" s="15"/>
      <c r="FXH25" s="15"/>
      <c r="FXI25" s="15"/>
      <c r="FXJ25" s="15"/>
      <c r="FXK25" s="15"/>
      <c r="FXL25" s="15"/>
      <c r="FXM25" s="15"/>
      <c r="FXN25" s="15"/>
      <c r="FXO25" s="15"/>
      <c r="FXP25" s="15"/>
      <c r="FXQ25" s="15"/>
      <c r="FXR25" s="15"/>
      <c r="FXS25" s="15"/>
      <c r="FXT25" s="15"/>
      <c r="FXU25" s="15"/>
      <c r="FXV25" s="15"/>
      <c r="FXW25" s="15"/>
      <c r="FXX25" s="15"/>
      <c r="FXY25" s="15"/>
      <c r="FXZ25" s="15"/>
      <c r="FYA25" s="15"/>
      <c r="FYB25" s="15"/>
      <c r="FYC25" s="15"/>
      <c r="FYD25" s="15"/>
      <c r="FYE25" s="15"/>
      <c r="FYF25" s="15"/>
      <c r="FYG25" s="15"/>
      <c r="FYH25" s="15"/>
      <c r="FYI25" s="15"/>
      <c r="FYJ25" s="15"/>
      <c r="FYK25" s="15"/>
      <c r="FYL25" s="15"/>
      <c r="FYM25" s="15"/>
      <c r="FYN25" s="15"/>
      <c r="FYO25" s="15"/>
      <c r="FYP25" s="15"/>
      <c r="FYQ25" s="15"/>
      <c r="FYR25" s="15"/>
      <c r="FYS25" s="15"/>
      <c r="FYT25" s="15"/>
      <c r="FYU25" s="15"/>
      <c r="FYV25" s="15"/>
      <c r="FYW25" s="15"/>
      <c r="FYX25" s="15"/>
      <c r="FYY25" s="15"/>
      <c r="FYZ25" s="15"/>
      <c r="FZA25" s="15"/>
      <c r="FZB25" s="15"/>
      <c r="FZC25" s="15"/>
      <c r="FZD25" s="15"/>
      <c r="FZE25" s="15"/>
      <c r="FZF25" s="15"/>
      <c r="FZG25" s="15"/>
      <c r="FZH25" s="15"/>
      <c r="FZI25" s="15"/>
      <c r="FZJ25" s="15"/>
      <c r="FZK25" s="15"/>
      <c r="FZL25" s="15"/>
      <c r="FZM25" s="15"/>
      <c r="FZN25" s="15"/>
      <c r="FZO25" s="15"/>
      <c r="FZP25" s="15"/>
      <c r="FZQ25" s="15"/>
      <c r="FZR25" s="15"/>
      <c r="FZS25" s="15"/>
      <c r="FZT25" s="15"/>
      <c r="FZU25" s="15"/>
      <c r="FZV25" s="15"/>
      <c r="FZW25" s="15"/>
      <c r="FZX25" s="15"/>
      <c r="FZY25" s="15"/>
      <c r="FZZ25" s="15"/>
      <c r="GAA25" s="15"/>
      <c r="GAB25" s="15"/>
      <c r="GAC25" s="15"/>
      <c r="GAD25" s="15"/>
      <c r="GAE25" s="15"/>
      <c r="GAF25" s="15"/>
      <c r="GAG25" s="15"/>
      <c r="GAH25" s="15"/>
      <c r="GAI25" s="15"/>
      <c r="GAJ25" s="15"/>
      <c r="GAK25" s="15"/>
      <c r="GAL25" s="15"/>
      <c r="GAM25" s="15"/>
      <c r="GAN25" s="15"/>
      <c r="GAO25" s="15"/>
      <c r="GAP25" s="15"/>
      <c r="GAQ25" s="15"/>
      <c r="GAR25" s="15"/>
      <c r="GAS25" s="15"/>
      <c r="GAT25" s="15"/>
      <c r="GAU25" s="15"/>
      <c r="GAV25" s="15"/>
      <c r="GAW25" s="15"/>
      <c r="GAX25" s="15"/>
      <c r="GAY25" s="15"/>
      <c r="GAZ25" s="15"/>
      <c r="GBA25" s="15"/>
      <c r="GBB25" s="15"/>
      <c r="GBC25" s="15"/>
      <c r="GBD25" s="15"/>
      <c r="GBE25" s="15"/>
      <c r="GBF25" s="15"/>
      <c r="GBG25" s="15"/>
      <c r="GBH25" s="15"/>
      <c r="GBI25" s="15"/>
      <c r="GBJ25" s="15"/>
      <c r="GBK25" s="15"/>
      <c r="GBL25" s="15"/>
      <c r="GBM25" s="15"/>
      <c r="GBN25" s="15"/>
      <c r="GBO25" s="15"/>
      <c r="GBP25" s="15"/>
      <c r="GBQ25" s="15"/>
      <c r="GBR25" s="15"/>
      <c r="GBS25" s="15"/>
      <c r="GBT25" s="15"/>
      <c r="GBU25" s="15"/>
      <c r="GBV25" s="15"/>
      <c r="GBW25" s="15"/>
      <c r="GBX25" s="15"/>
      <c r="GBY25" s="15"/>
      <c r="GBZ25" s="15"/>
      <c r="GCA25" s="15"/>
      <c r="GCB25" s="15"/>
      <c r="GCC25" s="15"/>
      <c r="GCD25" s="15"/>
      <c r="GCE25" s="15"/>
      <c r="GCF25" s="15"/>
      <c r="GCG25" s="15"/>
      <c r="GCH25" s="15"/>
      <c r="GCI25" s="15"/>
      <c r="GCJ25" s="15"/>
      <c r="GCK25" s="15"/>
      <c r="GCL25" s="15"/>
      <c r="GCM25" s="15"/>
      <c r="GCN25" s="15"/>
      <c r="GCO25" s="15"/>
      <c r="GCP25" s="15"/>
      <c r="GCQ25" s="15"/>
      <c r="GCR25" s="15"/>
      <c r="GCS25" s="15"/>
      <c r="GCT25" s="15"/>
      <c r="GCU25" s="15"/>
      <c r="GCV25" s="15"/>
      <c r="GCW25" s="15"/>
      <c r="GCX25" s="15"/>
      <c r="GCY25" s="15"/>
      <c r="GCZ25" s="15"/>
      <c r="GDA25" s="15"/>
      <c r="GDB25" s="15"/>
      <c r="GDC25" s="15"/>
      <c r="GDD25" s="15"/>
      <c r="GDE25" s="15"/>
      <c r="GDF25" s="15"/>
      <c r="GDG25" s="15"/>
      <c r="GDH25" s="15"/>
      <c r="GDI25" s="15"/>
      <c r="GDJ25" s="15"/>
      <c r="GDK25" s="15"/>
      <c r="GDL25" s="15"/>
      <c r="GDM25" s="15"/>
      <c r="GDN25" s="15"/>
      <c r="GDO25" s="15"/>
      <c r="GDP25" s="15"/>
      <c r="GDQ25" s="15"/>
      <c r="GDR25" s="15"/>
      <c r="GDS25" s="15"/>
      <c r="GDT25" s="15"/>
      <c r="GDU25" s="15"/>
      <c r="GDV25" s="15"/>
      <c r="GDW25" s="15"/>
      <c r="GDX25" s="15"/>
      <c r="GDY25" s="15"/>
      <c r="GDZ25" s="15"/>
      <c r="GEA25" s="15"/>
      <c r="GEB25" s="15"/>
      <c r="GEC25" s="15"/>
      <c r="GED25" s="15"/>
      <c r="GEE25" s="15"/>
      <c r="GEF25" s="15"/>
      <c r="GEG25" s="15"/>
      <c r="GEH25" s="15"/>
      <c r="GEI25" s="15"/>
      <c r="GEJ25" s="15"/>
      <c r="GEK25" s="15"/>
      <c r="GEL25" s="15"/>
      <c r="GEM25" s="15"/>
      <c r="GEN25" s="15"/>
      <c r="GEO25" s="15"/>
      <c r="GEP25" s="15"/>
      <c r="GEQ25" s="15"/>
      <c r="GER25" s="15"/>
      <c r="GES25" s="15"/>
      <c r="GET25" s="15"/>
      <c r="GEU25" s="15"/>
      <c r="GEV25" s="15"/>
      <c r="GEW25" s="15"/>
      <c r="GEX25" s="15"/>
      <c r="GEY25" s="15"/>
      <c r="GEZ25" s="15"/>
      <c r="GFA25" s="15"/>
      <c r="GFB25" s="15"/>
      <c r="GFC25" s="15"/>
      <c r="GFD25" s="15"/>
      <c r="GFE25" s="15"/>
      <c r="GFF25" s="15"/>
      <c r="GFG25" s="15"/>
      <c r="GFH25" s="15"/>
      <c r="GFI25" s="15"/>
      <c r="GFJ25" s="15"/>
      <c r="GFK25" s="15"/>
      <c r="GFL25" s="15"/>
      <c r="GFM25" s="15"/>
      <c r="GFN25" s="15"/>
      <c r="GFO25" s="15"/>
      <c r="GFP25" s="15"/>
      <c r="GFQ25" s="15"/>
      <c r="GFR25" s="15"/>
      <c r="GFS25" s="15"/>
      <c r="GFT25" s="15"/>
      <c r="GFU25" s="15"/>
      <c r="GFV25" s="15"/>
      <c r="GFW25" s="15"/>
      <c r="GFX25" s="15"/>
      <c r="GFY25" s="15"/>
      <c r="GFZ25" s="15"/>
      <c r="GGA25" s="15"/>
      <c r="GGB25" s="15"/>
      <c r="GGC25" s="15"/>
      <c r="GGD25" s="15"/>
      <c r="GGE25" s="15"/>
      <c r="GGF25" s="15"/>
      <c r="GGG25" s="15"/>
      <c r="GGH25" s="15"/>
      <c r="GGI25" s="15"/>
      <c r="GGJ25" s="15"/>
      <c r="GGK25" s="15"/>
      <c r="GGL25" s="15"/>
      <c r="GGM25" s="15"/>
      <c r="GGN25" s="15"/>
      <c r="GGO25" s="15"/>
      <c r="GGP25" s="15"/>
      <c r="GGQ25" s="15"/>
      <c r="GGR25" s="15"/>
      <c r="GGS25" s="15"/>
      <c r="GGT25" s="15"/>
      <c r="GGU25" s="15"/>
      <c r="GGV25" s="15"/>
      <c r="GGW25" s="15"/>
      <c r="GGX25" s="15"/>
      <c r="GGY25" s="15"/>
      <c r="GGZ25" s="15"/>
      <c r="GHA25" s="15"/>
      <c r="GHB25" s="15"/>
      <c r="GHC25" s="15"/>
      <c r="GHD25" s="15"/>
      <c r="GHE25" s="15"/>
      <c r="GHF25" s="15"/>
      <c r="GHG25" s="15"/>
      <c r="GHH25" s="15"/>
      <c r="GHI25" s="15"/>
      <c r="GHJ25" s="15"/>
      <c r="GHK25" s="15"/>
      <c r="GHL25" s="15"/>
      <c r="GHM25" s="15"/>
      <c r="GHN25" s="15"/>
      <c r="GHO25" s="15"/>
      <c r="GHP25" s="15"/>
      <c r="GHQ25" s="15"/>
      <c r="GHR25" s="15"/>
      <c r="GHS25" s="15"/>
      <c r="GHT25" s="15"/>
      <c r="GHU25" s="15"/>
      <c r="GHV25" s="15"/>
      <c r="GHW25" s="15"/>
      <c r="GHX25" s="15"/>
      <c r="GHY25" s="15"/>
      <c r="GHZ25" s="15"/>
      <c r="GIA25" s="15"/>
      <c r="GIB25" s="15"/>
      <c r="GIC25" s="15"/>
      <c r="GID25" s="15"/>
      <c r="GIE25" s="15"/>
      <c r="GIF25" s="15"/>
      <c r="GIG25" s="15"/>
      <c r="GIH25" s="15"/>
      <c r="GII25" s="15"/>
      <c r="GIJ25" s="15"/>
      <c r="GIK25" s="15"/>
      <c r="GIL25" s="15"/>
      <c r="GIM25" s="15"/>
      <c r="GIN25" s="15"/>
      <c r="GIO25" s="15"/>
      <c r="GIP25" s="15"/>
      <c r="GIQ25" s="15"/>
      <c r="GIR25" s="15"/>
      <c r="GIS25" s="15"/>
      <c r="GIT25" s="15"/>
      <c r="GIU25" s="15"/>
      <c r="GIV25" s="15"/>
      <c r="GIW25" s="15"/>
      <c r="GIX25" s="15"/>
      <c r="GIY25" s="15"/>
      <c r="GIZ25" s="15"/>
      <c r="GJA25" s="15"/>
      <c r="GJB25" s="15"/>
      <c r="GJC25" s="15"/>
      <c r="GJD25" s="15"/>
      <c r="GJE25" s="15"/>
      <c r="GJF25" s="15"/>
      <c r="GJG25" s="15"/>
      <c r="GJH25" s="15"/>
      <c r="GJI25" s="15"/>
      <c r="GJJ25" s="15"/>
      <c r="GJK25" s="15"/>
      <c r="GJL25" s="15"/>
      <c r="GJM25" s="15"/>
      <c r="GJN25" s="15"/>
      <c r="GJO25" s="15"/>
      <c r="GJP25" s="15"/>
      <c r="GJQ25" s="15"/>
      <c r="GJR25" s="15"/>
      <c r="GJS25" s="15"/>
      <c r="GJT25" s="15"/>
      <c r="GJU25" s="15"/>
      <c r="GJV25" s="15"/>
      <c r="GJW25" s="15"/>
      <c r="GJX25" s="15"/>
      <c r="GJY25" s="15"/>
      <c r="GJZ25" s="15"/>
      <c r="GKA25" s="15"/>
      <c r="GKB25" s="15"/>
      <c r="GKC25" s="15"/>
      <c r="GKD25" s="15"/>
      <c r="GKE25" s="15"/>
      <c r="GKF25" s="15"/>
      <c r="GKG25" s="15"/>
      <c r="GKH25" s="15"/>
      <c r="GKI25" s="15"/>
      <c r="GKJ25" s="15"/>
      <c r="GKK25" s="15"/>
      <c r="GKL25" s="15"/>
      <c r="GKM25" s="15"/>
      <c r="GKN25" s="15"/>
      <c r="GKO25" s="15"/>
      <c r="GKP25" s="15"/>
      <c r="GKQ25" s="15"/>
      <c r="GKR25" s="15"/>
      <c r="GKS25" s="15"/>
      <c r="GKT25" s="15"/>
      <c r="GKU25" s="15"/>
      <c r="GKV25" s="15"/>
      <c r="GKW25" s="15"/>
      <c r="GKX25" s="15"/>
      <c r="GKY25" s="15"/>
      <c r="GKZ25" s="15"/>
      <c r="GLA25" s="15"/>
      <c r="GLB25" s="15"/>
      <c r="GLC25" s="15"/>
      <c r="GLD25" s="15"/>
      <c r="GLE25" s="15"/>
      <c r="GLF25" s="15"/>
      <c r="GLG25" s="15"/>
      <c r="GLH25" s="15"/>
      <c r="GLI25" s="15"/>
      <c r="GLJ25" s="15"/>
      <c r="GLK25" s="15"/>
      <c r="GLL25" s="15"/>
      <c r="GLM25" s="15"/>
      <c r="GLN25" s="15"/>
      <c r="GLO25" s="15"/>
      <c r="GLP25" s="15"/>
      <c r="GLQ25" s="15"/>
      <c r="GLR25" s="15"/>
      <c r="GLS25" s="15"/>
      <c r="GLT25" s="15"/>
      <c r="GLU25" s="15"/>
      <c r="GLV25" s="15"/>
      <c r="GLW25" s="15"/>
      <c r="GLX25" s="15"/>
      <c r="GLY25" s="15"/>
      <c r="GLZ25" s="15"/>
      <c r="GMA25" s="15"/>
      <c r="GMB25" s="15"/>
      <c r="GMC25" s="15"/>
      <c r="GMD25" s="15"/>
      <c r="GME25" s="15"/>
      <c r="GMF25" s="15"/>
      <c r="GMG25" s="15"/>
      <c r="GMH25" s="15"/>
      <c r="GMI25" s="15"/>
      <c r="GMJ25" s="15"/>
      <c r="GMK25" s="15"/>
      <c r="GML25" s="15"/>
      <c r="GMM25" s="15"/>
      <c r="GMN25" s="15"/>
      <c r="GMO25" s="15"/>
      <c r="GMP25" s="15"/>
      <c r="GMQ25" s="15"/>
      <c r="GMR25" s="15"/>
      <c r="GMS25" s="15"/>
      <c r="GMT25" s="15"/>
      <c r="GMU25" s="15"/>
      <c r="GMV25" s="15"/>
      <c r="GMW25" s="15"/>
      <c r="GMX25" s="15"/>
      <c r="GMY25" s="15"/>
      <c r="GMZ25" s="15"/>
      <c r="GNA25" s="15"/>
      <c r="GNB25" s="15"/>
      <c r="GNC25" s="15"/>
      <c r="GND25" s="15"/>
      <c r="GNE25" s="15"/>
      <c r="GNF25" s="15"/>
      <c r="GNG25" s="15"/>
      <c r="GNH25" s="15"/>
      <c r="GNI25" s="15"/>
      <c r="GNJ25" s="15"/>
      <c r="GNK25" s="15"/>
      <c r="GNL25" s="15"/>
      <c r="GNM25" s="15"/>
      <c r="GNN25" s="15"/>
      <c r="GNO25" s="15"/>
      <c r="GNP25" s="15"/>
      <c r="GNQ25" s="15"/>
      <c r="GNR25" s="15"/>
      <c r="GNS25" s="15"/>
      <c r="GNT25" s="15"/>
      <c r="GNU25" s="15"/>
      <c r="GNV25" s="15"/>
      <c r="GNW25" s="15"/>
      <c r="GNX25" s="15"/>
      <c r="GNY25" s="15"/>
      <c r="GNZ25" s="15"/>
      <c r="GOA25" s="15"/>
      <c r="GOB25" s="15"/>
      <c r="GOC25" s="15"/>
      <c r="GOD25" s="15"/>
      <c r="GOE25" s="15"/>
      <c r="GOF25" s="15"/>
      <c r="GOG25" s="15"/>
      <c r="GOH25" s="15"/>
      <c r="GOI25" s="15"/>
      <c r="GOJ25" s="15"/>
      <c r="GOK25" s="15"/>
      <c r="GOL25" s="15"/>
      <c r="GOM25" s="15"/>
      <c r="GON25" s="15"/>
      <c r="GOO25" s="15"/>
      <c r="GOP25" s="15"/>
      <c r="GOQ25" s="15"/>
      <c r="GOR25" s="15"/>
      <c r="GOS25" s="15"/>
      <c r="GOT25" s="15"/>
      <c r="GOU25" s="15"/>
      <c r="GOV25" s="15"/>
      <c r="GOW25" s="15"/>
      <c r="GOX25" s="15"/>
      <c r="GOY25" s="15"/>
      <c r="GOZ25" s="15"/>
      <c r="GPA25" s="15"/>
      <c r="GPB25" s="15"/>
      <c r="GPC25" s="15"/>
      <c r="GPD25" s="15"/>
      <c r="GPE25" s="15"/>
      <c r="GPF25" s="15"/>
      <c r="GPG25" s="15"/>
      <c r="GPH25" s="15"/>
      <c r="GPI25" s="15"/>
      <c r="GPJ25" s="15"/>
      <c r="GPK25" s="15"/>
      <c r="GPL25" s="15"/>
      <c r="GPM25" s="15"/>
      <c r="GPN25" s="15"/>
      <c r="GPO25" s="15"/>
      <c r="GPP25" s="15"/>
      <c r="GPQ25" s="15"/>
      <c r="GPR25" s="15"/>
      <c r="GPS25" s="15"/>
      <c r="GPT25" s="15"/>
      <c r="GPU25" s="15"/>
      <c r="GPV25" s="15"/>
      <c r="GPW25" s="15"/>
      <c r="GPX25" s="15"/>
      <c r="GPY25" s="15"/>
      <c r="GPZ25" s="15"/>
      <c r="GQA25" s="15"/>
      <c r="GQB25" s="15"/>
      <c r="GQC25" s="15"/>
      <c r="GQD25" s="15"/>
      <c r="GQE25" s="15"/>
      <c r="GQF25" s="15"/>
      <c r="GQG25" s="15"/>
      <c r="GQH25" s="15"/>
      <c r="GQI25" s="15"/>
      <c r="GQJ25" s="15"/>
      <c r="GQK25" s="15"/>
      <c r="GQL25" s="15"/>
      <c r="GQM25" s="15"/>
      <c r="GQN25" s="15"/>
      <c r="GQO25" s="15"/>
      <c r="GQP25" s="15"/>
      <c r="GQQ25" s="15"/>
      <c r="GQR25" s="15"/>
      <c r="GQS25" s="15"/>
      <c r="GQT25" s="15"/>
      <c r="GQU25" s="15"/>
      <c r="GQV25" s="15"/>
      <c r="GQW25" s="15"/>
      <c r="GQX25" s="15"/>
      <c r="GQY25" s="15"/>
      <c r="GQZ25" s="15"/>
      <c r="GRA25" s="15"/>
      <c r="GRB25" s="15"/>
      <c r="GRC25" s="15"/>
      <c r="GRD25" s="15"/>
      <c r="GRE25" s="15"/>
      <c r="GRF25" s="15"/>
      <c r="GRG25" s="15"/>
      <c r="GRH25" s="15"/>
      <c r="GRI25" s="15"/>
      <c r="GRJ25" s="15"/>
      <c r="GRK25" s="15"/>
      <c r="GRL25" s="15"/>
      <c r="GRM25" s="15"/>
      <c r="GRN25" s="15"/>
      <c r="GRO25" s="15"/>
      <c r="GRP25" s="15"/>
      <c r="GRQ25" s="15"/>
      <c r="GRR25" s="15"/>
      <c r="GRS25" s="15"/>
      <c r="GRT25" s="15"/>
      <c r="GRU25" s="15"/>
      <c r="GRV25" s="15"/>
      <c r="GRW25" s="15"/>
      <c r="GRX25" s="15"/>
      <c r="GRY25" s="15"/>
      <c r="GRZ25" s="15"/>
      <c r="GSA25" s="15"/>
      <c r="GSB25" s="15"/>
      <c r="GSC25" s="15"/>
      <c r="GSD25" s="15"/>
      <c r="GSE25" s="15"/>
      <c r="GSF25" s="15"/>
      <c r="GSG25" s="15"/>
      <c r="GSH25" s="15"/>
      <c r="GSI25" s="15"/>
      <c r="GSJ25" s="15"/>
      <c r="GSK25" s="15"/>
      <c r="GSL25" s="15"/>
      <c r="GSM25" s="15"/>
      <c r="GSN25" s="15"/>
      <c r="GSO25" s="15"/>
      <c r="GSP25" s="15"/>
      <c r="GSQ25" s="15"/>
      <c r="GSR25" s="15"/>
      <c r="GSS25" s="15"/>
      <c r="GST25" s="15"/>
      <c r="GSU25" s="15"/>
      <c r="GSV25" s="15"/>
      <c r="GSW25" s="15"/>
      <c r="GSX25" s="15"/>
      <c r="GSY25" s="15"/>
      <c r="GSZ25" s="15"/>
      <c r="GTA25" s="15"/>
      <c r="GTB25" s="15"/>
      <c r="GTC25" s="15"/>
      <c r="GTD25" s="15"/>
      <c r="GTE25" s="15"/>
      <c r="GTF25" s="15"/>
      <c r="GTG25" s="15"/>
      <c r="GTH25" s="15"/>
      <c r="GTI25" s="15"/>
      <c r="GTJ25" s="15"/>
      <c r="GTK25" s="15"/>
      <c r="GTL25" s="15"/>
      <c r="GTM25" s="15"/>
      <c r="GTN25" s="15"/>
      <c r="GTO25" s="15"/>
      <c r="GTP25" s="15"/>
      <c r="GTQ25" s="15"/>
      <c r="GTR25" s="15"/>
      <c r="GTS25" s="15"/>
      <c r="GTT25" s="15"/>
      <c r="GTU25" s="15"/>
      <c r="GTV25" s="15"/>
      <c r="GTW25" s="15"/>
      <c r="GTX25" s="15"/>
      <c r="GTY25" s="15"/>
      <c r="GTZ25" s="15"/>
      <c r="GUA25" s="15"/>
      <c r="GUB25" s="15"/>
      <c r="GUC25" s="15"/>
      <c r="GUD25" s="15"/>
      <c r="GUE25" s="15"/>
      <c r="GUF25" s="15"/>
      <c r="GUG25" s="15"/>
      <c r="GUH25" s="15"/>
      <c r="GUI25" s="15"/>
      <c r="GUJ25" s="15"/>
      <c r="GUK25" s="15"/>
      <c r="GUL25" s="15"/>
      <c r="GUM25" s="15"/>
      <c r="GUN25" s="15"/>
      <c r="GUO25" s="15"/>
      <c r="GUP25" s="15"/>
      <c r="GUQ25" s="15"/>
      <c r="GUR25" s="15"/>
      <c r="GUS25" s="15"/>
      <c r="GUT25" s="15"/>
      <c r="GUU25" s="15"/>
      <c r="GUV25" s="15"/>
      <c r="GUW25" s="15"/>
      <c r="GUX25" s="15"/>
      <c r="GUY25" s="15"/>
      <c r="GUZ25" s="15"/>
      <c r="GVA25" s="15"/>
      <c r="GVB25" s="15"/>
      <c r="GVC25" s="15"/>
      <c r="GVD25" s="15"/>
      <c r="GVE25" s="15"/>
      <c r="GVF25" s="15"/>
      <c r="GVG25" s="15"/>
      <c r="GVH25" s="15"/>
      <c r="GVI25" s="15"/>
      <c r="GVJ25" s="15"/>
      <c r="GVK25" s="15"/>
      <c r="GVL25" s="15"/>
      <c r="GVM25" s="15"/>
      <c r="GVN25" s="15"/>
      <c r="GVO25" s="15"/>
      <c r="GVP25" s="15"/>
      <c r="GVQ25" s="15"/>
      <c r="GVR25" s="15"/>
      <c r="GVS25" s="15"/>
      <c r="GVT25" s="15"/>
      <c r="GVU25" s="15"/>
      <c r="GVV25" s="15"/>
      <c r="GVW25" s="15"/>
      <c r="GVX25" s="15"/>
      <c r="GVY25" s="15"/>
      <c r="GVZ25" s="15"/>
      <c r="GWA25" s="15"/>
      <c r="GWB25" s="15"/>
      <c r="GWC25" s="15"/>
      <c r="GWD25" s="15"/>
      <c r="GWE25" s="15"/>
      <c r="GWF25" s="15"/>
      <c r="GWG25" s="15"/>
      <c r="GWH25" s="15"/>
      <c r="GWI25" s="15"/>
      <c r="GWJ25" s="15"/>
      <c r="GWK25" s="15"/>
      <c r="GWL25" s="15"/>
      <c r="GWM25" s="15"/>
      <c r="GWN25" s="15"/>
      <c r="GWO25" s="15"/>
      <c r="GWP25" s="15"/>
      <c r="GWQ25" s="15"/>
      <c r="GWR25" s="15"/>
      <c r="GWS25" s="15"/>
      <c r="GWT25" s="15"/>
      <c r="GWU25" s="15"/>
      <c r="GWV25" s="15"/>
      <c r="GWW25" s="15"/>
      <c r="GWX25" s="15"/>
      <c r="GWY25" s="15"/>
      <c r="GWZ25" s="15"/>
      <c r="GXA25" s="15"/>
      <c r="GXB25" s="15"/>
      <c r="GXC25" s="15"/>
      <c r="GXD25" s="15"/>
      <c r="GXE25" s="15"/>
      <c r="GXF25" s="15"/>
      <c r="GXG25" s="15"/>
      <c r="GXH25" s="15"/>
      <c r="GXI25" s="15"/>
      <c r="GXJ25" s="15"/>
      <c r="GXK25" s="15"/>
      <c r="GXL25" s="15"/>
      <c r="GXM25" s="15"/>
      <c r="GXN25" s="15"/>
      <c r="GXO25" s="15"/>
      <c r="GXP25" s="15"/>
      <c r="GXQ25" s="15"/>
      <c r="GXR25" s="15"/>
      <c r="GXS25" s="15"/>
      <c r="GXT25" s="15"/>
      <c r="GXU25" s="15"/>
      <c r="GXV25" s="15"/>
      <c r="GXW25" s="15"/>
      <c r="GXX25" s="15"/>
      <c r="GXY25" s="15"/>
      <c r="GXZ25" s="15"/>
      <c r="GYA25" s="15"/>
      <c r="GYB25" s="15"/>
      <c r="GYC25" s="15"/>
      <c r="GYD25" s="15"/>
      <c r="GYE25" s="15"/>
      <c r="GYF25" s="15"/>
      <c r="GYG25" s="15"/>
      <c r="GYH25" s="15"/>
      <c r="GYI25" s="15"/>
      <c r="GYJ25" s="15"/>
      <c r="GYK25" s="15"/>
      <c r="GYL25" s="15"/>
      <c r="GYM25" s="15"/>
      <c r="GYN25" s="15"/>
      <c r="GYO25" s="15"/>
      <c r="GYP25" s="15"/>
      <c r="GYQ25" s="15"/>
      <c r="GYR25" s="15"/>
      <c r="GYS25" s="15"/>
      <c r="GYT25" s="15"/>
      <c r="GYU25" s="15"/>
      <c r="GYV25" s="15"/>
      <c r="GYW25" s="15"/>
      <c r="GYX25" s="15"/>
      <c r="GYY25" s="15"/>
      <c r="GYZ25" s="15"/>
      <c r="GZA25" s="15"/>
      <c r="GZB25" s="15"/>
      <c r="GZC25" s="15"/>
      <c r="GZD25" s="15"/>
      <c r="GZE25" s="15"/>
      <c r="GZF25" s="15"/>
      <c r="GZG25" s="15"/>
      <c r="GZH25" s="15"/>
      <c r="GZI25" s="15"/>
      <c r="GZJ25" s="15"/>
      <c r="GZK25" s="15"/>
      <c r="GZL25" s="15"/>
      <c r="GZM25" s="15"/>
      <c r="GZN25" s="15"/>
      <c r="GZO25" s="15"/>
      <c r="GZP25" s="15"/>
      <c r="GZQ25" s="15"/>
      <c r="GZR25" s="15"/>
      <c r="GZS25" s="15"/>
      <c r="GZT25" s="15"/>
      <c r="GZU25" s="15"/>
      <c r="GZV25" s="15"/>
      <c r="GZW25" s="15"/>
      <c r="GZX25" s="15"/>
      <c r="GZY25" s="15"/>
      <c r="GZZ25" s="15"/>
      <c r="HAA25" s="15"/>
      <c r="HAB25" s="15"/>
      <c r="HAC25" s="15"/>
      <c r="HAD25" s="15"/>
      <c r="HAE25" s="15"/>
      <c r="HAF25" s="15"/>
      <c r="HAG25" s="15"/>
      <c r="HAH25" s="15"/>
      <c r="HAI25" s="15"/>
      <c r="HAJ25" s="15"/>
      <c r="HAK25" s="15"/>
      <c r="HAL25" s="15"/>
      <c r="HAM25" s="15"/>
      <c r="HAN25" s="15"/>
      <c r="HAO25" s="15"/>
      <c r="HAP25" s="15"/>
      <c r="HAQ25" s="15"/>
      <c r="HAR25" s="15"/>
      <c r="HAS25" s="15"/>
      <c r="HAT25" s="15"/>
      <c r="HAU25" s="15"/>
      <c r="HAV25" s="15"/>
      <c r="HAW25" s="15"/>
      <c r="HAX25" s="15"/>
      <c r="HAY25" s="15"/>
      <c r="HAZ25" s="15"/>
      <c r="HBA25" s="15"/>
      <c r="HBB25" s="15"/>
      <c r="HBC25" s="15"/>
      <c r="HBD25" s="15"/>
      <c r="HBE25" s="15"/>
      <c r="HBF25" s="15"/>
      <c r="HBG25" s="15"/>
      <c r="HBH25" s="15"/>
      <c r="HBI25" s="15"/>
      <c r="HBJ25" s="15"/>
      <c r="HBK25" s="15"/>
      <c r="HBL25" s="15"/>
      <c r="HBM25" s="15"/>
      <c r="HBN25" s="15"/>
      <c r="HBO25" s="15"/>
      <c r="HBP25" s="15"/>
      <c r="HBQ25" s="15"/>
      <c r="HBR25" s="15"/>
      <c r="HBS25" s="15"/>
      <c r="HBT25" s="15"/>
      <c r="HBU25" s="15"/>
      <c r="HBV25" s="15"/>
      <c r="HBW25" s="15"/>
      <c r="HBX25" s="15"/>
      <c r="HBY25" s="15"/>
      <c r="HBZ25" s="15"/>
      <c r="HCA25" s="15"/>
      <c r="HCB25" s="15"/>
      <c r="HCC25" s="15"/>
      <c r="HCD25" s="15"/>
      <c r="HCE25" s="15"/>
      <c r="HCF25" s="15"/>
      <c r="HCG25" s="15"/>
      <c r="HCH25" s="15"/>
      <c r="HCI25" s="15"/>
      <c r="HCJ25" s="15"/>
      <c r="HCK25" s="15"/>
      <c r="HCL25" s="15"/>
      <c r="HCM25" s="15"/>
      <c r="HCN25" s="15"/>
      <c r="HCO25" s="15"/>
      <c r="HCP25" s="15"/>
      <c r="HCQ25" s="15"/>
      <c r="HCR25" s="15"/>
      <c r="HCS25" s="15"/>
      <c r="HCT25" s="15"/>
      <c r="HCU25" s="15"/>
      <c r="HCV25" s="15"/>
      <c r="HCW25" s="15"/>
      <c r="HCX25" s="15"/>
      <c r="HCY25" s="15"/>
      <c r="HCZ25" s="15"/>
      <c r="HDA25" s="15"/>
      <c r="HDB25" s="15"/>
      <c r="HDC25" s="15"/>
      <c r="HDD25" s="15"/>
      <c r="HDE25" s="15"/>
      <c r="HDF25" s="15"/>
      <c r="HDG25" s="15"/>
      <c r="HDH25" s="15"/>
      <c r="HDI25" s="15"/>
      <c r="HDJ25" s="15"/>
      <c r="HDK25" s="15"/>
      <c r="HDL25" s="15"/>
      <c r="HDM25" s="15"/>
      <c r="HDN25" s="15"/>
      <c r="HDO25" s="15"/>
      <c r="HDP25" s="15"/>
      <c r="HDQ25" s="15"/>
      <c r="HDR25" s="15"/>
      <c r="HDS25" s="15"/>
      <c r="HDT25" s="15"/>
      <c r="HDU25" s="15"/>
      <c r="HDV25" s="15"/>
      <c r="HDW25" s="15"/>
      <c r="HDX25" s="15"/>
      <c r="HDY25" s="15"/>
      <c r="HDZ25" s="15"/>
      <c r="HEA25" s="15"/>
      <c r="HEB25" s="15"/>
      <c r="HEC25" s="15"/>
      <c r="HED25" s="15"/>
      <c r="HEE25" s="15"/>
      <c r="HEF25" s="15"/>
      <c r="HEG25" s="15"/>
      <c r="HEH25" s="15"/>
      <c r="HEI25" s="15"/>
      <c r="HEJ25" s="15"/>
      <c r="HEK25" s="15"/>
      <c r="HEL25" s="15"/>
      <c r="HEM25" s="15"/>
      <c r="HEN25" s="15"/>
      <c r="HEO25" s="15"/>
      <c r="HEP25" s="15"/>
      <c r="HEQ25" s="15"/>
      <c r="HER25" s="15"/>
      <c r="HES25" s="15"/>
      <c r="HET25" s="15"/>
      <c r="HEU25" s="15"/>
      <c r="HEV25" s="15"/>
      <c r="HEW25" s="15"/>
      <c r="HEX25" s="15"/>
      <c r="HEY25" s="15"/>
      <c r="HEZ25" s="15"/>
      <c r="HFA25" s="15"/>
      <c r="HFB25" s="15"/>
      <c r="HFC25" s="15"/>
      <c r="HFD25" s="15"/>
      <c r="HFE25" s="15"/>
      <c r="HFF25" s="15"/>
      <c r="HFG25" s="15"/>
      <c r="HFH25" s="15"/>
      <c r="HFI25" s="15"/>
      <c r="HFJ25" s="15"/>
      <c r="HFK25" s="15"/>
      <c r="HFL25" s="15"/>
      <c r="HFM25" s="15"/>
      <c r="HFN25" s="15"/>
      <c r="HFO25" s="15"/>
      <c r="HFP25" s="15"/>
      <c r="HFQ25" s="15"/>
      <c r="HFR25" s="15"/>
      <c r="HFS25" s="15"/>
      <c r="HFT25" s="15"/>
      <c r="HFU25" s="15"/>
      <c r="HFV25" s="15"/>
      <c r="HFW25" s="15"/>
      <c r="HFX25" s="15"/>
      <c r="HFY25" s="15"/>
      <c r="HFZ25" s="15"/>
      <c r="HGA25" s="15"/>
      <c r="HGB25" s="15"/>
      <c r="HGC25" s="15"/>
      <c r="HGD25" s="15"/>
      <c r="HGE25" s="15"/>
      <c r="HGF25" s="15"/>
      <c r="HGG25" s="15"/>
      <c r="HGH25" s="15"/>
      <c r="HGI25" s="15"/>
      <c r="HGJ25" s="15"/>
      <c r="HGK25" s="15"/>
      <c r="HGL25" s="15"/>
      <c r="HGM25" s="15"/>
      <c r="HGN25" s="15"/>
      <c r="HGO25" s="15"/>
      <c r="HGP25" s="15"/>
      <c r="HGQ25" s="15"/>
      <c r="HGR25" s="15"/>
      <c r="HGS25" s="15"/>
      <c r="HGT25" s="15"/>
      <c r="HGU25" s="15"/>
      <c r="HGV25" s="15"/>
      <c r="HGW25" s="15"/>
      <c r="HGX25" s="15"/>
      <c r="HGY25" s="15"/>
      <c r="HGZ25" s="15"/>
      <c r="HHA25" s="15"/>
      <c r="HHB25" s="15"/>
      <c r="HHC25" s="15"/>
      <c r="HHD25" s="15"/>
      <c r="HHE25" s="15"/>
      <c r="HHF25" s="15"/>
      <c r="HHG25" s="15"/>
      <c r="HHH25" s="15"/>
      <c r="HHI25" s="15"/>
      <c r="HHJ25" s="15"/>
      <c r="HHK25" s="15"/>
      <c r="HHL25" s="15"/>
      <c r="HHM25" s="15"/>
      <c r="HHN25" s="15"/>
      <c r="HHO25" s="15"/>
      <c r="HHP25" s="15"/>
      <c r="HHQ25" s="15"/>
      <c r="HHR25" s="15"/>
      <c r="HHS25" s="15"/>
      <c r="HHT25" s="15"/>
      <c r="HHU25" s="15"/>
      <c r="HHV25" s="15"/>
      <c r="HHW25" s="15"/>
      <c r="HHX25" s="15"/>
      <c r="HHY25" s="15"/>
      <c r="HHZ25" s="15"/>
      <c r="HIA25" s="15"/>
      <c r="HIB25" s="15"/>
      <c r="HIC25" s="15"/>
      <c r="HID25" s="15"/>
      <c r="HIE25" s="15"/>
      <c r="HIF25" s="15"/>
      <c r="HIG25" s="15"/>
      <c r="HIH25" s="15"/>
      <c r="HII25" s="15"/>
      <c r="HIJ25" s="15"/>
      <c r="HIK25" s="15"/>
      <c r="HIL25" s="15"/>
      <c r="HIM25" s="15"/>
      <c r="HIN25" s="15"/>
      <c r="HIO25" s="15"/>
      <c r="HIP25" s="15"/>
      <c r="HIQ25" s="15"/>
      <c r="HIR25" s="15"/>
      <c r="HIS25" s="15"/>
      <c r="HIT25" s="15"/>
      <c r="HIU25" s="15"/>
      <c r="HIV25" s="15"/>
      <c r="HIW25" s="15"/>
      <c r="HIX25" s="15"/>
      <c r="HIY25" s="15"/>
      <c r="HIZ25" s="15"/>
      <c r="HJA25" s="15"/>
      <c r="HJB25" s="15"/>
      <c r="HJC25" s="15"/>
      <c r="HJD25" s="15"/>
      <c r="HJE25" s="15"/>
      <c r="HJF25" s="15"/>
      <c r="HJG25" s="15"/>
      <c r="HJH25" s="15"/>
      <c r="HJI25" s="15"/>
      <c r="HJJ25" s="15"/>
      <c r="HJK25" s="15"/>
      <c r="HJL25" s="15"/>
      <c r="HJM25" s="15"/>
      <c r="HJN25" s="15"/>
      <c r="HJO25" s="15"/>
      <c r="HJP25" s="15"/>
      <c r="HJQ25" s="15"/>
      <c r="HJR25" s="15"/>
      <c r="HJS25" s="15"/>
      <c r="HJT25" s="15"/>
      <c r="HJU25" s="15"/>
      <c r="HJV25" s="15"/>
      <c r="HJW25" s="15"/>
      <c r="HJX25" s="15"/>
      <c r="HJY25" s="15"/>
      <c r="HJZ25" s="15"/>
      <c r="HKA25" s="15"/>
      <c r="HKB25" s="15"/>
      <c r="HKC25" s="15"/>
      <c r="HKD25" s="15"/>
      <c r="HKE25" s="15"/>
      <c r="HKF25" s="15"/>
      <c r="HKG25" s="15"/>
      <c r="HKH25" s="15"/>
      <c r="HKI25" s="15"/>
      <c r="HKJ25" s="15"/>
      <c r="HKK25" s="15"/>
      <c r="HKL25" s="15"/>
      <c r="HKM25" s="15"/>
      <c r="HKN25" s="15"/>
      <c r="HKO25" s="15"/>
      <c r="HKP25" s="15"/>
      <c r="HKQ25" s="15"/>
      <c r="HKR25" s="15"/>
      <c r="HKS25" s="15"/>
      <c r="HKT25" s="15"/>
      <c r="HKU25" s="15"/>
      <c r="HKV25" s="15"/>
      <c r="HKW25" s="15"/>
      <c r="HKX25" s="15"/>
      <c r="HKY25" s="15"/>
      <c r="HKZ25" s="15"/>
      <c r="HLA25" s="15"/>
      <c r="HLB25" s="15"/>
      <c r="HLC25" s="15"/>
      <c r="HLD25" s="15"/>
      <c r="HLE25" s="15"/>
      <c r="HLF25" s="15"/>
      <c r="HLG25" s="15"/>
      <c r="HLH25" s="15"/>
      <c r="HLI25" s="15"/>
      <c r="HLJ25" s="15"/>
      <c r="HLK25" s="15"/>
      <c r="HLL25" s="15"/>
      <c r="HLM25" s="15"/>
      <c r="HLN25" s="15"/>
      <c r="HLO25" s="15"/>
      <c r="HLP25" s="15"/>
      <c r="HLQ25" s="15"/>
      <c r="HLR25" s="15"/>
      <c r="HLS25" s="15"/>
      <c r="HLT25" s="15"/>
      <c r="HLU25" s="15"/>
      <c r="HLV25" s="15"/>
      <c r="HLW25" s="15"/>
      <c r="HLX25" s="15"/>
      <c r="HLY25" s="15"/>
      <c r="HLZ25" s="15"/>
      <c r="HMA25" s="15"/>
      <c r="HMB25" s="15"/>
      <c r="HMC25" s="15"/>
      <c r="HMD25" s="15"/>
      <c r="HME25" s="15"/>
      <c r="HMF25" s="15"/>
      <c r="HMG25" s="15"/>
      <c r="HMH25" s="15"/>
      <c r="HMI25" s="15"/>
      <c r="HMJ25" s="15"/>
      <c r="HMK25" s="15"/>
      <c r="HML25" s="15"/>
      <c r="HMM25" s="15"/>
      <c r="HMN25" s="15"/>
      <c r="HMO25" s="15"/>
      <c r="HMP25" s="15"/>
      <c r="HMQ25" s="15"/>
      <c r="HMR25" s="15"/>
      <c r="HMS25" s="15"/>
      <c r="HMT25" s="15"/>
      <c r="HMU25" s="15"/>
      <c r="HMV25" s="15"/>
      <c r="HMW25" s="15"/>
      <c r="HMX25" s="15"/>
      <c r="HMY25" s="15"/>
      <c r="HMZ25" s="15"/>
      <c r="HNA25" s="15"/>
      <c r="HNB25" s="15"/>
      <c r="HNC25" s="15"/>
      <c r="HND25" s="15"/>
      <c r="HNE25" s="15"/>
      <c r="HNF25" s="15"/>
      <c r="HNG25" s="15"/>
      <c r="HNH25" s="15"/>
      <c r="HNI25" s="15"/>
      <c r="HNJ25" s="15"/>
      <c r="HNK25" s="15"/>
      <c r="HNL25" s="15"/>
      <c r="HNM25" s="15"/>
      <c r="HNN25" s="15"/>
      <c r="HNO25" s="15"/>
      <c r="HNP25" s="15"/>
      <c r="HNQ25" s="15"/>
      <c r="HNR25" s="15"/>
      <c r="HNS25" s="15"/>
      <c r="HNT25" s="15"/>
      <c r="HNU25" s="15"/>
      <c r="HNV25" s="15"/>
      <c r="HNW25" s="15"/>
      <c r="HNX25" s="15"/>
      <c r="HNY25" s="15"/>
      <c r="HNZ25" s="15"/>
      <c r="HOA25" s="15"/>
      <c r="HOB25" s="15"/>
      <c r="HOC25" s="15"/>
      <c r="HOD25" s="15"/>
      <c r="HOE25" s="15"/>
      <c r="HOF25" s="15"/>
      <c r="HOG25" s="15"/>
      <c r="HOH25" s="15"/>
      <c r="HOI25" s="15"/>
      <c r="HOJ25" s="15"/>
      <c r="HOK25" s="15"/>
      <c r="HOL25" s="15"/>
      <c r="HOM25" s="15"/>
      <c r="HON25" s="15"/>
      <c r="HOO25" s="15"/>
      <c r="HOP25" s="15"/>
      <c r="HOQ25" s="15"/>
      <c r="HOR25" s="15"/>
      <c r="HOS25" s="15"/>
      <c r="HOT25" s="15"/>
      <c r="HOU25" s="15"/>
      <c r="HOV25" s="15"/>
      <c r="HOW25" s="15"/>
      <c r="HOX25" s="15"/>
      <c r="HOY25" s="15"/>
      <c r="HOZ25" s="15"/>
      <c r="HPA25" s="15"/>
      <c r="HPB25" s="15"/>
      <c r="HPC25" s="15"/>
      <c r="HPD25" s="15"/>
      <c r="HPE25" s="15"/>
      <c r="HPF25" s="15"/>
      <c r="HPG25" s="15"/>
      <c r="HPH25" s="15"/>
      <c r="HPI25" s="15"/>
      <c r="HPJ25" s="15"/>
      <c r="HPK25" s="15"/>
      <c r="HPL25" s="15"/>
      <c r="HPM25" s="15"/>
      <c r="HPN25" s="15"/>
      <c r="HPO25" s="15"/>
      <c r="HPP25" s="15"/>
      <c r="HPQ25" s="15"/>
      <c r="HPR25" s="15"/>
      <c r="HPS25" s="15"/>
      <c r="HPT25" s="15"/>
      <c r="HPU25" s="15"/>
      <c r="HPV25" s="15"/>
      <c r="HPW25" s="15"/>
      <c r="HPX25" s="15"/>
      <c r="HPY25" s="15"/>
      <c r="HPZ25" s="15"/>
      <c r="HQA25" s="15"/>
      <c r="HQB25" s="15"/>
      <c r="HQC25" s="15"/>
      <c r="HQD25" s="15"/>
      <c r="HQE25" s="15"/>
      <c r="HQF25" s="15"/>
      <c r="HQG25" s="15"/>
      <c r="HQH25" s="15"/>
      <c r="HQI25" s="15"/>
      <c r="HQJ25" s="15"/>
      <c r="HQK25" s="15"/>
      <c r="HQL25" s="15"/>
      <c r="HQM25" s="15"/>
      <c r="HQN25" s="15"/>
      <c r="HQO25" s="15"/>
      <c r="HQP25" s="15"/>
      <c r="HQQ25" s="15"/>
      <c r="HQR25" s="15"/>
      <c r="HQS25" s="15"/>
      <c r="HQT25" s="15"/>
      <c r="HQU25" s="15"/>
      <c r="HQV25" s="15"/>
      <c r="HQW25" s="15"/>
      <c r="HQX25" s="15"/>
      <c r="HQY25" s="15"/>
      <c r="HQZ25" s="15"/>
      <c r="HRA25" s="15"/>
      <c r="HRB25" s="15"/>
      <c r="HRC25" s="15"/>
      <c r="HRD25" s="15"/>
      <c r="HRE25" s="15"/>
      <c r="HRF25" s="15"/>
      <c r="HRG25" s="15"/>
      <c r="HRH25" s="15"/>
      <c r="HRI25" s="15"/>
      <c r="HRJ25" s="15"/>
      <c r="HRK25" s="15"/>
      <c r="HRL25" s="15"/>
      <c r="HRM25" s="15"/>
      <c r="HRN25" s="15"/>
      <c r="HRO25" s="15"/>
      <c r="HRP25" s="15"/>
      <c r="HRQ25" s="15"/>
      <c r="HRR25" s="15"/>
      <c r="HRS25" s="15"/>
      <c r="HRT25" s="15"/>
      <c r="HRU25" s="15"/>
      <c r="HRV25" s="15"/>
      <c r="HRW25" s="15"/>
      <c r="HRX25" s="15"/>
      <c r="HRY25" s="15"/>
      <c r="HRZ25" s="15"/>
      <c r="HSA25" s="15"/>
      <c r="HSB25" s="15"/>
      <c r="HSC25" s="15"/>
      <c r="HSD25" s="15"/>
      <c r="HSE25" s="15"/>
      <c r="HSF25" s="15"/>
      <c r="HSG25" s="15"/>
      <c r="HSH25" s="15"/>
      <c r="HSI25" s="15"/>
      <c r="HSJ25" s="15"/>
      <c r="HSK25" s="15"/>
      <c r="HSL25" s="15"/>
      <c r="HSM25" s="15"/>
      <c r="HSN25" s="15"/>
      <c r="HSO25" s="15"/>
      <c r="HSP25" s="15"/>
      <c r="HSQ25" s="15"/>
      <c r="HSR25" s="15"/>
      <c r="HSS25" s="15"/>
      <c r="HST25" s="15"/>
      <c r="HSU25" s="15"/>
      <c r="HSV25" s="15"/>
      <c r="HSW25" s="15"/>
      <c r="HSX25" s="15"/>
      <c r="HSY25" s="15"/>
      <c r="HSZ25" s="15"/>
      <c r="HTA25" s="15"/>
      <c r="HTB25" s="15"/>
      <c r="HTC25" s="15"/>
      <c r="HTD25" s="15"/>
      <c r="HTE25" s="15"/>
      <c r="HTF25" s="15"/>
      <c r="HTG25" s="15"/>
      <c r="HTH25" s="15"/>
      <c r="HTI25" s="15"/>
      <c r="HTJ25" s="15"/>
      <c r="HTK25" s="15"/>
      <c r="HTL25" s="15"/>
      <c r="HTM25" s="15"/>
      <c r="HTN25" s="15"/>
      <c r="HTO25" s="15"/>
      <c r="HTP25" s="15"/>
      <c r="HTQ25" s="15"/>
      <c r="HTR25" s="15"/>
      <c r="HTS25" s="15"/>
      <c r="HTT25" s="15"/>
      <c r="HTU25" s="15"/>
      <c r="HTV25" s="15"/>
      <c r="HTW25" s="15"/>
      <c r="HTX25" s="15"/>
      <c r="HTY25" s="15"/>
      <c r="HTZ25" s="15"/>
      <c r="HUA25" s="15"/>
      <c r="HUB25" s="15"/>
      <c r="HUC25" s="15"/>
      <c r="HUD25" s="15"/>
      <c r="HUE25" s="15"/>
      <c r="HUF25" s="15"/>
      <c r="HUG25" s="15"/>
      <c r="HUH25" s="15"/>
      <c r="HUI25" s="15"/>
      <c r="HUJ25" s="15"/>
      <c r="HUK25" s="15"/>
      <c r="HUL25" s="15"/>
      <c r="HUM25" s="15"/>
      <c r="HUN25" s="15"/>
      <c r="HUO25" s="15"/>
      <c r="HUP25" s="15"/>
      <c r="HUQ25" s="15"/>
      <c r="HUR25" s="15"/>
      <c r="HUS25" s="15"/>
      <c r="HUT25" s="15"/>
      <c r="HUU25" s="15"/>
      <c r="HUV25" s="15"/>
      <c r="HUW25" s="15"/>
      <c r="HUX25" s="15"/>
      <c r="HUY25" s="15"/>
      <c r="HUZ25" s="15"/>
      <c r="HVA25" s="15"/>
      <c r="HVB25" s="15"/>
      <c r="HVC25" s="15"/>
      <c r="HVD25" s="15"/>
      <c r="HVE25" s="15"/>
      <c r="HVF25" s="15"/>
      <c r="HVG25" s="15"/>
      <c r="HVH25" s="15"/>
      <c r="HVI25" s="15"/>
      <c r="HVJ25" s="15"/>
      <c r="HVK25" s="15"/>
      <c r="HVL25" s="15"/>
      <c r="HVM25" s="15"/>
      <c r="HVN25" s="15"/>
      <c r="HVO25" s="15"/>
      <c r="HVP25" s="15"/>
      <c r="HVQ25" s="15"/>
      <c r="HVR25" s="15"/>
      <c r="HVS25" s="15"/>
      <c r="HVT25" s="15"/>
      <c r="HVU25" s="15"/>
      <c r="HVV25" s="15"/>
      <c r="HVW25" s="15"/>
      <c r="HVX25" s="15"/>
      <c r="HVY25" s="15"/>
      <c r="HVZ25" s="15"/>
      <c r="HWA25" s="15"/>
      <c r="HWB25" s="15"/>
      <c r="HWC25" s="15"/>
      <c r="HWD25" s="15"/>
      <c r="HWE25" s="15"/>
      <c r="HWF25" s="15"/>
      <c r="HWG25" s="15"/>
      <c r="HWH25" s="15"/>
      <c r="HWI25" s="15"/>
      <c r="HWJ25" s="15"/>
      <c r="HWK25" s="15"/>
      <c r="HWL25" s="15"/>
      <c r="HWM25" s="15"/>
      <c r="HWN25" s="15"/>
      <c r="HWO25" s="15"/>
      <c r="HWP25" s="15"/>
      <c r="HWQ25" s="15"/>
      <c r="HWR25" s="15"/>
      <c r="HWS25" s="15"/>
      <c r="HWT25" s="15"/>
      <c r="HWU25" s="15"/>
      <c r="HWV25" s="15"/>
      <c r="HWW25" s="15"/>
      <c r="HWX25" s="15"/>
      <c r="HWY25" s="15"/>
      <c r="HWZ25" s="15"/>
      <c r="HXA25" s="15"/>
      <c r="HXB25" s="15"/>
      <c r="HXC25" s="15"/>
      <c r="HXD25" s="15"/>
      <c r="HXE25" s="15"/>
      <c r="HXF25" s="15"/>
      <c r="HXG25" s="15"/>
      <c r="HXH25" s="15"/>
      <c r="HXI25" s="15"/>
      <c r="HXJ25" s="15"/>
      <c r="HXK25" s="15"/>
      <c r="HXL25" s="15"/>
      <c r="HXM25" s="15"/>
      <c r="HXN25" s="15"/>
      <c r="HXO25" s="15"/>
      <c r="HXP25" s="15"/>
      <c r="HXQ25" s="15"/>
      <c r="HXR25" s="15"/>
      <c r="HXS25" s="15"/>
      <c r="HXT25" s="15"/>
      <c r="HXU25" s="15"/>
      <c r="HXV25" s="15"/>
      <c r="HXW25" s="15"/>
      <c r="HXX25" s="15"/>
      <c r="HXY25" s="15"/>
      <c r="HXZ25" s="15"/>
      <c r="HYA25" s="15"/>
      <c r="HYB25" s="15"/>
      <c r="HYC25" s="15"/>
      <c r="HYD25" s="15"/>
      <c r="HYE25" s="15"/>
      <c r="HYF25" s="15"/>
      <c r="HYG25" s="15"/>
      <c r="HYH25" s="15"/>
      <c r="HYI25" s="15"/>
      <c r="HYJ25" s="15"/>
      <c r="HYK25" s="15"/>
      <c r="HYL25" s="15"/>
      <c r="HYM25" s="15"/>
      <c r="HYN25" s="15"/>
      <c r="HYO25" s="15"/>
      <c r="HYP25" s="15"/>
      <c r="HYQ25" s="15"/>
      <c r="HYR25" s="15"/>
      <c r="HYS25" s="15"/>
      <c r="HYT25" s="15"/>
      <c r="HYU25" s="15"/>
      <c r="HYV25" s="15"/>
      <c r="HYW25" s="15"/>
      <c r="HYX25" s="15"/>
      <c r="HYY25" s="15"/>
      <c r="HYZ25" s="15"/>
      <c r="HZA25" s="15"/>
      <c r="HZB25" s="15"/>
      <c r="HZC25" s="15"/>
      <c r="HZD25" s="15"/>
      <c r="HZE25" s="15"/>
      <c r="HZF25" s="15"/>
      <c r="HZG25" s="15"/>
      <c r="HZH25" s="15"/>
      <c r="HZI25" s="15"/>
      <c r="HZJ25" s="15"/>
      <c r="HZK25" s="15"/>
      <c r="HZL25" s="15"/>
      <c r="HZM25" s="15"/>
      <c r="HZN25" s="15"/>
      <c r="HZO25" s="15"/>
      <c r="HZP25" s="15"/>
      <c r="HZQ25" s="15"/>
      <c r="HZR25" s="15"/>
      <c r="HZS25" s="15"/>
      <c r="HZT25" s="15"/>
      <c r="HZU25" s="15"/>
      <c r="HZV25" s="15"/>
      <c r="HZW25" s="15"/>
      <c r="HZX25" s="15"/>
      <c r="HZY25" s="15"/>
      <c r="HZZ25" s="15"/>
      <c r="IAA25" s="15"/>
      <c r="IAB25" s="15"/>
      <c r="IAC25" s="15"/>
      <c r="IAD25" s="15"/>
      <c r="IAE25" s="15"/>
      <c r="IAF25" s="15"/>
      <c r="IAG25" s="15"/>
      <c r="IAH25" s="15"/>
      <c r="IAI25" s="15"/>
      <c r="IAJ25" s="15"/>
      <c r="IAK25" s="15"/>
      <c r="IAL25" s="15"/>
      <c r="IAM25" s="15"/>
      <c r="IAN25" s="15"/>
      <c r="IAO25" s="15"/>
      <c r="IAP25" s="15"/>
      <c r="IAQ25" s="15"/>
      <c r="IAR25" s="15"/>
      <c r="IAS25" s="15"/>
      <c r="IAT25" s="15"/>
      <c r="IAU25" s="15"/>
      <c r="IAV25" s="15"/>
      <c r="IAW25" s="15"/>
      <c r="IAX25" s="15"/>
      <c r="IAY25" s="15"/>
      <c r="IAZ25" s="15"/>
      <c r="IBA25" s="15"/>
      <c r="IBB25" s="15"/>
      <c r="IBC25" s="15"/>
      <c r="IBD25" s="15"/>
      <c r="IBE25" s="15"/>
      <c r="IBF25" s="15"/>
      <c r="IBG25" s="15"/>
      <c r="IBH25" s="15"/>
      <c r="IBI25" s="15"/>
      <c r="IBJ25" s="15"/>
      <c r="IBK25" s="15"/>
      <c r="IBL25" s="15"/>
      <c r="IBM25" s="15"/>
      <c r="IBN25" s="15"/>
      <c r="IBO25" s="15"/>
      <c r="IBP25" s="15"/>
      <c r="IBQ25" s="15"/>
      <c r="IBR25" s="15"/>
      <c r="IBS25" s="15"/>
      <c r="IBT25" s="15"/>
      <c r="IBU25" s="15"/>
      <c r="IBV25" s="15"/>
      <c r="IBW25" s="15"/>
      <c r="IBX25" s="15"/>
      <c r="IBY25" s="15"/>
      <c r="IBZ25" s="15"/>
      <c r="ICA25" s="15"/>
      <c r="ICB25" s="15"/>
      <c r="ICC25" s="15"/>
      <c r="ICD25" s="15"/>
      <c r="ICE25" s="15"/>
      <c r="ICF25" s="15"/>
      <c r="ICG25" s="15"/>
      <c r="ICH25" s="15"/>
      <c r="ICI25" s="15"/>
      <c r="ICJ25" s="15"/>
      <c r="ICK25" s="15"/>
      <c r="ICL25" s="15"/>
      <c r="ICM25" s="15"/>
      <c r="ICN25" s="15"/>
      <c r="ICO25" s="15"/>
      <c r="ICP25" s="15"/>
      <c r="ICQ25" s="15"/>
      <c r="ICR25" s="15"/>
      <c r="ICS25" s="15"/>
      <c r="ICT25" s="15"/>
      <c r="ICU25" s="15"/>
      <c r="ICV25" s="15"/>
      <c r="ICW25" s="15"/>
      <c r="ICX25" s="15"/>
      <c r="ICY25" s="15"/>
      <c r="ICZ25" s="15"/>
      <c r="IDA25" s="15"/>
      <c r="IDB25" s="15"/>
      <c r="IDC25" s="15"/>
      <c r="IDD25" s="15"/>
      <c r="IDE25" s="15"/>
      <c r="IDF25" s="15"/>
      <c r="IDG25" s="15"/>
      <c r="IDH25" s="15"/>
      <c r="IDI25" s="15"/>
      <c r="IDJ25" s="15"/>
      <c r="IDK25" s="15"/>
      <c r="IDL25" s="15"/>
      <c r="IDM25" s="15"/>
      <c r="IDN25" s="15"/>
      <c r="IDO25" s="15"/>
      <c r="IDP25" s="15"/>
      <c r="IDQ25" s="15"/>
      <c r="IDR25" s="15"/>
      <c r="IDS25" s="15"/>
      <c r="IDT25" s="15"/>
      <c r="IDU25" s="15"/>
      <c r="IDV25" s="15"/>
      <c r="IDW25" s="15"/>
      <c r="IDX25" s="15"/>
      <c r="IDY25" s="15"/>
      <c r="IDZ25" s="15"/>
      <c r="IEA25" s="15"/>
      <c r="IEB25" s="15"/>
      <c r="IEC25" s="15"/>
      <c r="IED25" s="15"/>
      <c r="IEE25" s="15"/>
      <c r="IEF25" s="15"/>
      <c r="IEG25" s="15"/>
      <c r="IEH25" s="15"/>
      <c r="IEI25" s="15"/>
      <c r="IEJ25" s="15"/>
      <c r="IEK25" s="15"/>
      <c r="IEL25" s="15"/>
      <c r="IEM25" s="15"/>
      <c r="IEN25" s="15"/>
      <c r="IEO25" s="15"/>
      <c r="IEP25" s="15"/>
      <c r="IEQ25" s="15"/>
      <c r="IER25" s="15"/>
      <c r="IES25" s="15"/>
      <c r="IET25" s="15"/>
      <c r="IEU25" s="15"/>
      <c r="IEV25" s="15"/>
      <c r="IEW25" s="15"/>
      <c r="IEX25" s="15"/>
      <c r="IEY25" s="15"/>
      <c r="IEZ25" s="15"/>
      <c r="IFA25" s="15"/>
      <c r="IFB25" s="15"/>
      <c r="IFC25" s="15"/>
      <c r="IFD25" s="15"/>
      <c r="IFE25" s="15"/>
      <c r="IFF25" s="15"/>
      <c r="IFG25" s="15"/>
      <c r="IFH25" s="15"/>
      <c r="IFI25" s="15"/>
      <c r="IFJ25" s="15"/>
      <c r="IFK25" s="15"/>
      <c r="IFL25" s="15"/>
      <c r="IFM25" s="15"/>
      <c r="IFN25" s="15"/>
      <c r="IFO25" s="15"/>
      <c r="IFP25" s="15"/>
      <c r="IFQ25" s="15"/>
      <c r="IFR25" s="15"/>
      <c r="IFS25" s="15"/>
      <c r="IFT25" s="15"/>
      <c r="IFU25" s="15"/>
      <c r="IFV25" s="15"/>
      <c r="IFW25" s="15"/>
      <c r="IFX25" s="15"/>
      <c r="IFY25" s="15"/>
      <c r="IFZ25" s="15"/>
      <c r="IGA25" s="15"/>
      <c r="IGB25" s="15"/>
      <c r="IGC25" s="15"/>
      <c r="IGD25" s="15"/>
      <c r="IGE25" s="15"/>
      <c r="IGF25" s="15"/>
      <c r="IGG25" s="15"/>
      <c r="IGH25" s="15"/>
      <c r="IGI25" s="15"/>
      <c r="IGJ25" s="15"/>
      <c r="IGK25" s="15"/>
      <c r="IGL25" s="15"/>
      <c r="IGM25" s="15"/>
      <c r="IGN25" s="15"/>
      <c r="IGO25" s="15"/>
      <c r="IGP25" s="15"/>
      <c r="IGQ25" s="15"/>
      <c r="IGR25" s="15"/>
      <c r="IGS25" s="15"/>
      <c r="IGT25" s="15"/>
      <c r="IGU25" s="15"/>
      <c r="IGV25" s="15"/>
      <c r="IGW25" s="15"/>
      <c r="IGX25" s="15"/>
      <c r="IGY25" s="15"/>
      <c r="IGZ25" s="15"/>
      <c r="IHA25" s="15"/>
      <c r="IHB25" s="15"/>
      <c r="IHC25" s="15"/>
      <c r="IHD25" s="15"/>
      <c r="IHE25" s="15"/>
      <c r="IHF25" s="15"/>
      <c r="IHG25" s="15"/>
      <c r="IHH25" s="15"/>
      <c r="IHI25" s="15"/>
      <c r="IHJ25" s="15"/>
      <c r="IHK25" s="15"/>
      <c r="IHL25" s="15"/>
      <c r="IHM25" s="15"/>
      <c r="IHN25" s="15"/>
      <c r="IHO25" s="15"/>
      <c r="IHP25" s="15"/>
      <c r="IHQ25" s="15"/>
      <c r="IHR25" s="15"/>
      <c r="IHS25" s="15"/>
      <c r="IHT25" s="15"/>
      <c r="IHU25" s="15"/>
      <c r="IHV25" s="15"/>
      <c r="IHW25" s="15"/>
      <c r="IHX25" s="15"/>
      <c r="IHY25" s="15"/>
      <c r="IHZ25" s="15"/>
      <c r="IIA25" s="15"/>
      <c r="IIB25" s="15"/>
      <c r="IIC25" s="15"/>
      <c r="IID25" s="15"/>
      <c r="IIE25" s="15"/>
      <c r="IIF25" s="15"/>
      <c r="IIG25" s="15"/>
      <c r="IIH25" s="15"/>
      <c r="III25" s="15"/>
      <c r="IIJ25" s="15"/>
      <c r="IIK25" s="15"/>
      <c r="IIL25" s="15"/>
      <c r="IIM25" s="15"/>
      <c r="IIN25" s="15"/>
      <c r="IIO25" s="15"/>
      <c r="IIP25" s="15"/>
      <c r="IIQ25" s="15"/>
      <c r="IIR25" s="15"/>
      <c r="IIS25" s="15"/>
      <c r="IIT25" s="15"/>
      <c r="IIU25" s="15"/>
      <c r="IIV25" s="15"/>
      <c r="IIW25" s="15"/>
      <c r="IIX25" s="15"/>
      <c r="IIY25" s="15"/>
      <c r="IIZ25" s="15"/>
      <c r="IJA25" s="15"/>
      <c r="IJB25" s="15"/>
      <c r="IJC25" s="15"/>
      <c r="IJD25" s="15"/>
      <c r="IJE25" s="15"/>
      <c r="IJF25" s="15"/>
      <c r="IJG25" s="15"/>
      <c r="IJH25" s="15"/>
      <c r="IJI25" s="15"/>
      <c r="IJJ25" s="15"/>
      <c r="IJK25" s="15"/>
      <c r="IJL25" s="15"/>
      <c r="IJM25" s="15"/>
      <c r="IJN25" s="15"/>
      <c r="IJO25" s="15"/>
      <c r="IJP25" s="15"/>
      <c r="IJQ25" s="15"/>
      <c r="IJR25" s="15"/>
      <c r="IJS25" s="15"/>
      <c r="IJT25" s="15"/>
      <c r="IJU25" s="15"/>
      <c r="IJV25" s="15"/>
      <c r="IJW25" s="15"/>
      <c r="IJX25" s="15"/>
      <c r="IJY25" s="15"/>
      <c r="IJZ25" s="15"/>
      <c r="IKA25" s="15"/>
      <c r="IKB25" s="15"/>
      <c r="IKC25" s="15"/>
      <c r="IKD25" s="15"/>
      <c r="IKE25" s="15"/>
      <c r="IKF25" s="15"/>
      <c r="IKG25" s="15"/>
      <c r="IKH25" s="15"/>
      <c r="IKI25" s="15"/>
      <c r="IKJ25" s="15"/>
      <c r="IKK25" s="15"/>
      <c r="IKL25" s="15"/>
      <c r="IKM25" s="15"/>
      <c r="IKN25" s="15"/>
      <c r="IKO25" s="15"/>
      <c r="IKP25" s="15"/>
      <c r="IKQ25" s="15"/>
      <c r="IKR25" s="15"/>
      <c r="IKS25" s="15"/>
      <c r="IKT25" s="15"/>
      <c r="IKU25" s="15"/>
      <c r="IKV25" s="15"/>
      <c r="IKW25" s="15"/>
      <c r="IKX25" s="15"/>
      <c r="IKY25" s="15"/>
      <c r="IKZ25" s="15"/>
      <c r="ILA25" s="15"/>
      <c r="ILB25" s="15"/>
      <c r="ILC25" s="15"/>
      <c r="ILD25" s="15"/>
      <c r="ILE25" s="15"/>
      <c r="ILF25" s="15"/>
      <c r="ILG25" s="15"/>
      <c r="ILH25" s="15"/>
      <c r="ILI25" s="15"/>
      <c r="ILJ25" s="15"/>
      <c r="ILK25" s="15"/>
      <c r="ILL25" s="15"/>
      <c r="ILM25" s="15"/>
      <c r="ILN25" s="15"/>
      <c r="ILO25" s="15"/>
      <c r="ILP25" s="15"/>
      <c r="ILQ25" s="15"/>
      <c r="ILR25" s="15"/>
      <c r="ILS25" s="15"/>
      <c r="ILT25" s="15"/>
      <c r="ILU25" s="15"/>
      <c r="ILV25" s="15"/>
      <c r="ILW25" s="15"/>
      <c r="ILX25" s="15"/>
      <c r="ILY25" s="15"/>
      <c r="ILZ25" s="15"/>
      <c r="IMA25" s="15"/>
      <c r="IMB25" s="15"/>
      <c r="IMC25" s="15"/>
      <c r="IMD25" s="15"/>
      <c r="IME25" s="15"/>
      <c r="IMF25" s="15"/>
      <c r="IMG25" s="15"/>
      <c r="IMH25" s="15"/>
      <c r="IMI25" s="15"/>
      <c r="IMJ25" s="15"/>
      <c r="IMK25" s="15"/>
      <c r="IML25" s="15"/>
      <c r="IMM25" s="15"/>
      <c r="IMN25" s="15"/>
      <c r="IMO25" s="15"/>
      <c r="IMP25" s="15"/>
      <c r="IMQ25" s="15"/>
      <c r="IMR25" s="15"/>
      <c r="IMS25" s="15"/>
      <c r="IMT25" s="15"/>
      <c r="IMU25" s="15"/>
      <c r="IMV25" s="15"/>
      <c r="IMW25" s="15"/>
      <c r="IMX25" s="15"/>
      <c r="IMY25" s="15"/>
      <c r="IMZ25" s="15"/>
      <c r="INA25" s="15"/>
      <c r="INB25" s="15"/>
      <c r="INC25" s="15"/>
      <c r="IND25" s="15"/>
      <c r="INE25" s="15"/>
      <c r="INF25" s="15"/>
      <c r="ING25" s="15"/>
      <c r="INH25" s="15"/>
      <c r="INI25" s="15"/>
      <c r="INJ25" s="15"/>
      <c r="INK25" s="15"/>
      <c r="INL25" s="15"/>
      <c r="INM25" s="15"/>
      <c r="INN25" s="15"/>
      <c r="INO25" s="15"/>
      <c r="INP25" s="15"/>
      <c r="INQ25" s="15"/>
      <c r="INR25" s="15"/>
      <c r="INS25" s="15"/>
      <c r="INT25" s="15"/>
      <c r="INU25" s="15"/>
      <c r="INV25" s="15"/>
      <c r="INW25" s="15"/>
      <c r="INX25" s="15"/>
      <c r="INY25" s="15"/>
      <c r="INZ25" s="15"/>
      <c r="IOA25" s="15"/>
      <c r="IOB25" s="15"/>
      <c r="IOC25" s="15"/>
      <c r="IOD25" s="15"/>
      <c r="IOE25" s="15"/>
      <c r="IOF25" s="15"/>
      <c r="IOG25" s="15"/>
      <c r="IOH25" s="15"/>
      <c r="IOI25" s="15"/>
      <c r="IOJ25" s="15"/>
      <c r="IOK25" s="15"/>
      <c r="IOL25" s="15"/>
      <c r="IOM25" s="15"/>
      <c r="ION25" s="15"/>
      <c r="IOO25" s="15"/>
      <c r="IOP25" s="15"/>
      <c r="IOQ25" s="15"/>
      <c r="IOR25" s="15"/>
      <c r="IOS25" s="15"/>
      <c r="IOT25" s="15"/>
      <c r="IOU25" s="15"/>
      <c r="IOV25" s="15"/>
      <c r="IOW25" s="15"/>
      <c r="IOX25" s="15"/>
      <c r="IOY25" s="15"/>
      <c r="IOZ25" s="15"/>
      <c r="IPA25" s="15"/>
      <c r="IPB25" s="15"/>
      <c r="IPC25" s="15"/>
      <c r="IPD25" s="15"/>
      <c r="IPE25" s="15"/>
      <c r="IPF25" s="15"/>
      <c r="IPG25" s="15"/>
      <c r="IPH25" s="15"/>
      <c r="IPI25" s="15"/>
      <c r="IPJ25" s="15"/>
      <c r="IPK25" s="15"/>
      <c r="IPL25" s="15"/>
      <c r="IPM25" s="15"/>
      <c r="IPN25" s="15"/>
      <c r="IPO25" s="15"/>
      <c r="IPP25" s="15"/>
      <c r="IPQ25" s="15"/>
      <c r="IPR25" s="15"/>
      <c r="IPS25" s="15"/>
      <c r="IPT25" s="15"/>
      <c r="IPU25" s="15"/>
      <c r="IPV25" s="15"/>
      <c r="IPW25" s="15"/>
      <c r="IPX25" s="15"/>
      <c r="IPY25" s="15"/>
      <c r="IPZ25" s="15"/>
      <c r="IQA25" s="15"/>
      <c r="IQB25" s="15"/>
      <c r="IQC25" s="15"/>
      <c r="IQD25" s="15"/>
      <c r="IQE25" s="15"/>
      <c r="IQF25" s="15"/>
      <c r="IQG25" s="15"/>
      <c r="IQH25" s="15"/>
      <c r="IQI25" s="15"/>
      <c r="IQJ25" s="15"/>
      <c r="IQK25" s="15"/>
      <c r="IQL25" s="15"/>
      <c r="IQM25" s="15"/>
      <c r="IQN25" s="15"/>
      <c r="IQO25" s="15"/>
      <c r="IQP25" s="15"/>
      <c r="IQQ25" s="15"/>
      <c r="IQR25" s="15"/>
      <c r="IQS25" s="15"/>
      <c r="IQT25" s="15"/>
      <c r="IQU25" s="15"/>
      <c r="IQV25" s="15"/>
      <c r="IQW25" s="15"/>
      <c r="IQX25" s="15"/>
      <c r="IQY25" s="15"/>
      <c r="IQZ25" s="15"/>
      <c r="IRA25" s="15"/>
      <c r="IRB25" s="15"/>
      <c r="IRC25" s="15"/>
      <c r="IRD25" s="15"/>
      <c r="IRE25" s="15"/>
      <c r="IRF25" s="15"/>
      <c r="IRG25" s="15"/>
      <c r="IRH25" s="15"/>
      <c r="IRI25" s="15"/>
      <c r="IRJ25" s="15"/>
      <c r="IRK25" s="15"/>
      <c r="IRL25" s="15"/>
      <c r="IRM25" s="15"/>
      <c r="IRN25" s="15"/>
      <c r="IRO25" s="15"/>
      <c r="IRP25" s="15"/>
      <c r="IRQ25" s="15"/>
      <c r="IRR25" s="15"/>
      <c r="IRS25" s="15"/>
      <c r="IRT25" s="15"/>
      <c r="IRU25" s="15"/>
      <c r="IRV25" s="15"/>
      <c r="IRW25" s="15"/>
      <c r="IRX25" s="15"/>
      <c r="IRY25" s="15"/>
      <c r="IRZ25" s="15"/>
      <c r="ISA25" s="15"/>
      <c r="ISB25" s="15"/>
      <c r="ISC25" s="15"/>
      <c r="ISD25" s="15"/>
      <c r="ISE25" s="15"/>
      <c r="ISF25" s="15"/>
      <c r="ISG25" s="15"/>
      <c r="ISH25" s="15"/>
      <c r="ISI25" s="15"/>
      <c r="ISJ25" s="15"/>
      <c r="ISK25" s="15"/>
      <c r="ISL25" s="15"/>
      <c r="ISM25" s="15"/>
      <c r="ISN25" s="15"/>
      <c r="ISO25" s="15"/>
      <c r="ISP25" s="15"/>
      <c r="ISQ25" s="15"/>
      <c r="ISR25" s="15"/>
      <c r="ISS25" s="15"/>
      <c r="IST25" s="15"/>
      <c r="ISU25" s="15"/>
      <c r="ISV25" s="15"/>
      <c r="ISW25" s="15"/>
      <c r="ISX25" s="15"/>
      <c r="ISY25" s="15"/>
      <c r="ISZ25" s="15"/>
      <c r="ITA25" s="15"/>
      <c r="ITB25" s="15"/>
      <c r="ITC25" s="15"/>
      <c r="ITD25" s="15"/>
      <c r="ITE25" s="15"/>
      <c r="ITF25" s="15"/>
      <c r="ITG25" s="15"/>
      <c r="ITH25" s="15"/>
      <c r="ITI25" s="15"/>
      <c r="ITJ25" s="15"/>
      <c r="ITK25" s="15"/>
      <c r="ITL25" s="15"/>
      <c r="ITM25" s="15"/>
      <c r="ITN25" s="15"/>
      <c r="ITO25" s="15"/>
      <c r="ITP25" s="15"/>
      <c r="ITQ25" s="15"/>
      <c r="ITR25" s="15"/>
      <c r="ITS25" s="15"/>
      <c r="ITT25" s="15"/>
      <c r="ITU25" s="15"/>
      <c r="ITV25" s="15"/>
      <c r="ITW25" s="15"/>
      <c r="ITX25" s="15"/>
      <c r="ITY25" s="15"/>
      <c r="ITZ25" s="15"/>
      <c r="IUA25" s="15"/>
      <c r="IUB25" s="15"/>
      <c r="IUC25" s="15"/>
      <c r="IUD25" s="15"/>
      <c r="IUE25" s="15"/>
      <c r="IUF25" s="15"/>
      <c r="IUG25" s="15"/>
      <c r="IUH25" s="15"/>
      <c r="IUI25" s="15"/>
      <c r="IUJ25" s="15"/>
      <c r="IUK25" s="15"/>
      <c r="IUL25" s="15"/>
      <c r="IUM25" s="15"/>
      <c r="IUN25" s="15"/>
      <c r="IUO25" s="15"/>
      <c r="IUP25" s="15"/>
      <c r="IUQ25" s="15"/>
      <c r="IUR25" s="15"/>
      <c r="IUS25" s="15"/>
      <c r="IUT25" s="15"/>
      <c r="IUU25" s="15"/>
      <c r="IUV25" s="15"/>
      <c r="IUW25" s="15"/>
      <c r="IUX25" s="15"/>
      <c r="IUY25" s="15"/>
      <c r="IUZ25" s="15"/>
      <c r="IVA25" s="15"/>
      <c r="IVB25" s="15"/>
      <c r="IVC25" s="15"/>
      <c r="IVD25" s="15"/>
      <c r="IVE25" s="15"/>
      <c r="IVF25" s="15"/>
      <c r="IVG25" s="15"/>
      <c r="IVH25" s="15"/>
      <c r="IVI25" s="15"/>
      <c r="IVJ25" s="15"/>
      <c r="IVK25" s="15"/>
      <c r="IVL25" s="15"/>
      <c r="IVM25" s="15"/>
      <c r="IVN25" s="15"/>
      <c r="IVO25" s="15"/>
      <c r="IVP25" s="15"/>
      <c r="IVQ25" s="15"/>
      <c r="IVR25" s="15"/>
      <c r="IVS25" s="15"/>
      <c r="IVT25" s="15"/>
      <c r="IVU25" s="15"/>
      <c r="IVV25" s="15"/>
      <c r="IVW25" s="15"/>
      <c r="IVX25" s="15"/>
      <c r="IVY25" s="15"/>
      <c r="IVZ25" s="15"/>
      <c r="IWA25" s="15"/>
      <c r="IWB25" s="15"/>
      <c r="IWC25" s="15"/>
      <c r="IWD25" s="15"/>
      <c r="IWE25" s="15"/>
      <c r="IWF25" s="15"/>
      <c r="IWG25" s="15"/>
      <c r="IWH25" s="15"/>
      <c r="IWI25" s="15"/>
      <c r="IWJ25" s="15"/>
      <c r="IWK25" s="15"/>
      <c r="IWL25" s="15"/>
      <c r="IWM25" s="15"/>
      <c r="IWN25" s="15"/>
      <c r="IWO25" s="15"/>
      <c r="IWP25" s="15"/>
      <c r="IWQ25" s="15"/>
      <c r="IWR25" s="15"/>
      <c r="IWS25" s="15"/>
      <c r="IWT25" s="15"/>
      <c r="IWU25" s="15"/>
      <c r="IWV25" s="15"/>
      <c r="IWW25" s="15"/>
      <c r="IWX25" s="15"/>
      <c r="IWY25" s="15"/>
      <c r="IWZ25" s="15"/>
      <c r="IXA25" s="15"/>
      <c r="IXB25" s="15"/>
      <c r="IXC25" s="15"/>
      <c r="IXD25" s="15"/>
      <c r="IXE25" s="15"/>
      <c r="IXF25" s="15"/>
      <c r="IXG25" s="15"/>
      <c r="IXH25" s="15"/>
      <c r="IXI25" s="15"/>
      <c r="IXJ25" s="15"/>
      <c r="IXK25" s="15"/>
      <c r="IXL25" s="15"/>
      <c r="IXM25" s="15"/>
      <c r="IXN25" s="15"/>
      <c r="IXO25" s="15"/>
      <c r="IXP25" s="15"/>
      <c r="IXQ25" s="15"/>
      <c r="IXR25" s="15"/>
      <c r="IXS25" s="15"/>
      <c r="IXT25" s="15"/>
      <c r="IXU25" s="15"/>
      <c r="IXV25" s="15"/>
      <c r="IXW25" s="15"/>
      <c r="IXX25" s="15"/>
      <c r="IXY25" s="15"/>
      <c r="IXZ25" s="15"/>
      <c r="IYA25" s="15"/>
      <c r="IYB25" s="15"/>
      <c r="IYC25" s="15"/>
      <c r="IYD25" s="15"/>
      <c r="IYE25" s="15"/>
      <c r="IYF25" s="15"/>
      <c r="IYG25" s="15"/>
      <c r="IYH25" s="15"/>
      <c r="IYI25" s="15"/>
      <c r="IYJ25" s="15"/>
      <c r="IYK25" s="15"/>
      <c r="IYL25" s="15"/>
      <c r="IYM25" s="15"/>
      <c r="IYN25" s="15"/>
      <c r="IYO25" s="15"/>
      <c r="IYP25" s="15"/>
      <c r="IYQ25" s="15"/>
      <c r="IYR25" s="15"/>
      <c r="IYS25" s="15"/>
      <c r="IYT25" s="15"/>
      <c r="IYU25" s="15"/>
      <c r="IYV25" s="15"/>
      <c r="IYW25" s="15"/>
      <c r="IYX25" s="15"/>
      <c r="IYY25" s="15"/>
      <c r="IYZ25" s="15"/>
      <c r="IZA25" s="15"/>
      <c r="IZB25" s="15"/>
      <c r="IZC25" s="15"/>
      <c r="IZD25" s="15"/>
      <c r="IZE25" s="15"/>
      <c r="IZF25" s="15"/>
      <c r="IZG25" s="15"/>
      <c r="IZH25" s="15"/>
      <c r="IZI25" s="15"/>
      <c r="IZJ25" s="15"/>
      <c r="IZK25" s="15"/>
      <c r="IZL25" s="15"/>
      <c r="IZM25" s="15"/>
      <c r="IZN25" s="15"/>
      <c r="IZO25" s="15"/>
      <c r="IZP25" s="15"/>
      <c r="IZQ25" s="15"/>
      <c r="IZR25" s="15"/>
      <c r="IZS25" s="15"/>
      <c r="IZT25" s="15"/>
      <c r="IZU25" s="15"/>
      <c r="IZV25" s="15"/>
      <c r="IZW25" s="15"/>
      <c r="IZX25" s="15"/>
      <c r="IZY25" s="15"/>
      <c r="IZZ25" s="15"/>
      <c r="JAA25" s="15"/>
      <c r="JAB25" s="15"/>
      <c r="JAC25" s="15"/>
      <c r="JAD25" s="15"/>
      <c r="JAE25" s="15"/>
      <c r="JAF25" s="15"/>
      <c r="JAG25" s="15"/>
      <c r="JAH25" s="15"/>
      <c r="JAI25" s="15"/>
      <c r="JAJ25" s="15"/>
      <c r="JAK25" s="15"/>
      <c r="JAL25" s="15"/>
      <c r="JAM25" s="15"/>
      <c r="JAN25" s="15"/>
      <c r="JAO25" s="15"/>
      <c r="JAP25" s="15"/>
      <c r="JAQ25" s="15"/>
      <c r="JAR25" s="15"/>
      <c r="JAS25" s="15"/>
      <c r="JAT25" s="15"/>
      <c r="JAU25" s="15"/>
      <c r="JAV25" s="15"/>
      <c r="JAW25" s="15"/>
      <c r="JAX25" s="15"/>
      <c r="JAY25" s="15"/>
      <c r="JAZ25" s="15"/>
      <c r="JBA25" s="15"/>
      <c r="JBB25" s="15"/>
      <c r="JBC25" s="15"/>
      <c r="JBD25" s="15"/>
      <c r="JBE25" s="15"/>
      <c r="JBF25" s="15"/>
      <c r="JBG25" s="15"/>
      <c r="JBH25" s="15"/>
      <c r="JBI25" s="15"/>
      <c r="JBJ25" s="15"/>
      <c r="JBK25" s="15"/>
      <c r="JBL25" s="15"/>
      <c r="JBM25" s="15"/>
      <c r="JBN25" s="15"/>
      <c r="JBO25" s="15"/>
      <c r="JBP25" s="15"/>
      <c r="JBQ25" s="15"/>
      <c r="JBR25" s="15"/>
      <c r="JBS25" s="15"/>
      <c r="JBT25" s="15"/>
      <c r="JBU25" s="15"/>
      <c r="JBV25" s="15"/>
      <c r="JBW25" s="15"/>
      <c r="JBX25" s="15"/>
      <c r="JBY25" s="15"/>
      <c r="JBZ25" s="15"/>
      <c r="JCA25" s="15"/>
      <c r="JCB25" s="15"/>
      <c r="JCC25" s="15"/>
      <c r="JCD25" s="15"/>
      <c r="JCE25" s="15"/>
      <c r="JCF25" s="15"/>
      <c r="JCG25" s="15"/>
      <c r="JCH25" s="15"/>
      <c r="JCI25" s="15"/>
      <c r="JCJ25" s="15"/>
      <c r="JCK25" s="15"/>
      <c r="JCL25" s="15"/>
      <c r="JCM25" s="15"/>
      <c r="JCN25" s="15"/>
      <c r="JCO25" s="15"/>
      <c r="JCP25" s="15"/>
      <c r="JCQ25" s="15"/>
      <c r="JCR25" s="15"/>
      <c r="JCS25" s="15"/>
      <c r="JCT25" s="15"/>
      <c r="JCU25" s="15"/>
      <c r="JCV25" s="15"/>
      <c r="JCW25" s="15"/>
      <c r="JCX25" s="15"/>
      <c r="JCY25" s="15"/>
      <c r="JCZ25" s="15"/>
      <c r="JDA25" s="15"/>
      <c r="JDB25" s="15"/>
      <c r="JDC25" s="15"/>
      <c r="JDD25" s="15"/>
      <c r="JDE25" s="15"/>
      <c r="JDF25" s="15"/>
      <c r="JDG25" s="15"/>
      <c r="JDH25" s="15"/>
      <c r="JDI25" s="15"/>
      <c r="JDJ25" s="15"/>
      <c r="JDK25" s="15"/>
      <c r="JDL25" s="15"/>
      <c r="JDM25" s="15"/>
      <c r="JDN25" s="15"/>
      <c r="JDO25" s="15"/>
      <c r="JDP25" s="15"/>
      <c r="JDQ25" s="15"/>
      <c r="JDR25" s="15"/>
      <c r="JDS25" s="15"/>
      <c r="JDT25" s="15"/>
      <c r="JDU25" s="15"/>
      <c r="JDV25" s="15"/>
      <c r="JDW25" s="15"/>
      <c r="JDX25" s="15"/>
      <c r="JDY25" s="15"/>
      <c r="JDZ25" s="15"/>
      <c r="JEA25" s="15"/>
      <c r="JEB25" s="15"/>
      <c r="JEC25" s="15"/>
      <c r="JED25" s="15"/>
      <c r="JEE25" s="15"/>
      <c r="JEF25" s="15"/>
      <c r="JEG25" s="15"/>
      <c r="JEH25" s="15"/>
      <c r="JEI25" s="15"/>
      <c r="JEJ25" s="15"/>
      <c r="JEK25" s="15"/>
      <c r="JEL25" s="15"/>
      <c r="JEM25" s="15"/>
      <c r="JEN25" s="15"/>
      <c r="JEO25" s="15"/>
      <c r="JEP25" s="15"/>
      <c r="JEQ25" s="15"/>
      <c r="JER25" s="15"/>
      <c r="JES25" s="15"/>
      <c r="JET25" s="15"/>
      <c r="JEU25" s="15"/>
      <c r="JEV25" s="15"/>
      <c r="JEW25" s="15"/>
      <c r="JEX25" s="15"/>
      <c r="JEY25" s="15"/>
      <c r="JEZ25" s="15"/>
      <c r="JFA25" s="15"/>
      <c r="JFB25" s="15"/>
      <c r="JFC25" s="15"/>
      <c r="JFD25" s="15"/>
      <c r="JFE25" s="15"/>
      <c r="JFF25" s="15"/>
      <c r="JFG25" s="15"/>
      <c r="JFH25" s="15"/>
      <c r="JFI25" s="15"/>
      <c r="JFJ25" s="15"/>
      <c r="JFK25" s="15"/>
      <c r="JFL25" s="15"/>
      <c r="JFM25" s="15"/>
      <c r="JFN25" s="15"/>
      <c r="JFO25" s="15"/>
      <c r="JFP25" s="15"/>
      <c r="JFQ25" s="15"/>
      <c r="JFR25" s="15"/>
      <c r="JFS25" s="15"/>
      <c r="JFT25" s="15"/>
      <c r="JFU25" s="15"/>
      <c r="JFV25" s="15"/>
      <c r="JFW25" s="15"/>
      <c r="JFX25" s="15"/>
      <c r="JFY25" s="15"/>
      <c r="JFZ25" s="15"/>
      <c r="JGA25" s="15"/>
      <c r="JGB25" s="15"/>
      <c r="JGC25" s="15"/>
      <c r="JGD25" s="15"/>
      <c r="JGE25" s="15"/>
      <c r="JGF25" s="15"/>
      <c r="JGG25" s="15"/>
      <c r="JGH25" s="15"/>
      <c r="JGI25" s="15"/>
      <c r="JGJ25" s="15"/>
      <c r="JGK25" s="15"/>
      <c r="JGL25" s="15"/>
      <c r="JGM25" s="15"/>
      <c r="JGN25" s="15"/>
      <c r="JGO25" s="15"/>
      <c r="JGP25" s="15"/>
      <c r="JGQ25" s="15"/>
      <c r="JGR25" s="15"/>
      <c r="JGS25" s="15"/>
      <c r="JGT25" s="15"/>
      <c r="JGU25" s="15"/>
      <c r="JGV25" s="15"/>
      <c r="JGW25" s="15"/>
      <c r="JGX25" s="15"/>
      <c r="JGY25" s="15"/>
      <c r="JGZ25" s="15"/>
      <c r="JHA25" s="15"/>
      <c r="JHB25" s="15"/>
      <c r="JHC25" s="15"/>
      <c r="JHD25" s="15"/>
      <c r="JHE25" s="15"/>
      <c r="JHF25" s="15"/>
      <c r="JHG25" s="15"/>
      <c r="JHH25" s="15"/>
      <c r="JHI25" s="15"/>
      <c r="JHJ25" s="15"/>
      <c r="JHK25" s="15"/>
      <c r="JHL25" s="15"/>
      <c r="JHM25" s="15"/>
      <c r="JHN25" s="15"/>
      <c r="JHO25" s="15"/>
      <c r="JHP25" s="15"/>
      <c r="JHQ25" s="15"/>
      <c r="JHR25" s="15"/>
      <c r="JHS25" s="15"/>
      <c r="JHT25" s="15"/>
      <c r="JHU25" s="15"/>
      <c r="JHV25" s="15"/>
      <c r="JHW25" s="15"/>
      <c r="JHX25" s="15"/>
      <c r="JHY25" s="15"/>
      <c r="JHZ25" s="15"/>
      <c r="JIA25" s="15"/>
      <c r="JIB25" s="15"/>
      <c r="JIC25" s="15"/>
      <c r="JID25" s="15"/>
      <c r="JIE25" s="15"/>
      <c r="JIF25" s="15"/>
      <c r="JIG25" s="15"/>
      <c r="JIH25" s="15"/>
      <c r="JII25" s="15"/>
      <c r="JIJ25" s="15"/>
      <c r="JIK25" s="15"/>
      <c r="JIL25" s="15"/>
      <c r="JIM25" s="15"/>
      <c r="JIN25" s="15"/>
      <c r="JIO25" s="15"/>
      <c r="JIP25" s="15"/>
      <c r="JIQ25" s="15"/>
      <c r="JIR25" s="15"/>
      <c r="JIS25" s="15"/>
      <c r="JIT25" s="15"/>
      <c r="JIU25" s="15"/>
      <c r="JIV25" s="15"/>
      <c r="JIW25" s="15"/>
      <c r="JIX25" s="15"/>
      <c r="JIY25" s="15"/>
      <c r="JIZ25" s="15"/>
      <c r="JJA25" s="15"/>
      <c r="JJB25" s="15"/>
      <c r="JJC25" s="15"/>
      <c r="JJD25" s="15"/>
      <c r="JJE25" s="15"/>
      <c r="JJF25" s="15"/>
      <c r="JJG25" s="15"/>
      <c r="JJH25" s="15"/>
      <c r="JJI25" s="15"/>
      <c r="JJJ25" s="15"/>
      <c r="JJK25" s="15"/>
      <c r="JJL25" s="15"/>
      <c r="JJM25" s="15"/>
      <c r="JJN25" s="15"/>
      <c r="JJO25" s="15"/>
      <c r="JJP25" s="15"/>
      <c r="JJQ25" s="15"/>
      <c r="JJR25" s="15"/>
      <c r="JJS25" s="15"/>
      <c r="JJT25" s="15"/>
      <c r="JJU25" s="15"/>
      <c r="JJV25" s="15"/>
      <c r="JJW25" s="15"/>
      <c r="JJX25" s="15"/>
      <c r="JJY25" s="15"/>
      <c r="JJZ25" s="15"/>
      <c r="JKA25" s="15"/>
      <c r="JKB25" s="15"/>
      <c r="JKC25" s="15"/>
      <c r="JKD25" s="15"/>
      <c r="JKE25" s="15"/>
      <c r="JKF25" s="15"/>
      <c r="JKG25" s="15"/>
      <c r="JKH25" s="15"/>
      <c r="JKI25" s="15"/>
      <c r="JKJ25" s="15"/>
      <c r="JKK25" s="15"/>
      <c r="JKL25" s="15"/>
      <c r="JKM25" s="15"/>
      <c r="JKN25" s="15"/>
      <c r="JKO25" s="15"/>
      <c r="JKP25" s="15"/>
      <c r="JKQ25" s="15"/>
      <c r="JKR25" s="15"/>
      <c r="JKS25" s="15"/>
      <c r="JKT25" s="15"/>
      <c r="JKU25" s="15"/>
      <c r="JKV25" s="15"/>
      <c r="JKW25" s="15"/>
      <c r="JKX25" s="15"/>
      <c r="JKY25" s="15"/>
      <c r="JKZ25" s="15"/>
      <c r="JLA25" s="15"/>
      <c r="JLB25" s="15"/>
      <c r="JLC25" s="15"/>
      <c r="JLD25" s="15"/>
      <c r="JLE25" s="15"/>
      <c r="JLF25" s="15"/>
      <c r="JLG25" s="15"/>
      <c r="JLH25" s="15"/>
      <c r="JLI25" s="15"/>
      <c r="JLJ25" s="15"/>
      <c r="JLK25" s="15"/>
      <c r="JLL25" s="15"/>
      <c r="JLM25" s="15"/>
      <c r="JLN25" s="15"/>
      <c r="JLO25" s="15"/>
      <c r="JLP25" s="15"/>
      <c r="JLQ25" s="15"/>
      <c r="JLR25" s="15"/>
      <c r="JLS25" s="15"/>
      <c r="JLT25" s="15"/>
      <c r="JLU25" s="15"/>
      <c r="JLV25" s="15"/>
      <c r="JLW25" s="15"/>
      <c r="JLX25" s="15"/>
      <c r="JLY25" s="15"/>
      <c r="JLZ25" s="15"/>
      <c r="JMA25" s="15"/>
      <c r="JMB25" s="15"/>
      <c r="JMC25" s="15"/>
      <c r="JMD25" s="15"/>
      <c r="JME25" s="15"/>
      <c r="JMF25" s="15"/>
      <c r="JMG25" s="15"/>
      <c r="JMH25" s="15"/>
      <c r="JMI25" s="15"/>
      <c r="JMJ25" s="15"/>
      <c r="JMK25" s="15"/>
      <c r="JML25" s="15"/>
      <c r="JMM25" s="15"/>
      <c r="JMN25" s="15"/>
      <c r="JMO25" s="15"/>
      <c r="JMP25" s="15"/>
      <c r="JMQ25" s="15"/>
      <c r="JMR25" s="15"/>
      <c r="JMS25" s="15"/>
      <c r="JMT25" s="15"/>
      <c r="JMU25" s="15"/>
      <c r="JMV25" s="15"/>
      <c r="JMW25" s="15"/>
      <c r="JMX25" s="15"/>
      <c r="JMY25" s="15"/>
      <c r="JMZ25" s="15"/>
      <c r="JNA25" s="15"/>
      <c r="JNB25" s="15"/>
      <c r="JNC25" s="15"/>
      <c r="JND25" s="15"/>
      <c r="JNE25" s="15"/>
      <c r="JNF25" s="15"/>
      <c r="JNG25" s="15"/>
      <c r="JNH25" s="15"/>
      <c r="JNI25" s="15"/>
      <c r="JNJ25" s="15"/>
      <c r="JNK25" s="15"/>
      <c r="JNL25" s="15"/>
      <c r="JNM25" s="15"/>
      <c r="JNN25" s="15"/>
      <c r="JNO25" s="15"/>
      <c r="JNP25" s="15"/>
      <c r="JNQ25" s="15"/>
      <c r="JNR25" s="15"/>
      <c r="JNS25" s="15"/>
      <c r="JNT25" s="15"/>
      <c r="JNU25" s="15"/>
      <c r="JNV25" s="15"/>
      <c r="JNW25" s="15"/>
      <c r="JNX25" s="15"/>
      <c r="JNY25" s="15"/>
      <c r="JNZ25" s="15"/>
      <c r="JOA25" s="15"/>
      <c r="JOB25" s="15"/>
      <c r="JOC25" s="15"/>
      <c r="JOD25" s="15"/>
      <c r="JOE25" s="15"/>
      <c r="JOF25" s="15"/>
      <c r="JOG25" s="15"/>
      <c r="JOH25" s="15"/>
      <c r="JOI25" s="15"/>
      <c r="JOJ25" s="15"/>
      <c r="JOK25" s="15"/>
      <c r="JOL25" s="15"/>
      <c r="JOM25" s="15"/>
      <c r="JON25" s="15"/>
      <c r="JOO25" s="15"/>
      <c r="JOP25" s="15"/>
      <c r="JOQ25" s="15"/>
      <c r="JOR25" s="15"/>
      <c r="JOS25" s="15"/>
      <c r="JOT25" s="15"/>
      <c r="JOU25" s="15"/>
      <c r="JOV25" s="15"/>
      <c r="JOW25" s="15"/>
      <c r="JOX25" s="15"/>
      <c r="JOY25" s="15"/>
      <c r="JOZ25" s="15"/>
      <c r="JPA25" s="15"/>
      <c r="JPB25" s="15"/>
      <c r="JPC25" s="15"/>
      <c r="JPD25" s="15"/>
      <c r="JPE25" s="15"/>
      <c r="JPF25" s="15"/>
      <c r="JPG25" s="15"/>
      <c r="JPH25" s="15"/>
      <c r="JPI25" s="15"/>
      <c r="JPJ25" s="15"/>
      <c r="JPK25" s="15"/>
      <c r="JPL25" s="15"/>
      <c r="JPM25" s="15"/>
      <c r="JPN25" s="15"/>
      <c r="JPO25" s="15"/>
      <c r="JPP25" s="15"/>
      <c r="JPQ25" s="15"/>
      <c r="JPR25" s="15"/>
      <c r="JPS25" s="15"/>
      <c r="JPT25" s="15"/>
      <c r="JPU25" s="15"/>
      <c r="JPV25" s="15"/>
      <c r="JPW25" s="15"/>
      <c r="JPX25" s="15"/>
      <c r="JPY25" s="15"/>
      <c r="JPZ25" s="15"/>
      <c r="JQA25" s="15"/>
      <c r="JQB25" s="15"/>
      <c r="JQC25" s="15"/>
      <c r="JQD25" s="15"/>
      <c r="JQE25" s="15"/>
      <c r="JQF25" s="15"/>
      <c r="JQG25" s="15"/>
      <c r="JQH25" s="15"/>
      <c r="JQI25" s="15"/>
      <c r="JQJ25" s="15"/>
      <c r="JQK25" s="15"/>
      <c r="JQL25" s="15"/>
      <c r="JQM25" s="15"/>
      <c r="JQN25" s="15"/>
      <c r="JQO25" s="15"/>
      <c r="JQP25" s="15"/>
      <c r="JQQ25" s="15"/>
      <c r="JQR25" s="15"/>
      <c r="JQS25" s="15"/>
      <c r="JQT25" s="15"/>
      <c r="JQU25" s="15"/>
      <c r="JQV25" s="15"/>
      <c r="JQW25" s="15"/>
      <c r="JQX25" s="15"/>
      <c r="JQY25" s="15"/>
      <c r="JQZ25" s="15"/>
      <c r="JRA25" s="15"/>
      <c r="JRB25" s="15"/>
      <c r="JRC25" s="15"/>
      <c r="JRD25" s="15"/>
      <c r="JRE25" s="15"/>
      <c r="JRF25" s="15"/>
      <c r="JRG25" s="15"/>
      <c r="JRH25" s="15"/>
      <c r="JRI25" s="15"/>
      <c r="JRJ25" s="15"/>
      <c r="JRK25" s="15"/>
      <c r="JRL25" s="15"/>
      <c r="JRM25" s="15"/>
      <c r="JRN25" s="15"/>
      <c r="JRO25" s="15"/>
      <c r="JRP25" s="15"/>
      <c r="JRQ25" s="15"/>
      <c r="JRR25" s="15"/>
      <c r="JRS25" s="15"/>
      <c r="JRT25" s="15"/>
      <c r="JRU25" s="15"/>
      <c r="JRV25" s="15"/>
      <c r="JRW25" s="15"/>
      <c r="JRX25" s="15"/>
      <c r="JRY25" s="15"/>
      <c r="JRZ25" s="15"/>
      <c r="JSA25" s="15"/>
      <c r="JSB25" s="15"/>
      <c r="JSC25" s="15"/>
      <c r="JSD25" s="15"/>
      <c r="JSE25" s="15"/>
      <c r="JSF25" s="15"/>
      <c r="JSG25" s="15"/>
      <c r="JSH25" s="15"/>
      <c r="JSI25" s="15"/>
      <c r="JSJ25" s="15"/>
      <c r="JSK25" s="15"/>
      <c r="JSL25" s="15"/>
      <c r="JSM25" s="15"/>
      <c r="JSN25" s="15"/>
      <c r="JSO25" s="15"/>
      <c r="JSP25" s="15"/>
      <c r="JSQ25" s="15"/>
      <c r="JSR25" s="15"/>
      <c r="JSS25" s="15"/>
      <c r="JST25" s="15"/>
      <c r="JSU25" s="15"/>
      <c r="JSV25" s="15"/>
      <c r="JSW25" s="15"/>
      <c r="JSX25" s="15"/>
      <c r="JSY25" s="15"/>
      <c r="JSZ25" s="15"/>
      <c r="JTA25" s="15"/>
      <c r="JTB25" s="15"/>
      <c r="JTC25" s="15"/>
      <c r="JTD25" s="15"/>
      <c r="JTE25" s="15"/>
      <c r="JTF25" s="15"/>
      <c r="JTG25" s="15"/>
      <c r="JTH25" s="15"/>
      <c r="JTI25" s="15"/>
      <c r="JTJ25" s="15"/>
      <c r="JTK25" s="15"/>
      <c r="JTL25" s="15"/>
      <c r="JTM25" s="15"/>
      <c r="JTN25" s="15"/>
      <c r="JTO25" s="15"/>
      <c r="JTP25" s="15"/>
      <c r="JTQ25" s="15"/>
      <c r="JTR25" s="15"/>
      <c r="JTS25" s="15"/>
      <c r="JTT25" s="15"/>
      <c r="JTU25" s="15"/>
      <c r="JTV25" s="15"/>
      <c r="JTW25" s="15"/>
      <c r="JTX25" s="15"/>
      <c r="JTY25" s="15"/>
      <c r="JTZ25" s="15"/>
      <c r="JUA25" s="15"/>
      <c r="JUB25" s="15"/>
      <c r="JUC25" s="15"/>
      <c r="JUD25" s="15"/>
      <c r="JUE25" s="15"/>
      <c r="JUF25" s="15"/>
      <c r="JUG25" s="15"/>
      <c r="JUH25" s="15"/>
      <c r="JUI25" s="15"/>
      <c r="JUJ25" s="15"/>
      <c r="JUK25" s="15"/>
      <c r="JUL25" s="15"/>
      <c r="JUM25" s="15"/>
      <c r="JUN25" s="15"/>
      <c r="JUO25" s="15"/>
      <c r="JUP25" s="15"/>
      <c r="JUQ25" s="15"/>
      <c r="JUR25" s="15"/>
      <c r="JUS25" s="15"/>
      <c r="JUT25" s="15"/>
      <c r="JUU25" s="15"/>
      <c r="JUV25" s="15"/>
      <c r="JUW25" s="15"/>
      <c r="JUX25" s="15"/>
      <c r="JUY25" s="15"/>
      <c r="JUZ25" s="15"/>
      <c r="JVA25" s="15"/>
      <c r="JVB25" s="15"/>
      <c r="JVC25" s="15"/>
      <c r="JVD25" s="15"/>
      <c r="JVE25" s="15"/>
      <c r="JVF25" s="15"/>
      <c r="JVG25" s="15"/>
      <c r="JVH25" s="15"/>
      <c r="JVI25" s="15"/>
      <c r="JVJ25" s="15"/>
      <c r="JVK25" s="15"/>
      <c r="JVL25" s="15"/>
      <c r="JVM25" s="15"/>
      <c r="JVN25" s="15"/>
      <c r="JVO25" s="15"/>
      <c r="JVP25" s="15"/>
      <c r="JVQ25" s="15"/>
      <c r="JVR25" s="15"/>
      <c r="JVS25" s="15"/>
      <c r="JVT25" s="15"/>
      <c r="JVU25" s="15"/>
      <c r="JVV25" s="15"/>
      <c r="JVW25" s="15"/>
      <c r="JVX25" s="15"/>
      <c r="JVY25" s="15"/>
      <c r="JVZ25" s="15"/>
      <c r="JWA25" s="15"/>
      <c r="JWB25" s="15"/>
      <c r="JWC25" s="15"/>
      <c r="JWD25" s="15"/>
      <c r="JWE25" s="15"/>
      <c r="JWF25" s="15"/>
      <c r="JWG25" s="15"/>
      <c r="JWH25" s="15"/>
      <c r="JWI25" s="15"/>
      <c r="JWJ25" s="15"/>
      <c r="JWK25" s="15"/>
      <c r="JWL25" s="15"/>
      <c r="JWM25" s="15"/>
      <c r="JWN25" s="15"/>
      <c r="JWO25" s="15"/>
      <c r="JWP25" s="15"/>
      <c r="JWQ25" s="15"/>
      <c r="JWR25" s="15"/>
      <c r="JWS25" s="15"/>
      <c r="JWT25" s="15"/>
      <c r="JWU25" s="15"/>
      <c r="JWV25" s="15"/>
      <c r="JWW25" s="15"/>
      <c r="JWX25" s="15"/>
      <c r="JWY25" s="15"/>
      <c r="JWZ25" s="15"/>
      <c r="JXA25" s="15"/>
      <c r="JXB25" s="15"/>
      <c r="JXC25" s="15"/>
      <c r="JXD25" s="15"/>
      <c r="JXE25" s="15"/>
      <c r="JXF25" s="15"/>
      <c r="JXG25" s="15"/>
      <c r="JXH25" s="15"/>
      <c r="JXI25" s="15"/>
      <c r="JXJ25" s="15"/>
      <c r="JXK25" s="15"/>
      <c r="JXL25" s="15"/>
      <c r="JXM25" s="15"/>
      <c r="JXN25" s="15"/>
      <c r="JXO25" s="15"/>
      <c r="JXP25" s="15"/>
      <c r="JXQ25" s="15"/>
      <c r="JXR25" s="15"/>
      <c r="JXS25" s="15"/>
      <c r="JXT25" s="15"/>
      <c r="JXU25" s="15"/>
      <c r="JXV25" s="15"/>
      <c r="JXW25" s="15"/>
      <c r="JXX25" s="15"/>
      <c r="JXY25" s="15"/>
      <c r="JXZ25" s="15"/>
      <c r="JYA25" s="15"/>
      <c r="JYB25" s="15"/>
      <c r="JYC25" s="15"/>
      <c r="JYD25" s="15"/>
      <c r="JYE25" s="15"/>
      <c r="JYF25" s="15"/>
      <c r="JYG25" s="15"/>
      <c r="JYH25" s="15"/>
      <c r="JYI25" s="15"/>
      <c r="JYJ25" s="15"/>
      <c r="JYK25" s="15"/>
      <c r="JYL25" s="15"/>
      <c r="JYM25" s="15"/>
      <c r="JYN25" s="15"/>
      <c r="JYO25" s="15"/>
      <c r="JYP25" s="15"/>
      <c r="JYQ25" s="15"/>
      <c r="JYR25" s="15"/>
      <c r="JYS25" s="15"/>
      <c r="JYT25" s="15"/>
      <c r="JYU25" s="15"/>
      <c r="JYV25" s="15"/>
      <c r="JYW25" s="15"/>
      <c r="JYX25" s="15"/>
      <c r="JYY25" s="15"/>
      <c r="JYZ25" s="15"/>
      <c r="JZA25" s="15"/>
      <c r="JZB25" s="15"/>
      <c r="JZC25" s="15"/>
      <c r="JZD25" s="15"/>
      <c r="JZE25" s="15"/>
      <c r="JZF25" s="15"/>
      <c r="JZG25" s="15"/>
      <c r="JZH25" s="15"/>
      <c r="JZI25" s="15"/>
      <c r="JZJ25" s="15"/>
      <c r="JZK25" s="15"/>
      <c r="JZL25" s="15"/>
      <c r="JZM25" s="15"/>
      <c r="JZN25" s="15"/>
      <c r="JZO25" s="15"/>
      <c r="JZP25" s="15"/>
      <c r="JZQ25" s="15"/>
      <c r="JZR25" s="15"/>
      <c r="JZS25" s="15"/>
      <c r="JZT25" s="15"/>
      <c r="JZU25" s="15"/>
      <c r="JZV25" s="15"/>
      <c r="JZW25" s="15"/>
      <c r="JZX25" s="15"/>
      <c r="JZY25" s="15"/>
      <c r="JZZ25" s="15"/>
      <c r="KAA25" s="15"/>
      <c r="KAB25" s="15"/>
      <c r="KAC25" s="15"/>
      <c r="KAD25" s="15"/>
      <c r="KAE25" s="15"/>
      <c r="KAF25" s="15"/>
      <c r="KAG25" s="15"/>
      <c r="KAH25" s="15"/>
      <c r="KAI25" s="15"/>
      <c r="KAJ25" s="15"/>
      <c r="KAK25" s="15"/>
      <c r="KAL25" s="15"/>
      <c r="KAM25" s="15"/>
      <c r="KAN25" s="15"/>
      <c r="KAO25" s="15"/>
      <c r="KAP25" s="15"/>
      <c r="KAQ25" s="15"/>
      <c r="KAR25" s="15"/>
      <c r="KAS25" s="15"/>
      <c r="KAT25" s="15"/>
      <c r="KAU25" s="15"/>
      <c r="KAV25" s="15"/>
      <c r="KAW25" s="15"/>
      <c r="KAX25" s="15"/>
      <c r="KAY25" s="15"/>
      <c r="KAZ25" s="15"/>
      <c r="KBA25" s="15"/>
      <c r="KBB25" s="15"/>
      <c r="KBC25" s="15"/>
      <c r="KBD25" s="15"/>
      <c r="KBE25" s="15"/>
      <c r="KBF25" s="15"/>
      <c r="KBG25" s="15"/>
      <c r="KBH25" s="15"/>
      <c r="KBI25" s="15"/>
      <c r="KBJ25" s="15"/>
      <c r="KBK25" s="15"/>
      <c r="KBL25" s="15"/>
      <c r="KBM25" s="15"/>
      <c r="KBN25" s="15"/>
      <c r="KBO25" s="15"/>
      <c r="KBP25" s="15"/>
      <c r="KBQ25" s="15"/>
      <c r="KBR25" s="15"/>
      <c r="KBS25" s="15"/>
      <c r="KBT25" s="15"/>
      <c r="KBU25" s="15"/>
      <c r="KBV25" s="15"/>
      <c r="KBW25" s="15"/>
      <c r="KBX25" s="15"/>
      <c r="KBY25" s="15"/>
      <c r="KBZ25" s="15"/>
      <c r="KCA25" s="15"/>
      <c r="KCB25" s="15"/>
      <c r="KCC25" s="15"/>
      <c r="KCD25" s="15"/>
      <c r="KCE25" s="15"/>
      <c r="KCF25" s="15"/>
      <c r="KCG25" s="15"/>
      <c r="KCH25" s="15"/>
      <c r="KCI25" s="15"/>
      <c r="KCJ25" s="15"/>
      <c r="KCK25" s="15"/>
      <c r="KCL25" s="15"/>
      <c r="KCM25" s="15"/>
      <c r="KCN25" s="15"/>
      <c r="KCO25" s="15"/>
      <c r="KCP25" s="15"/>
      <c r="KCQ25" s="15"/>
      <c r="KCR25" s="15"/>
      <c r="KCS25" s="15"/>
      <c r="KCT25" s="15"/>
      <c r="KCU25" s="15"/>
      <c r="KCV25" s="15"/>
      <c r="KCW25" s="15"/>
      <c r="KCX25" s="15"/>
      <c r="KCY25" s="15"/>
      <c r="KCZ25" s="15"/>
      <c r="KDA25" s="15"/>
      <c r="KDB25" s="15"/>
      <c r="KDC25" s="15"/>
      <c r="KDD25" s="15"/>
      <c r="KDE25" s="15"/>
      <c r="KDF25" s="15"/>
      <c r="KDG25" s="15"/>
      <c r="KDH25" s="15"/>
      <c r="KDI25" s="15"/>
      <c r="KDJ25" s="15"/>
      <c r="KDK25" s="15"/>
      <c r="KDL25" s="15"/>
      <c r="KDM25" s="15"/>
      <c r="KDN25" s="15"/>
      <c r="KDO25" s="15"/>
      <c r="KDP25" s="15"/>
      <c r="KDQ25" s="15"/>
      <c r="KDR25" s="15"/>
      <c r="KDS25" s="15"/>
      <c r="KDT25" s="15"/>
      <c r="KDU25" s="15"/>
      <c r="KDV25" s="15"/>
      <c r="KDW25" s="15"/>
      <c r="KDX25" s="15"/>
      <c r="KDY25" s="15"/>
      <c r="KDZ25" s="15"/>
      <c r="KEA25" s="15"/>
      <c r="KEB25" s="15"/>
      <c r="KEC25" s="15"/>
      <c r="KED25" s="15"/>
      <c r="KEE25" s="15"/>
      <c r="KEF25" s="15"/>
      <c r="KEG25" s="15"/>
      <c r="KEH25" s="15"/>
      <c r="KEI25" s="15"/>
      <c r="KEJ25" s="15"/>
      <c r="KEK25" s="15"/>
      <c r="KEL25" s="15"/>
      <c r="KEM25" s="15"/>
      <c r="KEN25" s="15"/>
      <c r="KEO25" s="15"/>
      <c r="KEP25" s="15"/>
      <c r="KEQ25" s="15"/>
      <c r="KER25" s="15"/>
      <c r="KES25" s="15"/>
      <c r="KET25" s="15"/>
      <c r="KEU25" s="15"/>
      <c r="KEV25" s="15"/>
      <c r="KEW25" s="15"/>
      <c r="KEX25" s="15"/>
      <c r="KEY25" s="15"/>
      <c r="KEZ25" s="15"/>
      <c r="KFA25" s="15"/>
      <c r="KFB25" s="15"/>
      <c r="KFC25" s="15"/>
      <c r="KFD25" s="15"/>
      <c r="KFE25" s="15"/>
      <c r="KFF25" s="15"/>
      <c r="KFG25" s="15"/>
      <c r="KFH25" s="15"/>
      <c r="KFI25" s="15"/>
      <c r="KFJ25" s="15"/>
      <c r="KFK25" s="15"/>
      <c r="KFL25" s="15"/>
      <c r="KFM25" s="15"/>
      <c r="KFN25" s="15"/>
      <c r="KFO25" s="15"/>
      <c r="KFP25" s="15"/>
      <c r="KFQ25" s="15"/>
      <c r="KFR25" s="15"/>
      <c r="KFS25" s="15"/>
      <c r="KFT25" s="15"/>
      <c r="KFU25" s="15"/>
      <c r="KFV25" s="15"/>
      <c r="KFW25" s="15"/>
      <c r="KFX25" s="15"/>
      <c r="KFY25" s="15"/>
      <c r="KFZ25" s="15"/>
      <c r="KGA25" s="15"/>
      <c r="KGB25" s="15"/>
      <c r="KGC25" s="15"/>
      <c r="KGD25" s="15"/>
      <c r="KGE25" s="15"/>
      <c r="KGF25" s="15"/>
      <c r="KGG25" s="15"/>
      <c r="KGH25" s="15"/>
      <c r="KGI25" s="15"/>
      <c r="KGJ25" s="15"/>
      <c r="KGK25" s="15"/>
      <c r="KGL25" s="15"/>
      <c r="KGM25" s="15"/>
      <c r="KGN25" s="15"/>
      <c r="KGO25" s="15"/>
      <c r="KGP25" s="15"/>
      <c r="KGQ25" s="15"/>
      <c r="KGR25" s="15"/>
      <c r="KGS25" s="15"/>
      <c r="KGT25" s="15"/>
      <c r="KGU25" s="15"/>
      <c r="KGV25" s="15"/>
      <c r="KGW25" s="15"/>
      <c r="KGX25" s="15"/>
      <c r="KGY25" s="15"/>
      <c r="KGZ25" s="15"/>
      <c r="KHA25" s="15"/>
      <c r="KHB25" s="15"/>
      <c r="KHC25" s="15"/>
      <c r="KHD25" s="15"/>
      <c r="KHE25" s="15"/>
      <c r="KHF25" s="15"/>
      <c r="KHG25" s="15"/>
      <c r="KHH25" s="15"/>
      <c r="KHI25" s="15"/>
      <c r="KHJ25" s="15"/>
      <c r="KHK25" s="15"/>
      <c r="KHL25" s="15"/>
      <c r="KHM25" s="15"/>
      <c r="KHN25" s="15"/>
      <c r="KHO25" s="15"/>
      <c r="KHP25" s="15"/>
      <c r="KHQ25" s="15"/>
      <c r="KHR25" s="15"/>
      <c r="KHS25" s="15"/>
      <c r="KHT25" s="15"/>
      <c r="KHU25" s="15"/>
      <c r="KHV25" s="15"/>
      <c r="KHW25" s="15"/>
      <c r="KHX25" s="15"/>
      <c r="KHY25" s="15"/>
      <c r="KHZ25" s="15"/>
      <c r="KIA25" s="15"/>
      <c r="KIB25" s="15"/>
      <c r="KIC25" s="15"/>
      <c r="KID25" s="15"/>
      <c r="KIE25" s="15"/>
      <c r="KIF25" s="15"/>
      <c r="KIG25" s="15"/>
      <c r="KIH25" s="15"/>
      <c r="KII25" s="15"/>
      <c r="KIJ25" s="15"/>
      <c r="KIK25" s="15"/>
      <c r="KIL25" s="15"/>
      <c r="KIM25" s="15"/>
      <c r="KIN25" s="15"/>
      <c r="KIO25" s="15"/>
      <c r="KIP25" s="15"/>
      <c r="KIQ25" s="15"/>
      <c r="KIR25" s="15"/>
      <c r="KIS25" s="15"/>
      <c r="KIT25" s="15"/>
      <c r="KIU25" s="15"/>
      <c r="KIV25" s="15"/>
      <c r="KIW25" s="15"/>
      <c r="KIX25" s="15"/>
      <c r="KIY25" s="15"/>
      <c r="KIZ25" s="15"/>
      <c r="KJA25" s="15"/>
      <c r="KJB25" s="15"/>
      <c r="KJC25" s="15"/>
      <c r="KJD25" s="15"/>
      <c r="KJE25" s="15"/>
      <c r="KJF25" s="15"/>
      <c r="KJG25" s="15"/>
      <c r="KJH25" s="15"/>
      <c r="KJI25" s="15"/>
      <c r="KJJ25" s="15"/>
      <c r="KJK25" s="15"/>
      <c r="KJL25" s="15"/>
      <c r="KJM25" s="15"/>
      <c r="KJN25" s="15"/>
      <c r="KJO25" s="15"/>
      <c r="KJP25" s="15"/>
      <c r="KJQ25" s="15"/>
      <c r="KJR25" s="15"/>
      <c r="KJS25" s="15"/>
      <c r="KJT25" s="15"/>
      <c r="KJU25" s="15"/>
      <c r="KJV25" s="15"/>
      <c r="KJW25" s="15"/>
      <c r="KJX25" s="15"/>
      <c r="KJY25" s="15"/>
      <c r="KJZ25" s="15"/>
      <c r="KKA25" s="15"/>
      <c r="KKB25" s="15"/>
      <c r="KKC25" s="15"/>
      <c r="KKD25" s="15"/>
      <c r="KKE25" s="15"/>
      <c r="KKF25" s="15"/>
      <c r="KKG25" s="15"/>
      <c r="KKH25" s="15"/>
      <c r="KKI25" s="15"/>
      <c r="KKJ25" s="15"/>
      <c r="KKK25" s="15"/>
      <c r="KKL25" s="15"/>
      <c r="KKM25" s="15"/>
      <c r="KKN25" s="15"/>
      <c r="KKO25" s="15"/>
      <c r="KKP25" s="15"/>
      <c r="KKQ25" s="15"/>
      <c r="KKR25" s="15"/>
      <c r="KKS25" s="15"/>
      <c r="KKT25" s="15"/>
      <c r="KKU25" s="15"/>
      <c r="KKV25" s="15"/>
      <c r="KKW25" s="15"/>
      <c r="KKX25" s="15"/>
      <c r="KKY25" s="15"/>
      <c r="KKZ25" s="15"/>
      <c r="KLA25" s="15"/>
      <c r="KLB25" s="15"/>
      <c r="KLC25" s="15"/>
      <c r="KLD25" s="15"/>
      <c r="KLE25" s="15"/>
      <c r="KLF25" s="15"/>
      <c r="KLG25" s="15"/>
      <c r="KLH25" s="15"/>
      <c r="KLI25" s="15"/>
      <c r="KLJ25" s="15"/>
      <c r="KLK25" s="15"/>
      <c r="KLL25" s="15"/>
      <c r="KLM25" s="15"/>
      <c r="KLN25" s="15"/>
      <c r="KLO25" s="15"/>
      <c r="KLP25" s="15"/>
      <c r="KLQ25" s="15"/>
      <c r="KLR25" s="15"/>
      <c r="KLS25" s="15"/>
      <c r="KLT25" s="15"/>
      <c r="KLU25" s="15"/>
      <c r="KLV25" s="15"/>
      <c r="KLW25" s="15"/>
      <c r="KLX25" s="15"/>
      <c r="KLY25" s="15"/>
      <c r="KLZ25" s="15"/>
      <c r="KMA25" s="15"/>
      <c r="KMB25" s="15"/>
      <c r="KMC25" s="15"/>
      <c r="KMD25" s="15"/>
      <c r="KME25" s="15"/>
      <c r="KMF25" s="15"/>
      <c r="KMG25" s="15"/>
      <c r="KMH25" s="15"/>
      <c r="KMI25" s="15"/>
      <c r="KMJ25" s="15"/>
      <c r="KMK25" s="15"/>
      <c r="KML25" s="15"/>
      <c r="KMM25" s="15"/>
      <c r="KMN25" s="15"/>
      <c r="KMO25" s="15"/>
      <c r="KMP25" s="15"/>
      <c r="KMQ25" s="15"/>
      <c r="KMR25" s="15"/>
      <c r="KMS25" s="15"/>
      <c r="KMT25" s="15"/>
      <c r="KMU25" s="15"/>
      <c r="KMV25" s="15"/>
      <c r="KMW25" s="15"/>
      <c r="KMX25" s="15"/>
      <c r="KMY25" s="15"/>
      <c r="KMZ25" s="15"/>
      <c r="KNA25" s="15"/>
      <c r="KNB25" s="15"/>
      <c r="KNC25" s="15"/>
      <c r="KND25" s="15"/>
      <c r="KNE25" s="15"/>
      <c r="KNF25" s="15"/>
      <c r="KNG25" s="15"/>
      <c r="KNH25" s="15"/>
      <c r="KNI25" s="15"/>
      <c r="KNJ25" s="15"/>
      <c r="KNK25" s="15"/>
      <c r="KNL25" s="15"/>
      <c r="KNM25" s="15"/>
      <c r="KNN25" s="15"/>
      <c r="KNO25" s="15"/>
      <c r="KNP25" s="15"/>
      <c r="KNQ25" s="15"/>
      <c r="KNR25" s="15"/>
      <c r="KNS25" s="15"/>
      <c r="KNT25" s="15"/>
      <c r="KNU25" s="15"/>
      <c r="KNV25" s="15"/>
      <c r="KNW25" s="15"/>
      <c r="KNX25" s="15"/>
      <c r="KNY25" s="15"/>
      <c r="KNZ25" s="15"/>
      <c r="KOA25" s="15"/>
      <c r="KOB25" s="15"/>
      <c r="KOC25" s="15"/>
      <c r="KOD25" s="15"/>
      <c r="KOE25" s="15"/>
      <c r="KOF25" s="15"/>
      <c r="KOG25" s="15"/>
      <c r="KOH25" s="15"/>
      <c r="KOI25" s="15"/>
      <c r="KOJ25" s="15"/>
      <c r="KOK25" s="15"/>
      <c r="KOL25" s="15"/>
      <c r="KOM25" s="15"/>
      <c r="KON25" s="15"/>
      <c r="KOO25" s="15"/>
      <c r="KOP25" s="15"/>
      <c r="KOQ25" s="15"/>
      <c r="KOR25" s="15"/>
      <c r="KOS25" s="15"/>
      <c r="KOT25" s="15"/>
      <c r="KOU25" s="15"/>
      <c r="KOV25" s="15"/>
      <c r="KOW25" s="15"/>
      <c r="KOX25" s="15"/>
      <c r="KOY25" s="15"/>
      <c r="KOZ25" s="15"/>
      <c r="KPA25" s="15"/>
      <c r="KPB25" s="15"/>
      <c r="KPC25" s="15"/>
      <c r="KPD25" s="15"/>
      <c r="KPE25" s="15"/>
      <c r="KPF25" s="15"/>
      <c r="KPG25" s="15"/>
      <c r="KPH25" s="15"/>
      <c r="KPI25" s="15"/>
      <c r="KPJ25" s="15"/>
      <c r="KPK25" s="15"/>
      <c r="KPL25" s="15"/>
      <c r="KPM25" s="15"/>
      <c r="KPN25" s="15"/>
      <c r="KPO25" s="15"/>
      <c r="KPP25" s="15"/>
      <c r="KPQ25" s="15"/>
      <c r="KPR25" s="15"/>
      <c r="KPS25" s="15"/>
      <c r="KPT25" s="15"/>
      <c r="KPU25" s="15"/>
      <c r="KPV25" s="15"/>
      <c r="KPW25" s="15"/>
      <c r="KPX25" s="15"/>
      <c r="KPY25" s="15"/>
      <c r="KPZ25" s="15"/>
      <c r="KQA25" s="15"/>
      <c r="KQB25" s="15"/>
      <c r="KQC25" s="15"/>
      <c r="KQD25" s="15"/>
      <c r="KQE25" s="15"/>
      <c r="KQF25" s="15"/>
      <c r="KQG25" s="15"/>
      <c r="KQH25" s="15"/>
      <c r="KQI25" s="15"/>
      <c r="KQJ25" s="15"/>
      <c r="KQK25" s="15"/>
      <c r="KQL25" s="15"/>
      <c r="KQM25" s="15"/>
      <c r="KQN25" s="15"/>
      <c r="KQO25" s="15"/>
      <c r="KQP25" s="15"/>
      <c r="KQQ25" s="15"/>
      <c r="KQR25" s="15"/>
      <c r="KQS25" s="15"/>
      <c r="KQT25" s="15"/>
      <c r="KQU25" s="15"/>
      <c r="KQV25" s="15"/>
      <c r="KQW25" s="15"/>
      <c r="KQX25" s="15"/>
      <c r="KQY25" s="15"/>
      <c r="KQZ25" s="15"/>
      <c r="KRA25" s="15"/>
      <c r="KRB25" s="15"/>
      <c r="KRC25" s="15"/>
      <c r="KRD25" s="15"/>
      <c r="KRE25" s="15"/>
      <c r="KRF25" s="15"/>
      <c r="KRG25" s="15"/>
      <c r="KRH25" s="15"/>
      <c r="KRI25" s="15"/>
      <c r="KRJ25" s="15"/>
      <c r="KRK25" s="15"/>
      <c r="KRL25" s="15"/>
      <c r="KRM25" s="15"/>
      <c r="KRN25" s="15"/>
      <c r="KRO25" s="15"/>
      <c r="KRP25" s="15"/>
      <c r="KRQ25" s="15"/>
      <c r="KRR25" s="15"/>
      <c r="KRS25" s="15"/>
      <c r="KRT25" s="15"/>
      <c r="KRU25" s="15"/>
      <c r="KRV25" s="15"/>
      <c r="KRW25" s="15"/>
      <c r="KRX25" s="15"/>
      <c r="KRY25" s="15"/>
      <c r="KRZ25" s="15"/>
      <c r="KSA25" s="15"/>
      <c r="KSB25" s="15"/>
      <c r="KSC25" s="15"/>
      <c r="KSD25" s="15"/>
      <c r="KSE25" s="15"/>
      <c r="KSF25" s="15"/>
      <c r="KSG25" s="15"/>
      <c r="KSH25" s="15"/>
      <c r="KSI25" s="15"/>
      <c r="KSJ25" s="15"/>
      <c r="KSK25" s="15"/>
      <c r="KSL25" s="15"/>
      <c r="KSM25" s="15"/>
      <c r="KSN25" s="15"/>
      <c r="KSO25" s="15"/>
      <c r="KSP25" s="15"/>
      <c r="KSQ25" s="15"/>
      <c r="KSR25" s="15"/>
      <c r="KSS25" s="15"/>
      <c r="KST25" s="15"/>
      <c r="KSU25" s="15"/>
      <c r="KSV25" s="15"/>
      <c r="KSW25" s="15"/>
      <c r="KSX25" s="15"/>
      <c r="KSY25" s="15"/>
      <c r="KSZ25" s="15"/>
      <c r="KTA25" s="15"/>
      <c r="KTB25" s="15"/>
      <c r="KTC25" s="15"/>
      <c r="KTD25" s="15"/>
      <c r="KTE25" s="15"/>
      <c r="KTF25" s="15"/>
      <c r="KTG25" s="15"/>
      <c r="KTH25" s="15"/>
      <c r="KTI25" s="15"/>
      <c r="KTJ25" s="15"/>
      <c r="KTK25" s="15"/>
      <c r="KTL25" s="15"/>
      <c r="KTM25" s="15"/>
      <c r="KTN25" s="15"/>
      <c r="KTO25" s="15"/>
      <c r="KTP25" s="15"/>
      <c r="KTQ25" s="15"/>
      <c r="KTR25" s="15"/>
      <c r="KTS25" s="15"/>
      <c r="KTT25" s="15"/>
      <c r="KTU25" s="15"/>
      <c r="KTV25" s="15"/>
      <c r="KTW25" s="15"/>
      <c r="KTX25" s="15"/>
      <c r="KTY25" s="15"/>
      <c r="KTZ25" s="15"/>
      <c r="KUA25" s="15"/>
      <c r="KUB25" s="15"/>
      <c r="KUC25" s="15"/>
      <c r="KUD25" s="15"/>
      <c r="KUE25" s="15"/>
      <c r="KUF25" s="15"/>
      <c r="KUG25" s="15"/>
      <c r="KUH25" s="15"/>
      <c r="KUI25" s="15"/>
      <c r="KUJ25" s="15"/>
      <c r="KUK25" s="15"/>
      <c r="KUL25" s="15"/>
      <c r="KUM25" s="15"/>
      <c r="KUN25" s="15"/>
      <c r="KUO25" s="15"/>
      <c r="KUP25" s="15"/>
      <c r="KUQ25" s="15"/>
      <c r="KUR25" s="15"/>
      <c r="KUS25" s="15"/>
      <c r="KUT25" s="15"/>
      <c r="KUU25" s="15"/>
      <c r="KUV25" s="15"/>
      <c r="KUW25" s="15"/>
      <c r="KUX25" s="15"/>
      <c r="KUY25" s="15"/>
      <c r="KUZ25" s="15"/>
      <c r="KVA25" s="15"/>
      <c r="KVB25" s="15"/>
      <c r="KVC25" s="15"/>
      <c r="KVD25" s="15"/>
      <c r="KVE25" s="15"/>
      <c r="KVF25" s="15"/>
      <c r="KVG25" s="15"/>
      <c r="KVH25" s="15"/>
      <c r="KVI25" s="15"/>
      <c r="KVJ25" s="15"/>
      <c r="KVK25" s="15"/>
      <c r="KVL25" s="15"/>
      <c r="KVM25" s="15"/>
      <c r="KVN25" s="15"/>
      <c r="KVO25" s="15"/>
      <c r="KVP25" s="15"/>
      <c r="KVQ25" s="15"/>
      <c r="KVR25" s="15"/>
      <c r="KVS25" s="15"/>
      <c r="KVT25" s="15"/>
      <c r="KVU25" s="15"/>
      <c r="KVV25" s="15"/>
      <c r="KVW25" s="15"/>
      <c r="KVX25" s="15"/>
      <c r="KVY25" s="15"/>
      <c r="KVZ25" s="15"/>
      <c r="KWA25" s="15"/>
      <c r="KWB25" s="15"/>
      <c r="KWC25" s="15"/>
      <c r="KWD25" s="15"/>
      <c r="KWE25" s="15"/>
      <c r="KWF25" s="15"/>
      <c r="KWG25" s="15"/>
      <c r="KWH25" s="15"/>
      <c r="KWI25" s="15"/>
      <c r="KWJ25" s="15"/>
      <c r="KWK25" s="15"/>
      <c r="KWL25" s="15"/>
      <c r="KWM25" s="15"/>
      <c r="KWN25" s="15"/>
      <c r="KWO25" s="15"/>
      <c r="KWP25" s="15"/>
      <c r="KWQ25" s="15"/>
      <c r="KWR25" s="15"/>
      <c r="KWS25" s="15"/>
      <c r="KWT25" s="15"/>
      <c r="KWU25" s="15"/>
      <c r="KWV25" s="15"/>
      <c r="KWW25" s="15"/>
      <c r="KWX25" s="15"/>
      <c r="KWY25" s="15"/>
      <c r="KWZ25" s="15"/>
      <c r="KXA25" s="15"/>
      <c r="KXB25" s="15"/>
      <c r="KXC25" s="15"/>
      <c r="KXD25" s="15"/>
      <c r="KXE25" s="15"/>
      <c r="KXF25" s="15"/>
      <c r="KXG25" s="15"/>
      <c r="KXH25" s="15"/>
      <c r="KXI25" s="15"/>
      <c r="KXJ25" s="15"/>
      <c r="KXK25" s="15"/>
      <c r="KXL25" s="15"/>
      <c r="KXM25" s="15"/>
      <c r="KXN25" s="15"/>
      <c r="KXO25" s="15"/>
      <c r="KXP25" s="15"/>
      <c r="KXQ25" s="15"/>
      <c r="KXR25" s="15"/>
      <c r="KXS25" s="15"/>
      <c r="KXT25" s="15"/>
      <c r="KXU25" s="15"/>
      <c r="KXV25" s="15"/>
      <c r="KXW25" s="15"/>
      <c r="KXX25" s="15"/>
      <c r="KXY25" s="15"/>
      <c r="KXZ25" s="15"/>
      <c r="KYA25" s="15"/>
      <c r="KYB25" s="15"/>
      <c r="KYC25" s="15"/>
      <c r="KYD25" s="15"/>
      <c r="KYE25" s="15"/>
      <c r="KYF25" s="15"/>
      <c r="KYG25" s="15"/>
      <c r="KYH25" s="15"/>
      <c r="KYI25" s="15"/>
      <c r="KYJ25" s="15"/>
      <c r="KYK25" s="15"/>
      <c r="KYL25" s="15"/>
      <c r="KYM25" s="15"/>
      <c r="KYN25" s="15"/>
      <c r="KYO25" s="15"/>
      <c r="KYP25" s="15"/>
      <c r="KYQ25" s="15"/>
      <c r="KYR25" s="15"/>
      <c r="KYS25" s="15"/>
      <c r="KYT25" s="15"/>
      <c r="KYU25" s="15"/>
      <c r="KYV25" s="15"/>
      <c r="KYW25" s="15"/>
      <c r="KYX25" s="15"/>
      <c r="KYY25" s="15"/>
      <c r="KYZ25" s="15"/>
      <c r="KZA25" s="15"/>
      <c r="KZB25" s="15"/>
      <c r="KZC25" s="15"/>
      <c r="KZD25" s="15"/>
      <c r="KZE25" s="15"/>
      <c r="KZF25" s="15"/>
      <c r="KZG25" s="15"/>
      <c r="KZH25" s="15"/>
      <c r="KZI25" s="15"/>
      <c r="KZJ25" s="15"/>
      <c r="KZK25" s="15"/>
      <c r="KZL25" s="15"/>
      <c r="KZM25" s="15"/>
      <c r="KZN25" s="15"/>
      <c r="KZO25" s="15"/>
      <c r="KZP25" s="15"/>
      <c r="KZQ25" s="15"/>
      <c r="KZR25" s="15"/>
      <c r="KZS25" s="15"/>
      <c r="KZT25" s="15"/>
      <c r="KZU25" s="15"/>
      <c r="KZV25" s="15"/>
      <c r="KZW25" s="15"/>
      <c r="KZX25" s="15"/>
      <c r="KZY25" s="15"/>
      <c r="KZZ25" s="15"/>
      <c r="LAA25" s="15"/>
      <c r="LAB25" s="15"/>
      <c r="LAC25" s="15"/>
      <c r="LAD25" s="15"/>
      <c r="LAE25" s="15"/>
      <c r="LAF25" s="15"/>
      <c r="LAG25" s="15"/>
      <c r="LAH25" s="15"/>
      <c r="LAI25" s="15"/>
      <c r="LAJ25" s="15"/>
      <c r="LAK25" s="15"/>
      <c r="LAL25" s="15"/>
      <c r="LAM25" s="15"/>
      <c r="LAN25" s="15"/>
      <c r="LAO25" s="15"/>
      <c r="LAP25" s="15"/>
      <c r="LAQ25" s="15"/>
      <c r="LAR25" s="15"/>
      <c r="LAS25" s="15"/>
      <c r="LAT25" s="15"/>
      <c r="LAU25" s="15"/>
      <c r="LAV25" s="15"/>
      <c r="LAW25" s="15"/>
      <c r="LAX25" s="15"/>
      <c r="LAY25" s="15"/>
      <c r="LAZ25" s="15"/>
      <c r="LBA25" s="15"/>
      <c r="LBB25" s="15"/>
      <c r="LBC25" s="15"/>
      <c r="LBD25" s="15"/>
      <c r="LBE25" s="15"/>
      <c r="LBF25" s="15"/>
      <c r="LBG25" s="15"/>
      <c r="LBH25" s="15"/>
      <c r="LBI25" s="15"/>
      <c r="LBJ25" s="15"/>
      <c r="LBK25" s="15"/>
      <c r="LBL25" s="15"/>
      <c r="LBM25" s="15"/>
      <c r="LBN25" s="15"/>
      <c r="LBO25" s="15"/>
      <c r="LBP25" s="15"/>
      <c r="LBQ25" s="15"/>
      <c r="LBR25" s="15"/>
      <c r="LBS25" s="15"/>
      <c r="LBT25" s="15"/>
      <c r="LBU25" s="15"/>
      <c r="LBV25" s="15"/>
      <c r="LBW25" s="15"/>
      <c r="LBX25" s="15"/>
      <c r="LBY25" s="15"/>
      <c r="LBZ25" s="15"/>
      <c r="LCA25" s="15"/>
      <c r="LCB25" s="15"/>
      <c r="LCC25" s="15"/>
      <c r="LCD25" s="15"/>
      <c r="LCE25" s="15"/>
      <c r="LCF25" s="15"/>
      <c r="LCG25" s="15"/>
      <c r="LCH25" s="15"/>
      <c r="LCI25" s="15"/>
      <c r="LCJ25" s="15"/>
      <c r="LCK25" s="15"/>
      <c r="LCL25" s="15"/>
      <c r="LCM25" s="15"/>
      <c r="LCN25" s="15"/>
      <c r="LCO25" s="15"/>
      <c r="LCP25" s="15"/>
      <c r="LCQ25" s="15"/>
      <c r="LCR25" s="15"/>
      <c r="LCS25" s="15"/>
      <c r="LCT25" s="15"/>
      <c r="LCU25" s="15"/>
      <c r="LCV25" s="15"/>
      <c r="LCW25" s="15"/>
      <c r="LCX25" s="15"/>
      <c r="LCY25" s="15"/>
      <c r="LCZ25" s="15"/>
      <c r="LDA25" s="15"/>
      <c r="LDB25" s="15"/>
      <c r="LDC25" s="15"/>
      <c r="LDD25" s="15"/>
      <c r="LDE25" s="15"/>
      <c r="LDF25" s="15"/>
      <c r="LDG25" s="15"/>
      <c r="LDH25" s="15"/>
      <c r="LDI25" s="15"/>
      <c r="LDJ25" s="15"/>
      <c r="LDK25" s="15"/>
      <c r="LDL25" s="15"/>
      <c r="LDM25" s="15"/>
      <c r="LDN25" s="15"/>
      <c r="LDO25" s="15"/>
      <c r="LDP25" s="15"/>
      <c r="LDQ25" s="15"/>
      <c r="LDR25" s="15"/>
      <c r="LDS25" s="15"/>
      <c r="LDT25" s="15"/>
      <c r="LDU25" s="15"/>
      <c r="LDV25" s="15"/>
      <c r="LDW25" s="15"/>
      <c r="LDX25" s="15"/>
      <c r="LDY25" s="15"/>
      <c r="LDZ25" s="15"/>
      <c r="LEA25" s="15"/>
      <c r="LEB25" s="15"/>
      <c r="LEC25" s="15"/>
      <c r="LED25" s="15"/>
      <c r="LEE25" s="15"/>
      <c r="LEF25" s="15"/>
      <c r="LEG25" s="15"/>
      <c r="LEH25" s="15"/>
      <c r="LEI25" s="15"/>
      <c r="LEJ25" s="15"/>
      <c r="LEK25" s="15"/>
      <c r="LEL25" s="15"/>
      <c r="LEM25" s="15"/>
      <c r="LEN25" s="15"/>
      <c r="LEO25" s="15"/>
      <c r="LEP25" s="15"/>
      <c r="LEQ25" s="15"/>
      <c r="LER25" s="15"/>
      <c r="LES25" s="15"/>
      <c r="LET25" s="15"/>
      <c r="LEU25" s="15"/>
      <c r="LEV25" s="15"/>
      <c r="LEW25" s="15"/>
      <c r="LEX25" s="15"/>
      <c r="LEY25" s="15"/>
      <c r="LEZ25" s="15"/>
      <c r="LFA25" s="15"/>
      <c r="LFB25" s="15"/>
      <c r="LFC25" s="15"/>
      <c r="LFD25" s="15"/>
      <c r="LFE25" s="15"/>
      <c r="LFF25" s="15"/>
      <c r="LFG25" s="15"/>
      <c r="LFH25" s="15"/>
      <c r="LFI25" s="15"/>
      <c r="LFJ25" s="15"/>
      <c r="LFK25" s="15"/>
      <c r="LFL25" s="15"/>
      <c r="LFM25" s="15"/>
      <c r="LFN25" s="15"/>
      <c r="LFO25" s="15"/>
      <c r="LFP25" s="15"/>
      <c r="LFQ25" s="15"/>
      <c r="LFR25" s="15"/>
      <c r="LFS25" s="15"/>
      <c r="LFT25" s="15"/>
      <c r="LFU25" s="15"/>
      <c r="LFV25" s="15"/>
      <c r="LFW25" s="15"/>
      <c r="LFX25" s="15"/>
      <c r="LFY25" s="15"/>
      <c r="LFZ25" s="15"/>
      <c r="LGA25" s="15"/>
      <c r="LGB25" s="15"/>
      <c r="LGC25" s="15"/>
      <c r="LGD25" s="15"/>
      <c r="LGE25" s="15"/>
      <c r="LGF25" s="15"/>
      <c r="LGG25" s="15"/>
      <c r="LGH25" s="15"/>
      <c r="LGI25" s="15"/>
      <c r="LGJ25" s="15"/>
      <c r="LGK25" s="15"/>
      <c r="LGL25" s="15"/>
      <c r="LGM25" s="15"/>
      <c r="LGN25" s="15"/>
      <c r="LGO25" s="15"/>
      <c r="LGP25" s="15"/>
      <c r="LGQ25" s="15"/>
      <c r="LGR25" s="15"/>
      <c r="LGS25" s="15"/>
      <c r="LGT25" s="15"/>
      <c r="LGU25" s="15"/>
      <c r="LGV25" s="15"/>
      <c r="LGW25" s="15"/>
      <c r="LGX25" s="15"/>
      <c r="LGY25" s="15"/>
      <c r="LGZ25" s="15"/>
      <c r="LHA25" s="15"/>
      <c r="LHB25" s="15"/>
      <c r="LHC25" s="15"/>
      <c r="LHD25" s="15"/>
      <c r="LHE25" s="15"/>
      <c r="LHF25" s="15"/>
      <c r="LHG25" s="15"/>
      <c r="LHH25" s="15"/>
      <c r="LHI25" s="15"/>
      <c r="LHJ25" s="15"/>
      <c r="LHK25" s="15"/>
      <c r="LHL25" s="15"/>
      <c r="LHM25" s="15"/>
      <c r="LHN25" s="15"/>
      <c r="LHO25" s="15"/>
      <c r="LHP25" s="15"/>
      <c r="LHQ25" s="15"/>
      <c r="LHR25" s="15"/>
      <c r="LHS25" s="15"/>
      <c r="LHT25" s="15"/>
      <c r="LHU25" s="15"/>
      <c r="LHV25" s="15"/>
      <c r="LHW25" s="15"/>
      <c r="LHX25" s="15"/>
      <c r="LHY25" s="15"/>
      <c r="LHZ25" s="15"/>
      <c r="LIA25" s="15"/>
      <c r="LIB25" s="15"/>
      <c r="LIC25" s="15"/>
      <c r="LID25" s="15"/>
      <c r="LIE25" s="15"/>
      <c r="LIF25" s="15"/>
      <c r="LIG25" s="15"/>
      <c r="LIH25" s="15"/>
      <c r="LII25" s="15"/>
      <c r="LIJ25" s="15"/>
      <c r="LIK25" s="15"/>
      <c r="LIL25" s="15"/>
      <c r="LIM25" s="15"/>
      <c r="LIN25" s="15"/>
      <c r="LIO25" s="15"/>
      <c r="LIP25" s="15"/>
      <c r="LIQ25" s="15"/>
      <c r="LIR25" s="15"/>
      <c r="LIS25" s="15"/>
      <c r="LIT25" s="15"/>
      <c r="LIU25" s="15"/>
      <c r="LIV25" s="15"/>
      <c r="LIW25" s="15"/>
      <c r="LIX25" s="15"/>
      <c r="LIY25" s="15"/>
      <c r="LIZ25" s="15"/>
      <c r="LJA25" s="15"/>
      <c r="LJB25" s="15"/>
      <c r="LJC25" s="15"/>
      <c r="LJD25" s="15"/>
      <c r="LJE25" s="15"/>
      <c r="LJF25" s="15"/>
      <c r="LJG25" s="15"/>
      <c r="LJH25" s="15"/>
      <c r="LJI25" s="15"/>
      <c r="LJJ25" s="15"/>
      <c r="LJK25" s="15"/>
      <c r="LJL25" s="15"/>
      <c r="LJM25" s="15"/>
      <c r="LJN25" s="15"/>
      <c r="LJO25" s="15"/>
      <c r="LJP25" s="15"/>
      <c r="LJQ25" s="15"/>
      <c r="LJR25" s="15"/>
      <c r="LJS25" s="15"/>
      <c r="LJT25" s="15"/>
      <c r="LJU25" s="15"/>
      <c r="LJV25" s="15"/>
      <c r="LJW25" s="15"/>
      <c r="LJX25" s="15"/>
      <c r="LJY25" s="15"/>
      <c r="LJZ25" s="15"/>
      <c r="LKA25" s="15"/>
      <c r="LKB25" s="15"/>
      <c r="LKC25" s="15"/>
      <c r="LKD25" s="15"/>
      <c r="LKE25" s="15"/>
      <c r="LKF25" s="15"/>
      <c r="LKG25" s="15"/>
      <c r="LKH25" s="15"/>
      <c r="LKI25" s="15"/>
      <c r="LKJ25" s="15"/>
      <c r="LKK25" s="15"/>
      <c r="LKL25" s="15"/>
      <c r="LKM25" s="15"/>
      <c r="LKN25" s="15"/>
      <c r="LKO25" s="15"/>
      <c r="LKP25" s="15"/>
      <c r="LKQ25" s="15"/>
      <c r="LKR25" s="15"/>
      <c r="LKS25" s="15"/>
      <c r="LKT25" s="15"/>
      <c r="LKU25" s="15"/>
      <c r="LKV25" s="15"/>
      <c r="LKW25" s="15"/>
      <c r="LKX25" s="15"/>
      <c r="LKY25" s="15"/>
      <c r="LKZ25" s="15"/>
      <c r="LLA25" s="15"/>
      <c r="LLB25" s="15"/>
      <c r="LLC25" s="15"/>
      <c r="LLD25" s="15"/>
      <c r="LLE25" s="15"/>
      <c r="LLF25" s="15"/>
      <c r="LLG25" s="15"/>
      <c r="LLH25" s="15"/>
      <c r="LLI25" s="15"/>
      <c r="LLJ25" s="15"/>
      <c r="LLK25" s="15"/>
      <c r="LLL25" s="15"/>
      <c r="LLM25" s="15"/>
      <c r="LLN25" s="15"/>
      <c r="LLO25" s="15"/>
      <c r="LLP25" s="15"/>
      <c r="LLQ25" s="15"/>
      <c r="LLR25" s="15"/>
      <c r="LLS25" s="15"/>
      <c r="LLT25" s="15"/>
      <c r="LLU25" s="15"/>
      <c r="LLV25" s="15"/>
      <c r="LLW25" s="15"/>
      <c r="LLX25" s="15"/>
      <c r="LLY25" s="15"/>
      <c r="LLZ25" s="15"/>
      <c r="LMA25" s="15"/>
      <c r="LMB25" s="15"/>
      <c r="LMC25" s="15"/>
      <c r="LMD25" s="15"/>
      <c r="LME25" s="15"/>
      <c r="LMF25" s="15"/>
      <c r="LMG25" s="15"/>
      <c r="LMH25" s="15"/>
      <c r="LMI25" s="15"/>
      <c r="LMJ25" s="15"/>
      <c r="LMK25" s="15"/>
      <c r="LML25" s="15"/>
      <c r="LMM25" s="15"/>
      <c r="LMN25" s="15"/>
      <c r="LMO25" s="15"/>
      <c r="LMP25" s="15"/>
      <c r="LMQ25" s="15"/>
      <c r="LMR25" s="15"/>
      <c r="LMS25" s="15"/>
      <c r="LMT25" s="15"/>
      <c r="LMU25" s="15"/>
      <c r="LMV25" s="15"/>
      <c r="LMW25" s="15"/>
      <c r="LMX25" s="15"/>
      <c r="LMY25" s="15"/>
      <c r="LMZ25" s="15"/>
      <c r="LNA25" s="15"/>
      <c r="LNB25" s="15"/>
      <c r="LNC25" s="15"/>
      <c r="LND25" s="15"/>
      <c r="LNE25" s="15"/>
      <c r="LNF25" s="15"/>
      <c r="LNG25" s="15"/>
      <c r="LNH25" s="15"/>
      <c r="LNI25" s="15"/>
      <c r="LNJ25" s="15"/>
      <c r="LNK25" s="15"/>
      <c r="LNL25" s="15"/>
      <c r="LNM25" s="15"/>
      <c r="LNN25" s="15"/>
      <c r="LNO25" s="15"/>
      <c r="LNP25" s="15"/>
      <c r="LNQ25" s="15"/>
      <c r="LNR25" s="15"/>
      <c r="LNS25" s="15"/>
      <c r="LNT25" s="15"/>
      <c r="LNU25" s="15"/>
      <c r="LNV25" s="15"/>
      <c r="LNW25" s="15"/>
      <c r="LNX25" s="15"/>
      <c r="LNY25" s="15"/>
      <c r="LNZ25" s="15"/>
      <c r="LOA25" s="15"/>
      <c r="LOB25" s="15"/>
      <c r="LOC25" s="15"/>
      <c r="LOD25" s="15"/>
      <c r="LOE25" s="15"/>
      <c r="LOF25" s="15"/>
      <c r="LOG25" s="15"/>
      <c r="LOH25" s="15"/>
      <c r="LOI25" s="15"/>
      <c r="LOJ25" s="15"/>
      <c r="LOK25" s="15"/>
      <c r="LOL25" s="15"/>
      <c r="LOM25" s="15"/>
      <c r="LON25" s="15"/>
      <c r="LOO25" s="15"/>
      <c r="LOP25" s="15"/>
      <c r="LOQ25" s="15"/>
      <c r="LOR25" s="15"/>
      <c r="LOS25" s="15"/>
      <c r="LOT25" s="15"/>
      <c r="LOU25" s="15"/>
      <c r="LOV25" s="15"/>
      <c r="LOW25" s="15"/>
      <c r="LOX25" s="15"/>
      <c r="LOY25" s="15"/>
      <c r="LOZ25" s="15"/>
      <c r="LPA25" s="15"/>
      <c r="LPB25" s="15"/>
      <c r="LPC25" s="15"/>
      <c r="LPD25" s="15"/>
      <c r="LPE25" s="15"/>
      <c r="LPF25" s="15"/>
      <c r="LPG25" s="15"/>
      <c r="LPH25" s="15"/>
      <c r="LPI25" s="15"/>
      <c r="LPJ25" s="15"/>
      <c r="LPK25" s="15"/>
      <c r="LPL25" s="15"/>
      <c r="LPM25" s="15"/>
      <c r="LPN25" s="15"/>
      <c r="LPO25" s="15"/>
      <c r="LPP25" s="15"/>
      <c r="LPQ25" s="15"/>
      <c r="LPR25" s="15"/>
      <c r="LPS25" s="15"/>
      <c r="LPT25" s="15"/>
      <c r="LPU25" s="15"/>
      <c r="LPV25" s="15"/>
      <c r="LPW25" s="15"/>
      <c r="LPX25" s="15"/>
      <c r="LPY25" s="15"/>
      <c r="LPZ25" s="15"/>
      <c r="LQA25" s="15"/>
      <c r="LQB25" s="15"/>
      <c r="LQC25" s="15"/>
      <c r="LQD25" s="15"/>
      <c r="LQE25" s="15"/>
      <c r="LQF25" s="15"/>
      <c r="LQG25" s="15"/>
      <c r="LQH25" s="15"/>
      <c r="LQI25" s="15"/>
      <c r="LQJ25" s="15"/>
      <c r="LQK25" s="15"/>
      <c r="LQL25" s="15"/>
      <c r="LQM25" s="15"/>
      <c r="LQN25" s="15"/>
      <c r="LQO25" s="15"/>
      <c r="LQP25" s="15"/>
      <c r="LQQ25" s="15"/>
      <c r="LQR25" s="15"/>
      <c r="LQS25" s="15"/>
      <c r="LQT25" s="15"/>
      <c r="LQU25" s="15"/>
      <c r="LQV25" s="15"/>
      <c r="LQW25" s="15"/>
      <c r="LQX25" s="15"/>
      <c r="LQY25" s="15"/>
      <c r="LQZ25" s="15"/>
      <c r="LRA25" s="15"/>
      <c r="LRB25" s="15"/>
      <c r="LRC25" s="15"/>
      <c r="LRD25" s="15"/>
      <c r="LRE25" s="15"/>
      <c r="LRF25" s="15"/>
      <c r="LRG25" s="15"/>
      <c r="LRH25" s="15"/>
      <c r="LRI25" s="15"/>
      <c r="LRJ25" s="15"/>
      <c r="LRK25" s="15"/>
      <c r="LRL25" s="15"/>
      <c r="LRM25" s="15"/>
      <c r="LRN25" s="15"/>
      <c r="LRO25" s="15"/>
      <c r="LRP25" s="15"/>
      <c r="LRQ25" s="15"/>
      <c r="LRR25" s="15"/>
      <c r="LRS25" s="15"/>
      <c r="LRT25" s="15"/>
      <c r="LRU25" s="15"/>
      <c r="LRV25" s="15"/>
      <c r="LRW25" s="15"/>
      <c r="LRX25" s="15"/>
      <c r="LRY25" s="15"/>
      <c r="LRZ25" s="15"/>
      <c r="LSA25" s="15"/>
      <c r="LSB25" s="15"/>
      <c r="LSC25" s="15"/>
      <c r="LSD25" s="15"/>
      <c r="LSE25" s="15"/>
      <c r="LSF25" s="15"/>
      <c r="LSG25" s="15"/>
      <c r="LSH25" s="15"/>
      <c r="LSI25" s="15"/>
      <c r="LSJ25" s="15"/>
      <c r="LSK25" s="15"/>
      <c r="LSL25" s="15"/>
      <c r="LSM25" s="15"/>
      <c r="LSN25" s="15"/>
      <c r="LSO25" s="15"/>
      <c r="LSP25" s="15"/>
      <c r="LSQ25" s="15"/>
      <c r="LSR25" s="15"/>
      <c r="LSS25" s="15"/>
      <c r="LST25" s="15"/>
      <c r="LSU25" s="15"/>
      <c r="LSV25" s="15"/>
      <c r="LSW25" s="15"/>
      <c r="LSX25" s="15"/>
      <c r="LSY25" s="15"/>
      <c r="LSZ25" s="15"/>
      <c r="LTA25" s="15"/>
      <c r="LTB25" s="15"/>
      <c r="LTC25" s="15"/>
      <c r="LTD25" s="15"/>
      <c r="LTE25" s="15"/>
      <c r="LTF25" s="15"/>
      <c r="LTG25" s="15"/>
      <c r="LTH25" s="15"/>
      <c r="LTI25" s="15"/>
      <c r="LTJ25" s="15"/>
      <c r="LTK25" s="15"/>
      <c r="LTL25" s="15"/>
      <c r="LTM25" s="15"/>
      <c r="LTN25" s="15"/>
      <c r="LTO25" s="15"/>
      <c r="LTP25" s="15"/>
      <c r="LTQ25" s="15"/>
      <c r="LTR25" s="15"/>
      <c r="LTS25" s="15"/>
      <c r="LTT25" s="15"/>
      <c r="LTU25" s="15"/>
      <c r="LTV25" s="15"/>
      <c r="LTW25" s="15"/>
      <c r="LTX25" s="15"/>
      <c r="LTY25" s="15"/>
      <c r="LTZ25" s="15"/>
      <c r="LUA25" s="15"/>
      <c r="LUB25" s="15"/>
      <c r="LUC25" s="15"/>
      <c r="LUD25" s="15"/>
      <c r="LUE25" s="15"/>
      <c r="LUF25" s="15"/>
      <c r="LUG25" s="15"/>
      <c r="LUH25" s="15"/>
      <c r="LUI25" s="15"/>
      <c r="LUJ25" s="15"/>
      <c r="LUK25" s="15"/>
      <c r="LUL25" s="15"/>
      <c r="LUM25" s="15"/>
      <c r="LUN25" s="15"/>
      <c r="LUO25" s="15"/>
      <c r="LUP25" s="15"/>
      <c r="LUQ25" s="15"/>
      <c r="LUR25" s="15"/>
      <c r="LUS25" s="15"/>
      <c r="LUT25" s="15"/>
      <c r="LUU25" s="15"/>
      <c r="LUV25" s="15"/>
      <c r="LUW25" s="15"/>
      <c r="LUX25" s="15"/>
      <c r="LUY25" s="15"/>
      <c r="LUZ25" s="15"/>
      <c r="LVA25" s="15"/>
      <c r="LVB25" s="15"/>
      <c r="LVC25" s="15"/>
      <c r="LVD25" s="15"/>
      <c r="LVE25" s="15"/>
      <c r="LVF25" s="15"/>
      <c r="LVG25" s="15"/>
      <c r="LVH25" s="15"/>
      <c r="LVI25" s="15"/>
      <c r="LVJ25" s="15"/>
      <c r="LVK25" s="15"/>
      <c r="LVL25" s="15"/>
      <c r="LVM25" s="15"/>
      <c r="LVN25" s="15"/>
      <c r="LVO25" s="15"/>
      <c r="LVP25" s="15"/>
      <c r="LVQ25" s="15"/>
      <c r="LVR25" s="15"/>
      <c r="LVS25" s="15"/>
      <c r="LVT25" s="15"/>
      <c r="LVU25" s="15"/>
      <c r="LVV25" s="15"/>
      <c r="LVW25" s="15"/>
      <c r="LVX25" s="15"/>
      <c r="LVY25" s="15"/>
      <c r="LVZ25" s="15"/>
      <c r="LWA25" s="15"/>
      <c r="LWB25" s="15"/>
      <c r="LWC25" s="15"/>
      <c r="LWD25" s="15"/>
      <c r="LWE25" s="15"/>
      <c r="LWF25" s="15"/>
      <c r="LWG25" s="15"/>
      <c r="LWH25" s="15"/>
      <c r="LWI25" s="15"/>
      <c r="LWJ25" s="15"/>
      <c r="LWK25" s="15"/>
      <c r="LWL25" s="15"/>
      <c r="LWM25" s="15"/>
      <c r="LWN25" s="15"/>
      <c r="LWO25" s="15"/>
      <c r="LWP25" s="15"/>
      <c r="LWQ25" s="15"/>
      <c r="LWR25" s="15"/>
      <c r="LWS25" s="15"/>
      <c r="LWT25" s="15"/>
      <c r="LWU25" s="15"/>
      <c r="LWV25" s="15"/>
      <c r="LWW25" s="15"/>
      <c r="LWX25" s="15"/>
      <c r="LWY25" s="15"/>
      <c r="LWZ25" s="15"/>
      <c r="LXA25" s="15"/>
      <c r="LXB25" s="15"/>
      <c r="LXC25" s="15"/>
      <c r="LXD25" s="15"/>
      <c r="LXE25" s="15"/>
      <c r="LXF25" s="15"/>
      <c r="LXG25" s="15"/>
      <c r="LXH25" s="15"/>
      <c r="LXI25" s="15"/>
      <c r="LXJ25" s="15"/>
      <c r="LXK25" s="15"/>
      <c r="LXL25" s="15"/>
      <c r="LXM25" s="15"/>
      <c r="LXN25" s="15"/>
      <c r="LXO25" s="15"/>
      <c r="LXP25" s="15"/>
      <c r="LXQ25" s="15"/>
      <c r="LXR25" s="15"/>
      <c r="LXS25" s="15"/>
      <c r="LXT25" s="15"/>
      <c r="LXU25" s="15"/>
      <c r="LXV25" s="15"/>
      <c r="LXW25" s="15"/>
      <c r="LXX25" s="15"/>
      <c r="LXY25" s="15"/>
      <c r="LXZ25" s="15"/>
      <c r="LYA25" s="15"/>
      <c r="LYB25" s="15"/>
      <c r="LYC25" s="15"/>
      <c r="LYD25" s="15"/>
      <c r="LYE25" s="15"/>
      <c r="LYF25" s="15"/>
      <c r="LYG25" s="15"/>
      <c r="LYH25" s="15"/>
      <c r="LYI25" s="15"/>
      <c r="LYJ25" s="15"/>
      <c r="LYK25" s="15"/>
      <c r="LYL25" s="15"/>
      <c r="LYM25" s="15"/>
      <c r="LYN25" s="15"/>
      <c r="LYO25" s="15"/>
      <c r="LYP25" s="15"/>
      <c r="LYQ25" s="15"/>
      <c r="LYR25" s="15"/>
      <c r="LYS25" s="15"/>
      <c r="LYT25" s="15"/>
      <c r="LYU25" s="15"/>
      <c r="LYV25" s="15"/>
      <c r="LYW25" s="15"/>
      <c r="LYX25" s="15"/>
      <c r="LYY25" s="15"/>
      <c r="LYZ25" s="15"/>
      <c r="LZA25" s="15"/>
      <c r="LZB25" s="15"/>
      <c r="LZC25" s="15"/>
      <c r="LZD25" s="15"/>
      <c r="LZE25" s="15"/>
      <c r="LZF25" s="15"/>
      <c r="LZG25" s="15"/>
      <c r="LZH25" s="15"/>
      <c r="LZI25" s="15"/>
      <c r="LZJ25" s="15"/>
      <c r="LZK25" s="15"/>
      <c r="LZL25" s="15"/>
      <c r="LZM25" s="15"/>
      <c r="LZN25" s="15"/>
      <c r="LZO25" s="15"/>
      <c r="LZP25" s="15"/>
      <c r="LZQ25" s="15"/>
      <c r="LZR25" s="15"/>
      <c r="LZS25" s="15"/>
      <c r="LZT25" s="15"/>
      <c r="LZU25" s="15"/>
      <c r="LZV25" s="15"/>
      <c r="LZW25" s="15"/>
      <c r="LZX25" s="15"/>
      <c r="LZY25" s="15"/>
      <c r="LZZ25" s="15"/>
      <c r="MAA25" s="15"/>
      <c r="MAB25" s="15"/>
      <c r="MAC25" s="15"/>
      <c r="MAD25" s="15"/>
      <c r="MAE25" s="15"/>
      <c r="MAF25" s="15"/>
      <c r="MAG25" s="15"/>
      <c r="MAH25" s="15"/>
      <c r="MAI25" s="15"/>
      <c r="MAJ25" s="15"/>
      <c r="MAK25" s="15"/>
      <c r="MAL25" s="15"/>
      <c r="MAM25" s="15"/>
      <c r="MAN25" s="15"/>
      <c r="MAO25" s="15"/>
      <c r="MAP25" s="15"/>
      <c r="MAQ25" s="15"/>
      <c r="MAR25" s="15"/>
      <c r="MAS25" s="15"/>
      <c r="MAT25" s="15"/>
      <c r="MAU25" s="15"/>
      <c r="MAV25" s="15"/>
      <c r="MAW25" s="15"/>
      <c r="MAX25" s="15"/>
      <c r="MAY25" s="15"/>
      <c r="MAZ25" s="15"/>
      <c r="MBA25" s="15"/>
      <c r="MBB25" s="15"/>
      <c r="MBC25" s="15"/>
      <c r="MBD25" s="15"/>
      <c r="MBE25" s="15"/>
      <c r="MBF25" s="15"/>
      <c r="MBG25" s="15"/>
      <c r="MBH25" s="15"/>
      <c r="MBI25" s="15"/>
      <c r="MBJ25" s="15"/>
      <c r="MBK25" s="15"/>
      <c r="MBL25" s="15"/>
      <c r="MBM25" s="15"/>
      <c r="MBN25" s="15"/>
      <c r="MBO25" s="15"/>
      <c r="MBP25" s="15"/>
      <c r="MBQ25" s="15"/>
      <c r="MBR25" s="15"/>
      <c r="MBS25" s="15"/>
      <c r="MBT25" s="15"/>
      <c r="MBU25" s="15"/>
      <c r="MBV25" s="15"/>
      <c r="MBW25" s="15"/>
      <c r="MBX25" s="15"/>
      <c r="MBY25" s="15"/>
      <c r="MBZ25" s="15"/>
      <c r="MCA25" s="15"/>
      <c r="MCB25" s="15"/>
      <c r="MCC25" s="15"/>
      <c r="MCD25" s="15"/>
      <c r="MCE25" s="15"/>
      <c r="MCF25" s="15"/>
      <c r="MCG25" s="15"/>
      <c r="MCH25" s="15"/>
      <c r="MCI25" s="15"/>
      <c r="MCJ25" s="15"/>
      <c r="MCK25" s="15"/>
      <c r="MCL25" s="15"/>
      <c r="MCM25" s="15"/>
      <c r="MCN25" s="15"/>
      <c r="MCO25" s="15"/>
      <c r="MCP25" s="15"/>
      <c r="MCQ25" s="15"/>
      <c r="MCR25" s="15"/>
      <c r="MCS25" s="15"/>
      <c r="MCT25" s="15"/>
      <c r="MCU25" s="15"/>
      <c r="MCV25" s="15"/>
      <c r="MCW25" s="15"/>
      <c r="MCX25" s="15"/>
      <c r="MCY25" s="15"/>
      <c r="MCZ25" s="15"/>
      <c r="MDA25" s="15"/>
      <c r="MDB25" s="15"/>
      <c r="MDC25" s="15"/>
      <c r="MDD25" s="15"/>
      <c r="MDE25" s="15"/>
      <c r="MDF25" s="15"/>
      <c r="MDG25" s="15"/>
      <c r="MDH25" s="15"/>
      <c r="MDI25" s="15"/>
      <c r="MDJ25" s="15"/>
      <c r="MDK25" s="15"/>
      <c r="MDL25" s="15"/>
      <c r="MDM25" s="15"/>
      <c r="MDN25" s="15"/>
      <c r="MDO25" s="15"/>
      <c r="MDP25" s="15"/>
      <c r="MDQ25" s="15"/>
      <c r="MDR25" s="15"/>
      <c r="MDS25" s="15"/>
      <c r="MDT25" s="15"/>
      <c r="MDU25" s="15"/>
      <c r="MDV25" s="15"/>
      <c r="MDW25" s="15"/>
      <c r="MDX25" s="15"/>
      <c r="MDY25" s="15"/>
      <c r="MDZ25" s="15"/>
      <c r="MEA25" s="15"/>
      <c r="MEB25" s="15"/>
      <c r="MEC25" s="15"/>
      <c r="MED25" s="15"/>
      <c r="MEE25" s="15"/>
      <c r="MEF25" s="15"/>
      <c r="MEG25" s="15"/>
      <c r="MEH25" s="15"/>
      <c r="MEI25" s="15"/>
      <c r="MEJ25" s="15"/>
      <c r="MEK25" s="15"/>
      <c r="MEL25" s="15"/>
      <c r="MEM25" s="15"/>
      <c r="MEN25" s="15"/>
      <c r="MEO25" s="15"/>
      <c r="MEP25" s="15"/>
      <c r="MEQ25" s="15"/>
      <c r="MER25" s="15"/>
      <c r="MES25" s="15"/>
      <c r="MET25" s="15"/>
      <c r="MEU25" s="15"/>
      <c r="MEV25" s="15"/>
      <c r="MEW25" s="15"/>
      <c r="MEX25" s="15"/>
      <c r="MEY25" s="15"/>
      <c r="MEZ25" s="15"/>
      <c r="MFA25" s="15"/>
      <c r="MFB25" s="15"/>
      <c r="MFC25" s="15"/>
      <c r="MFD25" s="15"/>
      <c r="MFE25" s="15"/>
      <c r="MFF25" s="15"/>
      <c r="MFG25" s="15"/>
      <c r="MFH25" s="15"/>
      <c r="MFI25" s="15"/>
      <c r="MFJ25" s="15"/>
      <c r="MFK25" s="15"/>
      <c r="MFL25" s="15"/>
      <c r="MFM25" s="15"/>
      <c r="MFN25" s="15"/>
      <c r="MFO25" s="15"/>
      <c r="MFP25" s="15"/>
      <c r="MFQ25" s="15"/>
      <c r="MFR25" s="15"/>
      <c r="MFS25" s="15"/>
      <c r="MFT25" s="15"/>
      <c r="MFU25" s="15"/>
      <c r="MFV25" s="15"/>
      <c r="MFW25" s="15"/>
      <c r="MFX25" s="15"/>
      <c r="MFY25" s="15"/>
      <c r="MFZ25" s="15"/>
      <c r="MGA25" s="15"/>
      <c r="MGB25" s="15"/>
      <c r="MGC25" s="15"/>
      <c r="MGD25" s="15"/>
      <c r="MGE25" s="15"/>
      <c r="MGF25" s="15"/>
      <c r="MGG25" s="15"/>
      <c r="MGH25" s="15"/>
      <c r="MGI25" s="15"/>
      <c r="MGJ25" s="15"/>
      <c r="MGK25" s="15"/>
      <c r="MGL25" s="15"/>
      <c r="MGM25" s="15"/>
      <c r="MGN25" s="15"/>
      <c r="MGO25" s="15"/>
      <c r="MGP25" s="15"/>
      <c r="MGQ25" s="15"/>
      <c r="MGR25" s="15"/>
      <c r="MGS25" s="15"/>
      <c r="MGT25" s="15"/>
      <c r="MGU25" s="15"/>
      <c r="MGV25" s="15"/>
      <c r="MGW25" s="15"/>
      <c r="MGX25" s="15"/>
      <c r="MGY25" s="15"/>
      <c r="MGZ25" s="15"/>
      <c r="MHA25" s="15"/>
      <c r="MHB25" s="15"/>
      <c r="MHC25" s="15"/>
      <c r="MHD25" s="15"/>
      <c r="MHE25" s="15"/>
      <c r="MHF25" s="15"/>
      <c r="MHG25" s="15"/>
      <c r="MHH25" s="15"/>
      <c r="MHI25" s="15"/>
      <c r="MHJ25" s="15"/>
      <c r="MHK25" s="15"/>
      <c r="MHL25" s="15"/>
      <c r="MHM25" s="15"/>
      <c r="MHN25" s="15"/>
      <c r="MHO25" s="15"/>
      <c r="MHP25" s="15"/>
      <c r="MHQ25" s="15"/>
      <c r="MHR25" s="15"/>
      <c r="MHS25" s="15"/>
      <c r="MHT25" s="15"/>
      <c r="MHU25" s="15"/>
      <c r="MHV25" s="15"/>
      <c r="MHW25" s="15"/>
      <c r="MHX25" s="15"/>
      <c r="MHY25" s="15"/>
      <c r="MHZ25" s="15"/>
      <c r="MIA25" s="15"/>
      <c r="MIB25" s="15"/>
      <c r="MIC25" s="15"/>
      <c r="MID25" s="15"/>
      <c r="MIE25" s="15"/>
      <c r="MIF25" s="15"/>
      <c r="MIG25" s="15"/>
      <c r="MIH25" s="15"/>
      <c r="MII25" s="15"/>
      <c r="MIJ25" s="15"/>
      <c r="MIK25" s="15"/>
      <c r="MIL25" s="15"/>
      <c r="MIM25" s="15"/>
      <c r="MIN25" s="15"/>
      <c r="MIO25" s="15"/>
      <c r="MIP25" s="15"/>
      <c r="MIQ25" s="15"/>
      <c r="MIR25" s="15"/>
      <c r="MIS25" s="15"/>
      <c r="MIT25" s="15"/>
      <c r="MIU25" s="15"/>
      <c r="MIV25" s="15"/>
      <c r="MIW25" s="15"/>
      <c r="MIX25" s="15"/>
      <c r="MIY25" s="15"/>
      <c r="MIZ25" s="15"/>
      <c r="MJA25" s="15"/>
      <c r="MJB25" s="15"/>
      <c r="MJC25" s="15"/>
      <c r="MJD25" s="15"/>
      <c r="MJE25" s="15"/>
      <c r="MJF25" s="15"/>
      <c r="MJG25" s="15"/>
      <c r="MJH25" s="15"/>
      <c r="MJI25" s="15"/>
      <c r="MJJ25" s="15"/>
      <c r="MJK25" s="15"/>
      <c r="MJL25" s="15"/>
      <c r="MJM25" s="15"/>
      <c r="MJN25" s="15"/>
      <c r="MJO25" s="15"/>
      <c r="MJP25" s="15"/>
      <c r="MJQ25" s="15"/>
      <c r="MJR25" s="15"/>
      <c r="MJS25" s="15"/>
      <c r="MJT25" s="15"/>
      <c r="MJU25" s="15"/>
      <c r="MJV25" s="15"/>
      <c r="MJW25" s="15"/>
      <c r="MJX25" s="15"/>
      <c r="MJY25" s="15"/>
      <c r="MJZ25" s="15"/>
      <c r="MKA25" s="15"/>
      <c r="MKB25" s="15"/>
      <c r="MKC25" s="15"/>
      <c r="MKD25" s="15"/>
      <c r="MKE25" s="15"/>
      <c r="MKF25" s="15"/>
      <c r="MKG25" s="15"/>
      <c r="MKH25" s="15"/>
      <c r="MKI25" s="15"/>
      <c r="MKJ25" s="15"/>
      <c r="MKK25" s="15"/>
      <c r="MKL25" s="15"/>
      <c r="MKM25" s="15"/>
      <c r="MKN25" s="15"/>
      <c r="MKO25" s="15"/>
      <c r="MKP25" s="15"/>
      <c r="MKQ25" s="15"/>
      <c r="MKR25" s="15"/>
      <c r="MKS25" s="15"/>
      <c r="MKT25" s="15"/>
      <c r="MKU25" s="15"/>
      <c r="MKV25" s="15"/>
      <c r="MKW25" s="15"/>
      <c r="MKX25" s="15"/>
      <c r="MKY25" s="15"/>
      <c r="MKZ25" s="15"/>
      <c r="MLA25" s="15"/>
      <c r="MLB25" s="15"/>
      <c r="MLC25" s="15"/>
      <c r="MLD25" s="15"/>
      <c r="MLE25" s="15"/>
      <c r="MLF25" s="15"/>
      <c r="MLG25" s="15"/>
      <c r="MLH25" s="15"/>
      <c r="MLI25" s="15"/>
      <c r="MLJ25" s="15"/>
      <c r="MLK25" s="15"/>
      <c r="MLL25" s="15"/>
      <c r="MLM25" s="15"/>
      <c r="MLN25" s="15"/>
      <c r="MLO25" s="15"/>
      <c r="MLP25" s="15"/>
      <c r="MLQ25" s="15"/>
      <c r="MLR25" s="15"/>
      <c r="MLS25" s="15"/>
      <c r="MLT25" s="15"/>
      <c r="MLU25" s="15"/>
      <c r="MLV25" s="15"/>
      <c r="MLW25" s="15"/>
      <c r="MLX25" s="15"/>
      <c r="MLY25" s="15"/>
      <c r="MLZ25" s="15"/>
      <c r="MMA25" s="15"/>
      <c r="MMB25" s="15"/>
      <c r="MMC25" s="15"/>
      <c r="MMD25" s="15"/>
      <c r="MME25" s="15"/>
      <c r="MMF25" s="15"/>
      <c r="MMG25" s="15"/>
      <c r="MMH25" s="15"/>
      <c r="MMI25" s="15"/>
      <c r="MMJ25" s="15"/>
      <c r="MMK25" s="15"/>
      <c r="MML25" s="15"/>
      <c r="MMM25" s="15"/>
      <c r="MMN25" s="15"/>
      <c r="MMO25" s="15"/>
      <c r="MMP25" s="15"/>
      <c r="MMQ25" s="15"/>
      <c r="MMR25" s="15"/>
      <c r="MMS25" s="15"/>
      <c r="MMT25" s="15"/>
      <c r="MMU25" s="15"/>
      <c r="MMV25" s="15"/>
      <c r="MMW25" s="15"/>
      <c r="MMX25" s="15"/>
      <c r="MMY25" s="15"/>
      <c r="MMZ25" s="15"/>
      <c r="MNA25" s="15"/>
      <c r="MNB25" s="15"/>
      <c r="MNC25" s="15"/>
      <c r="MND25" s="15"/>
      <c r="MNE25" s="15"/>
      <c r="MNF25" s="15"/>
      <c r="MNG25" s="15"/>
      <c r="MNH25" s="15"/>
      <c r="MNI25" s="15"/>
      <c r="MNJ25" s="15"/>
      <c r="MNK25" s="15"/>
      <c r="MNL25" s="15"/>
      <c r="MNM25" s="15"/>
      <c r="MNN25" s="15"/>
      <c r="MNO25" s="15"/>
      <c r="MNP25" s="15"/>
      <c r="MNQ25" s="15"/>
      <c r="MNR25" s="15"/>
      <c r="MNS25" s="15"/>
      <c r="MNT25" s="15"/>
      <c r="MNU25" s="15"/>
      <c r="MNV25" s="15"/>
      <c r="MNW25" s="15"/>
      <c r="MNX25" s="15"/>
      <c r="MNY25" s="15"/>
      <c r="MNZ25" s="15"/>
      <c r="MOA25" s="15"/>
      <c r="MOB25" s="15"/>
      <c r="MOC25" s="15"/>
      <c r="MOD25" s="15"/>
      <c r="MOE25" s="15"/>
      <c r="MOF25" s="15"/>
      <c r="MOG25" s="15"/>
      <c r="MOH25" s="15"/>
      <c r="MOI25" s="15"/>
      <c r="MOJ25" s="15"/>
      <c r="MOK25" s="15"/>
      <c r="MOL25" s="15"/>
      <c r="MOM25" s="15"/>
      <c r="MON25" s="15"/>
      <c r="MOO25" s="15"/>
      <c r="MOP25" s="15"/>
      <c r="MOQ25" s="15"/>
      <c r="MOR25" s="15"/>
      <c r="MOS25" s="15"/>
      <c r="MOT25" s="15"/>
      <c r="MOU25" s="15"/>
      <c r="MOV25" s="15"/>
      <c r="MOW25" s="15"/>
      <c r="MOX25" s="15"/>
      <c r="MOY25" s="15"/>
      <c r="MOZ25" s="15"/>
      <c r="MPA25" s="15"/>
      <c r="MPB25" s="15"/>
      <c r="MPC25" s="15"/>
      <c r="MPD25" s="15"/>
      <c r="MPE25" s="15"/>
      <c r="MPF25" s="15"/>
      <c r="MPG25" s="15"/>
      <c r="MPH25" s="15"/>
      <c r="MPI25" s="15"/>
      <c r="MPJ25" s="15"/>
      <c r="MPK25" s="15"/>
      <c r="MPL25" s="15"/>
      <c r="MPM25" s="15"/>
      <c r="MPN25" s="15"/>
      <c r="MPO25" s="15"/>
      <c r="MPP25" s="15"/>
      <c r="MPQ25" s="15"/>
      <c r="MPR25" s="15"/>
      <c r="MPS25" s="15"/>
      <c r="MPT25" s="15"/>
      <c r="MPU25" s="15"/>
      <c r="MPV25" s="15"/>
      <c r="MPW25" s="15"/>
      <c r="MPX25" s="15"/>
      <c r="MPY25" s="15"/>
      <c r="MPZ25" s="15"/>
      <c r="MQA25" s="15"/>
      <c r="MQB25" s="15"/>
      <c r="MQC25" s="15"/>
      <c r="MQD25" s="15"/>
      <c r="MQE25" s="15"/>
      <c r="MQF25" s="15"/>
      <c r="MQG25" s="15"/>
      <c r="MQH25" s="15"/>
      <c r="MQI25" s="15"/>
      <c r="MQJ25" s="15"/>
      <c r="MQK25" s="15"/>
      <c r="MQL25" s="15"/>
      <c r="MQM25" s="15"/>
      <c r="MQN25" s="15"/>
      <c r="MQO25" s="15"/>
      <c r="MQP25" s="15"/>
      <c r="MQQ25" s="15"/>
      <c r="MQR25" s="15"/>
      <c r="MQS25" s="15"/>
      <c r="MQT25" s="15"/>
      <c r="MQU25" s="15"/>
      <c r="MQV25" s="15"/>
      <c r="MQW25" s="15"/>
      <c r="MQX25" s="15"/>
      <c r="MQY25" s="15"/>
      <c r="MQZ25" s="15"/>
      <c r="MRA25" s="15"/>
      <c r="MRB25" s="15"/>
      <c r="MRC25" s="15"/>
      <c r="MRD25" s="15"/>
      <c r="MRE25" s="15"/>
      <c r="MRF25" s="15"/>
      <c r="MRG25" s="15"/>
      <c r="MRH25" s="15"/>
      <c r="MRI25" s="15"/>
      <c r="MRJ25" s="15"/>
      <c r="MRK25" s="15"/>
      <c r="MRL25" s="15"/>
      <c r="MRM25" s="15"/>
      <c r="MRN25" s="15"/>
      <c r="MRO25" s="15"/>
      <c r="MRP25" s="15"/>
      <c r="MRQ25" s="15"/>
      <c r="MRR25" s="15"/>
      <c r="MRS25" s="15"/>
      <c r="MRT25" s="15"/>
      <c r="MRU25" s="15"/>
      <c r="MRV25" s="15"/>
      <c r="MRW25" s="15"/>
      <c r="MRX25" s="15"/>
      <c r="MRY25" s="15"/>
      <c r="MRZ25" s="15"/>
      <c r="MSA25" s="15"/>
      <c r="MSB25" s="15"/>
      <c r="MSC25" s="15"/>
      <c r="MSD25" s="15"/>
      <c r="MSE25" s="15"/>
      <c r="MSF25" s="15"/>
      <c r="MSG25" s="15"/>
      <c r="MSH25" s="15"/>
      <c r="MSI25" s="15"/>
      <c r="MSJ25" s="15"/>
      <c r="MSK25" s="15"/>
      <c r="MSL25" s="15"/>
      <c r="MSM25" s="15"/>
      <c r="MSN25" s="15"/>
      <c r="MSO25" s="15"/>
      <c r="MSP25" s="15"/>
      <c r="MSQ25" s="15"/>
      <c r="MSR25" s="15"/>
      <c r="MSS25" s="15"/>
      <c r="MST25" s="15"/>
      <c r="MSU25" s="15"/>
      <c r="MSV25" s="15"/>
      <c r="MSW25" s="15"/>
      <c r="MSX25" s="15"/>
      <c r="MSY25" s="15"/>
      <c r="MSZ25" s="15"/>
      <c r="MTA25" s="15"/>
      <c r="MTB25" s="15"/>
      <c r="MTC25" s="15"/>
      <c r="MTD25" s="15"/>
      <c r="MTE25" s="15"/>
      <c r="MTF25" s="15"/>
      <c r="MTG25" s="15"/>
      <c r="MTH25" s="15"/>
      <c r="MTI25" s="15"/>
      <c r="MTJ25" s="15"/>
      <c r="MTK25" s="15"/>
      <c r="MTL25" s="15"/>
      <c r="MTM25" s="15"/>
      <c r="MTN25" s="15"/>
      <c r="MTO25" s="15"/>
      <c r="MTP25" s="15"/>
      <c r="MTQ25" s="15"/>
      <c r="MTR25" s="15"/>
      <c r="MTS25" s="15"/>
      <c r="MTT25" s="15"/>
      <c r="MTU25" s="15"/>
      <c r="MTV25" s="15"/>
      <c r="MTW25" s="15"/>
      <c r="MTX25" s="15"/>
      <c r="MTY25" s="15"/>
      <c r="MTZ25" s="15"/>
      <c r="MUA25" s="15"/>
      <c r="MUB25" s="15"/>
      <c r="MUC25" s="15"/>
      <c r="MUD25" s="15"/>
      <c r="MUE25" s="15"/>
      <c r="MUF25" s="15"/>
      <c r="MUG25" s="15"/>
      <c r="MUH25" s="15"/>
      <c r="MUI25" s="15"/>
      <c r="MUJ25" s="15"/>
      <c r="MUK25" s="15"/>
      <c r="MUL25" s="15"/>
      <c r="MUM25" s="15"/>
      <c r="MUN25" s="15"/>
      <c r="MUO25" s="15"/>
      <c r="MUP25" s="15"/>
      <c r="MUQ25" s="15"/>
      <c r="MUR25" s="15"/>
      <c r="MUS25" s="15"/>
      <c r="MUT25" s="15"/>
      <c r="MUU25" s="15"/>
      <c r="MUV25" s="15"/>
      <c r="MUW25" s="15"/>
      <c r="MUX25" s="15"/>
      <c r="MUY25" s="15"/>
      <c r="MUZ25" s="15"/>
      <c r="MVA25" s="15"/>
      <c r="MVB25" s="15"/>
      <c r="MVC25" s="15"/>
      <c r="MVD25" s="15"/>
      <c r="MVE25" s="15"/>
      <c r="MVF25" s="15"/>
      <c r="MVG25" s="15"/>
      <c r="MVH25" s="15"/>
      <c r="MVI25" s="15"/>
      <c r="MVJ25" s="15"/>
      <c r="MVK25" s="15"/>
      <c r="MVL25" s="15"/>
      <c r="MVM25" s="15"/>
      <c r="MVN25" s="15"/>
      <c r="MVO25" s="15"/>
      <c r="MVP25" s="15"/>
      <c r="MVQ25" s="15"/>
      <c r="MVR25" s="15"/>
      <c r="MVS25" s="15"/>
      <c r="MVT25" s="15"/>
      <c r="MVU25" s="15"/>
      <c r="MVV25" s="15"/>
      <c r="MVW25" s="15"/>
      <c r="MVX25" s="15"/>
      <c r="MVY25" s="15"/>
      <c r="MVZ25" s="15"/>
      <c r="MWA25" s="15"/>
      <c r="MWB25" s="15"/>
      <c r="MWC25" s="15"/>
      <c r="MWD25" s="15"/>
      <c r="MWE25" s="15"/>
      <c r="MWF25" s="15"/>
      <c r="MWG25" s="15"/>
      <c r="MWH25" s="15"/>
      <c r="MWI25" s="15"/>
      <c r="MWJ25" s="15"/>
      <c r="MWK25" s="15"/>
      <c r="MWL25" s="15"/>
      <c r="MWM25" s="15"/>
      <c r="MWN25" s="15"/>
      <c r="MWO25" s="15"/>
      <c r="MWP25" s="15"/>
      <c r="MWQ25" s="15"/>
      <c r="MWR25" s="15"/>
      <c r="MWS25" s="15"/>
      <c r="MWT25" s="15"/>
      <c r="MWU25" s="15"/>
      <c r="MWV25" s="15"/>
      <c r="MWW25" s="15"/>
      <c r="MWX25" s="15"/>
      <c r="MWY25" s="15"/>
      <c r="MWZ25" s="15"/>
      <c r="MXA25" s="15"/>
      <c r="MXB25" s="15"/>
      <c r="MXC25" s="15"/>
      <c r="MXD25" s="15"/>
      <c r="MXE25" s="15"/>
      <c r="MXF25" s="15"/>
      <c r="MXG25" s="15"/>
      <c r="MXH25" s="15"/>
      <c r="MXI25" s="15"/>
      <c r="MXJ25" s="15"/>
      <c r="MXK25" s="15"/>
      <c r="MXL25" s="15"/>
      <c r="MXM25" s="15"/>
      <c r="MXN25" s="15"/>
      <c r="MXO25" s="15"/>
      <c r="MXP25" s="15"/>
      <c r="MXQ25" s="15"/>
      <c r="MXR25" s="15"/>
      <c r="MXS25" s="15"/>
      <c r="MXT25" s="15"/>
      <c r="MXU25" s="15"/>
      <c r="MXV25" s="15"/>
      <c r="MXW25" s="15"/>
      <c r="MXX25" s="15"/>
      <c r="MXY25" s="15"/>
      <c r="MXZ25" s="15"/>
      <c r="MYA25" s="15"/>
      <c r="MYB25" s="15"/>
      <c r="MYC25" s="15"/>
      <c r="MYD25" s="15"/>
      <c r="MYE25" s="15"/>
      <c r="MYF25" s="15"/>
      <c r="MYG25" s="15"/>
      <c r="MYH25" s="15"/>
      <c r="MYI25" s="15"/>
      <c r="MYJ25" s="15"/>
      <c r="MYK25" s="15"/>
      <c r="MYL25" s="15"/>
      <c r="MYM25" s="15"/>
      <c r="MYN25" s="15"/>
      <c r="MYO25" s="15"/>
      <c r="MYP25" s="15"/>
      <c r="MYQ25" s="15"/>
      <c r="MYR25" s="15"/>
      <c r="MYS25" s="15"/>
      <c r="MYT25" s="15"/>
      <c r="MYU25" s="15"/>
      <c r="MYV25" s="15"/>
      <c r="MYW25" s="15"/>
      <c r="MYX25" s="15"/>
      <c r="MYY25" s="15"/>
      <c r="MYZ25" s="15"/>
      <c r="MZA25" s="15"/>
      <c r="MZB25" s="15"/>
      <c r="MZC25" s="15"/>
      <c r="MZD25" s="15"/>
      <c r="MZE25" s="15"/>
      <c r="MZF25" s="15"/>
      <c r="MZG25" s="15"/>
      <c r="MZH25" s="15"/>
      <c r="MZI25" s="15"/>
      <c r="MZJ25" s="15"/>
      <c r="MZK25" s="15"/>
      <c r="MZL25" s="15"/>
      <c r="MZM25" s="15"/>
      <c r="MZN25" s="15"/>
      <c r="MZO25" s="15"/>
      <c r="MZP25" s="15"/>
      <c r="MZQ25" s="15"/>
      <c r="MZR25" s="15"/>
      <c r="MZS25" s="15"/>
      <c r="MZT25" s="15"/>
      <c r="MZU25" s="15"/>
      <c r="MZV25" s="15"/>
      <c r="MZW25" s="15"/>
      <c r="MZX25" s="15"/>
      <c r="MZY25" s="15"/>
      <c r="MZZ25" s="15"/>
      <c r="NAA25" s="15"/>
      <c r="NAB25" s="15"/>
      <c r="NAC25" s="15"/>
      <c r="NAD25" s="15"/>
      <c r="NAE25" s="15"/>
      <c r="NAF25" s="15"/>
      <c r="NAG25" s="15"/>
      <c r="NAH25" s="15"/>
      <c r="NAI25" s="15"/>
      <c r="NAJ25" s="15"/>
      <c r="NAK25" s="15"/>
      <c r="NAL25" s="15"/>
      <c r="NAM25" s="15"/>
      <c r="NAN25" s="15"/>
      <c r="NAO25" s="15"/>
      <c r="NAP25" s="15"/>
      <c r="NAQ25" s="15"/>
      <c r="NAR25" s="15"/>
      <c r="NAS25" s="15"/>
      <c r="NAT25" s="15"/>
      <c r="NAU25" s="15"/>
      <c r="NAV25" s="15"/>
      <c r="NAW25" s="15"/>
      <c r="NAX25" s="15"/>
      <c r="NAY25" s="15"/>
      <c r="NAZ25" s="15"/>
      <c r="NBA25" s="15"/>
      <c r="NBB25" s="15"/>
      <c r="NBC25" s="15"/>
      <c r="NBD25" s="15"/>
      <c r="NBE25" s="15"/>
      <c r="NBF25" s="15"/>
      <c r="NBG25" s="15"/>
      <c r="NBH25" s="15"/>
      <c r="NBI25" s="15"/>
      <c r="NBJ25" s="15"/>
      <c r="NBK25" s="15"/>
      <c r="NBL25" s="15"/>
      <c r="NBM25" s="15"/>
      <c r="NBN25" s="15"/>
      <c r="NBO25" s="15"/>
      <c r="NBP25" s="15"/>
      <c r="NBQ25" s="15"/>
      <c r="NBR25" s="15"/>
      <c r="NBS25" s="15"/>
      <c r="NBT25" s="15"/>
      <c r="NBU25" s="15"/>
      <c r="NBV25" s="15"/>
      <c r="NBW25" s="15"/>
      <c r="NBX25" s="15"/>
      <c r="NBY25" s="15"/>
      <c r="NBZ25" s="15"/>
      <c r="NCA25" s="15"/>
      <c r="NCB25" s="15"/>
      <c r="NCC25" s="15"/>
      <c r="NCD25" s="15"/>
      <c r="NCE25" s="15"/>
      <c r="NCF25" s="15"/>
      <c r="NCG25" s="15"/>
      <c r="NCH25" s="15"/>
      <c r="NCI25" s="15"/>
      <c r="NCJ25" s="15"/>
      <c r="NCK25" s="15"/>
      <c r="NCL25" s="15"/>
      <c r="NCM25" s="15"/>
      <c r="NCN25" s="15"/>
      <c r="NCO25" s="15"/>
      <c r="NCP25" s="15"/>
      <c r="NCQ25" s="15"/>
      <c r="NCR25" s="15"/>
      <c r="NCS25" s="15"/>
      <c r="NCT25" s="15"/>
      <c r="NCU25" s="15"/>
      <c r="NCV25" s="15"/>
      <c r="NCW25" s="15"/>
      <c r="NCX25" s="15"/>
      <c r="NCY25" s="15"/>
      <c r="NCZ25" s="15"/>
      <c r="NDA25" s="15"/>
      <c r="NDB25" s="15"/>
      <c r="NDC25" s="15"/>
      <c r="NDD25" s="15"/>
      <c r="NDE25" s="15"/>
      <c r="NDF25" s="15"/>
      <c r="NDG25" s="15"/>
      <c r="NDH25" s="15"/>
      <c r="NDI25" s="15"/>
      <c r="NDJ25" s="15"/>
      <c r="NDK25" s="15"/>
      <c r="NDL25" s="15"/>
      <c r="NDM25" s="15"/>
      <c r="NDN25" s="15"/>
      <c r="NDO25" s="15"/>
      <c r="NDP25" s="15"/>
      <c r="NDQ25" s="15"/>
      <c r="NDR25" s="15"/>
      <c r="NDS25" s="15"/>
      <c r="NDT25" s="15"/>
      <c r="NDU25" s="15"/>
      <c r="NDV25" s="15"/>
      <c r="NDW25" s="15"/>
      <c r="NDX25" s="15"/>
      <c r="NDY25" s="15"/>
      <c r="NDZ25" s="15"/>
      <c r="NEA25" s="15"/>
      <c r="NEB25" s="15"/>
      <c r="NEC25" s="15"/>
      <c r="NED25" s="15"/>
      <c r="NEE25" s="15"/>
      <c r="NEF25" s="15"/>
      <c r="NEG25" s="15"/>
      <c r="NEH25" s="15"/>
      <c r="NEI25" s="15"/>
      <c r="NEJ25" s="15"/>
      <c r="NEK25" s="15"/>
      <c r="NEL25" s="15"/>
      <c r="NEM25" s="15"/>
      <c r="NEN25" s="15"/>
      <c r="NEO25" s="15"/>
      <c r="NEP25" s="15"/>
      <c r="NEQ25" s="15"/>
      <c r="NER25" s="15"/>
      <c r="NES25" s="15"/>
      <c r="NET25" s="15"/>
      <c r="NEU25" s="15"/>
      <c r="NEV25" s="15"/>
      <c r="NEW25" s="15"/>
      <c r="NEX25" s="15"/>
      <c r="NEY25" s="15"/>
      <c r="NEZ25" s="15"/>
      <c r="NFA25" s="15"/>
      <c r="NFB25" s="15"/>
      <c r="NFC25" s="15"/>
      <c r="NFD25" s="15"/>
      <c r="NFE25" s="15"/>
      <c r="NFF25" s="15"/>
      <c r="NFG25" s="15"/>
      <c r="NFH25" s="15"/>
      <c r="NFI25" s="15"/>
      <c r="NFJ25" s="15"/>
      <c r="NFK25" s="15"/>
      <c r="NFL25" s="15"/>
      <c r="NFM25" s="15"/>
      <c r="NFN25" s="15"/>
      <c r="NFO25" s="15"/>
      <c r="NFP25" s="15"/>
      <c r="NFQ25" s="15"/>
      <c r="NFR25" s="15"/>
      <c r="NFS25" s="15"/>
      <c r="NFT25" s="15"/>
      <c r="NFU25" s="15"/>
      <c r="NFV25" s="15"/>
      <c r="NFW25" s="15"/>
      <c r="NFX25" s="15"/>
      <c r="NFY25" s="15"/>
      <c r="NFZ25" s="15"/>
      <c r="NGA25" s="15"/>
      <c r="NGB25" s="15"/>
      <c r="NGC25" s="15"/>
      <c r="NGD25" s="15"/>
      <c r="NGE25" s="15"/>
      <c r="NGF25" s="15"/>
      <c r="NGG25" s="15"/>
      <c r="NGH25" s="15"/>
      <c r="NGI25" s="15"/>
      <c r="NGJ25" s="15"/>
      <c r="NGK25" s="15"/>
      <c r="NGL25" s="15"/>
      <c r="NGM25" s="15"/>
      <c r="NGN25" s="15"/>
      <c r="NGO25" s="15"/>
      <c r="NGP25" s="15"/>
      <c r="NGQ25" s="15"/>
      <c r="NGR25" s="15"/>
      <c r="NGS25" s="15"/>
      <c r="NGT25" s="15"/>
      <c r="NGU25" s="15"/>
      <c r="NGV25" s="15"/>
      <c r="NGW25" s="15"/>
      <c r="NGX25" s="15"/>
      <c r="NGY25" s="15"/>
      <c r="NGZ25" s="15"/>
      <c r="NHA25" s="15"/>
      <c r="NHB25" s="15"/>
      <c r="NHC25" s="15"/>
      <c r="NHD25" s="15"/>
      <c r="NHE25" s="15"/>
      <c r="NHF25" s="15"/>
      <c r="NHG25" s="15"/>
      <c r="NHH25" s="15"/>
      <c r="NHI25" s="15"/>
      <c r="NHJ25" s="15"/>
      <c r="NHK25" s="15"/>
      <c r="NHL25" s="15"/>
      <c r="NHM25" s="15"/>
      <c r="NHN25" s="15"/>
      <c r="NHO25" s="15"/>
      <c r="NHP25" s="15"/>
      <c r="NHQ25" s="15"/>
      <c r="NHR25" s="15"/>
      <c r="NHS25" s="15"/>
      <c r="NHT25" s="15"/>
      <c r="NHU25" s="15"/>
      <c r="NHV25" s="15"/>
      <c r="NHW25" s="15"/>
      <c r="NHX25" s="15"/>
      <c r="NHY25" s="15"/>
      <c r="NHZ25" s="15"/>
      <c r="NIA25" s="15"/>
      <c r="NIB25" s="15"/>
      <c r="NIC25" s="15"/>
      <c r="NID25" s="15"/>
      <c r="NIE25" s="15"/>
      <c r="NIF25" s="15"/>
      <c r="NIG25" s="15"/>
      <c r="NIH25" s="15"/>
      <c r="NII25" s="15"/>
      <c r="NIJ25" s="15"/>
      <c r="NIK25" s="15"/>
      <c r="NIL25" s="15"/>
      <c r="NIM25" s="15"/>
      <c r="NIN25" s="15"/>
      <c r="NIO25" s="15"/>
      <c r="NIP25" s="15"/>
      <c r="NIQ25" s="15"/>
      <c r="NIR25" s="15"/>
      <c r="NIS25" s="15"/>
      <c r="NIT25" s="15"/>
      <c r="NIU25" s="15"/>
      <c r="NIV25" s="15"/>
      <c r="NIW25" s="15"/>
      <c r="NIX25" s="15"/>
      <c r="NIY25" s="15"/>
      <c r="NIZ25" s="15"/>
      <c r="NJA25" s="15"/>
      <c r="NJB25" s="15"/>
      <c r="NJC25" s="15"/>
      <c r="NJD25" s="15"/>
      <c r="NJE25" s="15"/>
      <c r="NJF25" s="15"/>
      <c r="NJG25" s="15"/>
      <c r="NJH25" s="15"/>
      <c r="NJI25" s="15"/>
      <c r="NJJ25" s="15"/>
      <c r="NJK25" s="15"/>
      <c r="NJL25" s="15"/>
      <c r="NJM25" s="15"/>
      <c r="NJN25" s="15"/>
      <c r="NJO25" s="15"/>
      <c r="NJP25" s="15"/>
      <c r="NJQ25" s="15"/>
      <c r="NJR25" s="15"/>
      <c r="NJS25" s="15"/>
      <c r="NJT25" s="15"/>
      <c r="NJU25" s="15"/>
      <c r="NJV25" s="15"/>
      <c r="NJW25" s="15"/>
      <c r="NJX25" s="15"/>
      <c r="NJY25" s="15"/>
      <c r="NJZ25" s="15"/>
      <c r="NKA25" s="15"/>
      <c r="NKB25" s="15"/>
      <c r="NKC25" s="15"/>
      <c r="NKD25" s="15"/>
      <c r="NKE25" s="15"/>
      <c r="NKF25" s="15"/>
      <c r="NKG25" s="15"/>
      <c r="NKH25" s="15"/>
      <c r="NKI25" s="15"/>
      <c r="NKJ25" s="15"/>
      <c r="NKK25" s="15"/>
      <c r="NKL25" s="15"/>
      <c r="NKM25" s="15"/>
      <c r="NKN25" s="15"/>
      <c r="NKO25" s="15"/>
      <c r="NKP25" s="15"/>
      <c r="NKQ25" s="15"/>
      <c r="NKR25" s="15"/>
      <c r="NKS25" s="15"/>
      <c r="NKT25" s="15"/>
      <c r="NKU25" s="15"/>
      <c r="NKV25" s="15"/>
      <c r="NKW25" s="15"/>
      <c r="NKX25" s="15"/>
      <c r="NKY25" s="15"/>
      <c r="NKZ25" s="15"/>
      <c r="NLA25" s="15"/>
      <c r="NLB25" s="15"/>
      <c r="NLC25" s="15"/>
      <c r="NLD25" s="15"/>
      <c r="NLE25" s="15"/>
      <c r="NLF25" s="15"/>
      <c r="NLG25" s="15"/>
      <c r="NLH25" s="15"/>
      <c r="NLI25" s="15"/>
      <c r="NLJ25" s="15"/>
      <c r="NLK25" s="15"/>
      <c r="NLL25" s="15"/>
      <c r="NLM25" s="15"/>
      <c r="NLN25" s="15"/>
      <c r="NLO25" s="15"/>
      <c r="NLP25" s="15"/>
      <c r="NLQ25" s="15"/>
      <c r="NLR25" s="15"/>
      <c r="NLS25" s="15"/>
      <c r="NLT25" s="15"/>
      <c r="NLU25" s="15"/>
      <c r="NLV25" s="15"/>
      <c r="NLW25" s="15"/>
      <c r="NLX25" s="15"/>
      <c r="NLY25" s="15"/>
      <c r="NLZ25" s="15"/>
      <c r="NMA25" s="15"/>
      <c r="NMB25" s="15"/>
      <c r="NMC25" s="15"/>
      <c r="NMD25" s="15"/>
      <c r="NME25" s="15"/>
      <c r="NMF25" s="15"/>
      <c r="NMG25" s="15"/>
      <c r="NMH25" s="15"/>
      <c r="NMI25" s="15"/>
      <c r="NMJ25" s="15"/>
      <c r="NMK25" s="15"/>
      <c r="NML25" s="15"/>
      <c r="NMM25" s="15"/>
      <c r="NMN25" s="15"/>
      <c r="NMO25" s="15"/>
      <c r="NMP25" s="15"/>
      <c r="NMQ25" s="15"/>
      <c r="NMR25" s="15"/>
      <c r="NMS25" s="15"/>
      <c r="NMT25" s="15"/>
      <c r="NMU25" s="15"/>
      <c r="NMV25" s="15"/>
      <c r="NMW25" s="15"/>
      <c r="NMX25" s="15"/>
      <c r="NMY25" s="15"/>
      <c r="NMZ25" s="15"/>
      <c r="NNA25" s="15"/>
      <c r="NNB25" s="15"/>
      <c r="NNC25" s="15"/>
      <c r="NND25" s="15"/>
      <c r="NNE25" s="15"/>
      <c r="NNF25" s="15"/>
      <c r="NNG25" s="15"/>
      <c r="NNH25" s="15"/>
      <c r="NNI25" s="15"/>
      <c r="NNJ25" s="15"/>
      <c r="NNK25" s="15"/>
      <c r="NNL25" s="15"/>
      <c r="NNM25" s="15"/>
      <c r="NNN25" s="15"/>
      <c r="NNO25" s="15"/>
      <c r="NNP25" s="15"/>
      <c r="NNQ25" s="15"/>
      <c r="NNR25" s="15"/>
      <c r="NNS25" s="15"/>
      <c r="NNT25" s="15"/>
      <c r="NNU25" s="15"/>
      <c r="NNV25" s="15"/>
      <c r="NNW25" s="15"/>
      <c r="NNX25" s="15"/>
      <c r="NNY25" s="15"/>
      <c r="NNZ25" s="15"/>
      <c r="NOA25" s="15"/>
      <c r="NOB25" s="15"/>
      <c r="NOC25" s="15"/>
      <c r="NOD25" s="15"/>
      <c r="NOE25" s="15"/>
      <c r="NOF25" s="15"/>
      <c r="NOG25" s="15"/>
      <c r="NOH25" s="15"/>
      <c r="NOI25" s="15"/>
      <c r="NOJ25" s="15"/>
      <c r="NOK25" s="15"/>
      <c r="NOL25" s="15"/>
      <c r="NOM25" s="15"/>
      <c r="NON25" s="15"/>
      <c r="NOO25" s="15"/>
      <c r="NOP25" s="15"/>
      <c r="NOQ25" s="15"/>
      <c r="NOR25" s="15"/>
      <c r="NOS25" s="15"/>
      <c r="NOT25" s="15"/>
      <c r="NOU25" s="15"/>
      <c r="NOV25" s="15"/>
      <c r="NOW25" s="15"/>
      <c r="NOX25" s="15"/>
      <c r="NOY25" s="15"/>
      <c r="NOZ25" s="15"/>
      <c r="NPA25" s="15"/>
      <c r="NPB25" s="15"/>
      <c r="NPC25" s="15"/>
      <c r="NPD25" s="15"/>
      <c r="NPE25" s="15"/>
      <c r="NPF25" s="15"/>
      <c r="NPG25" s="15"/>
      <c r="NPH25" s="15"/>
      <c r="NPI25" s="15"/>
      <c r="NPJ25" s="15"/>
      <c r="NPK25" s="15"/>
      <c r="NPL25" s="15"/>
      <c r="NPM25" s="15"/>
      <c r="NPN25" s="15"/>
      <c r="NPO25" s="15"/>
      <c r="NPP25" s="15"/>
      <c r="NPQ25" s="15"/>
      <c r="NPR25" s="15"/>
      <c r="NPS25" s="15"/>
      <c r="NPT25" s="15"/>
      <c r="NPU25" s="15"/>
      <c r="NPV25" s="15"/>
      <c r="NPW25" s="15"/>
      <c r="NPX25" s="15"/>
      <c r="NPY25" s="15"/>
      <c r="NPZ25" s="15"/>
      <c r="NQA25" s="15"/>
      <c r="NQB25" s="15"/>
      <c r="NQC25" s="15"/>
      <c r="NQD25" s="15"/>
      <c r="NQE25" s="15"/>
      <c r="NQF25" s="15"/>
      <c r="NQG25" s="15"/>
      <c r="NQH25" s="15"/>
      <c r="NQI25" s="15"/>
      <c r="NQJ25" s="15"/>
      <c r="NQK25" s="15"/>
      <c r="NQL25" s="15"/>
      <c r="NQM25" s="15"/>
      <c r="NQN25" s="15"/>
      <c r="NQO25" s="15"/>
      <c r="NQP25" s="15"/>
      <c r="NQQ25" s="15"/>
      <c r="NQR25" s="15"/>
      <c r="NQS25" s="15"/>
      <c r="NQT25" s="15"/>
      <c r="NQU25" s="15"/>
      <c r="NQV25" s="15"/>
      <c r="NQW25" s="15"/>
      <c r="NQX25" s="15"/>
      <c r="NQY25" s="15"/>
      <c r="NQZ25" s="15"/>
      <c r="NRA25" s="15"/>
      <c r="NRB25" s="15"/>
      <c r="NRC25" s="15"/>
      <c r="NRD25" s="15"/>
      <c r="NRE25" s="15"/>
      <c r="NRF25" s="15"/>
      <c r="NRG25" s="15"/>
      <c r="NRH25" s="15"/>
      <c r="NRI25" s="15"/>
      <c r="NRJ25" s="15"/>
      <c r="NRK25" s="15"/>
      <c r="NRL25" s="15"/>
      <c r="NRM25" s="15"/>
      <c r="NRN25" s="15"/>
      <c r="NRO25" s="15"/>
      <c r="NRP25" s="15"/>
      <c r="NRQ25" s="15"/>
      <c r="NRR25" s="15"/>
      <c r="NRS25" s="15"/>
      <c r="NRT25" s="15"/>
      <c r="NRU25" s="15"/>
      <c r="NRV25" s="15"/>
      <c r="NRW25" s="15"/>
      <c r="NRX25" s="15"/>
      <c r="NRY25" s="15"/>
      <c r="NRZ25" s="15"/>
      <c r="NSA25" s="15"/>
      <c r="NSB25" s="15"/>
      <c r="NSC25" s="15"/>
      <c r="NSD25" s="15"/>
      <c r="NSE25" s="15"/>
      <c r="NSF25" s="15"/>
      <c r="NSG25" s="15"/>
      <c r="NSH25" s="15"/>
      <c r="NSI25" s="15"/>
      <c r="NSJ25" s="15"/>
      <c r="NSK25" s="15"/>
      <c r="NSL25" s="15"/>
      <c r="NSM25" s="15"/>
      <c r="NSN25" s="15"/>
      <c r="NSO25" s="15"/>
      <c r="NSP25" s="15"/>
      <c r="NSQ25" s="15"/>
      <c r="NSR25" s="15"/>
      <c r="NSS25" s="15"/>
      <c r="NST25" s="15"/>
      <c r="NSU25" s="15"/>
      <c r="NSV25" s="15"/>
      <c r="NSW25" s="15"/>
      <c r="NSX25" s="15"/>
      <c r="NSY25" s="15"/>
      <c r="NSZ25" s="15"/>
      <c r="NTA25" s="15"/>
      <c r="NTB25" s="15"/>
      <c r="NTC25" s="15"/>
      <c r="NTD25" s="15"/>
      <c r="NTE25" s="15"/>
      <c r="NTF25" s="15"/>
      <c r="NTG25" s="15"/>
      <c r="NTH25" s="15"/>
      <c r="NTI25" s="15"/>
      <c r="NTJ25" s="15"/>
      <c r="NTK25" s="15"/>
      <c r="NTL25" s="15"/>
      <c r="NTM25" s="15"/>
      <c r="NTN25" s="15"/>
      <c r="NTO25" s="15"/>
      <c r="NTP25" s="15"/>
      <c r="NTQ25" s="15"/>
      <c r="NTR25" s="15"/>
      <c r="NTS25" s="15"/>
      <c r="NTT25" s="15"/>
      <c r="NTU25" s="15"/>
      <c r="NTV25" s="15"/>
      <c r="NTW25" s="15"/>
      <c r="NTX25" s="15"/>
      <c r="NTY25" s="15"/>
      <c r="NTZ25" s="15"/>
      <c r="NUA25" s="15"/>
      <c r="NUB25" s="15"/>
      <c r="NUC25" s="15"/>
      <c r="NUD25" s="15"/>
      <c r="NUE25" s="15"/>
      <c r="NUF25" s="15"/>
      <c r="NUG25" s="15"/>
      <c r="NUH25" s="15"/>
      <c r="NUI25" s="15"/>
      <c r="NUJ25" s="15"/>
      <c r="NUK25" s="15"/>
      <c r="NUL25" s="15"/>
      <c r="NUM25" s="15"/>
      <c r="NUN25" s="15"/>
      <c r="NUO25" s="15"/>
      <c r="NUP25" s="15"/>
      <c r="NUQ25" s="15"/>
      <c r="NUR25" s="15"/>
      <c r="NUS25" s="15"/>
      <c r="NUT25" s="15"/>
      <c r="NUU25" s="15"/>
      <c r="NUV25" s="15"/>
      <c r="NUW25" s="15"/>
      <c r="NUX25" s="15"/>
      <c r="NUY25" s="15"/>
      <c r="NUZ25" s="15"/>
      <c r="NVA25" s="15"/>
      <c r="NVB25" s="15"/>
      <c r="NVC25" s="15"/>
      <c r="NVD25" s="15"/>
      <c r="NVE25" s="15"/>
      <c r="NVF25" s="15"/>
      <c r="NVG25" s="15"/>
      <c r="NVH25" s="15"/>
      <c r="NVI25" s="15"/>
      <c r="NVJ25" s="15"/>
      <c r="NVK25" s="15"/>
      <c r="NVL25" s="15"/>
      <c r="NVM25" s="15"/>
      <c r="NVN25" s="15"/>
      <c r="NVO25" s="15"/>
      <c r="NVP25" s="15"/>
      <c r="NVQ25" s="15"/>
      <c r="NVR25" s="15"/>
      <c r="NVS25" s="15"/>
      <c r="NVT25" s="15"/>
      <c r="NVU25" s="15"/>
      <c r="NVV25" s="15"/>
      <c r="NVW25" s="15"/>
      <c r="NVX25" s="15"/>
      <c r="NVY25" s="15"/>
      <c r="NVZ25" s="15"/>
      <c r="NWA25" s="15"/>
      <c r="NWB25" s="15"/>
      <c r="NWC25" s="15"/>
      <c r="NWD25" s="15"/>
      <c r="NWE25" s="15"/>
      <c r="NWF25" s="15"/>
      <c r="NWG25" s="15"/>
      <c r="NWH25" s="15"/>
      <c r="NWI25" s="15"/>
      <c r="NWJ25" s="15"/>
      <c r="NWK25" s="15"/>
      <c r="NWL25" s="15"/>
      <c r="NWM25" s="15"/>
      <c r="NWN25" s="15"/>
      <c r="NWO25" s="15"/>
      <c r="NWP25" s="15"/>
      <c r="NWQ25" s="15"/>
      <c r="NWR25" s="15"/>
      <c r="NWS25" s="15"/>
      <c r="NWT25" s="15"/>
      <c r="NWU25" s="15"/>
      <c r="NWV25" s="15"/>
      <c r="NWW25" s="15"/>
      <c r="NWX25" s="15"/>
      <c r="NWY25" s="15"/>
      <c r="NWZ25" s="15"/>
      <c r="NXA25" s="15"/>
      <c r="NXB25" s="15"/>
      <c r="NXC25" s="15"/>
      <c r="NXD25" s="15"/>
      <c r="NXE25" s="15"/>
      <c r="NXF25" s="15"/>
      <c r="NXG25" s="15"/>
      <c r="NXH25" s="15"/>
      <c r="NXI25" s="15"/>
      <c r="NXJ25" s="15"/>
      <c r="NXK25" s="15"/>
      <c r="NXL25" s="15"/>
      <c r="NXM25" s="15"/>
      <c r="NXN25" s="15"/>
      <c r="NXO25" s="15"/>
      <c r="NXP25" s="15"/>
      <c r="NXQ25" s="15"/>
      <c r="NXR25" s="15"/>
      <c r="NXS25" s="15"/>
      <c r="NXT25" s="15"/>
      <c r="NXU25" s="15"/>
      <c r="NXV25" s="15"/>
      <c r="NXW25" s="15"/>
      <c r="NXX25" s="15"/>
      <c r="NXY25" s="15"/>
      <c r="NXZ25" s="15"/>
      <c r="NYA25" s="15"/>
      <c r="NYB25" s="15"/>
      <c r="NYC25" s="15"/>
      <c r="NYD25" s="15"/>
      <c r="NYE25" s="15"/>
      <c r="NYF25" s="15"/>
      <c r="NYG25" s="15"/>
      <c r="NYH25" s="15"/>
      <c r="NYI25" s="15"/>
      <c r="NYJ25" s="15"/>
      <c r="NYK25" s="15"/>
      <c r="NYL25" s="15"/>
      <c r="NYM25" s="15"/>
      <c r="NYN25" s="15"/>
      <c r="NYO25" s="15"/>
      <c r="NYP25" s="15"/>
      <c r="NYQ25" s="15"/>
      <c r="NYR25" s="15"/>
      <c r="NYS25" s="15"/>
      <c r="NYT25" s="15"/>
      <c r="NYU25" s="15"/>
      <c r="NYV25" s="15"/>
      <c r="NYW25" s="15"/>
      <c r="NYX25" s="15"/>
      <c r="NYY25" s="15"/>
      <c r="NYZ25" s="15"/>
      <c r="NZA25" s="15"/>
      <c r="NZB25" s="15"/>
      <c r="NZC25" s="15"/>
      <c r="NZD25" s="15"/>
      <c r="NZE25" s="15"/>
      <c r="NZF25" s="15"/>
      <c r="NZG25" s="15"/>
      <c r="NZH25" s="15"/>
      <c r="NZI25" s="15"/>
      <c r="NZJ25" s="15"/>
      <c r="NZK25" s="15"/>
      <c r="NZL25" s="15"/>
      <c r="NZM25" s="15"/>
      <c r="NZN25" s="15"/>
      <c r="NZO25" s="15"/>
      <c r="NZP25" s="15"/>
      <c r="NZQ25" s="15"/>
      <c r="NZR25" s="15"/>
      <c r="NZS25" s="15"/>
      <c r="NZT25" s="15"/>
      <c r="NZU25" s="15"/>
      <c r="NZV25" s="15"/>
      <c r="NZW25" s="15"/>
      <c r="NZX25" s="15"/>
      <c r="NZY25" s="15"/>
      <c r="NZZ25" s="15"/>
      <c r="OAA25" s="15"/>
      <c r="OAB25" s="15"/>
      <c r="OAC25" s="15"/>
      <c r="OAD25" s="15"/>
      <c r="OAE25" s="15"/>
      <c r="OAF25" s="15"/>
      <c r="OAG25" s="15"/>
      <c r="OAH25" s="15"/>
      <c r="OAI25" s="15"/>
      <c r="OAJ25" s="15"/>
      <c r="OAK25" s="15"/>
      <c r="OAL25" s="15"/>
      <c r="OAM25" s="15"/>
      <c r="OAN25" s="15"/>
      <c r="OAO25" s="15"/>
      <c r="OAP25" s="15"/>
      <c r="OAQ25" s="15"/>
      <c r="OAR25" s="15"/>
      <c r="OAS25" s="15"/>
      <c r="OAT25" s="15"/>
      <c r="OAU25" s="15"/>
      <c r="OAV25" s="15"/>
      <c r="OAW25" s="15"/>
      <c r="OAX25" s="15"/>
      <c r="OAY25" s="15"/>
      <c r="OAZ25" s="15"/>
      <c r="OBA25" s="15"/>
      <c r="OBB25" s="15"/>
      <c r="OBC25" s="15"/>
      <c r="OBD25" s="15"/>
      <c r="OBE25" s="15"/>
      <c r="OBF25" s="15"/>
      <c r="OBG25" s="15"/>
      <c r="OBH25" s="15"/>
      <c r="OBI25" s="15"/>
      <c r="OBJ25" s="15"/>
      <c r="OBK25" s="15"/>
      <c r="OBL25" s="15"/>
      <c r="OBM25" s="15"/>
      <c r="OBN25" s="15"/>
      <c r="OBO25" s="15"/>
      <c r="OBP25" s="15"/>
      <c r="OBQ25" s="15"/>
      <c r="OBR25" s="15"/>
      <c r="OBS25" s="15"/>
      <c r="OBT25" s="15"/>
      <c r="OBU25" s="15"/>
      <c r="OBV25" s="15"/>
      <c r="OBW25" s="15"/>
      <c r="OBX25" s="15"/>
      <c r="OBY25" s="15"/>
      <c r="OBZ25" s="15"/>
      <c r="OCA25" s="15"/>
      <c r="OCB25" s="15"/>
      <c r="OCC25" s="15"/>
      <c r="OCD25" s="15"/>
      <c r="OCE25" s="15"/>
      <c r="OCF25" s="15"/>
      <c r="OCG25" s="15"/>
      <c r="OCH25" s="15"/>
      <c r="OCI25" s="15"/>
      <c r="OCJ25" s="15"/>
      <c r="OCK25" s="15"/>
      <c r="OCL25" s="15"/>
      <c r="OCM25" s="15"/>
      <c r="OCN25" s="15"/>
      <c r="OCO25" s="15"/>
      <c r="OCP25" s="15"/>
      <c r="OCQ25" s="15"/>
      <c r="OCR25" s="15"/>
      <c r="OCS25" s="15"/>
      <c r="OCT25" s="15"/>
      <c r="OCU25" s="15"/>
      <c r="OCV25" s="15"/>
      <c r="OCW25" s="15"/>
      <c r="OCX25" s="15"/>
      <c r="OCY25" s="15"/>
      <c r="OCZ25" s="15"/>
      <c r="ODA25" s="15"/>
      <c r="ODB25" s="15"/>
      <c r="ODC25" s="15"/>
      <c r="ODD25" s="15"/>
      <c r="ODE25" s="15"/>
      <c r="ODF25" s="15"/>
      <c r="ODG25" s="15"/>
      <c r="ODH25" s="15"/>
      <c r="ODI25" s="15"/>
      <c r="ODJ25" s="15"/>
      <c r="ODK25" s="15"/>
      <c r="ODL25" s="15"/>
      <c r="ODM25" s="15"/>
      <c r="ODN25" s="15"/>
      <c r="ODO25" s="15"/>
      <c r="ODP25" s="15"/>
      <c r="ODQ25" s="15"/>
      <c r="ODR25" s="15"/>
      <c r="ODS25" s="15"/>
      <c r="ODT25" s="15"/>
      <c r="ODU25" s="15"/>
      <c r="ODV25" s="15"/>
      <c r="ODW25" s="15"/>
      <c r="ODX25" s="15"/>
      <c r="ODY25" s="15"/>
      <c r="ODZ25" s="15"/>
      <c r="OEA25" s="15"/>
      <c r="OEB25" s="15"/>
      <c r="OEC25" s="15"/>
      <c r="OED25" s="15"/>
      <c r="OEE25" s="15"/>
      <c r="OEF25" s="15"/>
      <c r="OEG25" s="15"/>
      <c r="OEH25" s="15"/>
      <c r="OEI25" s="15"/>
      <c r="OEJ25" s="15"/>
      <c r="OEK25" s="15"/>
      <c r="OEL25" s="15"/>
      <c r="OEM25" s="15"/>
      <c r="OEN25" s="15"/>
      <c r="OEO25" s="15"/>
      <c r="OEP25" s="15"/>
      <c r="OEQ25" s="15"/>
      <c r="OER25" s="15"/>
      <c r="OES25" s="15"/>
      <c r="OET25" s="15"/>
      <c r="OEU25" s="15"/>
      <c r="OEV25" s="15"/>
      <c r="OEW25" s="15"/>
      <c r="OEX25" s="15"/>
      <c r="OEY25" s="15"/>
      <c r="OEZ25" s="15"/>
      <c r="OFA25" s="15"/>
      <c r="OFB25" s="15"/>
      <c r="OFC25" s="15"/>
      <c r="OFD25" s="15"/>
      <c r="OFE25" s="15"/>
      <c r="OFF25" s="15"/>
      <c r="OFG25" s="15"/>
      <c r="OFH25" s="15"/>
      <c r="OFI25" s="15"/>
      <c r="OFJ25" s="15"/>
      <c r="OFK25" s="15"/>
      <c r="OFL25" s="15"/>
      <c r="OFM25" s="15"/>
      <c r="OFN25" s="15"/>
      <c r="OFO25" s="15"/>
      <c r="OFP25" s="15"/>
      <c r="OFQ25" s="15"/>
      <c r="OFR25" s="15"/>
      <c r="OFS25" s="15"/>
      <c r="OFT25" s="15"/>
      <c r="OFU25" s="15"/>
      <c r="OFV25" s="15"/>
      <c r="OFW25" s="15"/>
      <c r="OFX25" s="15"/>
      <c r="OFY25" s="15"/>
      <c r="OFZ25" s="15"/>
      <c r="OGA25" s="15"/>
      <c r="OGB25" s="15"/>
      <c r="OGC25" s="15"/>
      <c r="OGD25" s="15"/>
      <c r="OGE25" s="15"/>
      <c r="OGF25" s="15"/>
      <c r="OGG25" s="15"/>
      <c r="OGH25" s="15"/>
      <c r="OGI25" s="15"/>
      <c r="OGJ25" s="15"/>
      <c r="OGK25" s="15"/>
      <c r="OGL25" s="15"/>
      <c r="OGM25" s="15"/>
      <c r="OGN25" s="15"/>
      <c r="OGO25" s="15"/>
      <c r="OGP25" s="15"/>
      <c r="OGQ25" s="15"/>
      <c r="OGR25" s="15"/>
      <c r="OGS25" s="15"/>
      <c r="OGT25" s="15"/>
      <c r="OGU25" s="15"/>
      <c r="OGV25" s="15"/>
      <c r="OGW25" s="15"/>
      <c r="OGX25" s="15"/>
      <c r="OGY25" s="15"/>
      <c r="OGZ25" s="15"/>
      <c r="OHA25" s="15"/>
      <c r="OHB25" s="15"/>
      <c r="OHC25" s="15"/>
      <c r="OHD25" s="15"/>
      <c r="OHE25" s="15"/>
      <c r="OHF25" s="15"/>
      <c r="OHG25" s="15"/>
      <c r="OHH25" s="15"/>
      <c r="OHI25" s="15"/>
      <c r="OHJ25" s="15"/>
      <c r="OHK25" s="15"/>
      <c r="OHL25" s="15"/>
      <c r="OHM25" s="15"/>
      <c r="OHN25" s="15"/>
      <c r="OHO25" s="15"/>
      <c r="OHP25" s="15"/>
      <c r="OHQ25" s="15"/>
      <c r="OHR25" s="15"/>
      <c r="OHS25" s="15"/>
      <c r="OHT25" s="15"/>
      <c r="OHU25" s="15"/>
      <c r="OHV25" s="15"/>
      <c r="OHW25" s="15"/>
      <c r="OHX25" s="15"/>
      <c r="OHY25" s="15"/>
      <c r="OHZ25" s="15"/>
      <c r="OIA25" s="15"/>
      <c r="OIB25" s="15"/>
      <c r="OIC25" s="15"/>
      <c r="OID25" s="15"/>
      <c r="OIE25" s="15"/>
      <c r="OIF25" s="15"/>
      <c r="OIG25" s="15"/>
      <c r="OIH25" s="15"/>
      <c r="OII25" s="15"/>
      <c r="OIJ25" s="15"/>
      <c r="OIK25" s="15"/>
      <c r="OIL25" s="15"/>
      <c r="OIM25" s="15"/>
      <c r="OIN25" s="15"/>
      <c r="OIO25" s="15"/>
      <c r="OIP25" s="15"/>
      <c r="OIQ25" s="15"/>
      <c r="OIR25" s="15"/>
      <c r="OIS25" s="15"/>
      <c r="OIT25" s="15"/>
      <c r="OIU25" s="15"/>
      <c r="OIV25" s="15"/>
      <c r="OIW25" s="15"/>
      <c r="OIX25" s="15"/>
      <c r="OIY25" s="15"/>
      <c r="OIZ25" s="15"/>
      <c r="OJA25" s="15"/>
      <c r="OJB25" s="15"/>
      <c r="OJC25" s="15"/>
      <c r="OJD25" s="15"/>
      <c r="OJE25" s="15"/>
      <c r="OJF25" s="15"/>
      <c r="OJG25" s="15"/>
      <c r="OJH25" s="15"/>
      <c r="OJI25" s="15"/>
      <c r="OJJ25" s="15"/>
      <c r="OJK25" s="15"/>
      <c r="OJL25" s="15"/>
      <c r="OJM25" s="15"/>
      <c r="OJN25" s="15"/>
      <c r="OJO25" s="15"/>
      <c r="OJP25" s="15"/>
      <c r="OJQ25" s="15"/>
      <c r="OJR25" s="15"/>
      <c r="OJS25" s="15"/>
      <c r="OJT25" s="15"/>
      <c r="OJU25" s="15"/>
      <c r="OJV25" s="15"/>
      <c r="OJW25" s="15"/>
      <c r="OJX25" s="15"/>
      <c r="OJY25" s="15"/>
      <c r="OJZ25" s="15"/>
      <c r="OKA25" s="15"/>
      <c r="OKB25" s="15"/>
      <c r="OKC25" s="15"/>
      <c r="OKD25" s="15"/>
      <c r="OKE25" s="15"/>
      <c r="OKF25" s="15"/>
      <c r="OKG25" s="15"/>
      <c r="OKH25" s="15"/>
      <c r="OKI25" s="15"/>
      <c r="OKJ25" s="15"/>
      <c r="OKK25" s="15"/>
      <c r="OKL25" s="15"/>
      <c r="OKM25" s="15"/>
      <c r="OKN25" s="15"/>
      <c r="OKO25" s="15"/>
      <c r="OKP25" s="15"/>
      <c r="OKQ25" s="15"/>
      <c r="OKR25" s="15"/>
      <c r="OKS25" s="15"/>
      <c r="OKT25" s="15"/>
      <c r="OKU25" s="15"/>
      <c r="OKV25" s="15"/>
      <c r="OKW25" s="15"/>
      <c r="OKX25" s="15"/>
      <c r="OKY25" s="15"/>
      <c r="OKZ25" s="15"/>
      <c r="OLA25" s="15"/>
      <c r="OLB25" s="15"/>
      <c r="OLC25" s="15"/>
      <c r="OLD25" s="15"/>
      <c r="OLE25" s="15"/>
      <c r="OLF25" s="15"/>
      <c r="OLG25" s="15"/>
      <c r="OLH25" s="15"/>
      <c r="OLI25" s="15"/>
      <c r="OLJ25" s="15"/>
      <c r="OLK25" s="15"/>
      <c r="OLL25" s="15"/>
      <c r="OLM25" s="15"/>
      <c r="OLN25" s="15"/>
      <c r="OLO25" s="15"/>
      <c r="OLP25" s="15"/>
      <c r="OLQ25" s="15"/>
      <c r="OLR25" s="15"/>
      <c r="OLS25" s="15"/>
      <c r="OLT25" s="15"/>
      <c r="OLU25" s="15"/>
      <c r="OLV25" s="15"/>
      <c r="OLW25" s="15"/>
      <c r="OLX25" s="15"/>
      <c r="OLY25" s="15"/>
      <c r="OLZ25" s="15"/>
      <c r="OMA25" s="15"/>
      <c r="OMB25" s="15"/>
      <c r="OMC25" s="15"/>
      <c r="OMD25" s="15"/>
      <c r="OME25" s="15"/>
      <c r="OMF25" s="15"/>
      <c r="OMG25" s="15"/>
      <c r="OMH25" s="15"/>
      <c r="OMI25" s="15"/>
      <c r="OMJ25" s="15"/>
      <c r="OMK25" s="15"/>
      <c r="OML25" s="15"/>
      <c r="OMM25" s="15"/>
      <c r="OMN25" s="15"/>
      <c r="OMO25" s="15"/>
      <c r="OMP25" s="15"/>
      <c r="OMQ25" s="15"/>
      <c r="OMR25" s="15"/>
      <c r="OMS25" s="15"/>
      <c r="OMT25" s="15"/>
      <c r="OMU25" s="15"/>
      <c r="OMV25" s="15"/>
      <c r="OMW25" s="15"/>
      <c r="OMX25" s="15"/>
      <c r="OMY25" s="15"/>
      <c r="OMZ25" s="15"/>
      <c r="ONA25" s="15"/>
      <c r="ONB25" s="15"/>
      <c r="ONC25" s="15"/>
      <c r="OND25" s="15"/>
      <c r="ONE25" s="15"/>
      <c r="ONF25" s="15"/>
      <c r="ONG25" s="15"/>
      <c r="ONH25" s="15"/>
      <c r="ONI25" s="15"/>
      <c r="ONJ25" s="15"/>
      <c r="ONK25" s="15"/>
      <c r="ONL25" s="15"/>
      <c r="ONM25" s="15"/>
      <c r="ONN25" s="15"/>
      <c r="ONO25" s="15"/>
      <c r="ONP25" s="15"/>
      <c r="ONQ25" s="15"/>
      <c r="ONR25" s="15"/>
      <c r="ONS25" s="15"/>
      <c r="ONT25" s="15"/>
      <c r="ONU25" s="15"/>
      <c r="ONV25" s="15"/>
      <c r="ONW25" s="15"/>
      <c r="ONX25" s="15"/>
      <c r="ONY25" s="15"/>
      <c r="ONZ25" s="15"/>
      <c r="OOA25" s="15"/>
      <c r="OOB25" s="15"/>
      <c r="OOC25" s="15"/>
      <c r="OOD25" s="15"/>
      <c r="OOE25" s="15"/>
      <c r="OOF25" s="15"/>
      <c r="OOG25" s="15"/>
      <c r="OOH25" s="15"/>
      <c r="OOI25" s="15"/>
      <c r="OOJ25" s="15"/>
      <c r="OOK25" s="15"/>
      <c r="OOL25" s="15"/>
      <c r="OOM25" s="15"/>
      <c r="OON25" s="15"/>
      <c r="OOO25" s="15"/>
      <c r="OOP25" s="15"/>
      <c r="OOQ25" s="15"/>
      <c r="OOR25" s="15"/>
      <c r="OOS25" s="15"/>
      <c r="OOT25" s="15"/>
      <c r="OOU25" s="15"/>
      <c r="OOV25" s="15"/>
      <c r="OOW25" s="15"/>
      <c r="OOX25" s="15"/>
      <c r="OOY25" s="15"/>
      <c r="OOZ25" s="15"/>
      <c r="OPA25" s="15"/>
      <c r="OPB25" s="15"/>
      <c r="OPC25" s="15"/>
      <c r="OPD25" s="15"/>
      <c r="OPE25" s="15"/>
      <c r="OPF25" s="15"/>
      <c r="OPG25" s="15"/>
      <c r="OPH25" s="15"/>
      <c r="OPI25" s="15"/>
      <c r="OPJ25" s="15"/>
      <c r="OPK25" s="15"/>
      <c r="OPL25" s="15"/>
      <c r="OPM25" s="15"/>
      <c r="OPN25" s="15"/>
      <c r="OPO25" s="15"/>
      <c r="OPP25" s="15"/>
      <c r="OPQ25" s="15"/>
      <c r="OPR25" s="15"/>
      <c r="OPS25" s="15"/>
      <c r="OPT25" s="15"/>
      <c r="OPU25" s="15"/>
      <c r="OPV25" s="15"/>
      <c r="OPW25" s="15"/>
      <c r="OPX25" s="15"/>
      <c r="OPY25" s="15"/>
      <c r="OPZ25" s="15"/>
      <c r="OQA25" s="15"/>
      <c r="OQB25" s="15"/>
      <c r="OQC25" s="15"/>
      <c r="OQD25" s="15"/>
      <c r="OQE25" s="15"/>
      <c r="OQF25" s="15"/>
      <c r="OQG25" s="15"/>
      <c r="OQH25" s="15"/>
      <c r="OQI25" s="15"/>
      <c r="OQJ25" s="15"/>
      <c r="OQK25" s="15"/>
      <c r="OQL25" s="15"/>
      <c r="OQM25" s="15"/>
      <c r="OQN25" s="15"/>
      <c r="OQO25" s="15"/>
      <c r="OQP25" s="15"/>
      <c r="OQQ25" s="15"/>
      <c r="OQR25" s="15"/>
      <c r="OQS25" s="15"/>
      <c r="OQT25" s="15"/>
      <c r="OQU25" s="15"/>
      <c r="OQV25" s="15"/>
      <c r="OQW25" s="15"/>
      <c r="OQX25" s="15"/>
      <c r="OQY25" s="15"/>
      <c r="OQZ25" s="15"/>
      <c r="ORA25" s="15"/>
      <c r="ORB25" s="15"/>
      <c r="ORC25" s="15"/>
      <c r="ORD25" s="15"/>
      <c r="ORE25" s="15"/>
      <c r="ORF25" s="15"/>
      <c r="ORG25" s="15"/>
      <c r="ORH25" s="15"/>
      <c r="ORI25" s="15"/>
      <c r="ORJ25" s="15"/>
      <c r="ORK25" s="15"/>
      <c r="ORL25" s="15"/>
      <c r="ORM25" s="15"/>
      <c r="ORN25" s="15"/>
      <c r="ORO25" s="15"/>
      <c r="ORP25" s="15"/>
      <c r="ORQ25" s="15"/>
      <c r="ORR25" s="15"/>
      <c r="ORS25" s="15"/>
      <c r="ORT25" s="15"/>
      <c r="ORU25" s="15"/>
      <c r="ORV25" s="15"/>
      <c r="ORW25" s="15"/>
      <c r="ORX25" s="15"/>
      <c r="ORY25" s="15"/>
      <c r="ORZ25" s="15"/>
      <c r="OSA25" s="15"/>
      <c r="OSB25" s="15"/>
      <c r="OSC25" s="15"/>
      <c r="OSD25" s="15"/>
      <c r="OSE25" s="15"/>
      <c r="OSF25" s="15"/>
      <c r="OSG25" s="15"/>
      <c r="OSH25" s="15"/>
      <c r="OSI25" s="15"/>
      <c r="OSJ25" s="15"/>
      <c r="OSK25" s="15"/>
      <c r="OSL25" s="15"/>
      <c r="OSM25" s="15"/>
      <c r="OSN25" s="15"/>
      <c r="OSO25" s="15"/>
      <c r="OSP25" s="15"/>
      <c r="OSQ25" s="15"/>
      <c r="OSR25" s="15"/>
      <c r="OSS25" s="15"/>
      <c r="OST25" s="15"/>
      <c r="OSU25" s="15"/>
      <c r="OSV25" s="15"/>
      <c r="OSW25" s="15"/>
      <c r="OSX25" s="15"/>
      <c r="OSY25" s="15"/>
      <c r="OSZ25" s="15"/>
      <c r="OTA25" s="15"/>
      <c r="OTB25" s="15"/>
      <c r="OTC25" s="15"/>
      <c r="OTD25" s="15"/>
      <c r="OTE25" s="15"/>
      <c r="OTF25" s="15"/>
      <c r="OTG25" s="15"/>
      <c r="OTH25" s="15"/>
      <c r="OTI25" s="15"/>
      <c r="OTJ25" s="15"/>
      <c r="OTK25" s="15"/>
      <c r="OTL25" s="15"/>
      <c r="OTM25" s="15"/>
      <c r="OTN25" s="15"/>
      <c r="OTO25" s="15"/>
      <c r="OTP25" s="15"/>
      <c r="OTQ25" s="15"/>
      <c r="OTR25" s="15"/>
      <c r="OTS25" s="15"/>
      <c r="OTT25" s="15"/>
      <c r="OTU25" s="15"/>
      <c r="OTV25" s="15"/>
      <c r="OTW25" s="15"/>
      <c r="OTX25" s="15"/>
      <c r="OTY25" s="15"/>
      <c r="OTZ25" s="15"/>
      <c r="OUA25" s="15"/>
      <c r="OUB25" s="15"/>
      <c r="OUC25" s="15"/>
      <c r="OUD25" s="15"/>
      <c r="OUE25" s="15"/>
      <c r="OUF25" s="15"/>
      <c r="OUG25" s="15"/>
      <c r="OUH25" s="15"/>
      <c r="OUI25" s="15"/>
      <c r="OUJ25" s="15"/>
      <c r="OUK25" s="15"/>
      <c r="OUL25" s="15"/>
      <c r="OUM25" s="15"/>
      <c r="OUN25" s="15"/>
      <c r="OUO25" s="15"/>
      <c r="OUP25" s="15"/>
      <c r="OUQ25" s="15"/>
      <c r="OUR25" s="15"/>
      <c r="OUS25" s="15"/>
      <c r="OUT25" s="15"/>
      <c r="OUU25" s="15"/>
      <c r="OUV25" s="15"/>
      <c r="OUW25" s="15"/>
      <c r="OUX25" s="15"/>
      <c r="OUY25" s="15"/>
      <c r="OUZ25" s="15"/>
      <c r="OVA25" s="15"/>
      <c r="OVB25" s="15"/>
      <c r="OVC25" s="15"/>
      <c r="OVD25" s="15"/>
      <c r="OVE25" s="15"/>
      <c r="OVF25" s="15"/>
      <c r="OVG25" s="15"/>
      <c r="OVH25" s="15"/>
      <c r="OVI25" s="15"/>
      <c r="OVJ25" s="15"/>
      <c r="OVK25" s="15"/>
      <c r="OVL25" s="15"/>
      <c r="OVM25" s="15"/>
      <c r="OVN25" s="15"/>
      <c r="OVO25" s="15"/>
      <c r="OVP25" s="15"/>
      <c r="OVQ25" s="15"/>
      <c r="OVR25" s="15"/>
      <c r="OVS25" s="15"/>
      <c r="OVT25" s="15"/>
      <c r="OVU25" s="15"/>
      <c r="OVV25" s="15"/>
      <c r="OVW25" s="15"/>
      <c r="OVX25" s="15"/>
      <c r="OVY25" s="15"/>
      <c r="OVZ25" s="15"/>
      <c r="OWA25" s="15"/>
      <c r="OWB25" s="15"/>
      <c r="OWC25" s="15"/>
      <c r="OWD25" s="15"/>
      <c r="OWE25" s="15"/>
      <c r="OWF25" s="15"/>
      <c r="OWG25" s="15"/>
      <c r="OWH25" s="15"/>
      <c r="OWI25" s="15"/>
      <c r="OWJ25" s="15"/>
      <c r="OWK25" s="15"/>
      <c r="OWL25" s="15"/>
      <c r="OWM25" s="15"/>
      <c r="OWN25" s="15"/>
      <c r="OWO25" s="15"/>
      <c r="OWP25" s="15"/>
      <c r="OWQ25" s="15"/>
      <c r="OWR25" s="15"/>
      <c r="OWS25" s="15"/>
      <c r="OWT25" s="15"/>
      <c r="OWU25" s="15"/>
      <c r="OWV25" s="15"/>
      <c r="OWW25" s="15"/>
      <c r="OWX25" s="15"/>
      <c r="OWY25" s="15"/>
      <c r="OWZ25" s="15"/>
      <c r="OXA25" s="15"/>
      <c r="OXB25" s="15"/>
      <c r="OXC25" s="15"/>
      <c r="OXD25" s="15"/>
      <c r="OXE25" s="15"/>
      <c r="OXF25" s="15"/>
      <c r="OXG25" s="15"/>
      <c r="OXH25" s="15"/>
      <c r="OXI25" s="15"/>
      <c r="OXJ25" s="15"/>
      <c r="OXK25" s="15"/>
      <c r="OXL25" s="15"/>
      <c r="OXM25" s="15"/>
      <c r="OXN25" s="15"/>
      <c r="OXO25" s="15"/>
      <c r="OXP25" s="15"/>
      <c r="OXQ25" s="15"/>
      <c r="OXR25" s="15"/>
      <c r="OXS25" s="15"/>
      <c r="OXT25" s="15"/>
      <c r="OXU25" s="15"/>
      <c r="OXV25" s="15"/>
      <c r="OXW25" s="15"/>
      <c r="OXX25" s="15"/>
      <c r="OXY25" s="15"/>
      <c r="OXZ25" s="15"/>
      <c r="OYA25" s="15"/>
      <c r="OYB25" s="15"/>
      <c r="OYC25" s="15"/>
      <c r="OYD25" s="15"/>
      <c r="OYE25" s="15"/>
      <c r="OYF25" s="15"/>
      <c r="OYG25" s="15"/>
      <c r="OYH25" s="15"/>
      <c r="OYI25" s="15"/>
      <c r="OYJ25" s="15"/>
      <c r="OYK25" s="15"/>
      <c r="OYL25" s="15"/>
      <c r="OYM25" s="15"/>
      <c r="OYN25" s="15"/>
      <c r="OYO25" s="15"/>
      <c r="OYP25" s="15"/>
      <c r="OYQ25" s="15"/>
      <c r="OYR25" s="15"/>
      <c r="OYS25" s="15"/>
      <c r="OYT25" s="15"/>
      <c r="OYU25" s="15"/>
      <c r="OYV25" s="15"/>
      <c r="OYW25" s="15"/>
      <c r="OYX25" s="15"/>
      <c r="OYY25" s="15"/>
      <c r="OYZ25" s="15"/>
      <c r="OZA25" s="15"/>
      <c r="OZB25" s="15"/>
      <c r="OZC25" s="15"/>
      <c r="OZD25" s="15"/>
      <c r="OZE25" s="15"/>
      <c r="OZF25" s="15"/>
      <c r="OZG25" s="15"/>
      <c r="OZH25" s="15"/>
      <c r="OZI25" s="15"/>
      <c r="OZJ25" s="15"/>
      <c r="OZK25" s="15"/>
      <c r="OZL25" s="15"/>
      <c r="OZM25" s="15"/>
      <c r="OZN25" s="15"/>
      <c r="OZO25" s="15"/>
      <c r="OZP25" s="15"/>
      <c r="OZQ25" s="15"/>
      <c r="OZR25" s="15"/>
      <c r="OZS25" s="15"/>
      <c r="OZT25" s="15"/>
      <c r="OZU25" s="15"/>
      <c r="OZV25" s="15"/>
      <c r="OZW25" s="15"/>
      <c r="OZX25" s="15"/>
      <c r="OZY25" s="15"/>
      <c r="OZZ25" s="15"/>
      <c r="PAA25" s="15"/>
      <c r="PAB25" s="15"/>
      <c r="PAC25" s="15"/>
      <c r="PAD25" s="15"/>
      <c r="PAE25" s="15"/>
      <c r="PAF25" s="15"/>
      <c r="PAG25" s="15"/>
      <c r="PAH25" s="15"/>
      <c r="PAI25" s="15"/>
      <c r="PAJ25" s="15"/>
      <c r="PAK25" s="15"/>
      <c r="PAL25" s="15"/>
      <c r="PAM25" s="15"/>
      <c r="PAN25" s="15"/>
      <c r="PAO25" s="15"/>
      <c r="PAP25" s="15"/>
      <c r="PAQ25" s="15"/>
      <c r="PAR25" s="15"/>
      <c r="PAS25" s="15"/>
      <c r="PAT25" s="15"/>
      <c r="PAU25" s="15"/>
      <c r="PAV25" s="15"/>
      <c r="PAW25" s="15"/>
      <c r="PAX25" s="15"/>
      <c r="PAY25" s="15"/>
      <c r="PAZ25" s="15"/>
      <c r="PBA25" s="15"/>
      <c r="PBB25" s="15"/>
      <c r="PBC25" s="15"/>
      <c r="PBD25" s="15"/>
      <c r="PBE25" s="15"/>
      <c r="PBF25" s="15"/>
      <c r="PBG25" s="15"/>
      <c r="PBH25" s="15"/>
      <c r="PBI25" s="15"/>
      <c r="PBJ25" s="15"/>
      <c r="PBK25" s="15"/>
      <c r="PBL25" s="15"/>
      <c r="PBM25" s="15"/>
      <c r="PBN25" s="15"/>
      <c r="PBO25" s="15"/>
      <c r="PBP25" s="15"/>
      <c r="PBQ25" s="15"/>
      <c r="PBR25" s="15"/>
      <c r="PBS25" s="15"/>
      <c r="PBT25" s="15"/>
      <c r="PBU25" s="15"/>
      <c r="PBV25" s="15"/>
      <c r="PBW25" s="15"/>
      <c r="PBX25" s="15"/>
      <c r="PBY25" s="15"/>
      <c r="PBZ25" s="15"/>
      <c r="PCA25" s="15"/>
      <c r="PCB25" s="15"/>
      <c r="PCC25" s="15"/>
      <c r="PCD25" s="15"/>
      <c r="PCE25" s="15"/>
      <c r="PCF25" s="15"/>
      <c r="PCG25" s="15"/>
      <c r="PCH25" s="15"/>
      <c r="PCI25" s="15"/>
      <c r="PCJ25" s="15"/>
      <c r="PCK25" s="15"/>
      <c r="PCL25" s="15"/>
      <c r="PCM25" s="15"/>
      <c r="PCN25" s="15"/>
      <c r="PCO25" s="15"/>
      <c r="PCP25" s="15"/>
      <c r="PCQ25" s="15"/>
      <c r="PCR25" s="15"/>
      <c r="PCS25" s="15"/>
      <c r="PCT25" s="15"/>
      <c r="PCU25" s="15"/>
      <c r="PCV25" s="15"/>
      <c r="PCW25" s="15"/>
      <c r="PCX25" s="15"/>
      <c r="PCY25" s="15"/>
      <c r="PCZ25" s="15"/>
      <c r="PDA25" s="15"/>
      <c r="PDB25" s="15"/>
      <c r="PDC25" s="15"/>
      <c r="PDD25" s="15"/>
      <c r="PDE25" s="15"/>
      <c r="PDF25" s="15"/>
      <c r="PDG25" s="15"/>
      <c r="PDH25" s="15"/>
      <c r="PDI25" s="15"/>
      <c r="PDJ25" s="15"/>
      <c r="PDK25" s="15"/>
      <c r="PDL25" s="15"/>
      <c r="PDM25" s="15"/>
      <c r="PDN25" s="15"/>
      <c r="PDO25" s="15"/>
      <c r="PDP25" s="15"/>
      <c r="PDQ25" s="15"/>
      <c r="PDR25" s="15"/>
      <c r="PDS25" s="15"/>
      <c r="PDT25" s="15"/>
      <c r="PDU25" s="15"/>
      <c r="PDV25" s="15"/>
      <c r="PDW25" s="15"/>
      <c r="PDX25" s="15"/>
      <c r="PDY25" s="15"/>
      <c r="PDZ25" s="15"/>
      <c r="PEA25" s="15"/>
      <c r="PEB25" s="15"/>
      <c r="PEC25" s="15"/>
      <c r="PED25" s="15"/>
      <c r="PEE25" s="15"/>
      <c r="PEF25" s="15"/>
      <c r="PEG25" s="15"/>
      <c r="PEH25" s="15"/>
      <c r="PEI25" s="15"/>
      <c r="PEJ25" s="15"/>
      <c r="PEK25" s="15"/>
      <c r="PEL25" s="15"/>
      <c r="PEM25" s="15"/>
      <c r="PEN25" s="15"/>
      <c r="PEO25" s="15"/>
      <c r="PEP25" s="15"/>
      <c r="PEQ25" s="15"/>
      <c r="PER25" s="15"/>
      <c r="PES25" s="15"/>
      <c r="PET25" s="15"/>
      <c r="PEU25" s="15"/>
      <c r="PEV25" s="15"/>
      <c r="PEW25" s="15"/>
      <c r="PEX25" s="15"/>
      <c r="PEY25" s="15"/>
      <c r="PEZ25" s="15"/>
      <c r="PFA25" s="15"/>
      <c r="PFB25" s="15"/>
      <c r="PFC25" s="15"/>
      <c r="PFD25" s="15"/>
      <c r="PFE25" s="15"/>
      <c r="PFF25" s="15"/>
      <c r="PFG25" s="15"/>
      <c r="PFH25" s="15"/>
      <c r="PFI25" s="15"/>
      <c r="PFJ25" s="15"/>
      <c r="PFK25" s="15"/>
      <c r="PFL25" s="15"/>
      <c r="PFM25" s="15"/>
      <c r="PFN25" s="15"/>
      <c r="PFO25" s="15"/>
      <c r="PFP25" s="15"/>
      <c r="PFQ25" s="15"/>
      <c r="PFR25" s="15"/>
      <c r="PFS25" s="15"/>
      <c r="PFT25" s="15"/>
      <c r="PFU25" s="15"/>
      <c r="PFV25" s="15"/>
      <c r="PFW25" s="15"/>
      <c r="PFX25" s="15"/>
      <c r="PFY25" s="15"/>
      <c r="PFZ25" s="15"/>
      <c r="PGA25" s="15"/>
      <c r="PGB25" s="15"/>
      <c r="PGC25" s="15"/>
      <c r="PGD25" s="15"/>
      <c r="PGE25" s="15"/>
      <c r="PGF25" s="15"/>
      <c r="PGG25" s="15"/>
      <c r="PGH25" s="15"/>
      <c r="PGI25" s="15"/>
      <c r="PGJ25" s="15"/>
      <c r="PGK25" s="15"/>
      <c r="PGL25" s="15"/>
      <c r="PGM25" s="15"/>
      <c r="PGN25" s="15"/>
      <c r="PGO25" s="15"/>
      <c r="PGP25" s="15"/>
      <c r="PGQ25" s="15"/>
      <c r="PGR25" s="15"/>
      <c r="PGS25" s="15"/>
      <c r="PGT25" s="15"/>
      <c r="PGU25" s="15"/>
      <c r="PGV25" s="15"/>
      <c r="PGW25" s="15"/>
      <c r="PGX25" s="15"/>
      <c r="PGY25" s="15"/>
      <c r="PGZ25" s="15"/>
      <c r="PHA25" s="15"/>
      <c r="PHB25" s="15"/>
      <c r="PHC25" s="15"/>
      <c r="PHD25" s="15"/>
      <c r="PHE25" s="15"/>
      <c r="PHF25" s="15"/>
      <c r="PHG25" s="15"/>
      <c r="PHH25" s="15"/>
      <c r="PHI25" s="15"/>
      <c r="PHJ25" s="15"/>
      <c r="PHK25" s="15"/>
      <c r="PHL25" s="15"/>
      <c r="PHM25" s="15"/>
      <c r="PHN25" s="15"/>
      <c r="PHO25" s="15"/>
      <c r="PHP25" s="15"/>
      <c r="PHQ25" s="15"/>
      <c r="PHR25" s="15"/>
      <c r="PHS25" s="15"/>
      <c r="PHT25" s="15"/>
      <c r="PHU25" s="15"/>
      <c r="PHV25" s="15"/>
      <c r="PHW25" s="15"/>
      <c r="PHX25" s="15"/>
      <c r="PHY25" s="15"/>
      <c r="PHZ25" s="15"/>
      <c r="PIA25" s="15"/>
      <c r="PIB25" s="15"/>
      <c r="PIC25" s="15"/>
      <c r="PID25" s="15"/>
      <c r="PIE25" s="15"/>
      <c r="PIF25" s="15"/>
      <c r="PIG25" s="15"/>
      <c r="PIH25" s="15"/>
      <c r="PII25" s="15"/>
      <c r="PIJ25" s="15"/>
      <c r="PIK25" s="15"/>
      <c r="PIL25" s="15"/>
      <c r="PIM25" s="15"/>
      <c r="PIN25" s="15"/>
      <c r="PIO25" s="15"/>
      <c r="PIP25" s="15"/>
      <c r="PIQ25" s="15"/>
      <c r="PIR25" s="15"/>
      <c r="PIS25" s="15"/>
      <c r="PIT25" s="15"/>
      <c r="PIU25" s="15"/>
      <c r="PIV25" s="15"/>
      <c r="PIW25" s="15"/>
      <c r="PIX25" s="15"/>
      <c r="PIY25" s="15"/>
      <c r="PIZ25" s="15"/>
      <c r="PJA25" s="15"/>
      <c r="PJB25" s="15"/>
      <c r="PJC25" s="15"/>
      <c r="PJD25" s="15"/>
      <c r="PJE25" s="15"/>
      <c r="PJF25" s="15"/>
      <c r="PJG25" s="15"/>
      <c r="PJH25" s="15"/>
      <c r="PJI25" s="15"/>
      <c r="PJJ25" s="15"/>
      <c r="PJK25" s="15"/>
      <c r="PJL25" s="15"/>
      <c r="PJM25" s="15"/>
      <c r="PJN25" s="15"/>
      <c r="PJO25" s="15"/>
      <c r="PJP25" s="15"/>
      <c r="PJQ25" s="15"/>
      <c r="PJR25" s="15"/>
      <c r="PJS25" s="15"/>
      <c r="PJT25" s="15"/>
      <c r="PJU25" s="15"/>
      <c r="PJV25" s="15"/>
      <c r="PJW25" s="15"/>
      <c r="PJX25" s="15"/>
      <c r="PJY25" s="15"/>
      <c r="PJZ25" s="15"/>
      <c r="PKA25" s="15"/>
      <c r="PKB25" s="15"/>
      <c r="PKC25" s="15"/>
      <c r="PKD25" s="15"/>
      <c r="PKE25" s="15"/>
      <c r="PKF25" s="15"/>
      <c r="PKG25" s="15"/>
      <c r="PKH25" s="15"/>
      <c r="PKI25" s="15"/>
      <c r="PKJ25" s="15"/>
      <c r="PKK25" s="15"/>
      <c r="PKL25" s="15"/>
      <c r="PKM25" s="15"/>
      <c r="PKN25" s="15"/>
      <c r="PKO25" s="15"/>
      <c r="PKP25" s="15"/>
      <c r="PKQ25" s="15"/>
      <c r="PKR25" s="15"/>
      <c r="PKS25" s="15"/>
      <c r="PKT25" s="15"/>
      <c r="PKU25" s="15"/>
      <c r="PKV25" s="15"/>
      <c r="PKW25" s="15"/>
      <c r="PKX25" s="15"/>
      <c r="PKY25" s="15"/>
      <c r="PKZ25" s="15"/>
      <c r="PLA25" s="15"/>
      <c r="PLB25" s="15"/>
      <c r="PLC25" s="15"/>
      <c r="PLD25" s="15"/>
      <c r="PLE25" s="15"/>
      <c r="PLF25" s="15"/>
      <c r="PLG25" s="15"/>
      <c r="PLH25" s="15"/>
      <c r="PLI25" s="15"/>
      <c r="PLJ25" s="15"/>
      <c r="PLK25" s="15"/>
      <c r="PLL25" s="15"/>
      <c r="PLM25" s="15"/>
      <c r="PLN25" s="15"/>
      <c r="PLO25" s="15"/>
      <c r="PLP25" s="15"/>
      <c r="PLQ25" s="15"/>
      <c r="PLR25" s="15"/>
      <c r="PLS25" s="15"/>
      <c r="PLT25" s="15"/>
      <c r="PLU25" s="15"/>
      <c r="PLV25" s="15"/>
      <c r="PLW25" s="15"/>
      <c r="PLX25" s="15"/>
      <c r="PLY25" s="15"/>
      <c r="PLZ25" s="15"/>
      <c r="PMA25" s="15"/>
      <c r="PMB25" s="15"/>
      <c r="PMC25" s="15"/>
      <c r="PMD25" s="15"/>
      <c r="PME25" s="15"/>
      <c r="PMF25" s="15"/>
      <c r="PMG25" s="15"/>
      <c r="PMH25" s="15"/>
      <c r="PMI25" s="15"/>
      <c r="PMJ25" s="15"/>
      <c r="PMK25" s="15"/>
      <c r="PML25" s="15"/>
      <c r="PMM25" s="15"/>
      <c r="PMN25" s="15"/>
      <c r="PMO25" s="15"/>
      <c r="PMP25" s="15"/>
      <c r="PMQ25" s="15"/>
      <c r="PMR25" s="15"/>
      <c r="PMS25" s="15"/>
      <c r="PMT25" s="15"/>
      <c r="PMU25" s="15"/>
      <c r="PMV25" s="15"/>
      <c r="PMW25" s="15"/>
      <c r="PMX25" s="15"/>
      <c r="PMY25" s="15"/>
      <c r="PMZ25" s="15"/>
      <c r="PNA25" s="15"/>
      <c r="PNB25" s="15"/>
      <c r="PNC25" s="15"/>
      <c r="PND25" s="15"/>
      <c r="PNE25" s="15"/>
      <c r="PNF25" s="15"/>
      <c r="PNG25" s="15"/>
      <c r="PNH25" s="15"/>
      <c r="PNI25" s="15"/>
      <c r="PNJ25" s="15"/>
      <c r="PNK25" s="15"/>
      <c r="PNL25" s="15"/>
      <c r="PNM25" s="15"/>
      <c r="PNN25" s="15"/>
      <c r="PNO25" s="15"/>
      <c r="PNP25" s="15"/>
      <c r="PNQ25" s="15"/>
      <c r="PNR25" s="15"/>
      <c r="PNS25" s="15"/>
      <c r="PNT25" s="15"/>
      <c r="PNU25" s="15"/>
      <c r="PNV25" s="15"/>
      <c r="PNW25" s="15"/>
      <c r="PNX25" s="15"/>
      <c r="PNY25" s="15"/>
      <c r="PNZ25" s="15"/>
      <c r="POA25" s="15"/>
      <c r="POB25" s="15"/>
      <c r="POC25" s="15"/>
      <c r="POD25" s="15"/>
      <c r="POE25" s="15"/>
      <c r="POF25" s="15"/>
      <c r="POG25" s="15"/>
      <c r="POH25" s="15"/>
      <c r="POI25" s="15"/>
      <c r="POJ25" s="15"/>
      <c r="POK25" s="15"/>
      <c r="POL25" s="15"/>
      <c r="POM25" s="15"/>
      <c r="PON25" s="15"/>
      <c r="POO25" s="15"/>
      <c r="POP25" s="15"/>
      <c r="POQ25" s="15"/>
      <c r="POR25" s="15"/>
      <c r="POS25" s="15"/>
      <c r="POT25" s="15"/>
      <c r="POU25" s="15"/>
      <c r="POV25" s="15"/>
      <c r="POW25" s="15"/>
      <c r="POX25" s="15"/>
      <c r="POY25" s="15"/>
      <c r="POZ25" s="15"/>
      <c r="PPA25" s="15"/>
      <c r="PPB25" s="15"/>
      <c r="PPC25" s="15"/>
      <c r="PPD25" s="15"/>
      <c r="PPE25" s="15"/>
      <c r="PPF25" s="15"/>
      <c r="PPG25" s="15"/>
      <c r="PPH25" s="15"/>
      <c r="PPI25" s="15"/>
      <c r="PPJ25" s="15"/>
      <c r="PPK25" s="15"/>
      <c r="PPL25" s="15"/>
      <c r="PPM25" s="15"/>
      <c r="PPN25" s="15"/>
      <c r="PPO25" s="15"/>
      <c r="PPP25" s="15"/>
      <c r="PPQ25" s="15"/>
      <c r="PPR25" s="15"/>
      <c r="PPS25" s="15"/>
      <c r="PPT25" s="15"/>
      <c r="PPU25" s="15"/>
      <c r="PPV25" s="15"/>
      <c r="PPW25" s="15"/>
      <c r="PPX25" s="15"/>
      <c r="PPY25" s="15"/>
      <c r="PPZ25" s="15"/>
      <c r="PQA25" s="15"/>
      <c r="PQB25" s="15"/>
      <c r="PQC25" s="15"/>
      <c r="PQD25" s="15"/>
      <c r="PQE25" s="15"/>
      <c r="PQF25" s="15"/>
      <c r="PQG25" s="15"/>
      <c r="PQH25" s="15"/>
      <c r="PQI25" s="15"/>
      <c r="PQJ25" s="15"/>
      <c r="PQK25" s="15"/>
      <c r="PQL25" s="15"/>
      <c r="PQM25" s="15"/>
      <c r="PQN25" s="15"/>
      <c r="PQO25" s="15"/>
      <c r="PQP25" s="15"/>
      <c r="PQQ25" s="15"/>
      <c r="PQR25" s="15"/>
      <c r="PQS25" s="15"/>
      <c r="PQT25" s="15"/>
      <c r="PQU25" s="15"/>
      <c r="PQV25" s="15"/>
      <c r="PQW25" s="15"/>
      <c r="PQX25" s="15"/>
      <c r="PQY25" s="15"/>
      <c r="PQZ25" s="15"/>
      <c r="PRA25" s="15"/>
      <c r="PRB25" s="15"/>
      <c r="PRC25" s="15"/>
      <c r="PRD25" s="15"/>
      <c r="PRE25" s="15"/>
      <c r="PRF25" s="15"/>
      <c r="PRG25" s="15"/>
      <c r="PRH25" s="15"/>
      <c r="PRI25" s="15"/>
      <c r="PRJ25" s="15"/>
      <c r="PRK25" s="15"/>
      <c r="PRL25" s="15"/>
      <c r="PRM25" s="15"/>
      <c r="PRN25" s="15"/>
      <c r="PRO25" s="15"/>
      <c r="PRP25" s="15"/>
      <c r="PRQ25" s="15"/>
      <c r="PRR25" s="15"/>
      <c r="PRS25" s="15"/>
      <c r="PRT25" s="15"/>
      <c r="PRU25" s="15"/>
      <c r="PRV25" s="15"/>
      <c r="PRW25" s="15"/>
      <c r="PRX25" s="15"/>
      <c r="PRY25" s="15"/>
      <c r="PRZ25" s="15"/>
      <c r="PSA25" s="15"/>
      <c r="PSB25" s="15"/>
      <c r="PSC25" s="15"/>
      <c r="PSD25" s="15"/>
      <c r="PSE25" s="15"/>
      <c r="PSF25" s="15"/>
      <c r="PSG25" s="15"/>
      <c r="PSH25" s="15"/>
      <c r="PSI25" s="15"/>
      <c r="PSJ25" s="15"/>
      <c r="PSK25" s="15"/>
      <c r="PSL25" s="15"/>
      <c r="PSM25" s="15"/>
      <c r="PSN25" s="15"/>
      <c r="PSO25" s="15"/>
      <c r="PSP25" s="15"/>
      <c r="PSQ25" s="15"/>
      <c r="PSR25" s="15"/>
      <c r="PSS25" s="15"/>
      <c r="PST25" s="15"/>
      <c r="PSU25" s="15"/>
      <c r="PSV25" s="15"/>
      <c r="PSW25" s="15"/>
      <c r="PSX25" s="15"/>
      <c r="PSY25" s="15"/>
      <c r="PSZ25" s="15"/>
      <c r="PTA25" s="15"/>
      <c r="PTB25" s="15"/>
      <c r="PTC25" s="15"/>
      <c r="PTD25" s="15"/>
      <c r="PTE25" s="15"/>
      <c r="PTF25" s="15"/>
      <c r="PTG25" s="15"/>
      <c r="PTH25" s="15"/>
      <c r="PTI25" s="15"/>
      <c r="PTJ25" s="15"/>
      <c r="PTK25" s="15"/>
      <c r="PTL25" s="15"/>
      <c r="PTM25" s="15"/>
      <c r="PTN25" s="15"/>
      <c r="PTO25" s="15"/>
      <c r="PTP25" s="15"/>
      <c r="PTQ25" s="15"/>
      <c r="PTR25" s="15"/>
      <c r="PTS25" s="15"/>
      <c r="PTT25" s="15"/>
      <c r="PTU25" s="15"/>
      <c r="PTV25" s="15"/>
      <c r="PTW25" s="15"/>
      <c r="PTX25" s="15"/>
      <c r="PTY25" s="15"/>
      <c r="PTZ25" s="15"/>
      <c r="PUA25" s="15"/>
      <c r="PUB25" s="15"/>
      <c r="PUC25" s="15"/>
      <c r="PUD25" s="15"/>
      <c r="PUE25" s="15"/>
      <c r="PUF25" s="15"/>
      <c r="PUG25" s="15"/>
      <c r="PUH25" s="15"/>
      <c r="PUI25" s="15"/>
      <c r="PUJ25" s="15"/>
      <c r="PUK25" s="15"/>
      <c r="PUL25" s="15"/>
      <c r="PUM25" s="15"/>
      <c r="PUN25" s="15"/>
      <c r="PUO25" s="15"/>
      <c r="PUP25" s="15"/>
      <c r="PUQ25" s="15"/>
      <c r="PUR25" s="15"/>
      <c r="PUS25" s="15"/>
      <c r="PUT25" s="15"/>
      <c r="PUU25" s="15"/>
      <c r="PUV25" s="15"/>
      <c r="PUW25" s="15"/>
      <c r="PUX25" s="15"/>
      <c r="PUY25" s="15"/>
      <c r="PUZ25" s="15"/>
      <c r="PVA25" s="15"/>
      <c r="PVB25" s="15"/>
      <c r="PVC25" s="15"/>
      <c r="PVD25" s="15"/>
      <c r="PVE25" s="15"/>
      <c r="PVF25" s="15"/>
      <c r="PVG25" s="15"/>
      <c r="PVH25" s="15"/>
      <c r="PVI25" s="15"/>
      <c r="PVJ25" s="15"/>
      <c r="PVK25" s="15"/>
      <c r="PVL25" s="15"/>
      <c r="PVM25" s="15"/>
      <c r="PVN25" s="15"/>
      <c r="PVO25" s="15"/>
      <c r="PVP25" s="15"/>
      <c r="PVQ25" s="15"/>
      <c r="PVR25" s="15"/>
      <c r="PVS25" s="15"/>
      <c r="PVT25" s="15"/>
      <c r="PVU25" s="15"/>
      <c r="PVV25" s="15"/>
      <c r="PVW25" s="15"/>
      <c r="PVX25" s="15"/>
      <c r="PVY25" s="15"/>
      <c r="PVZ25" s="15"/>
      <c r="PWA25" s="15"/>
      <c r="PWB25" s="15"/>
      <c r="PWC25" s="15"/>
      <c r="PWD25" s="15"/>
      <c r="PWE25" s="15"/>
      <c r="PWF25" s="15"/>
      <c r="PWG25" s="15"/>
      <c r="PWH25" s="15"/>
      <c r="PWI25" s="15"/>
      <c r="PWJ25" s="15"/>
      <c r="PWK25" s="15"/>
      <c r="PWL25" s="15"/>
      <c r="PWM25" s="15"/>
      <c r="PWN25" s="15"/>
      <c r="PWO25" s="15"/>
      <c r="PWP25" s="15"/>
      <c r="PWQ25" s="15"/>
      <c r="PWR25" s="15"/>
      <c r="PWS25" s="15"/>
      <c r="PWT25" s="15"/>
      <c r="PWU25" s="15"/>
      <c r="PWV25" s="15"/>
      <c r="PWW25" s="15"/>
      <c r="PWX25" s="15"/>
      <c r="PWY25" s="15"/>
      <c r="PWZ25" s="15"/>
      <c r="PXA25" s="15"/>
      <c r="PXB25" s="15"/>
      <c r="PXC25" s="15"/>
      <c r="PXD25" s="15"/>
      <c r="PXE25" s="15"/>
      <c r="PXF25" s="15"/>
      <c r="PXG25" s="15"/>
      <c r="PXH25" s="15"/>
      <c r="PXI25" s="15"/>
      <c r="PXJ25" s="15"/>
      <c r="PXK25" s="15"/>
      <c r="PXL25" s="15"/>
      <c r="PXM25" s="15"/>
      <c r="PXN25" s="15"/>
      <c r="PXO25" s="15"/>
      <c r="PXP25" s="15"/>
      <c r="PXQ25" s="15"/>
      <c r="PXR25" s="15"/>
      <c r="PXS25" s="15"/>
      <c r="PXT25" s="15"/>
      <c r="PXU25" s="15"/>
      <c r="PXV25" s="15"/>
      <c r="PXW25" s="15"/>
      <c r="PXX25" s="15"/>
      <c r="PXY25" s="15"/>
      <c r="PXZ25" s="15"/>
      <c r="PYA25" s="15"/>
      <c r="PYB25" s="15"/>
      <c r="PYC25" s="15"/>
      <c r="PYD25" s="15"/>
      <c r="PYE25" s="15"/>
      <c r="PYF25" s="15"/>
      <c r="PYG25" s="15"/>
      <c r="PYH25" s="15"/>
      <c r="PYI25" s="15"/>
      <c r="PYJ25" s="15"/>
      <c r="PYK25" s="15"/>
      <c r="PYL25" s="15"/>
      <c r="PYM25" s="15"/>
      <c r="PYN25" s="15"/>
      <c r="PYO25" s="15"/>
      <c r="PYP25" s="15"/>
      <c r="PYQ25" s="15"/>
      <c r="PYR25" s="15"/>
      <c r="PYS25" s="15"/>
      <c r="PYT25" s="15"/>
      <c r="PYU25" s="15"/>
      <c r="PYV25" s="15"/>
      <c r="PYW25" s="15"/>
      <c r="PYX25" s="15"/>
      <c r="PYY25" s="15"/>
      <c r="PYZ25" s="15"/>
      <c r="PZA25" s="15"/>
      <c r="PZB25" s="15"/>
      <c r="PZC25" s="15"/>
      <c r="PZD25" s="15"/>
      <c r="PZE25" s="15"/>
      <c r="PZF25" s="15"/>
      <c r="PZG25" s="15"/>
      <c r="PZH25" s="15"/>
      <c r="PZI25" s="15"/>
      <c r="PZJ25" s="15"/>
      <c r="PZK25" s="15"/>
      <c r="PZL25" s="15"/>
      <c r="PZM25" s="15"/>
      <c r="PZN25" s="15"/>
      <c r="PZO25" s="15"/>
      <c r="PZP25" s="15"/>
      <c r="PZQ25" s="15"/>
      <c r="PZR25" s="15"/>
      <c r="PZS25" s="15"/>
      <c r="PZT25" s="15"/>
      <c r="PZU25" s="15"/>
      <c r="PZV25" s="15"/>
      <c r="PZW25" s="15"/>
      <c r="PZX25" s="15"/>
      <c r="PZY25" s="15"/>
      <c r="PZZ25" s="15"/>
      <c r="QAA25" s="15"/>
      <c r="QAB25" s="15"/>
      <c r="QAC25" s="15"/>
      <c r="QAD25" s="15"/>
      <c r="QAE25" s="15"/>
      <c r="QAF25" s="15"/>
      <c r="QAG25" s="15"/>
      <c r="QAH25" s="15"/>
      <c r="QAI25" s="15"/>
      <c r="QAJ25" s="15"/>
      <c r="QAK25" s="15"/>
      <c r="QAL25" s="15"/>
      <c r="QAM25" s="15"/>
      <c r="QAN25" s="15"/>
      <c r="QAO25" s="15"/>
      <c r="QAP25" s="15"/>
      <c r="QAQ25" s="15"/>
      <c r="QAR25" s="15"/>
      <c r="QAS25" s="15"/>
      <c r="QAT25" s="15"/>
      <c r="QAU25" s="15"/>
      <c r="QAV25" s="15"/>
      <c r="QAW25" s="15"/>
      <c r="QAX25" s="15"/>
      <c r="QAY25" s="15"/>
      <c r="QAZ25" s="15"/>
      <c r="QBA25" s="15"/>
      <c r="QBB25" s="15"/>
      <c r="QBC25" s="15"/>
      <c r="QBD25" s="15"/>
      <c r="QBE25" s="15"/>
      <c r="QBF25" s="15"/>
      <c r="QBG25" s="15"/>
      <c r="QBH25" s="15"/>
      <c r="QBI25" s="15"/>
      <c r="QBJ25" s="15"/>
      <c r="QBK25" s="15"/>
      <c r="QBL25" s="15"/>
      <c r="QBM25" s="15"/>
      <c r="QBN25" s="15"/>
      <c r="QBO25" s="15"/>
      <c r="QBP25" s="15"/>
      <c r="QBQ25" s="15"/>
      <c r="QBR25" s="15"/>
      <c r="QBS25" s="15"/>
      <c r="QBT25" s="15"/>
      <c r="QBU25" s="15"/>
      <c r="QBV25" s="15"/>
      <c r="QBW25" s="15"/>
      <c r="QBX25" s="15"/>
      <c r="QBY25" s="15"/>
      <c r="QBZ25" s="15"/>
      <c r="QCA25" s="15"/>
      <c r="QCB25" s="15"/>
      <c r="QCC25" s="15"/>
      <c r="QCD25" s="15"/>
      <c r="QCE25" s="15"/>
      <c r="QCF25" s="15"/>
      <c r="QCG25" s="15"/>
      <c r="QCH25" s="15"/>
      <c r="QCI25" s="15"/>
      <c r="QCJ25" s="15"/>
      <c r="QCK25" s="15"/>
      <c r="QCL25" s="15"/>
      <c r="QCM25" s="15"/>
      <c r="QCN25" s="15"/>
      <c r="QCO25" s="15"/>
      <c r="QCP25" s="15"/>
      <c r="QCQ25" s="15"/>
      <c r="QCR25" s="15"/>
      <c r="QCS25" s="15"/>
      <c r="QCT25" s="15"/>
      <c r="QCU25" s="15"/>
      <c r="QCV25" s="15"/>
      <c r="QCW25" s="15"/>
      <c r="QCX25" s="15"/>
      <c r="QCY25" s="15"/>
      <c r="QCZ25" s="15"/>
      <c r="QDA25" s="15"/>
      <c r="QDB25" s="15"/>
      <c r="QDC25" s="15"/>
      <c r="QDD25" s="15"/>
      <c r="QDE25" s="15"/>
      <c r="QDF25" s="15"/>
      <c r="QDG25" s="15"/>
      <c r="QDH25" s="15"/>
      <c r="QDI25" s="15"/>
      <c r="QDJ25" s="15"/>
      <c r="QDK25" s="15"/>
      <c r="QDL25" s="15"/>
      <c r="QDM25" s="15"/>
      <c r="QDN25" s="15"/>
      <c r="QDO25" s="15"/>
      <c r="QDP25" s="15"/>
      <c r="QDQ25" s="15"/>
      <c r="QDR25" s="15"/>
      <c r="QDS25" s="15"/>
      <c r="QDT25" s="15"/>
      <c r="QDU25" s="15"/>
      <c r="QDV25" s="15"/>
      <c r="QDW25" s="15"/>
      <c r="QDX25" s="15"/>
      <c r="QDY25" s="15"/>
      <c r="QDZ25" s="15"/>
      <c r="QEA25" s="15"/>
      <c r="QEB25" s="15"/>
      <c r="QEC25" s="15"/>
      <c r="QED25" s="15"/>
      <c r="QEE25" s="15"/>
      <c r="QEF25" s="15"/>
      <c r="QEG25" s="15"/>
      <c r="QEH25" s="15"/>
      <c r="QEI25" s="15"/>
      <c r="QEJ25" s="15"/>
      <c r="QEK25" s="15"/>
      <c r="QEL25" s="15"/>
      <c r="QEM25" s="15"/>
      <c r="QEN25" s="15"/>
      <c r="QEO25" s="15"/>
      <c r="QEP25" s="15"/>
      <c r="QEQ25" s="15"/>
      <c r="QER25" s="15"/>
      <c r="QES25" s="15"/>
      <c r="QET25" s="15"/>
      <c r="QEU25" s="15"/>
      <c r="QEV25" s="15"/>
      <c r="QEW25" s="15"/>
      <c r="QEX25" s="15"/>
      <c r="QEY25" s="15"/>
      <c r="QEZ25" s="15"/>
      <c r="QFA25" s="15"/>
      <c r="QFB25" s="15"/>
      <c r="QFC25" s="15"/>
      <c r="QFD25" s="15"/>
      <c r="QFE25" s="15"/>
      <c r="QFF25" s="15"/>
      <c r="QFG25" s="15"/>
      <c r="QFH25" s="15"/>
      <c r="QFI25" s="15"/>
      <c r="QFJ25" s="15"/>
      <c r="QFK25" s="15"/>
      <c r="QFL25" s="15"/>
      <c r="QFM25" s="15"/>
      <c r="QFN25" s="15"/>
      <c r="QFO25" s="15"/>
      <c r="QFP25" s="15"/>
      <c r="QFQ25" s="15"/>
      <c r="QFR25" s="15"/>
      <c r="QFS25" s="15"/>
      <c r="QFT25" s="15"/>
      <c r="QFU25" s="15"/>
      <c r="QFV25" s="15"/>
      <c r="QFW25" s="15"/>
      <c r="QFX25" s="15"/>
      <c r="QFY25" s="15"/>
      <c r="QFZ25" s="15"/>
      <c r="QGA25" s="15"/>
      <c r="QGB25" s="15"/>
      <c r="QGC25" s="15"/>
      <c r="QGD25" s="15"/>
      <c r="QGE25" s="15"/>
      <c r="QGF25" s="15"/>
      <c r="QGG25" s="15"/>
      <c r="QGH25" s="15"/>
      <c r="QGI25" s="15"/>
      <c r="QGJ25" s="15"/>
      <c r="QGK25" s="15"/>
      <c r="QGL25" s="15"/>
      <c r="QGM25" s="15"/>
      <c r="QGN25" s="15"/>
      <c r="QGO25" s="15"/>
      <c r="QGP25" s="15"/>
      <c r="QGQ25" s="15"/>
      <c r="QGR25" s="15"/>
      <c r="QGS25" s="15"/>
      <c r="QGT25" s="15"/>
      <c r="QGU25" s="15"/>
      <c r="QGV25" s="15"/>
      <c r="QGW25" s="15"/>
      <c r="QGX25" s="15"/>
      <c r="QGY25" s="15"/>
      <c r="QGZ25" s="15"/>
      <c r="QHA25" s="15"/>
      <c r="QHB25" s="15"/>
      <c r="QHC25" s="15"/>
      <c r="QHD25" s="15"/>
      <c r="QHE25" s="15"/>
      <c r="QHF25" s="15"/>
      <c r="QHG25" s="15"/>
      <c r="QHH25" s="15"/>
      <c r="QHI25" s="15"/>
      <c r="QHJ25" s="15"/>
      <c r="QHK25" s="15"/>
      <c r="QHL25" s="15"/>
      <c r="QHM25" s="15"/>
      <c r="QHN25" s="15"/>
      <c r="QHO25" s="15"/>
      <c r="QHP25" s="15"/>
      <c r="QHQ25" s="15"/>
      <c r="QHR25" s="15"/>
      <c r="QHS25" s="15"/>
      <c r="QHT25" s="15"/>
      <c r="QHU25" s="15"/>
      <c r="QHV25" s="15"/>
      <c r="QHW25" s="15"/>
      <c r="QHX25" s="15"/>
      <c r="QHY25" s="15"/>
      <c r="QHZ25" s="15"/>
      <c r="QIA25" s="15"/>
      <c r="QIB25" s="15"/>
      <c r="QIC25" s="15"/>
      <c r="QID25" s="15"/>
      <c r="QIE25" s="15"/>
      <c r="QIF25" s="15"/>
      <c r="QIG25" s="15"/>
      <c r="QIH25" s="15"/>
      <c r="QII25" s="15"/>
      <c r="QIJ25" s="15"/>
      <c r="QIK25" s="15"/>
      <c r="QIL25" s="15"/>
      <c r="QIM25" s="15"/>
      <c r="QIN25" s="15"/>
      <c r="QIO25" s="15"/>
      <c r="QIP25" s="15"/>
      <c r="QIQ25" s="15"/>
      <c r="QIR25" s="15"/>
      <c r="QIS25" s="15"/>
      <c r="QIT25" s="15"/>
      <c r="QIU25" s="15"/>
      <c r="QIV25" s="15"/>
      <c r="QIW25" s="15"/>
      <c r="QIX25" s="15"/>
      <c r="QIY25" s="15"/>
      <c r="QIZ25" s="15"/>
      <c r="QJA25" s="15"/>
      <c r="QJB25" s="15"/>
      <c r="QJC25" s="15"/>
      <c r="QJD25" s="15"/>
      <c r="QJE25" s="15"/>
      <c r="QJF25" s="15"/>
      <c r="QJG25" s="15"/>
      <c r="QJH25" s="15"/>
      <c r="QJI25" s="15"/>
      <c r="QJJ25" s="15"/>
      <c r="QJK25" s="15"/>
      <c r="QJL25" s="15"/>
      <c r="QJM25" s="15"/>
      <c r="QJN25" s="15"/>
      <c r="QJO25" s="15"/>
      <c r="QJP25" s="15"/>
      <c r="QJQ25" s="15"/>
      <c r="QJR25" s="15"/>
      <c r="QJS25" s="15"/>
      <c r="QJT25" s="15"/>
      <c r="QJU25" s="15"/>
      <c r="QJV25" s="15"/>
      <c r="QJW25" s="15"/>
      <c r="QJX25" s="15"/>
      <c r="QJY25" s="15"/>
      <c r="QJZ25" s="15"/>
      <c r="QKA25" s="15"/>
      <c r="QKB25" s="15"/>
      <c r="QKC25" s="15"/>
      <c r="QKD25" s="15"/>
      <c r="QKE25" s="15"/>
      <c r="QKF25" s="15"/>
      <c r="QKG25" s="15"/>
      <c r="QKH25" s="15"/>
      <c r="QKI25" s="15"/>
      <c r="QKJ25" s="15"/>
      <c r="QKK25" s="15"/>
      <c r="QKL25" s="15"/>
      <c r="QKM25" s="15"/>
      <c r="QKN25" s="15"/>
      <c r="QKO25" s="15"/>
      <c r="QKP25" s="15"/>
      <c r="QKQ25" s="15"/>
      <c r="QKR25" s="15"/>
      <c r="QKS25" s="15"/>
      <c r="QKT25" s="15"/>
      <c r="QKU25" s="15"/>
      <c r="QKV25" s="15"/>
      <c r="QKW25" s="15"/>
      <c r="QKX25" s="15"/>
      <c r="QKY25" s="15"/>
      <c r="QKZ25" s="15"/>
      <c r="QLA25" s="15"/>
      <c r="QLB25" s="15"/>
      <c r="QLC25" s="15"/>
      <c r="QLD25" s="15"/>
      <c r="QLE25" s="15"/>
      <c r="QLF25" s="15"/>
      <c r="QLG25" s="15"/>
      <c r="QLH25" s="15"/>
      <c r="QLI25" s="15"/>
      <c r="QLJ25" s="15"/>
      <c r="QLK25" s="15"/>
      <c r="QLL25" s="15"/>
      <c r="QLM25" s="15"/>
      <c r="QLN25" s="15"/>
      <c r="QLO25" s="15"/>
      <c r="QLP25" s="15"/>
      <c r="QLQ25" s="15"/>
      <c r="QLR25" s="15"/>
      <c r="QLS25" s="15"/>
      <c r="QLT25" s="15"/>
      <c r="QLU25" s="15"/>
      <c r="QLV25" s="15"/>
      <c r="QLW25" s="15"/>
      <c r="QLX25" s="15"/>
      <c r="QLY25" s="15"/>
      <c r="QLZ25" s="15"/>
      <c r="QMA25" s="15"/>
      <c r="QMB25" s="15"/>
      <c r="QMC25" s="15"/>
      <c r="QMD25" s="15"/>
      <c r="QME25" s="15"/>
      <c r="QMF25" s="15"/>
      <c r="QMG25" s="15"/>
      <c r="QMH25" s="15"/>
      <c r="QMI25" s="15"/>
      <c r="QMJ25" s="15"/>
      <c r="QMK25" s="15"/>
      <c r="QML25" s="15"/>
      <c r="QMM25" s="15"/>
      <c r="QMN25" s="15"/>
      <c r="QMO25" s="15"/>
      <c r="QMP25" s="15"/>
      <c r="QMQ25" s="15"/>
      <c r="QMR25" s="15"/>
      <c r="QMS25" s="15"/>
      <c r="QMT25" s="15"/>
      <c r="QMU25" s="15"/>
      <c r="QMV25" s="15"/>
      <c r="QMW25" s="15"/>
      <c r="QMX25" s="15"/>
      <c r="QMY25" s="15"/>
      <c r="QMZ25" s="15"/>
      <c r="QNA25" s="15"/>
      <c r="QNB25" s="15"/>
      <c r="QNC25" s="15"/>
      <c r="QND25" s="15"/>
      <c r="QNE25" s="15"/>
      <c r="QNF25" s="15"/>
      <c r="QNG25" s="15"/>
      <c r="QNH25" s="15"/>
      <c r="QNI25" s="15"/>
      <c r="QNJ25" s="15"/>
      <c r="QNK25" s="15"/>
      <c r="QNL25" s="15"/>
      <c r="QNM25" s="15"/>
      <c r="QNN25" s="15"/>
      <c r="QNO25" s="15"/>
      <c r="QNP25" s="15"/>
      <c r="QNQ25" s="15"/>
      <c r="QNR25" s="15"/>
      <c r="QNS25" s="15"/>
      <c r="QNT25" s="15"/>
      <c r="QNU25" s="15"/>
      <c r="QNV25" s="15"/>
      <c r="QNW25" s="15"/>
      <c r="QNX25" s="15"/>
      <c r="QNY25" s="15"/>
      <c r="QNZ25" s="15"/>
      <c r="QOA25" s="15"/>
      <c r="QOB25" s="15"/>
      <c r="QOC25" s="15"/>
      <c r="QOD25" s="15"/>
      <c r="QOE25" s="15"/>
      <c r="QOF25" s="15"/>
      <c r="QOG25" s="15"/>
      <c r="QOH25" s="15"/>
      <c r="QOI25" s="15"/>
      <c r="QOJ25" s="15"/>
      <c r="QOK25" s="15"/>
      <c r="QOL25" s="15"/>
      <c r="QOM25" s="15"/>
      <c r="QON25" s="15"/>
      <c r="QOO25" s="15"/>
      <c r="QOP25" s="15"/>
      <c r="QOQ25" s="15"/>
      <c r="QOR25" s="15"/>
      <c r="QOS25" s="15"/>
      <c r="QOT25" s="15"/>
      <c r="QOU25" s="15"/>
      <c r="QOV25" s="15"/>
      <c r="QOW25" s="15"/>
      <c r="QOX25" s="15"/>
      <c r="QOY25" s="15"/>
      <c r="QOZ25" s="15"/>
      <c r="QPA25" s="15"/>
      <c r="QPB25" s="15"/>
      <c r="QPC25" s="15"/>
      <c r="QPD25" s="15"/>
      <c r="QPE25" s="15"/>
      <c r="QPF25" s="15"/>
      <c r="QPG25" s="15"/>
      <c r="QPH25" s="15"/>
      <c r="QPI25" s="15"/>
      <c r="QPJ25" s="15"/>
      <c r="QPK25" s="15"/>
      <c r="QPL25" s="15"/>
      <c r="QPM25" s="15"/>
      <c r="QPN25" s="15"/>
      <c r="QPO25" s="15"/>
      <c r="QPP25" s="15"/>
      <c r="QPQ25" s="15"/>
      <c r="QPR25" s="15"/>
      <c r="QPS25" s="15"/>
      <c r="QPT25" s="15"/>
      <c r="QPU25" s="15"/>
      <c r="QPV25" s="15"/>
      <c r="QPW25" s="15"/>
      <c r="QPX25" s="15"/>
      <c r="QPY25" s="15"/>
      <c r="QPZ25" s="15"/>
      <c r="QQA25" s="15"/>
      <c r="QQB25" s="15"/>
      <c r="QQC25" s="15"/>
      <c r="QQD25" s="15"/>
      <c r="QQE25" s="15"/>
      <c r="QQF25" s="15"/>
      <c r="QQG25" s="15"/>
      <c r="QQH25" s="15"/>
      <c r="QQI25" s="15"/>
      <c r="QQJ25" s="15"/>
      <c r="QQK25" s="15"/>
      <c r="QQL25" s="15"/>
      <c r="QQM25" s="15"/>
      <c r="QQN25" s="15"/>
      <c r="QQO25" s="15"/>
      <c r="QQP25" s="15"/>
      <c r="QQQ25" s="15"/>
      <c r="QQR25" s="15"/>
      <c r="QQS25" s="15"/>
      <c r="QQT25" s="15"/>
      <c r="QQU25" s="15"/>
      <c r="QQV25" s="15"/>
      <c r="QQW25" s="15"/>
      <c r="QQX25" s="15"/>
      <c r="QQY25" s="15"/>
      <c r="QQZ25" s="15"/>
      <c r="QRA25" s="15"/>
      <c r="QRB25" s="15"/>
      <c r="QRC25" s="15"/>
      <c r="QRD25" s="15"/>
      <c r="QRE25" s="15"/>
      <c r="QRF25" s="15"/>
      <c r="QRG25" s="15"/>
      <c r="QRH25" s="15"/>
      <c r="QRI25" s="15"/>
      <c r="QRJ25" s="15"/>
      <c r="QRK25" s="15"/>
      <c r="QRL25" s="15"/>
      <c r="QRM25" s="15"/>
      <c r="QRN25" s="15"/>
      <c r="QRO25" s="15"/>
      <c r="QRP25" s="15"/>
      <c r="QRQ25" s="15"/>
      <c r="QRR25" s="15"/>
      <c r="QRS25" s="15"/>
      <c r="QRT25" s="15"/>
      <c r="QRU25" s="15"/>
      <c r="QRV25" s="15"/>
      <c r="QRW25" s="15"/>
      <c r="QRX25" s="15"/>
      <c r="QRY25" s="15"/>
      <c r="QRZ25" s="15"/>
      <c r="QSA25" s="15"/>
      <c r="QSB25" s="15"/>
      <c r="QSC25" s="15"/>
      <c r="QSD25" s="15"/>
      <c r="QSE25" s="15"/>
      <c r="QSF25" s="15"/>
      <c r="QSG25" s="15"/>
      <c r="QSH25" s="15"/>
      <c r="QSI25" s="15"/>
      <c r="QSJ25" s="15"/>
      <c r="QSK25" s="15"/>
      <c r="QSL25" s="15"/>
      <c r="QSM25" s="15"/>
      <c r="QSN25" s="15"/>
      <c r="QSO25" s="15"/>
      <c r="QSP25" s="15"/>
      <c r="QSQ25" s="15"/>
      <c r="QSR25" s="15"/>
      <c r="QSS25" s="15"/>
      <c r="QST25" s="15"/>
      <c r="QSU25" s="15"/>
      <c r="QSV25" s="15"/>
      <c r="QSW25" s="15"/>
      <c r="QSX25" s="15"/>
      <c r="QSY25" s="15"/>
      <c r="QSZ25" s="15"/>
      <c r="QTA25" s="15"/>
      <c r="QTB25" s="15"/>
      <c r="QTC25" s="15"/>
      <c r="QTD25" s="15"/>
      <c r="QTE25" s="15"/>
      <c r="QTF25" s="15"/>
      <c r="QTG25" s="15"/>
      <c r="QTH25" s="15"/>
      <c r="QTI25" s="15"/>
      <c r="QTJ25" s="15"/>
      <c r="QTK25" s="15"/>
      <c r="QTL25" s="15"/>
      <c r="QTM25" s="15"/>
      <c r="QTN25" s="15"/>
      <c r="QTO25" s="15"/>
      <c r="QTP25" s="15"/>
      <c r="QTQ25" s="15"/>
      <c r="QTR25" s="15"/>
      <c r="QTS25" s="15"/>
      <c r="QTT25" s="15"/>
      <c r="QTU25" s="15"/>
      <c r="QTV25" s="15"/>
      <c r="QTW25" s="15"/>
      <c r="QTX25" s="15"/>
      <c r="QTY25" s="15"/>
      <c r="QTZ25" s="15"/>
      <c r="QUA25" s="15"/>
      <c r="QUB25" s="15"/>
      <c r="QUC25" s="15"/>
      <c r="QUD25" s="15"/>
      <c r="QUE25" s="15"/>
      <c r="QUF25" s="15"/>
      <c r="QUG25" s="15"/>
      <c r="QUH25" s="15"/>
      <c r="QUI25" s="15"/>
      <c r="QUJ25" s="15"/>
      <c r="QUK25" s="15"/>
      <c r="QUL25" s="15"/>
      <c r="QUM25" s="15"/>
      <c r="QUN25" s="15"/>
      <c r="QUO25" s="15"/>
      <c r="QUP25" s="15"/>
      <c r="QUQ25" s="15"/>
      <c r="QUR25" s="15"/>
      <c r="QUS25" s="15"/>
      <c r="QUT25" s="15"/>
      <c r="QUU25" s="15"/>
      <c r="QUV25" s="15"/>
      <c r="QUW25" s="15"/>
      <c r="QUX25" s="15"/>
      <c r="QUY25" s="15"/>
      <c r="QUZ25" s="15"/>
      <c r="QVA25" s="15"/>
      <c r="QVB25" s="15"/>
      <c r="QVC25" s="15"/>
      <c r="QVD25" s="15"/>
      <c r="QVE25" s="15"/>
      <c r="QVF25" s="15"/>
      <c r="QVG25" s="15"/>
      <c r="QVH25" s="15"/>
      <c r="QVI25" s="15"/>
      <c r="QVJ25" s="15"/>
      <c r="QVK25" s="15"/>
      <c r="QVL25" s="15"/>
      <c r="QVM25" s="15"/>
      <c r="QVN25" s="15"/>
      <c r="QVO25" s="15"/>
      <c r="QVP25" s="15"/>
      <c r="QVQ25" s="15"/>
      <c r="QVR25" s="15"/>
      <c r="QVS25" s="15"/>
      <c r="QVT25" s="15"/>
      <c r="QVU25" s="15"/>
      <c r="QVV25" s="15"/>
      <c r="QVW25" s="15"/>
      <c r="QVX25" s="15"/>
      <c r="QVY25" s="15"/>
      <c r="QVZ25" s="15"/>
      <c r="QWA25" s="15"/>
      <c r="QWB25" s="15"/>
      <c r="QWC25" s="15"/>
      <c r="QWD25" s="15"/>
      <c r="QWE25" s="15"/>
      <c r="QWF25" s="15"/>
      <c r="QWG25" s="15"/>
      <c r="QWH25" s="15"/>
      <c r="QWI25" s="15"/>
      <c r="QWJ25" s="15"/>
      <c r="QWK25" s="15"/>
      <c r="QWL25" s="15"/>
      <c r="QWM25" s="15"/>
      <c r="QWN25" s="15"/>
      <c r="QWO25" s="15"/>
      <c r="QWP25" s="15"/>
      <c r="QWQ25" s="15"/>
      <c r="QWR25" s="15"/>
      <c r="QWS25" s="15"/>
      <c r="QWT25" s="15"/>
      <c r="QWU25" s="15"/>
      <c r="QWV25" s="15"/>
      <c r="QWW25" s="15"/>
      <c r="QWX25" s="15"/>
      <c r="QWY25" s="15"/>
      <c r="QWZ25" s="15"/>
      <c r="QXA25" s="15"/>
      <c r="QXB25" s="15"/>
      <c r="QXC25" s="15"/>
      <c r="QXD25" s="15"/>
      <c r="QXE25" s="15"/>
      <c r="QXF25" s="15"/>
      <c r="QXG25" s="15"/>
      <c r="QXH25" s="15"/>
      <c r="QXI25" s="15"/>
      <c r="QXJ25" s="15"/>
      <c r="QXK25" s="15"/>
      <c r="QXL25" s="15"/>
      <c r="QXM25" s="15"/>
      <c r="QXN25" s="15"/>
      <c r="QXO25" s="15"/>
      <c r="QXP25" s="15"/>
      <c r="QXQ25" s="15"/>
      <c r="QXR25" s="15"/>
      <c r="QXS25" s="15"/>
      <c r="QXT25" s="15"/>
      <c r="QXU25" s="15"/>
      <c r="QXV25" s="15"/>
      <c r="QXW25" s="15"/>
      <c r="QXX25" s="15"/>
      <c r="QXY25" s="15"/>
      <c r="QXZ25" s="15"/>
      <c r="QYA25" s="15"/>
      <c r="QYB25" s="15"/>
      <c r="QYC25" s="15"/>
      <c r="QYD25" s="15"/>
      <c r="QYE25" s="15"/>
      <c r="QYF25" s="15"/>
      <c r="QYG25" s="15"/>
      <c r="QYH25" s="15"/>
      <c r="QYI25" s="15"/>
      <c r="QYJ25" s="15"/>
      <c r="QYK25" s="15"/>
      <c r="QYL25" s="15"/>
      <c r="QYM25" s="15"/>
      <c r="QYN25" s="15"/>
      <c r="QYO25" s="15"/>
      <c r="QYP25" s="15"/>
      <c r="QYQ25" s="15"/>
      <c r="QYR25" s="15"/>
      <c r="QYS25" s="15"/>
      <c r="QYT25" s="15"/>
      <c r="QYU25" s="15"/>
      <c r="QYV25" s="15"/>
      <c r="QYW25" s="15"/>
      <c r="QYX25" s="15"/>
      <c r="QYY25" s="15"/>
      <c r="QYZ25" s="15"/>
      <c r="QZA25" s="15"/>
      <c r="QZB25" s="15"/>
      <c r="QZC25" s="15"/>
      <c r="QZD25" s="15"/>
      <c r="QZE25" s="15"/>
      <c r="QZF25" s="15"/>
      <c r="QZG25" s="15"/>
      <c r="QZH25" s="15"/>
      <c r="QZI25" s="15"/>
      <c r="QZJ25" s="15"/>
      <c r="QZK25" s="15"/>
      <c r="QZL25" s="15"/>
      <c r="QZM25" s="15"/>
      <c r="QZN25" s="15"/>
      <c r="QZO25" s="15"/>
      <c r="QZP25" s="15"/>
      <c r="QZQ25" s="15"/>
      <c r="QZR25" s="15"/>
      <c r="QZS25" s="15"/>
      <c r="QZT25" s="15"/>
      <c r="QZU25" s="15"/>
      <c r="QZV25" s="15"/>
      <c r="QZW25" s="15"/>
      <c r="QZX25" s="15"/>
      <c r="QZY25" s="15"/>
      <c r="QZZ25" s="15"/>
      <c r="RAA25" s="15"/>
      <c r="RAB25" s="15"/>
      <c r="RAC25" s="15"/>
      <c r="RAD25" s="15"/>
      <c r="RAE25" s="15"/>
      <c r="RAF25" s="15"/>
      <c r="RAG25" s="15"/>
      <c r="RAH25" s="15"/>
      <c r="RAI25" s="15"/>
      <c r="RAJ25" s="15"/>
      <c r="RAK25" s="15"/>
      <c r="RAL25" s="15"/>
      <c r="RAM25" s="15"/>
      <c r="RAN25" s="15"/>
      <c r="RAO25" s="15"/>
      <c r="RAP25" s="15"/>
      <c r="RAQ25" s="15"/>
      <c r="RAR25" s="15"/>
      <c r="RAS25" s="15"/>
      <c r="RAT25" s="15"/>
      <c r="RAU25" s="15"/>
      <c r="RAV25" s="15"/>
      <c r="RAW25" s="15"/>
      <c r="RAX25" s="15"/>
      <c r="RAY25" s="15"/>
      <c r="RAZ25" s="15"/>
      <c r="RBA25" s="15"/>
      <c r="RBB25" s="15"/>
      <c r="RBC25" s="15"/>
      <c r="RBD25" s="15"/>
      <c r="RBE25" s="15"/>
      <c r="RBF25" s="15"/>
      <c r="RBG25" s="15"/>
      <c r="RBH25" s="15"/>
      <c r="RBI25" s="15"/>
      <c r="RBJ25" s="15"/>
      <c r="RBK25" s="15"/>
      <c r="RBL25" s="15"/>
      <c r="RBM25" s="15"/>
      <c r="RBN25" s="15"/>
      <c r="RBO25" s="15"/>
      <c r="RBP25" s="15"/>
      <c r="RBQ25" s="15"/>
      <c r="RBR25" s="15"/>
      <c r="RBS25" s="15"/>
      <c r="RBT25" s="15"/>
      <c r="RBU25" s="15"/>
      <c r="RBV25" s="15"/>
      <c r="RBW25" s="15"/>
      <c r="RBX25" s="15"/>
      <c r="RBY25" s="15"/>
      <c r="RBZ25" s="15"/>
      <c r="RCA25" s="15"/>
      <c r="RCB25" s="15"/>
      <c r="RCC25" s="15"/>
      <c r="RCD25" s="15"/>
      <c r="RCE25" s="15"/>
      <c r="RCF25" s="15"/>
      <c r="RCG25" s="15"/>
      <c r="RCH25" s="15"/>
      <c r="RCI25" s="15"/>
      <c r="RCJ25" s="15"/>
      <c r="RCK25" s="15"/>
      <c r="RCL25" s="15"/>
      <c r="RCM25" s="15"/>
      <c r="RCN25" s="15"/>
      <c r="RCO25" s="15"/>
      <c r="RCP25" s="15"/>
      <c r="RCQ25" s="15"/>
      <c r="RCR25" s="15"/>
      <c r="RCS25" s="15"/>
      <c r="RCT25" s="15"/>
      <c r="RCU25" s="15"/>
      <c r="RCV25" s="15"/>
      <c r="RCW25" s="15"/>
      <c r="RCX25" s="15"/>
      <c r="RCY25" s="15"/>
      <c r="RCZ25" s="15"/>
      <c r="RDA25" s="15"/>
      <c r="RDB25" s="15"/>
      <c r="RDC25" s="15"/>
      <c r="RDD25" s="15"/>
      <c r="RDE25" s="15"/>
      <c r="RDF25" s="15"/>
      <c r="RDG25" s="15"/>
      <c r="RDH25" s="15"/>
      <c r="RDI25" s="15"/>
      <c r="RDJ25" s="15"/>
      <c r="RDK25" s="15"/>
      <c r="RDL25" s="15"/>
      <c r="RDM25" s="15"/>
      <c r="RDN25" s="15"/>
      <c r="RDO25" s="15"/>
      <c r="RDP25" s="15"/>
      <c r="RDQ25" s="15"/>
      <c r="RDR25" s="15"/>
      <c r="RDS25" s="15"/>
      <c r="RDT25" s="15"/>
      <c r="RDU25" s="15"/>
      <c r="RDV25" s="15"/>
      <c r="RDW25" s="15"/>
      <c r="RDX25" s="15"/>
      <c r="RDY25" s="15"/>
      <c r="RDZ25" s="15"/>
      <c r="REA25" s="15"/>
      <c r="REB25" s="15"/>
      <c r="REC25" s="15"/>
      <c r="RED25" s="15"/>
      <c r="REE25" s="15"/>
      <c r="REF25" s="15"/>
      <c r="REG25" s="15"/>
      <c r="REH25" s="15"/>
      <c r="REI25" s="15"/>
      <c r="REJ25" s="15"/>
      <c r="REK25" s="15"/>
      <c r="REL25" s="15"/>
      <c r="REM25" s="15"/>
      <c r="REN25" s="15"/>
      <c r="REO25" s="15"/>
      <c r="REP25" s="15"/>
      <c r="REQ25" s="15"/>
      <c r="RER25" s="15"/>
      <c r="RES25" s="15"/>
      <c r="RET25" s="15"/>
      <c r="REU25" s="15"/>
      <c r="REV25" s="15"/>
      <c r="REW25" s="15"/>
      <c r="REX25" s="15"/>
      <c r="REY25" s="15"/>
      <c r="REZ25" s="15"/>
      <c r="RFA25" s="15"/>
      <c r="RFB25" s="15"/>
      <c r="RFC25" s="15"/>
      <c r="RFD25" s="15"/>
      <c r="RFE25" s="15"/>
      <c r="RFF25" s="15"/>
      <c r="RFG25" s="15"/>
      <c r="RFH25" s="15"/>
      <c r="RFI25" s="15"/>
      <c r="RFJ25" s="15"/>
      <c r="RFK25" s="15"/>
      <c r="RFL25" s="15"/>
      <c r="RFM25" s="15"/>
      <c r="RFN25" s="15"/>
      <c r="RFO25" s="15"/>
      <c r="RFP25" s="15"/>
      <c r="RFQ25" s="15"/>
      <c r="RFR25" s="15"/>
      <c r="RFS25" s="15"/>
      <c r="RFT25" s="15"/>
      <c r="RFU25" s="15"/>
      <c r="RFV25" s="15"/>
      <c r="RFW25" s="15"/>
      <c r="RFX25" s="15"/>
      <c r="RFY25" s="15"/>
      <c r="RFZ25" s="15"/>
      <c r="RGA25" s="15"/>
      <c r="RGB25" s="15"/>
      <c r="RGC25" s="15"/>
      <c r="RGD25" s="15"/>
      <c r="RGE25" s="15"/>
      <c r="RGF25" s="15"/>
      <c r="RGG25" s="15"/>
      <c r="RGH25" s="15"/>
      <c r="RGI25" s="15"/>
      <c r="RGJ25" s="15"/>
      <c r="RGK25" s="15"/>
      <c r="RGL25" s="15"/>
      <c r="RGM25" s="15"/>
      <c r="RGN25" s="15"/>
      <c r="RGO25" s="15"/>
      <c r="RGP25" s="15"/>
      <c r="RGQ25" s="15"/>
      <c r="RGR25" s="15"/>
      <c r="RGS25" s="15"/>
      <c r="RGT25" s="15"/>
      <c r="RGU25" s="15"/>
      <c r="RGV25" s="15"/>
      <c r="RGW25" s="15"/>
      <c r="RGX25" s="15"/>
      <c r="RGY25" s="15"/>
      <c r="RGZ25" s="15"/>
      <c r="RHA25" s="15"/>
      <c r="RHB25" s="15"/>
      <c r="RHC25" s="15"/>
      <c r="RHD25" s="15"/>
      <c r="RHE25" s="15"/>
      <c r="RHF25" s="15"/>
      <c r="RHG25" s="15"/>
      <c r="RHH25" s="15"/>
      <c r="RHI25" s="15"/>
      <c r="RHJ25" s="15"/>
      <c r="RHK25" s="15"/>
      <c r="RHL25" s="15"/>
      <c r="RHM25" s="15"/>
      <c r="RHN25" s="15"/>
      <c r="RHO25" s="15"/>
      <c r="RHP25" s="15"/>
      <c r="RHQ25" s="15"/>
      <c r="RHR25" s="15"/>
      <c r="RHS25" s="15"/>
      <c r="RHT25" s="15"/>
      <c r="RHU25" s="15"/>
      <c r="RHV25" s="15"/>
      <c r="RHW25" s="15"/>
      <c r="RHX25" s="15"/>
      <c r="RHY25" s="15"/>
      <c r="RHZ25" s="15"/>
      <c r="RIA25" s="15"/>
      <c r="RIB25" s="15"/>
      <c r="RIC25" s="15"/>
      <c r="RID25" s="15"/>
      <c r="RIE25" s="15"/>
      <c r="RIF25" s="15"/>
      <c r="RIG25" s="15"/>
      <c r="RIH25" s="15"/>
      <c r="RII25" s="15"/>
      <c r="RIJ25" s="15"/>
      <c r="RIK25" s="15"/>
      <c r="RIL25" s="15"/>
      <c r="RIM25" s="15"/>
      <c r="RIN25" s="15"/>
      <c r="RIO25" s="15"/>
      <c r="RIP25" s="15"/>
      <c r="RIQ25" s="15"/>
      <c r="RIR25" s="15"/>
      <c r="RIS25" s="15"/>
      <c r="RIT25" s="15"/>
      <c r="RIU25" s="15"/>
      <c r="RIV25" s="15"/>
      <c r="RIW25" s="15"/>
      <c r="RIX25" s="15"/>
      <c r="RIY25" s="15"/>
      <c r="RIZ25" s="15"/>
      <c r="RJA25" s="15"/>
      <c r="RJB25" s="15"/>
      <c r="RJC25" s="15"/>
      <c r="RJD25" s="15"/>
      <c r="RJE25" s="15"/>
      <c r="RJF25" s="15"/>
      <c r="RJG25" s="15"/>
      <c r="RJH25" s="15"/>
      <c r="RJI25" s="15"/>
      <c r="RJJ25" s="15"/>
      <c r="RJK25" s="15"/>
      <c r="RJL25" s="15"/>
      <c r="RJM25" s="15"/>
      <c r="RJN25" s="15"/>
      <c r="RJO25" s="15"/>
      <c r="RJP25" s="15"/>
      <c r="RJQ25" s="15"/>
      <c r="RJR25" s="15"/>
      <c r="RJS25" s="15"/>
      <c r="RJT25" s="15"/>
      <c r="RJU25" s="15"/>
      <c r="RJV25" s="15"/>
      <c r="RJW25" s="15"/>
      <c r="RJX25" s="15"/>
      <c r="RJY25" s="15"/>
      <c r="RJZ25" s="15"/>
      <c r="RKA25" s="15"/>
      <c r="RKB25" s="15"/>
      <c r="RKC25" s="15"/>
      <c r="RKD25" s="15"/>
      <c r="RKE25" s="15"/>
      <c r="RKF25" s="15"/>
      <c r="RKG25" s="15"/>
      <c r="RKH25" s="15"/>
      <c r="RKI25" s="15"/>
      <c r="RKJ25" s="15"/>
      <c r="RKK25" s="15"/>
      <c r="RKL25" s="15"/>
      <c r="RKM25" s="15"/>
      <c r="RKN25" s="15"/>
      <c r="RKO25" s="15"/>
      <c r="RKP25" s="15"/>
      <c r="RKQ25" s="15"/>
      <c r="RKR25" s="15"/>
      <c r="RKS25" s="15"/>
      <c r="RKT25" s="15"/>
      <c r="RKU25" s="15"/>
      <c r="RKV25" s="15"/>
      <c r="RKW25" s="15"/>
      <c r="RKX25" s="15"/>
      <c r="RKY25" s="15"/>
      <c r="RKZ25" s="15"/>
      <c r="RLA25" s="15"/>
      <c r="RLB25" s="15"/>
      <c r="RLC25" s="15"/>
      <c r="RLD25" s="15"/>
      <c r="RLE25" s="15"/>
      <c r="RLF25" s="15"/>
      <c r="RLG25" s="15"/>
      <c r="RLH25" s="15"/>
      <c r="RLI25" s="15"/>
      <c r="RLJ25" s="15"/>
      <c r="RLK25" s="15"/>
      <c r="RLL25" s="15"/>
      <c r="RLM25" s="15"/>
      <c r="RLN25" s="15"/>
      <c r="RLO25" s="15"/>
      <c r="RLP25" s="15"/>
      <c r="RLQ25" s="15"/>
      <c r="RLR25" s="15"/>
      <c r="RLS25" s="15"/>
      <c r="RLT25" s="15"/>
      <c r="RLU25" s="15"/>
      <c r="RLV25" s="15"/>
      <c r="RLW25" s="15"/>
      <c r="RLX25" s="15"/>
      <c r="RLY25" s="15"/>
      <c r="RLZ25" s="15"/>
      <c r="RMA25" s="15"/>
      <c r="RMB25" s="15"/>
      <c r="RMC25" s="15"/>
      <c r="RMD25" s="15"/>
      <c r="RME25" s="15"/>
      <c r="RMF25" s="15"/>
      <c r="RMG25" s="15"/>
      <c r="RMH25" s="15"/>
      <c r="RMI25" s="15"/>
      <c r="RMJ25" s="15"/>
      <c r="RMK25" s="15"/>
      <c r="RML25" s="15"/>
      <c r="RMM25" s="15"/>
      <c r="RMN25" s="15"/>
      <c r="RMO25" s="15"/>
      <c r="RMP25" s="15"/>
      <c r="RMQ25" s="15"/>
      <c r="RMR25" s="15"/>
      <c r="RMS25" s="15"/>
      <c r="RMT25" s="15"/>
      <c r="RMU25" s="15"/>
      <c r="RMV25" s="15"/>
      <c r="RMW25" s="15"/>
      <c r="RMX25" s="15"/>
      <c r="RMY25" s="15"/>
      <c r="RMZ25" s="15"/>
      <c r="RNA25" s="15"/>
      <c r="RNB25" s="15"/>
      <c r="RNC25" s="15"/>
      <c r="RND25" s="15"/>
      <c r="RNE25" s="15"/>
      <c r="RNF25" s="15"/>
      <c r="RNG25" s="15"/>
      <c r="RNH25" s="15"/>
      <c r="RNI25" s="15"/>
      <c r="RNJ25" s="15"/>
      <c r="RNK25" s="15"/>
      <c r="RNL25" s="15"/>
      <c r="RNM25" s="15"/>
      <c r="RNN25" s="15"/>
      <c r="RNO25" s="15"/>
      <c r="RNP25" s="15"/>
      <c r="RNQ25" s="15"/>
      <c r="RNR25" s="15"/>
      <c r="RNS25" s="15"/>
      <c r="RNT25" s="15"/>
      <c r="RNU25" s="15"/>
      <c r="RNV25" s="15"/>
      <c r="RNW25" s="15"/>
      <c r="RNX25" s="15"/>
      <c r="RNY25" s="15"/>
      <c r="RNZ25" s="15"/>
      <c r="ROA25" s="15"/>
      <c r="ROB25" s="15"/>
      <c r="ROC25" s="15"/>
      <c r="ROD25" s="15"/>
      <c r="ROE25" s="15"/>
      <c r="ROF25" s="15"/>
      <c r="ROG25" s="15"/>
      <c r="ROH25" s="15"/>
      <c r="ROI25" s="15"/>
      <c r="ROJ25" s="15"/>
      <c r="ROK25" s="15"/>
      <c r="ROL25" s="15"/>
      <c r="ROM25" s="15"/>
      <c r="RON25" s="15"/>
      <c r="ROO25" s="15"/>
      <c r="ROP25" s="15"/>
      <c r="ROQ25" s="15"/>
      <c r="ROR25" s="15"/>
      <c r="ROS25" s="15"/>
      <c r="ROT25" s="15"/>
      <c r="ROU25" s="15"/>
      <c r="ROV25" s="15"/>
      <c r="ROW25" s="15"/>
      <c r="ROX25" s="15"/>
      <c r="ROY25" s="15"/>
      <c r="ROZ25" s="15"/>
      <c r="RPA25" s="15"/>
      <c r="RPB25" s="15"/>
      <c r="RPC25" s="15"/>
      <c r="RPD25" s="15"/>
      <c r="RPE25" s="15"/>
      <c r="RPF25" s="15"/>
      <c r="RPG25" s="15"/>
      <c r="RPH25" s="15"/>
      <c r="RPI25" s="15"/>
      <c r="RPJ25" s="15"/>
      <c r="RPK25" s="15"/>
      <c r="RPL25" s="15"/>
      <c r="RPM25" s="15"/>
      <c r="RPN25" s="15"/>
      <c r="RPO25" s="15"/>
      <c r="RPP25" s="15"/>
      <c r="RPQ25" s="15"/>
      <c r="RPR25" s="15"/>
      <c r="RPS25" s="15"/>
      <c r="RPT25" s="15"/>
      <c r="RPU25" s="15"/>
      <c r="RPV25" s="15"/>
      <c r="RPW25" s="15"/>
      <c r="RPX25" s="15"/>
      <c r="RPY25" s="15"/>
      <c r="RPZ25" s="15"/>
      <c r="RQA25" s="15"/>
      <c r="RQB25" s="15"/>
      <c r="RQC25" s="15"/>
      <c r="RQD25" s="15"/>
      <c r="RQE25" s="15"/>
      <c r="RQF25" s="15"/>
      <c r="RQG25" s="15"/>
      <c r="RQH25" s="15"/>
      <c r="RQI25" s="15"/>
      <c r="RQJ25" s="15"/>
      <c r="RQK25" s="15"/>
      <c r="RQL25" s="15"/>
      <c r="RQM25" s="15"/>
      <c r="RQN25" s="15"/>
      <c r="RQO25" s="15"/>
      <c r="RQP25" s="15"/>
      <c r="RQQ25" s="15"/>
      <c r="RQR25" s="15"/>
      <c r="RQS25" s="15"/>
      <c r="RQT25" s="15"/>
      <c r="RQU25" s="15"/>
      <c r="RQV25" s="15"/>
      <c r="RQW25" s="15"/>
      <c r="RQX25" s="15"/>
      <c r="RQY25" s="15"/>
      <c r="RQZ25" s="15"/>
      <c r="RRA25" s="15"/>
      <c r="RRB25" s="15"/>
      <c r="RRC25" s="15"/>
      <c r="RRD25" s="15"/>
      <c r="RRE25" s="15"/>
      <c r="RRF25" s="15"/>
      <c r="RRG25" s="15"/>
      <c r="RRH25" s="15"/>
      <c r="RRI25" s="15"/>
      <c r="RRJ25" s="15"/>
      <c r="RRK25" s="15"/>
      <c r="RRL25" s="15"/>
      <c r="RRM25" s="15"/>
      <c r="RRN25" s="15"/>
      <c r="RRO25" s="15"/>
      <c r="RRP25" s="15"/>
      <c r="RRQ25" s="15"/>
      <c r="RRR25" s="15"/>
      <c r="RRS25" s="15"/>
      <c r="RRT25" s="15"/>
      <c r="RRU25" s="15"/>
      <c r="RRV25" s="15"/>
      <c r="RRW25" s="15"/>
      <c r="RRX25" s="15"/>
      <c r="RRY25" s="15"/>
      <c r="RRZ25" s="15"/>
      <c r="RSA25" s="15"/>
      <c r="RSB25" s="15"/>
      <c r="RSC25" s="15"/>
      <c r="RSD25" s="15"/>
      <c r="RSE25" s="15"/>
      <c r="RSF25" s="15"/>
      <c r="RSG25" s="15"/>
      <c r="RSH25" s="15"/>
      <c r="RSI25" s="15"/>
      <c r="RSJ25" s="15"/>
      <c r="RSK25" s="15"/>
      <c r="RSL25" s="15"/>
      <c r="RSM25" s="15"/>
      <c r="RSN25" s="15"/>
      <c r="RSO25" s="15"/>
      <c r="RSP25" s="15"/>
      <c r="RSQ25" s="15"/>
      <c r="RSR25" s="15"/>
      <c r="RSS25" s="15"/>
      <c r="RST25" s="15"/>
      <c r="RSU25" s="15"/>
      <c r="RSV25" s="15"/>
      <c r="RSW25" s="15"/>
      <c r="RSX25" s="15"/>
      <c r="RSY25" s="15"/>
      <c r="RSZ25" s="15"/>
      <c r="RTA25" s="15"/>
      <c r="RTB25" s="15"/>
      <c r="RTC25" s="15"/>
      <c r="RTD25" s="15"/>
      <c r="RTE25" s="15"/>
      <c r="RTF25" s="15"/>
      <c r="RTG25" s="15"/>
      <c r="RTH25" s="15"/>
      <c r="RTI25" s="15"/>
      <c r="RTJ25" s="15"/>
      <c r="RTK25" s="15"/>
      <c r="RTL25" s="15"/>
      <c r="RTM25" s="15"/>
      <c r="RTN25" s="15"/>
      <c r="RTO25" s="15"/>
      <c r="RTP25" s="15"/>
      <c r="RTQ25" s="15"/>
      <c r="RTR25" s="15"/>
      <c r="RTS25" s="15"/>
      <c r="RTT25" s="15"/>
      <c r="RTU25" s="15"/>
      <c r="RTV25" s="15"/>
      <c r="RTW25" s="15"/>
      <c r="RTX25" s="15"/>
      <c r="RTY25" s="15"/>
      <c r="RTZ25" s="15"/>
      <c r="RUA25" s="15"/>
      <c r="RUB25" s="15"/>
      <c r="RUC25" s="15"/>
      <c r="RUD25" s="15"/>
      <c r="RUE25" s="15"/>
      <c r="RUF25" s="15"/>
      <c r="RUG25" s="15"/>
      <c r="RUH25" s="15"/>
      <c r="RUI25" s="15"/>
      <c r="RUJ25" s="15"/>
      <c r="RUK25" s="15"/>
      <c r="RUL25" s="15"/>
      <c r="RUM25" s="15"/>
      <c r="RUN25" s="15"/>
      <c r="RUO25" s="15"/>
      <c r="RUP25" s="15"/>
      <c r="RUQ25" s="15"/>
      <c r="RUR25" s="15"/>
      <c r="RUS25" s="15"/>
      <c r="RUT25" s="15"/>
      <c r="RUU25" s="15"/>
      <c r="RUV25" s="15"/>
      <c r="RUW25" s="15"/>
      <c r="RUX25" s="15"/>
      <c r="RUY25" s="15"/>
      <c r="RUZ25" s="15"/>
      <c r="RVA25" s="15"/>
      <c r="RVB25" s="15"/>
      <c r="RVC25" s="15"/>
      <c r="RVD25" s="15"/>
      <c r="RVE25" s="15"/>
      <c r="RVF25" s="15"/>
      <c r="RVG25" s="15"/>
      <c r="RVH25" s="15"/>
      <c r="RVI25" s="15"/>
      <c r="RVJ25" s="15"/>
      <c r="RVK25" s="15"/>
      <c r="RVL25" s="15"/>
      <c r="RVM25" s="15"/>
      <c r="RVN25" s="15"/>
      <c r="RVO25" s="15"/>
      <c r="RVP25" s="15"/>
      <c r="RVQ25" s="15"/>
      <c r="RVR25" s="15"/>
      <c r="RVS25" s="15"/>
      <c r="RVT25" s="15"/>
      <c r="RVU25" s="15"/>
      <c r="RVV25" s="15"/>
      <c r="RVW25" s="15"/>
      <c r="RVX25" s="15"/>
      <c r="RVY25" s="15"/>
      <c r="RVZ25" s="15"/>
      <c r="RWA25" s="15"/>
      <c r="RWB25" s="15"/>
      <c r="RWC25" s="15"/>
      <c r="RWD25" s="15"/>
      <c r="RWE25" s="15"/>
      <c r="RWF25" s="15"/>
      <c r="RWG25" s="15"/>
      <c r="RWH25" s="15"/>
      <c r="RWI25" s="15"/>
      <c r="RWJ25" s="15"/>
      <c r="RWK25" s="15"/>
      <c r="RWL25" s="15"/>
      <c r="RWM25" s="15"/>
      <c r="RWN25" s="15"/>
      <c r="RWO25" s="15"/>
      <c r="RWP25" s="15"/>
      <c r="RWQ25" s="15"/>
      <c r="RWR25" s="15"/>
      <c r="RWS25" s="15"/>
      <c r="RWT25" s="15"/>
      <c r="RWU25" s="15"/>
      <c r="RWV25" s="15"/>
      <c r="RWW25" s="15"/>
      <c r="RWX25" s="15"/>
      <c r="RWY25" s="15"/>
      <c r="RWZ25" s="15"/>
      <c r="RXA25" s="15"/>
      <c r="RXB25" s="15"/>
      <c r="RXC25" s="15"/>
      <c r="RXD25" s="15"/>
      <c r="RXE25" s="15"/>
      <c r="RXF25" s="15"/>
      <c r="RXG25" s="15"/>
      <c r="RXH25" s="15"/>
      <c r="RXI25" s="15"/>
      <c r="RXJ25" s="15"/>
      <c r="RXK25" s="15"/>
      <c r="RXL25" s="15"/>
      <c r="RXM25" s="15"/>
      <c r="RXN25" s="15"/>
      <c r="RXO25" s="15"/>
      <c r="RXP25" s="15"/>
      <c r="RXQ25" s="15"/>
      <c r="RXR25" s="15"/>
      <c r="RXS25" s="15"/>
      <c r="RXT25" s="15"/>
      <c r="RXU25" s="15"/>
      <c r="RXV25" s="15"/>
      <c r="RXW25" s="15"/>
      <c r="RXX25" s="15"/>
      <c r="RXY25" s="15"/>
      <c r="RXZ25" s="15"/>
      <c r="RYA25" s="15"/>
      <c r="RYB25" s="15"/>
      <c r="RYC25" s="15"/>
      <c r="RYD25" s="15"/>
      <c r="RYE25" s="15"/>
      <c r="RYF25" s="15"/>
      <c r="RYG25" s="15"/>
      <c r="RYH25" s="15"/>
      <c r="RYI25" s="15"/>
      <c r="RYJ25" s="15"/>
      <c r="RYK25" s="15"/>
      <c r="RYL25" s="15"/>
      <c r="RYM25" s="15"/>
      <c r="RYN25" s="15"/>
      <c r="RYO25" s="15"/>
      <c r="RYP25" s="15"/>
      <c r="RYQ25" s="15"/>
      <c r="RYR25" s="15"/>
      <c r="RYS25" s="15"/>
      <c r="RYT25" s="15"/>
      <c r="RYU25" s="15"/>
      <c r="RYV25" s="15"/>
      <c r="RYW25" s="15"/>
      <c r="RYX25" s="15"/>
      <c r="RYY25" s="15"/>
      <c r="RYZ25" s="15"/>
      <c r="RZA25" s="15"/>
      <c r="RZB25" s="15"/>
      <c r="RZC25" s="15"/>
      <c r="RZD25" s="15"/>
      <c r="RZE25" s="15"/>
      <c r="RZF25" s="15"/>
      <c r="RZG25" s="15"/>
      <c r="RZH25" s="15"/>
      <c r="RZI25" s="15"/>
      <c r="RZJ25" s="15"/>
      <c r="RZK25" s="15"/>
      <c r="RZL25" s="15"/>
      <c r="RZM25" s="15"/>
      <c r="RZN25" s="15"/>
      <c r="RZO25" s="15"/>
      <c r="RZP25" s="15"/>
      <c r="RZQ25" s="15"/>
      <c r="RZR25" s="15"/>
      <c r="RZS25" s="15"/>
      <c r="RZT25" s="15"/>
      <c r="RZU25" s="15"/>
      <c r="RZV25" s="15"/>
      <c r="RZW25" s="15"/>
      <c r="RZX25" s="15"/>
      <c r="RZY25" s="15"/>
      <c r="RZZ25" s="15"/>
      <c r="SAA25" s="15"/>
      <c r="SAB25" s="15"/>
      <c r="SAC25" s="15"/>
      <c r="SAD25" s="15"/>
      <c r="SAE25" s="15"/>
      <c r="SAF25" s="15"/>
      <c r="SAG25" s="15"/>
      <c r="SAH25" s="15"/>
      <c r="SAI25" s="15"/>
      <c r="SAJ25" s="15"/>
      <c r="SAK25" s="15"/>
      <c r="SAL25" s="15"/>
      <c r="SAM25" s="15"/>
      <c r="SAN25" s="15"/>
      <c r="SAO25" s="15"/>
      <c r="SAP25" s="15"/>
      <c r="SAQ25" s="15"/>
      <c r="SAR25" s="15"/>
      <c r="SAS25" s="15"/>
      <c r="SAT25" s="15"/>
      <c r="SAU25" s="15"/>
      <c r="SAV25" s="15"/>
      <c r="SAW25" s="15"/>
      <c r="SAX25" s="15"/>
      <c r="SAY25" s="15"/>
      <c r="SAZ25" s="15"/>
      <c r="SBA25" s="15"/>
      <c r="SBB25" s="15"/>
      <c r="SBC25" s="15"/>
      <c r="SBD25" s="15"/>
      <c r="SBE25" s="15"/>
      <c r="SBF25" s="15"/>
      <c r="SBG25" s="15"/>
      <c r="SBH25" s="15"/>
      <c r="SBI25" s="15"/>
      <c r="SBJ25" s="15"/>
      <c r="SBK25" s="15"/>
      <c r="SBL25" s="15"/>
      <c r="SBM25" s="15"/>
      <c r="SBN25" s="15"/>
      <c r="SBO25" s="15"/>
      <c r="SBP25" s="15"/>
      <c r="SBQ25" s="15"/>
      <c r="SBR25" s="15"/>
      <c r="SBS25" s="15"/>
      <c r="SBT25" s="15"/>
      <c r="SBU25" s="15"/>
      <c r="SBV25" s="15"/>
      <c r="SBW25" s="15"/>
      <c r="SBX25" s="15"/>
      <c r="SBY25" s="15"/>
      <c r="SBZ25" s="15"/>
      <c r="SCA25" s="15"/>
      <c r="SCB25" s="15"/>
      <c r="SCC25" s="15"/>
      <c r="SCD25" s="15"/>
      <c r="SCE25" s="15"/>
      <c r="SCF25" s="15"/>
      <c r="SCG25" s="15"/>
      <c r="SCH25" s="15"/>
      <c r="SCI25" s="15"/>
      <c r="SCJ25" s="15"/>
      <c r="SCK25" s="15"/>
      <c r="SCL25" s="15"/>
      <c r="SCM25" s="15"/>
      <c r="SCN25" s="15"/>
      <c r="SCO25" s="15"/>
      <c r="SCP25" s="15"/>
      <c r="SCQ25" s="15"/>
      <c r="SCR25" s="15"/>
      <c r="SCS25" s="15"/>
      <c r="SCT25" s="15"/>
      <c r="SCU25" s="15"/>
      <c r="SCV25" s="15"/>
      <c r="SCW25" s="15"/>
      <c r="SCX25" s="15"/>
      <c r="SCY25" s="15"/>
      <c r="SCZ25" s="15"/>
      <c r="SDA25" s="15"/>
      <c r="SDB25" s="15"/>
      <c r="SDC25" s="15"/>
      <c r="SDD25" s="15"/>
      <c r="SDE25" s="15"/>
      <c r="SDF25" s="15"/>
      <c r="SDG25" s="15"/>
      <c r="SDH25" s="15"/>
      <c r="SDI25" s="15"/>
      <c r="SDJ25" s="15"/>
      <c r="SDK25" s="15"/>
      <c r="SDL25" s="15"/>
      <c r="SDM25" s="15"/>
      <c r="SDN25" s="15"/>
      <c r="SDO25" s="15"/>
      <c r="SDP25" s="15"/>
      <c r="SDQ25" s="15"/>
      <c r="SDR25" s="15"/>
      <c r="SDS25" s="15"/>
      <c r="SDT25" s="15"/>
      <c r="SDU25" s="15"/>
      <c r="SDV25" s="15"/>
      <c r="SDW25" s="15"/>
      <c r="SDX25" s="15"/>
      <c r="SDY25" s="15"/>
      <c r="SDZ25" s="15"/>
      <c r="SEA25" s="15"/>
      <c r="SEB25" s="15"/>
      <c r="SEC25" s="15"/>
      <c r="SED25" s="15"/>
      <c r="SEE25" s="15"/>
      <c r="SEF25" s="15"/>
      <c r="SEG25" s="15"/>
      <c r="SEH25" s="15"/>
      <c r="SEI25" s="15"/>
      <c r="SEJ25" s="15"/>
      <c r="SEK25" s="15"/>
      <c r="SEL25" s="15"/>
      <c r="SEM25" s="15"/>
      <c r="SEN25" s="15"/>
      <c r="SEO25" s="15"/>
      <c r="SEP25" s="15"/>
      <c r="SEQ25" s="15"/>
      <c r="SER25" s="15"/>
      <c r="SES25" s="15"/>
      <c r="SET25" s="15"/>
      <c r="SEU25" s="15"/>
      <c r="SEV25" s="15"/>
      <c r="SEW25" s="15"/>
      <c r="SEX25" s="15"/>
      <c r="SEY25" s="15"/>
      <c r="SEZ25" s="15"/>
      <c r="SFA25" s="15"/>
      <c r="SFB25" s="15"/>
      <c r="SFC25" s="15"/>
      <c r="SFD25" s="15"/>
      <c r="SFE25" s="15"/>
      <c r="SFF25" s="15"/>
      <c r="SFG25" s="15"/>
      <c r="SFH25" s="15"/>
      <c r="SFI25" s="15"/>
      <c r="SFJ25" s="15"/>
      <c r="SFK25" s="15"/>
      <c r="SFL25" s="15"/>
      <c r="SFM25" s="15"/>
      <c r="SFN25" s="15"/>
      <c r="SFO25" s="15"/>
      <c r="SFP25" s="15"/>
      <c r="SFQ25" s="15"/>
      <c r="SFR25" s="15"/>
      <c r="SFS25" s="15"/>
      <c r="SFT25" s="15"/>
      <c r="SFU25" s="15"/>
      <c r="SFV25" s="15"/>
      <c r="SFW25" s="15"/>
      <c r="SFX25" s="15"/>
      <c r="SFY25" s="15"/>
      <c r="SFZ25" s="15"/>
      <c r="SGA25" s="15"/>
      <c r="SGB25" s="15"/>
      <c r="SGC25" s="15"/>
      <c r="SGD25" s="15"/>
      <c r="SGE25" s="15"/>
      <c r="SGF25" s="15"/>
      <c r="SGG25" s="15"/>
      <c r="SGH25" s="15"/>
      <c r="SGI25" s="15"/>
      <c r="SGJ25" s="15"/>
      <c r="SGK25" s="15"/>
      <c r="SGL25" s="15"/>
      <c r="SGM25" s="15"/>
      <c r="SGN25" s="15"/>
      <c r="SGO25" s="15"/>
      <c r="SGP25" s="15"/>
      <c r="SGQ25" s="15"/>
      <c r="SGR25" s="15"/>
      <c r="SGS25" s="15"/>
      <c r="SGT25" s="15"/>
      <c r="SGU25" s="15"/>
      <c r="SGV25" s="15"/>
      <c r="SGW25" s="15"/>
      <c r="SGX25" s="15"/>
      <c r="SGY25" s="15"/>
      <c r="SGZ25" s="15"/>
      <c r="SHA25" s="15"/>
      <c r="SHB25" s="15"/>
      <c r="SHC25" s="15"/>
      <c r="SHD25" s="15"/>
      <c r="SHE25" s="15"/>
      <c r="SHF25" s="15"/>
      <c r="SHG25" s="15"/>
      <c r="SHH25" s="15"/>
      <c r="SHI25" s="15"/>
      <c r="SHJ25" s="15"/>
      <c r="SHK25" s="15"/>
      <c r="SHL25" s="15"/>
      <c r="SHM25" s="15"/>
      <c r="SHN25" s="15"/>
      <c r="SHO25" s="15"/>
      <c r="SHP25" s="15"/>
      <c r="SHQ25" s="15"/>
      <c r="SHR25" s="15"/>
      <c r="SHS25" s="15"/>
      <c r="SHT25" s="15"/>
      <c r="SHU25" s="15"/>
      <c r="SHV25" s="15"/>
      <c r="SHW25" s="15"/>
      <c r="SHX25" s="15"/>
      <c r="SHY25" s="15"/>
      <c r="SHZ25" s="15"/>
      <c r="SIA25" s="15"/>
      <c r="SIB25" s="15"/>
      <c r="SIC25" s="15"/>
      <c r="SID25" s="15"/>
      <c r="SIE25" s="15"/>
      <c r="SIF25" s="15"/>
      <c r="SIG25" s="15"/>
      <c r="SIH25" s="15"/>
      <c r="SII25" s="15"/>
      <c r="SIJ25" s="15"/>
      <c r="SIK25" s="15"/>
      <c r="SIL25" s="15"/>
      <c r="SIM25" s="15"/>
      <c r="SIN25" s="15"/>
      <c r="SIO25" s="15"/>
      <c r="SIP25" s="15"/>
      <c r="SIQ25" s="15"/>
      <c r="SIR25" s="15"/>
      <c r="SIS25" s="15"/>
      <c r="SIT25" s="15"/>
      <c r="SIU25" s="15"/>
      <c r="SIV25" s="15"/>
      <c r="SIW25" s="15"/>
      <c r="SIX25" s="15"/>
      <c r="SIY25" s="15"/>
      <c r="SIZ25" s="15"/>
      <c r="SJA25" s="15"/>
      <c r="SJB25" s="15"/>
      <c r="SJC25" s="15"/>
      <c r="SJD25" s="15"/>
      <c r="SJE25" s="15"/>
      <c r="SJF25" s="15"/>
      <c r="SJG25" s="15"/>
      <c r="SJH25" s="15"/>
      <c r="SJI25" s="15"/>
      <c r="SJJ25" s="15"/>
      <c r="SJK25" s="15"/>
      <c r="SJL25" s="15"/>
      <c r="SJM25" s="15"/>
      <c r="SJN25" s="15"/>
      <c r="SJO25" s="15"/>
      <c r="SJP25" s="15"/>
      <c r="SJQ25" s="15"/>
      <c r="SJR25" s="15"/>
      <c r="SJS25" s="15"/>
      <c r="SJT25" s="15"/>
      <c r="SJU25" s="15"/>
      <c r="SJV25" s="15"/>
      <c r="SJW25" s="15"/>
      <c r="SJX25" s="15"/>
      <c r="SJY25" s="15"/>
      <c r="SJZ25" s="15"/>
      <c r="SKA25" s="15"/>
      <c r="SKB25" s="15"/>
      <c r="SKC25" s="15"/>
      <c r="SKD25" s="15"/>
      <c r="SKE25" s="15"/>
      <c r="SKF25" s="15"/>
      <c r="SKG25" s="15"/>
      <c r="SKH25" s="15"/>
      <c r="SKI25" s="15"/>
      <c r="SKJ25" s="15"/>
      <c r="SKK25" s="15"/>
      <c r="SKL25" s="15"/>
      <c r="SKM25" s="15"/>
      <c r="SKN25" s="15"/>
      <c r="SKO25" s="15"/>
      <c r="SKP25" s="15"/>
      <c r="SKQ25" s="15"/>
      <c r="SKR25" s="15"/>
      <c r="SKS25" s="15"/>
      <c r="SKT25" s="15"/>
      <c r="SKU25" s="15"/>
      <c r="SKV25" s="15"/>
      <c r="SKW25" s="15"/>
      <c r="SKX25" s="15"/>
      <c r="SKY25" s="15"/>
      <c r="SKZ25" s="15"/>
      <c r="SLA25" s="15"/>
      <c r="SLB25" s="15"/>
      <c r="SLC25" s="15"/>
      <c r="SLD25" s="15"/>
      <c r="SLE25" s="15"/>
      <c r="SLF25" s="15"/>
      <c r="SLG25" s="15"/>
      <c r="SLH25" s="15"/>
      <c r="SLI25" s="15"/>
      <c r="SLJ25" s="15"/>
      <c r="SLK25" s="15"/>
      <c r="SLL25" s="15"/>
      <c r="SLM25" s="15"/>
      <c r="SLN25" s="15"/>
      <c r="SLO25" s="15"/>
      <c r="SLP25" s="15"/>
      <c r="SLQ25" s="15"/>
      <c r="SLR25" s="15"/>
      <c r="SLS25" s="15"/>
      <c r="SLT25" s="15"/>
      <c r="SLU25" s="15"/>
      <c r="SLV25" s="15"/>
      <c r="SLW25" s="15"/>
      <c r="SLX25" s="15"/>
      <c r="SLY25" s="15"/>
      <c r="SLZ25" s="15"/>
      <c r="SMA25" s="15"/>
      <c r="SMB25" s="15"/>
      <c r="SMC25" s="15"/>
      <c r="SMD25" s="15"/>
      <c r="SME25" s="15"/>
      <c r="SMF25" s="15"/>
      <c r="SMG25" s="15"/>
      <c r="SMH25" s="15"/>
      <c r="SMI25" s="15"/>
      <c r="SMJ25" s="15"/>
      <c r="SMK25" s="15"/>
      <c r="SML25" s="15"/>
      <c r="SMM25" s="15"/>
      <c r="SMN25" s="15"/>
      <c r="SMO25" s="15"/>
      <c r="SMP25" s="15"/>
      <c r="SMQ25" s="15"/>
      <c r="SMR25" s="15"/>
      <c r="SMS25" s="15"/>
      <c r="SMT25" s="15"/>
      <c r="SMU25" s="15"/>
      <c r="SMV25" s="15"/>
      <c r="SMW25" s="15"/>
      <c r="SMX25" s="15"/>
      <c r="SMY25" s="15"/>
      <c r="SMZ25" s="15"/>
      <c r="SNA25" s="15"/>
      <c r="SNB25" s="15"/>
      <c r="SNC25" s="15"/>
      <c r="SND25" s="15"/>
      <c r="SNE25" s="15"/>
      <c r="SNF25" s="15"/>
      <c r="SNG25" s="15"/>
      <c r="SNH25" s="15"/>
      <c r="SNI25" s="15"/>
      <c r="SNJ25" s="15"/>
      <c r="SNK25" s="15"/>
      <c r="SNL25" s="15"/>
      <c r="SNM25" s="15"/>
      <c r="SNN25" s="15"/>
      <c r="SNO25" s="15"/>
      <c r="SNP25" s="15"/>
      <c r="SNQ25" s="15"/>
      <c r="SNR25" s="15"/>
      <c r="SNS25" s="15"/>
      <c r="SNT25" s="15"/>
      <c r="SNU25" s="15"/>
      <c r="SNV25" s="15"/>
      <c r="SNW25" s="15"/>
      <c r="SNX25" s="15"/>
      <c r="SNY25" s="15"/>
      <c r="SNZ25" s="15"/>
      <c r="SOA25" s="15"/>
      <c r="SOB25" s="15"/>
      <c r="SOC25" s="15"/>
      <c r="SOD25" s="15"/>
      <c r="SOE25" s="15"/>
      <c r="SOF25" s="15"/>
      <c r="SOG25" s="15"/>
      <c r="SOH25" s="15"/>
      <c r="SOI25" s="15"/>
      <c r="SOJ25" s="15"/>
      <c r="SOK25" s="15"/>
      <c r="SOL25" s="15"/>
      <c r="SOM25" s="15"/>
      <c r="SON25" s="15"/>
      <c r="SOO25" s="15"/>
      <c r="SOP25" s="15"/>
      <c r="SOQ25" s="15"/>
      <c r="SOR25" s="15"/>
      <c r="SOS25" s="15"/>
      <c r="SOT25" s="15"/>
      <c r="SOU25" s="15"/>
      <c r="SOV25" s="15"/>
      <c r="SOW25" s="15"/>
      <c r="SOX25" s="15"/>
      <c r="SOY25" s="15"/>
      <c r="SOZ25" s="15"/>
      <c r="SPA25" s="15"/>
      <c r="SPB25" s="15"/>
      <c r="SPC25" s="15"/>
      <c r="SPD25" s="15"/>
      <c r="SPE25" s="15"/>
      <c r="SPF25" s="15"/>
      <c r="SPG25" s="15"/>
      <c r="SPH25" s="15"/>
      <c r="SPI25" s="15"/>
      <c r="SPJ25" s="15"/>
      <c r="SPK25" s="15"/>
      <c r="SPL25" s="15"/>
      <c r="SPM25" s="15"/>
      <c r="SPN25" s="15"/>
      <c r="SPO25" s="15"/>
      <c r="SPP25" s="15"/>
      <c r="SPQ25" s="15"/>
      <c r="SPR25" s="15"/>
      <c r="SPS25" s="15"/>
      <c r="SPT25" s="15"/>
      <c r="SPU25" s="15"/>
      <c r="SPV25" s="15"/>
      <c r="SPW25" s="15"/>
      <c r="SPX25" s="15"/>
      <c r="SPY25" s="15"/>
      <c r="SPZ25" s="15"/>
      <c r="SQA25" s="15"/>
      <c r="SQB25" s="15"/>
      <c r="SQC25" s="15"/>
      <c r="SQD25" s="15"/>
      <c r="SQE25" s="15"/>
      <c r="SQF25" s="15"/>
      <c r="SQG25" s="15"/>
      <c r="SQH25" s="15"/>
      <c r="SQI25" s="15"/>
      <c r="SQJ25" s="15"/>
      <c r="SQK25" s="15"/>
      <c r="SQL25" s="15"/>
      <c r="SQM25" s="15"/>
      <c r="SQN25" s="15"/>
      <c r="SQO25" s="15"/>
      <c r="SQP25" s="15"/>
      <c r="SQQ25" s="15"/>
      <c r="SQR25" s="15"/>
      <c r="SQS25" s="15"/>
      <c r="SQT25" s="15"/>
      <c r="SQU25" s="15"/>
      <c r="SQV25" s="15"/>
      <c r="SQW25" s="15"/>
      <c r="SQX25" s="15"/>
      <c r="SQY25" s="15"/>
      <c r="SQZ25" s="15"/>
      <c r="SRA25" s="15"/>
      <c r="SRB25" s="15"/>
      <c r="SRC25" s="15"/>
      <c r="SRD25" s="15"/>
      <c r="SRE25" s="15"/>
      <c r="SRF25" s="15"/>
      <c r="SRG25" s="15"/>
      <c r="SRH25" s="15"/>
      <c r="SRI25" s="15"/>
      <c r="SRJ25" s="15"/>
      <c r="SRK25" s="15"/>
      <c r="SRL25" s="15"/>
      <c r="SRM25" s="15"/>
      <c r="SRN25" s="15"/>
      <c r="SRO25" s="15"/>
      <c r="SRP25" s="15"/>
      <c r="SRQ25" s="15"/>
      <c r="SRR25" s="15"/>
      <c r="SRS25" s="15"/>
      <c r="SRT25" s="15"/>
      <c r="SRU25" s="15"/>
      <c r="SRV25" s="15"/>
      <c r="SRW25" s="15"/>
      <c r="SRX25" s="15"/>
      <c r="SRY25" s="15"/>
      <c r="SRZ25" s="15"/>
      <c r="SSA25" s="15"/>
      <c r="SSB25" s="15"/>
      <c r="SSC25" s="15"/>
      <c r="SSD25" s="15"/>
      <c r="SSE25" s="15"/>
      <c r="SSF25" s="15"/>
      <c r="SSG25" s="15"/>
      <c r="SSH25" s="15"/>
      <c r="SSI25" s="15"/>
      <c r="SSJ25" s="15"/>
      <c r="SSK25" s="15"/>
      <c r="SSL25" s="15"/>
      <c r="SSM25" s="15"/>
      <c r="SSN25" s="15"/>
      <c r="SSO25" s="15"/>
      <c r="SSP25" s="15"/>
      <c r="SSQ25" s="15"/>
      <c r="SSR25" s="15"/>
      <c r="SSS25" s="15"/>
      <c r="SST25" s="15"/>
      <c r="SSU25" s="15"/>
      <c r="SSV25" s="15"/>
      <c r="SSW25" s="15"/>
      <c r="SSX25" s="15"/>
      <c r="SSY25" s="15"/>
      <c r="SSZ25" s="15"/>
      <c r="STA25" s="15"/>
      <c r="STB25" s="15"/>
      <c r="STC25" s="15"/>
      <c r="STD25" s="15"/>
      <c r="STE25" s="15"/>
      <c r="STF25" s="15"/>
      <c r="STG25" s="15"/>
      <c r="STH25" s="15"/>
      <c r="STI25" s="15"/>
      <c r="STJ25" s="15"/>
      <c r="STK25" s="15"/>
      <c r="STL25" s="15"/>
      <c r="STM25" s="15"/>
      <c r="STN25" s="15"/>
      <c r="STO25" s="15"/>
      <c r="STP25" s="15"/>
      <c r="STQ25" s="15"/>
      <c r="STR25" s="15"/>
      <c r="STS25" s="15"/>
      <c r="STT25" s="15"/>
      <c r="STU25" s="15"/>
      <c r="STV25" s="15"/>
      <c r="STW25" s="15"/>
      <c r="STX25" s="15"/>
      <c r="STY25" s="15"/>
      <c r="STZ25" s="15"/>
      <c r="SUA25" s="15"/>
      <c r="SUB25" s="15"/>
      <c r="SUC25" s="15"/>
      <c r="SUD25" s="15"/>
      <c r="SUE25" s="15"/>
      <c r="SUF25" s="15"/>
      <c r="SUG25" s="15"/>
      <c r="SUH25" s="15"/>
      <c r="SUI25" s="15"/>
      <c r="SUJ25" s="15"/>
      <c r="SUK25" s="15"/>
      <c r="SUL25" s="15"/>
      <c r="SUM25" s="15"/>
      <c r="SUN25" s="15"/>
      <c r="SUO25" s="15"/>
      <c r="SUP25" s="15"/>
      <c r="SUQ25" s="15"/>
      <c r="SUR25" s="15"/>
      <c r="SUS25" s="15"/>
      <c r="SUT25" s="15"/>
      <c r="SUU25" s="15"/>
      <c r="SUV25" s="15"/>
      <c r="SUW25" s="15"/>
      <c r="SUX25" s="15"/>
      <c r="SUY25" s="15"/>
      <c r="SUZ25" s="15"/>
      <c r="SVA25" s="15"/>
      <c r="SVB25" s="15"/>
      <c r="SVC25" s="15"/>
      <c r="SVD25" s="15"/>
      <c r="SVE25" s="15"/>
      <c r="SVF25" s="15"/>
      <c r="SVG25" s="15"/>
      <c r="SVH25" s="15"/>
      <c r="SVI25" s="15"/>
      <c r="SVJ25" s="15"/>
      <c r="SVK25" s="15"/>
      <c r="SVL25" s="15"/>
      <c r="SVM25" s="15"/>
      <c r="SVN25" s="15"/>
      <c r="SVO25" s="15"/>
      <c r="SVP25" s="15"/>
      <c r="SVQ25" s="15"/>
      <c r="SVR25" s="15"/>
      <c r="SVS25" s="15"/>
      <c r="SVT25" s="15"/>
      <c r="SVU25" s="15"/>
      <c r="SVV25" s="15"/>
      <c r="SVW25" s="15"/>
      <c r="SVX25" s="15"/>
      <c r="SVY25" s="15"/>
      <c r="SVZ25" s="15"/>
      <c r="SWA25" s="15"/>
      <c r="SWB25" s="15"/>
      <c r="SWC25" s="15"/>
      <c r="SWD25" s="15"/>
      <c r="SWE25" s="15"/>
      <c r="SWF25" s="15"/>
      <c r="SWG25" s="15"/>
      <c r="SWH25" s="15"/>
      <c r="SWI25" s="15"/>
      <c r="SWJ25" s="15"/>
      <c r="SWK25" s="15"/>
      <c r="SWL25" s="15"/>
      <c r="SWM25" s="15"/>
      <c r="SWN25" s="15"/>
      <c r="SWO25" s="15"/>
      <c r="SWP25" s="15"/>
      <c r="SWQ25" s="15"/>
      <c r="SWR25" s="15"/>
      <c r="SWS25" s="15"/>
      <c r="SWT25" s="15"/>
      <c r="SWU25" s="15"/>
      <c r="SWV25" s="15"/>
      <c r="SWW25" s="15"/>
      <c r="SWX25" s="15"/>
      <c r="SWY25" s="15"/>
      <c r="SWZ25" s="15"/>
      <c r="SXA25" s="15"/>
      <c r="SXB25" s="15"/>
      <c r="SXC25" s="15"/>
      <c r="SXD25" s="15"/>
      <c r="SXE25" s="15"/>
      <c r="SXF25" s="15"/>
      <c r="SXG25" s="15"/>
      <c r="SXH25" s="15"/>
      <c r="SXI25" s="15"/>
      <c r="SXJ25" s="15"/>
      <c r="SXK25" s="15"/>
      <c r="SXL25" s="15"/>
      <c r="SXM25" s="15"/>
      <c r="SXN25" s="15"/>
      <c r="SXO25" s="15"/>
      <c r="SXP25" s="15"/>
      <c r="SXQ25" s="15"/>
      <c r="SXR25" s="15"/>
      <c r="SXS25" s="15"/>
      <c r="SXT25" s="15"/>
      <c r="SXU25" s="15"/>
      <c r="SXV25" s="15"/>
      <c r="SXW25" s="15"/>
      <c r="SXX25" s="15"/>
      <c r="SXY25" s="15"/>
      <c r="SXZ25" s="15"/>
      <c r="SYA25" s="15"/>
      <c r="SYB25" s="15"/>
      <c r="SYC25" s="15"/>
      <c r="SYD25" s="15"/>
      <c r="SYE25" s="15"/>
      <c r="SYF25" s="15"/>
      <c r="SYG25" s="15"/>
      <c r="SYH25" s="15"/>
      <c r="SYI25" s="15"/>
      <c r="SYJ25" s="15"/>
      <c r="SYK25" s="15"/>
      <c r="SYL25" s="15"/>
      <c r="SYM25" s="15"/>
      <c r="SYN25" s="15"/>
      <c r="SYO25" s="15"/>
      <c r="SYP25" s="15"/>
      <c r="SYQ25" s="15"/>
      <c r="SYR25" s="15"/>
      <c r="SYS25" s="15"/>
      <c r="SYT25" s="15"/>
      <c r="SYU25" s="15"/>
      <c r="SYV25" s="15"/>
      <c r="SYW25" s="15"/>
      <c r="SYX25" s="15"/>
      <c r="SYY25" s="15"/>
      <c r="SYZ25" s="15"/>
      <c r="SZA25" s="15"/>
      <c r="SZB25" s="15"/>
      <c r="SZC25" s="15"/>
      <c r="SZD25" s="15"/>
      <c r="SZE25" s="15"/>
      <c r="SZF25" s="15"/>
      <c r="SZG25" s="15"/>
      <c r="SZH25" s="15"/>
      <c r="SZI25" s="15"/>
      <c r="SZJ25" s="15"/>
      <c r="SZK25" s="15"/>
      <c r="SZL25" s="15"/>
      <c r="SZM25" s="15"/>
      <c r="SZN25" s="15"/>
      <c r="SZO25" s="15"/>
      <c r="SZP25" s="15"/>
      <c r="SZQ25" s="15"/>
      <c r="SZR25" s="15"/>
      <c r="SZS25" s="15"/>
      <c r="SZT25" s="15"/>
      <c r="SZU25" s="15"/>
      <c r="SZV25" s="15"/>
      <c r="SZW25" s="15"/>
      <c r="SZX25" s="15"/>
      <c r="SZY25" s="15"/>
      <c r="SZZ25" s="15"/>
      <c r="TAA25" s="15"/>
      <c r="TAB25" s="15"/>
      <c r="TAC25" s="15"/>
      <c r="TAD25" s="15"/>
      <c r="TAE25" s="15"/>
      <c r="TAF25" s="15"/>
      <c r="TAG25" s="15"/>
      <c r="TAH25" s="15"/>
      <c r="TAI25" s="15"/>
      <c r="TAJ25" s="15"/>
      <c r="TAK25" s="15"/>
      <c r="TAL25" s="15"/>
      <c r="TAM25" s="15"/>
      <c r="TAN25" s="15"/>
      <c r="TAO25" s="15"/>
      <c r="TAP25" s="15"/>
      <c r="TAQ25" s="15"/>
      <c r="TAR25" s="15"/>
      <c r="TAS25" s="15"/>
      <c r="TAT25" s="15"/>
      <c r="TAU25" s="15"/>
      <c r="TAV25" s="15"/>
      <c r="TAW25" s="15"/>
      <c r="TAX25" s="15"/>
      <c r="TAY25" s="15"/>
      <c r="TAZ25" s="15"/>
      <c r="TBA25" s="15"/>
      <c r="TBB25" s="15"/>
      <c r="TBC25" s="15"/>
      <c r="TBD25" s="15"/>
      <c r="TBE25" s="15"/>
      <c r="TBF25" s="15"/>
      <c r="TBG25" s="15"/>
      <c r="TBH25" s="15"/>
      <c r="TBI25" s="15"/>
      <c r="TBJ25" s="15"/>
      <c r="TBK25" s="15"/>
      <c r="TBL25" s="15"/>
      <c r="TBM25" s="15"/>
      <c r="TBN25" s="15"/>
      <c r="TBO25" s="15"/>
      <c r="TBP25" s="15"/>
      <c r="TBQ25" s="15"/>
      <c r="TBR25" s="15"/>
      <c r="TBS25" s="15"/>
      <c r="TBT25" s="15"/>
      <c r="TBU25" s="15"/>
      <c r="TBV25" s="15"/>
      <c r="TBW25" s="15"/>
      <c r="TBX25" s="15"/>
      <c r="TBY25" s="15"/>
      <c r="TBZ25" s="15"/>
      <c r="TCA25" s="15"/>
      <c r="TCB25" s="15"/>
      <c r="TCC25" s="15"/>
      <c r="TCD25" s="15"/>
      <c r="TCE25" s="15"/>
      <c r="TCF25" s="15"/>
      <c r="TCG25" s="15"/>
      <c r="TCH25" s="15"/>
      <c r="TCI25" s="15"/>
      <c r="TCJ25" s="15"/>
      <c r="TCK25" s="15"/>
      <c r="TCL25" s="15"/>
      <c r="TCM25" s="15"/>
      <c r="TCN25" s="15"/>
      <c r="TCO25" s="15"/>
      <c r="TCP25" s="15"/>
      <c r="TCQ25" s="15"/>
      <c r="TCR25" s="15"/>
      <c r="TCS25" s="15"/>
      <c r="TCT25" s="15"/>
      <c r="TCU25" s="15"/>
      <c r="TCV25" s="15"/>
      <c r="TCW25" s="15"/>
      <c r="TCX25" s="15"/>
      <c r="TCY25" s="15"/>
      <c r="TCZ25" s="15"/>
      <c r="TDA25" s="15"/>
      <c r="TDB25" s="15"/>
      <c r="TDC25" s="15"/>
      <c r="TDD25" s="15"/>
      <c r="TDE25" s="15"/>
      <c r="TDF25" s="15"/>
      <c r="TDG25" s="15"/>
      <c r="TDH25" s="15"/>
      <c r="TDI25" s="15"/>
      <c r="TDJ25" s="15"/>
      <c r="TDK25" s="15"/>
      <c r="TDL25" s="15"/>
      <c r="TDM25" s="15"/>
      <c r="TDN25" s="15"/>
      <c r="TDO25" s="15"/>
      <c r="TDP25" s="15"/>
      <c r="TDQ25" s="15"/>
      <c r="TDR25" s="15"/>
      <c r="TDS25" s="15"/>
      <c r="TDT25" s="15"/>
      <c r="TDU25" s="15"/>
      <c r="TDV25" s="15"/>
      <c r="TDW25" s="15"/>
      <c r="TDX25" s="15"/>
      <c r="TDY25" s="15"/>
      <c r="TDZ25" s="15"/>
      <c r="TEA25" s="15"/>
      <c r="TEB25" s="15"/>
      <c r="TEC25" s="15"/>
      <c r="TED25" s="15"/>
      <c r="TEE25" s="15"/>
      <c r="TEF25" s="15"/>
      <c r="TEG25" s="15"/>
      <c r="TEH25" s="15"/>
      <c r="TEI25" s="15"/>
      <c r="TEJ25" s="15"/>
      <c r="TEK25" s="15"/>
      <c r="TEL25" s="15"/>
      <c r="TEM25" s="15"/>
      <c r="TEN25" s="15"/>
      <c r="TEO25" s="15"/>
      <c r="TEP25" s="15"/>
      <c r="TEQ25" s="15"/>
      <c r="TER25" s="15"/>
      <c r="TES25" s="15"/>
      <c r="TET25" s="15"/>
      <c r="TEU25" s="15"/>
      <c r="TEV25" s="15"/>
      <c r="TEW25" s="15"/>
      <c r="TEX25" s="15"/>
      <c r="TEY25" s="15"/>
      <c r="TEZ25" s="15"/>
      <c r="TFA25" s="15"/>
      <c r="TFB25" s="15"/>
      <c r="TFC25" s="15"/>
      <c r="TFD25" s="15"/>
      <c r="TFE25" s="15"/>
      <c r="TFF25" s="15"/>
      <c r="TFG25" s="15"/>
      <c r="TFH25" s="15"/>
      <c r="TFI25" s="15"/>
      <c r="TFJ25" s="15"/>
      <c r="TFK25" s="15"/>
      <c r="TFL25" s="15"/>
      <c r="TFM25" s="15"/>
      <c r="TFN25" s="15"/>
      <c r="TFO25" s="15"/>
      <c r="TFP25" s="15"/>
      <c r="TFQ25" s="15"/>
      <c r="TFR25" s="15"/>
      <c r="TFS25" s="15"/>
      <c r="TFT25" s="15"/>
      <c r="TFU25" s="15"/>
      <c r="TFV25" s="15"/>
      <c r="TFW25" s="15"/>
      <c r="TFX25" s="15"/>
      <c r="TFY25" s="15"/>
      <c r="TFZ25" s="15"/>
      <c r="TGA25" s="15"/>
      <c r="TGB25" s="15"/>
      <c r="TGC25" s="15"/>
      <c r="TGD25" s="15"/>
      <c r="TGE25" s="15"/>
      <c r="TGF25" s="15"/>
      <c r="TGG25" s="15"/>
      <c r="TGH25" s="15"/>
      <c r="TGI25" s="15"/>
      <c r="TGJ25" s="15"/>
      <c r="TGK25" s="15"/>
      <c r="TGL25" s="15"/>
      <c r="TGM25" s="15"/>
      <c r="TGN25" s="15"/>
      <c r="TGO25" s="15"/>
      <c r="TGP25" s="15"/>
      <c r="TGQ25" s="15"/>
      <c r="TGR25" s="15"/>
      <c r="TGS25" s="15"/>
      <c r="TGT25" s="15"/>
      <c r="TGU25" s="15"/>
      <c r="TGV25" s="15"/>
      <c r="TGW25" s="15"/>
      <c r="TGX25" s="15"/>
      <c r="TGY25" s="15"/>
      <c r="TGZ25" s="15"/>
      <c r="THA25" s="15"/>
      <c r="THB25" s="15"/>
      <c r="THC25" s="15"/>
      <c r="THD25" s="15"/>
      <c r="THE25" s="15"/>
      <c r="THF25" s="15"/>
      <c r="THG25" s="15"/>
      <c r="THH25" s="15"/>
      <c r="THI25" s="15"/>
      <c r="THJ25" s="15"/>
      <c r="THK25" s="15"/>
      <c r="THL25" s="15"/>
      <c r="THM25" s="15"/>
      <c r="THN25" s="15"/>
      <c r="THO25" s="15"/>
      <c r="THP25" s="15"/>
      <c r="THQ25" s="15"/>
      <c r="THR25" s="15"/>
      <c r="THS25" s="15"/>
      <c r="THT25" s="15"/>
      <c r="THU25" s="15"/>
      <c r="THV25" s="15"/>
      <c r="THW25" s="15"/>
      <c r="THX25" s="15"/>
      <c r="THY25" s="15"/>
      <c r="THZ25" s="15"/>
      <c r="TIA25" s="15"/>
      <c r="TIB25" s="15"/>
      <c r="TIC25" s="15"/>
      <c r="TID25" s="15"/>
      <c r="TIE25" s="15"/>
      <c r="TIF25" s="15"/>
      <c r="TIG25" s="15"/>
      <c r="TIH25" s="15"/>
      <c r="TII25" s="15"/>
      <c r="TIJ25" s="15"/>
      <c r="TIK25" s="15"/>
      <c r="TIL25" s="15"/>
      <c r="TIM25" s="15"/>
      <c r="TIN25" s="15"/>
      <c r="TIO25" s="15"/>
      <c r="TIP25" s="15"/>
      <c r="TIQ25" s="15"/>
      <c r="TIR25" s="15"/>
      <c r="TIS25" s="15"/>
      <c r="TIT25" s="15"/>
      <c r="TIU25" s="15"/>
      <c r="TIV25" s="15"/>
      <c r="TIW25" s="15"/>
      <c r="TIX25" s="15"/>
      <c r="TIY25" s="15"/>
      <c r="TIZ25" s="15"/>
      <c r="TJA25" s="15"/>
      <c r="TJB25" s="15"/>
      <c r="TJC25" s="15"/>
      <c r="TJD25" s="15"/>
      <c r="TJE25" s="15"/>
      <c r="TJF25" s="15"/>
      <c r="TJG25" s="15"/>
      <c r="TJH25" s="15"/>
      <c r="TJI25" s="15"/>
      <c r="TJJ25" s="15"/>
      <c r="TJK25" s="15"/>
      <c r="TJL25" s="15"/>
      <c r="TJM25" s="15"/>
      <c r="TJN25" s="15"/>
      <c r="TJO25" s="15"/>
      <c r="TJP25" s="15"/>
      <c r="TJQ25" s="15"/>
      <c r="TJR25" s="15"/>
      <c r="TJS25" s="15"/>
      <c r="TJT25" s="15"/>
      <c r="TJU25" s="15"/>
      <c r="TJV25" s="15"/>
      <c r="TJW25" s="15"/>
      <c r="TJX25" s="15"/>
      <c r="TJY25" s="15"/>
      <c r="TJZ25" s="15"/>
      <c r="TKA25" s="15"/>
      <c r="TKB25" s="15"/>
      <c r="TKC25" s="15"/>
      <c r="TKD25" s="15"/>
      <c r="TKE25" s="15"/>
      <c r="TKF25" s="15"/>
      <c r="TKG25" s="15"/>
      <c r="TKH25" s="15"/>
      <c r="TKI25" s="15"/>
      <c r="TKJ25" s="15"/>
      <c r="TKK25" s="15"/>
      <c r="TKL25" s="15"/>
      <c r="TKM25" s="15"/>
      <c r="TKN25" s="15"/>
      <c r="TKO25" s="15"/>
      <c r="TKP25" s="15"/>
      <c r="TKQ25" s="15"/>
      <c r="TKR25" s="15"/>
      <c r="TKS25" s="15"/>
      <c r="TKT25" s="15"/>
      <c r="TKU25" s="15"/>
      <c r="TKV25" s="15"/>
      <c r="TKW25" s="15"/>
      <c r="TKX25" s="15"/>
      <c r="TKY25" s="15"/>
      <c r="TKZ25" s="15"/>
      <c r="TLA25" s="15"/>
      <c r="TLB25" s="15"/>
      <c r="TLC25" s="15"/>
      <c r="TLD25" s="15"/>
      <c r="TLE25" s="15"/>
      <c r="TLF25" s="15"/>
      <c r="TLG25" s="15"/>
      <c r="TLH25" s="15"/>
      <c r="TLI25" s="15"/>
      <c r="TLJ25" s="15"/>
      <c r="TLK25" s="15"/>
      <c r="TLL25" s="15"/>
      <c r="TLM25" s="15"/>
      <c r="TLN25" s="15"/>
      <c r="TLO25" s="15"/>
      <c r="TLP25" s="15"/>
      <c r="TLQ25" s="15"/>
      <c r="TLR25" s="15"/>
      <c r="TLS25" s="15"/>
      <c r="TLT25" s="15"/>
      <c r="TLU25" s="15"/>
      <c r="TLV25" s="15"/>
      <c r="TLW25" s="15"/>
      <c r="TLX25" s="15"/>
      <c r="TLY25" s="15"/>
      <c r="TLZ25" s="15"/>
      <c r="TMA25" s="15"/>
      <c r="TMB25" s="15"/>
      <c r="TMC25" s="15"/>
      <c r="TMD25" s="15"/>
      <c r="TME25" s="15"/>
      <c r="TMF25" s="15"/>
      <c r="TMG25" s="15"/>
      <c r="TMH25" s="15"/>
      <c r="TMI25" s="15"/>
      <c r="TMJ25" s="15"/>
      <c r="TMK25" s="15"/>
      <c r="TML25" s="15"/>
      <c r="TMM25" s="15"/>
      <c r="TMN25" s="15"/>
      <c r="TMO25" s="15"/>
      <c r="TMP25" s="15"/>
      <c r="TMQ25" s="15"/>
      <c r="TMR25" s="15"/>
      <c r="TMS25" s="15"/>
      <c r="TMT25" s="15"/>
      <c r="TMU25" s="15"/>
      <c r="TMV25" s="15"/>
      <c r="TMW25" s="15"/>
      <c r="TMX25" s="15"/>
      <c r="TMY25" s="15"/>
      <c r="TMZ25" s="15"/>
      <c r="TNA25" s="15"/>
      <c r="TNB25" s="15"/>
      <c r="TNC25" s="15"/>
      <c r="TND25" s="15"/>
      <c r="TNE25" s="15"/>
      <c r="TNF25" s="15"/>
      <c r="TNG25" s="15"/>
      <c r="TNH25" s="15"/>
      <c r="TNI25" s="15"/>
      <c r="TNJ25" s="15"/>
      <c r="TNK25" s="15"/>
      <c r="TNL25" s="15"/>
      <c r="TNM25" s="15"/>
      <c r="TNN25" s="15"/>
      <c r="TNO25" s="15"/>
      <c r="TNP25" s="15"/>
      <c r="TNQ25" s="15"/>
      <c r="TNR25" s="15"/>
      <c r="TNS25" s="15"/>
      <c r="TNT25" s="15"/>
      <c r="TNU25" s="15"/>
      <c r="TNV25" s="15"/>
      <c r="TNW25" s="15"/>
      <c r="TNX25" s="15"/>
      <c r="TNY25" s="15"/>
      <c r="TNZ25" s="15"/>
      <c r="TOA25" s="15"/>
      <c r="TOB25" s="15"/>
      <c r="TOC25" s="15"/>
      <c r="TOD25" s="15"/>
      <c r="TOE25" s="15"/>
      <c r="TOF25" s="15"/>
      <c r="TOG25" s="15"/>
      <c r="TOH25" s="15"/>
      <c r="TOI25" s="15"/>
      <c r="TOJ25" s="15"/>
      <c r="TOK25" s="15"/>
      <c r="TOL25" s="15"/>
      <c r="TOM25" s="15"/>
      <c r="TON25" s="15"/>
      <c r="TOO25" s="15"/>
      <c r="TOP25" s="15"/>
      <c r="TOQ25" s="15"/>
      <c r="TOR25" s="15"/>
      <c r="TOS25" s="15"/>
      <c r="TOT25" s="15"/>
      <c r="TOU25" s="15"/>
      <c r="TOV25" s="15"/>
      <c r="TOW25" s="15"/>
      <c r="TOX25" s="15"/>
      <c r="TOY25" s="15"/>
      <c r="TOZ25" s="15"/>
      <c r="TPA25" s="15"/>
      <c r="TPB25" s="15"/>
      <c r="TPC25" s="15"/>
      <c r="TPD25" s="15"/>
      <c r="TPE25" s="15"/>
      <c r="TPF25" s="15"/>
      <c r="TPG25" s="15"/>
      <c r="TPH25" s="15"/>
      <c r="TPI25" s="15"/>
      <c r="TPJ25" s="15"/>
      <c r="TPK25" s="15"/>
      <c r="TPL25" s="15"/>
      <c r="TPM25" s="15"/>
      <c r="TPN25" s="15"/>
      <c r="TPO25" s="15"/>
      <c r="TPP25" s="15"/>
      <c r="TPQ25" s="15"/>
      <c r="TPR25" s="15"/>
      <c r="TPS25" s="15"/>
      <c r="TPT25" s="15"/>
      <c r="TPU25" s="15"/>
      <c r="TPV25" s="15"/>
      <c r="TPW25" s="15"/>
      <c r="TPX25" s="15"/>
      <c r="TPY25" s="15"/>
      <c r="TPZ25" s="15"/>
      <c r="TQA25" s="15"/>
      <c r="TQB25" s="15"/>
      <c r="TQC25" s="15"/>
      <c r="TQD25" s="15"/>
      <c r="TQE25" s="15"/>
      <c r="TQF25" s="15"/>
      <c r="TQG25" s="15"/>
      <c r="TQH25" s="15"/>
      <c r="TQI25" s="15"/>
      <c r="TQJ25" s="15"/>
      <c r="TQK25" s="15"/>
      <c r="TQL25" s="15"/>
      <c r="TQM25" s="15"/>
      <c r="TQN25" s="15"/>
      <c r="TQO25" s="15"/>
      <c r="TQP25" s="15"/>
      <c r="TQQ25" s="15"/>
      <c r="TQR25" s="15"/>
      <c r="TQS25" s="15"/>
      <c r="TQT25" s="15"/>
      <c r="TQU25" s="15"/>
      <c r="TQV25" s="15"/>
      <c r="TQW25" s="15"/>
      <c r="TQX25" s="15"/>
      <c r="TQY25" s="15"/>
      <c r="TQZ25" s="15"/>
      <c r="TRA25" s="15"/>
      <c r="TRB25" s="15"/>
      <c r="TRC25" s="15"/>
      <c r="TRD25" s="15"/>
      <c r="TRE25" s="15"/>
      <c r="TRF25" s="15"/>
      <c r="TRG25" s="15"/>
      <c r="TRH25" s="15"/>
      <c r="TRI25" s="15"/>
      <c r="TRJ25" s="15"/>
      <c r="TRK25" s="15"/>
      <c r="TRL25" s="15"/>
      <c r="TRM25" s="15"/>
      <c r="TRN25" s="15"/>
      <c r="TRO25" s="15"/>
      <c r="TRP25" s="15"/>
      <c r="TRQ25" s="15"/>
      <c r="TRR25" s="15"/>
      <c r="TRS25" s="15"/>
      <c r="TRT25" s="15"/>
      <c r="TRU25" s="15"/>
      <c r="TRV25" s="15"/>
      <c r="TRW25" s="15"/>
      <c r="TRX25" s="15"/>
      <c r="TRY25" s="15"/>
      <c r="TRZ25" s="15"/>
      <c r="TSA25" s="15"/>
      <c r="TSB25" s="15"/>
      <c r="TSC25" s="15"/>
      <c r="TSD25" s="15"/>
      <c r="TSE25" s="15"/>
      <c r="TSF25" s="15"/>
      <c r="TSG25" s="15"/>
      <c r="TSH25" s="15"/>
      <c r="TSI25" s="15"/>
      <c r="TSJ25" s="15"/>
      <c r="TSK25" s="15"/>
      <c r="TSL25" s="15"/>
      <c r="TSM25" s="15"/>
      <c r="TSN25" s="15"/>
      <c r="TSO25" s="15"/>
      <c r="TSP25" s="15"/>
      <c r="TSQ25" s="15"/>
      <c r="TSR25" s="15"/>
      <c r="TSS25" s="15"/>
      <c r="TST25" s="15"/>
      <c r="TSU25" s="15"/>
      <c r="TSV25" s="15"/>
      <c r="TSW25" s="15"/>
      <c r="TSX25" s="15"/>
      <c r="TSY25" s="15"/>
      <c r="TSZ25" s="15"/>
      <c r="TTA25" s="15"/>
      <c r="TTB25" s="15"/>
      <c r="TTC25" s="15"/>
      <c r="TTD25" s="15"/>
      <c r="TTE25" s="15"/>
      <c r="TTF25" s="15"/>
      <c r="TTG25" s="15"/>
      <c r="TTH25" s="15"/>
      <c r="TTI25" s="15"/>
      <c r="TTJ25" s="15"/>
      <c r="TTK25" s="15"/>
      <c r="TTL25" s="15"/>
      <c r="TTM25" s="15"/>
      <c r="TTN25" s="15"/>
      <c r="TTO25" s="15"/>
      <c r="TTP25" s="15"/>
      <c r="TTQ25" s="15"/>
      <c r="TTR25" s="15"/>
      <c r="TTS25" s="15"/>
      <c r="TTT25" s="15"/>
      <c r="TTU25" s="15"/>
      <c r="TTV25" s="15"/>
      <c r="TTW25" s="15"/>
      <c r="TTX25" s="15"/>
      <c r="TTY25" s="15"/>
      <c r="TTZ25" s="15"/>
      <c r="TUA25" s="15"/>
      <c r="TUB25" s="15"/>
      <c r="TUC25" s="15"/>
      <c r="TUD25" s="15"/>
      <c r="TUE25" s="15"/>
      <c r="TUF25" s="15"/>
      <c r="TUG25" s="15"/>
      <c r="TUH25" s="15"/>
      <c r="TUI25" s="15"/>
      <c r="TUJ25" s="15"/>
      <c r="TUK25" s="15"/>
      <c r="TUL25" s="15"/>
      <c r="TUM25" s="15"/>
      <c r="TUN25" s="15"/>
      <c r="TUO25" s="15"/>
      <c r="TUP25" s="15"/>
      <c r="TUQ25" s="15"/>
      <c r="TUR25" s="15"/>
      <c r="TUS25" s="15"/>
      <c r="TUT25" s="15"/>
      <c r="TUU25" s="15"/>
      <c r="TUV25" s="15"/>
      <c r="TUW25" s="15"/>
      <c r="TUX25" s="15"/>
      <c r="TUY25" s="15"/>
      <c r="TUZ25" s="15"/>
      <c r="TVA25" s="15"/>
      <c r="TVB25" s="15"/>
      <c r="TVC25" s="15"/>
      <c r="TVD25" s="15"/>
      <c r="TVE25" s="15"/>
      <c r="TVF25" s="15"/>
      <c r="TVG25" s="15"/>
      <c r="TVH25" s="15"/>
      <c r="TVI25" s="15"/>
      <c r="TVJ25" s="15"/>
      <c r="TVK25" s="15"/>
      <c r="TVL25" s="15"/>
      <c r="TVM25" s="15"/>
      <c r="TVN25" s="15"/>
      <c r="TVO25" s="15"/>
      <c r="TVP25" s="15"/>
      <c r="TVQ25" s="15"/>
      <c r="TVR25" s="15"/>
      <c r="TVS25" s="15"/>
      <c r="TVT25" s="15"/>
      <c r="TVU25" s="15"/>
      <c r="TVV25" s="15"/>
      <c r="TVW25" s="15"/>
      <c r="TVX25" s="15"/>
      <c r="TVY25" s="15"/>
      <c r="TVZ25" s="15"/>
      <c r="TWA25" s="15"/>
      <c r="TWB25" s="15"/>
      <c r="TWC25" s="15"/>
      <c r="TWD25" s="15"/>
      <c r="TWE25" s="15"/>
      <c r="TWF25" s="15"/>
      <c r="TWG25" s="15"/>
      <c r="TWH25" s="15"/>
      <c r="TWI25" s="15"/>
      <c r="TWJ25" s="15"/>
      <c r="TWK25" s="15"/>
      <c r="TWL25" s="15"/>
      <c r="TWM25" s="15"/>
      <c r="TWN25" s="15"/>
      <c r="TWO25" s="15"/>
      <c r="TWP25" s="15"/>
      <c r="TWQ25" s="15"/>
      <c r="TWR25" s="15"/>
      <c r="TWS25" s="15"/>
      <c r="TWT25" s="15"/>
      <c r="TWU25" s="15"/>
      <c r="TWV25" s="15"/>
      <c r="TWW25" s="15"/>
      <c r="TWX25" s="15"/>
      <c r="TWY25" s="15"/>
      <c r="TWZ25" s="15"/>
      <c r="TXA25" s="15"/>
      <c r="TXB25" s="15"/>
      <c r="TXC25" s="15"/>
      <c r="TXD25" s="15"/>
      <c r="TXE25" s="15"/>
      <c r="TXF25" s="15"/>
      <c r="TXG25" s="15"/>
      <c r="TXH25" s="15"/>
      <c r="TXI25" s="15"/>
      <c r="TXJ25" s="15"/>
      <c r="TXK25" s="15"/>
      <c r="TXL25" s="15"/>
      <c r="TXM25" s="15"/>
      <c r="TXN25" s="15"/>
      <c r="TXO25" s="15"/>
      <c r="TXP25" s="15"/>
      <c r="TXQ25" s="15"/>
      <c r="TXR25" s="15"/>
      <c r="TXS25" s="15"/>
      <c r="TXT25" s="15"/>
      <c r="TXU25" s="15"/>
      <c r="TXV25" s="15"/>
      <c r="TXW25" s="15"/>
      <c r="TXX25" s="15"/>
      <c r="TXY25" s="15"/>
      <c r="TXZ25" s="15"/>
      <c r="TYA25" s="15"/>
      <c r="TYB25" s="15"/>
      <c r="TYC25" s="15"/>
      <c r="TYD25" s="15"/>
      <c r="TYE25" s="15"/>
      <c r="TYF25" s="15"/>
      <c r="TYG25" s="15"/>
      <c r="TYH25" s="15"/>
      <c r="TYI25" s="15"/>
      <c r="TYJ25" s="15"/>
      <c r="TYK25" s="15"/>
      <c r="TYL25" s="15"/>
      <c r="TYM25" s="15"/>
      <c r="TYN25" s="15"/>
      <c r="TYO25" s="15"/>
      <c r="TYP25" s="15"/>
      <c r="TYQ25" s="15"/>
      <c r="TYR25" s="15"/>
      <c r="TYS25" s="15"/>
      <c r="TYT25" s="15"/>
      <c r="TYU25" s="15"/>
      <c r="TYV25" s="15"/>
      <c r="TYW25" s="15"/>
      <c r="TYX25" s="15"/>
      <c r="TYY25" s="15"/>
      <c r="TYZ25" s="15"/>
      <c r="TZA25" s="15"/>
      <c r="TZB25" s="15"/>
      <c r="TZC25" s="15"/>
      <c r="TZD25" s="15"/>
      <c r="TZE25" s="15"/>
      <c r="TZF25" s="15"/>
      <c r="TZG25" s="15"/>
      <c r="TZH25" s="15"/>
      <c r="TZI25" s="15"/>
      <c r="TZJ25" s="15"/>
      <c r="TZK25" s="15"/>
      <c r="TZL25" s="15"/>
      <c r="TZM25" s="15"/>
      <c r="TZN25" s="15"/>
      <c r="TZO25" s="15"/>
      <c r="TZP25" s="15"/>
      <c r="TZQ25" s="15"/>
      <c r="TZR25" s="15"/>
      <c r="TZS25" s="15"/>
      <c r="TZT25" s="15"/>
      <c r="TZU25" s="15"/>
      <c r="TZV25" s="15"/>
      <c r="TZW25" s="15"/>
      <c r="TZX25" s="15"/>
      <c r="TZY25" s="15"/>
      <c r="TZZ25" s="15"/>
      <c r="UAA25" s="15"/>
      <c r="UAB25" s="15"/>
      <c r="UAC25" s="15"/>
      <c r="UAD25" s="15"/>
      <c r="UAE25" s="15"/>
      <c r="UAF25" s="15"/>
      <c r="UAG25" s="15"/>
      <c r="UAH25" s="15"/>
      <c r="UAI25" s="15"/>
      <c r="UAJ25" s="15"/>
      <c r="UAK25" s="15"/>
      <c r="UAL25" s="15"/>
      <c r="UAM25" s="15"/>
      <c r="UAN25" s="15"/>
      <c r="UAO25" s="15"/>
      <c r="UAP25" s="15"/>
      <c r="UAQ25" s="15"/>
      <c r="UAR25" s="15"/>
      <c r="UAS25" s="15"/>
      <c r="UAT25" s="15"/>
      <c r="UAU25" s="15"/>
      <c r="UAV25" s="15"/>
      <c r="UAW25" s="15"/>
      <c r="UAX25" s="15"/>
      <c r="UAY25" s="15"/>
      <c r="UAZ25" s="15"/>
      <c r="UBA25" s="15"/>
      <c r="UBB25" s="15"/>
      <c r="UBC25" s="15"/>
      <c r="UBD25" s="15"/>
      <c r="UBE25" s="15"/>
      <c r="UBF25" s="15"/>
      <c r="UBG25" s="15"/>
      <c r="UBH25" s="15"/>
      <c r="UBI25" s="15"/>
      <c r="UBJ25" s="15"/>
      <c r="UBK25" s="15"/>
      <c r="UBL25" s="15"/>
      <c r="UBM25" s="15"/>
      <c r="UBN25" s="15"/>
      <c r="UBO25" s="15"/>
      <c r="UBP25" s="15"/>
      <c r="UBQ25" s="15"/>
      <c r="UBR25" s="15"/>
      <c r="UBS25" s="15"/>
      <c r="UBT25" s="15"/>
      <c r="UBU25" s="15"/>
      <c r="UBV25" s="15"/>
      <c r="UBW25" s="15"/>
      <c r="UBX25" s="15"/>
      <c r="UBY25" s="15"/>
      <c r="UBZ25" s="15"/>
      <c r="UCA25" s="15"/>
      <c r="UCB25" s="15"/>
      <c r="UCC25" s="15"/>
      <c r="UCD25" s="15"/>
      <c r="UCE25" s="15"/>
      <c r="UCF25" s="15"/>
      <c r="UCG25" s="15"/>
      <c r="UCH25" s="15"/>
      <c r="UCI25" s="15"/>
      <c r="UCJ25" s="15"/>
      <c r="UCK25" s="15"/>
      <c r="UCL25" s="15"/>
      <c r="UCM25" s="15"/>
      <c r="UCN25" s="15"/>
      <c r="UCO25" s="15"/>
      <c r="UCP25" s="15"/>
      <c r="UCQ25" s="15"/>
      <c r="UCR25" s="15"/>
      <c r="UCS25" s="15"/>
      <c r="UCT25" s="15"/>
      <c r="UCU25" s="15"/>
      <c r="UCV25" s="15"/>
      <c r="UCW25" s="15"/>
      <c r="UCX25" s="15"/>
      <c r="UCY25" s="15"/>
      <c r="UCZ25" s="15"/>
      <c r="UDA25" s="15"/>
      <c r="UDB25" s="15"/>
      <c r="UDC25" s="15"/>
      <c r="UDD25" s="15"/>
      <c r="UDE25" s="15"/>
      <c r="UDF25" s="15"/>
      <c r="UDG25" s="15"/>
      <c r="UDH25" s="15"/>
      <c r="UDI25" s="15"/>
      <c r="UDJ25" s="15"/>
      <c r="UDK25" s="15"/>
      <c r="UDL25" s="15"/>
      <c r="UDM25" s="15"/>
      <c r="UDN25" s="15"/>
      <c r="UDO25" s="15"/>
      <c r="UDP25" s="15"/>
      <c r="UDQ25" s="15"/>
      <c r="UDR25" s="15"/>
      <c r="UDS25" s="15"/>
      <c r="UDT25" s="15"/>
      <c r="UDU25" s="15"/>
      <c r="UDV25" s="15"/>
      <c r="UDW25" s="15"/>
      <c r="UDX25" s="15"/>
      <c r="UDY25" s="15"/>
      <c r="UDZ25" s="15"/>
      <c r="UEA25" s="15"/>
      <c r="UEB25" s="15"/>
      <c r="UEC25" s="15"/>
      <c r="UED25" s="15"/>
      <c r="UEE25" s="15"/>
      <c r="UEF25" s="15"/>
      <c r="UEG25" s="15"/>
      <c r="UEH25" s="15"/>
      <c r="UEI25" s="15"/>
      <c r="UEJ25" s="15"/>
      <c r="UEK25" s="15"/>
      <c r="UEL25" s="15"/>
      <c r="UEM25" s="15"/>
      <c r="UEN25" s="15"/>
      <c r="UEO25" s="15"/>
      <c r="UEP25" s="15"/>
      <c r="UEQ25" s="15"/>
      <c r="UER25" s="15"/>
      <c r="UES25" s="15"/>
      <c r="UET25" s="15"/>
      <c r="UEU25" s="15"/>
      <c r="UEV25" s="15"/>
      <c r="UEW25" s="15"/>
      <c r="UEX25" s="15"/>
      <c r="UEY25" s="15"/>
      <c r="UEZ25" s="15"/>
      <c r="UFA25" s="15"/>
      <c r="UFB25" s="15"/>
      <c r="UFC25" s="15"/>
      <c r="UFD25" s="15"/>
      <c r="UFE25" s="15"/>
      <c r="UFF25" s="15"/>
      <c r="UFG25" s="15"/>
      <c r="UFH25" s="15"/>
      <c r="UFI25" s="15"/>
      <c r="UFJ25" s="15"/>
      <c r="UFK25" s="15"/>
      <c r="UFL25" s="15"/>
      <c r="UFM25" s="15"/>
      <c r="UFN25" s="15"/>
      <c r="UFO25" s="15"/>
      <c r="UFP25" s="15"/>
      <c r="UFQ25" s="15"/>
      <c r="UFR25" s="15"/>
      <c r="UFS25" s="15"/>
      <c r="UFT25" s="15"/>
      <c r="UFU25" s="15"/>
      <c r="UFV25" s="15"/>
      <c r="UFW25" s="15"/>
      <c r="UFX25" s="15"/>
      <c r="UFY25" s="15"/>
      <c r="UFZ25" s="15"/>
      <c r="UGA25" s="15"/>
      <c r="UGB25" s="15"/>
      <c r="UGC25" s="15"/>
      <c r="UGD25" s="15"/>
      <c r="UGE25" s="15"/>
      <c r="UGF25" s="15"/>
      <c r="UGG25" s="15"/>
      <c r="UGH25" s="15"/>
      <c r="UGI25" s="15"/>
      <c r="UGJ25" s="15"/>
      <c r="UGK25" s="15"/>
      <c r="UGL25" s="15"/>
      <c r="UGM25" s="15"/>
      <c r="UGN25" s="15"/>
      <c r="UGO25" s="15"/>
      <c r="UGP25" s="15"/>
      <c r="UGQ25" s="15"/>
      <c r="UGR25" s="15"/>
      <c r="UGS25" s="15"/>
      <c r="UGT25" s="15"/>
      <c r="UGU25" s="15"/>
      <c r="UGV25" s="15"/>
      <c r="UGW25" s="15"/>
      <c r="UGX25" s="15"/>
      <c r="UGY25" s="15"/>
      <c r="UGZ25" s="15"/>
      <c r="UHA25" s="15"/>
      <c r="UHB25" s="15"/>
      <c r="UHC25" s="15"/>
      <c r="UHD25" s="15"/>
      <c r="UHE25" s="15"/>
      <c r="UHF25" s="15"/>
      <c r="UHG25" s="15"/>
      <c r="UHH25" s="15"/>
      <c r="UHI25" s="15"/>
      <c r="UHJ25" s="15"/>
      <c r="UHK25" s="15"/>
      <c r="UHL25" s="15"/>
      <c r="UHM25" s="15"/>
      <c r="UHN25" s="15"/>
      <c r="UHO25" s="15"/>
      <c r="UHP25" s="15"/>
      <c r="UHQ25" s="15"/>
      <c r="UHR25" s="15"/>
      <c r="UHS25" s="15"/>
      <c r="UHT25" s="15"/>
      <c r="UHU25" s="15"/>
      <c r="UHV25" s="15"/>
      <c r="UHW25" s="15"/>
      <c r="UHX25" s="15"/>
      <c r="UHY25" s="15"/>
      <c r="UHZ25" s="15"/>
      <c r="UIA25" s="15"/>
      <c r="UIB25" s="15"/>
      <c r="UIC25" s="15"/>
      <c r="UID25" s="15"/>
      <c r="UIE25" s="15"/>
      <c r="UIF25" s="15"/>
      <c r="UIG25" s="15"/>
      <c r="UIH25" s="15"/>
      <c r="UII25" s="15"/>
      <c r="UIJ25" s="15"/>
      <c r="UIK25" s="15"/>
      <c r="UIL25" s="15"/>
      <c r="UIM25" s="15"/>
      <c r="UIN25" s="15"/>
      <c r="UIO25" s="15"/>
      <c r="UIP25" s="15"/>
      <c r="UIQ25" s="15"/>
      <c r="UIR25" s="15"/>
      <c r="UIS25" s="15"/>
      <c r="UIT25" s="15"/>
      <c r="UIU25" s="15"/>
      <c r="UIV25" s="15"/>
      <c r="UIW25" s="15"/>
      <c r="UIX25" s="15"/>
      <c r="UIY25" s="15"/>
      <c r="UIZ25" s="15"/>
      <c r="UJA25" s="15"/>
      <c r="UJB25" s="15"/>
      <c r="UJC25" s="15"/>
      <c r="UJD25" s="15"/>
      <c r="UJE25" s="15"/>
      <c r="UJF25" s="15"/>
      <c r="UJG25" s="15"/>
      <c r="UJH25" s="15"/>
      <c r="UJI25" s="15"/>
      <c r="UJJ25" s="15"/>
      <c r="UJK25" s="15"/>
      <c r="UJL25" s="15"/>
      <c r="UJM25" s="15"/>
      <c r="UJN25" s="15"/>
      <c r="UJO25" s="15"/>
      <c r="UJP25" s="15"/>
      <c r="UJQ25" s="15"/>
      <c r="UJR25" s="15"/>
      <c r="UJS25" s="15"/>
      <c r="UJT25" s="15"/>
      <c r="UJU25" s="15"/>
      <c r="UJV25" s="15"/>
      <c r="UJW25" s="15"/>
      <c r="UJX25" s="15"/>
      <c r="UJY25" s="15"/>
      <c r="UJZ25" s="15"/>
      <c r="UKA25" s="15"/>
      <c r="UKB25" s="15"/>
      <c r="UKC25" s="15"/>
      <c r="UKD25" s="15"/>
      <c r="UKE25" s="15"/>
      <c r="UKF25" s="15"/>
      <c r="UKG25" s="15"/>
      <c r="UKH25" s="15"/>
      <c r="UKI25" s="15"/>
      <c r="UKJ25" s="15"/>
      <c r="UKK25" s="15"/>
      <c r="UKL25" s="15"/>
      <c r="UKM25" s="15"/>
      <c r="UKN25" s="15"/>
      <c r="UKO25" s="15"/>
      <c r="UKP25" s="15"/>
      <c r="UKQ25" s="15"/>
      <c r="UKR25" s="15"/>
      <c r="UKS25" s="15"/>
      <c r="UKT25" s="15"/>
      <c r="UKU25" s="15"/>
      <c r="UKV25" s="15"/>
      <c r="UKW25" s="15"/>
      <c r="UKX25" s="15"/>
      <c r="UKY25" s="15"/>
      <c r="UKZ25" s="15"/>
      <c r="ULA25" s="15"/>
      <c r="ULB25" s="15"/>
      <c r="ULC25" s="15"/>
      <c r="ULD25" s="15"/>
      <c r="ULE25" s="15"/>
      <c r="ULF25" s="15"/>
      <c r="ULG25" s="15"/>
      <c r="ULH25" s="15"/>
      <c r="ULI25" s="15"/>
      <c r="ULJ25" s="15"/>
      <c r="ULK25" s="15"/>
      <c r="ULL25" s="15"/>
      <c r="ULM25" s="15"/>
      <c r="ULN25" s="15"/>
      <c r="ULO25" s="15"/>
      <c r="ULP25" s="15"/>
      <c r="ULQ25" s="15"/>
      <c r="ULR25" s="15"/>
      <c r="ULS25" s="15"/>
      <c r="ULT25" s="15"/>
      <c r="ULU25" s="15"/>
      <c r="ULV25" s="15"/>
      <c r="ULW25" s="15"/>
      <c r="ULX25" s="15"/>
      <c r="ULY25" s="15"/>
      <c r="ULZ25" s="15"/>
      <c r="UMA25" s="15"/>
      <c r="UMB25" s="15"/>
      <c r="UMC25" s="15"/>
      <c r="UMD25" s="15"/>
      <c r="UME25" s="15"/>
      <c r="UMF25" s="15"/>
      <c r="UMG25" s="15"/>
      <c r="UMH25" s="15"/>
      <c r="UMI25" s="15"/>
      <c r="UMJ25" s="15"/>
      <c r="UMK25" s="15"/>
      <c r="UML25" s="15"/>
      <c r="UMM25" s="15"/>
      <c r="UMN25" s="15"/>
      <c r="UMO25" s="15"/>
      <c r="UMP25" s="15"/>
      <c r="UMQ25" s="15"/>
      <c r="UMR25" s="15"/>
      <c r="UMS25" s="15"/>
      <c r="UMT25" s="15"/>
      <c r="UMU25" s="15"/>
      <c r="UMV25" s="15"/>
      <c r="UMW25" s="15"/>
      <c r="UMX25" s="15"/>
      <c r="UMY25" s="15"/>
      <c r="UMZ25" s="15"/>
      <c r="UNA25" s="15"/>
      <c r="UNB25" s="15"/>
      <c r="UNC25" s="15"/>
      <c r="UND25" s="15"/>
      <c r="UNE25" s="15"/>
      <c r="UNF25" s="15"/>
      <c r="UNG25" s="15"/>
      <c r="UNH25" s="15"/>
      <c r="UNI25" s="15"/>
      <c r="UNJ25" s="15"/>
      <c r="UNK25" s="15"/>
      <c r="UNL25" s="15"/>
      <c r="UNM25" s="15"/>
      <c r="UNN25" s="15"/>
      <c r="UNO25" s="15"/>
      <c r="UNP25" s="15"/>
      <c r="UNQ25" s="15"/>
      <c r="UNR25" s="15"/>
      <c r="UNS25" s="15"/>
      <c r="UNT25" s="15"/>
      <c r="UNU25" s="15"/>
      <c r="UNV25" s="15"/>
      <c r="UNW25" s="15"/>
      <c r="UNX25" s="15"/>
      <c r="UNY25" s="15"/>
      <c r="UNZ25" s="15"/>
      <c r="UOA25" s="15"/>
      <c r="UOB25" s="15"/>
      <c r="UOC25" s="15"/>
      <c r="UOD25" s="15"/>
      <c r="UOE25" s="15"/>
      <c r="UOF25" s="15"/>
      <c r="UOG25" s="15"/>
      <c r="UOH25" s="15"/>
      <c r="UOI25" s="15"/>
      <c r="UOJ25" s="15"/>
      <c r="UOK25" s="15"/>
      <c r="UOL25" s="15"/>
      <c r="UOM25" s="15"/>
      <c r="UON25" s="15"/>
      <c r="UOO25" s="15"/>
      <c r="UOP25" s="15"/>
      <c r="UOQ25" s="15"/>
      <c r="UOR25" s="15"/>
      <c r="UOS25" s="15"/>
      <c r="UOT25" s="15"/>
      <c r="UOU25" s="15"/>
      <c r="UOV25" s="15"/>
      <c r="UOW25" s="15"/>
      <c r="UOX25" s="15"/>
      <c r="UOY25" s="15"/>
      <c r="UOZ25" s="15"/>
      <c r="UPA25" s="15"/>
      <c r="UPB25" s="15"/>
      <c r="UPC25" s="15"/>
      <c r="UPD25" s="15"/>
      <c r="UPE25" s="15"/>
      <c r="UPF25" s="15"/>
      <c r="UPG25" s="15"/>
      <c r="UPH25" s="15"/>
      <c r="UPI25" s="15"/>
      <c r="UPJ25" s="15"/>
      <c r="UPK25" s="15"/>
      <c r="UPL25" s="15"/>
      <c r="UPM25" s="15"/>
      <c r="UPN25" s="15"/>
      <c r="UPO25" s="15"/>
      <c r="UPP25" s="15"/>
      <c r="UPQ25" s="15"/>
      <c r="UPR25" s="15"/>
      <c r="UPS25" s="15"/>
      <c r="UPT25" s="15"/>
      <c r="UPU25" s="15"/>
      <c r="UPV25" s="15"/>
      <c r="UPW25" s="15"/>
      <c r="UPX25" s="15"/>
      <c r="UPY25" s="15"/>
      <c r="UPZ25" s="15"/>
      <c r="UQA25" s="15"/>
      <c r="UQB25" s="15"/>
      <c r="UQC25" s="15"/>
      <c r="UQD25" s="15"/>
      <c r="UQE25" s="15"/>
      <c r="UQF25" s="15"/>
      <c r="UQG25" s="15"/>
      <c r="UQH25" s="15"/>
      <c r="UQI25" s="15"/>
      <c r="UQJ25" s="15"/>
      <c r="UQK25" s="15"/>
      <c r="UQL25" s="15"/>
      <c r="UQM25" s="15"/>
      <c r="UQN25" s="15"/>
      <c r="UQO25" s="15"/>
      <c r="UQP25" s="15"/>
      <c r="UQQ25" s="15"/>
      <c r="UQR25" s="15"/>
      <c r="UQS25" s="15"/>
      <c r="UQT25" s="15"/>
      <c r="UQU25" s="15"/>
      <c r="UQV25" s="15"/>
      <c r="UQW25" s="15"/>
      <c r="UQX25" s="15"/>
      <c r="UQY25" s="15"/>
      <c r="UQZ25" s="15"/>
      <c r="URA25" s="15"/>
      <c r="URB25" s="15"/>
      <c r="URC25" s="15"/>
      <c r="URD25" s="15"/>
      <c r="URE25" s="15"/>
      <c r="URF25" s="15"/>
      <c r="URG25" s="15"/>
      <c r="URH25" s="15"/>
      <c r="URI25" s="15"/>
      <c r="URJ25" s="15"/>
      <c r="URK25" s="15"/>
      <c r="URL25" s="15"/>
      <c r="URM25" s="15"/>
      <c r="URN25" s="15"/>
      <c r="URO25" s="15"/>
      <c r="URP25" s="15"/>
      <c r="URQ25" s="15"/>
      <c r="URR25" s="15"/>
      <c r="URS25" s="15"/>
      <c r="URT25" s="15"/>
      <c r="URU25" s="15"/>
      <c r="URV25" s="15"/>
      <c r="URW25" s="15"/>
      <c r="URX25" s="15"/>
      <c r="URY25" s="15"/>
      <c r="URZ25" s="15"/>
      <c r="USA25" s="15"/>
      <c r="USB25" s="15"/>
      <c r="USC25" s="15"/>
      <c r="USD25" s="15"/>
      <c r="USE25" s="15"/>
      <c r="USF25" s="15"/>
      <c r="USG25" s="15"/>
      <c r="USH25" s="15"/>
      <c r="USI25" s="15"/>
      <c r="USJ25" s="15"/>
      <c r="USK25" s="15"/>
      <c r="USL25" s="15"/>
      <c r="USM25" s="15"/>
      <c r="USN25" s="15"/>
      <c r="USO25" s="15"/>
      <c r="USP25" s="15"/>
      <c r="USQ25" s="15"/>
      <c r="USR25" s="15"/>
      <c r="USS25" s="15"/>
      <c r="UST25" s="15"/>
      <c r="USU25" s="15"/>
      <c r="USV25" s="15"/>
      <c r="USW25" s="15"/>
      <c r="USX25" s="15"/>
      <c r="USY25" s="15"/>
      <c r="USZ25" s="15"/>
      <c r="UTA25" s="15"/>
      <c r="UTB25" s="15"/>
      <c r="UTC25" s="15"/>
      <c r="UTD25" s="15"/>
      <c r="UTE25" s="15"/>
      <c r="UTF25" s="15"/>
      <c r="UTG25" s="15"/>
      <c r="UTH25" s="15"/>
      <c r="UTI25" s="15"/>
      <c r="UTJ25" s="15"/>
      <c r="UTK25" s="15"/>
      <c r="UTL25" s="15"/>
      <c r="UTM25" s="15"/>
      <c r="UTN25" s="15"/>
      <c r="UTO25" s="15"/>
      <c r="UTP25" s="15"/>
      <c r="UTQ25" s="15"/>
      <c r="UTR25" s="15"/>
      <c r="UTS25" s="15"/>
      <c r="UTT25" s="15"/>
      <c r="UTU25" s="15"/>
      <c r="UTV25" s="15"/>
      <c r="UTW25" s="15"/>
      <c r="UTX25" s="15"/>
      <c r="UTY25" s="15"/>
      <c r="UTZ25" s="15"/>
      <c r="UUA25" s="15"/>
      <c r="UUB25" s="15"/>
      <c r="UUC25" s="15"/>
      <c r="UUD25" s="15"/>
      <c r="UUE25" s="15"/>
      <c r="UUF25" s="15"/>
      <c r="UUG25" s="15"/>
      <c r="UUH25" s="15"/>
      <c r="UUI25" s="15"/>
      <c r="UUJ25" s="15"/>
      <c r="UUK25" s="15"/>
      <c r="UUL25" s="15"/>
      <c r="UUM25" s="15"/>
      <c r="UUN25" s="15"/>
      <c r="UUO25" s="15"/>
      <c r="UUP25" s="15"/>
      <c r="UUQ25" s="15"/>
      <c r="UUR25" s="15"/>
      <c r="UUS25" s="15"/>
      <c r="UUT25" s="15"/>
      <c r="UUU25" s="15"/>
      <c r="UUV25" s="15"/>
      <c r="UUW25" s="15"/>
      <c r="UUX25" s="15"/>
      <c r="UUY25" s="15"/>
      <c r="UUZ25" s="15"/>
      <c r="UVA25" s="15"/>
      <c r="UVB25" s="15"/>
      <c r="UVC25" s="15"/>
      <c r="UVD25" s="15"/>
      <c r="UVE25" s="15"/>
      <c r="UVF25" s="15"/>
      <c r="UVG25" s="15"/>
      <c r="UVH25" s="15"/>
      <c r="UVI25" s="15"/>
      <c r="UVJ25" s="15"/>
      <c r="UVK25" s="15"/>
      <c r="UVL25" s="15"/>
      <c r="UVM25" s="15"/>
      <c r="UVN25" s="15"/>
      <c r="UVO25" s="15"/>
      <c r="UVP25" s="15"/>
      <c r="UVQ25" s="15"/>
      <c r="UVR25" s="15"/>
      <c r="UVS25" s="15"/>
      <c r="UVT25" s="15"/>
      <c r="UVU25" s="15"/>
      <c r="UVV25" s="15"/>
      <c r="UVW25" s="15"/>
      <c r="UVX25" s="15"/>
      <c r="UVY25" s="15"/>
      <c r="UVZ25" s="15"/>
      <c r="UWA25" s="15"/>
      <c r="UWB25" s="15"/>
      <c r="UWC25" s="15"/>
      <c r="UWD25" s="15"/>
      <c r="UWE25" s="15"/>
      <c r="UWF25" s="15"/>
      <c r="UWG25" s="15"/>
      <c r="UWH25" s="15"/>
      <c r="UWI25" s="15"/>
      <c r="UWJ25" s="15"/>
      <c r="UWK25" s="15"/>
      <c r="UWL25" s="15"/>
      <c r="UWM25" s="15"/>
      <c r="UWN25" s="15"/>
      <c r="UWO25" s="15"/>
      <c r="UWP25" s="15"/>
      <c r="UWQ25" s="15"/>
      <c r="UWR25" s="15"/>
      <c r="UWS25" s="15"/>
      <c r="UWT25" s="15"/>
      <c r="UWU25" s="15"/>
      <c r="UWV25" s="15"/>
      <c r="UWW25" s="15"/>
      <c r="UWX25" s="15"/>
      <c r="UWY25" s="15"/>
      <c r="UWZ25" s="15"/>
      <c r="UXA25" s="15"/>
      <c r="UXB25" s="15"/>
      <c r="UXC25" s="15"/>
      <c r="UXD25" s="15"/>
      <c r="UXE25" s="15"/>
      <c r="UXF25" s="15"/>
      <c r="UXG25" s="15"/>
      <c r="UXH25" s="15"/>
      <c r="UXI25" s="15"/>
      <c r="UXJ25" s="15"/>
      <c r="UXK25" s="15"/>
      <c r="UXL25" s="15"/>
      <c r="UXM25" s="15"/>
      <c r="UXN25" s="15"/>
      <c r="UXO25" s="15"/>
      <c r="UXP25" s="15"/>
      <c r="UXQ25" s="15"/>
      <c r="UXR25" s="15"/>
      <c r="UXS25" s="15"/>
      <c r="UXT25" s="15"/>
      <c r="UXU25" s="15"/>
      <c r="UXV25" s="15"/>
      <c r="UXW25" s="15"/>
      <c r="UXX25" s="15"/>
      <c r="UXY25" s="15"/>
      <c r="UXZ25" s="15"/>
      <c r="UYA25" s="15"/>
      <c r="UYB25" s="15"/>
      <c r="UYC25" s="15"/>
      <c r="UYD25" s="15"/>
      <c r="UYE25" s="15"/>
      <c r="UYF25" s="15"/>
      <c r="UYG25" s="15"/>
      <c r="UYH25" s="15"/>
      <c r="UYI25" s="15"/>
      <c r="UYJ25" s="15"/>
      <c r="UYK25" s="15"/>
      <c r="UYL25" s="15"/>
      <c r="UYM25" s="15"/>
      <c r="UYN25" s="15"/>
      <c r="UYO25" s="15"/>
      <c r="UYP25" s="15"/>
      <c r="UYQ25" s="15"/>
      <c r="UYR25" s="15"/>
      <c r="UYS25" s="15"/>
      <c r="UYT25" s="15"/>
      <c r="UYU25" s="15"/>
      <c r="UYV25" s="15"/>
      <c r="UYW25" s="15"/>
      <c r="UYX25" s="15"/>
      <c r="UYY25" s="15"/>
      <c r="UYZ25" s="15"/>
      <c r="UZA25" s="15"/>
      <c r="UZB25" s="15"/>
      <c r="UZC25" s="15"/>
      <c r="UZD25" s="15"/>
      <c r="UZE25" s="15"/>
      <c r="UZF25" s="15"/>
      <c r="UZG25" s="15"/>
      <c r="UZH25" s="15"/>
      <c r="UZI25" s="15"/>
      <c r="UZJ25" s="15"/>
      <c r="UZK25" s="15"/>
      <c r="UZL25" s="15"/>
      <c r="UZM25" s="15"/>
      <c r="UZN25" s="15"/>
      <c r="UZO25" s="15"/>
      <c r="UZP25" s="15"/>
      <c r="UZQ25" s="15"/>
      <c r="UZR25" s="15"/>
      <c r="UZS25" s="15"/>
      <c r="UZT25" s="15"/>
      <c r="UZU25" s="15"/>
      <c r="UZV25" s="15"/>
      <c r="UZW25" s="15"/>
      <c r="UZX25" s="15"/>
      <c r="UZY25" s="15"/>
      <c r="UZZ25" s="15"/>
      <c r="VAA25" s="15"/>
      <c r="VAB25" s="15"/>
      <c r="VAC25" s="15"/>
      <c r="VAD25" s="15"/>
      <c r="VAE25" s="15"/>
      <c r="VAF25" s="15"/>
      <c r="VAG25" s="15"/>
      <c r="VAH25" s="15"/>
      <c r="VAI25" s="15"/>
      <c r="VAJ25" s="15"/>
      <c r="VAK25" s="15"/>
      <c r="VAL25" s="15"/>
      <c r="VAM25" s="15"/>
      <c r="VAN25" s="15"/>
      <c r="VAO25" s="15"/>
      <c r="VAP25" s="15"/>
      <c r="VAQ25" s="15"/>
      <c r="VAR25" s="15"/>
      <c r="VAS25" s="15"/>
      <c r="VAT25" s="15"/>
      <c r="VAU25" s="15"/>
      <c r="VAV25" s="15"/>
      <c r="VAW25" s="15"/>
      <c r="VAX25" s="15"/>
      <c r="VAY25" s="15"/>
      <c r="VAZ25" s="15"/>
      <c r="VBA25" s="15"/>
      <c r="VBB25" s="15"/>
      <c r="VBC25" s="15"/>
      <c r="VBD25" s="15"/>
      <c r="VBE25" s="15"/>
      <c r="VBF25" s="15"/>
      <c r="VBG25" s="15"/>
      <c r="VBH25" s="15"/>
      <c r="VBI25" s="15"/>
      <c r="VBJ25" s="15"/>
      <c r="VBK25" s="15"/>
      <c r="VBL25" s="15"/>
      <c r="VBM25" s="15"/>
      <c r="VBN25" s="15"/>
      <c r="VBO25" s="15"/>
      <c r="VBP25" s="15"/>
      <c r="VBQ25" s="15"/>
      <c r="VBR25" s="15"/>
      <c r="VBS25" s="15"/>
      <c r="VBT25" s="15"/>
      <c r="VBU25" s="15"/>
      <c r="VBV25" s="15"/>
      <c r="VBW25" s="15"/>
      <c r="VBX25" s="15"/>
      <c r="VBY25" s="15"/>
      <c r="VBZ25" s="15"/>
      <c r="VCA25" s="15"/>
      <c r="VCB25" s="15"/>
      <c r="VCC25" s="15"/>
      <c r="VCD25" s="15"/>
      <c r="VCE25" s="15"/>
      <c r="VCF25" s="15"/>
      <c r="VCG25" s="15"/>
      <c r="VCH25" s="15"/>
      <c r="VCI25" s="15"/>
      <c r="VCJ25" s="15"/>
      <c r="VCK25" s="15"/>
      <c r="VCL25" s="15"/>
      <c r="VCM25" s="15"/>
      <c r="VCN25" s="15"/>
      <c r="VCO25" s="15"/>
      <c r="VCP25" s="15"/>
      <c r="VCQ25" s="15"/>
      <c r="VCR25" s="15"/>
      <c r="VCS25" s="15"/>
      <c r="VCT25" s="15"/>
      <c r="VCU25" s="15"/>
      <c r="VCV25" s="15"/>
      <c r="VCW25" s="15"/>
      <c r="VCX25" s="15"/>
      <c r="VCY25" s="15"/>
      <c r="VCZ25" s="15"/>
      <c r="VDA25" s="15"/>
      <c r="VDB25" s="15"/>
      <c r="VDC25" s="15"/>
      <c r="VDD25" s="15"/>
      <c r="VDE25" s="15"/>
      <c r="VDF25" s="15"/>
      <c r="VDG25" s="15"/>
      <c r="VDH25" s="15"/>
      <c r="VDI25" s="15"/>
      <c r="VDJ25" s="15"/>
      <c r="VDK25" s="15"/>
      <c r="VDL25" s="15"/>
      <c r="VDM25" s="15"/>
      <c r="VDN25" s="15"/>
      <c r="VDO25" s="15"/>
      <c r="VDP25" s="15"/>
      <c r="VDQ25" s="15"/>
      <c r="VDR25" s="15"/>
      <c r="VDS25" s="15"/>
      <c r="VDT25" s="15"/>
      <c r="VDU25" s="15"/>
      <c r="VDV25" s="15"/>
      <c r="VDW25" s="15"/>
      <c r="VDX25" s="15"/>
      <c r="VDY25" s="15"/>
      <c r="VDZ25" s="15"/>
      <c r="VEA25" s="15"/>
      <c r="VEB25" s="15"/>
      <c r="VEC25" s="15"/>
      <c r="VED25" s="15"/>
      <c r="VEE25" s="15"/>
      <c r="VEF25" s="15"/>
      <c r="VEG25" s="15"/>
      <c r="VEH25" s="15"/>
      <c r="VEI25" s="15"/>
      <c r="VEJ25" s="15"/>
      <c r="VEK25" s="15"/>
      <c r="VEL25" s="15"/>
      <c r="VEM25" s="15"/>
      <c r="VEN25" s="15"/>
      <c r="VEO25" s="15"/>
      <c r="VEP25" s="15"/>
      <c r="VEQ25" s="15"/>
      <c r="VER25" s="15"/>
      <c r="VES25" s="15"/>
      <c r="VET25" s="15"/>
      <c r="VEU25" s="15"/>
      <c r="VEV25" s="15"/>
      <c r="VEW25" s="15"/>
      <c r="VEX25" s="15"/>
      <c r="VEY25" s="15"/>
      <c r="VEZ25" s="15"/>
      <c r="VFA25" s="15"/>
      <c r="VFB25" s="15"/>
      <c r="VFC25" s="15"/>
      <c r="VFD25" s="15"/>
      <c r="VFE25" s="15"/>
      <c r="VFF25" s="15"/>
      <c r="VFG25" s="15"/>
      <c r="VFH25" s="15"/>
      <c r="VFI25" s="15"/>
      <c r="VFJ25" s="15"/>
      <c r="VFK25" s="15"/>
      <c r="VFL25" s="15"/>
      <c r="VFM25" s="15"/>
      <c r="VFN25" s="15"/>
      <c r="VFO25" s="15"/>
      <c r="VFP25" s="15"/>
      <c r="VFQ25" s="15"/>
      <c r="VFR25" s="15"/>
      <c r="VFS25" s="15"/>
      <c r="VFT25" s="15"/>
      <c r="VFU25" s="15"/>
      <c r="VFV25" s="15"/>
      <c r="VFW25" s="15"/>
      <c r="VFX25" s="15"/>
      <c r="VFY25" s="15"/>
      <c r="VFZ25" s="15"/>
      <c r="VGA25" s="15"/>
      <c r="VGB25" s="15"/>
      <c r="VGC25" s="15"/>
      <c r="VGD25" s="15"/>
      <c r="VGE25" s="15"/>
      <c r="VGF25" s="15"/>
      <c r="VGG25" s="15"/>
      <c r="VGH25" s="15"/>
      <c r="VGI25" s="15"/>
      <c r="VGJ25" s="15"/>
      <c r="VGK25" s="15"/>
      <c r="VGL25" s="15"/>
      <c r="VGM25" s="15"/>
      <c r="VGN25" s="15"/>
      <c r="VGO25" s="15"/>
      <c r="VGP25" s="15"/>
      <c r="VGQ25" s="15"/>
      <c r="VGR25" s="15"/>
      <c r="VGS25" s="15"/>
      <c r="VGT25" s="15"/>
      <c r="VGU25" s="15"/>
      <c r="VGV25" s="15"/>
      <c r="VGW25" s="15"/>
      <c r="VGX25" s="15"/>
      <c r="VGY25" s="15"/>
      <c r="VGZ25" s="15"/>
      <c r="VHA25" s="15"/>
      <c r="VHB25" s="15"/>
      <c r="VHC25" s="15"/>
      <c r="VHD25" s="15"/>
      <c r="VHE25" s="15"/>
      <c r="VHF25" s="15"/>
      <c r="VHG25" s="15"/>
      <c r="VHH25" s="15"/>
      <c r="VHI25" s="15"/>
      <c r="VHJ25" s="15"/>
      <c r="VHK25" s="15"/>
      <c r="VHL25" s="15"/>
      <c r="VHM25" s="15"/>
      <c r="VHN25" s="15"/>
      <c r="VHO25" s="15"/>
      <c r="VHP25" s="15"/>
      <c r="VHQ25" s="15"/>
      <c r="VHR25" s="15"/>
      <c r="VHS25" s="15"/>
      <c r="VHT25" s="15"/>
      <c r="VHU25" s="15"/>
      <c r="VHV25" s="15"/>
      <c r="VHW25" s="15"/>
      <c r="VHX25" s="15"/>
      <c r="VHY25" s="15"/>
      <c r="VHZ25" s="15"/>
      <c r="VIA25" s="15"/>
      <c r="VIB25" s="15"/>
      <c r="VIC25" s="15"/>
      <c r="VID25" s="15"/>
      <c r="VIE25" s="15"/>
      <c r="VIF25" s="15"/>
      <c r="VIG25" s="15"/>
      <c r="VIH25" s="15"/>
      <c r="VII25" s="15"/>
      <c r="VIJ25" s="15"/>
      <c r="VIK25" s="15"/>
      <c r="VIL25" s="15"/>
      <c r="VIM25" s="15"/>
      <c r="VIN25" s="15"/>
      <c r="VIO25" s="15"/>
      <c r="VIP25" s="15"/>
      <c r="VIQ25" s="15"/>
      <c r="VIR25" s="15"/>
      <c r="VIS25" s="15"/>
      <c r="VIT25" s="15"/>
      <c r="VIU25" s="15"/>
      <c r="VIV25" s="15"/>
      <c r="VIW25" s="15"/>
      <c r="VIX25" s="15"/>
      <c r="VIY25" s="15"/>
      <c r="VIZ25" s="15"/>
      <c r="VJA25" s="15"/>
      <c r="VJB25" s="15"/>
      <c r="VJC25" s="15"/>
      <c r="VJD25" s="15"/>
      <c r="VJE25" s="15"/>
      <c r="VJF25" s="15"/>
      <c r="VJG25" s="15"/>
      <c r="VJH25" s="15"/>
      <c r="VJI25" s="15"/>
      <c r="VJJ25" s="15"/>
      <c r="VJK25" s="15"/>
      <c r="VJL25" s="15"/>
      <c r="VJM25" s="15"/>
      <c r="VJN25" s="15"/>
      <c r="VJO25" s="15"/>
      <c r="VJP25" s="15"/>
      <c r="VJQ25" s="15"/>
      <c r="VJR25" s="15"/>
      <c r="VJS25" s="15"/>
      <c r="VJT25" s="15"/>
      <c r="VJU25" s="15"/>
      <c r="VJV25" s="15"/>
      <c r="VJW25" s="15"/>
      <c r="VJX25" s="15"/>
      <c r="VJY25" s="15"/>
      <c r="VJZ25" s="15"/>
      <c r="VKA25" s="15"/>
      <c r="VKB25" s="15"/>
      <c r="VKC25" s="15"/>
      <c r="VKD25" s="15"/>
      <c r="VKE25" s="15"/>
      <c r="VKF25" s="15"/>
      <c r="VKG25" s="15"/>
      <c r="VKH25" s="15"/>
      <c r="VKI25" s="15"/>
      <c r="VKJ25" s="15"/>
      <c r="VKK25" s="15"/>
      <c r="VKL25" s="15"/>
      <c r="VKM25" s="15"/>
      <c r="VKN25" s="15"/>
      <c r="VKO25" s="15"/>
      <c r="VKP25" s="15"/>
      <c r="VKQ25" s="15"/>
      <c r="VKR25" s="15"/>
      <c r="VKS25" s="15"/>
      <c r="VKT25" s="15"/>
      <c r="VKU25" s="15"/>
      <c r="VKV25" s="15"/>
      <c r="VKW25" s="15"/>
      <c r="VKX25" s="15"/>
      <c r="VKY25" s="15"/>
      <c r="VKZ25" s="15"/>
      <c r="VLA25" s="15"/>
      <c r="VLB25" s="15"/>
      <c r="VLC25" s="15"/>
      <c r="VLD25" s="15"/>
      <c r="VLE25" s="15"/>
      <c r="VLF25" s="15"/>
      <c r="VLG25" s="15"/>
      <c r="VLH25" s="15"/>
      <c r="VLI25" s="15"/>
      <c r="VLJ25" s="15"/>
      <c r="VLK25" s="15"/>
      <c r="VLL25" s="15"/>
      <c r="VLM25" s="15"/>
      <c r="VLN25" s="15"/>
      <c r="VLO25" s="15"/>
      <c r="VLP25" s="15"/>
      <c r="VLQ25" s="15"/>
      <c r="VLR25" s="15"/>
      <c r="VLS25" s="15"/>
      <c r="VLT25" s="15"/>
      <c r="VLU25" s="15"/>
      <c r="VLV25" s="15"/>
      <c r="VLW25" s="15"/>
      <c r="VLX25" s="15"/>
      <c r="VLY25" s="15"/>
      <c r="VLZ25" s="15"/>
      <c r="VMA25" s="15"/>
      <c r="VMB25" s="15"/>
      <c r="VMC25" s="15"/>
      <c r="VMD25" s="15"/>
      <c r="VME25" s="15"/>
      <c r="VMF25" s="15"/>
      <c r="VMG25" s="15"/>
      <c r="VMH25" s="15"/>
      <c r="VMI25" s="15"/>
      <c r="VMJ25" s="15"/>
      <c r="VMK25" s="15"/>
      <c r="VML25" s="15"/>
      <c r="VMM25" s="15"/>
      <c r="VMN25" s="15"/>
      <c r="VMO25" s="15"/>
      <c r="VMP25" s="15"/>
      <c r="VMQ25" s="15"/>
      <c r="VMR25" s="15"/>
      <c r="VMS25" s="15"/>
      <c r="VMT25" s="15"/>
      <c r="VMU25" s="15"/>
      <c r="VMV25" s="15"/>
      <c r="VMW25" s="15"/>
      <c r="VMX25" s="15"/>
      <c r="VMY25" s="15"/>
      <c r="VMZ25" s="15"/>
      <c r="VNA25" s="15"/>
      <c r="VNB25" s="15"/>
      <c r="VNC25" s="15"/>
      <c r="VND25" s="15"/>
      <c r="VNE25" s="15"/>
      <c r="VNF25" s="15"/>
      <c r="VNG25" s="15"/>
      <c r="VNH25" s="15"/>
      <c r="VNI25" s="15"/>
      <c r="VNJ25" s="15"/>
      <c r="VNK25" s="15"/>
      <c r="VNL25" s="15"/>
      <c r="VNM25" s="15"/>
      <c r="VNN25" s="15"/>
      <c r="VNO25" s="15"/>
      <c r="VNP25" s="15"/>
      <c r="VNQ25" s="15"/>
      <c r="VNR25" s="15"/>
      <c r="VNS25" s="15"/>
      <c r="VNT25" s="15"/>
      <c r="VNU25" s="15"/>
      <c r="VNV25" s="15"/>
      <c r="VNW25" s="15"/>
      <c r="VNX25" s="15"/>
      <c r="VNY25" s="15"/>
      <c r="VNZ25" s="15"/>
      <c r="VOA25" s="15"/>
      <c r="VOB25" s="15"/>
      <c r="VOC25" s="15"/>
      <c r="VOD25" s="15"/>
      <c r="VOE25" s="15"/>
      <c r="VOF25" s="15"/>
      <c r="VOG25" s="15"/>
      <c r="VOH25" s="15"/>
      <c r="VOI25" s="15"/>
      <c r="VOJ25" s="15"/>
      <c r="VOK25" s="15"/>
      <c r="VOL25" s="15"/>
      <c r="VOM25" s="15"/>
      <c r="VON25" s="15"/>
      <c r="VOO25" s="15"/>
      <c r="VOP25" s="15"/>
      <c r="VOQ25" s="15"/>
      <c r="VOR25" s="15"/>
      <c r="VOS25" s="15"/>
      <c r="VOT25" s="15"/>
      <c r="VOU25" s="15"/>
      <c r="VOV25" s="15"/>
      <c r="VOW25" s="15"/>
      <c r="VOX25" s="15"/>
      <c r="VOY25" s="15"/>
      <c r="VOZ25" s="15"/>
      <c r="VPA25" s="15"/>
      <c r="VPB25" s="15"/>
      <c r="VPC25" s="15"/>
      <c r="VPD25" s="15"/>
      <c r="VPE25" s="15"/>
      <c r="VPF25" s="15"/>
      <c r="VPG25" s="15"/>
      <c r="VPH25" s="15"/>
      <c r="VPI25" s="15"/>
      <c r="VPJ25" s="15"/>
      <c r="VPK25" s="15"/>
      <c r="VPL25" s="15"/>
      <c r="VPM25" s="15"/>
      <c r="VPN25" s="15"/>
      <c r="VPO25" s="15"/>
      <c r="VPP25" s="15"/>
      <c r="VPQ25" s="15"/>
      <c r="VPR25" s="15"/>
      <c r="VPS25" s="15"/>
      <c r="VPT25" s="15"/>
      <c r="VPU25" s="15"/>
      <c r="VPV25" s="15"/>
      <c r="VPW25" s="15"/>
      <c r="VPX25" s="15"/>
      <c r="VPY25" s="15"/>
      <c r="VPZ25" s="15"/>
      <c r="VQA25" s="15"/>
      <c r="VQB25" s="15"/>
      <c r="VQC25" s="15"/>
      <c r="VQD25" s="15"/>
      <c r="VQE25" s="15"/>
      <c r="VQF25" s="15"/>
      <c r="VQG25" s="15"/>
      <c r="VQH25" s="15"/>
      <c r="VQI25" s="15"/>
      <c r="VQJ25" s="15"/>
      <c r="VQK25" s="15"/>
      <c r="VQL25" s="15"/>
      <c r="VQM25" s="15"/>
      <c r="VQN25" s="15"/>
      <c r="VQO25" s="15"/>
      <c r="VQP25" s="15"/>
      <c r="VQQ25" s="15"/>
      <c r="VQR25" s="15"/>
      <c r="VQS25" s="15"/>
      <c r="VQT25" s="15"/>
      <c r="VQU25" s="15"/>
      <c r="VQV25" s="15"/>
      <c r="VQW25" s="15"/>
      <c r="VQX25" s="15"/>
      <c r="VQY25" s="15"/>
      <c r="VQZ25" s="15"/>
      <c r="VRA25" s="15"/>
      <c r="VRB25" s="15"/>
      <c r="VRC25" s="15"/>
      <c r="VRD25" s="15"/>
      <c r="VRE25" s="15"/>
      <c r="VRF25" s="15"/>
      <c r="VRG25" s="15"/>
      <c r="VRH25" s="15"/>
      <c r="VRI25" s="15"/>
      <c r="VRJ25" s="15"/>
      <c r="VRK25" s="15"/>
      <c r="VRL25" s="15"/>
      <c r="VRM25" s="15"/>
      <c r="VRN25" s="15"/>
      <c r="VRO25" s="15"/>
      <c r="VRP25" s="15"/>
      <c r="VRQ25" s="15"/>
      <c r="VRR25" s="15"/>
      <c r="VRS25" s="15"/>
      <c r="VRT25" s="15"/>
      <c r="VRU25" s="15"/>
      <c r="VRV25" s="15"/>
      <c r="VRW25" s="15"/>
      <c r="VRX25" s="15"/>
      <c r="VRY25" s="15"/>
      <c r="VRZ25" s="15"/>
      <c r="VSA25" s="15"/>
      <c r="VSB25" s="15"/>
      <c r="VSC25" s="15"/>
      <c r="VSD25" s="15"/>
      <c r="VSE25" s="15"/>
      <c r="VSF25" s="15"/>
      <c r="VSG25" s="15"/>
      <c r="VSH25" s="15"/>
      <c r="VSI25" s="15"/>
      <c r="VSJ25" s="15"/>
      <c r="VSK25" s="15"/>
      <c r="VSL25" s="15"/>
      <c r="VSM25" s="15"/>
      <c r="VSN25" s="15"/>
      <c r="VSO25" s="15"/>
      <c r="VSP25" s="15"/>
      <c r="VSQ25" s="15"/>
      <c r="VSR25" s="15"/>
      <c r="VSS25" s="15"/>
      <c r="VST25" s="15"/>
      <c r="VSU25" s="15"/>
      <c r="VSV25" s="15"/>
      <c r="VSW25" s="15"/>
      <c r="VSX25" s="15"/>
      <c r="VSY25" s="15"/>
      <c r="VSZ25" s="15"/>
      <c r="VTA25" s="15"/>
      <c r="VTB25" s="15"/>
      <c r="VTC25" s="15"/>
      <c r="VTD25" s="15"/>
      <c r="VTE25" s="15"/>
      <c r="VTF25" s="15"/>
      <c r="VTG25" s="15"/>
      <c r="VTH25" s="15"/>
      <c r="VTI25" s="15"/>
      <c r="VTJ25" s="15"/>
      <c r="VTK25" s="15"/>
      <c r="VTL25" s="15"/>
      <c r="VTM25" s="15"/>
      <c r="VTN25" s="15"/>
      <c r="VTO25" s="15"/>
      <c r="VTP25" s="15"/>
      <c r="VTQ25" s="15"/>
      <c r="VTR25" s="15"/>
      <c r="VTS25" s="15"/>
      <c r="VTT25" s="15"/>
      <c r="VTU25" s="15"/>
      <c r="VTV25" s="15"/>
      <c r="VTW25" s="15"/>
      <c r="VTX25" s="15"/>
      <c r="VTY25" s="15"/>
      <c r="VTZ25" s="15"/>
      <c r="VUA25" s="15"/>
      <c r="VUB25" s="15"/>
      <c r="VUC25" s="15"/>
      <c r="VUD25" s="15"/>
      <c r="VUE25" s="15"/>
      <c r="VUF25" s="15"/>
      <c r="VUG25" s="15"/>
      <c r="VUH25" s="15"/>
      <c r="VUI25" s="15"/>
      <c r="VUJ25" s="15"/>
      <c r="VUK25" s="15"/>
      <c r="VUL25" s="15"/>
      <c r="VUM25" s="15"/>
      <c r="VUN25" s="15"/>
      <c r="VUO25" s="15"/>
      <c r="VUP25" s="15"/>
      <c r="VUQ25" s="15"/>
      <c r="VUR25" s="15"/>
      <c r="VUS25" s="15"/>
      <c r="VUT25" s="15"/>
      <c r="VUU25" s="15"/>
      <c r="VUV25" s="15"/>
      <c r="VUW25" s="15"/>
      <c r="VUX25" s="15"/>
      <c r="VUY25" s="15"/>
      <c r="VUZ25" s="15"/>
      <c r="VVA25" s="15"/>
      <c r="VVB25" s="15"/>
      <c r="VVC25" s="15"/>
      <c r="VVD25" s="15"/>
      <c r="VVE25" s="15"/>
      <c r="VVF25" s="15"/>
      <c r="VVG25" s="15"/>
      <c r="VVH25" s="15"/>
      <c r="VVI25" s="15"/>
      <c r="VVJ25" s="15"/>
      <c r="VVK25" s="15"/>
      <c r="VVL25" s="15"/>
      <c r="VVM25" s="15"/>
      <c r="VVN25" s="15"/>
      <c r="VVO25" s="15"/>
      <c r="VVP25" s="15"/>
      <c r="VVQ25" s="15"/>
      <c r="VVR25" s="15"/>
      <c r="VVS25" s="15"/>
      <c r="VVT25" s="15"/>
      <c r="VVU25" s="15"/>
      <c r="VVV25" s="15"/>
      <c r="VVW25" s="15"/>
      <c r="VVX25" s="15"/>
      <c r="VVY25" s="15"/>
      <c r="VVZ25" s="15"/>
      <c r="VWA25" s="15"/>
      <c r="VWB25" s="15"/>
      <c r="VWC25" s="15"/>
      <c r="VWD25" s="15"/>
      <c r="VWE25" s="15"/>
      <c r="VWF25" s="15"/>
      <c r="VWG25" s="15"/>
      <c r="VWH25" s="15"/>
      <c r="VWI25" s="15"/>
      <c r="VWJ25" s="15"/>
      <c r="VWK25" s="15"/>
      <c r="VWL25" s="15"/>
      <c r="VWM25" s="15"/>
      <c r="VWN25" s="15"/>
      <c r="VWO25" s="15"/>
      <c r="VWP25" s="15"/>
      <c r="VWQ25" s="15"/>
      <c r="VWR25" s="15"/>
      <c r="VWS25" s="15"/>
      <c r="VWT25" s="15"/>
      <c r="VWU25" s="15"/>
      <c r="VWV25" s="15"/>
      <c r="VWW25" s="15"/>
      <c r="VWX25" s="15"/>
      <c r="VWY25" s="15"/>
      <c r="VWZ25" s="15"/>
      <c r="VXA25" s="15"/>
      <c r="VXB25" s="15"/>
      <c r="VXC25" s="15"/>
      <c r="VXD25" s="15"/>
      <c r="VXE25" s="15"/>
      <c r="VXF25" s="15"/>
      <c r="VXG25" s="15"/>
      <c r="VXH25" s="15"/>
      <c r="VXI25" s="15"/>
      <c r="VXJ25" s="15"/>
      <c r="VXK25" s="15"/>
      <c r="VXL25" s="15"/>
      <c r="VXM25" s="15"/>
      <c r="VXN25" s="15"/>
      <c r="VXO25" s="15"/>
      <c r="VXP25" s="15"/>
      <c r="VXQ25" s="15"/>
      <c r="VXR25" s="15"/>
      <c r="VXS25" s="15"/>
      <c r="VXT25" s="15"/>
      <c r="VXU25" s="15"/>
      <c r="VXV25" s="15"/>
      <c r="VXW25" s="15"/>
      <c r="VXX25" s="15"/>
      <c r="VXY25" s="15"/>
      <c r="VXZ25" s="15"/>
      <c r="VYA25" s="15"/>
      <c r="VYB25" s="15"/>
      <c r="VYC25" s="15"/>
      <c r="VYD25" s="15"/>
      <c r="VYE25" s="15"/>
      <c r="VYF25" s="15"/>
      <c r="VYG25" s="15"/>
      <c r="VYH25" s="15"/>
      <c r="VYI25" s="15"/>
      <c r="VYJ25" s="15"/>
      <c r="VYK25" s="15"/>
      <c r="VYL25" s="15"/>
      <c r="VYM25" s="15"/>
      <c r="VYN25" s="15"/>
      <c r="VYO25" s="15"/>
      <c r="VYP25" s="15"/>
      <c r="VYQ25" s="15"/>
      <c r="VYR25" s="15"/>
      <c r="VYS25" s="15"/>
      <c r="VYT25" s="15"/>
      <c r="VYU25" s="15"/>
      <c r="VYV25" s="15"/>
      <c r="VYW25" s="15"/>
      <c r="VYX25" s="15"/>
      <c r="VYY25" s="15"/>
      <c r="VYZ25" s="15"/>
      <c r="VZA25" s="15"/>
      <c r="VZB25" s="15"/>
      <c r="VZC25" s="15"/>
      <c r="VZD25" s="15"/>
      <c r="VZE25" s="15"/>
      <c r="VZF25" s="15"/>
      <c r="VZG25" s="15"/>
      <c r="VZH25" s="15"/>
      <c r="VZI25" s="15"/>
      <c r="VZJ25" s="15"/>
      <c r="VZK25" s="15"/>
      <c r="VZL25" s="15"/>
      <c r="VZM25" s="15"/>
      <c r="VZN25" s="15"/>
      <c r="VZO25" s="15"/>
      <c r="VZP25" s="15"/>
      <c r="VZQ25" s="15"/>
      <c r="VZR25" s="15"/>
      <c r="VZS25" s="15"/>
      <c r="VZT25" s="15"/>
      <c r="VZU25" s="15"/>
      <c r="VZV25" s="15"/>
      <c r="VZW25" s="15"/>
      <c r="VZX25" s="15"/>
      <c r="VZY25" s="15"/>
      <c r="VZZ25" s="15"/>
      <c r="WAA25" s="15"/>
      <c r="WAB25" s="15"/>
      <c r="WAC25" s="15"/>
      <c r="WAD25" s="15"/>
      <c r="WAE25" s="15"/>
      <c r="WAF25" s="15"/>
      <c r="WAG25" s="15"/>
      <c r="WAH25" s="15"/>
      <c r="WAI25" s="15"/>
      <c r="WAJ25" s="15"/>
      <c r="WAK25" s="15"/>
      <c r="WAL25" s="15"/>
      <c r="WAM25" s="15"/>
      <c r="WAN25" s="15"/>
      <c r="WAO25" s="15"/>
      <c r="WAP25" s="15"/>
      <c r="WAQ25" s="15"/>
      <c r="WAR25" s="15"/>
      <c r="WAS25" s="15"/>
      <c r="WAT25" s="15"/>
      <c r="WAU25" s="15"/>
      <c r="WAV25" s="15"/>
      <c r="WAW25" s="15"/>
      <c r="WAX25" s="15"/>
      <c r="WAY25" s="15"/>
      <c r="WAZ25" s="15"/>
      <c r="WBA25" s="15"/>
      <c r="WBB25" s="15"/>
      <c r="WBC25" s="15"/>
      <c r="WBD25" s="15"/>
      <c r="WBE25" s="15"/>
      <c r="WBF25" s="15"/>
      <c r="WBG25" s="15"/>
      <c r="WBH25" s="15"/>
      <c r="WBI25" s="15"/>
      <c r="WBJ25" s="15"/>
      <c r="WBK25" s="15"/>
      <c r="WBL25" s="15"/>
      <c r="WBM25" s="15"/>
      <c r="WBN25" s="15"/>
      <c r="WBO25" s="15"/>
      <c r="WBP25" s="15"/>
      <c r="WBQ25" s="15"/>
      <c r="WBR25" s="15"/>
      <c r="WBS25" s="15"/>
      <c r="WBT25" s="15"/>
      <c r="WBU25" s="15"/>
      <c r="WBV25" s="15"/>
      <c r="WBW25" s="15"/>
      <c r="WBX25" s="15"/>
      <c r="WBY25" s="15"/>
      <c r="WBZ25" s="15"/>
      <c r="WCA25" s="15"/>
      <c r="WCB25" s="15"/>
      <c r="WCC25" s="15"/>
      <c r="WCD25" s="15"/>
      <c r="WCE25" s="15"/>
      <c r="WCF25" s="15"/>
      <c r="WCG25" s="15"/>
      <c r="WCH25" s="15"/>
      <c r="WCI25" s="15"/>
      <c r="WCJ25" s="15"/>
      <c r="WCK25" s="15"/>
      <c r="WCL25" s="15"/>
      <c r="WCM25" s="15"/>
      <c r="WCN25" s="15"/>
      <c r="WCO25" s="15"/>
      <c r="WCP25" s="15"/>
      <c r="WCQ25" s="15"/>
      <c r="WCR25" s="15"/>
      <c r="WCS25" s="15"/>
      <c r="WCT25" s="15"/>
      <c r="WCU25" s="15"/>
      <c r="WCV25" s="15"/>
      <c r="WCW25" s="15"/>
      <c r="WCX25" s="15"/>
      <c r="WCY25" s="15"/>
      <c r="WCZ25" s="15"/>
      <c r="WDA25" s="15"/>
      <c r="WDB25" s="15"/>
      <c r="WDC25" s="15"/>
      <c r="WDD25" s="15"/>
      <c r="WDE25" s="15"/>
      <c r="WDF25" s="15"/>
      <c r="WDG25" s="15"/>
      <c r="WDH25" s="15"/>
      <c r="WDI25" s="15"/>
      <c r="WDJ25" s="15"/>
      <c r="WDK25" s="15"/>
      <c r="WDL25" s="15"/>
      <c r="WDM25" s="15"/>
      <c r="WDN25" s="15"/>
      <c r="WDO25" s="15"/>
      <c r="WDP25" s="15"/>
      <c r="WDQ25" s="15"/>
      <c r="WDR25" s="15"/>
      <c r="WDS25" s="15"/>
      <c r="WDT25" s="15"/>
      <c r="WDU25" s="15"/>
      <c r="WDV25" s="15"/>
      <c r="WDW25" s="15"/>
      <c r="WDX25" s="15"/>
      <c r="WDY25" s="15"/>
      <c r="WDZ25" s="15"/>
      <c r="WEA25" s="15"/>
      <c r="WEB25" s="15"/>
      <c r="WEC25" s="15"/>
      <c r="WED25" s="15"/>
      <c r="WEE25" s="15"/>
      <c r="WEF25" s="15"/>
      <c r="WEG25" s="15"/>
      <c r="WEH25" s="15"/>
      <c r="WEI25" s="15"/>
      <c r="WEJ25" s="15"/>
      <c r="WEK25" s="15"/>
      <c r="WEL25" s="15"/>
      <c r="WEM25" s="15"/>
      <c r="WEN25" s="15"/>
      <c r="WEO25" s="15"/>
      <c r="WEP25" s="15"/>
      <c r="WEQ25" s="15"/>
      <c r="WER25" s="15"/>
      <c r="WES25" s="15"/>
      <c r="WET25" s="15"/>
      <c r="WEU25" s="15"/>
      <c r="WEV25" s="15"/>
      <c r="WEW25" s="15"/>
      <c r="WEX25" s="15"/>
      <c r="WEY25" s="15"/>
      <c r="WEZ25" s="15"/>
      <c r="WFA25" s="15"/>
      <c r="WFB25" s="15"/>
      <c r="WFC25" s="15"/>
      <c r="WFD25" s="15"/>
      <c r="WFE25" s="15"/>
      <c r="WFF25" s="15"/>
      <c r="WFG25" s="15"/>
      <c r="WFH25" s="15"/>
      <c r="WFI25" s="15"/>
      <c r="WFJ25" s="15"/>
      <c r="WFK25" s="15"/>
      <c r="WFL25" s="15"/>
      <c r="WFM25" s="15"/>
      <c r="WFN25" s="15"/>
      <c r="WFO25" s="15"/>
      <c r="WFP25" s="15"/>
      <c r="WFQ25" s="15"/>
      <c r="WFR25" s="15"/>
      <c r="WFS25" s="15"/>
      <c r="WFT25" s="15"/>
      <c r="WFU25" s="15"/>
      <c r="WFV25" s="15"/>
      <c r="WFW25" s="15"/>
      <c r="WFX25" s="15"/>
      <c r="WFY25" s="15"/>
      <c r="WFZ25" s="15"/>
      <c r="WGA25" s="15"/>
      <c r="WGB25" s="15"/>
      <c r="WGC25" s="15"/>
      <c r="WGD25" s="15"/>
      <c r="WGE25" s="15"/>
      <c r="WGF25" s="15"/>
      <c r="WGG25" s="15"/>
      <c r="WGH25" s="15"/>
      <c r="WGI25" s="15"/>
      <c r="WGJ25" s="15"/>
      <c r="WGK25" s="15"/>
      <c r="WGL25" s="15"/>
      <c r="WGM25" s="15"/>
      <c r="WGN25" s="15"/>
      <c r="WGO25" s="15"/>
      <c r="WGP25" s="15"/>
      <c r="WGQ25" s="15"/>
      <c r="WGR25" s="15"/>
      <c r="WGS25" s="15"/>
      <c r="WGT25" s="15"/>
      <c r="WGU25" s="15"/>
      <c r="WGV25" s="15"/>
      <c r="WGW25" s="15"/>
      <c r="WGX25" s="15"/>
      <c r="WGY25" s="15"/>
      <c r="WGZ25" s="15"/>
      <c r="WHA25" s="15"/>
      <c r="WHB25" s="15"/>
      <c r="WHC25" s="15"/>
      <c r="WHD25" s="15"/>
      <c r="WHE25" s="15"/>
      <c r="WHF25" s="15"/>
      <c r="WHG25" s="15"/>
      <c r="WHH25" s="15"/>
      <c r="WHI25" s="15"/>
      <c r="WHJ25" s="15"/>
      <c r="WHK25" s="15"/>
      <c r="WHL25" s="15"/>
      <c r="WHM25" s="15"/>
      <c r="WHN25" s="15"/>
      <c r="WHO25" s="15"/>
      <c r="WHP25" s="15"/>
      <c r="WHQ25" s="15"/>
      <c r="WHR25" s="15"/>
      <c r="WHS25" s="15"/>
      <c r="WHT25" s="15"/>
      <c r="WHU25" s="15"/>
      <c r="WHV25" s="15"/>
      <c r="WHW25" s="15"/>
      <c r="WHX25" s="15"/>
      <c r="WHY25" s="15"/>
      <c r="WHZ25" s="15"/>
      <c r="WIA25" s="15"/>
      <c r="WIB25" s="15"/>
      <c r="WIC25" s="15"/>
      <c r="WID25" s="15"/>
      <c r="WIE25" s="15"/>
      <c r="WIF25" s="15"/>
      <c r="WIG25" s="15"/>
      <c r="WIH25" s="15"/>
      <c r="WII25" s="15"/>
      <c r="WIJ25" s="15"/>
      <c r="WIK25" s="15"/>
      <c r="WIL25" s="15"/>
      <c r="WIM25" s="15"/>
      <c r="WIN25" s="15"/>
      <c r="WIO25" s="15"/>
      <c r="WIP25" s="15"/>
      <c r="WIQ25" s="15"/>
      <c r="WIR25" s="15"/>
      <c r="WIS25" s="15"/>
      <c r="WIT25" s="15"/>
      <c r="WIU25" s="15"/>
      <c r="WIV25" s="15"/>
      <c r="WIW25" s="15"/>
      <c r="WIX25" s="15"/>
      <c r="WIY25" s="15"/>
      <c r="WIZ25" s="15"/>
      <c r="WJA25" s="15"/>
      <c r="WJB25" s="15"/>
      <c r="WJC25" s="15"/>
      <c r="WJD25" s="15"/>
      <c r="WJE25" s="15"/>
      <c r="WJF25" s="15"/>
      <c r="WJG25" s="15"/>
      <c r="WJH25" s="15"/>
      <c r="WJI25" s="15"/>
      <c r="WJJ25" s="15"/>
      <c r="WJK25" s="15"/>
      <c r="WJL25" s="15"/>
      <c r="WJM25" s="15"/>
      <c r="WJN25" s="15"/>
      <c r="WJO25" s="15"/>
      <c r="WJP25" s="15"/>
      <c r="WJQ25" s="15"/>
      <c r="WJR25" s="15"/>
      <c r="WJS25" s="15"/>
      <c r="WJT25" s="15"/>
      <c r="WJU25" s="15"/>
      <c r="WJV25" s="15"/>
      <c r="WJW25" s="15"/>
      <c r="WJX25" s="15"/>
      <c r="WJY25" s="15"/>
      <c r="WJZ25" s="15"/>
      <c r="WKA25" s="15"/>
      <c r="WKB25" s="15"/>
      <c r="WKC25" s="15"/>
      <c r="WKD25" s="15"/>
      <c r="WKE25" s="15"/>
      <c r="WKF25" s="15"/>
      <c r="WKG25" s="15"/>
      <c r="WKH25" s="15"/>
      <c r="WKI25" s="15"/>
      <c r="WKJ25" s="15"/>
      <c r="WKK25" s="15"/>
      <c r="WKL25" s="15"/>
      <c r="WKM25" s="15"/>
      <c r="WKN25" s="15"/>
      <c r="WKO25" s="15"/>
      <c r="WKP25" s="15"/>
      <c r="WKQ25" s="15"/>
      <c r="WKR25" s="15"/>
      <c r="WKS25" s="15"/>
      <c r="WKT25" s="15"/>
      <c r="WKU25" s="15"/>
      <c r="WKV25" s="15"/>
      <c r="WKW25" s="15"/>
      <c r="WKX25" s="15"/>
      <c r="WKY25" s="15"/>
      <c r="WKZ25" s="15"/>
      <c r="WLA25" s="15"/>
      <c r="WLB25" s="15"/>
      <c r="WLC25" s="15"/>
      <c r="WLD25" s="15"/>
      <c r="WLE25" s="15"/>
      <c r="WLF25" s="15"/>
      <c r="WLG25" s="15"/>
      <c r="WLH25" s="15"/>
      <c r="WLI25" s="15"/>
      <c r="WLJ25" s="15"/>
      <c r="WLK25" s="15"/>
      <c r="WLL25" s="15"/>
      <c r="WLM25" s="15"/>
      <c r="WLN25" s="15"/>
      <c r="WLO25" s="15"/>
      <c r="WLP25" s="15"/>
      <c r="WLQ25" s="15"/>
      <c r="WLR25" s="15"/>
      <c r="WLS25" s="15"/>
      <c r="WLT25" s="15"/>
      <c r="WLU25" s="15"/>
      <c r="WLV25" s="15"/>
      <c r="WLW25" s="15"/>
      <c r="WLX25" s="15"/>
      <c r="WLY25" s="15"/>
      <c r="WLZ25" s="15"/>
      <c r="WMA25" s="15"/>
      <c r="WMB25" s="15"/>
      <c r="WMC25" s="15"/>
      <c r="WMD25" s="15"/>
      <c r="WME25" s="15"/>
      <c r="WMF25" s="15"/>
      <c r="WMG25" s="15"/>
      <c r="WMH25" s="15"/>
      <c r="WMI25" s="15"/>
      <c r="WMJ25" s="15"/>
      <c r="WMK25" s="15"/>
      <c r="WML25" s="15"/>
      <c r="WMM25" s="15"/>
      <c r="WMN25" s="15"/>
      <c r="WMO25" s="15"/>
      <c r="WMP25" s="15"/>
      <c r="WMQ25" s="15"/>
      <c r="WMR25" s="15"/>
      <c r="WMS25" s="15"/>
      <c r="WMT25" s="15"/>
      <c r="WMU25" s="15"/>
      <c r="WMV25" s="15"/>
      <c r="WMW25" s="15"/>
      <c r="WMX25" s="15"/>
      <c r="WMY25" s="15"/>
      <c r="WMZ25" s="15"/>
      <c r="WNA25" s="15"/>
      <c r="WNB25" s="15"/>
      <c r="WNC25" s="15"/>
      <c r="WND25" s="15"/>
      <c r="WNE25" s="15"/>
      <c r="WNF25" s="15"/>
      <c r="WNG25" s="15"/>
      <c r="WNH25" s="15"/>
      <c r="WNI25" s="15"/>
      <c r="WNJ25" s="15"/>
      <c r="WNK25" s="15"/>
      <c r="WNL25" s="15"/>
      <c r="WNM25" s="15"/>
      <c r="WNN25" s="15"/>
      <c r="WNO25" s="15"/>
      <c r="WNP25" s="15"/>
      <c r="WNQ25" s="15"/>
      <c r="WNR25" s="15"/>
      <c r="WNS25" s="15"/>
      <c r="WNT25" s="15"/>
      <c r="WNU25" s="15"/>
      <c r="WNV25" s="15"/>
      <c r="WNW25" s="15"/>
      <c r="WNX25" s="15"/>
      <c r="WNY25" s="15"/>
      <c r="WNZ25" s="15"/>
      <c r="WOA25" s="15"/>
      <c r="WOB25" s="15"/>
      <c r="WOC25" s="15"/>
      <c r="WOD25" s="15"/>
      <c r="WOE25" s="15"/>
      <c r="WOF25" s="15"/>
      <c r="WOG25" s="15"/>
      <c r="WOH25" s="15"/>
      <c r="WOI25" s="15"/>
      <c r="WOJ25" s="15"/>
      <c r="WOK25" s="15"/>
      <c r="WOL25" s="15"/>
      <c r="WOM25" s="15"/>
      <c r="WON25" s="15"/>
      <c r="WOO25" s="15"/>
      <c r="WOP25" s="15"/>
      <c r="WOQ25" s="15"/>
      <c r="WOR25" s="15"/>
      <c r="WOS25" s="15"/>
      <c r="WOT25" s="15"/>
      <c r="WOU25" s="15"/>
      <c r="WOV25" s="15"/>
      <c r="WOW25" s="15"/>
      <c r="WOX25" s="15"/>
      <c r="WOY25" s="15"/>
      <c r="WOZ25" s="15"/>
      <c r="WPA25" s="15"/>
      <c r="WPB25" s="15"/>
      <c r="WPC25" s="15"/>
      <c r="WPD25" s="15"/>
      <c r="WPE25" s="15"/>
      <c r="WPF25" s="15"/>
      <c r="WPG25" s="15"/>
      <c r="WPH25" s="15"/>
      <c r="WPI25" s="15"/>
      <c r="WPJ25" s="15"/>
      <c r="WPK25" s="15"/>
      <c r="WPL25" s="15"/>
      <c r="WPM25" s="15"/>
      <c r="WPN25" s="15"/>
      <c r="WPO25" s="15"/>
      <c r="WPP25" s="15"/>
      <c r="WPQ25" s="15"/>
      <c r="WPR25" s="15"/>
      <c r="WPS25" s="15"/>
      <c r="WPT25" s="15"/>
      <c r="WPU25" s="15"/>
      <c r="WPV25" s="15"/>
      <c r="WPW25" s="15"/>
      <c r="WPX25" s="15"/>
      <c r="WPY25" s="15"/>
      <c r="WPZ25" s="15"/>
      <c r="WQA25" s="15"/>
      <c r="WQB25" s="15"/>
      <c r="WQC25" s="15"/>
      <c r="WQD25" s="15"/>
      <c r="WQE25" s="15"/>
      <c r="WQF25" s="15"/>
      <c r="WQG25" s="15"/>
      <c r="WQH25" s="15"/>
      <c r="WQI25" s="15"/>
      <c r="WQJ25" s="15"/>
      <c r="WQK25" s="15"/>
      <c r="WQL25" s="15"/>
      <c r="WQM25" s="15"/>
      <c r="WQN25" s="15"/>
      <c r="WQO25" s="15"/>
      <c r="WQP25" s="15"/>
      <c r="WQQ25" s="15"/>
      <c r="WQR25" s="15"/>
      <c r="WQS25" s="15"/>
      <c r="WQT25" s="15"/>
      <c r="WQU25" s="15"/>
      <c r="WQV25" s="15"/>
      <c r="WQW25" s="15"/>
      <c r="WQX25" s="15"/>
      <c r="WQY25" s="15"/>
      <c r="WQZ25" s="15"/>
      <c r="WRA25" s="15"/>
      <c r="WRB25" s="15"/>
      <c r="WRC25" s="15"/>
      <c r="WRD25" s="15"/>
      <c r="WRE25" s="15"/>
      <c r="WRF25" s="15"/>
      <c r="WRG25" s="15"/>
      <c r="WRH25" s="15"/>
      <c r="WRI25" s="15"/>
      <c r="WRJ25" s="15"/>
      <c r="WRK25" s="15"/>
      <c r="WRL25" s="15"/>
      <c r="WRM25" s="15"/>
      <c r="WRN25" s="15"/>
      <c r="WRO25" s="15"/>
      <c r="WRP25" s="15"/>
      <c r="WRQ25" s="15"/>
      <c r="WRR25" s="15"/>
      <c r="WRS25" s="15"/>
      <c r="WRT25" s="15"/>
      <c r="WRU25" s="15"/>
      <c r="WRV25" s="15"/>
      <c r="WRW25" s="15"/>
      <c r="WRX25" s="15"/>
      <c r="WRY25" s="15"/>
      <c r="WRZ25" s="15"/>
      <c r="WSA25" s="15"/>
      <c r="WSB25" s="15"/>
      <c r="WSC25" s="15"/>
      <c r="WSD25" s="15"/>
      <c r="WSE25" s="15"/>
      <c r="WSF25" s="15"/>
      <c r="WSG25" s="15"/>
      <c r="WSH25" s="15"/>
      <c r="WSI25" s="15"/>
      <c r="WSJ25" s="15"/>
      <c r="WSK25" s="15"/>
      <c r="WSL25" s="15"/>
      <c r="WSM25" s="15"/>
      <c r="WSN25" s="15"/>
      <c r="WSO25" s="15"/>
      <c r="WSP25" s="15"/>
      <c r="WSQ25" s="15"/>
      <c r="WSR25" s="15"/>
      <c r="WSS25" s="15"/>
      <c r="WST25" s="15"/>
      <c r="WSU25" s="15"/>
      <c r="WSV25" s="15"/>
      <c r="WSW25" s="15"/>
      <c r="WSX25" s="15"/>
      <c r="WSY25" s="15"/>
      <c r="WSZ25" s="15"/>
      <c r="WTA25" s="15"/>
      <c r="WTB25" s="15"/>
      <c r="WTC25" s="15"/>
      <c r="WTD25" s="15"/>
      <c r="WTE25" s="15"/>
      <c r="WTF25" s="15"/>
      <c r="WTG25" s="15"/>
      <c r="WTH25" s="15"/>
      <c r="WTI25" s="15"/>
      <c r="WTJ25" s="15"/>
      <c r="WTK25" s="15"/>
      <c r="WTL25" s="15"/>
      <c r="WTM25" s="15"/>
      <c r="WTN25" s="15"/>
      <c r="WTO25" s="15"/>
      <c r="WTP25" s="15"/>
      <c r="WTQ25" s="15"/>
      <c r="WTR25" s="15"/>
      <c r="WTS25" s="15"/>
      <c r="WTT25" s="15"/>
      <c r="WTU25" s="15"/>
      <c r="WTV25" s="15"/>
      <c r="WTW25" s="15"/>
      <c r="WTX25" s="15"/>
      <c r="WTY25" s="15"/>
      <c r="WTZ25" s="15"/>
      <c r="WUA25" s="15"/>
      <c r="WUB25" s="15"/>
      <c r="WUC25" s="15"/>
      <c r="WUD25" s="15"/>
      <c r="WUE25" s="15"/>
      <c r="WUF25" s="15"/>
      <c r="WUG25" s="15"/>
      <c r="WUH25" s="15"/>
      <c r="WUI25" s="15"/>
      <c r="WUJ25" s="15"/>
      <c r="WUK25" s="15"/>
      <c r="WUL25" s="15"/>
      <c r="WUM25" s="15"/>
      <c r="WUN25" s="15"/>
      <c r="WUO25" s="15"/>
      <c r="WUP25" s="15"/>
      <c r="WUQ25" s="15"/>
      <c r="WUR25" s="15"/>
      <c r="WUS25" s="15"/>
      <c r="WUT25" s="15"/>
      <c r="WUU25" s="15"/>
      <c r="WUV25" s="15"/>
      <c r="WUW25" s="15"/>
      <c r="WUX25" s="15"/>
      <c r="WUY25" s="15"/>
      <c r="WUZ25" s="15"/>
      <c r="WVA25" s="15"/>
      <c r="WVB25" s="15"/>
      <c r="WVC25" s="15"/>
      <c r="WVD25" s="15"/>
      <c r="WVE25" s="15"/>
      <c r="WVF25" s="15"/>
      <c r="WVG25" s="15"/>
      <c r="WVH25" s="15"/>
      <c r="WVI25" s="15"/>
      <c r="WVJ25" s="15"/>
      <c r="WVK25" s="15"/>
      <c r="WVL25" s="15"/>
      <c r="WVM25" s="15"/>
      <c r="WVN25" s="15"/>
      <c r="WVO25" s="15"/>
      <c r="WVP25" s="15"/>
      <c r="WVQ25" s="15"/>
      <c r="WVR25" s="15"/>
      <c r="WVS25" s="15"/>
      <c r="WVT25" s="15"/>
      <c r="WVU25" s="15"/>
      <c r="WVV25" s="15"/>
      <c r="WVW25" s="15"/>
      <c r="WVX25" s="15"/>
      <c r="WVY25" s="15"/>
      <c r="WVZ25" s="15"/>
      <c r="WWA25" s="15"/>
      <c r="WWB25" s="15"/>
      <c r="WWC25" s="15"/>
      <c r="WWD25" s="15"/>
      <c r="WWE25" s="15"/>
      <c r="WWF25" s="15"/>
      <c r="WWG25" s="15"/>
      <c r="WWH25" s="15"/>
      <c r="WWI25" s="15"/>
      <c r="WWJ25" s="15"/>
      <c r="WWK25" s="15"/>
      <c r="WWL25" s="15"/>
      <c r="WWM25" s="15"/>
      <c r="WWN25" s="15"/>
      <c r="WWO25" s="15"/>
      <c r="WWP25" s="15"/>
      <c r="WWQ25" s="15"/>
      <c r="WWR25" s="15"/>
      <c r="WWS25" s="15"/>
      <c r="WWT25" s="15"/>
      <c r="WWU25" s="15"/>
      <c r="WWV25" s="15"/>
      <c r="WWW25" s="15"/>
      <c r="WWX25" s="15"/>
      <c r="WWY25" s="15"/>
      <c r="WWZ25" s="15"/>
      <c r="WXA25" s="15"/>
      <c r="WXB25" s="15"/>
      <c r="WXC25" s="15"/>
      <c r="WXD25" s="15"/>
      <c r="WXE25" s="15"/>
      <c r="WXF25" s="15"/>
      <c r="WXG25" s="15"/>
      <c r="WXH25" s="15"/>
      <c r="WXI25" s="15"/>
      <c r="WXJ25" s="15"/>
      <c r="WXK25" s="15"/>
      <c r="WXL25" s="15"/>
      <c r="WXM25" s="15"/>
      <c r="WXN25" s="15"/>
      <c r="WXO25" s="15"/>
      <c r="WXP25" s="15"/>
      <c r="WXQ25" s="15"/>
      <c r="WXR25" s="15"/>
      <c r="WXS25" s="15"/>
      <c r="WXT25" s="15"/>
      <c r="WXU25" s="15"/>
      <c r="WXV25" s="15"/>
      <c r="WXW25" s="15"/>
      <c r="WXX25" s="15"/>
      <c r="WXY25" s="15"/>
      <c r="WXZ25" s="15"/>
      <c r="WYA25" s="15"/>
      <c r="WYB25" s="15"/>
      <c r="WYC25" s="15"/>
      <c r="WYD25" s="15"/>
      <c r="WYE25" s="15"/>
      <c r="WYF25" s="15"/>
      <c r="WYG25" s="15"/>
      <c r="WYH25" s="15"/>
      <c r="WYI25" s="15"/>
      <c r="WYJ25" s="15"/>
      <c r="WYK25" s="15"/>
      <c r="WYL25" s="15"/>
      <c r="WYM25" s="15"/>
      <c r="WYN25" s="15"/>
      <c r="WYO25" s="15"/>
      <c r="WYP25" s="15"/>
      <c r="WYQ25" s="15"/>
      <c r="WYR25" s="15"/>
      <c r="WYS25" s="15"/>
      <c r="WYT25" s="15"/>
      <c r="WYU25" s="15"/>
      <c r="WYV25" s="15"/>
      <c r="WYW25" s="15"/>
      <c r="WYX25" s="15"/>
      <c r="WYY25" s="15"/>
      <c r="WYZ25" s="15"/>
      <c r="WZA25" s="15"/>
      <c r="WZB25" s="15"/>
      <c r="WZC25" s="15"/>
      <c r="WZD25" s="15"/>
      <c r="WZE25" s="15"/>
      <c r="WZF25" s="15"/>
      <c r="WZG25" s="15"/>
      <c r="WZH25" s="15"/>
      <c r="WZI25" s="15"/>
      <c r="WZJ25" s="15"/>
      <c r="WZK25" s="15"/>
      <c r="WZL25" s="15"/>
      <c r="WZM25" s="15"/>
      <c r="WZN25" s="15"/>
      <c r="WZO25" s="15"/>
      <c r="WZP25" s="15"/>
      <c r="WZQ25" s="15"/>
      <c r="WZR25" s="15"/>
      <c r="WZS25" s="15"/>
      <c r="WZT25" s="15"/>
      <c r="WZU25" s="15"/>
      <c r="WZV25" s="15"/>
      <c r="WZW25" s="15"/>
      <c r="WZX25" s="15"/>
      <c r="WZY25" s="15"/>
      <c r="WZZ25" s="15"/>
      <c r="XAA25" s="15"/>
      <c r="XAB25" s="15"/>
      <c r="XAC25" s="15"/>
      <c r="XAD25" s="15"/>
      <c r="XAE25" s="15"/>
      <c r="XAF25" s="15"/>
      <c r="XAG25" s="15"/>
      <c r="XAH25" s="15"/>
      <c r="XAI25" s="15"/>
      <c r="XAJ25" s="15"/>
      <c r="XAK25" s="15"/>
      <c r="XAL25" s="15"/>
      <c r="XAM25" s="15"/>
      <c r="XAN25" s="15"/>
      <c r="XAO25" s="15"/>
      <c r="XAP25" s="15"/>
      <c r="XAQ25" s="15"/>
      <c r="XAR25" s="15"/>
      <c r="XAS25" s="15"/>
      <c r="XAT25" s="15"/>
      <c r="XAU25" s="15"/>
      <c r="XAV25" s="15"/>
      <c r="XAW25" s="15"/>
      <c r="XAX25" s="15"/>
      <c r="XAY25" s="15"/>
      <c r="XAZ25" s="15"/>
      <c r="XBA25" s="15"/>
      <c r="XBB25" s="15"/>
      <c r="XBC25" s="15"/>
      <c r="XBD25" s="15"/>
      <c r="XBE25" s="15"/>
      <c r="XBF25" s="15"/>
      <c r="XBG25" s="15"/>
      <c r="XBH25" s="15"/>
      <c r="XBI25" s="15"/>
      <c r="XBJ25" s="15"/>
      <c r="XBK25" s="15"/>
      <c r="XBL25" s="15"/>
      <c r="XBM25" s="15"/>
      <c r="XBN25" s="15"/>
      <c r="XBO25" s="15"/>
      <c r="XBP25" s="15"/>
      <c r="XBQ25" s="15"/>
      <c r="XBR25" s="15"/>
      <c r="XBS25" s="15"/>
      <c r="XBT25" s="15"/>
      <c r="XBU25" s="15"/>
      <c r="XBV25" s="15"/>
      <c r="XBW25" s="15"/>
      <c r="XBX25" s="15"/>
      <c r="XBY25" s="15"/>
      <c r="XBZ25" s="15"/>
      <c r="XCA25" s="15"/>
      <c r="XCB25" s="15"/>
      <c r="XCC25" s="15"/>
      <c r="XCD25" s="15"/>
      <c r="XCE25" s="15"/>
      <c r="XCF25" s="15"/>
      <c r="XCG25" s="15"/>
      <c r="XCH25" s="15"/>
      <c r="XCI25" s="15"/>
      <c r="XCJ25" s="15"/>
      <c r="XCK25" s="15"/>
      <c r="XCL25" s="15"/>
      <c r="XCM25" s="15"/>
      <c r="XCN25" s="15"/>
      <c r="XCO25" s="15"/>
      <c r="XCP25" s="15"/>
      <c r="XCQ25" s="15"/>
      <c r="XCR25" s="15"/>
      <c r="XCS25" s="15"/>
      <c r="XCT25" s="15"/>
      <c r="XCU25" s="15"/>
      <c r="XCV25" s="15"/>
      <c r="XCW25" s="15"/>
      <c r="XCX25" s="15"/>
      <c r="XCY25" s="15"/>
      <c r="XCZ25" s="15"/>
      <c r="XDA25" s="15"/>
      <c r="XDB25" s="15"/>
      <c r="XDC25" s="15"/>
      <c r="XDD25" s="15"/>
      <c r="XDE25" s="15"/>
      <c r="XDF25" s="15"/>
      <c r="XDG25" s="15"/>
      <c r="XDH25" s="15"/>
      <c r="XDI25" s="15"/>
      <c r="XDJ25" s="15"/>
      <c r="XDK25" s="15"/>
      <c r="XDL25" s="15"/>
      <c r="XDM25" s="15"/>
      <c r="XDN25" s="15"/>
      <c r="XDO25" s="15"/>
      <c r="XDP25" s="15"/>
      <c r="XDQ25" s="15"/>
      <c r="XDR25" s="15"/>
      <c r="XDS25" s="15"/>
      <c r="XDT25" s="15"/>
      <c r="XDU25" s="15"/>
      <c r="XDV25" s="15"/>
      <c r="XDW25" s="15"/>
      <c r="XDX25" s="15"/>
      <c r="XDY25" s="15"/>
      <c r="XDZ25" s="15"/>
      <c r="XEA25" s="15"/>
      <c r="XEB25" s="15"/>
      <c r="XEC25" s="15"/>
      <c r="XED25" s="15"/>
      <c r="XEE25" s="15"/>
      <c r="XEF25" s="15"/>
      <c r="XEG25" s="15"/>
      <c r="XEH25" s="15"/>
      <c r="XEI25" s="15"/>
      <c r="XEJ25" s="15"/>
      <c r="XEK25" s="15"/>
      <c r="XEL25" s="15"/>
      <c r="XEM25" s="15"/>
      <c r="XEN25" s="15"/>
      <c r="XEO25" s="15"/>
      <c r="XEP25" s="15"/>
      <c r="XEQ25" s="15"/>
      <c r="XER25" s="15"/>
      <c r="XES25" s="15"/>
      <c r="XET25" s="15"/>
      <c r="XEU25" s="15"/>
      <c r="XEV25" s="15"/>
      <c r="XEW25" s="15"/>
      <c r="XEX25" s="15"/>
      <c r="XEY25" s="15"/>
      <c r="XEZ25" s="15"/>
      <c r="XFA25" s="15"/>
      <c r="XFB25" s="15"/>
    </row>
    <row r="26" spans="1:16382" ht="42.75" customHeight="1" x14ac:dyDescent="0.2">
      <c r="A26" s="59" t="s">
        <v>951</v>
      </c>
      <c r="B26" s="59" t="s">
        <v>604</v>
      </c>
      <c r="C26" s="59" t="s">
        <v>589</v>
      </c>
      <c r="D26" s="61" t="s">
        <v>2068</v>
      </c>
      <c r="E26" s="57" t="s">
        <v>3404</v>
      </c>
      <c r="F26" s="58" t="s">
        <v>873</v>
      </c>
      <c r="G26" s="58" t="s">
        <v>5861</v>
      </c>
      <c r="H26" s="57" t="s">
        <v>151</v>
      </c>
      <c r="I26" s="57">
        <v>2013</v>
      </c>
      <c r="J26" s="5" t="s">
        <v>603</v>
      </c>
      <c r="K26" s="59" t="s">
        <v>40</v>
      </c>
      <c r="L26" s="64">
        <v>43055</v>
      </c>
      <c r="M26" s="65" t="s">
        <v>25</v>
      </c>
      <c r="N26" s="60">
        <v>0</v>
      </c>
      <c r="O26" s="60">
        <v>0</v>
      </c>
      <c r="P26" s="60">
        <v>0</v>
      </c>
      <c r="Q26" s="59" t="s">
        <v>26</v>
      </c>
      <c r="R26" s="138"/>
      <c r="S26" s="88">
        <v>23</v>
      </c>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row>
    <row r="27" spans="1:16382" s="15" customFormat="1" ht="42.75" customHeight="1" x14ac:dyDescent="0.25">
      <c r="A27" s="59" t="s">
        <v>1208</v>
      </c>
      <c r="B27" s="59" t="s">
        <v>604</v>
      </c>
      <c r="C27" s="59" t="s">
        <v>589</v>
      </c>
      <c r="D27" s="61" t="s">
        <v>3692</v>
      </c>
      <c r="E27" s="57" t="s">
        <v>27</v>
      </c>
      <c r="F27" s="58" t="s">
        <v>1736</v>
      </c>
      <c r="G27" s="186" t="s">
        <v>5869</v>
      </c>
      <c r="H27" s="57" t="s">
        <v>374</v>
      </c>
      <c r="I27" s="57">
        <v>1970</v>
      </c>
      <c r="J27" s="59" t="s">
        <v>375</v>
      </c>
      <c r="K27" s="59" t="s">
        <v>40</v>
      </c>
      <c r="L27" s="64">
        <v>43217</v>
      </c>
      <c r="M27" s="65" t="s">
        <v>25</v>
      </c>
      <c r="N27" s="60">
        <v>300000</v>
      </c>
      <c r="O27" s="60">
        <v>0</v>
      </c>
      <c r="P27" s="60">
        <v>300000</v>
      </c>
      <c r="Q27" s="59" t="s">
        <v>26</v>
      </c>
      <c r="R27" s="14"/>
      <c r="S27" s="88">
        <v>29</v>
      </c>
    </row>
    <row r="28" spans="1:16382" s="15" customFormat="1" ht="49.5" customHeight="1" x14ac:dyDescent="0.25">
      <c r="A28" s="59" t="s">
        <v>1727</v>
      </c>
      <c r="B28" s="59" t="s">
        <v>604</v>
      </c>
      <c r="C28" s="59" t="s">
        <v>589</v>
      </c>
      <c r="D28" s="61" t="s">
        <v>2068</v>
      </c>
      <c r="E28" s="57" t="s">
        <v>3404</v>
      </c>
      <c r="F28" s="58" t="s">
        <v>1718</v>
      </c>
      <c r="G28" s="58" t="s">
        <v>5863</v>
      </c>
      <c r="H28" s="57" t="s">
        <v>1720</v>
      </c>
      <c r="I28" s="57">
        <v>2017</v>
      </c>
      <c r="J28" s="59" t="s">
        <v>1719</v>
      </c>
      <c r="K28" s="137">
        <v>118</v>
      </c>
      <c r="L28" s="64">
        <v>44397</v>
      </c>
      <c r="M28" s="65"/>
      <c r="N28" s="60">
        <v>443120</v>
      </c>
      <c r="O28" s="60">
        <v>0</v>
      </c>
      <c r="P28" s="60">
        <v>443120</v>
      </c>
      <c r="Q28" s="59" t="s">
        <v>33</v>
      </c>
      <c r="R28" s="14"/>
      <c r="S28" s="88">
        <v>30</v>
      </c>
    </row>
    <row r="29" spans="1:16382" s="15" customFormat="1" ht="61.5" customHeight="1" x14ac:dyDescent="0.25">
      <c r="A29" s="59" t="s">
        <v>1728</v>
      </c>
      <c r="B29" s="59" t="s">
        <v>604</v>
      </c>
      <c r="C29" s="59" t="s">
        <v>589</v>
      </c>
      <c r="D29" s="61" t="s">
        <v>2068</v>
      </c>
      <c r="E29" s="57" t="s">
        <v>3404</v>
      </c>
      <c r="F29" s="58" t="s">
        <v>1721</v>
      </c>
      <c r="G29" s="186" t="s">
        <v>5869</v>
      </c>
      <c r="H29" s="57" t="s">
        <v>151</v>
      </c>
      <c r="I29" s="57">
        <v>2018</v>
      </c>
      <c r="J29" s="59" t="s">
        <v>1722</v>
      </c>
      <c r="K29" s="137">
        <v>117</v>
      </c>
      <c r="L29" s="64">
        <v>44397</v>
      </c>
      <c r="M29" s="65"/>
      <c r="N29" s="60">
        <v>237800</v>
      </c>
      <c r="O29" s="60">
        <v>0</v>
      </c>
      <c r="P29" s="60">
        <v>237800</v>
      </c>
      <c r="Q29" s="59" t="s">
        <v>33</v>
      </c>
      <c r="R29" s="14"/>
      <c r="S29" s="88">
        <v>31</v>
      </c>
    </row>
    <row r="30" spans="1:16382" s="15" customFormat="1" ht="54" customHeight="1" x14ac:dyDescent="0.25">
      <c r="A30" s="59" t="s">
        <v>1729</v>
      </c>
      <c r="B30" s="59" t="s">
        <v>604</v>
      </c>
      <c r="C30" s="59" t="s">
        <v>589</v>
      </c>
      <c r="D30" s="61" t="s">
        <v>2068</v>
      </c>
      <c r="E30" s="57" t="s">
        <v>3404</v>
      </c>
      <c r="F30" s="58" t="s">
        <v>1723</v>
      </c>
      <c r="G30" s="186" t="s">
        <v>5869</v>
      </c>
      <c r="H30" s="57" t="s">
        <v>151</v>
      </c>
      <c r="I30" s="57">
        <v>2018</v>
      </c>
      <c r="J30" s="59" t="s">
        <v>1724</v>
      </c>
      <c r="K30" s="137">
        <v>116</v>
      </c>
      <c r="L30" s="64">
        <v>44397</v>
      </c>
      <c r="M30" s="65"/>
      <c r="N30" s="60">
        <v>237800</v>
      </c>
      <c r="O30" s="60">
        <v>0</v>
      </c>
      <c r="P30" s="60">
        <v>237800</v>
      </c>
      <c r="Q30" s="59" t="s">
        <v>33</v>
      </c>
      <c r="R30" s="14"/>
      <c r="S30" s="88">
        <v>32</v>
      </c>
    </row>
    <row r="31" spans="1:16382" s="15" customFormat="1" ht="63.75" customHeight="1" x14ac:dyDescent="0.25">
      <c r="A31" s="59" t="s">
        <v>1730</v>
      </c>
      <c r="B31" s="59" t="s">
        <v>604</v>
      </c>
      <c r="C31" s="59" t="s">
        <v>589</v>
      </c>
      <c r="D31" s="61" t="s">
        <v>1323</v>
      </c>
      <c r="E31" s="57" t="s">
        <v>3214</v>
      </c>
      <c r="F31" s="58" t="s">
        <v>3791</v>
      </c>
      <c r="G31" s="186" t="s">
        <v>5869</v>
      </c>
      <c r="H31" s="57" t="s">
        <v>151</v>
      </c>
      <c r="I31" s="57">
        <v>2015</v>
      </c>
      <c r="J31" s="59" t="s">
        <v>1725</v>
      </c>
      <c r="K31" s="59" t="s">
        <v>1726</v>
      </c>
      <c r="L31" s="64">
        <v>44434</v>
      </c>
      <c r="M31" s="65"/>
      <c r="N31" s="60">
        <v>105000</v>
      </c>
      <c r="O31" s="60">
        <v>0</v>
      </c>
      <c r="P31" s="60">
        <v>105000</v>
      </c>
      <c r="Q31" s="59" t="s">
        <v>33</v>
      </c>
      <c r="R31" s="14"/>
      <c r="S31" s="88">
        <v>33</v>
      </c>
    </row>
    <row r="32" spans="1:16382" s="15" customFormat="1" ht="88.5" customHeight="1" x14ac:dyDescent="0.25">
      <c r="A32" s="59" t="s">
        <v>1740</v>
      </c>
      <c r="B32" s="59" t="s">
        <v>604</v>
      </c>
      <c r="C32" s="59" t="s">
        <v>589</v>
      </c>
      <c r="D32" s="61" t="s">
        <v>1323</v>
      </c>
      <c r="E32" s="57" t="s">
        <v>3214</v>
      </c>
      <c r="F32" s="58" t="s">
        <v>3695</v>
      </c>
      <c r="G32" s="58" t="s">
        <v>5867</v>
      </c>
      <c r="H32" s="57" t="s">
        <v>1742</v>
      </c>
      <c r="I32" s="57">
        <v>2009</v>
      </c>
      <c r="J32" s="59" t="s">
        <v>1743</v>
      </c>
      <c r="K32" s="59" t="s">
        <v>1744</v>
      </c>
      <c r="L32" s="64">
        <v>44396</v>
      </c>
      <c r="M32" s="65"/>
      <c r="N32" s="60">
        <v>739999.99</v>
      </c>
      <c r="O32" s="60">
        <v>0</v>
      </c>
      <c r="P32" s="60">
        <v>739999.99</v>
      </c>
      <c r="Q32" s="59" t="s">
        <v>33</v>
      </c>
      <c r="R32" s="14"/>
      <c r="S32" s="88">
        <v>34</v>
      </c>
    </row>
    <row r="33" spans="1:19" s="15" customFormat="1" ht="72" customHeight="1" x14ac:dyDescent="0.25">
      <c r="A33" s="59" t="s">
        <v>1937</v>
      </c>
      <c r="B33" s="59" t="s">
        <v>604</v>
      </c>
      <c r="C33" s="59" t="s">
        <v>589</v>
      </c>
      <c r="D33" s="61" t="s">
        <v>2068</v>
      </c>
      <c r="E33" s="57" t="s">
        <v>3404</v>
      </c>
      <c r="F33" s="58" t="s">
        <v>2151</v>
      </c>
      <c r="G33" s="173" t="s">
        <v>5860</v>
      </c>
      <c r="H33" s="57" t="s">
        <v>1720</v>
      </c>
      <c r="I33" s="57">
        <v>2019</v>
      </c>
      <c r="J33" s="59" t="s">
        <v>1938</v>
      </c>
      <c r="K33" s="59" t="s">
        <v>1939</v>
      </c>
      <c r="L33" s="64">
        <v>44523</v>
      </c>
      <c r="M33" s="65"/>
      <c r="N33" s="60">
        <v>436000</v>
      </c>
      <c r="O33" s="60">
        <v>0</v>
      </c>
      <c r="P33" s="60">
        <v>436000</v>
      </c>
      <c r="Q33" s="59" t="s">
        <v>33</v>
      </c>
      <c r="R33" s="14"/>
      <c r="S33" s="88">
        <v>35</v>
      </c>
    </row>
    <row r="34" spans="1:19" s="15" customFormat="1" ht="102" customHeight="1" x14ac:dyDescent="0.25">
      <c r="A34" s="59" t="s">
        <v>3154</v>
      </c>
      <c r="B34" s="59" t="s">
        <v>604</v>
      </c>
      <c r="C34" s="59" t="s">
        <v>589</v>
      </c>
      <c r="D34" s="61" t="s">
        <v>1741</v>
      </c>
      <c r="E34" s="57" t="s">
        <v>3214</v>
      </c>
      <c r="F34" s="58" t="s">
        <v>3158</v>
      </c>
      <c r="G34" s="58" t="s">
        <v>5867</v>
      </c>
      <c r="H34" s="57" t="s">
        <v>3155</v>
      </c>
      <c r="I34" s="57">
        <v>2004</v>
      </c>
      <c r="J34" s="59" t="s">
        <v>3156</v>
      </c>
      <c r="K34" s="59" t="s">
        <v>3157</v>
      </c>
      <c r="L34" s="64">
        <v>44757</v>
      </c>
      <c r="M34" s="65"/>
      <c r="N34" s="60">
        <v>900000</v>
      </c>
      <c r="O34" s="60">
        <v>0</v>
      </c>
      <c r="P34" s="60">
        <v>900000</v>
      </c>
      <c r="Q34" s="59" t="s">
        <v>33</v>
      </c>
      <c r="R34" s="14"/>
      <c r="S34" s="88"/>
    </row>
    <row r="35" spans="1:19" s="15" customFormat="1" ht="48" customHeight="1" x14ac:dyDescent="0.25">
      <c r="A35" s="59" t="s">
        <v>3332</v>
      </c>
      <c r="B35" s="59" t="s">
        <v>604</v>
      </c>
      <c r="C35" s="59" t="s">
        <v>589</v>
      </c>
      <c r="D35" s="61" t="s">
        <v>3692</v>
      </c>
      <c r="E35" s="57" t="s">
        <v>27</v>
      </c>
      <c r="F35" s="58" t="s">
        <v>3333</v>
      </c>
      <c r="G35" s="58" t="s">
        <v>5868</v>
      </c>
      <c r="H35" s="57" t="s">
        <v>590</v>
      </c>
      <c r="I35" s="57">
        <v>2023</v>
      </c>
      <c r="J35" s="59" t="s">
        <v>3334</v>
      </c>
      <c r="K35" s="59" t="s">
        <v>3335</v>
      </c>
      <c r="L35" s="64">
        <v>44993</v>
      </c>
      <c r="M35" s="65"/>
      <c r="N35" s="60">
        <v>1547200</v>
      </c>
      <c r="O35" s="60">
        <v>0</v>
      </c>
      <c r="P35" s="60">
        <v>1547200</v>
      </c>
      <c r="Q35" s="59" t="s">
        <v>33</v>
      </c>
      <c r="R35" s="14"/>
      <c r="S35" s="88"/>
    </row>
    <row r="36" spans="1:19" s="15" customFormat="1" ht="127.5" x14ac:dyDescent="0.25">
      <c r="A36" s="261" t="s">
        <v>3403</v>
      </c>
      <c r="B36" s="261" t="s">
        <v>604</v>
      </c>
      <c r="C36" s="261" t="s">
        <v>589</v>
      </c>
      <c r="D36" s="262" t="s">
        <v>1302</v>
      </c>
      <c r="E36" s="263" t="s">
        <v>3349</v>
      </c>
      <c r="F36" s="264" t="s">
        <v>3408</v>
      </c>
      <c r="G36" s="186" t="s">
        <v>5869</v>
      </c>
      <c r="H36" s="263" t="s">
        <v>151</v>
      </c>
      <c r="I36" s="263">
        <v>2020</v>
      </c>
      <c r="J36" s="261" t="s">
        <v>3407</v>
      </c>
      <c r="K36" s="267">
        <v>465028</v>
      </c>
      <c r="L36" s="265">
        <v>45136</v>
      </c>
      <c r="M36" s="65"/>
      <c r="N36" s="266">
        <v>250000</v>
      </c>
      <c r="O36" s="266">
        <v>0</v>
      </c>
      <c r="P36" s="266">
        <v>250000</v>
      </c>
      <c r="Q36" s="261" t="s">
        <v>33</v>
      </c>
      <c r="R36" s="14"/>
      <c r="S36" s="88"/>
    </row>
    <row r="37" spans="1:19" s="15" customFormat="1" ht="129" customHeight="1" x14ac:dyDescent="0.25">
      <c r="A37" s="59" t="s">
        <v>3410</v>
      </c>
      <c r="B37" s="59" t="s">
        <v>604</v>
      </c>
      <c r="C37" s="59" t="s">
        <v>589</v>
      </c>
      <c r="D37" s="61" t="s">
        <v>2068</v>
      </c>
      <c r="E37" s="57" t="s">
        <v>3404</v>
      </c>
      <c r="F37" s="58" t="s">
        <v>3790</v>
      </c>
      <c r="G37" s="58" t="s">
        <v>5863</v>
      </c>
      <c r="H37" s="57" t="s">
        <v>313</v>
      </c>
      <c r="I37" s="57">
        <v>2020</v>
      </c>
      <c r="J37" s="59" t="s">
        <v>3462</v>
      </c>
      <c r="K37" s="137" t="s">
        <v>3463</v>
      </c>
      <c r="L37" s="64">
        <v>45182</v>
      </c>
      <c r="M37" s="65"/>
      <c r="N37" s="60">
        <v>755034</v>
      </c>
      <c r="O37" s="60">
        <v>0</v>
      </c>
      <c r="P37" s="60">
        <v>755034</v>
      </c>
      <c r="Q37" s="59" t="s">
        <v>33</v>
      </c>
      <c r="R37" s="14"/>
      <c r="S37" s="88"/>
    </row>
    <row r="38" spans="1:19" s="15" customFormat="1" x14ac:dyDescent="0.25">
      <c r="A38" s="167"/>
      <c r="B38" s="167"/>
      <c r="C38" s="167"/>
      <c r="D38" s="188"/>
      <c r="E38" s="189"/>
      <c r="F38" s="190"/>
      <c r="G38" s="190"/>
      <c r="H38" s="189"/>
      <c r="I38" s="189"/>
      <c r="J38" s="167"/>
      <c r="K38" s="191"/>
      <c r="L38" s="192"/>
      <c r="M38" s="193"/>
      <c r="N38" s="194"/>
      <c r="O38" s="194"/>
      <c r="P38" s="194"/>
      <c r="Q38" s="167"/>
      <c r="R38" s="22"/>
      <c r="S38" s="88"/>
    </row>
    <row r="39" spans="1:19" ht="23.25" customHeight="1" thickBot="1" x14ac:dyDescent="0.25">
      <c r="L39" s="139" t="s">
        <v>1154</v>
      </c>
      <c r="M39" s="89"/>
      <c r="N39" s="135">
        <f>SUM(N6:N37)</f>
        <v>8537752.9900000002</v>
      </c>
      <c r="O39" s="135">
        <f>SUM(O6:O34)</f>
        <v>0</v>
      </c>
      <c r="P39" s="135">
        <f>SUM(P6:P37)</f>
        <v>8537752.9900000002</v>
      </c>
    </row>
    <row r="40" spans="1:19" ht="13.5" thickTop="1" x14ac:dyDescent="0.2">
      <c r="F40" s="17" t="s">
        <v>3789</v>
      </c>
    </row>
  </sheetData>
  <autoFilter ref="A5:Q39" xr:uid="{00000000-0009-0000-0000-00000B000000}"/>
  <mergeCells count="4">
    <mergeCell ref="A1:Q1"/>
    <mergeCell ref="A2:Q2"/>
    <mergeCell ref="A3:Q3"/>
    <mergeCell ref="A4:Q4"/>
  </mergeCells>
  <phoneticPr fontId="26" type="noConversion"/>
  <printOptions horizontalCentered="1"/>
  <pageMargins left="0.11811023622047245" right="0.11811023622047245" top="0.70866141732283472" bottom="1.3779527559055118" header="0.31496062992125984" footer="0.31496062992125984"/>
  <pageSetup scale="56" fitToHeight="0" orientation="landscape" horizontalDpi="4294967295" verticalDpi="300" r:id="rId1"/>
  <headerFooter scaleWithDoc="0" alignWithMargins="0">
    <oddFooter>&amp;C&amp;G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6">
    <tabColor rgb="FF43FF43"/>
  </sheetPr>
  <dimension ref="A1:LP10"/>
  <sheetViews>
    <sheetView view="pageBreakPreview" topLeftCell="E1" zoomScaleNormal="100" zoomScaleSheetLayoutView="100" workbookViewId="0">
      <selection activeCell="L9" sqref="L9"/>
    </sheetView>
  </sheetViews>
  <sheetFormatPr baseColWidth="10" defaultRowHeight="12.75" x14ac:dyDescent="0.2"/>
  <cols>
    <col min="1" max="1" width="10.7109375" style="9" customWidth="1"/>
    <col min="2" max="2" width="9.85546875" style="9" customWidth="1"/>
    <col min="3" max="3" width="8.7109375" style="9" customWidth="1"/>
    <col min="4" max="4" width="13.140625" style="9" customWidth="1"/>
    <col min="5" max="5" width="12.28515625" style="9" customWidth="1"/>
    <col min="6" max="7" width="33.28515625" style="17" customWidth="1"/>
    <col min="8" max="8" width="9.85546875" style="19" customWidth="1"/>
    <col min="9" max="9" width="8.85546875" style="19" customWidth="1"/>
    <col min="10" max="10" width="10.140625" style="23" customWidth="1"/>
    <col min="11" max="11" width="11.28515625" style="19" customWidth="1"/>
    <col min="12" max="12" width="9.28515625" style="24" customWidth="1"/>
    <col min="13" max="13" width="13.7109375" style="25" customWidth="1"/>
    <col min="14" max="14" width="12.5703125" style="26" customWidth="1"/>
    <col min="15" max="15" width="10.5703125" style="27" customWidth="1"/>
    <col min="16" max="16" width="12" style="27" customWidth="1"/>
    <col min="17" max="17" width="9.5703125" style="21" customWidth="1"/>
    <col min="18" max="18" width="22.140625" style="22" customWidth="1"/>
    <col min="19" max="19" width="21" style="86" customWidth="1"/>
    <col min="20" max="16384" width="11.42578125" style="1"/>
  </cols>
  <sheetData>
    <row r="1" spans="1:328" ht="17.25" x14ac:dyDescent="0.2">
      <c r="A1" s="777" t="s">
        <v>558</v>
      </c>
      <c r="B1" s="777"/>
      <c r="C1" s="777"/>
      <c r="D1" s="777"/>
      <c r="E1" s="777"/>
      <c r="F1" s="777"/>
      <c r="G1" s="777"/>
      <c r="H1" s="777"/>
      <c r="I1" s="777"/>
      <c r="J1" s="792"/>
      <c r="K1" s="777"/>
      <c r="L1" s="777"/>
      <c r="M1" s="777"/>
      <c r="N1" s="788"/>
      <c r="O1" s="778"/>
      <c r="P1" s="778"/>
      <c r="Q1" s="777"/>
      <c r="R1" s="47"/>
    </row>
    <row r="2" spans="1:328" ht="17.25" x14ac:dyDescent="0.2">
      <c r="A2" s="777" t="s">
        <v>605</v>
      </c>
      <c r="B2" s="777"/>
      <c r="C2" s="777"/>
      <c r="D2" s="777"/>
      <c r="E2" s="777"/>
      <c r="F2" s="777"/>
      <c r="G2" s="777"/>
      <c r="H2" s="777"/>
      <c r="I2" s="777"/>
      <c r="J2" s="792"/>
      <c r="K2" s="777"/>
      <c r="L2" s="777"/>
      <c r="M2" s="777"/>
      <c r="N2" s="788"/>
      <c r="O2" s="778"/>
      <c r="P2" s="778"/>
      <c r="Q2" s="777"/>
      <c r="R2" s="47"/>
    </row>
    <row r="3" spans="1:328" ht="17.25" x14ac:dyDescent="0.2">
      <c r="A3" s="777" t="s">
        <v>3798</v>
      </c>
      <c r="B3" s="777"/>
      <c r="C3" s="777"/>
      <c r="D3" s="777"/>
      <c r="E3" s="777"/>
      <c r="F3" s="777"/>
      <c r="G3" s="777"/>
      <c r="H3" s="777"/>
      <c r="I3" s="777"/>
      <c r="J3" s="792"/>
      <c r="K3" s="777"/>
      <c r="L3" s="777"/>
      <c r="M3" s="777"/>
      <c r="N3" s="788"/>
      <c r="O3" s="778"/>
      <c r="P3" s="778"/>
      <c r="Q3" s="777"/>
      <c r="R3" s="38"/>
    </row>
    <row r="4" spans="1:328" ht="15.75" x14ac:dyDescent="0.2">
      <c r="A4" s="40"/>
      <c r="B4" s="40"/>
      <c r="C4" s="40"/>
      <c r="D4" s="40"/>
      <c r="E4" s="40"/>
      <c r="F4" s="40"/>
      <c r="G4" s="40"/>
      <c r="H4" s="40"/>
      <c r="I4" s="40"/>
      <c r="J4" s="42"/>
      <c r="K4" s="40"/>
      <c r="L4" s="40"/>
      <c r="M4" s="40"/>
      <c r="N4" s="43"/>
      <c r="O4" s="90"/>
      <c r="P4" s="90"/>
      <c r="Q4" s="40"/>
      <c r="R4" s="38"/>
    </row>
    <row r="5" spans="1:328" ht="15.75" x14ac:dyDescent="0.2">
      <c r="A5" s="40"/>
      <c r="B5" s="40"/>
      <c r="C5" s="40"/>
      <c r="D5" s="40"/>
      <c r="E5" s="40"/>
      <c r="F5" s="40"/>
      <c r="G5" s="40"/>
      <c r="H5" s="40"/>
      <c r="I5" s="40"/>
      <c r="J5" s="42"/>
      <c r="K5" s="40"/>
      <c r="L5" s="40"/>
      <c r="M5" s="40"/>
      <c r="N5" s="43"/>
      <c r="O5" s="90"/>
      <c r="P5" s="90"/>
      <c r="Q5" s="40"/>
      <c r="R5" s="38"/>
    </row>
    <row r="6" spans="1:328" s="39" customFormat="1" ht="38.25" x14ac:dyDescent="0.25">
      <c r="A6" s="75" t="s">
        <v>0</v>
      </c>
      <c r="B6" s="75" t="s">
        <v>1</v>
      </c>
      <c r="C6" s="75" t="s">
        <v>2</v>
      </c>
      <c r="D6" s="75" t="s">
        <v>3</v>
      </c>
      <c r="E6" s="75" t="s">
        <v>4</v>
      </c>
      <c r="F6" s="75" t="s">
        <v>18</v>
      </c>
      <c r="G6" s="75"/>
      <c r="H6" s="76" t="s">
        <v>6</v>
      </c>
      <c r="I6" s="76" t="s">
        <v>7</v>
      </c>
      <c r="J6" s="76" t="s">
        <v>8</v>
      </c>
      <c r="K6" s="76" t="s">
        <v>9</v>
      </c>
      <c r="L6" s="75" t="s">
        <v>10</v>
      </c>
      <c r="M6" s="75" t="s">
        <v>11</v>
      </c>
      <c r="N6" s="77" t="s">
        <v>12</v>
      </c>
      <c r="O6" s="77" t="s">
        <v>13</v>
      </c>
      <c r="P6" s="77" t="s">
        <v>14</v>
      </c>
      <c r="Q6" s="75" t="s">
        <v>15</v>
      </c>
      <c r="R6" s="75" t="s">
        <v>559</v>
      </c>
      <c r="S6" s="87"/>
    </row>
    <row r="7" spans="1:328" s="9" customFormat="1" ht="71.25" customHeight="1" x14ac:dyDescent="0.25">
      <c r="A7" s="59" t="s">
        <v>952</v>
      </c>
      <c r="B7" s="59" t="s">
        <v>928</v>
      </c>
      <c r="C7" s="59" t="s">
        <v>589</v>
      </c>
      <c r="D7" s="61" t="s">
        <v>1323</v>
      </c>
      <c r="E7" s="57" t="s">
        <v>3214</v>
      </c>
      <c r="F7" s="58" t="s">
        <v>3365</v>
      </c>
      <c r="G7" s="58" t="s">
        <v>5711</v>
      </c>
      <c r="H7" s="59" t="s">
        <v>306</v>
      </c>
      <c r="I7" s="59">
        <v>1998</v>
      </c>
      <c r="J7" s="59" t="s">
        <v>307</v>
      </c>
      <c r="K7" s="59" t="s">
        <v>308</v>
      </c>
      <c r="L7" s="64">
        <v>43825</v>
      </c>
      <c r="M7" s="65" t="s">
        <v>25</v>
      </c>
      <c r="N7" s="60">
        <v>1000000</v>
      </c>
      <c r="O7" s="60">
        <v>0</v>
      </c>
      <c r="P7" s="60">
        <v>1000000</v>
      </c>
      <c r="Q7" s="59" t="s">
        <v>26</v>
      </c>
      <c r="R7" s="14" t="s">
        <v>575</v>
      </c>
      <c r="S7" s="88"/>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row>
    <row r="8" spans="1:328" s="15" customFormat="1" ht="53.25" customHeight="1" x14ac:dyDescent="0.25">
      <c r="A8" s="59" t="s">
        <v>953</v>
      </c>
      <c r="B8" s="59" t="s">
        <v>927</v>
      </c>
      <c r="C8" s="59" t="s">
        <v>589</v>
      </c>
      <c r="D8" s="61" t="s">
        <v>1302</v>
      </c>
      <c r="E8" s="57" t="s">
        <v>137</v>
      </c>
      <c r="F8" s="58" t="s">
        <v>212</v>
      </c>
      <c r="G8" s="58" t="s">
        <v>5870</v>
      </c>
      <c r="H8" s="59" t="s">
        <v>213</v>
      </c>
      <c r="I8" s="59" t="s">
        <v>214</v>
      </c>
      <c r="J8" s="59" t="s">
        <v>215</v>
      </c>
      <c r="K8" s="59" t="s">
        <v>216</v>
      </c>
      <c r="L8" s="64">
        <v>43634</v>
      </c>
      <c r="M8" s="65" t="s">
        <v>25</v>
      </c>
      <c r="N8" s="60">
        <v>27199.14</v>
      </c>
      <c r="O8" s="60">
        <v>0</v>
      </c>
      <c r="P8" s="60">
        <v>27199.14</v>
      </c>
      <c r="Q8" s="59" t="s">
        <v>33</v>
      </c>
      <c r="R8" s="14" t="s">
        <v>574</v>
      </c>
      <c r="S8" s="88"/>
      <c r="T8" s="9"/>
    </row>
    <row r="9" spans="1:328" s="99" customFormat="1" ht="24" customHeight="1" thickBot="1" x14ac:dyDescent="0.35">
      <c r="A9" s="91"/>
      <c r="B9" s="91"/>
      <c r="C9" s="91"/>
      <c r="D9" s="91"/>
      <c r="E9" s="91"/>
      <c r="F9" s="92"/>
      <c r="G9" s="92"/>
      <c r="H9" s="93"/>
      <c r="I9" s="93"/>
      <c r="J9" s="94"/>
      <c r="K9" s="93"/>
      <c r="L9" s="95" t="s">
        <v>1155</v>
      </c>
      <c r="M9" s="96"/>
      <c r="N9" s="97">
        <f>SUM(N7:N8)</f>
        <v>1027199.14</v>
      </c>
      <c r="O9" s="97">
        <f>SUM(O7:O8)</f>
        <v>0</v>
      </c>
      <c r="P9" s="97">
        <f>SUM(P7:P8)</f>
        <v>1027199.14</v>
      </c>
      <c r="Q9" s="98"/>
      <c r="R9" s="93"/>
    </row>
    <row r="10" spans="1:328" ht="13.5" thickTop="1" x14ac:dyDescent="0.2"/>
  </sheetData>
  <autoFilter ref="A6:Q9" xr:uid="{00000000-0009-0000-0000-00000C000000}"/>
  <mergeCells count="3">
    <mergeCell ref="A1:Q1"/>
    <mergeCell ref="A2:Q2"/>
    <mergeCell ref="A3:Q3"/>
  </mergeCells>
  <printOptions horizontalCentered="1"/>
  <pageMargins left="0.11811023622047245" right="0.11811023622047245" top="0.70866141732283472" bottom="1.3779527559055118" header="0.31496062992125984" footer="0.31496062992125984"/>
  <pageSetup scale="73" fitToWidth="0" fitToHeight="0" orientation="landscape" horizontalDpi="4294967295" verticalDpi="300" r:id="rId1"/>
  <headerFooter scaleWithDoc="0" alignWithMargins="0">
    <oddFooter>&amp;C&amp;G</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tabColor rgb="FF43FF43"/>
  </sheetPr>
  <dimension ref="A1:M23"/>
  <sheetViews>
    <sheetView topLeftCell="E1" zoomScale="55" zoomScaleNormal="55" zoomScaleSheetLayoutView="100" workbookViewId="0">
      <selection sqref="A1:M23"/>
    </sheetView>
  </sheetViews>
  <sheetFormatPr baseColWidth="10" defaultRowHeight="12.75" x14ac:dyDescent="0.2"/>
  <cols>
    <col min="1" max="1" width="9.7109375" style="9" customWidth="1"/>
    <col min="2" max="2" width="9.5703125" style="9" customWidth="1"/>
    <col min="3" max="3" width="26.85546875" style="9" customWidth="1"/>
    <col min="4" max="4" width="22" style="9" customWidth="1"/>
    <col min="5" max="5" width="30.140625" style="9" bestFit="1" customWidth="1"/>
    <col min="6" max="6" width="18" style="17" customWidth="1"/>
    <col min="7" max="7" width="10.85546875" style="19" bestFit="1" customWidth="1"/>
    <col min="8" max="8" width="12.140625" style="19" bestFit="1" customWidth="1"/>
    <col min="9" max="9" width="7.42578125" style="23" bestFit="1" customWidth="1"/>
    <col min="10" max="10" width="6" style="19" bestFit="1" customWidth="1"/>
    <col min="11" max="11" width="12" style="24" customWidth="1"/>
    <col min="12" max="12" width="24" style="25" bestFit="1" customWidth="1"/>
    <col min="13" max="13" width="22.5703125" style="26" customWidth="1"/>
    <col min="14" max="16384" width="11.42578125" style="1"/>
  </cols>
  <sheetData>
    <row r="1" spans="1:13" ht="17.25" x14ac:dyDescent="0.2">
      <c r="A1" s="777" t="s">
        <v>558</v>
      </c>
      <c r="B1" s="777"/>
      <c r="C1" s="777"/>
      <c r="D1" s="777"/>
      <c r="E1" s="777"/>
      <c r="F1" s="777"/>
      <c r="G1" s="777"/>
      <c r="H1" s="777"/>
      <c r="I1" s="777"/>
      <c r="J1" s="777"/>
      <c r="K1" s="777"/>
      <c r="L1" s="777"/>
      <c r="M1" s="777"/>
    </row>
    <row r="2" spans="1:13" ht="17.25" x14ac:dyDescent="0.2">
      <c r="A2" s="777" t="s">
        <v>753</v>
      </c>
      <c r="B2" s="777"/>
      <c r="C2" s="777"/>
      <c r="D2" s="777"/>
      <c r="E2" s="777"/>
      <c r="F2" s="777"/>
      <c r="G2" s="777"/>
      <c r="H2" s="777"/>
      <c r="I2" s="777"/>
      <c r="J2" s="777"/>
      <c r="K2" s="777"/>
      <c r="L2" s="777"/>
      <c r="M2" s="777"/>
    </row>
    <row r="3" spans="1:13" ht="17.25" x14ac:dyDescent="0.2">
      <c r="A3" s="777" t="s">
        <v>3802</v>
      </c>
      <c r="B3" s="777"/>
      <c r="C3" s="777"/>
      <c r="D3" s="777"/>
      <c r="E3" s="777"/>
      <c r="F3" s="777"/>
      <c r="G3" s="777"/>
      <c r="H3" s="777"/>
      <c r="I3" s="777"/>
      <c r="J3" s="777"/>
      <c r="K3" s="777"/>
      <c r="L3" s="777"/>
      <c r="M3" s="777"/>
    </row>
    <row r="4" spans="1:13" ht="14.25" customHeight="1" x14ac:dyDescent="0.2">
      <c r="A4" s="40"/>
      <c r="B4" s="40"/>
      <c r="C4" s="40"/>
      <c r="D4" s="40"/>
      <c r="E4" s="40"/>
      <c r="F4" s="40"/>
      <c r="G4" s="40"/>
      <c r="H4" s="40"/>
      <c r="I4" s="42"/>
      <c r="J4" s="40"/>
      <c r="K4" s="40"/>
      <c r="L4" s="40"/>
      <c r="M4" s="43"/>
    </row>
    <row r="5" spans="1:13" ht="51" x14ac:dyDescent="0.2">
      <c r="A5" s="132" t="s">
        <v>754</v>
      </c>
      <c r="B5" s="132" t="s">
        <v>1</v>
      </c>
      <c r="C5" s="132" t="s">
        <v>755</v>
      </c>
      <c r="D5" s="132" t="s">
        <v>756</v>
      </c>
      <c r="E5" s="132" t="s">
        <v>757</v>
      </c>
      <c r="F5" s="132" t="s">
        <v>758</v>
      </c>
      <c r="G5" s="132" t="s">
        <v>6</v>
      </c>
      <c r="H5" s="132" t="s">
        <v>759</v>
      </c>
      <c r="I5" s="132" t="s">
        <v>760</v>
      </c>
      <c r="J5" s="132" t="s">
        <v>761</v>
      </c>
      <c r="K5" s="132" t="s">
        <v>762</v>
      </c>
      <c r="L5" s="132" t="s">
        <v>763</v>
      </c>
      <c r="M5" s="132" t="s">
        <v>764</v>
      </c>
    </row>
    <row r="6" spans="1:13" s="15" customFormat="1" ht="38.25" x14ac:dyDescent="0.25">
      <c r="A6" s="125" t="s">
        <v>765</v>
      </c>
      <c r="B6" s="125" t="s">
        <v>1165</v>
      </c>
      <c r="C6" s="125" t="s">
        <v>766</v>
      </c>
      <c r="D6" s="126" t="s">
        <v>767</v>
      </c>
      <c r="E6" s="125">
        <v>0</v>
      </c>
      <c r="F6" s="125">
        <v>10</v>
      </c>
      <c r="G6" s="125" t="s">
        <v>768</v>
      </c>
      <c r="H6" s="127" t="s">
        <v>17</v>
      </c>
      <c r="I6" s="127" t="s">
        <v>17</v>
      </c>
      <c r="J6" s="125">
        <v>1</v>
      </c>
      <c r="K6" s="127" t="s">
        <v>17</v>
      </c>
      <c r="L6" s="128">
        <v>45539</v>
      </c>
      <c r="M6" s="125" t="s">
        <v>3698</v>
      </c>
    </row>
    <row r="7" spans="1:13" s="15" customFormat="1" x14ac:dyDescent="0.25">
      <c r="A7" s="129" t="s">
        <v>769</v>
      </c>
      <c r="B7" s="129" t="s">
        <v>1166</v>
      </c>
      <c r="C7" s="129" t="s">
        <v>770</v>
      </c>
      <c r="D7" s="130" t="s">
        <v>771</v>
      </c>
      <c r="E7" s="129">
        <v>0</v>
      </c>
      <c r="F7" s="129">
        <v>1</v>
      </c>
      <c r="G7" s="129" t="s">
        <v>772</v>
      </c>
      <c r="H7" s="129" t="s">
        <v>773</v>
      </c>
      <c r="I7" s="129" t="s">
        <v>773</v>
      </c>
      <c r="J7" s="129">
        <v>1</v>
      </c>
      <c r="K7" s="129" t="s">
        <v>773</v>
      </c>
      <c r="L7" s="131">
        <v>45539</v>
      </c>
      <c r="M7" s="129" t="s">
        <v>1335</v>
      </c>
    </row>
    <row r="8" spans="1:13" s="15" customFormat="1" ht="25.5" x14ac:dyDescent="0.25">
      <c r="A8" s="129" t="s">
        <v>774</v>
      </c>
      <c r="B8" s="129" t="s">
        <v>1166</v>
      </c>
      <c r="C8" s="129" t="s">
        <v>775</v>
      </c>
      <c r="D8" s="130" t="s">
        <v>776</v>
      </c>
      <c r="E8" s="129" t="s">
        <v>777</v>
      </c>
      <c r="F8" s="129">
        <v>1</v>
      </c>
      <c r="G8" s="129" t="s">
        <v>778</v>
      </c>
      <c r="H8" s="129" t="s">
        <v>17</v>
      </c>
      <c r="I8" s="129" t="s">
        <v>17</v>
      </c>
      <c r="J8" s="129">
        <v>1</v>
      </c>
      <c r="K8" s="129" t="s">
        <v>17</v>
      </c>
      <c r="L8" s="131">
        <v>45539</v>
      </c>
      <c r="M8" s="129" t="s">
        <v>3342</v>
      </c>
    </row>
    <row r="9" spans="1:13" s="15" customFormat="1" ht="38.25" x14ac:dyDescent="0.25">
      <c r="A9" s="129" t="s">
        <v>779</v>
      </c>
      <c r="B9" s="129" t="s">
        <v>1166</v>
      </c>
      <c r="C9" s="129" t="s">
        <v>780</v>
      </c>
      <c r="D9" s="130" t="s">
        <v>781</v>
      </c>
      <c r="E9" s="129">
        <v>0</v>
      </c>
      <c r="F9" s="129">
        <v>2</v>
      </c>
      <c r="G9" s="129" t="s">
        <v>782</v>
      </c>
      <c r="H9" s="129" t="s">
        <v>17</v>
      </c>
      <c r="I9" s="129" t="s">
        <v>17</v>
      </c>
      <c r="J9" s="129">
        <v>1</v>
      </c>
      <c r="K9" s="129" t="s">
        <v>17</v>
      </c>
      <c r="L9" s="131">
        <v>45539</v>
      </c>
      <c r="M9" s="129" t="s">
        <v>3698</v>
      </c>
    </row>
    <row r="10" spans="1:13" s="15" customFormat="1" ht="25.5" x14ac:dyDescent="0.25">
      <c r="A10" s="129" t="s">
        <v>783</v>
      </c>
      <c r="B10" s="129" t="s">
        <v>1166</v>
      </c>
      <c r="C10" s="129" t="s">
        <v>3801</v>
      </c>
      <c r="D10" s="130" t="s">
        <v>784</v>
      </c>
      <c r="E10" s="129" t="s">
        <v>785</v>
      </c>
      <c r="F10" s="129">
        <v>1</v>
      </c>
      <c r="G10" s="129" t="s">
        <v>786</v>
      </c>
      <c r="H10" s="129" t="s">
        <v>773</v>
      </c>
      <c r="I10" s="129" t="s">
        <v>773</v>
      </c>
      <c r="J10" s="129">
        <v>1</v>
      </c>
      <c r="K10" s="129" t="s">
        <v>17</v>
      </c>
      <c r="L10" s="131">
        <v>45539</v>
      </c>
      <c r="M10" s="129" t="s">
        <v>3698</v>
      </c>
    </row>
    <row r="11" spans="1:13" s="15" customFormat="1" ht="38.25" x14ac:dyDescent="0.25">
      <c r="A11" s="129" t="s">
        <v>1167</v>
      </c>
      <c r="B11" s="129" t="s">
        <v>1166</v>
      </c>
      <c r="C11" s="129" t="s">
        <v>1168</v>
      </c>
      <c r="D11" s="130" t="s">
        <v>787</v>
      </c>
      <c r="E11" s="129" t="s">
        <v>1241</v>
      </c>
      <c r="F11" s="129">
        <v>3</v>
      </c>
      <c r="G11" s="129" t="s">
        <v>782</v>
      </c>
      <c r="H11" s="129" t="s">
        <v>17</v>
      </c>
      <c r="I11" s="129" t="s">
        <v>17</v>
      </c>
      <c r="J11" s="129">
        <v>0</v>
      </c>
      <c r="K11" s="129" t="s">
        <v>17</v>
      </c>
      <c r="L11" s="131">
        <v>45539</v>
      </c>
      <c r="M11" s="129" t="s">
        <v>3698</v>
      </c>
    </row>
    <row r="12" spans="1:13" ht="25.5" x14ac:dyDescent="0.2">
      <c r="A12" s="129" t="s">
        <v>3385</v>
      </c>
      <c r="B12" s="129" t="s">
        <v>1166</v>
      </c>
      <c r="C12" s="273" t="s">
        <v>3803</v>
      </c>
      <c r="D12" s="130" t="s">
        <v>784</v>
      </c>
      <c r="E12" s="270" t="s">
        <v>3805</v>
      </c>
      <c r="F12" s="129">
        <v>1</v>
      </c>
      <c r="G12" s="271" t="s">
        <v>786</v>
      </c>
      <c r="H12" s="129" t="s">
        <v>17</v>
      </c>
      <c r="I12" s="129" t="s">
        <v>17</v>
      </c>
      <c r="J12" s="271">
        <v>1</v>
      </c>
      <c r="K12" s="129" t="s">
        <v>17</v>
      </c>
      <c r="L12" s="272" t="s">
        <v>3804</v>
      </c>
      <c r="M12" s="129" t="s">
        <v>3698</v>
      </c>
    </row>
    <row r="13" spans="1:13" ht="25.5" x14ac:dyDescent="0.2">
      <c r="A13" s="129" t="s">
        <v>3386</v>
      </c>
      <c r="B13" s="129" t="s">
        <v>1166</v>
      </c>
      <c r="C13" s="273" t="s">
        <v>3803</v>
      </c>
      <c r="D13" s="130" t="s">
        <v>784</v>
      </c>
      <c r="E13" s="270" t="s">
        <v>3806</v>
      </c>
      <c r="F13" s="129">
        <v>1</v>
      </c>
      <c r="G13" s="271" t="s">
        <v>786</v>
      </c>
      <c r="H13" s="129" t="s">
        <v>17</v>
      </c>
      <c r="I13" s="129" t="s">
        <v>17</v>
      </c>
      <c r="J13" s="271">
        <v>1</v>
      </c>
      <c r="K13" s="129" t="s">
        <v>17</v>
      </c>
      <c r="L13" s="272" t="s">
        <v>3804</v>
      </c>
      <c r="M13" s="129" t="s">
        <v>3698</v>
      </c>
    </row>
    <row r="14" spans="1:13" ht="25.5" x14ac:dyDescent="0.2">
      <c r="A14" s="129" t="s">
        <v>3387</v>
      </c>
      <c r="B14" s="129" t="s">
        <v>1166</v>
      </c>
      <c r="C14" s="273" t="s">
        <v>3803</v>
      </c>
      <c r="D14" s="130" t="s">
        <v>784</v>
      </c>
      <c r="E14" s="270" t="s">
        <v>3807</v>
      </c>
      <c r="F14" s="129">
        <v>1</v>
      </c>
      <c r="G14" s="271" t="s">
        <v>786</v>
      </c>
      <c r="H14" s="129" t="s">
        <v>17</v>
      </c>
      <c r="I14" s="129" t="s">
        <v>17</v>
      </c>
      <c r="J14" s="271">
        <v>1</v>
      </c>
      <c r="K14" s="129" t="s">
        <v>17</v>
      </c>
      <c r="L14" s="272" t="s">
        <v>3804</v>
      </c>
      <c r="M14" s="129" t="s">
        <v>3698</v>
      </c>
    </row>
    <row r="15" spans="1:13" ht="25.5" x14ac:dyDescent="0.2">
      <c r="A15" s="129" t="s">
        <v>3388</v>
      </c>
      <c r="B15" s="129" t="s">
        <v>1166</v>
      </c>
      <c r="C15" s="273" t="s">
        <v>3803</v>
      </c>
      <c r="D15" s="130" t="s">
        <v>784</v>
      </c>
      <c r="E15" s="270" t="s">
        <v>3808</v>
      </c>
      <c r="F15" s="129">
        <v>1</v>
      </c>
      <c r="G15" s="271" t="s">
        <v>786</v>
      </c>
      <c r="H15" s="129" t="s">
        <v>17</v>
      </c>
      <c r="I15" s="129" t="s">
        <v>17</v>
      </c>
      <c r="J15" s="271">
        <v>1</v>
      </c>
      <c r="K15" s="129" t="s">
        <v>17</v>
      </c>
      <c r="L15" s="272" t="s">
        <v>3804</v>
      </c>
      <c r="M15" s="129" t="s">
        <v>3698</v>
      </c>
    </row>
    <row r="16" spans="1:13" ht="25.5" x14ac:dyDescent="0.2">
      <c r="A16" s="129" t="s">
        <v>3389</v>
      </c>
      <c r="B16" s="129" t="s">
        <v>1166</v>
      </c>
      <c r="C16" s="273" t="s">
        <v>3803</v>
      </c>
      <c r="D16" s="130" t="s">
        <v>784</v>
      </c>
      <c r="E16" s="270" t="s">
        <v>3809</v>
      </c>
      <c r="F16" s="129">
        <v>1</v>
      </c>
      <c r="G16" s="271" t="s">
        <v>786</v>
      </c>
      <c r="H16" s="129" t="s">
        <v>17</v>
      </c>
      <c r="I16" s="129" t="s">
        <v>17</v>
      </c>
      <c r="J16" s="271">
        <v>1</v>
      </c>
      <c r="K16" s="129" t="s">
        <v>17</v>
      </c>
      <c r="L16" s="272" t="s">
        <v>3804</v>
      </c>
      <c r="M16" s="129" t="s">
        <v>3698</v>
      </c>
    </row>
    <row r="17" spans="1:13" ht="25.5" x14ac:dyDescent="0.2">
      <c r="A17" s="129" t="s">
        <v>3390</v>
      </c>
      <c r="B17" s="129" t="s">
        <v>1166</v>
      </c>
      <c r="C17" s="273" t="s">
        <v>3803</v>
      </c>
      <c r="D17" s="130" t="s">
        <v>784</v>
      </c>
      <c r="E17" s="270" t="s">
        <v>3810</v>
      </c>
      <c r="F17" s="129">
        <v>1</v>
      </c>
      <c r="G17" s="271" t="s">
        <v>786</v>
      </c>
      <c r="H17" s="129" t="s">
        <v>17</v>
      </c>
      <c r="I17" s="129" t="s">
        <v>17</v>
      </c>
      <c r="J17" s="271">
        <v>1</v>
      </c>
      <c r="K17" s="129" t="s">
        <v>17</v>
      </c>
      <c r="L17" s="272" t="s">
        <v>3804</v>
      </c>
      <c r="M17" s="129" t="s">
        <v>3698</v>
      </c>
    </row>
    <row r="18" spans="1:13" ht="25.5" x14ac:dyDescent="0.2">
      <c r="A18" s="129" t="s">
        <v>3391</v>
      </c>
      <c r="B18" s="129" t="s">
        <v>1166</v>
      </c>
      <c r="C18" s="273" t="s">
        <v>3803</v>
      </c>
      <c r="D18" s="130" t="s">
        <v>784</v>
      </c>
      <c r="E18" s="270" t="s">
        <v>3811</v>
      </c>
      <c r="F18" s="129">
        <v>1</v>
      </c>
      <c r="G18" s="271" t="s">
        <v>786</v>
      </c>
      <c r="H18" s="129" t="s">
        <v>17</v>
      </c>
      <c r="I18" s="129" t="s">
        <v>17</v>
      </c>
      <c r="J18" s="271">
        <v>1</v>
      </c>
      <c r="K18" s="129" t="s">
        <v>17</v>
      </c>
      <c r="L18" s="272" t="s">
        <v>3804</v>
      </c>
      <c r="M18" s="129" t="s">
        <v>3698</v>
      </c>
    </row>
    <row r="19" spans="1:13" ht="25.5" x14ac:dyDescent="0.2">
      <c r="A19" s="129" t="s">
        <v>3392</v>
      </c>
      <c r="B19" s="129" t="s">
        <v>1166</v>
      </c>
      <c r="C19" s="273" t="s">
        <v>3803</v>
      </c>
      <c r="D19" s="130" t="s">
        <v>784</v>
      </c>
      <c r="E19" s="270" t="s">
        <v>3812</v>
      </c>
      <c r="F19" s="129">
        <v>1</v>
      </c>
      <c r="G19" s="271" t="s">
        <v>786</v>
      </c>
      <c r="H19" s="129" t="s">
        <v>17</v>
      </c>
      <c r="I19" s="129" t="s">
        <v>17</v>
      </c>
      <c r="J19" s="271">
        <v>1</v>
      </c>
      <c r="K19" s="129" t="s">
        <v>17</v>
      </c>
      <c r="L19" s="272" t="s">
        <v>3804</v>
      </c>
      <c r="M19" s="129" t="s">
        <v>3698</v>
      </c>
    </row>
    <row r="20" spans="1:13" ht="25.5" x14ac:dyDescent="0.2">
      <c r="A20" s="129" t="s">
        <v>3393</v>
      </c>
      <c r="B20" s="129" t="s">
        <v>1166</v>
      </c>
      <c r="C20" s="273" t="s">
        <v>3803</v>
      </c>
      <c r="D20" s="130" t="s">
        <v>784</v>
      </c>
      <c r="E20" s="270" t="s">
        <v>3813</v>
      </c>
      <c r="F20" s="129">
        <v>1</v>
      </c>
      <c r="G20" s="271" t="s">
        <v>786</v>
      </c>
      <c r="H20" s="129" t="s">
        <v>17</v>
      </c>
      <c r="I20" s="129" t="s">
        <v>17</v>
      </c>
      <c r="J20" s="271">
        <v>1</v>
      </c>
      <c r="K20" s="129" t="s">
        <v>17</v>
      </c>
      <c r="L20" s="272" t="s">
        <v>3804</v>
      </c>
      <c r="M20" s="129" t="s">
        <v>3698</v>
      </c>
    </row>
    <row r="21" spans="1:13" ht="25.5" x14ac:dyDescent="0.2">
      <c r="A21" s="129" t="s">
        <v>3394</v>
      </c>
      <c r="B21" s="129" t="s">
        <v>1166</v>
      </c>
      <c r="C21" s="273" t="s">
        <v>3803</v>
      </c>
      <c r="D21" s="130" t="s">
        <v>784</v>
      </c>
      <c r="E21" s="270" t="s">
        <v>3814</v>
      </c>
      <c r="F21" s="129">
        <v>1</v>
      </c>
      <c r="G21" s="271" t="s">
        <v>786</v>
      </c>
      <c r="H21" s="129" t="s">
        <v>17</v>
      </c>
      <c r="I21" s="129" t="s">
        <v>17</v>
      </c>
      <c r="J21" s="271">
        <v>1</v>
      </c>
      <c r="K21" s="129" t="s">
        <v>17</v>
      </c>
      <c r="L21" s="272" t="s">
        <v>3804</v>
      </c>
      <c r="M21" s="129" t="s">
        <v>3698</v>
      </c>
    </row>
    <row r="22" spans="1:13" ht="25.5" x14ac:dyDescent="0.2">
      <c r="A22" s="129" t="s">
        <v>3395</v>
      </c>
      <c r="B22" s="129" t="s">
        <v>1166</v>
      </c>
      <c r="C22" s="273" t="s">
        <v>3803</v>
      </c>
      <c r="D22" s="130" t="s">
        <v>784</v>
      </c>
      <c r="E22" s="270" t="s">
        <v>3815</v>
      </c>
      <c r="F22" s="129">
        <v>1</v>
      </c>
      <c r="G22" s="271" t="s">
        <v>786</v>
      </c>
      <c r="H22" s="129" t="s">
        <v>17</v>
      </c>
      <c r="I22" s="129" t="s">
        <v>17</v>
      </c>
      <c r="J22" s="271">
        <v>1</v>
      </c>
      <c r="K22" s="129" t="s">
        <v>17</v>
      </c>
      <c r="L22" s="272" t="s">
        <v>3804</v>
      </c>
      <c r="M22" s="129" t="s">
        <v>3698</v>
      </c>
    </row>
    <row r="23" spans="1:13" ht="25.5" x14ac:dyDescent="0.2">
      <c r="A23" s="129" t="s">
        <v>3396</v>
      </c>
      <c r="B23" s="129" t="s">
        <v>1166</v>
      </c>
      <c r="C23" s="273" t="s">
        <v>3803</v>
      </c>
      <c r="D23" s="130" t="s">
        <v>784</v>
      </c>
      <c r="E23" s="270" t="s">
        <v>3816</v>
      </c>
      <c r="F23" s="129">
        <v>1</v>
      </c>
      <c r="G23" s="271" t="s">
        <v>786</v>
      </c>
      <c r="H23" s="129" t="s">
        <v>17</v>
      </c>
      <c r="I23" s="129" t="s">
        <v>17</v>
      </c>
      <c r="J23" s="271">
        <v>1</v>
      </c>
      <c r="K23" s="129" t="s">
        <v>17</v>
      </c>
      <c r="L23" s="272" t="s">
        <v>3804</v>
      </c>
      <c r="M23" s="129" t="s">
        <v>3698</v>
      </c>
    </row>
  </sheetData>
  <autoFilter ref="A5:M23" xr:uid="{00000000-0009-0000-0000-00000D000000}"/>
  <mergeCells count="3">
    <mergeCell ref="A1:M1"/>
    <mergeCell ref="A2:M2"/>
    <mergeCell ref="A3:M3"/>
  </mergeCells>
  <phoneticPr fontId="26" type="noConversion"/>
  <pageMargins left="0.11811023622047245" right="0.11811023622047245" top="0.70866141732283472" bottom="1.3779527559055118" header="0.31496062992125984" footer="0.31496062992125984"/>
  <pageSetup scale="80" fitToWidth="0" fitToHeight="0" orientation="landscape" horizontalDpi="4294967295" verticalDpi="300" r:id="rId1"/>
  <headerFooter scaleWithDoc="0" alignWithMargins="0">
    <oddFooter>&amp;C&amp;G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3">
    <tabColor rgb="FF43FF43"/>
  </sheetPr>
  <dimension ref="A1:T282"/>
  <sheetViews>
    <sheetView view="pageBreakPreview" zoomScale="85" zoomScaleNormal="100" zoomScaleSheetLayoutView="85" workbookViewId="0">
      <pane ySplit="5" topLeftCell="A211" activePane="bottomLeft" state="frozen"/>
      <selection pane="bottomLeft" activeCell="D273" sqref="D273"/>
    </sheetView>
  </sheetViews>
  <sheetFormatPr baseColWidth="10" defaultRowHeight="12.75" x14ac:dyDescent="0.2"/>
  <cols>
    <col min="1" max="1" width="10.85546875" style="9" customWidth="1"/>
    <col min="2" max="2" width="8" style="16" customWidth="1"/>
    <col min="3" max="3" width="9.140625" style="9" customWidth="1"/>
    <col min="4" max="4" width="14" style="9" customWidth="1"/>
    <col min="5" max="5" width="12.5703125" style="9" customWidth="1"/>
    <col min="6" max="7" width="27.140625" style="9" customWidth="1"/>
    <col min="8" max="8" width="14.85546875" style="17" customWidth="1"/>
    <col min="9" max="9" width="8" style="19" customWidth="1"/>
    <col min="10" max="10" width="10.28515625" style="19" customWidth="1"/>
    <col min="11" max="11" width="11.140625" style="23" customWidth="1"/>
    <col min="12" max="12" width="8.140625" style="19" bestFit="1" customWidth="1"/>
    <col min="13" max="13" width="15.28515625" style="24" bestFit="1" customWidth="1"/>
    <col min="14" max="14" width="10.7109375" style="26" customWidth="1"/>
    <col min="15" max="15" width="10.85546875" style="1" hidden="1" customWidth="1"/>
    <col min="16" max="16" width="11.7109375" style="1" bestFit="1" customWidth="1"/>
    <col min="17" max="17" width="13" style="21" customWidth="1"/>
    <col min="18" max="18" width="7.28515625" style="1" bestFit="1" customWidth="1"/>
    <col min="19" max="16384" width="11.42578125" style="1"/>
  </cols>
  <sheetData>
    <row r="1" spans="1:20" ht="17.25" x14ac:dyDescent="0.2">
      <c r="A1" s="777" t="s">
        <v>558</v>
      </c>
      <c r="B1" s="777"/>
      <c r="C1" s="777"/>
      <c r="D1" s="777"/>
      <c r="E1" s="777"/>
      <c r="F1" s="777"/>
      <c r="G1" s="777"/>
      <c r="H1" s="777"/>
      <c r="I1" s="777"/>
      <c r="J1" s="777"/>
      <c r="K1" s="777"/>
      <c r="L1" s="777"/>
      <c r="M1" s="777"/>
      <c r="N1" s="777"/>
      <c r="O1" s="777"/>
      <c r="P1" s="777"/>
      <c r="Q1" s="777"/>
      <c r="R1" s="777"/>
    </row>
    <row r="2" spans="1:20" ht="17.25" x14ac:dyDescent="0.2">
      <c r="A2" s="777" t="s">
        <v>959</v>
      </c>
      <c r="B2" s="777"/>
      <c r="C2" s="777"/>
      <c r="D2" s="777"/>
      <c r="E2" s="777"/>
      <c r="F2" s="777"/>
      <c r="G2" s="777"/>
      <c r="H2" s="777"/>
      <c r="I2" s="777"/>
      <c r="J2" s="777"/>
      <c r="K2" s="777"/>
      <c r="L2" s="777"/>
      <c r="M2" s="777"/>
      <c r="N2" s="777"/>
      <c r="O2" s="777"/>
      <c r="P2" s="777"/>
      <c r="Q2" s="777"/>
      <c r="R2" s="777"/>
    </row>
    <row r="3" spans="1:20" ht="17.25" x14ac:dyDescent="0.2">
      <c r="A3" s="777" t="s">
        <v>3797</v>
      </c>
      <c r="B3" s="777"/>
      <c r="C3" s="777"/>
      <c r="D3" s="777"/>
      <c r="E3" s="777"/>
      <c r="F3" s="777"/>
      <c r="G3" s="777"/>
      <c r="H3" s="777"/>
      <c r="I3" s="777"/>
      <c r="J3" s="777"/>
      <c r="K3" s="777"/>
      <c r="L3" s="777"/>
      <c r="M3" s="777"/>
      <c r="N3" s="777"/>
      <c r="O3" s="777"/>
      <c r="P3" s="777"/>
      <c r="Q3" s="777"/>
      <c r="R3" s="777"/>
    </row>
    <row r="4" spans="1:20" ht="14.25" customHeight="1" x14ac:dyDescent="0.2">
      <c r="A4" s="40"/>
      <c r="B4" s="41"/>
      <c r="C4" s="40"/>
      <c r="D4" s="40"/>
      <c r="E4" s="40"/>
      <c r="F4" s="40"/>
      <c r="G4" s="40"/>
      <c r="H4" s="40"/>
      <c r="I4" s="40"/>
      <c r="J4" s="40"/>
      <c r="K4" s="42"/>
      <c r="L4" s="40"/>
      <c r="M4" s="40"/>
      <c r="N4" s="43"/>
    </row>
    <row r="5" spans="1:20" ht="70.5" customHeight="1" x14ac:dyDescent="0.2">
      <c r="A5" s="78" t="s">
        <v>0</v>
      </c>
      <c r="B5" s="79" t="s">
        <v>1295</v>
      </c>
      <c r="C5" s="78" t="s">
        <v>2</v>
      </c>
      <c r="D5" s="80" t="s">
        <v>3</v>
      </c>
      <c r="E5" s="80" t="s">
        <v>788</v>
      </c>
      <c r="F5" s="78" t="s">
        <v>789</v>
      </c>
      <c r="G5" s="78"/>
      <c r="H5" s="78" t="s">
        <v>5</v>
      </c>
      <c r="I5" s="80" t="s">
        <v>6</v>
      </c>
      <c r="J5" s="78" t="s">
        <v>7</v>
      </c>
      <c r="K5" s="78" t="s">
        <v>8</v>
      </c>
      <c r="L5" s="78" t="s">
        <v>9</v>
      </c>
      <c r="M5" s="81" t="s">
        <v>10</v>
      </c>
      <c r="N5" s="82" t="s">
        <v>12</v>
      </c>
      <c r="O5" s="82" t="s">
        <v>13</v>
      </c>
      <c r="P5" s="82" t="s">
        <v>14</v>
      </c>
      <c r="Q5" s="80" t="s">
        <v>790</v>
      </c>
      <c r="R5" s="83" t="s">
        <v>791</v>
      </c>
      <c r="T5" s="1" t="s">
        <v>4051</v>
      </c>
    </row>
    <row r="6" spans="1:20" s="15" customFormat="1" ht="38.25" x14ac:dyDescent="0.25">
      <c r="A6" s="196" t="s">
        <v>960</v>
      </c>
      <c r="B6" s="197" t="s">
        <v>961</v>
      </c>
      <c r="C6" s="226" t="s">
        <v>589</v>
      </c>
      <c r="D6" s="199" t="s">
        <v>3343</v>
      </c>
      <c r="E6" s="200" t="s">
        <v>29</v>
      </c>
      <c r="F6" s="201" t="s">
        <v>1231</v>
      </c>
      <c r="G6" s="201" t="s">
        <v>4021</v>
      </c>
      <c r="H6" s="198" t="s">
        <v>21</v>
      </c>
      <c r="I6" s="198" t="s">
        <v>22</v>
      </c>
      <c r="J6" s="200" t="s">
        <v>30</v>
      </c>
      <c r="K6" s="198" t="s">
        <v>31</v>
      </c>
      <c r="L6" s="198" t="s">
        <v>32</v>
      </c>
      <c r="M6" s="202">
        <v>43504</v>
      </c>
      <c r="N6" s="203">
        <v>9248.1</v>
      </c>
      <c r="O6" s="13">
        <v>0</v>
      </c>
      <c r="P6" s="203">
        <v>9248.1</v>
      </c>
      <c r="Q6" s="199" t="s">
        <v>3343</v>
      </c>
      <c r="R6" s="203"/>
      <c r="S6" s="6" t="s">
        <v>26</v>
      </c>
    </row>
    <row r="7" spans="1:20" s="15" customFormat="1" ht="51" x14ac:dyDescent="0.25">
      <c r="A7" s="196" t="s">
        <v>1372</v>
      </c>
      <c r="B7" s="197" t="s">
        <v>962</v>
      </c>
      <c r="C7" s="198" t="s">
        <v>589</v>
      </c>
      <c r="D7" s="199" t="s">
        <v>361</v>
      </c>
      <c r="E7" s="200" t="s">
        <v>3214</v>
      </c>
      <c r="F7" s="201" t="s">
        <v>3740</v>
      </c>
      <c r="G7" s="201" t="s">
        <v>4022</v>
      </c>
      <c r="H7" s="198" t="s">
        <v>21</v>
      </c>
      <c r="I7" s="198" t="s">
        <v>35</v>
      </c>
      <c r="J7" s="200" t="s">
        <v>36</v>
      </c>
      <c r="K7" s="198" t="s">
        <v>37</v>
      </c>
      <c r="L7" s="198" t="s">
        <v>38</v>
      </c>
      <c r="M7" s="202">
        <v>43587</v>
      </c>
      <c r="N7" s="203">
        <v>0</v>
      </c>
      <c r="O7" s="13">
        <v>0</v>
      </c>
      <c r="P7" s="203">
        <v>0</v>
      </c>
      <c r="Q7" s="199" t="s">
        <v>361</v>
      </c>
      <c r="R7" s="203"/>
      <c r="S7" s="6" t="s">
        <v>26</v>
      </c>
    </row>
    <row r="8" spans="1:20" s="15" customFormat="1" ht="76.5" x14ac:dyDescent="0.25">
      <c r="A8" s="32" t="s">
        <v>1122</v>
      </c>
      <c r="B8" s="11" t="s">
        <v>963</v>
      </c>
      <c r="C8" s="6" t="s">
        <v>589</v>
      </c>
      <c r="D8" s="3" t="s">
        <v>2068</v>
      </c>
      <c r="E8" s="4" t="s">
        <v>3352</v>
      </c>
      <c r="F8" s="5" t="s">
        <v>1328</v>
      </c>
      <c r="G8" s="201" t="s">
        <v>4021</v>
      </c>
      <c r="H8" s="6" t="s">
        <v>21</v>
      </c>
      <c r="I8" s="6" t="s">
        <v>42</v>
      </c>
      <c r="J8" s="4" t="s">
        <v>43</v>
      </c>
      <c r="K8" s="6" t="s">
        <v>44</v>
      </c>
      <c r="L8" s="6" t="s">
        <v>40</v>
      </c>
      <c r="M8" s="33">
        <v>40305</v>
      </c>
      <c r="N8" s="13">
        <v>10440</v>
      </c>
      <c r="O8" s="13">
        <v>0</v>
      </c>
      <c r="P8" s="13">
        <v>10440</v>
      </c>
      <c r="Q8" s="3" t="s">
        <v>2068</v>
      </c>
      <c r="R8" s="13"/>
      <c r="S8" s="6" t="s">
        <v>26</v>
      </c>
    </row>
    <row r="9" spans="1:20" s="15" customFormat="1" ht="117.75" customHeight="1" x14ac:dyDescent="0.25">
      <c r="A9" s="34" t="s">
        <v>3591</v>
      </c>
      <c r="B9" s="11" t="s">
        <v>964</v>
      </c>
      <c r="C9" s="6" t="s">
        <v>589</v>
      </c>
      <c r="D9" s="3" t="s">
        <v>1341</v>
      </c>
      <c r="E9" s="4" t="s">
        <v>1781</v>
      </c>
      <c r="F9" s="5" t="s">
        <v>435</v>
      </c>
      <c r="G9" s="201" t="s">
        <v>4021</v>
      </c>
      <c r="H9" s="6" t="s">
        <v>21</v>
      </c>
      <c r="I9" s="6" t="s">
        <v>50</v>
      </c>
      <c r="J9" s="4" t="s">
        <v>436</v>
      </c>
      <c r="K9" s="6" t="s">
        <v>437</v>
      </c>
      <c r="L9" s="6" t="s">
        <v>905</v>
      </c>
      <c r="M9" s="33">
        <v>43868</v>
      </c>
      <c r="N9" s="13">
        <v>12758.84</v>
      </c>
      <c r="O9" s="13">
        <v>0</v>
      </c>
      <c r="P9" s="13">
        <v>12758.84</v>
      </c>
      <c r="Q9" s="3" t="s">
        <v>1341</v>
      </c>
      <c r="R9" s="13"/>
      <c r="S9" s="6" t="s">
        <v>33</v>
      </c>
    </row>
    <row r="10" spans="1:20" s="15" customFormat="1" ht="51" x14ac:dyDescent="0.25">
      <c r="A10" s="196" t="s">
        <v>3591</v>
      </c>
      <c r="B10" s="197" t="s">
        <v>965</v>
      </c>
      <c r="C10" s="198" t="s">
        <v>589</v>
      </c>
      <c r="D10" s="199" t="s">
        <v>1341</v>
      </c>
      <c r="E10" s="200" t="s">
        <v>1781</v>
      </c>
      <c r="F10" s="201" t="s">
        <v>276</v>
      </c>
      <c r="G10" s="201" t="s">
        <v>4021</v>
      </c>
      <c r="H10" s="198" t="s">
        <v>21</v>
      </c>
      <c r="I10" s="198" t="s">
        <v>50</v>
      </c>
      <c r="J10" s="200" t="s">
        <v>209</v>
      </c>
      <c r="K10" s="198" t="s">
        <v>277</v>
      </c>
      <c r="L10" s="198" t="s">
        <v>83</v>
      </c>
      <c r="M10" s="202">
        <v>42916</v>
      </c>
      <c r="N10" s="203">
        <v>6998</v>
      </c>
      <c r="O10" s="13">
        <v>0</v>
      </c>
      <c r="P10" s="203">
        <v>6998</v>
      </c>
      <c r="Q10" s="199" t="s">
        <v>1341</v>
      </c>
      <c r="R10" s="13"/>
      <c r="S10" s="4" t="s">
        <v>33</v>
      </c>
    </row>
    <row r="11" spans="1:20" s="15" customFormat="1" ht="38.25" x14ac:dyDescent="0.25">
      <c r="A11" s="196" t="s">
        <v>3591</v>
      </c>
      <c r="B11" s="197" t="s">
        <v>966</v>
      </c>
      <c r="C11" s="198" t="s">
        <v>589</v>
      </c>
      <c r="D11" s="199" t="s">
        <v>1341</v>
      </c>
      <c r="E11" s="200" t="s">
        <v>1781</v>
      </c>
      <c r="F11" s="201" t="s">
        <v>278</v>
      </c>
      <c r="G11" s="201" t="s">
        <v>4022</v>
      </c>
      <c r="H11" s="198" t="s">
        <v>21</v>
      </c>
      <c r="I11" s="198" t="s">
        <v>158</v>
      </c>
      <c r="J11" s="200" t="s">
        <v>279</v>
      </c>
      <c r="K11" s="198" t="s">
        <v>280</v>
      </c>
      <c r="L11" s="198" t="s">
        <v>177</v>
      </c>
      <c r="M11" s="202">
        <v>42654</v>
      </c>
      <c r="N11" s="203">
        <v>4499</v>
      </c>
      <c r="O11" s="13">
        <v>0</v>
      </c>
      <c r="P11" s="203">
        <v>4499</v>
      </c>
      <c r="Q11" s="199" t="s">
        <v>1341</v>
      </c>
      <c r="R11" s="13"/>
      <c r="S11" s="4" t="s">
        <v>26</v>
      </c>
    </row>
    <row r="12" spans="1:20" ht="51" x14ac:dyDescent="0.2">
      <c r="A12" s="196" t="s">
        <v>1242</v>
      </c>
      <c r="B12" s="197" t="s">
        <v>967</v>
      </c>
      <c r="C12" s="198" t="s">
        <v>589</v>
      </c>
      <c r="D12" s="199" t="s">
        <v>877</v>
      </c>
      <c r="E12" s="200" t="s">
        <v>58</v>
      </c>
      <c r="F12" s="201" t="s">
        <v>1225</v>
      </c>
      <c r="G12" s="201" t="s">
        <v>4021</v>
      </c>
      <c r="H12" s="198" t="s">
        <v>878</v>
      </c>
      <c r="I12" s="198" t="s">
        <v>50</v>
      </c>
      <c r="J12" s="200" t="s">
        <v>1220</v>
      </c>
      <c r="K12" s="198" t="s">
        <v>1221</v>
      </c>
      <c r="L12" s="198" t="s">
        <v>1187</v>
      </c>
      <c r="M12" s="202">
        <v>44126</v>
      </c>
      <c r="N12" s="203">
        <v>12758.84</v>
      </c>
      <c r="O12" s="13">
        <v>0</v>
      </c>
      <c r="P12" s="203">
        <v>12758.84</v>
      </c>
      <c r="Q12" s="200" t="s">
        <v>877</v>
      </c>
      <c r="R12" s="203"/>
      <c r="S12" s="6" t="s">
        <v>33</v>
      </c>
    </row>
    <row r="13" spans="1:20" ht="51" x14ac:dyDescent="0.2">
      <c r="A13" s="196" t="s">
        <v>1242</v>
      </c>
      <c r="B13" s="197" t="s">
        <v>968</v>
      </c>
      <c r="C13" s="198" t="s">
        <v>589</v>
      </c>
      <c r="D13" s="199" t="s">
        <v>877</v>
      </c>
      <c r="E13" s="200" t="s">
        <v>58</v>
      </c>
      <c r="F13" s="201" t="s">
        <v>1201</v>
      </c>
      <c r="G13" s="201" t="s">
        <v>4021</v>
      </c>
      <c r="H13" s="198" t="s">
        <v>878</v>
      </c>
      <c r="I13" s="198" t="s">
        <v>22</v>
      </c>
      <c r="J13" s="200" t="s">
        <v>1189</v>
      </c>
      <c r="K13" s="198" t="s">
        <v>1222</v>
      </c>
      <c r="L13" s="198" t="s">
        <v>1187</v>
      </c>
      <c r="M13" s="202">
        <v>44126</v>
      </c>
      <c r="N13" s="203">
        <v>13918.84</v>
      </c>
      <c r="O13" s="13">
        <v>0</v>
      </c>
      <c r="P13" s="203">
        <v>13918.84</v>
      </c>
      <c r="Q13" s="200" t="s">
        <v>877</v>
      </c>
      <c r="R13" s="203"/>
      <c r="S13" s="6" t="s">
        <v>26</v>
      </c>
    </row>
    <row r="14" spans="1:20" ht="51" x14ac:dyDescent="0.2">
      <c r="A14" s="196" t="s">
        <v>1242</v>
      </c>
      <c r="B14" s="197" t="s">
        <v>969</v>
      </c>
      <c r="C14" s="198" t="s">
        <v>589</v>
      </c>
      <c r="D14" s="199" t="s">
        <v>877</v>
      </c>
      <c r="E14" s="200" t="s">
        <v>58</v>
      </c>
      <c r="F14" s="201" t="s">
        <v>1201</v>
      </c>
      <c r="G14" s="201" t="s">
        <v>4021</v>
      </c>
      <c r="H14" s="198" t="s">
        <v>878</v>
      </c>
      <c r="I14" s="198" t="s">
        <v>22</v>
      </c>
      <c r="J14" s="200" t="s">
        <v>1189</v>
      </c>
      <c r="K14" s="198" t="s">
        <v>1275</v>
      </c>
      <c r="L14" s="198" t="s">
        <v>1187</v>
      </c>
      <c r="M14" s="202">
        <v>44126</v>
      </c>
      <c r="N14" s="203">
        <v>13918.84</v>
      </c>
      <c r="O14" s="13">
        <v>0</v>
      </c>
      <c r="P14" s="203">
        <v>13918.84</v>
      </c>
      <c r="Q14" s="200" t="s">
        <v>877</v>
      </c>
      <c r="R14" s="203"/>
      <c r="S14" s="6" t="s">
        <v>33</v>
      </c>
    </row>
    <row r="15" spans="1:20" ht="51" x14ac:dyDescent="0.2">
      <c r="A15" s="196" t="s">
        <v>1242</v>
      </c>
      <c r="B15" s="197" t="s">
        <v>970</v>
      </c>
      <c r="C15" s="198" t="s">
        <v>589</v>
      </c>
      <c r="D15" s="199" t="s">
        <v>877</v>
      </c>
      <c r="E15" s="200" t="s">
        <v>58</v>
      </c>
      <c r="F15" s="201" t="s">
        <v>1202</v>
      </c>
      <c r="G15" s="201" t="s">
        <v>4022</v>
      </c>
      <c r="H15" s="198" t="s">
        <v>878</v>
      </c>
      <c r="I15" s="198" t="s">
        <v>22</v>
      </c>
      <c r="J15" s="200">
        <v>415</v>
      </c>
      <c r="K15" s="198" t="s">
        <v>1223</v>
      </c>
      <c r="L15" s="198" t="s">
        <v>1187</v>
      </c>
      <c r="M15" s="202">
        <v>44126</v>
      </c>
      <c r="N15" s="203">
        <v>5161.42</v>
      </c>
      <c r="O15" s="13">
        <v>0</v>
      </c>
      <c r="P15" s="203">
        <v>5161.42</v>
      </c>
      <c r="Q15" s="200" t="s">
        <v>877</v>
      </c>
      <c r="R15" s="203"/>
      <c r="S15" s="6" t="s">
        <v>26</v>
      </c>
    </row>
    <row r="16" spans="1:20" ht="38.25" x14ac:dyDescent="0.2">
      <c r="A16" s="34" t="s">
        <v>1112</v>
      </c>
      <c r="B16" s="11" t="s">
        <v>971</v>
      </c>
      <c r="C16" s="6" t="s">
        <v>589</v>
      </c>
      <c r="D16" s="3" t="s">
        <v>2152</v>
      </c>
      <c r="E16" s="4" t="s">
        <v>59</v>
      </c>
      <c r="F16" s="5" t="s">
        <v>60</v>
      </c>
      <c r="G16" s="5" t="s">
        <v>4021</v>
      </c>
      <c r="H16" s="6" t="s">
        <v>21</v>
      </c>
      <c r="I16" s="6" t="s">
        <v>61</v>
      </c>
      <c r="J16" s="4">
        <v>3059</v>
      </c>
      <c r="K16" s="6" t="s">
        <v>62</v>
      </c>
      <c r="L16" s="6" t="s">
        <v>920</v>
      </c>
      <c r="M16" s="33">
        <v>43250</v>
      </c>
      <c r="N16" s="13">
        <v>14144.99</v>
      </c>
      <c r="O16" s="13">
        <v>0</v>
      </c>
      <c r="P16" s="13">
        <v>14144.99</v>
      </c>
      <c r="Q16" s="3" t="s">
        <v>2152</v>
      </c>
      <c r="R16" s="13"/>
      <c r="S16" s="6" t="s">
        <v>33</v>
      </c>
    </row>
    <row r="17" spans="1:19" ht="38.25" x14ac:dyDescent="0.2">
      <c r="A17" s="34" t="s">
        <v>1112</v>
      </c>
      <c r="B17" s="11" t="s">
        <v>972</v>
      </c>
      <c r="C17" s="6" t="s">
        <v>589</v>
      </c>
      <c r="D17" s="3" t="s">
        <v>2152</v>
      </c>
      <c r="E17" s="4" t="s">
        <v>59</v>
      </c>
      <c r="F17" s="5" t="s">
        <v>63</v>
      </c>
      <c r="G17" s="5" t="s">
        <v>4022</v>
      </c>
      <c r="H17" s="6" t="s">
        <v>21</v>
      </c>
      <c r="I17" s="6" t="s">
        <v>35</v>
      </c>
      <c r="J17" s="4" t="s">
        <v>64</v>
      </c>
      <c r="K17" s="6" t="s">
        <v>65</v>
      </c>
      <c r="L17" s="6" t="s">
        <v>66</v>
      </c>
      <c r="M17" s="33">
        <v>43080</v>
      </c>
      <c r="N17" s="13">
        <v>3997.94</v>
      </c>
      <c r="O17" s="13">
        <v>0</v>
      </c>
      <c r="P17" s="13">
        <v>3997.94</v>
      </c>
      <c r="Q17" s="3" t="s">
        <v>2152</v>
      </c>
      <c r="R17" s="13"/>
      <c r="S17" s="6" t="s">
        <v>33</v>
      </c>
    </row>
    <row r="18" spans="1:19" ht="51" x14ac:dyDescent="0.2">
      <c r="A18" s="34" t="s">
        <v>1243</v>
      </c>
      <c r="B18" s="11" t="s">
        <v>973</v>
      </c>
      <c r="C18" s="6" t="s">
        <v>589</v>
      </c>
      <c r="D18" s="3" t="s">
        <v>1313</v>
      </c>
      <c r="E18" s="4" t="s">
        <v>1219</v>
      </c>
      <c r="F18" s="5" t="s">
        <v>1200</v>
      </c>
      <c r="G18" s="5" t="s">
        <v>4021</v>
      </c>
      <c r="H18" s="6" t="s">
        <v>1812</v>
      </c>
      <c r="I18" s="6" t="s">
        <v>73</v>
      </c>
      <c r="J18" s="4" t="s">
        <v>1188</v>
      </c>
      <c r="K18" s="6">
        <v>17479889499</v>
      </c>
      <c r="L18" s="6" t="s">
        <v>1187</v>
      </c>
      <c r="M18" s="33">
        <v>44126</v>
      </c>
      <c r="N18" s="13">
        <v>17398.84</v>
      </c>
      <c r="O18" s="13">
        <v>0</v>
      </c>
      <c r="P18" s="13">
        <v>17398.84</v>
      </c>
      <c r="Q18" s="4" t="s">
        <v>1313</v>
      </c>
      <c r="R18" s="13"/>
      <c r="S18" s="6" t="s">
        <v>33</v>
      </c>
    </row>
    <row r="19" spans="1:19" ht="51" x14ac:dyDescent="0.2">
      <c r="A19" s="34" t="s">
        <v>1243</v>
      </c>
      <c r="B19" s="11" t="s">
        <v>974</v>
      </c>
      <c r="C19" s="6" t="s">
        <v>589</v>
      </c>
      <c r="D19" s="3" t="s">
        <v>1313</v>
      </c>
      <c r="E19" s="4" t="s">
        <v>1219</v>
      </c>
      <c r="F19" s="5" t="s">
        <v>1202</v>
      </c>
      <c r="G19" s="5" t="s">
        <v>4022</v>
      </c>
      <c r="H19" s="6" t="s">
        <v>1812</v>
      </c>
      <c r="I19" s="6" t="s">
        <v>22</v>
      </c>
      <c r="J19" s="4">
        <v>315</v>
      </c>
      <c r="K19" s="6" t="s">
        <v>1203</v>
      </c>
      <c r="L19" s="6" t="s">
        <v>1218</v>
      </c>
      <c r="M19" s="33">
        <v>44160</v>
      </c>
      <c r="N19" s="13">
        <v>4639.42</v>
      </c>
      <c r="O19" s="13">
        <v>0</v>
      </c>
      <c r="P19" s="13">
        <v>4639.42</v>
      </c>
      <c r="Q19" s="4" t="s">
        <v>1313</v>
      </c>
      <c r="R19" s="13"/>
      <c r="S19" s="6" t="s">
        <v>33</v>
      </c>
    </row>
    <row r="20" spans="1:19" ht="51" x14ac:dyDescent="0.2">
      <c r="A20" s="34" t="s">
        <v>1243</v>
      </c>
      <c r="B20" s="11" t="s">
        <v>975</v>
      </c>
      <c r="C20" s="6" t="s">
        <v>589</v>
      </c>
      <c r="D20" s="3" t="s">
        <v>1313</v>
      </c>
      <c r="E20" s="4" t="s">
        <v>1219</v>
      </c>
      <c r="F20" s="5" t="s">
        <v>1198</v>
      </c>
      <c r="G20" s="5" t="s">
        <v>4022</v>
      </c>
      <c r="H20" s="6" t="s">
        <v>1812</v>
      </c>
      <c r="I20" s="6" t="s">
        <v>35</v>
      </c>
      <c r="J20" s="4" t="s">
        <v>1234</v>
      </c>
      <c r="K20" s="6" t="s">
        <v>1199</v>
      </c>
      <c r="L20" s="6">
        <v>9589</v>
      </c>
      <c r="M20" s="33">
        <v>44159</v>
      </c>
      <c r="N20" s="13">
        <v>8630</v>
      </c>
      <c r="O20" s="13">
        <v>0</v>
      </c>
      <c r="P20" s="13">
        <v>8630</v>
      </c>
      <c r="Q20" s="4" t="s">
        <v>1313</v>
      </c>
      <c r="R20" s="13"/>
      <c r="S20" s="6" t="s">
        <v>33</v>
      </c>
    </row>
    <row r="21" spans="1:19" ht="51" x14ac:dyDescent="0.2">
      <c r="A21" s="196" t="s">
        <v>1113</v>
      </c>
      <c r="B21" s="197" t="s">
        <v>976</v>
      </c>
      <c r="C21" s="198" t="s">
        <v>589</v>
      </c>
      <c r="D21" s="199" t="s">
        <v>1300</v>
      </c>
      <c r="E21" s="200" t="s">
        <v>72</v>
      </c>
      <c r="F21" s="201" t="s">
        <v>3762</v>
      </c>
      <c r="G21" s="201" t="s">
        <v>4024</v>
      </c>
      <c r="H21" s="198" t="s">
        <v>21</v>
      </c>
      <c r="I21" s="198" t="s">
        <v>73</v>
      </c>
      <c r="J21" s="200" t="s">
        <v>74</v>
      </c>
      <c r="K21" s="198" t="s">
        <v>75</v>
      </c>
      <c r="L21" s="198" t="s">
        <v>76</v>
      </c>
      <c r="M21" s="202">
        <v>43262</v>
      </c>
      <c r="N21" s="203">
        <v>13600</v>
      </c>
      <c r="O21" s="13">
        <v>0</v>
      </c>
      <c r="P21" s="203">
        <v>13600</v>
      </c>
      <c r="Q21" s="200" t="s">
        <v>1300</v>
      </c>
      <c r="R21" s="203"/>
      <c r="S21" s="4" t="s">
        <v>33</v>
      </c>
    </row>
    <row r="22" spans="1:19" ht="38.25" x14ac:dyDescent="0.2">
      <c r="A22" s="34" t="s">
        <v>1113</v>
      </c>
      <c r="B22" s="11" t="s">
        <v>977</v>
      </c>
      <c r="C22" s="6" t="s">
        <v>589</v>
      </c>
      <c r="D22" s="3" t="s">
        <v>1300</v>
      </c>
      <c r="E22" s="4" t="s">
        <v>72</v>
      </c>
      <c r="F22" s="5" t="s">
        <v>77</v>
      </c>
      <c r="G22" s="5" t="s">
        <v>4022</v>
      </c>
      <c r="H22" s="6" t="s">
        <v>21</v>
      </c>
      <c r="I22" s="6" t="s">
        <v>35</v>
      </c>
      <c r="J22" s="4" t="s">
        <v>36</v>
      </c>
      <c r="K22" s="6" t="s">
        <v>78</v>
      </c>
      <c r="L22" s="6">
        <v>104</v>
      </c>
      <c r="M22" s="33">
        <v>42823</v>
      </c>
      <c r="N22" s="13">
        <v>6399</v>
      </c>
      <c r="O22" s="13">
        <v>0</v>
      </c>
      <c r="P22" s="13">
        <v>6399</v>
      </c>
      <c r="Q22" s="4" t="s">
        <v>1300</v>
      </c>
      <c r="R22" s="13"/>
      <c r="S22" s="4" t="s">
        <v>33</v>
      </c>
    </row>
    <row r="23" spans="1:19" ht="38.25" x14ac:dyDescent="0.2">
      <c r="A23" s="34" t="s">
        <v>1114</v>
      </c>
      <c r="B23" s="11" t="s">
        <v>978</v>
      </c>
      <c r="C23" s="6" t="s">
        <v>589</v>
      </c>
      <c r="D23" s="3" t="s">
        <v>3354</v>
      </c>
      <c r="E23" s="4" t="s">
        <v>79</v>
      </c>
      <c r="F23" s="5" t="s">
        <v>922</v>
      </c>
      <c r="G23" s="5" t="s">
        <v>4021</v>
      </c>
      <c r="H23" s="6" t="s">
        <v>21</v>
      </c>
      <c r="I23" s="6" t="s">
        <v>50</v>
      </c>
      <c r="J23" s="4" t="s">
        <v>39</v>
      </c>
      <c r="K23" s="6" t="s">
        <v>82</v>
      </c>
      <c r="L23" s="6" t="s">
        <v>83</v>
      </c>
      <c r="M23" s="33">
        <v>42916</v>
      </c>
      <c r="N23" s="13">
        <v>6998</v>
      </c>
      <c r="O23" s="13">
        <v>0</v>
      </c>
      <c r="P23" s="13">
        <v>6998</v>
      </c>
      <c r="Q23" s="3" t="s">
        <v>3354</v>
      </c>
      <c r="R23" s="13"/>
      <c r="S23" s="6" t="s">
        <v>33</v>
      </c>
    </row>
    <row r="24" spans="1:19" ht="38.25" x14ac:dyDescent="0.2">
      <c r="A24" s="34" t="s">
        <v>1114</v>
      </c>
      <c r="B24" s="11" t="s">
        <v>979</v>
      </c>
      <c r="C24" s="6" t="s">
        <v>589</v>
      </c>
      <c r="D24" s="3" t="s">
        <v>3354</v>
      </c>
      <c r="E24" s="4" t="s">
        <v>79</v>
      </c>
      <c r="F24" s="5" t="s">
        <v>84</v>
      </c>
      <c r="G24" s="5" t="s">
        <v>4022</v>
      </c>
      <c r="H24" s="6" t="s">
        <v>21</v>
      </c>
      <c r="I24" s="6" t="s">
        <v>35</v>
      </c>
      <c r="J24" s="4" t="s">
        <v>85</v>
      </c>
      <c r="K24" s="6" t="s">
        <v>86</v>
      </c>
      <c r="L24" s="6">
        <v>120</v>
      </c>
      <c r="M24" s="33">
        <v>42886</v>
      </c>
      <c r="N24" s="13">
        <v>6554</v>
      </c>
      <c r="O24" s="13">
        <v>0</v>
      </c>
      <c r="P24" s="13">
        <v>6554</v>
      </c>
      <c r="Q24" s="3" t="s">
        <v>3354</v>
      </c>
      <c r="R24" s="13"/>
      <c r="S24" s="6" t="s">
        <v>33</v>
      </c>
    </row>
    <row r="25" spans="1:19" ht="63.75" x14ac:dyDescent="0.2">
      <c r="A25" s="196" t="s">
        <v>3589</v>
      </c>
      <c r="B25" s="197" t="s">
        <v>980</v>
      </c>
      <c r="C25" s="198" t="s">
        <v>589</v>
      </c>
      <c r="D25" s="199" t="s">
        <v>3588</v>
      </c>
      <c r="E25" s="200" t="s">
        <v>3357</v>
      </c>
      <c r="F25" s="201" t="s">
        <v>320</v>
      </c>
      <c r="G25" s="201" t="s">
        <v>4021</v>
      </c>
      <c r="H25" s="198" t="s">
        <v>21</v>
      </c>
      <c r="I25" s="198" t="s">
        <v>90</v>
      </c>
      <c r="J25" s="200" t="s">
        <v>91</v>
      </c>
      <c r="K25" s="198" t="s">
        <v>323</v>
      </c>
      <c r="L25" s="198" t="s">
        <v>38</v>
      </c>
      <c r="M25" s="202">
        <v>43587</v>
      </c>
      <c r="N25" s="203">
        <v>0</v>
      </c>
      <c r="O25" s="13">
        <v>0</v>
      </c>
      <c r="P25" s="203">
        <v>0</v>
      </c>
      <c r="Q25" s="199" t="s">
        <v>3588</v>
      </c>
      <c r="R25" s="203"/>
      <c r="S25" s="6" t="s">
        <v>26</v>
      </c>
    </row>
    <row r="26" spans="1:19" ht="51" x14ac:dyDescent="0.2">
      <c r="A26" s="34" t="s">
        <v>1115</v>
      </c>
      <c r="B26" s="11" t="s">
        <v>981</v>
      </c>
      <c r="C26" s="6" t="s">
        <v>589</v>
      </c>
      <c r="D26" s="3" t="s">
        <v>1338</v>
      </c>
      <c r="E26" s="4" t="s">
        <v>3324</v>
      </c>
      <c r="F26" s="5" t="s">
        <v>1280</v>
      </c>
      <c r="G26" s="5" t="s">
        <v>4021</v>
      </c>
      <c r="H26" s="6" t="s">
        <v>21</v>
      </c>
      <c r="I26" s="6" t="s">
        <v>50</v>
      </c>
      <c r="J26" s="4" t="s">
        <v>854</v>
      </c>
      <c r="K26" s="6" t="s">
        <v>468</v>
      </c>
      <c r="L26" s="6" t="s">
        <v>312</v>
      </c>
      <c r="M26" s="33">
        <v>42732</v>
      </c>
      <c r="N26" s="13">
        <v>9999</v>
      </c>
      <c r="O26" s="13">
        <v>0</v>
      </c>
      <c r="P26" s="13">
        <v>9999</v>
      </c>
      <c r="Q26" s="4" t="s">
        <v>1338</v>
      </c>
      <c r="R26" s="13"/>
      <c r="S26" s="6" t="s">
        <v>33</v>
      </c>
    </row>
    <row r="27" spans="1:19" ht="63.75" x14ac:dyDescent="0.2">
      <c r="A27" s="34" t="s">
        <v>1115</v>
      </c>
      <c r="B27" s="11" t="s">
        <v>982</v>
      </c>
      <c r="C27" s="6" t="s">
        <v>589</v>
      </c>
      <c r="D27" s="3" t="s">
        <v>88</v>
      </c>
      <c r="E27" s="4" t="s">
        <v>3324</v>
      </c>
      <c r="F27" s="5" t="s">
        <v>899</v>
      </c>
      <c r="G27" s="5" t="s">
        <v>4021</v>
      </c>
      <c r="H27" s="6" t="s">
        <v>21</v>
      </c>
      <c r="I27" s="6" t="s">
        <v>90</v>
      </c>
      <c r="J27" s="4" t="s">
        <v>91</v>
      </c>
      <c r="K27" s="6" t="s">
        <v>92</v>
      </c>
      <c r="L27" s="6" t="s">
        <v>38</v>
      </c>
      <c r="M27" s="33">
        <v>43587</v>
      </c>
      <c r="N27" s="13">
        <v>0</v>
      </c>
      <c r="O27" s="13">
        <v>0</v>
      </c>
      <c r="P27" s="13">
        <v>0</v>
      </c>
      <c r="Q27" s="4" t="s">
        <v>88</v>
      </c>
      <c r="R27" s="13"/>
      <c r="S27" s="6" t="s">
        <v>33</v>
      </c>
    </row>
    <row r="28" spans="1:19" ht="51" x14ac:dyDescent="0.2">
      <c r="A28" s="34" t="s">
        <v>1115</v>
      </c>
      <c r="B28" s="11" t="s">
        <v>983</v>
      </c>
      <c r="C28" s="6" t="s">
        <v>589</v>
      </c>
      <c r="D28" s="3" t="s">
        <v>88</v>
      </c>
      <c r="E28" s="4" t="s">
        <v>3324</v>
      </c>
      <c r="F28" s="5" t="s">
        <v>793</v>
      </c>
      <c r="G28" s="5" t="s">
        <v>3999</v>
      </c>
      <c r="H28" s="6" t="s">
        <v>21</v>
      </c>
      <c r="I28" s="6" t="s">
        <v>93</v>
      </c>
      <c r="J28" s="4" t="s">
        <v>839</v>
      </c>
      <c r="K28" s="6" t="s">
        <v>94</v>
      </c>
      <c r="L28" s="6" t="s">
        <v>38</v>
      </c>
      <c r="M28" s="33">
        <v>43592</v>
      </c>
      <c r="N28" s="13">
        <v>0</v>
      </c>
      <c r="O28" s="13">
        <v>0</v>
      </c>
      <c r="P28" s="13">
        <v>0</v>
      </c>
      <c r="Q28" s="4" t="s">
        <v>88</v>
      </c>
      <c r="R28" s="13"/>
      <c r="S28" s="6" t="s">
        <v>33</v>
      </c>
    </row>
    <row r="29" spans="1:19" ht="38.25" x14ac:dyDescent="0.2">
      <c r="A29" s="34" t="s">
        <v>1115</v>
      </c>
      <c r="B29" s="11" t="s">
        <v>984</v>
      </c>
      <c r="C29" s="6" t="s">
        <v>589</v>
      </c>
      <c r="D29" s="3" t="s">
        <v>1342</v>
      </c>
      <c r="E29" s="4" t="s">
        <v>3324</v>
      </c>
      <c r="F29" s="5" t="s">
        <v>108</v>
      </c>
      <c r="G29" s="5" t="s">
        <v>4022</v>
      </c>
      <c r="H29" s="6" t="s">
        <v>21</v>
      </c>
      <c r="I29" s="6" t="s">
        <v>35</v>
      </c>
      <c r="J29" s="4" t="s">
        <v>109</v>
      </c>
      <c r="K29" s="6" t="s">
        <v>110</v>
      </c>
      <c r="L29" s="6" t="s">
        <v>40</v>
      </c>
      <c r="M29" s="33">
        <v>42094</v>
      </c>
      <c r="N29" s="13">
        <v>7880</v>
      </c>
      <c r="O29" s="13">
        <v>0</v>
      </c>
      <c r="P29" s="13">
        <v>7880</v>
      </c>
      <c r="Q29" s="4" t="s">
        <v>1342</v>
      </c>
      <c r="R29" s="13"/>
      <c r="S29" s="6" t="s">
        <v>33</v>
      </c>
    </row>
    <row r="30" spans="1:19" ht="51" x14ac:dyDescent="0.2">
      <c r="A30" s="34" t="s">
        <v>1115</v>
      </c>
      <c r="B30" s="11" t="s">
        <v>985</v>
      </c>
      <c r="C30" s="6" t="s">
        <v>589</v>
      </c>
      <c r="D30" s="3" t="s">
        <v>3406</v>
      </c>
      <c r="E30" s="4" t="s">
        <v>3324</v>
      </c>
      <c r="F30" s="5" t="s">
        <v>1279</v>
      </c>
      <c r="G30" s="5" t="s">
        <v>4021</v>
      </c>
      <c r="H30" s="6" t="s">
        <v>21</v>
      </c>
      <c r="I30" s="6" t="s">
        <v>22</v>
      </c>
      <c r="J30" s="4" t="s">
        <v>69</v>
      </c>
      <c r="K30" s="6" t="s">
        <v>70</v>
      </c>
      <c r="L30" s="6" t="s">
        <v>71</v>
      </c>
      <c r="M30" s="33">
        <v>43810</v>
      </c>
      <c r="N30" s="13">
        <v>14437.5</v>
      </c>
      <c r="O30" s="13">
        <v>0</v>
      </c>
      <c r="P30" s="13">
        <v>14437.5</v>
      </c>
      <c r="Q30" s="3" t="s">
        <v>3406</v>
      </c>
      <c r="R30" s="13"/>
      <c r="S30" s="6" t="s">
        <v>26</v>
      </c>
    </row>
    <row r="31" spans="1:19" ht="38.25" x14ac:dyDescent="0.2">
      <c r="A31" s="34" t="s">
        <v>1115</v>
      </c>
      <c r="B31" s="11" t="s">
        <v>986</v>
      </c>
      <c r="C31" s="6" t="s">
        <v>589</v>
      </c>
      <c r="D31" s="3" t="s">
        <v>1343</v>
      </c>
      <c r="E31" s="4" t="s">
        <v>3324</v>
      </c>
      <c r="F31" s="5" t="s">
        <v>539</v>
      </c>
      <c r="G31" s="5" t="s">
        <v>4022</v>
      </c>
      <c r="H31" s="6" t="s">
        <v>21</v>
      </c>
      <c r="I31" s="6" t="s">
        <v>22</v>
      </c>
      <c r="J31" s="4" t="s">
        <v>547</v>
      </c>
      <c r="K31" s="6" t="s">
        <v>809</v>
      </c>
      <c r="L31" s="6">
        <v>7475</v>
      </c>
      <c r="M31" s="33">
        <v>43959</v>
      </c>
      <c r="N31" s="13">
        <v>11530.01</v>
      </c>
      <c r="O31" s="13">
        <v>0</v>
      </c>
      <c r="P31" s="13">
        <v>11530.01</v>
      </c>
      <c r="Q31" s="4" t="s">
        <v>1343</v>
      </c>
      <c r="R31" s="13"/>
      <c r="S31" s="6" t="s">
        <v>41</v>
      </c>
    </row>
    <row r="32" spans="1:19" ht="38.25" x14ac:dyDescent="0.2">
      <c r="A32" s="34" t="s">
        <v>1115</v>
      </c>
      <c r="B32" s="11" t="s">
        <v>987</v>
      </c>
      <c r="C32" s="6" t="s">
        <v>589</v>
      </c>
      <c r="D32" s="3" t="s">
        <v>1342</v>
      </c>
      <c r="E32" s="4" t="s">
        <v>3324</v>
      </c>
      <c r="F32" s="5" t="s">
        <v>1217</v>
      </c>
      <c r="G32" s="5" t="s">
        <v>4021</v>
      </c>
      <c r="H32" s="6" t="s">
        <v>21</v>
      </c>
      <c r="I32" s="6" t="s">
        <v>73</v>
      </c>
      <c r="J32" s="4" t="s">
        <v>74</v>
      </c>
      <c r="K32" s="6" t="s">
        <v>95</v>
      </c>
      <c r="L32" s="6" t="s">
        <v>76</v>
      </c>
      <c r="M32" s="33">
        <v>43262</v>
      </c>
      <c r="N32" s="13">
        <v>13600</v>
      </c>
      <c r="O32" s="13">
        <v>0</v>
      </c>
      <c r="P32" s="13">
        <v>13600</v>
      </c>
      <c r="Q32" s="4" t="s">
        <v>1342</v>
      </c>
      <c r="R32" s="13"/>
      <c r="S32" s="6" t="s">
        <v>33</v>
      </c>
    </row>
    <row r="33" spans="1:20" ht="38.25" x14ac:dyDescent="0.2">
      <c r="A33" s="34" t="s">
        <v>1115</v>
      </c>
      <c r="B33" s="11" t="s">
        <v>988</v>
      </c>
      <c r="C33" s="6" t="s">
        <v>589</v>
      </c>
      <c r="D33" s="3" t="s">
        <v>3406</v>
      </c>
      <c r="E33" s="4" t="s">
        <v>3324</v>
      </c>
      <c r="F33" s="5" t="s">
        <v>1216</v>
      </c>
      <c r="G33" s="5" t="s">
        <v>4021</v>
      </c>
      <c r="H33" s="6" t="s">
        <v>21</v>
      </c>
      <c r="I33" s="6" t="s">
        <v>50</v>
      </c>
      <c r="J33" s="4" t="s">
        <v>96</v>
      </c>
      <c r="K33" s="6" t="s">
        <v>97</v>
      </c>
      <c r="L33" s="6" t="s">
        <v>98</v>
      </c>
      <c r="M33" s="33">
        <v>43277</v>
      </c>
      <c r="N33" s="13">
        <v>8498</v>
      </c>
      <c r="O33" s="13">
        <v>0</v>
      </c>
      <c r="P33" s="13">
        <v>8498</v>
      </c>
      <c r="Q33" s="3" t="s">
        <v>3406</v>
      </c>
      <c r="R33" s="13"/>
      <c r="S33" s="6" t="s">
        <v>33</v>
      </c>
    </row>
    <row r="34" spans="1:20" ht="38.25" x14ac:dyDescent="0.2">
      <c r="A34" s="34" t="s">
        <v>1115</v>
      </c>
      <c r="B34" s="11" t="s">
        <v>989</v>
      </c>
      <c r="C34" s="6" t="s">
        <v>589</v>
      </c>
      <c r="D34" s="3" t="s">
        <v>3406</v>
      </c>
      <c r="E34" s="4" t="s">
        <v>3324</v>
      </c>
      <c r="F34" s="5" t="s">
        <v>99</v>
      </c>
      <c r="G34" s="5" t="s">
        <v>4025</v>
      </c>
      <c r="H34" s="6" t="s">
        <v>21</v>
      </c>
      <c r="I34" s="6" t="s">
        <v>22</v>
      </c>
      <c r="J34" s="4" t="s">
        <v>100</v>
      </c>
      <c r="K34" s="6" t="s">
        <v>101</v>
      </c>
      <c r="L34" s="6" t="s">
        <v>102</v>
      </c>
      <c r="M34" s="33">
        <v>43375</v>
      </c>
      <c r="N34" s="13">
        <v>10340</v>
      </c>
      <c r="O34" s="13">
        <v>0</v>
      </c>
      <c r="P34" s="13">
        <v>10340</v>
      </c>
      <c r="Q34" s="3" t="s">
        <v>3406</v>
      </c>
      <c r="R34" s="13"/>
      <c r="S34" s="6" t="s">
        <v>33</v>
      </c>
    </row>
    <row r="35" spans="1:20" ht="63.75" x14ac:dyDescent="0.2">
      <c r="A35" s="34" t="s">
        <v>1115</v>
      </c>
      <c r="B35" s="11" t="s">
        <v>990</v>
      </c>
      <c r="C35" s="6" t="s">
        <v>589</v>
      </c>
      <c r="D35" s="3" t="s">
        <v>1319</v>
      </c>
      <c r="E35" s="4" t="s">
        <v>138</v>
      </c>
      <c r="F35" s="5" t="s">
        <v>1756</v>
      </c>
      <c r="G35" s="5" t="s">
        <v>4022</v>
      </c>
      <c r="H35" s="6" t="s">
        <v>21</v>
      </c>
      <c r="I35" s="6" t="s">
        <v>35</v>
      </c>
      <c r="J35" s="4" t="s">
        <v>64</v>
      </c>
      <c r="K35" s="6" t="s">
        <v>103</v>
      </c>
      <c r="L35" s="6" t="s">
        <v>66</v>
      </c>
      <c r="M35" s="33">
        <v>43080</v>
      </c>
      <c r="N35" s="13">
        <v>3997.94</v>
      </c>
      <c r="O35" s="13">
        <v>0</v>
      </c>
      <c r="P35" s="13">
        <v>3997.94</v>
      </c>
      <c r="Q35" s="4" t="s">
        <v>1319</v>
      </c>
      <c r="R35" s="13"/>
      <c r="S35" s="6" t="s">
        <v>33</v>
      </c>
    </row>
    <row r="36" spans="1:20" ht="63.75" x14ac:dyDescent="0.2">
      <c r="A36" s="34" t="s">
        <v>1116</v>
      </c>
      <c r="B36" s="11" t="s">
        <v>991</v>
      </c>
      <c r="C36" s="6" t="s">
        <v>589</v>
      </c>
      <c r="D36" s="3" t="s">
        <v>1332</v>
      </c>
      <c r="E36" s="4" t="s">
        <v>3344</v>
      </c>
      <c r="F36" s="5" t="s">
        <v>126</v>
      </c>
      <c r="G36" s="5" t="s">
        <v>4021</v>
      </c>
      <c r="H36" s="6" t="s">
        <v>21</v>
      </c>
      <c r="I36" s="6" t="s">
        <v>22</v>
      </c>
      <c r="J36" s="4" t="s">
        <v>127</v>
      </c>
      <c r="K36" s="6" t="s">
        <v>128</v>
      </c>
      <c r="L36" s="6" t="s">
        <v>32</v>
      </c>
      <c r="M36" s="33">
        <v>43504</v>
      </c>
      <c r="N36" s="13">
        <v>9248.1</v>
      </c>
      <c r="O36" s="13">
        <v>0</v>
      </c>
      <c r="P36" s="13">
        <v>9248.1</v>
      </c>
      <c r="Q36" s="3" t="s">
        <v>1332</v>
      </c>
      <c r="R36" s="13"/>
      <c r="S36" s="6" t="s">
        <v>33</v>
      </c>
    </row>
    <row r="37" spans="1:20" ht="51" x14ac:dyDescent="0.2">
      <c r="A37" s="196" t="s">
        <v>1116</v>
      </c>
      <c r="B37" s="197" t="s">
        <v>992</v>
      </c>
      <c r="C37" s="198" t="s">
        <v>589</v>
      </c>
      <c r="D37" s="199" t="s">
        <v>1296</v>
      </c>
      <c r="E37" s="200" t="s">
        <v>1297</v>
      </c>
      <c r="F37" s="201" t="s">
        <v>49</v>
      </c>
      <c r="G37" s="201" t="s">
        <v>4021</v>
      </c>
      <c r="H37" s="198" t="s">
        <v>21</v>
      </c>
      <c r="I37" s="198" t="s">
        <v>50</v>
      </c>
      <c r="J37" s="200" t="s">
        <v>51</v>
      </c>
      <c r="K37" s="198" t="s">
        <v>52</v>
      </c>
      <c r="L37" s="198" t="s">
        <v>53</v>
      </c>
      <c r="M37" s="202">
        <v>43810</v>
      </c>
      <c r="N37" s="203">
        <v>9349.6</v>
      </c>
      <c r="O37" s="13">
        <v>0</v>
      </c>
      <c r="P37" s="203">
        <v>9349.6</v>
      </c>
      <c r="Q37" s="200" t="s">
        <v>1296</v>
      </c>
      <c r="R37" s="203"/>
      <c r="S37" s="6" t="s">
        <v>33</v>
      </c>
    </row>
    <row r="38" spans="1:20" ht="38.25" x14ac:dyDescent="0.2">
      <c r="A38" s="196" t="s">
        <v>1116</v>
      </c>
      <c r="B38" s="197" t="s">
        <v>993</v>
      </c>
      <c r="C38" s="198" t="s">
        <v>589</v>
      </c>
      <c r="D38" s="199" t="s">
        <v>1347</v>
      </c>
      <c r="E38" s="200" t="s">
        <v>3344</v>
      </c>
      <c r="F38" s="201" t="s">
        <v>45</v>
      </c>
      <c r="G38" s="201" t="s">
        <v>4021</v>
      </c>
      <c r="H38" s="198" t="s">
        <v>21</v>
      </c>
      <c r="I38" s="198" t="s">
        <v>22</v>
      </c>
      <c r="J38" s="200" t="s">
        <v>30</v>
      </c>
      <c r="K38" s="198" t="s">
        <v>46</v>
      </c>
      <c r="L38" s="198" t="s">
        <v>47</v>
      </c>
      <c r="M38" s="202">
        <v>43747</v>
      </c>
      <c r="N38" s="203">
        <v>9827.25</v>
      </c>
      <c r="O38" s="13">
        <v>0</v>
      </c>
      <c r="P38" s="203">
        <v>9827.25</v>
      </c>
      <c r="Q38" s="199" t="s">
        <v>1347</v>
      </c>
      <c r="R38" s="203"/>
      <c r="S38" s="6" t="s">
        <v>33</v>
      </c>
    </row>
    <row r="39" spans="1:20" ht="76.5" x14ac:dyDescent="0.2">
      <c r="A39" s="196" t="s">
        <v>1116</v>
      </c>
      <c r="B39" s="197" t="s">
        <v>994</v>
      </c>
      <c r="C39" s="198" t="s">
        <v>589</v>
      </c>
      <c r="D39" s="199" t="s">
        <v>1291</v>
      </c>
      <c r="E39" s="200" t="s">
        <v>3344</v>
      </c>
      <c r="F39" s="201" t="s">
        <v>497</v>
      </c>
      <c r="G39" s="201" t="s">
        <v>4021</v>
      </c>
      <c r="H39" s="198" t="s">
        <v>21</v>
      </c>
      <c r="I39" s="198" t="s">
        <v>50</v>
      </c>
      <c r="J39" s="200" t="s">
        <v>209</v>
      </c>
      <c r="K39" s="198" t="s">
        <v>498</v>
      </c>
      <c r="L39" s="198">
        <v>68</v>
      </c>
      <c r="M39" s="202">
        <v>42719</v>
      </c>
      <c r="N39" s="203">
        <v>7076</v>
      </c>
      <c r="O39" s="13">
        <v>0</v>
      </c>
      <c r="P39" s="203">
        <v>7076</v>
      </c>
      <c r="Q39" s="200" t="s">
        <v>1291</v>
      </c>
      <c r="R39" s="203"/>
      <c r="S39" s="6" t="s">
        <v>33</v>
      </c>
    </row>
    <row r="40" spans="1:20" ht="51" x14ac:dyDescent="0.2">
      <c r="A40" s="196" t="s">
        <v>1116</v>
      </c>
      <c r="B40" s="197" t="s">
        <v>995</v>
      </c>
      <c r="C40" s="198" t="s">
        <v>589</v>
      </c>
      <c r="D40" s="199" t="s">
        <v>3743</v>
      </c>
      <c r="E40" s="200" t="s">
        <v>3344</v>
      </c>
      <c r="F40" s="201" t="s">
        <v>117</v>
      </c>
      <c r="G40" s="201" t="s">
        <v>4022</v>
      </c>
      <c r="H40" s="198" t="s">
        <v>21</v>
      </c>
      <c r="I40" s="198" t="s">
        <v>35</v>
      </c>
      <c r="J40" s="200" t="s">
        <v>36</v>
      </c>
      <c r="K40" s="198" t="s">
        <v>118</v>
      </c>
      <c r="L40" s="198" t="s">
        <v>38</v>
      </c>
      <c r="M40" s="202">
        <v>43587</v>
      </c>
      <c r="N40" s="203">
        <v>0</v>
      </c>
      <c r="O40" s="13">
        <v>0</v>
      </c>
      <c r="P40" s="203">
        <v>0</v>
      </c>
      <c r="Q40" s="199" t="s">
        <v>3743</v>
      </c>
      <c r="R40" s="203"/>
      <c r="S40" s="6" t="s">
        <v>26</v>
      </c>
    </row>
    <row r="41" spans="1:20" ht="63.75" x14ac:dyDescent="0.2">
      <c r="A41" s="196" t="s">
        <v>1116</v>
      </c>
      <c r="B41" s="197" t="s">
        <v>996</v>
      </c>
      <c r="C41" s="198" t="s">
        <v>589</v>
      </c>
      <c r="D41" s="199" t="s">
        <v>1288</v>
      </c>
      <c r="E41" s="200" t="s">
        <v>3358</v>
      </c>
      <c r="F41" s="201" t="s">
        <v>494</v>
      </c>
      <c r="G41" s="201" t="s">
        <v>4021</v>
      </c>
      <c r="H41" s="198" t="s">
        <v>21</v>
      </c>
      <c r="I41" s="198" t="s">
        <v>50</v>
      </c>
      <c r="J41" s="200" t="s">
        <v>209</v>
      </c>
      <c r="K41" s="198" t="s">
        <v>495</v>
      </c>
      <c r="L41" s="198">
        <v>68</v>
      </c>
      <c r="M41" s="202">
        <v>42719</v>
      </c>
      <c r="N41" s="203">
        <v>7076</v>
      </c>
      <c r="O41" s="13">
        <v>0</v>
      </c>
      <c r="P41" s="203">
        <v>7076</v>
      </c>
      <c r="Q41" s="199" t="s">
        <v>1288</v>
      </c>
      <c r="R41" s="203"/>
      <c r="S41" s="6" t="s">
        <v>26</v>
      </c>
    </row>
    <row r="42" spans="1:20" ht="38.25" x14ac:dyDescent="0.2">
      <c r="A42" s="196" t="s">
        <v>1116</v>
      </c>
      <c r="B42" s="197" t="s">
        <v>997</v>
      </c>
      <c r="C42" s="198" t="s">
        <v>589</v>
      </c>
      <c r="D42" s="199" t="s">
        <v>1287</v>
      </c>
      <c r="E42" s="200" t="s">
        <v>3358</v>
      </c>
      <c r="F42" s="201" t="s">
        <v>129</v>
      </c>
      <c r="G42" s="201" t="s">
        <v>4022</v>
      </c>
      <c r="H42" s="198" t="s">
        <v>21</v>
      </c>
      <c r="I42" s="198" t="s">
        <v>35</v>
      </c>
      <c r="J42" s="200" t="s">
        <v>36</v>
      </c>
      <c r="K42" s="198" t="s">
        <v>130</v>
      </c>
      <c r="L42" s="198">
        <v>27</v>
      </c>
      <c r="M42" s="202">
        <v>42682</v>
      </c>
      <c r="N42" s="203">
        <v>6554</v>
      </c>
      <c r="O42" s="13">
        <v>0</v>
      </c>
      <c r="P42" s="203">
        <v>6554</v>
      </c>
      <c r="Q42" s="199" t="s">
        <v>1287</v>
      </c>
      <c r="R42" s="203"/>
      <c r="S42" s="6" t="s">
        <v>33</v>
      </c>
    </row>
    <row r="43" spans="1:20" ht="76.5" x14ac:dyDescent="0.2">
      <c r="A43" s="196" t="s">
        <v>1116</v>
      </c>
      <c r="B43" s="197" t="s">
        <v>998</v>
      </c>
      <c r="C43" s="198" t="s">
        <v>589</v>
      </c>
      <c r="D43" s="199" t="s">
        <v>1292</v>
      </c>
      <c r="E43" s="200" t="s">
        <v>3345</v>
      </c>
      <c r="F43" s="201" t="s">
        <v>3744</v>
      </c>
      <c r="G43" s="201" t="s">
        <v>4021</v>
      </c>
      <c r="H43" s="198" t="s">
        <v>21</v>
      </c>
      <c r="I43" s="198" t="s">
        <v>22</v>
      </c>
      <c r="J43" s="200" t="s">
        <v>23</v>
      </c>
      <c r="K43" s="198" t="s">
        <v>3745</v>
      </c>
      <c r="L43" s="198" t="s">
        <v>24</v>
      </c>
      <c r="M43" s="202">
        <v>43868</v>
      </c>
      <c r="N43" s="203">
        <v>9195.6200000000008</v>
      </c>
      <c r="O43" s="13">
        <v>0</v>
      </c>
      <c r="P43" s="203">
        <v>9195.6200000000008</v>
      </c>
      <c r="Q43" s="200" t="s">
        <v>1292</v>
      </c>
      <c r="R43" s="203"/>
      <c r="S43" s="6" t="s">
        <v>26</v>
      </c>
      <c r="T43" s="1">
        <v>5110102420010000</v>
      </c>
    </row>
    <row r="44" spans="1:20" ht="63.75" x14ac:dyDescent="0.2">
      <c r="A44" s="196" t="s">
        <v>1116</v>
      </c>
      <c r="B44" s="197" t="s">
        <v>999</v>
      </c>
      <c r="C44" s="198" t="s">
        <v>589</v>
      </c>
      <c r="D44" s="199" t="s">
        <v>1296</v>
      </c>
      <c r="E44" s="200" t="s">
        <v>1297</v>
      </c>
      <c r="F44" s="201" t="s">
        <v>3746</v>
      </c>
      <c r="G44" s="201" t="s">
        <v>4022</v>
      </c>
      <c r="H44" s="198" t="s">
        <v>21</v>
      </c>
      <c r="I44" s="198" t="s">
        <v>35</v>
      </c>
      <c r="J44" s="200" t="s">
        <v>64</v>
      </c>
      <c r="K44" s="198" t="s">
        <v>171</v>
      </c>
      <c r="L44" s="198" t="s">
        <v>172</v>
      </c>
      <c r="M44" s="202">
        <v>43118</v>
      </c>
      <c r="N44" s="203">
        <v>3998</v>
      </c>
      <c r="O44" s="13">
        <v>0</v>
      </c>
      <c r="P44" s="203">
        <v>3998</v>
      </c>
      <c r="Q44" s="199" t="s">
        <v>1296</v>
      </c>
      <c r="R44" s="203"/>
      <c r="S44" s="6" t="s">
        <v>33</v>
      </c>
    </row>
    <row r="45" spans="1:20" ht="63.75" x14ac:dyDescent="0.2">
      <c r="A45" s="196" t="s">
        <v>1116</v>
      </c>
      <c r="B45" s="197" t="s">
        <v>1000</v>
      </c>
      <c r="C45" s="198" t="s">
        <v>589</v>
      </c>
      <c r="D45" s="199" t="s">
        <v>1289</v>
      </c>
      <c r="E45" s="200" t="s">
        <v>1290</v>
      </c>
      <c r="F45" s="201" t="s">
        <v>3747</v>
      </c>
      <c r="G45" s="201" t="s">
        <v>4021</v>
      </c>
      <c r="H45" s="198" t="s">
        <v>21</v>
      </c>
      <c r="I45" s="198" t="s">
        <v>22</v>
      </c>
      <c r="J45" s="200" t="s">
        <v>123</v>
      </c>
      <c r="K45" s="198" t="s">
        <v>124</v>
      </c>
      <c r="L45" s="198" t="s">
        <v>125</v>
      </c>
      <c r="M45" s="202">
        <v>43318</v>
      </c>
      <c r="N45" s="203">
        <v>7640.65</v>
      </c>
      <c r="O45" s="13">
        <v>0</v>
      </c>
      <c r="P45" s="203">
        <v>7640.65</v>
      </c>
      <c r="Q45" s="200" t="s">
        <v>1289</v>
      </c>
      <c r="R45" s="203"/>
      <c r="S45" s="6" t="s">
        <v>33</v>
      </c>
    </row>
    <row r="46" spans="1:20" ht="63.75" x14ac:dyDescent="0.2">
      <c r="A46" s="196" t="s">
        <v>1116</v>
      </c>
      <c r="B46" s="197" t="s">
        <v>1001</v>
      </c>
      <c r="C46" s="198" t="s">
        <v>589</v>
      </c>
      <c r="D46" s="199" t="s">
        <v>1287</v>
      </c>
      <c r="E46" s="200" t="s">
        <v>3358</v>
      </c>
      <c r="F46" s="201" t="s">
        <v>494</v>
      </c>
      <c r="G46" s="201" t="s">
        <v>4021</v>
      </c>
      <c r="H46" s="198" t="s">
        <v>21</v>
      </c>
      <c r="I46" s="198" t="s">
        <v>50</v>
      </c>
      <c r="J46" s="200" t="s">
        <v>209</v>
      </c>
      <c r="K46" s="198" t="s">
        <v>496</v>
      </c>
      <c r="L46" s="198">
        <v>68</v>
      </c>
      <c r="M46" s="202">
        <v>42719</v>
      </c>
      <c r="N46" s="203">
        <v>7076</v>
      </c>
      <c r="O46" s="13">
        <v>0</v>
      </c>
      <c r="P46" s="203">
        <v>7076</v>
      </c>
      <c r="Q46" s="199" t="s">
        <v>1287</v>
      </c>
      <c r="R46" s="203"/>
      <c r="S46" s="6" t="s">
        <v>33</v>
      </c>
    </row>
    <row r="47" spans="1:20" ht="63.75" x14ac:dyDescent="0.2">
      <c r="A47" s="196" t="s">
        <v>1116</v>
      </c>
      <c r="B47" s="197" t="s">
        <v>1002</v>
      </c>
      <c r="C47" s="198" t="s">
        <v>589</v>
      </c>
      <c r="D47" s="199" t="s">
        <v>1289</v>
      </c>
      <c r="E47" s="200" t="s">
        <v>1290</v>
      </c>
      <c r="F47" s="201" t="s">
        <v>3748</v>
      </c>
      <c r="G47" s="201" t="s">
        <v>4022</v>
      </c>
      <c r="H47" s="198" t="s">
        <v>21</v>
      </c>
      <c r="I47" s="198" t="s">
        <v>35</v>
      </c>
      <c r="J47" s="200" t="s">
        <v>85</v>
      </c>
      <c r="K47" s="198" t="s">
        <v>487</v>
      </c>
      <c r="L47" s="198">
        <v>120</v>
      </c>
      <c r="M47" s="202">
        <v>42886</v>
      </c>
      <c r="N47" s="203">
        <v>6554</v>
      </c>
      <c r="O47" s="13">
        <v>0</v>
      </c>
      <c r="P47" s="203">
        <v>6554</v>
      </c>
      <c r="Q47" s="200" t="s">
        <v>1289</v>
      </c>
      <c r="R47" s="203"/>
      <c r="S47" s="6" t="s">
        <v>26</v>
      </c>
    </row>
    <row r="48" spans="1:20" ht="38.25" x14ac:dyDescent="0.2">
      <c r="A48" s="196" t="s">
        <v>1116</v>
      </c>
      <c r="B48" s="197" t="s">
        <v>1003</v>
      </c>
      <c r="C48" s="198" t="s">
        <v>589</v>
      </c>
      <c r="D48" s="199" t="s">
        <v>1286</v>
      </c>
      <c r="E48" s="200" t="s">
        <v>3358</v>
      </c>
      <c r="F48" s="201" t="s">
        <v>923</v>
      </c>
      <c r="G48" s="201" t="s">
        <v>4024</v>
      </c>
      <c r="H48" s="198" t="s">
        <v>21</v>
      </c>
      <c r="I48" s="198" t="s">
        <v>73</v>
      </c>
      <c r="J48" s="200" t="s">
        <v>119</v>
      </c>
      <c r="K48" s="198" t="s">
        <v>120</v>
      </c>
      <c r="L48" s="198" t="s">
        <v>121</v>
      </c>
      <c r="M48" s="202">
        <v>43663</v>
      </c>
      <c r="N48" s="203">
        <v>11930</v>
      </c>
      <c r="O48" s="13">
        <v>0</v>
      </c>
      <c r="P48" s="203">
        <v>11930</v>
      </c>
      <c r="Q48" s="200" t="s">
        <v>1286</v>
      </c>
      <c r="R48" s="203"/>
      <c r="S48" s="4" t="s">
        <v>33</v>
      </c>
    </row>
    <row r="49" spans="1:19" ht="51" x14ac:dyDescent="0.2">
      <c r="A49" s="34" t="s">
        <v>1116</v>
      </c>
      <c r="B49" s="11" t="s">
        <v>1004</v>
      </c>
      <c r="C49" s="6" t="s">
        <v>589</v>
      </c>
      <c r="D49" s="3" t="s">
        <v>1286</v>
      </c>
      <c r="E49" s="4" t="s">
        <v>3358</v>
      </c>
      <c r="F49" s="5" t="s">
        <v>310</v>
      </c>
      <c r="G49" s="5" t="s">
        <v>4022</v>
      </c>
      <c r="H49" s="6" t="s">
        <v>21</v>
      </c>
      <c r="I49" s="6" t="s">
        <v>35</v>
      </c>
      <c r="J49" s="4" t="s">
        <v>36</v>
      </c>
      <c r="K49" s="6" t="s">
        <v>1224</v>
      </c>
      <c r="L49" s="6" t="s">
        <v>40</v>
      </c>
      <c r="M49" s="33">
        <v>38996</v>
      </c>
      <c r="N49" s="13">
        <v>0</v>
      </c>
      <c r="O49" s="13">
        <v>0</v>
      </c>
      <c r="P49" s="13">
        <v>0</v>
      </c>
      <c r="Q49" s="3" t="s">
        <v>1286</v>
      </c>
      <c r="R49" s="13"/>
      <c r="S49" s="4" t="s">
        <v>33</v>
      </c>
    </row>
    <row r="50" spans="1:19" ht="38.25" x14ac:dyDescent="0.2">
      <c r="A50" s="34" t="s">
        <v>1117</v>
      </c>
      <c r="B50" s="11" t="s">
        <v>1005</v>
      </c>
      <c r="C50" s="6" t="s">
        <v>589</v>
      </c>
      <c r="D50" s="3" t="s">
        <v>1330</v>
      </c>
      <c r="E50" s="4" t="s">
        <v>3359</v>
      </c>
      <c r="F50" s="5" t="s">
        <v>146</v>
      </c>
      <c r="G50" s="5" t="s">
        <v>4021</v>
      </c>
      <c r="H50" s="6" t="s">
        <v>21</v>
      </c>
      <c r="I50" s="6" t="s">
        <v>22</v>
      </c>
      <c r="J50" s="4" t="s">
        <v>147</v>
      </c>
      <c r="K50" s="6" t="s">
        <v>2087</v>
      </c>
      <c r="L50" s="6" t="s">
        <v>917</v>
      </c>
      <c r="M50" s="33">
        <v>43826</v>
      </c>
      <c r="N50" s="13">
        <v>8999</v>
      </c>
      <c r="O50" s="13">
        <v>0</v>
      </c>
      <c r="P50" s="13">
        <v>8999</v>
      </c>
      <c r="Q50" s="4" t="s">
        <v>1330</v>
      </c>
      <c r="R50" s="13"/>
      <c r="S50" s="6" t="s">
        <v>33</v>
      </c>
    </row>
    <row r="51" spans="1:19" ht="51" x14ac:dyDescent="0.2">
      <c r="A51" s="215" t="s">
        <v>1117</v>
      </c>
      <c r="B51" s="216" t="s">
        <v>1006</v>
      </c>
      <c r="C51" s="217" t="s">
        <v>589</v>
      </c>
      <c r="D51" s="218" t="s">
        <v>1331</v>
      </c>
      <c r="E51" s="219" t="s">
        <v>3359</v>
      </c>
      <c r="F51" s="220" t="s">
        <v>148</v>
      </c>
      <c r="G51" s="220" t="s">
        <v>4021</v>
      </c>
      <c r="H51" s="217" t="s">
        <v>21</v>
      </c>
      <c r="I51" s="217" t="s">
        <v>50</v>
      </c>
      <c r="J51" s="219" t="s">
        <v>149</v>
      </c>
      <c r="K51" s="217" t="s">
        <v>150</v>
      </c>
      <c r="L51" s="217" t="s">
        <v>98</v>
      </c>
      <c r="M51" s="221">
        <v>43277</v>
      </c>
      <c r="N51" s="222">
        <v>7998</v>
      </c>
      <c r="O51" s="13">
        <v>0</v>
      </c>
      <c r="P51" s="222">
        <v>7998</v>
      </c>
      <c r="Q51" s="219" t="s">
        <v>1331</v>
      </c>
      <c r="R51" s="222"/>
      <c r="S51" s="4" t="s">
        <v>33</v>
      </c>
    </row>
    <row r="52" spans="1:19" ht="38.25" x14ac:dyDescent="0.2">
      <c r="A52" s="204" t="s">
        <v>1117</v>
      </c>
      <c r="B52" s="205" t="s">
        <v>1007</v>
      </c>
      <c r="C52" s="198" t="s">
        <v>589</v>
      </c>
      <c r="D52" s="199" t="s">
        <v>1331</v>
      </c>
      <c r="E52" s="200" t="s">
        <v>3359</v>
      </c>
      <c r="F52" s="201" t="s">
        <v>217</v>
      </c>
      <c r="G52" s="201" t="s">
        <v>4022</v>
      </c>
      <c r="H52" s="198" t="s">
        <v>21</v>
      </c>
      <c r="I52" s="198" t="s">
        <v>35</v>
      </c>
      <c r="J52" s="200" t="s">
        <v>64</v>
      </c>
      <c r="K52" s="198" t="s">
        <v>485</v>
      </c>
      <c r="L52" s="198" t="s">
        <v>98</v>
      </c>
      <c r="M52" s="202">
        <v>43277</v>
      </c>
      <c r="N52" s="203">
        <v>3698</v>
      </c>
      <c r="O52" s="207">
        <v>0</v>
      </c>
      <c r="P52" s="203">
        <v>3698</v>
      </c>
      <c r="Q52" s="200" t="s">
        <v>1331</v>
      </c>
      <c r="R52" s="203"/>
      <c r="S52" s="66" t="s">
        <v>26</v>
      </c>
    </row>
    <row r="53" spans="1:19" ht="63.75" x14ac:dyDescent="0.2">
      <c r="A53" s="34" t="s">
        <v>1118</v>
      </c>
      <c r="B53" s="11" t="s">
        <v>1008</v>
      </c>
      <c r="C53" s="10" t="s">
        <v>589</v>
      </c>
      <c r="D53" s="56" t="s">
        <v>2153</v>
      </c>
      <c r="E53" s="2" t="s">
        <v>3347</v>
      </c>
      <c r="F53" s="179" t="s">
        <v>492</v>
      </c>
      <c r="G53" s="179" t="s">
        <v>4021</v>
      </c>
      <c r="H53" s="10" t="s">
        <v>21</v>
      </c>
      <c r="I53" s="10" t="s">
        <v>50</v>
      </c>
      <c r="J53" s="2" t="s">
        <v>262</v>
      </c>
      <c r="K53" s="10" t="s">
        <v>493</v>
      </c>
      <c r="L53" s="10">
        <v>68</v>
      </c>
      <c r="M53" s="181">
        <v>42719</v>
      </c>
      <c r="N53" s="180">
        <v>7076</v>
      </c>
      <c r="O53" s="13">
        <v>0</v>
      </c>
      <c r="P53" s="180">
        <v>7076</v>
      </c>
      <c r="Q53" s="56" t="s">
        <v>2153</v>
      </c>
      <c r="R53" s="180"/>
      <c r="S53" s="6" t="s">
        <v>33</v>
      </c>
    </row>
    <row r="54" spans="1:19" ht="51" x14ac:dyDescent="0.2">
      <c r="A54" s="34" t="s">
        <v>1118</v>
      </c>
      <c r="B54" s="11" t="s">
        <v>1009</v>
      </c>
      <c r="C54" s="6" t="s">
        <v>589</v>
      </c>
      <c r="D54" s="3" t="s">
        <v>1283</v>
      </c>
      <c r="E54" s="4" t="s">
        <v>3347</v>
      </c>
      <c r="F54" s="5" t="s">
        <v>840</v>
      </c>
      <c r="G54" s="5" t="s">
        <v>4021</v>
      </c>
      <c r="H54" s="6" t="s">
        <v>21</v>
      </c>
      <c r="I54" s="6" t="s">
        <v>22</v>
      </c>
      <c r="J54" s="4" t="s">
        <v>842</v>
      </c>
      <c r="K54" s="6" t="s">
        <v>843</v>
      </c>
      <c r="L54" s="6">
        <v>8052</v>
      </c>
      <c r="M54" s="33">
        <v>44026</v>
      </c>
      <c r="N54" s="13">
        <v>12829.99</v>
      </c>
      <c r="O54" s="13">
        <v>0</v>
      </c>
      <c r="P54" s="13">
        <v>12829.99</v>
      </c>
      <c r="Q54" s="4" t="s">
        <v>1284</v>
      </c>
      <c r="R54" s="13"/>
      <c r="S54" s="4" t="s">
        <v>33</v>
      </c>
    </row>
    <row r="55" spans="1:19" ht="51" x14ac:dyDescent="0.2">
      <c r="A55" s="34" t="s">
        <v>1118</v>
      </c>
      <c r="B55" s="11" t="s">
        <v>1010</v>
      </c>
      <c r="C55" s="6" t="s">
        <v>589</v>
      </c>
      <c r="D55" s="3" t="s">
        <v>1283</v>
      </c>
      <c r="E55" s="4" t="s">
        <v>3347</v>
      </c>
      <c r="F55" s="5" t="s">
        <v>483</v>
      </c>
      <c r="G55" s="5" t="s">
        <v>4022</v>
      </c>
      <c r="H55" s="6" t="s">
        <v>21</v>
      </c>
      <c r="I55" s="6" t="s">
        <v>35</v>
      </c>
      <c r="J55" s="4" t="s">
        <v>64</v>
      </c>
      <c r="K55" s="6" t="s">
        <v>484</v>
      </c>
      <c r="L55" s="6" t="s">
        <v>98</v>
      </c>
      <c r="M55" s="33">
        <v>43277</v>
      </c>
      <c r="N55" s="13">
        <v>3698</v>
      </c>
      <c r="O55" s="13">
        <v>0</v>
      </c>
      <c r="P55" s="13">
        <v>3698</v>
      </c>
      <c r="Q55" s="4" t="s">
        <v>1284</v>
      </c>
      <c r="R55" s="13"/>
      <c r="S55" s="4" t="s">
        <v>33</v>
      </c>
    </row>
    <row r="56" spans="1:19" ht="38.25" x14ac:dyDescent="0.2">
      <c r="A56" s="34" t="s">
        <v>1119</v>
      </c>
      <c r="B56" s="11" t="s">
        <v>1011</v>
      </c>
      <c r="C56" s="6" t="s">
        <v>589</v>
      </c>
      <c r="D56" s="3" t="s">
        <v>3342</v>
      </c>
      <c r="E56" s="4" t="s">
        <v>3348</v>
      </c>
      <c r="F56" s="5" t="s">
        <v>901</v>
      </c>
      <c r="G56" s="5" t="s">
        <v>901</v>
      </c>
      <c r="H56" s="6" t="s">
        <v>21</v>
      </c>
      <c r="I56" s="6" t="s">
        <v>206</v>
      </c>
      <c r="J56" s="4" t="s">
        <v>207</v>
      </c>
      <c r="K56" s="6">
        <v>5244930043</v>
      </c>
      <c r="L56" s="6" t="s">
        <v>188</v>
      </c>
      <c r="M56" s="33">
        <v>43175</v>
      </c>
      <c r="N56" s="13" t="s">
        <v>188</v>
      </c>
      <c r="O56" s="13">
        <v>0</v>
      </c>
      <c r="P56" s="13" t="s">
        <v>188</v>
      </c>
      <c r="Q56" s="3" t="s">
        <v>3342</v>
      </c>
      <c r="R56" s="13"/>
      <c r="S56" s="6" t="s">
        <v>33</v>
      </c>
    </row>
    <row r="57" spans="1:19" ht="51" x14ac:dyDescent="0.2">
      <c r="A57" s="34" t="s">
        <v>1119</v>
      </c>
      <c r="B57" s="11" t="s">
        <v>1012</v>
      </c>
      <c r="C57" s="6" t="s">
        <v>589</v>
      </c>
      <c r="D57" s="3" t="s">
        <v>1305</v>
      </c>
      <c r="E57" s="4" t="s">
        <v>3348</v>
      </c>
      <c r="F57" s="5" t="s">
        <v>191</v>
      </c>
      <c r="G57" s="5" t="s">
        <v>4021</v>
      </c>
      <c r="H57" s="6" t="s">
        <v>21</v>
      </c>
      <c r="I57" s="6" t="s">
        <v>50</v>
      </c>
      <c r="J57" s="4" t="s">
        <v>192</v>
      </c>
      <c r="K57" s="6" t="s">
        <v>193</v>
      </c>
      <c r="L57" s="6" t="s">
        <v>188</v>
      </c>
      <c r="M57" s="33">
        <v>43175</v>
      </c>
      <c r="N57" s="13" t="s">
        <v>188</v>
      </c>
      <c r="O57" s="13">
        <v>0</v>
      </c>
      <c r="P57" s="13" t="s">
        <v>188</v>
      </c>
      <c r="Q57" s="3" t="s">
        <v>1305</v>
      </c>
      <c r="R57" s="13"/>
      <c r="S57" s="6" t="s">
        <v>33</v>
      </c>
    </row>
    <row r="58" spans="1:19" ht="51" x14ac:dyDescent="0.2">
      <c r="A58" s="34" t="s">
        <v>1119</v>
      </c>
      <c r="B58" s="11" t="s">
        <v>1013</v>
      </c>
      <c r="C58" s="6" t="s">
        <v>589</v>
      </c>
      <c r="D58" s="3" t="s">
        <v>1306</v>
      </c>
      <c r="E58" s="4" t="s">
        <v>3348</v>
      </c>
      <c r="F58" s="5" t="s">
        <v>191</v>
      </c>
      <c r="G58" s="5" t="s">
        <v>4021</v>
      </c>
      <c r="H58" s="6" t="s">
        <v>21</v>
      </c>
      <c r="I58" s="6" t="s">
        <v>50</v>
      </c>
      <c r="J58" s="4" t="s">
        <v>192</v>
      </c>
      <c r="K58" s="6" t="s">
        <v>194</v>
      </c>
      <c r="L58" s="6" t="s">
        <v>188</v>
      </c>
      <c r="M58" s="33">
        <v>43175</v>
      </c>
      <c r="N58" s="13" t="s">
        <v>188</v>
      </c>
      <c r="O58" s="13">
        <v>0</v>
      </c>
      <c r="P58" s="13" t="s">
        <v>188</v>
      </c>
      <c r="Q58" s="3" t="s">
        <v>1306</v>
      </c>
      <c r="R58" s="13"/>
      <c r="S58" s="6" t="s">
        <v>33</v>
      </c>
    </row>
    <row r="59" spans="1:19" ht="63.75" x14ac:dyDescent="0.2">
      <c r="A59" s="34" t="s">
        <v>1119</v>
      </c>
      <c r="B59" s="11" t="s">
        <v>1014</v>
      </c>
      <c r="C59" s="6" t="s">
        <v>589</v>
      </c>
      <c r="D59" s="187" t="s">
        <v>3366</v>
      </c>
      <c r="E59" s="4" t="s">
        <v>3348</v>
      </c>
      <c r="F59" s="5" t="s">
        <v>181</v>
      </c>
      <c r="G59" s="5" t="s">
        <v>4021</v>
      </c>
      <c r="H59" s="6" t="s">
        <v>21</v>
      </c>
      <c r="I59" s="6" t="s">
        <v>22</v>
      </c>
      <c r="J59" s="4" t="s">
        <v>182</v>
      </c>
      <c r="K59" s="6" t="s">
        <v>183</v>
      </c>
      <c r="L59" s="6" t="s">
        <v>40</v>
      </c>
      <c r="M59" s="33">
        <v>42081</v>
      </c>
      <c r="N59" s="13">
        <v>13000</v>
      </c>
      <c r="O59" s="13">
        <v>0</v>
      </c>
      <c r="P59" s="13">
        <v>13000</v>
      </c>
      <c r="Q59" s="3" t="s">
        <v>3342</v>
      </c>
      <c r="R59" s="13"/>
      <c r="S59" s="6" t="s">
        <v>33</v>
      </c>
    </row>
    <row r="60" spans="1:19" ht="38.25" x14ac:dyDescent="0.2">
      <c r="A60" s="34" t="s">
        <v>1119</v>
      </c>
      <c r="B60" s="11" t="s">
        <v>1015</v>
      </c>
      <c r="C60" s="6" t="s">
        <v>589</v>
      </c>
      <c r="D60" s="3" t="s">
        <v>3342</v>
      </c>
      <c r="E60" s="4" t="s">
        <v>3348</v>
      </c>
      <c r="F60" s="5" t="s">
        <v>185</v>
      </c>
      <c r="G60" s="5" t="s">
        <v>4022</v>
      </c>
      <c r="H60" s="6" t="s">
        <v>21</v>
      </c>
      <c r="I60" s="6" t="s">
        <v>22</v>
      </c>
      <c r="J60" s="4" t="s">
        <v>186</v>
      </c>
      <c r="K60" s="6" t="s">
        <v>187</v>
      </c>
      <c r="L60" s="6" t="s">
        <v>188</v>
      </c>
      <c r="M60" s="33">
        <v>43175</v>
      </c>
      <c r="N60" s="13" t="s">
        <v>188</v>
      </c>
      <c r="O60" s="13">
        <v>0</v>
      </c>
      <c r="P60" s="13" t="s">
        <v>188</v>
      </c>
      <c r="Q60" s="3" t="s">
        <v>3342</v>
      </c>
      <c r="R60" s="13"/>
      <c r="S60" s="6" t="s">
        <v>33</v>
      </c>
    </row>
    <row r="61" spans="1:19" ht="38.25" x14ac:dyDescent="0.2">
      <c r="A61" s="34" t="s">
        <v>1119</v>
      </c>
      <c r="B61" s="11" t="s">
        <v>1016</v>
      </c>
      <c r="C61" s="6" t="s">
        <v>589</v>
      </c>
      <c r="D61" s="3" t="s">
        <v>1305</v>
      </c>
      <c r="E61" s="4" t="s">
        <v>3348</v>
      </c>
      <c r="F61" s="5" t="s">
        <v>159</v>
      </c>
      <c r="G61" s="5" t="s">
        <v>4022</v>
      </c>
      <c r="H61" s="6" t="s">
        <v>21</v>
      </c>
      <c r="I61" s="6" t="s">
        <v>35</v>
      </c>
      <c r="J61" s="4" t="s">
        <v>160</v>
      </c>
      <c r="K61" s="6" t="s">
        <v>161</v>
      </c>
      <c r="L61" s="6" t="s">
        <v>162</v>
      </c>
      <c r="M61" s="33">
        <v>43504</v>
      </c>
      <c r="N61" s="13">
        <v>3999</v>
      </c>
      <c r="O61" s="13">
        <v>0</v>
      </c>
      <c r="P61" s="13">
        <v>3999</v>
      </c>
      <c r="Q61" s="3" t="s">
        <v>1305</v>
      </c>
      <c r="R61" s="13"/>
      <c r="S61" s="6" t="s">
        <v>26</v>
      </c>
    </row>
    <row r="62" spans="1:19" ht="38.25" x14ac:dyDescent="0.2">
      <c r="A62" s="34" t="s">
        <v>1119</v>
      </c>
      <c r="B62" s="11" t="s">
        <v>1017</v>
      </c>
      <c r="C62" s="6" t="s">
        <v>589</v>
      </c>
      <c r="D62" s="3" t="s">
        <v>3342</v>
      </c>
      <c r="E62" s="4" t="s">
        <v>3348</v>
      </c>
      <c r="F62" s="5" t="s">
        <v>900</v>
      </c>
      <c r="G62" s="5" t="s">
        <v>4022</v>
      </c>
      <c r="H62" s="6" t="s">
        <v>21</v>
      </c>
      <c r="I62" s="6" t="s">
        <v>158</v>
      </c>
      <c r="J62" s="4" t="s">
        <v>189</v>
      </c>
      <c r="K62" s="6" t="s">
        <v>190</v>
      </c>
      <c r="L62" s="6" t="s">
        <v>188</v>
      </c>
      <c r="M62" s="33">
        <v>43175</v>
      </c>
      <c r="N62" s="13" t="s">
        <v>188</v>
      </c>
      <c r="O62" s="13">
        <v>0</v>
      </c>
      <c r="P62" s="13" t="s">
        <v>188</v>
      </c>
      <c r="Q62" s="3" t="s">
        <v>3342</v>
      </c>
      <c r="R62" s="13"/>
      <c r="S62" s="6" t="s">
        <v>26</v>
      </c>
    </row>
    <row r="63" spans="1:19" ht="38.25" x14ac:dyDescent="0.2">
      <c r="A63" s="34" t="s">
        <v>1119</v>
      </c>
      <c r="B63" s="11" t="s">
        <v>1018</v>
      </c>
      <c r="C63" s="6" t="s">
        <v>589</v>
      </c>
      <c r="D63" s="3" t="s">
        <v>3342</v>
      </c>
      <c r="E63" s="4" t="s">
        <v>3348</v>
      </c>
      <c r="F63" s="5" t="s">
        <v>199</v>
      </c>
      <c r="G63" s="5" t="s">
        <v>3999</v>
      </c>
      <c r="H63" s="6" t="s">
        <v>21</v>
      </c>
      <c r="I63" s="6" t="s">
        <v>200</v>
      </c>
      <c r="J63" s="4" t="s">
        <v>201</v>
      </c>
      <c r="K63" s="6" t="s">
        <v>202</v>
      </c>
      <c r="L63" s="6" t="s">
        <v>188</v>
      </c>
      <c r="M63" s="33">
        <v>43175</v>
      </c>
      <c r="N63" s="13" t="s">
        <v>188</v>
      </c>
      <c r="O63" s="13">
        <v>0</v>
      </c>
      <c r="P63" s="13" t="s">
        <v>188</v>
      </c>
      <c r="Q63" s="3" t="s">
        <v>3342</v>
      </c>
      <c r="R63" s="13"/>
      <c r="S63" s="6" t="s">
        <v>26</v>
      </c>
    </row>
    <row r="64" spans="1:19" ht="51" x14ac:dyDescent="0.2">
      <c r="A64" s="196" t="s">
        <v>1119</v>
      </c>
      <c r="B64" s="197" t="s">
        <v>1019</v>
      </c>
      <c r="C64" s="198" t="s">
        <v>589</v>
      </c>
      <c r="D64" s="199" t="s">
        <v>3343</v>
      </c>
      <c r="E64" s="200" t="s">
        <v>29</v>
      </c>
      <c r="F64" s="201" t="s">
        <v>168</v>
      </c>
      <c r="G64" s="201" t="s">
        <v>4021</v>
      </c>
      <c r="H64" s="198" t="s">
        <v>21</v>
      </c>
      <c r="I64" s="198" t="s">
        <v>22</v>
      </c>
      <c r="J64" s="200" t="s">
        <v>39</v>
      </c>
      <c r="K64" s="198" t="s">
        <v>169</v>
      </c>
      <c r="L64" s="205">
        <v>1106</v>
      </c>
      <c r="M64" s="202">
        <v>43110</v>
      </c>
      <c r="N64" s="203">
        <v>6900</v>
      </c>
      <c r="O64" s="13">
        <v>0</v>
      </c>
      <c r="P64" s="203">
        <v>6900</v>
      </c>
      <c r="Q64" s="199" t="s">
        <v>3343</v>
      </c>
      <c r="R64" s="203"/>
      <c r="S64" s="6" t="s">
        <v>26</v>
      </c>
    </row>
    <row r="65" spans="1:19" ht="38.25" x14ac:dyDescent="0.2">
      <c r="A65" s="34" t="s">
        <v>1119</v>
      </c>
      <c r="B65" s="11" t="s">
        <v>1020</v>
      </c>
      <c r="C65" s="6" t="s">
        <v>589</v>
      </c>
      <c r="D65" s="3" t="s">
        <v>3342</v>
      </c>
      <c r="E65" s="4" t="s">
        <v>3348</v>
      </c>
      <c r="F65" s="5" t="s">
        <v>173</v>
      </c>
      <c r="G65" s="5" t="s">
        <v>3999</v>
      </c>
      <c r="H65" s="6" t="s">
        <v>21</v>
      </c>
      <c r="I65" s="6" t="s">
        <v>67</v>
      </c>
      <c r="J65" s="4" t="s">
        <v>39</v>
      </c>
      <c r="K65" s="6" t="s">
        <v>174</v>
      </c>
      <c r="L65" s="6">
        <v>25</v>
      </c>
      <c r="M65" s="33">
        <v>43090</v>
      </c>
      <c r="N65" s="13">
        <v>1500</v>
      </c>
      <c r="O65" s="13">
        <v>0</v>
      </c>
      <c r="P65" s="13">
        <v>1500</v>
      </c>
      <c r="Q65" s="3" t="s">
        <v>3342</v>
      </c>
      <c r="R65" s="13"/>
      <c r="S65" s="6" t="s">
        <v>33</v>
      </c>
    </row>
    <row r="66" spans="1:19" ht="63.75" x14ac:dyDescent="0.2">
      <c r="A66" s="196" t="s">
        <v>1120</v>
      </c>
      <c r="B66" s="197" t="s">
        <v>1021</v>
      </c>
      <c r="C66" s="198" t="s">
        <v>589</v>
      </c>
      <c r="D66" s="199" t="s">
        <v>1304</v>
      </c>
      <c r="E66" s="200" t="s">
        <v>3358</v>
      </c>
      <c r="F66" s="201" t="s">
        <v>494</v>
      </c>
      <c r="G66" s="201" t="s">
        <v>4021</v>
      </c>
      <c r="H66" s="198" t="s">
        <v>21</v>
      </c>
      <c r="I66" s="198" t="s">
        <v>50</v>
      </c>
      <c r="J66" s="200" t="s">
        <v>262</v>
      </c>
      <c r="K66" s="198" t="s">
        <v>499</v>
      </c>
      <c r="L66" s="198">
        <v>68</v>
      </c>
      <c r="M66" s="202">
        <v>42719</v>
      </c>
      <c r="N66" s="203">
        <v>7076</v>
      </c>
      <c r="O66" s="13">
        <v>0</v>
      </c>
      <c r="P66" s="203">
        <v>7076</v>
      </c>
      <c r="Q66" s="200" t="s">
        <v>1304</v>
      </c>
      <c r="R66" s="203"/>
      <c r="S66" s="6" t="s">
        <v>33</v>
      </c>
    </row>
    <row r="67" spans="1:19" ht="38.25" x14ac:dyDescent="0.2">
      <c r="A67" s="196" t="s">
        <v>1120</v>
      </c>
      <c r="B67" s="197" t="s">
        <v>1022</v>
      </c>
      <c r="C67" s="198" t="s">
        <v>589</v>
      </c>
      <c r="D67" s="199" t="s">
        <v>1304</v>
      </c>
      <c r="E67" s="200" t="s">
        <v>3358</v>
      </c>
      <c r="F67" s="201" t="s">
        <v>170</v>
      </c>
      <c r="G67" s="201" t="s">
        <v>4022</v>
      </c>
      <c r="H67" s="198" t="s">
        <v>21</v>
      </c>
      <c r="I67" s="198" t="s">
        <v>35</v>
      </c>
      <c r="J67" s="200" t="s">
        <v>64</v>
      </c>
      <c r="K67" s="198" t="s">
        <v>211</v>
      </c>
      <c r="L67" s="198" t="s">
        <v>98</v>
      </c>
      <c r="M67" s="202">
        <v>43277</v>
      </c>
      <c r="N67" s="203">
        <v>3698</v>
      </c>
      <c r="O67" s="13">
        <v>0</v>
      </c>
      <c r="P67" s="203">
        <v>3698</v>
      </c>
      <c r="Q67" s="200" t="s">
        <v>1304</v>
      </c>
      <c r="R67" s="203"/>
      <c r="S67" s="6" t="s">
        <v>26</v>
      </c>
    </row>
    <row r="68" spans="1:19" ht="63.75" x14ac:dyDescent="0.2">
      <c r="A68" s="204" t="s">
        <v>3755</v>
      </c>
      <c r="B68" s="197" t="s">
        <v>1023</v>
      </c>
      <c r="C68" s="198" t="s">
        <v>589</v>
      </c>
      <c r="D68" s="199" t="s">
        <v>1791</v>
      </c>
      <c r="E68" s="200" t="s">
        <v>3361</v>
      </c>
      <c r="F68" s="201" t="s">
        <v>261</v>
      </c>
      <c r="G68" s="201" t="s">
        <v>4021</v>
      </c>
      <c r="H68" s="198" t="s">
        <v>21</v>
      </c>
      <c r="I68" s="198" t="s">
        <v>50</v>
      </c>
      <c r="J68" s="200" t="s">
        <v>262</v>
      </c>
      <c r="K68" s="198" t="s">
        <v>263</v>
      </c>
      <c r="L68" s="198">
        <v>68</v>
      </c>
      <c r="M68" s="202">
        <v>42719</v>
      </c>
      <c r="N68" s="203">
        <v>7076</v>
      </c>
      <c r="O68" s="13">
        <v>0</v>
      </c>
      <c r="P68" s="203">
        <v>7076</v>
      </c>
      <c r="Q68" s="199" t="s">
        <v>1791</v>
      </c>
      <c r="R68" s="203"/>
      <c r="S68" s="6" t="s">
        <v>26</v>
      </c>
    </row>
    <row r="69" spans="1:19" ht="63.75" x14ac:dyDescent="0.2">
      <c r="A69" s="196" t="s">
        <v>1121</v>
      </c>
      <c r="B69" s="197" t="s">
        <v>1024</v>
      </c>
      <c r="C69" s="198" t="s">
        <v>589</v>
      </c>
      <c r="D69" s="199" t="s">
        <v>3553</v>
      </c>
      <c r="E69" s="200" t="s">
        <v>3349</v>
      </c>
      <c r="F69" s="201" t="s">
        <v>3555</v>
      </c>
      <c r="G69" s="201" t="s">
        <v>4024</v>
      </c>
      <c r="H69" s="198" t="s">
        <v>21</v>
      </c>
      <c r="I69" s="198" t="s">
        <v>50</v>
      </c>
      <c r="J69" s="200" t="s">
        <v>530</v>
      </c>
      <c r="K69" s="198" t="s">
        <v>3554</v>
      </c>
      <c r="L69" s="198">
        <v>7332</v>
      </c>
      <c r="M69" s="202">
        <v>43943</v>
      </c>
      <c r="N69" s="203">
        <v>20366</v>
      </c>
      <c r="O69" s="13">
        <v>0</v>
      </c>
      <c r="P69" s="203">
        <v>20366</v>
      </c>
      <c r="Q69" s="199" t="s">
        <v>3553</v>
      </c>
      <c r="R69" s="203"/>
      <c r="S69" s="6" t="s">
        <v>26</v>
      </c>
    </row>
    <row r="70" spans="1:19" ht="63.75" x14ac:dyDescent="0.2">
      <c r="A70" s="196" t="s">
        <v>1121</v>
      </c>
      <c r="B70" s="197" t="s">
        <v>1025</v>
      </c>
      <c r="C70" s="198" t="s">
        <v>589</v>
      </c>
      <c r="D70" s="199" t="s">
        <v>1344</v>
      </c>
      <c r="E70" s="200" t="s">
        <v>3349</v>
      </c>
      <c r="F70" s="201" t="s">
        <v>3556</v>
      </c>
      <c r="G70" s="201" t="s">
        <v>4021</v>
      </c>
      <c r="H70" s="198" t="s">
        <v>21</v>
      </c>
      <c r="I70" s="198" t="s">
        <v>22</v>
      </c>
      <c r="J70" s="200" t="s">
        <v>531</v>
      </c>
      <c r="K70" s="198" t="s">
        <v>532</v>
      </c>
      <c r="L70" s="198">
        <v>7332</v>
      </c>
      <c r="M70" s="202">
        <v>43943</v>
      </c>
      <c r="N70" s="203">
        <v>14676</v>
      </c>
      <c r="O70" s="13">
        <v>0</v>
      </c>
      <c r="P70" s="203">
        <v>14676</v>
      </c>
      <c r="Q70" s="200" t="s">
        <v>1344</v>
      </c>
      <c r="R70" s="203"/>
      <c r="S70" s="6" t="s">
        <v>33</v>
      </c>
    </row>
    <row r="71" spans="1:19" ht="63.75" x14ac:dyDescent="0.2">
      <c r="A71" s="34" t="s">
        <v>1121</v>
      </c>
      <c r="B71" s="11" t="s">
        <v>1026</v>
      </c>
      <c r="C71" s="6" t="s">
        <v>589</v>
      </c>
      <c r="D71" s="3" t="s">
        <v>1334</v>
      </c>
      <c r="E71" s="4" t="s">
        <v>3349</v>
      </c>
      <c r="F71" s="5" t="s">
        <v>232</v>
      </c>
      <c r="G71" s="5" t="s">
        <v>4021</v>
      </c>
      <c r="H71" s="6" t="s">
        <v>21</v>
      </c>
      <c r="I71" s="6" t="s">
        <v>233</v>
      </c>
      <c r="J71" s="4" t="s">
        <v>234</v>
      </c>
      <c r="K71" s="6" t="s">
        <v>235</v>
      </c>
      <c r="L71" s="6">
        <v>1010756492</v>
      </c>
      <c r="M71" s="33">
        <v>42738</v>
      </c>
      <c r="N71" s="13">
        <v>24299</v>
      </c>
      <c r="O71" s="13">
        <v>0</v>
      </c>
      <c r="P71" s="13">
        <v>24299</v>
      </c>
      <c r="Q71" s="4" t="s">
        <v>1334</v>
      </c>
      <c r="R71" s="13"/>
      <c r="S71" s="6" t="s">
        <v>33</v>
      </c>
    </row>
    <row r="72" spans="1:19" ht="51" x14ac:dyDescent="0.2">
      <c r="A72" s="196" t="s">
        <v>1121</v>
      </c>
      <c r="B72" s="197" t="s">
        <v>1027</v>
      </c>
      <c r="C72" s="198" t="s">
        <v>589</v>
      </c>
      <c r="D72" s="199" t="s">
        <v>1302</v>
      </c>
      <c r="E72" s="200" t="s">
        <v>3349</v>
      </c>
      <c r="F72" s="201" t="s">
        <v>3557</v>
      </c>
      <c r="G72" s="201" t="s">
        <v>4026</v>
      </c>
      <c r="H72" s="198" t="s">
        <v>21</v>
      </c>
      <c r="I72" s="198" t="s">
        <v>540</v>
      </c>
      <c r="J72" s="200" t="s">
        <v>541</v>
      </c>
      <c r="K72" s="198" t="s">
        <v>792</v>
      </c>
      <c r="L72" s="198" t="s">
        <v>911</v>
      </c>
      <c r="M72" s="202">
        <v>43973</v>
      </c>
      <c r="N72" s="203">
        <v>52894.84</v>
      </c>
      <c r="O72" s="13">
        <v>0</v>
      </c>
      <c r="P72" s="203">
        <v>52894.84</v>
      </c>
      <c r="Q72" s="199" t="s">
        <v>1302</v>
      </c>
      <c r="R72" s="203"/>
      <c r="S72" s="6" t="s">
        <v>33</v>
      </c>
    </row>
    <row r="73" spans="1:19" ht="51" x14ac:dyDescent="0.2">
      <c r="A73" s="196" t="s">
        <v>1121</v>
      </c>
      <c r="B73" s="197" t="s">
        <v>1028</v>
      </c>
      <c r="C73" s="198" t="s">
        <v>589</v>
      </c>
      <c r="D73" s="199" t="s">
        <v>1302</v>
      </c>
      <c r="E73" s="200" t="s">
        <v>3349</v>
      </c>
      <c r="F73" s="201" t="s">
        <v>251</v>
      </c>
      <c r="G73" s="201" t="s">
        <v>4022</v>
      </c>
      <c r="H73" s="198" t="s">
        <v>21</v>
      </c>
      <c r="I73" s="198" t="s">
        <v>22</v>
      </c>
      <c r="J73" s="200" t="s">
        <v>252</v>
      </c>
      <c r="K73" s="198" t="s">
        <v>253</v>
      </c>
      <c r="L73" s="198" t="s">
        <v>254</v>
      </c>
      <c r="M73" s="202">
        <v>42733</v>
      </c>
      <c r="N73" s="203">
        <v>36250</v>
      </c>
      <c r="O73" s="13">
        <v>0</v>
      </c>
      <c r="P73" s="203">
        <v>36250</v>
      </c>
      <c r="Q73" s="199" t="s">
        <v>1302</v>
      </c>
      <c r="R73" s="203"/>
      <c r="S73" s="6" t="s">
        <v>3793</v>
      </c>
    </row>
    <row r="74" spans="1:19" ht="51" x14ac:dyDescent="0.2">
      <c r="A74" s="196" t="s">
        <v>1121</v>
      </c>
      <c r="B74" s="197" t="s">
        <v>1029</v>
      </c>
      <c r="C74" s="198" t="s">
        <v>589</v>
      </c>
      <c r="D74" s="199" t="s">
        <v>1302</v>
      </c>
      <c r="E74" s="200" t="s">
        <v>3349</v>
      </c>
      <c r="F74" s="201" t="s">
        <v>889</v>
      </c>
      <c r="G74" s="201" t="s">
        <v>4022</v>
      </c>
      <c r="H74" s="198" t="s">
        <v>21</v>
      </c>
      <c r="I74" s="198" t="s">
        <v>35</v>
      </c>
      <c r="J74" s="200" t="s">
        <v>364</v>
      </c>
      <c r="K74" s="198" t="s">
        <v>807</v>
      </c>
      <c r="L74" s="198" t="s">
        <v>892</v>
      </c>
      <c r="M74" s="202">
        <v>43999</v>
      </c>
      <c r="N74" s="203">
        <v>7539.42</v>
      </c>
      <c r="O74" s="13">
        <v>0</v>
      </c>
      <c r="P74" s="203">
        <v>7539.42</v>
      </c>
      <c r="Q74" s="199" t="s">
        <v>1302</v>
      </c>
      <c r="R74" s="203"/>
      <c r="S74" s="6" t="s">
        <v>33</v>
      </c>
    </row>
    <row r="75" spans="1:19" ht="51" x14ac:dyDescent="0.2">
      <c r="A75" s="34" t="s">
        <v>1121</v>
      </c>
      <c r="B75" s="11" t="s">
        <v>1030</v>
      </c>
      <c r="C75" s="6" t="s">
        <v>589</v>
      </c>
      <c r="D75" s="3" t="s">
        <v>2049</v>
      </c>
      <c r="E75" s="4" t="s">
        <v>3349</v>
      </c>
      <c r="F75" s="5" t="s">
        <v>2052</v>
      </c>
      <c r="G75" s="5" t="s">
        <v>4022</v>
      </c>
      <c r="H75" s="6" t="s">
        <v>21</v>
      </c>
      <c r="I75" s="6" t="s">
        <v>35</v>
      </c>
      <c r="J75" s="4" t="s">
        <v>546</v>
      </c>
      <c r="K75" s="6" t="s">
        <v>806</v>
      </c>
      <c r="L75" s="6" t="s">
        <v>892</v>
      </c>
      <c r="M75" s="33">
        <v>43999</v>
      </c>
      <c r="N75" s="13">
        <v>8119.42</v>
      </c>
      <c r="O75" s="13">
        <v>0</v>
      </c>
      <c r="P75" s="13">
        <v>8119.42</v>
      </c>
      <c r="Q75" s="3" t="s">
        <v>2049</v>
      </c>
      <c r="R75" s="13"/>
      <c r="S75" s="6" t="s">
        <v>26</v>
      </c>
    </row>
    <row r="76" spans="1:19" ht="51" x14ac:dyDescent="0.2">
      <c r="A76" s="196" t="s">
        <v>1121</v>
      </c>
      <c r="B76" s="197" t="s">
        <v>1031</v>
      </c>
      <c r="C76" s="198" t="s">
        <v>589</v>
      </c>
      <c r="D76" s="199" t="s">
        <v>2049</v>
      </c>
      <c r="E76" s="200" t="s">
        <v>3349</v>
      </c>
      <c r="F76" s="201" t="s">
        <v>3558</v>
      </c>
      <c r="G76" s="201" t="s">
        <v>4022</v>
      </c>
      <c r="H76" s="198" t="s">
        <v>21</v>
      </c>
      <c r="I76" s="198" t="s">
        <v>22</v>
      </c>
      <c r="J76" s="200" t="s">
        <v>547</v>
      </c>
      <c r="K76" s="198" t="s">
        <v>808</v>
      </c>
      <c r="L76" s="198">
        <v>7914</v>
      </c>
      <c r="M76" s="202">
        <v>44012</v>
      </c>
      <c r="N76" s="203">
        <v>11700</v>
      </c>
      <c r="O76" s="13">
        <v>0</v>
      </c>
      <c r="P76" s="203">
        <v>11700</v>
      </c>
      <c r="Q76" s="199" t="s">
        <v>2049</v>
      </c>
      <c r="R76" s="203"/>
      <c r="S76" s="6" t="s">
        <v>33</v>
      </c>
    </row>
    <row r="77" spans="1:19" ht="63.75" x14ac:dyDescent="0.2">
      <c r="A77" s="196" t="s">
        <v>1121</v>
      </c>
      <c r="B77" s="197" t="s">
        <v>1032</v>
      </c>
      <c r="C77" s="198" t="s">
        <v>589</v>
      </c>
      <c r="D77" s="199" t="s">
        <v>1344</v>
      </c>
      <c r="E77" s="200" t="s">
        <v>3349</v>
      </c>
      <c r="F77" s="201" t="s">
        <v>3559</v>
      </c>
      <c r="G77" s="201" t="s">
        <v>4022</v>
      </c>
      <c r="H77" s="198" t="s">
        <v>21</v>
      </c>
      <c r="I77" s="198" t="s">
        <v>35</v>
      </c>
      <c r="J77" s="200" t="s">
        <v>64</v>
      </c>
      <c r="K77" s="198" t="s">
        <v>218</v>
      </c>
      <c r="L77" s="198" t="s">
        <v>98</v>
      </c>
      <c r="M77" s="202">
        <v>43277</v>
      </c>
      <c r="N77" s="203">
        <v>3698</v>
      </c>
      <c r="O77" s="13">
        <v>0</v>
      </c>
      <c r="P77" s="203">
        <v>3698</v>
      </c>
      <c r="Q77" s="200" t="s">
        <v>1344</v>
      </c>
      <c r="R77" s="203"/>
      <c r="S77" s="6" t="s">
        <v>33</v>
      </c>
    </row>
    <row r="78" spans="1:19" ht="51" x14ac:dyDescent="0.2">
      <c r="A78" s="196" t="s">
        <v>1121</v>
      </c>
      <c r="B78" s="197" t="s">
        <v>1033</v>
      </c>
      <c r="C78" s="198" t="s">
        <v>589</v>
      </c>
      <c r="D78" s="199" t="s">
        <v>1345</v>
      </c>
      <c r="E78" s="200" t="s">
        <v>3349</v>
      </c>
      <c r="F78" s="201" t="s">
        <v>3560</v>
      </c>
      <c r="G78" s="201" t="s">
        <v>4027</v>
      </c>
      <c r="H78" s="198" t="s">
        <v>21</v>
      </c>
      <c r="I78" s="198" t="s">
        <v>184</v>
      </c>
      <c r="J78" s="200" t="s">
        <v>226</v>
      </c>
      <c r="K78" s="198" t="s">
        <v>259</v>
      </c>
      <c r="L78" s="198" t="s">
        <v>260</v>
      </c>
      <c r="M78" s="202">
        <v>42734</v>
      </c>
      <c r="N78" s="203">
        <v>3595</v>
      </c>
      <c r="O78" s="13">
        <v>0</v>
      </c>
      <c r="P78" s="203">
        <v>3595</v>
      </c>
      <c r="Q78" s="199" t="s">
        <v>1345</v>
      </c>
      <c r="R78" s="203"/>
      <c r="S78" s="6" t="s">
        <v>33</v>
      </c>
    </row>
    <row r="79" spans="1:19" ht="63.75" x14ac:dyDescent="0.2">
      <c r="A79" s="196" t="s">
        <v>1121</v>
      </c>
      <c r="B79" s="197" t="s">
        <v>1034</v>
      </c>
      <c r="C79" s="198" t="s">
        <v>589</v>
      </c>
      <c r="D79" s="199" t="s">
        <v>229</v>
      </c>
      <c r="E79" s="200" t="s">
        <v>3349</v>
      </c>
      <c r="F79" s="201" t="s">
        <v>244</v>
      </c>
      <c r="G79" s="201" t="s">
        <v>4021</v>
      </c>
      <c r="H79" s="198" t="s">
        <v>21</v>
      </c>
      <c r="I79" s="198" t="s">
        <v>233</v>
      </c>
      <c r="J79" s="200" t="s">
        <v>234</v>
      </c>
      <c r="K79" s="198" t="s">
        <v>245</v>
      </c>
      <c r="L79" s="198">
        <v>1010756492</v>
      </c>
      <c r="M79" s="202">
        <v>42738</v>
      </c>
      <c r="N79" s="203">
        <v>24298.98</v>
      </c>
      <c r="O79" s="13">
        <v>0</v>
      </c>
      <c r="P79" s="203">
        <v>24298.98</v>
      </c>
      <c r="Q79" s="200" t="s">
        <v>229</v>
      </c>
      <c r="R79" s="203"/>
      <c r="S79" s="6" t="s">
        <v>26</v>
      </c>
    </row>
    <row r="80" spans="1:19" ht="51" x14ac:dyDescent="0.2">
      <c r="A80" s="34" t="s">
        <v>1121</v>
      </c>
      <c r="B80" s="11" t="s">
        <v>1035</v>
      </c>
      <c r="C80" s="6" t="s">
        <v>589</v>
      </c>
      <c r="D80" s="3" t="s">
        <v>1334</v>
      </c>
      <c r="E80" s="4" t="s">
        <v>3349</v>
      </c>
      <c r="F80" s="5" t="s">
        <v>246</v>
      </c>
      <c r="G80" s="5" t="s">
        <v>3999</v>
      </c>
      <c r="H80" s="6" t="s">
        <v>21</v>
      </c>
      <c r="I80" s="6" t="s">
        <v>68</v>
      </c>
      <c r="J80" s="4" t="s">
        <v>247</v>
      </c>
      <c r="K80" s="6" t="s">
        <v>248</v>
      </c>
      <c r="L80" s="6" t="s">
        <v>83</v>
      </c>
      <c r="M80" s="33">
        <v>42916</v>
      </c>
      <c r="N80" s="13">
        <v>2338.0100000000002</v>
      </c>
      <c r="O80" s="13">
        <v>0</v>
      </c>
      <c r="P80" s="13">
        <v>2338.0100000000002</v>
      </c>
      <c r="Q80" s="4" t="s">
        <v>1334</v>
      </c>
      <c r="R80" s="13"/>
      <c r="S80" s="6" t="s">
        <v>26</v>
      </c>
    </row>
    <row r="81" spans="1:19" ht="51" x14ac:dyDescent="0.2">
      <c r="A81" s="34" t="s">
        <v>1121</v>
      </c>
      <c r="B81" s="11" t="s">
        <v>1036</v>
      </c>
      <c r="C81" s="6" t="s">
        <v>589</v>
      </c>
      <c r="D81" s="3" t="s">
        <v>229</v>
      </c>
      <c r="E81" s="4" t="s">
        <v>3349</v>
      </c>
      <c r="F81" s="5" t="s">
        <v>225</v>
      </c>
      <c r="G81" s="5" t="s">
        <v>4027</v>
      </c>
      <c r="H81" s="6" t="s">
        <v>21</v>
      </c>
      <c r="I81" s="6" t="s">
        <v>184</v>
      </c>
      <c r="J81" s="4" t="s">
        <v>226</v>
      </c>
      <c r="K81" s="6" t="s">
        <v>230</v>
      </c>
      <c r="L81" s="6" t="s">
        <v>228</v>
      </c>
      <c r="M81" s="33">
        <v>42741</v>
      </c>
      <c r="N81" s="13">
        <v>3650</v>
      </c>
      <c r="O81" s="13">
        <v>0</v>
      </c>
      <c r="P81" s="13">
        <v>3650</v>
      </c>
      <c r="Q81" s="4" t="s">
        <v>229</v>
      </c>
      <c r="R81" s="13"/>
      <c r="S81" s="6" t="s">
        <v>26</v>
      </c>
    </row>
    <row r="82" spans="1:19" ht="63.75" x14ac:dyDescent="0.2">
      <c r="A82" s="196" t="s">
        <v>1121</v>
      </c>
      <c r="B82" s="197" t="s">
        <v>1037</v>
      </c>
      <c r="C82" s="198" t="s">
        <v>589</v>
      </c>
      <c r="D82" s="199" t="s">
        <v>3561</v>
      </c>
      <c r="E82" s="200" t="s">
        <v>3349</v>
      </c>
      <c r="F82" s="201" t="s">
        <v>238</v>
      </c>
      <c r="G82" s="201" t="s">
        <v>4021</v>
      </c>
      <c r="H82" s="198" t="s">
        <v>21</v>
      </c>
      <c r="I82" s="198" t="s">
        <v>233</v>
      </c>
      <c r="J82" s="200" t="s">
        <v>234</v>
      </c>
      <c r="K82" s="198" t="s">
        <v>239</v>
      </c>
      <c r="L82" s="198">
        <v>1010756492</v>
      </c>
      <c r="M82" s="202">
        <v>42738</v>
      </c>
      <c r="N82" s="203">
        <v>24299</v>
      </c>
      <c r="O82" s="13">
        <v>0</v>
      </c>
      <c r="P82" s="203">
        <v>24299</v>
      </c>
      <c r="Q82" s="199" t="s">
        <v>3561</v>
      </c>
      <c r="R82" s="203"/>
      <c r="S82" s="6" t="s">
        <v>33</v>
      </c>
    </row>
    <row r="83" spans="1:19" ht="51" x14ac:dyDescent="0.2">
      <c r="A83" s="204" t="s">
        <v>1121</v>
      </c>
      <c r="B83" s="197" t="s">
        <v>1038</v>
      </c>
      <c r="C83" s="198" t="s">
        <v>589</v>
      </c>
      <c r="D83" s="199" t="s">
        <v>229</v>
      </c>
      <c r="E83" s="200" t="s">
        <v>3349</v>
      </c>
      <c r="F83" s="201" t="s">
        <v>225</v>
      </c>
      <c r="G83" s="201" t="s">
        <v>4027</v>
      </c>
      <c r="H83" s="198" t="s">
        <v>21</v>
      </c>
      <c r="I83" s="198" t="s">
        <v>184</v>
      </c>
      <c r="J83" s="200" t="s">
        <v>226</v>
      </c>
      <c r="K83" s="198" t="s">
        <v>255</v>
      </c>
      <c r="L83" s="198" t="s">
        <v>256</v>
      </c>
      <c r="M83" s="202">
        <v>42733</v>
      </c>
      <c r="N83" s="203">
        <v>3595</v>
      </c>
      <c r="O83" s="13">
        <v>0</v>
      </c>
      <c r="P83" s="203">
        <v>3595</v>
      </c>
      <c r="Q83" s="199" t="s">
        <v>229</v>
      </c>
      <c r="R83" s="203"/>
      <c r="S83" s="6" t="s">
        <v>33</v>
      </c>
    </row>
    <row r="84" spans="1:19" ht="80.25" customHeight="1" x14ac:dyDescent="0.2">
      <c r="A84" s="204" t="s">
        <v>1121</v>
      </c>
      <c r="B84" s="197" t="s">
        <v>1039</v>
      </c>
      <c r="C84" s="198" t="s">
        <v>589</v>
      </c>
      <c r="D84" s="199" t="s">
        <v>2049</v>
      </c>
      <c r="E84" s="200" t="s">
        <v>3349</v>
      </c>
      <c r="F84" s="201" t="s">
        <v>2050</v>
      </c>
      <c r="G84" s="201" t="s">
        <v>4021</v>
      </c>
      <c r="H84" s="198" t="s">
        <v>21</v>
      </c>
      <c r="I84" s="198" t="s">
        <v>50</v>
      </c>
      <c r="J84" s="200" t="s">
        <v>222</v>
      </c>
      <c r="K84" s="198" t="s">
        <v>224</v>
      </c>
      <c r="L84" s="198" t="s">
        <v>220</v>
      </c>
      <c r="M84" s="202">
        <v>42759</v>
      </c>
      <c r="N84" s="203">
        <v>9999</v>
      </c>
      <c r="O84" s="13">
        <v>0</v>
      </c>
      <c r="P84" s="203">
        <v>9999</v>
      </c>
      <c r="Q84" s="199" t="s">
        <v>2049</v>
      </c>
      <c r="R84" s="203"/>
      <c r="S84" s="6" t="s">
        <v>26</v>
      </c>
    </row>
    <row r="85" spans="1:19" ht="51" x14ac:dyDescent="0.2">
      <c r="A85" s="32" t="s">
        <v>1121</v>
      </c>
      <c r="B85" s="11" t="s">
        <v>1040</v>
      </c>
      <c r="C85" s="6" t="s">
        <v>589</v>
      </c>
      <c r="D85" s="3" t="s">
        <v>1333</v>
      </c>
      <c r="E85" s="4" t="s">
        <v>3349</v>
      </c>
      <c r="F85" s="5" t="s">
        <v>221</v>
      </c>
      <c r="G85" s="5" t="s">
        <v>4021</v>
      </c>
      <c r="H85" s="6" t="s">
        <v>21</v>
      </c>
      <c r="I85" s="6" t="s">
        <v>50</v>
      </c>
      <c r="J85" s="4" t="s">
        <v>222</v>
      </c>
      <c r="K85" s="6" t="s">
        <v>223</v>
      </c>
      <c r="L85" s="6" t="s">
        <v>220</v>
      </c>
      <c r="M85" s="33">
        <v>42759</v>
      </c>
      <c r="N85" s="13">
        <v>9999</v>
      </c>
      <c r="O85" s="13">
        <v>0</v>
      </c>
      <c r="P85" s="13">
        <v>9999</v>
      </c>
      <c r="Q85" s="4" t="s">
        <v>1333</v>
      </c>
      <c r="R85" s="13"/>
      <c r="S85" s="6" t="s">
        <v>33</v>
      </c>
    </row>
    <row r="86" spans="1:19" ht="51" x14ac:dyDescent="0.2">
      <c r="A86" s="204" t="s">
        <v>1121</v>
      </c>
      <c r="B86" s="197" t="s">
        <v>1041</v>
      </c>
      <c r="C86" s="198" t="s">
        <v>589</v>
      </c>
      <c r="D86" s="199" t="s">
        <v>1345</v>
      </c>
      <c r="E86" s="200" t="s">
        <v>3349</v>
      </c>
      <c r="F86" s="201" t="s">
        <v>240</v>
      </c>
      <c r="G86" s="201" t="s">
        <v>4021</v>
      </c>
      <c r="H86" s="198" t="s">
        <v>21</v>
      </c>
      <c r="I86" s="198" t="s">
        <v>233</v>
      </c>
      <c r="J86" s="200" t="s">
        <v>234</v>
      </c>
      <c r="K86" s="198" t="s">
        <v>241</v>
      </c>
      <c r="L86" s="198">
        <v>1010756492</v>
      </c>
      <c r="M86" s="202">
        <v>42738</v>
      </c>
      <c r="N86" s="203">
        <v>24299</v>
      </c>
      <c r="O86" s="13">
        <v>0</v>
      </c>
      <c r="P86" s="203">
        <v>24299</v>
      </c>
      <c r="Q86" s="199" t="s">
        <v>1345</v>
      </c>
      <c r="R86" s="203"/>
      <c r="S86" s="6" t="s">
        <v>33</v>
      </c>
    </row>
    <row r="87" spans="1:19" ht="51" x14ac:dyDescent="0.2">
      <c r="A87" s="32" t="s">
        <v>1121</v>
      </c>
      <c r="B87" s="11" t="s">
        <v>1042</v>
      </c>
      <c r="C87" s="6" t="s">
        <v>589</v>
      </c>
      <c r="D87" s="3" t="s">
        <v>3336</v>
      </c>
      <c r="E87" s="4" t="s">
        <v>3349</v>
      </c>
      <c r="F87" s="5" t="s">
        <v>225</v>
      </c>
      <c r="G87" s="5" t="s">
        <v>4027</v>
      </c>
      <c r="H87" s="6" t="s">
        <v>21</v>
      </c>
      <c r="I87" s="6" t="s">
        <v>184</v>
      </c>
      <c r="J87" s="4" t="s">
        <v>226</v>
      </c>
      <c r="K87" s="6" t="s">
        <v>231</v>
      </c>
      <c r="L87" s="6" t="s">
        <v>228</v>
      </c>
      <c r="M87" s="33">
        <v>42741</v>
      </c>
      <c r="N87" s="13">
        <v>3650</v>
      </c>
      <c r="O87" s="13">
        <v>0</v>
      </c>
      <c r="P87" s="13">
        <v>3650</v>
      </c>
      <c r="Q87" s="3" t="s">
        <v>3336</v>
      </c>
      <c r="R87" s="13"/>
      <c r="S87" s="6" t="s">
        <v>33</v>
      </c>
    </row>
    <row r="88" spans="1:19" ht="51" x14ac:dyDescent="0.2">
      <c r="A88" s="204" t="s">
        <v>1121</v>
      </c>
      <c r="B88" s="197" t="s">
        <v>1043</v>
      </c>
      <c r="C88" s="198" t="s">
        <v>589</v>
      </c>
      <c r="D88" s="199" t="s">
        <v>3562</v>
      </c>
      <c r="E88" s="200" t="s">
        <v>3349</v>
      </c>
      <c r="F88" s="201" t="s">
        <v>236</v>
      </c>
      <c r="G88" s="201" t="s">
        <v>4021</v>
      </c>
      <c r="H88" s="198" t="s">
        <v>21</v>
      </c>
      <c r="I88" s="198" t="s">
        <v>233</v>
      </c>
      <c r="J88" s="200" t="s">
        <v>234</v>
      </c>
      <c r="K88" s="198" t="s">
        <v>237</v>
      </c>
      <c r="L88" s="198">
        <v>1010756492</v>
      </c>
      <c r="M88" s="202">
        <v>42738</v>
      </c>
      <c r="N88" s="203">
        <v>24299</v>
      </c>
      <c r="O88" s="13">
        <v>0</v>
      </c>
      <c r="P88" s="203">
        <v>24299</v>
      </c>
      <c r="Q88" s="199" t="s">
        <v>3562</v>
      </c>
      <c r="R88" s="203"/>
      <c r="S88" s="6" t="s">
        <v>33</v>
      </c>
    </row>
    <row r="89" spans="1:19" ht="51" x14ac:dyDescent="0.2">
      <c r="A89" s="32" t="s">
        <v>1121</v>
      </c>
      <c r="B89" s="11" t="s">
        <v>1044</v>
      </c>
      <c r="C89" s="6" t="s">
        <v>589</v>
      </c>
      <c r="D89" s="3" t="s">
        <v>3336</v>
      </c>
      <c r="E89" s="4" t="s">
        <v>3349</v>
      </c>
      <c r="F89" s="5" t="s">
        <v>225</v>
      </c>
      <c r="G89" s="5" t="s">
        <v>4027</v>
      </c>
      <c r="H89" s="6" t="s">
        <v>21</v>
      </c>
      <c r="I89" s="6" t="s">
        <v>184</v>
      </c>
      <c r="J89" s="4" t="s">
        <v>226</v>
      </c>
      <c r="K89" s="6" t="s">
        <v>257</v>
      </c>
      <c r="L89" s="6" t="s">
        <v>258</v>
      </c>
      <c r="M89" s="33">
        <v>42734</v>
      </c>
      <c r="N89" s="13">
        <v>3595</v>
      </c>
      <c r="O89" s="13">
        <v>0</v>
      </c>
      <c r="P89" s="13">
        <v>3595</v>
      </c>
      <c r="Q89" s="3" t="s">
        <v>3336</v>
      </c>
      <c r="R89" s="13"/>
      <c r="S89" s="6" t="s">
        <v>33</v>
      </c>
    </row>
    <row r="90" spans="1:19" ht="63.75" x14ac:dyDescent="0.2">
      <c r="A90" s="204" t="s">
        <v>1121</v>
      </c>
      <c r="B90" s="197" t="s">
        <v>1045</v>
      </c>
      <c r="C90" s="198" t="s">
        <v>589</v>
      </c>
      <c r="D90" s="199" t="s">
        <v>1333</v>
      </c>
      <c r="E90" s="200" t="s">
        <v>3349</v>
      </c>
      <c r="F90" s="201" t="s">
        <v>242</v>
      </c>
      <c r="G90" s="201" t="s">
        <v>4021</v>
      </c>
      <c r="H90" s="198" t="s">
        <v>21</v>
      </c>
      <c r="I90" s="198" t="s">
        <v>233</v>
      </c>
      <c r="J90" s="200" t="s">
        <v>234</v>
      </c>
      <c r="K90" s="198" t="s">
        <v>243</v>
      </c>
      <c r="L90" s="198">
        <v>1010756492</v>
      </c>
      <c r="M90" s="202">
        <v>42738</v>
      </c>
      <c r="N90" s="203">
        <v>24298.99</v>
      </c>
      <c r="O90" s="13">
        <v>0</v>
      </c>
      <c r="P90" s="203">
        <v>24298.99</v>
      </c>
      <c r="Q90" s="199" t="s">
        <v>1333</v>
      </c>
      <c r="R90" s="203"/>
      <c r="S90" s="6" t="s">
        <v>33</v>
      </c>
    </row>
    <row r="91" spans="1:19" ht="51" x14ac:dyDescent="0.2">
      <c r="A91" s="204" t="s">
        <v>1121</v>
      </c>
      <c r="B91" s="197" t="s">
        <v>1046</v>
      </c>
      <c r="C91" s="198" t="s">
        <v>589</v>
      </c>
      <c r="D91" s="199" t="s">
        <v>3562</v>
      </c>
      <c r="E91" s="200" t="s">
        <v>3349</v>
      </c>
      <c r="F91" s="201" t="s">
        <v>225</v>
      </c>
      <c r="G91" s="201" t="s">
        <v>4027</v>
      </c>
      <c r="H91" s="198" t="s">
        <v>21</v>
      </c>
      <c r="I91" s="198" t="s">
        <v>184</v>
      </c>
      <c r="J91" s="200" t="s">
        <v>226</v>
      </c>
      <c r="K91" s="198" t="s">
        <v>227</v>
      </c>
      <c r="L91" s="198" t="s">
        <v>228</v>
      </c>
      <c r="M91" s="202">
        <v>42741</v>
      </c>
      <c r="N91" s="203">
        <v>3650</v>
      </c>
      <c r="O91" s="13">
        <v>0</v>
      </c>
      <c r="P91" s="203">
        <v>3650</v>
      </c>
      <c r="Q91" s="199" t="s">
        <v>3562</v>
      </c>
      <c r="R91" s="203"/>
      <c r="S91" s="6" t="s">
        <v>26</v>
      </c>
    </row>
    <row r="92" spans="1:19" ht="51" x14ac:dyDescent="0.2">
      <c r="A92" s="34" t="s">
        <v>1118</v>
      </c>
      <c r="B92" s="11" t="s">
        <v>1047</v>
      </c>
      <c r="C92" s="6" t="s">
        <v>589</v>
      </c>
      <c r="D92" s="3" t="s">
        <v>3212</v>
      </c>
      <c r="E92" s="4" t="s">
        <v>3347</v>
      </c>
      <c r="F92" s="5" t="s">
        <v>3213</v>
      </c>
      <c r="G92" s="5" t="s">
        <v>4021</v>
      </c>
      <c r="H92" s="6" t="s">
        <v>21</v>
      </c>
      <c r="I92" s="6" t="s">
        <v>22</v>
      </c>
      <c r="J92" s="4" t="s">
        <v>531</v>
      </c>
      <c r="K92" s="6" t="s">
        <v>533</v>
      </c>
      <c r="L92" s="6">
        <v>7332</v>
      </c>
      <c r="M92" s="33">
        <v>43943</v>
      </c>
      <c r="N92" s="13">
        <v>14676</v>
      </c>
      <c r="O92" s="13">
        <v>0</v>
      </c>
      <c r="P92" s="13">
        <v>14676</v>
      </c>
      <c r="Q92" s="3" t="s">
        <v>3212</v>
      </c>
      <c r="R92" s="13"/>
      <c r="S92" s="4" t="s">
        <v>33</v>
      </c>
    </row>
    <row r="93" spans="1:19" ht="63.75" x14ac:dyDescent="0.2">
      <c r="A93" s="204" t="s">
        <v>1124</v>
      </c>
      <c r="B93" s="197" t="s">
        <v>1048</v>
      </c>
      <c r="C93" s="198" t="s">
        <v>589</v>
      </c>
      <c r="D93" s="199" t="s">
        <v>1301</v>
      </c>
      <c r="E93" s="200" t="s">
        <v>3360</v>
      </c>
      <c r="F93" s="201" t="s">
        <v>320</v>
      </c>
      <c r="G93" s="201" t="s">
        <v>4021</v>
      </c>
      <c r="H93" s="198" t="s">
        <v>21</v>
      </c>
      <c r="I93" s="198" t="s">
        <v>90</v>
      </c>
      <c r="J93" s="200" t="s">
        <v>91</v>
      </c>
      <c r="K93" s="198" t="s">
        <v>322</v>
      </c>
      <c r="L93" s="198" t="s">
        <v>38</v>
      </c>
      <c r="M93" s="202">
        <v>43587</v>
      </c>
      <c r="N93" s="203">
        <v>0</v>
      </c>
      <c r="O93" s="13">
        <v>0</v>
      </c>
      <c r="P93" s="203">
        <v>0</v>
      </c>
      <c r="Q93" s="200" t="s">
        <v>1301</v>
      </c>
      <c r="R93" s="203"/>
      <c r="S93" s="6" t="s">
        <v>33</v>
      </c>
    </row>
    <row r="94" spans="1:19" ht="51" x14ac:dyDescent="0.2">
      <c r="A94" s="204" t="s">
        <v>1124</v>
      </c>
      <c r="B94" s="197" t="s">
        <v>1049</v>
      </c>
      <c r="C94" s="198" t="s">
        <v>589</v>
      </c>
      <c r="D94" s="199" t="s">
        <v>1301</v>
      </c>
      <c r="E94" s="200" t="s">
        <v>3360</v>
      </c>
      <c r="F94" s="201" t="s">
        <v>318</v>
      </c>
      <c r="G94" s="201" t="s">
        <v>4022</v>
      </c>
      <c r="H94" s="198" t="s">
        <v>21</v>
      </c>
      <c r="I94" s="198" t="s">
        <v>35</v>
      </c>
      <c r="J94" s="200" t="s">
        <v>36</v>
      </c>
      <c r="K94" s="198" t="s">
        <v>319</v>
      </c>
      <c r="L94" s="198" t="s">
        <v>38</v>
      </c>
      <c r="M94" s="202">
        <v>43587</v>
      </c>
      <c r="N94" s="203">
        <v>0</v>
      </c>
      <c r="O94" s="13">
        <v>0</v>
      </c>
      <c r="P94" s="203">
        <v>0</v>
      </c>
      <c r="Q94" s="200" t="s">
        <v>1301</v>
      </c>
      <c r="R94" s="203"/>
      <c r="S94" s="6" t="s">
        <v>33</v>
      </c>
    </row>
    <row r="95" spans="1:19" ht="63.75" x14ac:dyDescent="0.2">
      <c r="A95" s="204" t="s">
        <v>1120</v>
      </c>
      <c r="B95" s="197" t="s">
        <v>1050</v>
      </c>
      <c r="C95" s="198" t="s">
        <v>589</v>
      </c>
      <c r="D95" s="199" t="s">
        <v>1303</v>
      </c>
      <c r="E95" s="200" t="s">
        <v>3358</v>
      </c>
      <c r="F95" s="201" t="s">
        <v>320</v>
      </c>
      <c r="G95" s="201" t="s">
        <v>4021</v>
      </c>
      <c r="H95" s="198" t="s">
        <v>21</v>
      </c>
      <c r="I95" s="198" t="s">
        <v>90</v>
      </c>
      <c r="J95" s="200" t="s">
        <v>91</v>
      </c>
      <c r="K95" s="198" t="s">
        <v>321</v>
      </c>
      <c r="L95" s="198" t="s">
        <v>38</v>
      </c>
      <c r="M95" s="202">
        <v>43587</v>
      </c>
      <c r="N95" s="203">
        <v>0</v>
      </c>
      <c r="O95" s="13">
        <v>0</v>
      </c>
      <c r="P95" s="203">
        <v>0</v>
      </c>
      <c r="Q95" s="200" t="s">
        <v>1303</v>
      </c>
      <c r="R95" s="203"/>
      <c r="S95" s="6" t="s">
        <v>26</v>
      </c>
    </row>
    <row r="96" spans="1:19" ht="51" x14ac:dyDescent="0.2">
      <c r="A96" s="204" t="s">
        <v>1111</v>
      </c>
      <c r="B96" s="197" t="s">
        <v>1051</v>
      </c>
      <c r="C96" s="198" t="s">
        <v>589</v>
      </c>
      <c r="D96" s="199" t="s">
        <v>1310</v>
      </c>
      <c r="E96" s="200" t="s">
        <v>3351</v>
      </c>
      <c r="F96" s="201" t="s">
        <v>208</v>
      </c>
      <c r="G96" s="201" t="s">
        <v>4021</v>
      </c>
      <c r="H96" s="198" t="s">
        <v>21</v>
      </c>
      <c r="I96" s="198" t="s">
        <v>50</v>
      </c>
      <c r="J96" s="200" t="s">
        <v>209</v>
      </c>
      <c r="K96" s="198" t="s">
        <v>210</v>
      </c>
      <c r="L96" s="198" t="s">
        <v>98</v>
      </c>
      <c r="M96" s="202">
        <v>43277</v>
      </c>
      <c r="N96" s="203">
        <v>7998</v>
      </c>
      <c r="O96" s="13">
        <v>0</v>
      </c>
      <c r="P96" s="203">
        <v>7998</v>
      </c>
      <c r="Q96" s="199" t="s">
        <v>1310</v>
      </c>
      <c r="R96" s="203"/>
      <c r="S96" s="198" t="s">
        <v>33</v>
      </c>
    </row>
    <row r="97" spans="1:19" ht="63.75" x14ac:dyDescent="0.2">
      <c r="A97" s="204" t="s">
        <v>1111</v>
      </c>
      <c r="B97" s="197" t="s">
        <v>1052</v>
      </c>
      <c r="C97" s="198" t="s">
        <v>589</v>
      </c>
      <c r="D97" s="199" t="s">
        <v>3327</v>
      </c>
      <c r="E97" s="200" t="s">
        <v>3351</v>
      </c>
      <c r="F97" s="201" t="s">
        <v>506</v>
      </c>
      <c r="G97" s="201" t="s">
        <v>4021</v>
      </c>
      <c r="H97" s="198" t="s">
        <v>21</v>
      </c>
      <c r="I97" s="198" t="s">
        <v>22</v>
      </c>
      <c r="J97" s="200" t="s">
        <v>507</v>
      </c>
      <c r="K97" s="198" t="s">
        <v>508</v>
      </c>
      <c r="L97" s="198" t="s">
        <v>40</v>
      </c>
      <c r="M97" s="202">
        <v>42064</v>
      </c>
      <c r="N97" s="203">
        <v>10895</v>
      </c>
      <c r="O97" s="13">
        <v>0</v>
      </c>
      <c r="P97" s="203">
        <v>10895</v>
      </c>
      <c r="Q97" s="199" t="s">
        <v>3327</v>
      </c>
      <c r="R97" s="203"/>
      <c r="S97" s="6" t="s">
        <v>33</v>
      </c>
    </row>
    <row r="98" spans="1:19" ht="38.25" x14ac:dyDescent="0.2">
      <c r="A98" s="32" t="s">
        <v>3755</v>
      </c>
      <c r="B98" s="11" t="s">
        <v>1053</v>
      </c>
      <c r="C98" s="6" t="s">
        <v>589</v>
      </c>
      <c r="D98" s="3" t="s">
        <v>1791</v>
      </c>
      <c r="E98" s="4" t="s">
        <v>3361</v>
      </c>
      <c r="F98" s="5" t="s">
        <v>77</v>
      </c>
      <c r="G98" s="5" t="s">
        <v>4022</v>
      </c>
      <c r="H98" s="6" t="s">
        <v>21</v>
      </c>
      <c r="I98" s="6" t="s">
        <v>35</v>
      </c>
      <c r="J98" s="4" t="s">
        <v>36</v>
      </c>
      <c r="K98" s="6" t="s">
        <v>265</v>
      </c>
      <c r="L98" s="6">
        <v>120</v>
      </c>
      <c r="M98" s="33">
        <v>42886</v>
      </c>
      <c r="N98" s="13">
        <v>6554</v>
      </c>
      <c r="O98" s="13">
        <v>0</v>
      </c>
      <c r="P98" s="13">
        <v>6554</v>
      </c>
      <c r="Q98" s="3" t="s">
        <v>1791</v>
      </c>
      <c r="R98" s="13"/>
      <c r="S98" s="6" t="s">
        <v>26</v>
      </c>
    </row>
    <row r="99" spans="1:19" ht="63.75" x14ac:dyDescent="0.2">
      <c r="A99" s="32" t="s">
        <v>1122</v>
      </c>
      <c r="B99" s="11" t="s">
        <v>1054</v>
      </c>
      <c r="C99" s="6" t="s">
        <v>589</v>
      </c>
      <c r="D99" s="3" t="s">
        <v>2068</v>
      </c>
      <c r="E99" s="4" t="s">
        <v>3352</v>
      </c>
      <c r="F99" s="5" t="s">
        <v>494</v>
      </c>
      <c r="G99" s="5" t="s">
        <v>4021</v>
      </c>
      <c r="H99" s="6" t="s">
        <v>21</v>
      </c>
      <c r="I99" s="6" t="s">
        <v>50</v>
      </c>
      <c r="J99" s="4" t="s">
        <v>262</v>
      </c>
      <c r="K99" s="6" t="s">
        <v>502</v>
      </c>
      <c r="L99" s="6">
        <v>68</v>
      </c>
      <c r="M99" s="33">
        <v>42719</v>
      </c>
      <c r="N99" s="13">
        <v>7076</v>
      </c>
      <c r="O99" s="13">
        <v>0</v>
      </c>
      <c r="P99" s="13">
        <v>7076</v>
      </c>
      <c r="Q99" s="3" t="s">
        <v>2068</v>
      </c>
      <c r="R99" s="13"/>
      <c r="S99" s="6" t="s">
        <v>33</v>
      </c>
    </row>
    <row r="100" spans="1:19" ht="51" x14ac:dyDescent="0.2">
      <c r="A100" s="32" t="s">
        <v>1122</v>
      </c>
      <c r="B100" s="11" t="s">
        <v>1055</v>
      </c>
      <c r="C100" s="6" t="s">
        <v>589</v>
      </c>
      <c r="D100" s="3" t="s">
        <v>2068</v>
      </c>
      <c r="E100" s="4" t="s">
        <v>3352</v>
      </c>
      <c r="F100" s="5" t="s">
        <v>889</v>
      </c>
      <c r="G100" s="5" t="s">
        <v>4022</v>
      </c>
      <c r="H100" s="6" t="s">
        <v>21</v>
      </c>
      <c r="I100" s="6" t="s">
        <v>35</v>
      </c>
      <c r="J100" s="4" t="s">
        <v>364</v>
      </c>
      <c r="K100" s="6" t="s">
        <v>890</v>
      </c>
      <c r="L100" s="6" t="s">
        <v>891</v>
      </c>
      <c r="M100" s="33">
        <v>44027</v>
      </c>
      <c r="N100" s="13">
        <v>8119.42</v>
      </c>
      <c r="O100" s="13">
        <v>0</v>
      </c>
      <c r="P100" s="13">
        <v>8119.42</v>
      </c>
      <c r="Q100" s="3" t="s">
        <v>2068</v>
      </c>
      <c r="R100" s="13"/>
      <c r="S100" s="6" t="s">
        <v>26</v>
      </c>
    </row>
    <row r="101" spans="1:19" ht="63.75" x14ac:dyDescent="0.2">
      <c r="A101" s="32" t="s">
        <v>1122</v>
      </c>
      <c r="B101" s="11" t="s">
        <v>1056</v>
      </c>
      <c r="C101" s="6" t="s">
        <v>589</v>
      </c>
      <c r="D101" s="3" t="s">
        <v>3338</v>
      </c>
      <c r="E101" s="4" t="s">
        <v>3352</v>
      </c>
      <c r="F101" s="5" t="s">
        <v>494</v>
      </c>
      <c r="G101" s="5" t="s">
        <v>4021</v>
      </c>
      <c r="H101" s="6" t="s">
        <v>21</v>
      </c>
      <c r="I101" s="6" t="s">
        <v>50</v>
      </c>
      <c r="J101" s="4" t="s">
        <v>262</v>
      </c>
      <c r="K101" s="6" t="s">
        <v>501</v>
      </c>
      <c r="L101" s="6">
        <v>68</v>
      </c>
      <c r="M101" s="33">
        <v>42719</v>
      </c>
      <c r="N101" s="13">
        <v>7076</v>
      </c>
      <c r="O101" s="13">
        <v>0</v>
      </c>
      <c r="P101" s="13">
        <v>7076</v>
      </c>
      <c r="Q101" s="3" t="s">
        <v>3338</v>
      </c>
      <c r="R101" s="13"/>
      <c r="S101" s="6" t="s">
        <v>33</v>
      </c>
    </row>
    <row r="102" spans="1:19" ht="51" x14ac:dyDescent="0.2">
      <c r="A102" s="32" t="s">
        <v>1122</v>
      </c>
      <c r="B102" s="11" t="s">
        <v>1057</v>
      </c>
      <c r="C102" s="6" t="s">
        <v>589</v>
      </c>
      <c r="D102" s="3" t="s">
        <v>3338</v>
      </c>
      <c r="E102" s="4" t="s">
        <v>3352</v>
      </c>
      <c r="F102" s="5" t="s">
        <v>889</v>
      </c>
      <c r="G102" s="5" t="s">
        <v>4022</v>
      </c>
      <c r="H102" s="6" t="s">
        <v>21</v>
      </c>
      <c r="I102" s="6" t="s">
        <v>35</v>
      </c>
      <c r="J102" s="4" t="s">
        <v>364</v>
      </c>
      <c r="K102" s="6" t="s">
        <v>817</v>
      </c>
      <c r="L102" s="6" t="s">
        <v>47</v>
      </c>
      <c r="M102" s="33">
        <v>43753</v>
      </c>
      <c r="N102" s="13">
        <v>5968.6</v>
      </c>
      <c r="O102" s="13">
        <v>0</v>
      </c>
      <c r="P102" s="13">
        <v>5968.6</v>
      </c>
      <c r="Q102" s="3" t="s">
        <v>3338</v>
      </c>
      <c r="R102" s="13"/>
      <c r="S102" s="6" t="s">
        <v>33</v>
      </c>
    </row>
    <row r="103" spans="1:19" ht="51" x14ac:dyDescent="0.2">
      <c r="A103" s="204" t="s">
        <v>1110</v>
      </c>
      <c r="B103" s="197" t="s">
        <v>1058</v>
      </c>
      <c r="C103" s="198" t="s">
        <v>589</v>
      </c>
      <c r="D103" s="199" t="s">
        <v>1314</v>
      </c>
      <c r="E103" s="200" t="s">
        <v>282</v>
      </c>
      <c r="F103" s="201" t="s">
        <v>1281</v>
      </c>
      <c r="G103" s="201" t="s">
        <v>4021</v>
      </c>
      <c r="H103" s="198" t="s">
        <v>1812</v>
      </c>
      <c r="I103" s="198" t="s">
        <v>22</v>
      </c>
      <c r="J103" s="200" t="s">
        <v>298</v>
      </c>
      <c r="K103" s="198" t="s">
        <v>299</v>
      </c>
      <c r="L103" s="198" t="s">
        <v>295</v>
      </c>
      <c r="M103" s="202">
        <v>42907</v>
      </c>
      <c r="N103" s="203">
        <v>8011.5</v>
      </c>
      <c r="O103" s="13">
        <v>0</v>
      </c>
      <c r="P103" s="203">
        <v>8011.5</v>
      </c>
      <c r="Q103" s="200" t="s">
        <v>1314</v>
      </c>
      <c r="R103" s="203"/>
      <c r="S103" s="6" t="s">
        <v>33</v>
      </c>
    </row>
    <row r="104" spans="1:19" ht="51" x14ac:dyDescent="0.2">
      <c r="A104" s="204" t="s">
        <v>1110</v>
      </c>
      <c r="B104" s="197" t="s">
        <v>1059</v>
      </c>
      <c r="C104" s="198" t="s">
        <v>589</v>
      </c>
      <c r="D104" s="199" t="s">
        <v>1314</v>
      </c>
      <c r="E104" s="200" t="s">
        <v>282</v>
      </c>
      <c r="F104" s="201" t="s">
        <v>835</v>
      </c>
      <c r="G104" s="201" t="s">
        <v>4021</v>
      </c>
      <c r="H104" s="198" t="s">
        <v>1812</v>
      </c>
      <c r="I104" s="198" t="s">
        <v>22</v>
      </c>
      <c r="J104" s="200" t="s">
        <v>300</v>
      </c>
      <c r="K104" s="198" t="s">
        <v>894</v>
      </c>
      <c r="L104" s="198" t="s">
        <v>295</v>
      </c>
      <c r="M104" s="202">
        <v>42907</v>
      </c>
      <c r="N104" s="203">
        <v>9205.1299999999992</v>
      </c>
      <c r="O104" s="13">
        <v>0</v>
      </c>
      <c r="P104" s="203">
        <v>9205.1299999999992</v>
      </c>
      <c r="Q104" s="199" t="s">
        <v>1314</v>
      </c>
      <c r="R104" s="203"/>
      <c r="S104" s="6" t="s">
        <v>33</v>
      </c>
    </row>
    <row r="105" spans="1:19" ht="51" x14ac:dyDescent="0.2">
      <c r="A105" s="204" t="s">
        <v>1110</v>
      </c>
      <c r="B105" s="197" t="s">
        <v>1060</v>
      </c>
      <c r="C105" s="198" t="s">
        <v>589</v>
      </c>
      <c r="D105" s="199" t="s">
        <v>1314</v>
      </c>
      <c r="E105" s="200" t="s">
        <v>282</v>
      </c>
      <c r="F105" s="201" t="s">
        <v>296</v>
      </c>
      <c r="G105" s="201" t="s">
        <v>4022</v>
      </c>
      <c r="H105" s="198" t="s">
        <v>1812</v>
      </c>
      <c r="I105" s="198" t="s">
        <v>35</v>
      </c>
      <c r="J105" s="200" t="s">
        <v>36</v>
      </c>
      <c r="K105" s="198" t="s">
        <v>297</v>
      </c>
      <c r="L105" s="198" t="s">
        <v>295</v>
      </c>
      <c r="M105" s="202">
        <v>42907</v>
      </c>
      <c r="N105" s="203">
        <v>5798.06</v>
      </c>
      <c r="O105" s="13">
        <v>0</v>
      </c>
      <c r="P105" s="203">
        <v>5798.06</v>
      </c>
      <c r="Q105" s="199" t="s">
        <v>1314</v>
      </c>
      <c r="R105" s="203"/>
      <c r="S105" s="6" t="s">
        <v>33</v>
      </c>
    </row>
    <row r="106" spans="1:19" ht="51" x14ac:dyDescent="0.2">
      <c r="A106" s="204" t="s">
        <v>1110</v>
      </c>
      <c r="B106" s="197" t="s">
        <v>1061</v>
      </c>
      <c r="C106" s="198" t="s">
        <v>589</v>
      </c>
      <c r="D106" s="199" t="s">
        <v>1314</v>
      </c>
      <c r="E106" s="200" t="s">
        <v>282</v>
      </c>
      <c r="F106" s="201" t="s">
        <v>292</v>
      </c>
      <c r="G106" s="201" t="s">
        <v>3999</v>
      </c>
      <c r="H106" s="198" t="s">
        <v>1812</v>
      </c>
      <c r="I106" s="198" t="s">
        <v>293</v>
      </c>
      <c r="J106" s="200"/>
      <c r="K106" s="198">
        <v>221608309115</v>
      </c>
      <c r="L106" s="198" t="s">
        <v>295</v>
      </c>
      <c r="M106" s="202">
        <v>42907</v>
      </c>
      <c r="N106" s="203">
        <v>1078.55</v>
      </c>
      <c r="O106" s="13">
        <v>0</v>
      </c>
      <c r="P106" s="203">
        <v>1078.55</v>
      </c>
      <c r="Q106" s="199" t="s">
        <v>1314</v>
      </c>
      <c r="R106" s="203"/>
      <c r="S106" s="6" t="s">
        <v>33</v>
      </c>
    </row>
    <row r="107" spans="1:19" ht="51" x14ac:dyDescent="0.2">
      <c r="A107" s="204" t="s">
        <v>1110</v>
      </c>
      <c r="B107" s="197" t="s">
        <v>1062</v>
      </c>
      <c r="C107" s="198" t="s">
        <v>589</v>
      </c>
      <c r="D107" s="199" t="s">
        <v>1314</v>
      </c>
      <c r="E107" s="200" t="s">
        <v>282</v>
      </c>
      <c r="F107" s="201" t="s">
        <v>301</v>
      </c>
      <c r="G107" s="201" t="s">
        <v>4028</v>
      </c>
      <c r="H107" s="198" t="s">
        <v>1812</v>
      </c>
      <c r="I107" s="198" t="s">
        <v>35</v>
      </c>
      <c r="J107" s="200" t="s">
        <v>302</v>
      </c>
      <c r="K107" s="198" t="s">
        <v>303</v>
      </c>
      <c r="L107" s="198" t="s">
        <v>40</v>
      </c>
      <c r="M107" s="202">
        <v>38996</v>
      </c>
      <c r="N107" s="203">
        <v>13570</v>
      </c>
      <c r="O107" s="13">
        <v>0</v>
      </c>
      <c r="P107" s="203">
        <v>13570</v>
      </c>
      <c r="Q107" s="199" t="s">
        <v>1314</v>
      </c>
      <c r="R107" s="203"/>
      <c r="S107" s="6"/>
    </row>
    <row r="108" spans="1:19" ht="51" x14ac:dyDescent="0.2">
      <c r="A108" s="204" t="s">
        <v>1110</v>
      </c>
      <c r="B108" s="205" t="s">
        <v>3279</v>
      </c>
      <c r="C108" s="198" t="s">
        <v>589</v>
      </c>
      <c r="D108" s="199" t="s">
        <v>1314</v>
      </c>
      <c r="E108" s="200" t="s">
        <v>282</v>
      </c>
      <c r="F108" s="201" t="s">
        <v>3293</v>
      </c>
      <c r="G108" s="201" t="s">
        <v>4024</v>
      </c>
      <c r="H108" s="198" t="s">
        <v>21</v>
      </c>
      <c r="I108" s="200" t="s">
        <v>73</v>
      </c>
      <c r="J108" s="200" t="s">
        <v>3294</v>
      </c>
      <c r="K108" s="200">
        <v>10146178696</v>
      </c>
      <c r="L108" s="200">
        <v>5871</v>
      </c>
      <c r="M108" s="202">
        <v>44893</v>
      </c>
      <c r="N108" s="203">
        <v>22000</v>
      </c>
      <c r="O108" s="13"/>
      <c r="P108" s="203">
        <v>22000</v>
      </c>
      <c r="Q108" s="199" t="s">
        <v>1314</v>
      </c>
      <c r="R108" s="203"/>
      <c r="S108" s="6" t="s">
        <v>33</v>
      </c>
    </row>
    <row r="109" spans="1:19" ht="63.75" x14ac:dyDescent="0.2">
      <c r="A109" s="32" t="s">
        <v>1372</v>
      </c>
      <c r="B109" s="11" t="s">
        <v>1063</v>
      </c>
      <c r="C109" s="6" t="s">
        <v>589</v>
      </c>
      <c r="D109" s="3" t="s">
        <v>1323</v>
      </c>
      <c r="E109" s="4" t="s">
        <v>3214</v>
      </c>
      <c r="F109" s="5" t="s">
        <v>494</v>
      </c>
      <c r="G109" s="5" t="s">
        <v>4021</v>
      </c>
      <c r="H109" s="6" t="s">
        <v>21</v>
      </c>
      <c r="I109" s="6" t="s">
        <v>50</v>
      </c>
      <c r="J109" s="4" t="s">
        <v>262</v>
      </c>
      <c r="K109" s="6" t="s">
        <v>500</v>
      </c>
      <c r="L109" s="6">
        <v>68</v>
      </c>
      <c r="M109" s="33">
        <v>42719</v>
      </c>
      <c r="N109" s="13">
        <v>7076</v>
      </c>
      <c r="O109" s="13">
        <v>0</v>
      </c>
      <c r="P109" s="13">
        <v>7076</v>
      </c>
      <c r="Q109" s="4" t="s">
        <v>1323</v>
      </c>
      <c r="R109" s="13"/>
      <c r="S109" s="6" t="s">
        <v>33</v>
      </c>
    </row>
    <row r="110" spans="1:19" ht="51" x14ac:dyDescent="0.2">
      <c r="A110" s="32" t="s">
        <v>1372</v>
      </c>
      <c r="B110" s="11" t="s">
        <v>1064</v>
      </c>
      <c r="C110" s="6" t="s">
        <v>589</v>
      </c>
      <c r="D110" s="3" t="s">
        <v>1323</v>
      </c>
      <c r="E110" s="4" t="s">
        <v>3214</v>
      </c>
      <c r="F110" s="5" t="s">
        <v>310</v>
      </c>
      <c r="G110" s="5" t="s">
        <v>4022</v>
      </c>
      <c r="H110" s="6" t="s">
        <v>21</v>
      </c>
      <c r="I110" s="6" t="s">
        <v>35</v>
      </c>
      <c r="J110" s="4" t="s">
        <v>36</v>
      </c>
      <c r="K110" s="6" t="s">
        <v>311</v>
      </c>
      <c r="L110" s="6" t="s">
        <v>312</v>
      </c>
      <c r="M110" s="33">
        <v>42732</v>
      </c>
      <c r="N110" s="13">
        <v>5999</v>
      </c>
      <c r="O110" s="13">
        <v>0</v>
      </c>
      <c r="P110" s="13">
        <v>5999</v>
      </c>
      <c r="Q110" s="4" t="s">
        <v>1323</v>
      </c>
      <c r="R110" s="13"/>
      <c r="S110" s="6" t="s">
        <v>33</v>
      </c>
    </row>
    <row r="111" spans="1:19" ht="51" x14ac:dyDescent="0.2">
      <c r="A111" s="32" t="s">
        <v>1123</v>
      </c>
      <c r="B111" s="11" t="s">
        <v>1065</v>
      </c>
      <c r="C111" s="6" t="s">
        <v>589</v>
      </c>
      <c r="D111" s="3" t="s">
        <v>2153</v>
      </c>
      <c r="E111" s="4" t="s">
        <v>3347</v>
      </c>
      <c r="F111" s="5" t="s">
        <v>273</v>
      </c>
      <c r="G111" s="5" t="s">
        <v>4021</v>
      </c>
      <c r="H111" s="6" t="s">
        <v>841</v>
      </c>
      <c r="I111" s="6" t="s">
        <v>22</v>
      </c>
      <c r="J111" s="4" t="s">
        <v>30</v>
      </c>
      <c r="K111" s="6" t="s">
        <v>274</v>
      </c>
      <c r="L111" s="6" t="s">
        <v>32</v>
      </c>
      <c r="M111" s="33">
        <v>43504</v>
      </c>
      <c r="N111" s="13">
        <v>9248.1</v>
      </c>
      <c r="O111" s="13">
        <v>0</v>
      </c>
      <c r="P111" s="13">
        <v>9248.1</v>
      </c>
      <c r="Q111" s="3" t="s">
        <v>2153</v>
      </c>
      <c r="R111" s="13"/>
      <c r="S111" s="6" t="s">
        <v>33</v>
      </c>
    </row>
    <row r="112" spans="1:19" ht="51" x14ac:dyDescent="0.2">
      <c r="A112" s="32" t="s">
        <v>1123</v>
      </c>
      <c r="B112" s="11" t="s">
        <v>1066</v>
      </c>
      <c r="C112" s="6" t="s">
        <v>589</v>
      </c>
      <c r="D112" s="3" t="s">
        <v>2153</v>
      </c>
      <c r="E112" s="4" t="s">
        <v>3347</v>
      </c>
      <c r="F112" s="5" t="s">
        <v>488</v>
      </c>
      <c r="G112" s="5" t="s">
        <v>4022</v>
      </c>
      <c r="H112" s="6" t="s">
        <v>841</v>
      </c>
      <c r="I112" s="6" t="s">
        <v>35</v>
      </c>
      <c r="J112" s="4" t="s">
        <v>275</v>
      </c>
      <c r="K112" s="6" t="s">
        <v>1151</v>
      </c>
      <c r="L112" s="6">
        <v>30</v>
      </c>
      <c r="M112" s="33">
        <v>42682</v>
      </c>
      <c r="N112" s="13">
        <v>6554</v>
      </c>
      <c r="O112" s="13">
        <v>0</v>
      </c>
      <c r="P112" s="13">
        <v>6554</v>
      </c>
      <c r="Q112" s="3" t="s">
        <v>2153</v>
      </c>
      <c r="R112" s="13"/>
      <c r="S112" s="6" t="s">
        <v>33</v>
      </c>
    </row>
    <row r="113" spans="1:19" ht="51" x14ac:dyDescent="0.2">
      <c r="A113" s="204" t="s">
        <v>1125</v>
      </c>
      <c r="B113" s="197" t="s">
        <v>1067</v>
      </c>
      <c r="C113" s="198" t="s">
        <v>589</v>
      </c>
      <c r="D113" s="199" t="s">
        <v>309</v>
      </c>
      <c r="E113" s="200" t="s">
        <v>27</v>
      </c>
      <c r="F113" s="201" t="s">
        <v>20</v>
      </c>
      <c r="G113" s="201" t="s">
        <v>4021</v>
      </c>
      <c r="H113" s="198" t="s">
        <v>555</v>
      </c>
      <c r="I113" s="198" t="s">
        <v>22</v>
      </c>
      <c r="J113" s="200" t="s">
        <v>23</v>
      </c>
      <c r="K113" s="198" t="s">
        <v>28</v>
      </c>
      <c r="L113" s="198" t="s">
        <v>24</v>
      </c>
      <c r="M113" s="202">
        <v>43868</v>
      </c>
      <c r="N113" s="203">
        <v>9195.6200000000008</v>
      </c>
      <c r="O113" s="13">
        <v>0</v>
      </c>
      <c r="P113" s="203">
        <v>9195.6200000000008</v>
      </c>
      <c r="Q113" s="199" t="s">
        <v>309</v>
      </c>
      <c r="R113" s="203"/>
      <c r="S113" s="6" t="s">
        <v>33</v>
      </c>
    </row>
    <row r="114" spans="1:19" ht="38.25" x14ac:dyDescent="0.2">
      <c r="A114" s="204" t="s">
        <v>1125</v>
      </c>
      <c r="B114" s="197" t="s">
        <v>1068</v>
      </c>
      <c r="C114" s="198" t="s">
        <v>589</v>
      </c>
      <c r="D114" s="199" t="s">
        <v>309</v>
      </c>
      <c r="E114" s="200" t="s">
        <v>27</v>
      </c>
      <c r="F114" s="201" t="s">
        <v>77</v>
      </c>
      <c r="G114" s="201" t="s">
        <v>4022</v>
      </c>
      <c r="H114" s="198" t="s">
        <v>555</v>
      </c>
      <c r="I114" s="198" t="s">
        <v>35</v>
      </c>
      <c r="J114" s="200" t="s">
        <v>175</v>
      </c>
      <c r="K114" s="198" t="s">
        <v>176</v>
      </c>
      <c r="L114" s="198" t="s">
        <v>177</v>
      </c>
      <c r="M114" s="202">
        <v>42654</v>
      </c>
      <c r="N114" s="203">
        <v>4499</v>
      </c>
      <c r="O114" s="13">
        <v>0</v>
      </c>
      <c r="P114" s="203">
        <v>4499</v>
      </c>
      <c r="Q114" s="199" t="s">
        <v>309</v>
      </c>
      <c r="R114" s="203"/>
      <c r="S114" s="6" t="s">
        <v>33</v>
      </c>
    </row>
    <row r="115" spans="1:19" ht="51" x14ac:dyDescent="0.2">
      <c r="A115" s="204" t="s">
        <v>1125</v>
      </c>
      <c r="B115" s="197" t="s">
        <v>1069</v>
      </c>
      <c r="C115" s="198" t="s">
        <v>589</v>
      </c>
      <c r="D115" s="199" t="s">
        <v>309</v>
      </c>
      <c r="E115" s="200" t="s">
        <v>27</v>
      </c>
      <c r="F115" s="201" t="s">
        <v>793</v>
      </c>
      <c r="G115" s="201" t="s">
        <v>3999</v>
      </c>
      <c r="H115" s="198" t="s">
        <v>555</v>
      </c>
      <c r="I115" s="198" t="s">
        <v>93</v>
      </c>
      <c r="J115" s="200" t="s">
        <v>839</v>
      </c>
      <c r="K115" s="198" t="s">
        <v>481</v>
      </c>
      <c r="L115" s="198" t="s">
        <v>38</v>
      </c>
      <c r="M115" s="202">
        <v>43592</v>
      </c>
      <c r="N115" s="203">
        <v>0</v>
      </c>
      <c r="O115" s="13">
        <v>0</v>
      </c>
      <c r="P115" s="203">
        <v>0</v>
      </c>
      <c r="Q115" s="199" t="s">
        <v>309</v>
      </c>
      <c r="R115" s="203"/>
      <c r="S115" s="6" t="s">
        <v>26</v>
      </c>
    </row>
    <row r="116" spans="1:19" ht="51" x14ac:dyDescent="0.2">
      <c r="A116" s="32" t="s">
        <v>1372</v>
      </c>
      <c r="B116" s="11" t="s">
        <v>1070</v>
      </c>
      <c r="C116" s="6" t="s">
        <v>589</v>
      </c>
      <c r="D116" s="3" t="s">
        <v>1311</v>
      </c>
      <c r="E116" s="4" t="s">
        <v>3214</v>
      </c>
      <c r="F116" s="5" t="s">
        <v>329</v>
      </c>
      <c r="G116" s="5" t="s">
        <v>4022</v>
      </c>
      <c r="H116" s="6" t="s">
        <v>21</v>
      </c>
      <c r="I116" s="6" t="s">
        <v>35</v>
      </c>
      <c r="J116" s="4" t="s">
        <v>330</v>
      </c>
      <c r="K116" s="6" t="s">
        <v>331</v>
      </c>
      <c r="L116" s="6" t="s">
        <v>332</v>
      </c>
      <c r="M116" s="33">
        <v>42867</v>
      </c>
      <c r="N116" s="13">
        <v>2999</v>
      </c>
      <c r="O116" s="13">
        <v>0</v>
      </c>
      <c r="P116" s="13">
        <v>2999</v>
      </c>
      <c r="Q116" s="4" t="s">
        <v>1311</v>
      </c>
      <c r="R116" s="13"/>
      <c r="S116" s="6" t="s">
        <v>33</v>
      </c>
    </row>
    <row r="117" spans="1:19" ht="63.75" x14ac:dyDescent="0.2">
      <c r="A117" s="204" t="s">
        <v>1126</v>
      </c>
      <c r="B117" s="197" t="s">
        <v>1071</v>
      </c>
      <c r="C117" s="198" t="s">
        <v>589</v>
      </c>
      <c r="D117" s="199" t="s">
        <v>179</v>
      </c>
      <c r="E117" s="200" t="s">
        <v>180</v>
      </c>
      <c r="F117" s="201" t="s">
        <v>333</v>
      </c>
      <c r="G117" s="201" t="s">
        <v>4021</v>
      </c>
      <c r="H117" s="198" t="s">
        <v>21</v>
      </c>
      <c r="I117" s="198" t="s">
        <v>50</v>
      </c>
      <c r="J117" s="200" t="s">
        <v>334</v>
      </c>
      <c r="K117" s="198" t="s">
        <v>335</v>
      </c>
      <c r="L117" s="198" t="s">
        <v>83</v>
      </c>
      <c r="M117" s="202">
        <v>42916</v>
      </c>
      <c r="N117" s="203">
        <v>6998</v>
      </c>
      <c r="O117" s="13">
        <v>0</v>
      </c>
      <c r="P117" s="203">
        <v>6998</v>
      </c>
      <c r="Q117" s="200" t="s">
        <v>179</v>
      </c>
      <c r="R117" s="203"/>
      <c r="S117" s="4" t="s">
        <v>33</v>
      </c>
    </row>
    <row r="118" spans="1:19" ht="38.25" x14ac:dyDescent="0.2">
      <c r="A118" s="204" t="s">
        <v>1126</v>
      </c>
      <c r="B118" s="197" t="s">
        <v>1072</v>
      </c>
      <c r="C118" s="198" t="s">
        <v>589</v>
      </c>
      <c r="D118" s="199" t="s">
        <v>179</v>
      </c>
      <c r="E118" s="200" t="s">
        <v>180</v>
      </c>
      <c r="F118" s="201" t="s">
        <v>340</v>
      </c>
      <c r="G118" s="201" t="s">
        <v>4022</v>
      </c>
      <c r="H118" s="198" t="s">
        <v>21</v>
      </c>
      <c r="I118" s="198" t="s">
        <v>35</v>
      </c>
      <c r="J118" s="200" t="s">
        <v>36</v>
      </c>
      <c r="K118" s="198" t="s">
        <v>341</v>
      </c>
      <c r="L118" s="198">
        <v>81</v>
      </c>
      <c r="M118" s="202">
        <v>42734</v>
      </c>
      <c r="N118" s="203">
        <v>6496</v>
      </c>
      <c r="O118" s="13">
        <v>0</v>
      </c>
      <c r="P118" s="203">
        <v>6496</v>
      </c>
      <c r="Q118" s="200" t="s">
        <v>179</v>
      </c>
      <c r="R118" s="203"/>
      <c r="S118" s="4" t="s">
        <v>33</v>
      </c>
    </row>
    <row r="119" spans="1:19" ht="38.25" x14ac:dyDescent="0.2">
      <c r="A119" s="204" t="s">
        <v>1126</v>
      </c>
      <c r="B119" s="197" t="s">
        <v>1073</v>
      </c>
      <c r="C119" s="198" t="s">
        <v>589</v>
      </c>
      <c r="D119" s="199" t="s">
        <v>179</v>
      </c>
      <c r="E119" s="200" t="s">
        <v>180</v>
      </c>
      <c r="F119" s="201" t="s">
        <v>219</v>
      </c>
      <c r="G119" s="201" t="s">
        <v>3999</v>
      </c>
      <c r="H119" s="198" t="s">
        <v>21</v>
      </c>
      <c r="I119" s="198" t="s">
        <v>67</v>
      </c>
      <c r="J119" s="200" t="s">
        <v>39</v>
      </c>
      <c r="K119" s="198" t="s">
        <v>328</v>
      </c>
      <c r="L119" s="198">
        <v>72</v>
      </c>
      <c r="M119" s="202">
        <v>43343</v>
      </c>
      <c r="N119" s="203">
        <v>1550</v>
      </c>
      <c r="O119" s="13">
        <v>0</v>
      </c>
      <c r="P119" s="203">
        <v>1550</v>
      </c>
      <c r="Q119" s="200" t="s">
        <v>179</v>
      </c>
      <c r="R119" s="203"/>
      <c r="S119" s="6"/>
    </row>
    <row r="120" spans="1:19" ht="38.25" x14ac:dyDescent="0.2">
      <c r="A120" s="204" t="s">
        <v>1126</v>
      </c>
      <c r="B120" s="197" t="s">
        <v>1074</v>
      </c>
      <c r="C120" s="198" t="s">
        <v>589</v>
      </c>
      <c r="D120" s="199" t="s">
        <v>1285</v>
      </c>
      <c r="E120" s="200" t="s">
        <v>180</v>
      </c>
      <c r="F120" s="201" t="s">
        <v>327</v>
      </c>
      <c r="G120" s="201" t="s">
        <v>4029</v>
      </c>
      <c r="H120" s="198" t="s">
        <v>21</v>
      </c>
      <c r="I120" s="198" t="s">
        <v>39</v>
      </c>
      <c r="J120" s="200" t="s">
        <v>39</v>
      </c>
      <c r="K120" s="198" t="s">
        <v>39</v>
      </c>
      <c r="L120" s="198" t="s">
        <v>38</v>
      </c>
      <c r="M120" s="202">
        <v>43587</v>
      </c>
      <c r="N120" s="203">
        <v>0</v>
      </c>
      <c r="O120" s="13">
        <v>0</v>
      </c>
      <c r="P120" s="203">
        <v>0</v>
      </c>
      <c r="Q120" s="200" t="s">
        <v>1285</v>
      </c>
      <c r="R120" s="203"/>
      <c r="S120" s="4" t="s">
        <v>33</v>
      </c>
    </row>
    <row r="121" spans="1:19" ht="38.25" x14ac:dyDescent="0.2">
      <c r="A121" s="204" t="s">
        <v>1126</v>
      </c>
      <c r="B121" s="197" t="s">
        <v>1075</v>
      </c>
      <c r="C121" s="198" t="s">
        <v>589</v>
      </c>
      <c r="D121" s="199" t="s">
        <v>1285</v>
      </c>
      <c r="E121" s="200" t="s">
        <v>180</v>
      </c>
      <c r="F121" s="201" t="s">
        <v>324</v>
      </c>
      <c r="G121" s="201" t="s">
        <v>4028</v>
      </c>
      <c r="H121" s="198" t="s">
        <v>21</v>
      </c>
      <c r="I121" s="198" t="s">
        <v>87</v>
      </c>
      <c r="J121" s="200" t="s">
        <v>325</v>
      </c>
      <c r="K121" s="198" t="s">
        <v>326</v>
      </c>
      <c r="L121" s="198" t="s">
        <v>38</v>
      </c>
      <c r="M121" s="202">
        <v>43587</v>
      </c>
      <c r="N121" s="203">
        <v>0</v>
      </c>
      <c r="O121" s="13">
        <v>0</v>
      </c>
      <c r="P121" s="203">
        <v>0</v>
      </c>
      <c r="Q121" s="200" t="s">
        <v>1285</v>
      </c>
      <c r="R121" s="203"/>
      <c r="S121" s="4" t="s">
        <v>33</v>
      </c>
    </row>
    <row r="122" spans="1:19" ht="51" x14ac:dyDescent="0.2">
      <c r="A122" s="32" t="s">
        <v>1127</v>
      </c>
      <c r="B122" s="11" t="s">
        <v>1076</v>
      </c>
      <c r="C122" s="6" t="s">
        <v>589</v>
      </c>
      <c r="D122" s="3" t="s">
        <v>1346</v>
      </c>
      <c r="E122" s="4" t="s">
        <v>135</v>
      </c>
      <c r="F122" s="5" t="s">
        <v>897</v>
      </c>
      <c r="G122" s="5" t="s">
        <v>4021</v>
      </c>
      <c r="H122" s="6" t="s">
        <v>21</v>
      </c>
      <c r="I122" s="6" t="s">
        <v>22</v>
      </c>
      <c r="J122" s="4" t="s">
        <v>896</v>
      </c>
      <c r="K122" s="6" t="s">
        <v>350</v>
      </c>
      <c r="L122" s="6" t="s">
        <v>565</v>
      </c>
      <c r="M122" s="33">
        <v>42795</v>
      </c>
      <c r="N122" s="13" t="s">
        <v>895</v>
      </c>
      <c r="O122" s="13">
        <v>0</v>
      </c>
      <c r="P122" s="13" t="s">
        <v>895</v>
      </c>
      <c r="Q122" s="3" t="s">
        <v>1346</v>
      </c>
      <c r="R122" s="13"/>
      <c r="S122" s="6" t="s">
        <v>33</v>
      </c>
    </row>
    <row r="123" spans="1:19" ht="51" x14ac:dyDescent="0.2">
      <c r="A123" s="32" t="s">
        <v>1127</v>
      </c>
      <c r="B123" s="11" t="s">
        <v>1077</v>
      </c>
      <c r="C123" s="6" t="s">
        <v>589</v>
      </c>
      <c r="D123" s="3" t="s">
        <v>1346</v>
      </c>
      <c r="E123" s="4" t="s">
        <v>135</v>
      </c>
      <c r="F123" s="5" t="s">
        <v>898</v>
      </c>
      <c r="G123" s="5" t="s">
        <v>4021</v>
      </c>
      <c r="H123" s="6" t="s">
        <v>21</v>
      </c>
      <c r="I123" s="6" t="s">
        <v>343</v>
      </c>
      <c r="J123" s="4" t="s">
        <v>91</v>
      </c>
      <c r="K123" s="6" t="s">
        <v>344</v>
      </c>
      <c r="L123" s="6" t="s">
        <v>38</v>
      </c>
      <c r="M123" s="33">
        <v>43587</v>
      </c>
      <c r="N123" s="13">
        <v>0</v>
      </c>
      <c r="O123" s="13">
        <v>0</v>
      </c>
      <c r="P123" s="13">
        <v>0</v>
      </c>
      <c r="Q123" s="3" t="s">
        <v>1346</v>
      </c>
      <c r="R123" s="13"/>
      <c r="S123" s="6" t="s">
        <v>33</v>
      </c>
    </row>
    <row r="124" spans="1:19" ht="63.75" x14ac:dyDescent="0.2">
      <c r="A124" s="32" t="s">
        <v>1127</v>
      </c>
      <c r="B124" s="11" t="s">
        <v>1078</v>
      </c>
      <c r="C124" s="6" t="s">
        <v>589</v>
      </c>
      <c r="D124" s="3" t="s">
        <v>1346</v>
      </c>
      <c r="E124" s="4" t="s">
        <v>135</v>
      </c>
      <c r="F124" s="5" t="s">
        <v>348</v>
      </c>
      <c r="G124" s="5" t="s">
        <v>4021</v>
      </c>
      <c r="H124" s="6" t="s">
        <v>21</v>
      </c>
      <c r="I124" s="6" t="s">
        <v>1233</v>
      </c>
      <c r="J124" s="4" t="s">
        <v>349</v>
      </c>
      <c r="K124" s="6" t="s">
        <v>39</v>
      </c>
      <c r="L124" s="6" t="s">
        <v>40</v>
      </c>
      <c r="M124" s="33">
        <v>42278</v>
      </c>
      <c r="N124" s="13">
        <v>6652</v>
      </c>
      <c r="O124" s="13">
        <v>0</v>
      </c>
      <c r="P124" s="13">
        <v>6652</v>
      </c>
      <c r="Q124" s="3" t="s">
        <v>1346</v>
      </c>
      <c r="R124" s="13"/>
      <c r="S124" s="6" t="s">
        <v>33</v>
      </c>
    </row>
    <row r="125" spans="1:19" ht="51" x14ac:dyDescent="0.2">
      <c r="A125" s="32" t="s">
        <v>1127</v>
      </c>
      <c r="B125" s="11" t="s">
        <v>1079</v>
      </c>
      <c r="C125" s="6" t="s">
        <v>589</v>
      </c>
      <c r="D125" s="3" t="s">
        <v>1346</v>
      </c>
      <c r="E125" s="4" t="s">
        <v>135</v>
      </c>
      <c r="F125" s="5" t="s">
        <v>345</v>
      </c>
      <c r="G125" s="5" t="s">
        <v>4022</v>
      </c>
      <c r="H125" s="6" t="s">
        <v>21</v>
      </c>
      <c r="I125" s="6" t="s">
        <v>35</v>
      </c>
      <c r="J125" s="4" t="s">
        <v>64</v>
      </c>
      <c r="K125" s="6" t="s">
        <v>346</v>
      </c>
      <c r="L125" s="6" t="s">
        <v>83</v>
      </c>
      <c r="M125" s="33">
        <v>42916</v>
      </c>
      <c r="N125" s="13">
        <v>3998.01</v>
      </c>
      <c r="O125" s="13">
        <v>0</v>
      </c>
      <c r="P125" s="13">
        <v>3998.01</v>
      </c>
      <c r="Q125" s="3" t="s">
        <v>1346</v>
      </c>
      <c r="R125" s="13"/>
      <c r="S125" s="6" t="s">
        <v>33</v>
      </c>
    </row>
    <row r="126" spans="1:19" ht="51" x14ac:dyDescent="0.2">
      <c r="A126" s="32" t="s">
        <v>1127</v>
      </c>
      <c r="B126" s="11" t="s">
        <v>1080</v>
      </c>
      <c r="C126" s="6" t="s">
        <v>589</v>
      </c>
      <c r="D126" s="3" t="s">
        <v>1346</v>
      </c>
      <c r="E126" s="4" t="s">
        <v>135</v>
      </c>
      <c r="F126" s="5" t="s">
        <v>34</v>
      </c>
      <c r="G126" s="5" t="s">
        <v>4022</v>
      </c>
      <c r="H126" s="6" t="s">
        <v>21</v>
      </c>
      <c r="I126" s="6" t="s">
        <v>35</v>
      </c>
      <c r="J126" s="4" t="s">
        <v>36</v>
      </c>
      <c r="K126" s="6" t="s">
        <v>342</v>
      </c>
      <c r="L126" s="6" t="s">
        <v>38</v>
      </c>
      <c r="M126" s="33">
        <v>43587</v>
      </c>
      <c r="N126" s="13">
        <v>0</v>
      </c>
      <c r="O126" s="13">
        <v>0</v>
      </c>
      <c r="P126" s="13">
        <v>0</v>
      </c>
      <c r="Q126" s="3" t="s">
        <v>1346</v>
      </c>
      <c r="R126" s="13"/>
      <c r="S126" s="6" t="s">
        <v>33</v>
      </c>
    </row>
    <row r="127" spans="1:19" ht="51" x14ac:dyDescent="0.2">
      <c r="A127" s="32" t="s">
        <v>1127</v>
      </c>
      <c r="B127" s="11" t="s">
        <v>1081</v>
      </c>
      <c r="C127" s="6" t="s">
        <v>589</v>
      </c>
      <c r="D127" s="3" t="s">
        <v>1346</v>
      </c>
      <c r="E127" s="4" t="s">
        <v>135</v>
      </c>
      <c r="F127" s="5" t="s">
        <v>793</v>
      </c>
      <c r="G127" s="5" t="s">
        <v>3999</v>
      </c>
      <c r="H127" s="6" t="s">
        <v>21</v>
      </c>
      <c r="I127" s="6" t="s">
        <v>93</v>
      </c>
      <c r="J127" s="4" t="s">
        <v>839</v>
      </c>
      <c r="K127" s="6" t="s">
        <v>412</v>
      </c>
      <c r="L127" s="6" t="s">
        <v>38</v>
      </c>
      <c r="M127" s="33">
        <v>43592</v>
      </c>
      <c r="N127" s="13">
        <v>0</v>
      </c>
      <c r="O127" s="13">
        <v>0</v>
      </c>
      <c r="P127" s="13">
        <v>0</v>
      </c>
      <c r="Q127" s="3" t="s">
        <v>1346</v>
      </c>
      <c r="R127" s="13"/>
      <c r="S127" s="6" t="s">
        <v>33</v>
      </c>
    </row>
    <row r="128" spans="1:19" ht="63.75" x14ac:dyDescent="0.2">
      <c r="A128" s="32" t="s">
        <v>1372</v>
      </c>
      <c r="B128" s="11" t="s">
        <v>1082</v>
      </c>
      <c r="C128" s="6" t="s">
        <v>589</v>
      </c>
      <c r="D128" s="3" t="s">
        <v>361</v>
      </c>
      <c r="E128" s="4" t="s">
        <v>3214</v>
      </c>
      <c r="F128" s="5" t="s">
        <v>362</v>
      </c>
      <c r="G128" s="5" t="s">
        <v>4021</v>
      </c>
      <c r="H128" s="6" t="s">
        <v>21</v>
      </c>
      <c r="I128" s="6" t="s">
        <v>50</v>
      </c>
      <c r="J128" s="4" t="s">
        <v>209</v>
      </c>
      <c r="K128" s="6" t="s">
        <v>363</v>
      </c>
      <c r="L128" s="6">
        <v>68</v>
      </c>
      <c r="M128" s="33">
        <v>42719</v>
      </c>
      <c r="N128" s="13">
        <v>7076</v>
      </c>
      <c r="O128" s="13">
        <v>0</v>
      </c>
      <c r="P128" s="13">
        <v>7076</v>
      </c>
      <c r="Q128" s="4" t="s">
        <v>361</v>
      </c>
      <c r="R128" s="13"/>
      <c r="S128" s="6" t="s">
        <v>33</v>
      </c>
    </row>
    <row r="129" spans="1:19" ht="38.25" x14ac:dyDescent="0.2">
      <c r="A129" s="204" t="s">
        <v>1128</v>
      </c>
      <c r="B129" s="197" t="s">
        <v>1083</v>
      </c>
      <c r="C129" s="198" t="s">
        <v>589</v>
      </c>
      <c r="D129" s="199" t="s">
        <v>1337</v>
      </c>
      <c r="E129" s="200" t="s">
        <v>1830</v>
      </c>
      <c r="F129" s="201" t="s">
        <v>359</v>
      </c>
      <c r="G129" s="201" t="s">
        <v>4021</v>
      </c>
      <c r="H129" s="198" t="s">
        <v>21</v>
      </c>
      <c r="I129" s="198" t="s">
        <v>22</v>
      </c>
      <c r="J129" s="200" t="s">
        <v>360</v>
      </c>
      <c r="K129" s="198" t="s">
        <v>482</v>
      </c>
      <c r="L129" s="198" t="s">
        <v>125</v>
      </c>
      <c r="M129" s="202">
        <v>43318</v>
      </c>
      <c r="N129" s="203">
        <v>7640.65</v>
      </c>
      <c r="O129" s="13">
        <v>0</v>
      </c>
      <c r="P129" s="203">
        <v>7640.65</v>
      </c>
      <c r="Q129" s="200" t="s">
        <v>1337</v>
      </c>
      <c r="R129" s="203"/>
      <c r="S129" s="4" t="s">
        <v>33</v>
      </c>
    </row>
    <row r="130" spans="1:19" ht="51" x14ac:dyDescent="0.2">
      <c r="A130" s="204" t="s">
        <v>1128</v>
      </c>
      <c r="B130" s="197" t="s">
        <v>1084</v>
      </c>
      <c r="C130" s="198" t="s">
        <v>589</v>
      </c>
      <c r="D130" s="199" t="s">
        <v>1293</v>
      </c>
      <c r="E130" s="200" t="s">
        <v>3359</v>
      </c>
      <c r="F130" s="201" t="s">
        <v>357</v>
      </c>
      <c r="G130" s="201" t="s">
        <v>4021</v>
      </c>
      <c r="H130" s="198" t="s">
        <v>21</v>
      </c>
      <c r="I130" s="198" t="s">
        <v>50</v>
      </c>
      <c r="J130" s="200" t="s">
        <v>209</v>
      </c>
      <c r="K130" s="198" t="s">
        <v>358</v>
      </c>
      <c r="L130" s="198" t="s">
        <v>83</v>
      </c>
      <c r="M130" s="202">
        <v>42916</v>
      </c>
      <c r="N130" s="203">
        <v>6998</v>
      </c>
      <c r="O130" s="203">
        <v>0</v>
      </c>
      <c r="P130" s="203">
        <v>6998</v>
      </c>
      <c r="Q130" s="199" t="s">
        <v>1293</v>
      </c>
      <c r="R130" s="203"/>
      <c r="S130" s="4" t="s">
        <v>33</v>
      </c>
    </row>
    <row r="131" spans="1:19" ht="51" x14ac:dyDescent="0.2">
      <c r="A131" s="32" t="s">
        <v>1128</v>
      </c>
      <c r="B131" s="11" t="s">
        <v>1085</v>
      </c>
      <c r="C131" s="6" t="s">
        <v>589</v>
      </c>
      <c r="D131" s="3" t="s">
        <v>1337</v>
      </c>
      <c r="E131" s="4" t="s">
        <v>1830</v>
      </c>
      <c r="F131" s="5" t="s">
        <v>351</v>
      </c>
      <c r="G131" s="5" t="s">
        <v>4022</v>
      </c>
      <c r="H131" s="6" t="s">
        <v>21</v>
      </c>
      <c r="I131" s="6" t="s">
        <v>35</v>
      </c>
      <c r="J131" s="4" t="s">
        <v>352</v>
      </c>
      <c r="K131" s="6" t="s">
        <v>353</v>
      </c>
      <c r="L131" s="6" t="s">
        <v>354</v>
      </c>
      <c r="M131" s="33">
        <v>43810</v>
      </c>
      <c r="N131" s="13">
        <v>10399.01</v>
      </c>
      <c r="O131" s="13">
        <v>0</v>
      </c>
      <c r="P131" s="13">
        <v>10399.01</v>
      </c>
      <c r="Q131" s="4" t="s">
        <v>1337</v>
      </c>
      <c r="R131" s="13"/>
      <c r="S131" s="4" t="s">
        <v>33</v>
      </c>
    </row>
    <row r="132" spans="1:19" ht="38.25" x14ac:dyDescent="0.2">
      <c r="A132" s="32" t="s">
        <v>1128</v>
      </c>
      <c r="B132" s="11" t="s">
        <v>1086</v>
      </c>
      <c r="C132" s="6" t="s">
        <v>589</v>
      </c>
      <c r="D132" s="3" t="s">
        <v>1322</v>
      </c>
      <c r="E132" s="4" t="s">
        <v>1830</v>
      </c>
      <c r="F132" s="5" t="s">
        <v>887</v>
      </c>
      <c r="G132" s="5" t="s">
        <v>4030</v>
      </c>
      <c r="H132" s="6" t="s">
        <v>21</v>
      </c>
      <c r="I132" s="6" t="s">
        <v>57</v>
      </c>
      <c r="J132" s="4" t="s">
        <v>888</v>
      </c>
      <c r="K132" s="6" t="s">
        <v>39</v>
      </c>
      <c r="L132" s="6">
        <v>7932</v>
      </c>
      <c r="M132" s="33">
        <v>44013</v>
      </c>
      <c r="N132" s="13">
        <v>10750</v>
      </c>
      <c r="O132" s="13">
        <v>0</v>
      </c>
      <c r="P132" s="13">
        <v>10750</v>
      </c>
      <c r="Q132" s="4" t="s">
        <v>1322</v>
      </c>
      <c r="R132" s="13"/>
      <c r="S132" s="4" t="s">
        <v>33</v>
      </c>
    </row>
    <row r="133" spans="1:19" ht="38.25" x14ac:dyDescent="0.2">
      <c r="A133" s="32" t="s">
        <v>1128</v>
      </c>
      <c r="B133" s="11" t="s">
        <v>1087</v>
      </c>
      <c r="C133" s="6" t="s">
        <v>589</v>
      </c>
      <c r="D133" s="3" t="s">
        <v>1322</v>
      </c>
      <c r="E133" s="4" t="s">
        <v>1830</v>
      </c>
      <c r="F133" s="5" t="s">
        <v>887</v>
      </c>
      <c r="G133" s="5" t="s">
        <v>4030</v>
      </c>
      <c r="H133" s="6" t="s">
        <v>21</v>
      </c>
      <c r="I133" s="6" t="s">
        <v>57</v>
      </c>
      <c r="J133" s="4" t="s">
        <v>888</v>
      </c>
      <c r="K133" s="6" t="s">
        <v>39</v>
      </c>
      <c r="L133" s="6">
        <v>7932</v>
      </c>
      <c r="M133" s="33">
        <v>44013</v>
      </c>
      <c r="N133" s="13">
        <v>10750</v>
      </c>
      <c r="O133" s="13">
        <v>0</v>
      </c>
      <c r="P133" s="13">
        <v>10750</v>
      </c>
      <c r="Q133" s="4" t="s">
        <v>1322</v>
      </c>
      <c r="R133" s="13"/>
      <c r="S133" s="4" t="s">
        <v>33</v>
      </c>
    </row>
    <row r="134" spans="1:19" ht="63.75" x14ac:dyDescent="0.2">
      <c r="A134" s="204" t="s">
        <v>1372</v>
      </c>
      <c r="B134" s="197" t="s">
        <v>1088</v>
      </c>
      <c r="C134" s="198" t="s">
        <v>589</v>
      </c>
      <c r="D134" s="199" t="s">
        <v>3756</v>
      </c>
      <c r="E134" s="200" t="s">
        <v>3214</v>
      </c>
      <c r="F134" s="201" t="s">
        <v>396</v>
      </c>
      <c r="G134" s="201" t="s">
        <v>4021</v>
      </c>
      <c r="H134" s="198" t="s">
        <v>1812</v>
      </c>
      <c r="I134" s="198" t="s">
        <v>50</v>
      </c>
      <c r="J134" s="200" t="s">
        <v>209</v>
      </c>
      <c r="K134" s="198" t="s">
        <v>397</v>
      </c>
      <c r="L134" s="198">
        <v>68</v>
      </c>
      <c r="M134" s="202">
        <v>42719</v>
      </c>
      <c r="N134" s="203">
        <v>7076</v>
      </c>
      <c r="O134" s="13">
        <v>0</v>
      </c>
      <c r="P134" s="203">
        <v>7076</v>
      </c>
      <c r="Q134" s="199" t="s">
        <v>3756</v>
      </c>
      <c r="R134" s="203"/>
      <c r="S134" s="6" t="s">
        <v>33</v>
      </c>
    </row>
    <row r="135" spans="1:19" ht="51" x14ac:dyDescent="0.2">
      <c r="A135" s="204" t="s">
        <v>1129</v>
      </c>
      <c r="B135" s="197" t="s">
        <v>1089</v>
      </c>
      <c r="C135" s="198" t="s">
        <v>589</v>
      </c>
      <c r="D135" s="199" t="s">
        <v>1315</v>
      </c>
      <c r="E135" s="200" t="s">
        <v>272</v>
      </c>
      <c r="F135" s="201" t="s">
        <v>398</v>
      </c>
      <c r="G135" s="201" t="s">
        <v>4022</v>
      </c>
      <c r="H135" s="198" t="s">
        <v>1812</v>
      </c>
      <c r="I135" s="198" t="s">
        <v>35</v>
      </c>
      <c r="J135" s="200" t="s">
        <v>36</v>
      </c>
      <c r="K135" s="198" t="s">
        <v>399</v>
      </c>
      <c r="L135" s="198">
        <v>70</v>
      </c>
      <c r="M135" s="202">
        <v>42719</v>
      </c>
      <c r="N135" s="203">
        <v>6554</v>
      </c>
      <c r="O135" s="13">
        <v>0</v>
      </c>
      <c r="P135" s="203">
        <v>6554</v>
      </c>
      <c r="Q135" s="200" t="s">
        <v>1315</v>
      </c>
      <c r="R135" s="203"/>
      <c r="S135" s="6" t="s">
        <v>33</v>
      </c>
    </row>
    <row r="136" spans="1:19" ht="51" x14ac:dyDescent="0.2">
      <c r="A136" s="204" t="s">
        <v>1129</v>
      </c>
      <c r="B136" s="197" t="s">
        <v>1090</v>
      </c>
      <c r="C136" s="198" t="s">
        <v>589</v>
      </c>
      <c r="D136" s="199" t="s">
        <v>1315</v>
      </c>
      <c r="E136" s="200" t="s">
        <v>272</v>
      </c>
      <c r="F136" s="201" t="s">
        <v>122</v>
      </c>
      <c r="G136" s="201" t="s">
        <v>4021</v>
      </c>
      <c r="H136" s="198" t="s">
        <v>1812</v>
      </c>
      <c r="I136" s="198" t="s">
        <v>22</v>
      </c>
      <c r="J136" s="200" t="s">
        <v>123</v>
      </c>
      <c r="K136" s="198" t="s">
        <v>395</v>
      </c>
      <c r="L136" s="198" t="s">
        <v>125</v>
      </c>
      <c r="M136" s="202">
        <v>43318</v>
      </c>
      <c r="N136" s="203">
        <v>7640.65</v>
      </c>
      <c r="O136" s="13">
        <v>0</v>
      </c>
      <c r="P136" s="203">
        <v>7640.65</v>
      </c>
      <c r="Q136" s="200" t="s">
        <v>1315</v>
      </c>
      <c r="R136" s="203"/>
      <c r="S136" s="6" t="s">
        <v>33</v>
      </c>
    </row>
    <row r="137" spans="1:19" ht="51" x14ac:dyDescent="0.2">
      <c r="A137" s="32" t="s">
        <v>1130</v>
      </c>
      <c r="B137" s="11" t="s">
        <v>1091</v>
      </c>
      <c r="C137" s="6" t="s">
        <v>589</v>
      </c>
      <c r="D137" s="3" t="s">
        <v>1312</v>
      </c>
      <c r="E137" s="4" t="s">
        <v>138</v>
      </c>
      <c r="F137" s="5" t="s">
        <v>421</v>
      </c>
      <c r="G137" s="5" t="s">
        <v>4021</v>
      </c>
      <c r="H137" s="6" t="s">
        <v>1812</v>
      </c>
      <c r="I137" s="6" t="s">
        <v>50</v>
      </c>
      <c r="J137" s="4" t="s">
        <v>209</v>
      </c>
      <c r="K137" s="6" t="s">
        <v>422</v>
      </c>
      <c r="L137" s="6" t="s">
        <v>220</v>
      </c>
      <c r="M137" s="33">
        <v>42759</v>
      </c>
      <c r="N137" s="13">
        <v>9999</v>
      </c>
      <c r="O137" s="13">
        <v>0</v>
      </c>
      <c r="P137" s="13">
        <v>9999</v>
      </c>
      <c r="Q137" s="3" t="s">
        <v>1312</v>
      </c>
      <c r="R137" s="13"/>
      <c r="S137" s="6" t="s">
        <v>33</v>
      </c>
    </row>
    <row r="138" spans="1:19" ht="51" x14ac:dyDescent="0.2">
      <c r="A138" s="32" t="s">
        <v>1130</v>
      </c>
      <c r="B138" s="11" t="s">
        <v>1092</v>
      </c>
      <c r="C138" s="6" t="s">
        <v>589</v>
      </c>
      <c r="D138" s="3" t="s">
        <v>1312</v>
      </c>
      <c r="E138" s="4" t="s">
        <v>138</v>
      </c>
      <c r="F138" s="5" t="s">
        <v>2028</v>
      </c>
      <c r="G138" s="5" t="s">
        <v>4021</v>
      </c>
      <c r="H138" s="6" t="s">
        <v>1812</v>
      </c>
      <c r="I138" s="6" t="s">
        <v>22</v>
      </c>
      <c r="J138" s="4" t="s">
        <v>426</v>
      </c>
      <c r="K138" s="6" t="s">
        <v>427</v>
      </c>
      <c r="L138" s="6">
        <v>43</v>
      </c>
      <c r="M138" s="33">
        <v>42719</v>
      </c>
      <c r="N138" s="13">
        <v>6300</v>
      </c>
      <c r="O138" s="13">
        <v>0</v>
      </c>
      <c r="P138" s="13">
        <v>6300</v>
      </c>
      <c r="Q138" s="3" t="s">
        <v>1312</v>
      </c>
      <c r="R138" s="13"/>
      <c r="S138" s="6" t="s">
        <v>26</v>
      </c>
    </row>
    <row r="139" spans="1:19" ht="63.75" x14ac:dyDescent="0.2">
      <c r="A139" s="32" t="s">
        <v>1130</v>
      </c>
      <c r="B139" s="11" t="s">
        <v>1093</v>
      </c>
      <c r="C139" s="6" t="s">
        <v>589</v>
      </c>
      <c r="D139" s="3" t="s">
        <v>1319</v>
      </c>
      <c r="E139" s="4" t="s">
        <v>138</v>
      </c>
      <c r="F139" s="5" t="s">
        <v>489</v>
      </c>
      <c r="G139" s="5" t="s">
        <v>4021</v>
      </c>
      <c r="H139" s="6" t="s">
        <v>1812</v>
      </c>
      <c r="I139" s="6" t="s">
        <v>22</v>
      </c>
      <c r="J139" s="4" t="s">
        <v>490</v>
      </c>
      <c r="K139" s="6" t="s">
        <v>491</v>
      </c>
      <c r="L139" s="6" t="s">
        <v>177</v>
      </c>
      <c r="M139" s="33">
        <v>42654</v>
      </c>
      <c r="N139" s="13">
        <v>6499</v>
      </c>
      <c r="O139" s="13">
        <v>0</v>
      </c>
      <c r="P139" s="13">
        <v>6499</v>
      </c>
      <c r="Q139" s="3" t="s">
        <v>1319</v>
      </c>
      <c r="R139" s="13"/>
      <c r="S139" s="6" t="s">
        <v>26</v>
      </c>
    </row>
    <row r="140" spans="1:19" ht="63.75" x14ac:dyDescent="0.2">
      <c r="A140" s="32" t="s">
        <v>1130</v>
      </c>
      <c r="B140" s="11" t="s">
        <v>1094</v>
      </c>
      <c r="C140" s="6" t="s">
        <v>589</v>
      </c>
      <c r="D140" s="3" t="s">
        <v>1312</v>
      </c>
      <c r="E140" s="4" t="s">
        <v>138</v>
      </c>
      <c r="F140" s="5" t="s">
        <v>2029</v>
      </c>
      <c r="G140" s="5" t="s">
        <v>4022</v>
      </c>
      <c r="H140" s="6" t="s">
        <v>1812</v>
      </c>
      <c r="I140" s="6" t="s">
        <v>22</v>
      </c>
      <c r="J140" s="4" t="s">
        <v>813</v>
      </c>
      <c r="K140" s="6" t="s">
        <v>416</v>
      </c>
      <c r="L140" s="6" t="s">
        <v>417</v>
      </c>
      <c r="M140" s="33">
        <v>43397</v>
      </c>
      <c r="N140" s="13">
        <v>6598</v>
      </c>
      <c r="O140" s="13">
        <v>0</v>
      </c>
      <c r="P140" s="13">
        <v>6598</v>
      </c>
      <c r="Q140" s="3" t="s">
        <v>1312</v>
      </c>
      <c r="R140" s="13"/>
      <c r="S140" s="6" t="s">
        <v>33</v>
      </c>
    </row>
    <row r="141" spans="1:19" ht="51" x14ac:dyDescent="0.2">
      <c r="A141" s="32" t="s">
        <v>1130</v>
      </c>
      <c r="B141" s="11" t="s">
        <v>1095</v>
      </c>
      <c r="C141" s="6" t="s">
        <v>589</v>
      </c>
      <c r="D141" s="3" t="s">
        <v>1312</v>
      </c>
      <c r="E141" s="4" t="s">
        <v>138</v>
      </c>
      <c r="F141" s="5" t="s">
        <v>419</v>
      </c>
      <c r="G141" s="5" t="s">
        <v>4021</v>
      </c>
      <c r="H141" s="6" t="s">
        <v>1812</v>
      </c>
      <c r="I141" s="6" t="s">
        <v>50</v>
      </c>
      <c r="J141" s="4" t="s">
        <v>222</v>
      </c>
      <c r="K141" s="6" t="s">
        <v>420</v>
      </c>
      <c r="L141" s="6" t="s">
        <v>220</v>
      </c>
      <c r="M141" s="33">
        <v>42759</v>
      </c>
      <c r="N141" s="13">
        <v>9999</v>
      </c>
      <c r="O141" s="13">
        <v>0</v>
      </c>
      <c r="P141" s="13">
        <v>9999</v>
      </c>
      <c r="Q141" s="3" t="s">
        <v>1312</v>
      </c>
      <c r="R141" s="13"/>
      <c r="S141" s="6" t="s">
        <v>26</v>
      </c>
    </row>
    <row r="142" spans="1:19" ht="51" x14ac:dyDescent="0.2">
      <c r="A142" s="32" t="s">
        <v>1130</v>
      </c>
      <c r="B142" s="11" t="s">
        <v>1096</v>
      </c>
      <c r="C142" s="6" t="s">
        <v>589</v>
      </c>
      <c r="D142" s="3" t="s">
        <v>3401</v>
      </c>
      <c r="E142" s="4" t="s">
        <v>430</v>
      </c>
      <c r="F142" s="5" t="s">
        <v>34</v>
      </c>
      <c r="G142" s="5" t="s">
        <v>4022</v>
      </c>
      <c r="H142" s="6" t="s">
        <v>1812</v>
      </c>
      <c r="I142" s="6" t="s">
        <v>35</v>
      </c>
      <c r="J142" s="4" t="s">
        <v>36</v>
      </c>
      <c r="K142" s="6" t="s">
        <v>418</v>
      </c>
      <c r="L142" s="6" t="s">
        <v>220</v>
      </c>
      <c r="M142" s="33">
        <v>42759</v>
      </c>
      <c r="N142" s="13">
        <v>5999</v>
      </c>
      <c r="O142" s="13">
        <v>0</v>
      </c>
      <c r="P142" s="13">
        <v>5999</v>
      </c>
      <c r="Q142" s="3" t="s">
        <v>3355</v>
      </c>
      <c r="R142" s="13"/>
      <c r="S142" s="6" t="s">
        <v>1298</v>
      </c>
    </row>
    <row r="143" spans="1:19" ht="63.75" x14ac:dyDescent="0.2">
      <c r="A143" s="32" t="s">
        <v>1130</v>
      </c>
      <c r="B143" s="11" t="s">
        <v>1097</v>
      </c>
      <c r="C143" s="6" t="s">
        <v>589</v>
      </c>
      <c r="D143" s="3" t="s">
        <v>1318</v>
      </c>
      <c r="E143" s="4" t="s">
        <v>138</v>
      </c>
      <c r="F143" s="5" t="s">
        <v>89</v>
      </c>
      <c r="G143" s="5" t="s">
        <v>4021</v>
      </c>
      <c r="H143" s="6" t="s">
        <v>1812</v>
      </c>
      <c r="I143" s="6" t="s">
        <v>90</v>
      </c>
      <c r="J143" s="4" t="s">
        <v>91</v>
      </c>
      <c r="K143" s="6" t="s">
        <v>479</v>
      </c>
      <c r="L143" s="6" t="s">
        <v>38</v>
      </c>
      <c r="M143" s="33">
        <v>43587</v>
      </c>
      <c r="N143" s="13">
        <v>0</v>
      </c>
      <c r="O143" s="13">
        <v>0</v>
      </c>
      <c r="P143" s="13">
        <v>0</v>
      </c>
      <c r="Q143" s="3" t="s">
        <v>1318</v>
      </c>
      <c r="R143" s="13"/>
      <c r="S143" s="6" t="s">
        <v>33</v>
      </c>
    </row>
    <row r="144" spans="1:19" ht="51" x14ac:dyDescent="0.2">
      <c r="A144" s="32" t="s">
        <v>1130</v>
      </c>
      <c r="B144" s="11" t="s">
        <v>1098</v>
      </c>
      <c r="C144" s="6" t="s">
        <v>589</v>
      </c>
      <c r="D144" s="3" t="s">
        <v>1312</v>
      </c>
      <c r="E144" s="4" t="s">
        <v>138</v>
      </c>
      <c r="F144" s="5" t="s">
        <v>122</v>
      </c>
      <c r="G144" s="5" t="s">
        <v>4021</v>
      </c>
      <c r="H144" s="6" t="s">
        <v>1812</v>
      </c>
      <c r="I144" s="6" t="s">
        <v>22</v>
      </c>
      <c r="J144" s="4" t="s">
        <v>123</v>
      </c>
      <c r="K144" s="6" t="s">
        <v>486</v>
      </c>
      <c r="L144" s="6" t="s">
        <v>125</v>
      </c>
      <c r="M144" s="33">
        <v>43318</v>
      </c>
      <c r="N144" s="13">
        <v>7640.65</v>
      </c>
      <c r="O144" s="13">
        <v>0</v>
      </c>
      <c r="P144" s="13">
        <v>7640.65</v>
      </c>
      <c r="Q144" s="3" t="s">
        <v>1312</v>
      </c>
      <c r="R144" s="13"/>
      <c r="S144" s="6" t="s">
        <v>26</v>
      </c>
    </row>
    <row r="145" spans="1:19" ht="51" x14ac:dyDescent="0.2">
      <c r="A145" s="32" t="s">
        <v>1130</v>
      </c>
      <c r="B145" s="11" t="s">
        <v>1099</v>
      </c>
      <c r="C145" s="6" t="s">
        <v>589</v>
      </c>
      <c r="D145" s="3" t="s">
        <v>1316</v>
      </c>
      <c r="E145" s="4" t="s">
        <v>138</v>
      </c>
      <c r="F145" s="5" t="s">
        <v>407</v>
      </c>
      <c r="G145" s="5" t="s">
        <v>4022</v>
      </c>
      <c r="H145" s="6" t="s">
        <v>1812</v>
      </c>
      <c r="I145" s="6" t="s">
        <v>35</v>
      </c>
      <c r="J145" s="4" t="s">
        <v>408</v>
      </c>
      <c r="K145" s="6" t="s">
        <v>409</v>
      </c>
      <c r="L145" s="6" t="s">
        <v>38</v>
      </c>
      <c r="M145" s="33">
        <v>43587</v>
      </c>
      <c r="N145" s="13">
        <v>0</v>
      </c>
      <c r="O145" s="13">
        <v>0</v>
      </c>
      <c r="P145" s="13">
        <v>0</v>
      </c>
      <c r="Q145" s="3" t="s">
        <v>1316</v>
      </c>
      <c r="R145" s="13"/>
      <c r="S145" s="6" t="s">
        <v>33</v>
      </c>
    </row>
    <row r="146" spans="1:19" ht="51" x14ac:dyDescent="0.2">
      <c r="A146" s="32" t="s">
        <v>1130</v>
      </c>
      <c r="B146" s="11" t="s">
        <v>1100</v>
      </c>
      <c r="C146" s="6" t="s">
        <v>589</v>
      </c>
      <c r="D146" s="3" t="s">
        <v>1312</v>
      </c>
      <c r="E146" s="4" t="s">
        <v>138</v>
      </c>
      <c r="F146" s="5" t="s">
        <v>2030</v>
      </c>
      <c r="G146" s="5" t="s">
        <v>4031</v>
      </c>
      <c r="H146" s="6" t="s">
        <v>1812</v>
      </c>
      <c r="I146" s="6" t="s">
        <v>339</v>
      </c>
      <c r="J146" s="4" t="s">
        <v>413</v>
      </c>
      <c r="K146" s="6" t="s">
        <v>414</v>
      </c>
      <c r="L146" s="6">
        <v>70</v>
      </c>
      <c r="M146" s="33">
        <v>43343</v>
      </c>
      <c r="N146" s="13">
        <v>2100</v>
      </c>
      <c r="O146" s="13">
        <v>0</v>
      </c>
      <c r="P146" s="13">
        <v>2100</v>
      </c>
      <c r="Q146" s="3" t="s">
        <v>1312</v>
      </c>
      <c r="R146" s="13"/>
      <c r="S146" s="6" t="s">
        <v>33</v>
      </c>
    </row>
    <row r="147" spans="1:19" ht="51" x14ac:dyDescent="0.2">
      <c r="A147" s="32" t="s">
        <v>1130</v>
      </c>
      <c r="B147" s="11" t="s">
        <v>1101</v>
      </c>
      <c r="C147" s="6" t="s">
        <v>589</v>
      </c>
      <c r="D147" s="3" t="s">
        <v>1317</v>
      </c>
      <c r="E147" s="4" t="s">
        <v>138</v>
      </c>
      <c r="F147" s="5" t="s">
        <v>423</v>
      </c>
      <c r="G147" s="5" t="s">
        <v>4021</v>
      </c>
      <c r="H147" s="6" t="s">
        <v>1812</v>
      </c>
      <c r="I147" s="6" t="s">
        <v>50</v>
      </c>
      <c r="J147" s="4" t="s">
        <v>424</v>
      </c>
      <c r="K147" s="6" t="s">
        <v>425</v>
      </c>
      <c r="L147" s="6">
        <v>17</v>
      </c>
      <c r="M147" s="33">
        <v>42709</v>
      </c>
      <c r="N147" s="13">
        <v>6518.04</v>
      </c>
      <c r="O147" s="13">
        <v>0</v>
      </c>
      <c r="P147" s="13">
        <v>6518.04</v>
      </c>
      <c r="Q147" s="3" t="s">
        <v>1317</v>
      </c>
      <c r="R147" s="13"/>
      <c r="S147" s="6" t="s">
        <v>33</v>
      </c>
    </row>
    <row r="148" spans="1:19" ht="38.25" x14ac:dyDescent="0.2">
      <c r="A148" s="32" t="s">
        <v>1131</v>
      </c>
      <c r="B148" s="11" t="s">
        <v>1102</v>
      </c>
      <c r="C148" s="6" t="s">
        <v>589</v>
      </c>
      <c r="D148" s="56" t="s">
        <v>1395</v>
      </c>
      <c r="E148" s="4" t="s">
        <v>131</v>
      </c>
      <c r="F148" s="5" t="s">
        <v>503</v>
      </c>
      <c r="G148" s="5" t="s">
        <v>4021</v>
      </c>
      <c r="H148" s="6" t="s">
        <v>21</v>
      </c>
      <c r="I148" s="6" t="s">
        <v>22</v>
      </c>
      <c r="J148" s="4" t="s">
        <v>504</v>
      </c>
      <c r="K148" s="6" t="s">
        <v>505</v>
      </c>
      <c r="L148" s="6" t="s">
        <v>40</v>
      </c>
      <c r="M148" s="33">
        <v>40680</v>
      </c>
      <c r="N148" s="13">
        <v>9818</v>
      </c>
      <c r="O148" s="13">
        <v>0</v>
      </c>
      <c r="P148" s="13">
        <v>9818</v>
      </c>
      <c r="Q148" s="4" t="s">
        <v>460</v>
      </c>
      <c r="R148" s="13"/>
      <c r="S148" s="6" t="s">
        <v>33</v>
      </c>
    </row>
    <row r="149" spans="1:19" ht="51" x14ac:dyDescent="0.2">
      <c r="A149" s="32" t="s">
        <v>1131</v>
      </c>
      <c r="B149" s="11" t="s">
        <v>1103</v>
      </c>
      <c r="C149" s="6" t="s">
        <v>589</v>
      </c>
      <c r="D149" s="56" t="s">
        <v>1395</v>
      </c>
      <c r="E149" s="4" t="s">
        <v>131</v>
      </c>
      <c r="F149" s="5" t="s">
        <v>456</v>
      </c>
      <c r="G149" s="5" t="s">
        <v>4021</v>
      </c>
      <c r="H149" s="6" t="s">
        <v>21</v>
      </c>
      <c r="I149" s="6" t="s">
        <v>50</v>
      </c>
      <c r="J149" s="4" t="s">
        <v>454</v>
      </c>
      <c r="K149" s="6" t="s">
        <v>461</v>
      </c>
      <c r="L149" s="6" t="s">
        <v>220</v>
      </c>
      <c r="M149" s="33">
        <v>42759</v>
      </c>
      <c r="N149" s="13">
        <v>9999</v>
      </c>
      <c r="O149" s="13">
        <v>0</v>
      </c>
      <c r="P149" s="13">
        <v>9999</v>
      </c>
      <c r="Q149" s="4" t="s">
        <v>460</v>
      </c>
      <c r="R149" s="13"/>
      <c r="S149" s="6" t="s">
        <v>33</v>
      </c>
    </row>
    <row r="150" spans="1:19" ht="38.25" x14ac:dyDescent="0.2">
      <c r="A150" s="32" t="s">
        <v>1131</v>
      </c>
      <c r="B150" s="11" t="s">
        <v>1104</v>
      </c>
      <c r="C150" s="6" t="s">
        <v>589</v>
      </c>
      <c r="D150" s="56" t="s">
        <v>1395</v>
      </c>
      <c r="E150" s="4" t="s">
        <v>131</v>
      </c>
      <c r="F150" s="5" t="s">
        <v>458</v>
      </c>
      <c r="G150" s="5" t="s">
        <v>3999</v>
      </c>
      <c r="H150" s="6" t="s">
        <v>21</v>
      </c>
      <c r="I150" s="6" t="s">
        <v>810</v>
      </c>
      <c r="J150" s="4" t="s">
        <v>294</v>
      </c>
      <c r="K150" s="6" t="s">
        <v>39</v>
      </c>
      <c r="L150" s="6" t="s">
        <v>459</v>
      </c>
      <c r="M150" s="33">
        <v>43080</v>
      </c>
      <c r="N150" s="13">
        <v>1497.85</v>
      </c>
      <c r="O150" s="13">
        <v>0</v>
      </c>
      <c r="P150" s="13">
        <v>1497.85</v>
      </c>
      <c r="Q150" s="4" t="s">
        <v>460</v>
      </c>
      <c r="R150" s="13"/>
      <c r="S150" s="6" t="s">
        <v>26</v>
      </c>
    </row>
    <row r="151" spans="1:19" ht="63.75" x14ac:dyDescent="0.2">
      <c r="A151" s="32" t="s">
        <v>1131</v>
      </c>
      <c r="B151" s="11" t="s">
        <v>1105</v>
      </c>
      <c r="C151" s="6" t="s">
        <v>589</v>
      </c>
      <c r="D151" s="3" t="s">
        <v>136</v>
      </c>
      <c r="E151" s="4" t="s">
        <v>131</v>
      </c>
      <c r="F151" s="5" t="s">
        <v>811</v>
      </c>
      <c r="G151" s="5" t="s">
        <v>4021</v>
      </c>
      <c r="H151" s="6" t="s">
        <v>21</v>
      </c>
      <c r="I151" s="6" t="s">
        <v>90</v>
      </c>
      <c r="J151" s="4" t="s">
        <v>91</v>
      </c>
      <c r="K151" s="6" t="s">
        <v>452</v>
      </c>
      <c r="L151" s="6" t="s">
        <v>38</v>
      </c>
      <c r="M151" s="33">
        <v>43587</v>
      </c>
      <c r="N151" s="13">
        <v>0</v>
      </c>
      <c r="O151" s="13">
        <v>0</v>
      </c>
      <c r="P151" s="13">
        <v>0</v>
      </c>
      <c r="Q151" s="4" t="s">
        <v>136</v>
      </c>
      <c r="R151" s="13"/>
      <c r="S151" s="6" t="s">
        <v>26</v>
      </c>
    </row>
    <row r="152" spans="1:19" ht="38.25" x14ac:dyDescent="0.2">
      <c r="A152" s="32" t="s">
        <v>1131</v>
      </c>
      <c r="B152" s="11" t="s">
        <v>1106</v>
      </c>
      <c r="C152" s="6" t="s">
        <v>589</v>
      </c>
      <c r="D152" s="3" t="s">
        <v>136</v>
      </c>
      <c r="E152" s="4" t="s">
        <v>131</v>
      </c>
      <c r="F152" s="5" t="s">
        <v>889</v>
      </c>
      <c r="G152" s="5" t="s">
        <v>4022</v>
      </c>
      <c r="H152" s="6" t="s">
        <v>21</v>
      </c>
      <c r="I152" s="6" t="s">
        <v>35</v>
      </c>
      <c r="J152" s="4" t="s">
        <v>364</v>
      </c>
      <c r="K152" s="6" t="s">
        <v>442</v>
      </c>
      <c r="L152" s="6" t="s">
        <v>441</v>
      </c>
      <c r="M152" s="33">
        <v>43753</v>
      </c>
      <c r="N152" s="13">
        <v>5968.61</v>
      </c>
      <c r="O152" s="13">
        <v>0</v>
      </c>
      <c r="P152" s="13">
        <v>5968.61</v>
      </c>
      <c r="Q152" s="4" t="s">
        <v>136</v>
      </c>
      <c r="R152" s="13"/>
      <c r="S152" s="6" t="s">
        <v>26</v>
      </c>
    </row>
    <row r="153" spans="1:19" ht="51" x14ac:dyDescent="0.2">
      <c r="A153" s="32" t="s">
        <v>1131</v>
      </c>
      <c r="B153" s="11" t="s">
        <v>1107</v>
      </c>
      <c r="C153" s="6" t="s">
        <v>589</v>
      </c>
      <c r="D153" s="3" t="s">
        <v>1347</v>
      </c>
      <c r="E153" s="4" t="s">
        <v>131</v>
      </c>
      <c r="F153" s="5" t="s">
        <v>104</v>
      </c>
      <c r="G153" s="5" t="s">
        <v>4021</v>
      </c>
      <c r="H153" s="6" t="s">
        <v>21</v>
      </c>
      <c r="I153" s="6" t="s">
        <v>22</v>
      </c>
      <c r="J153" s="4" t="s">
        <v>105</v>
      </c>
      <c r="K153" s="6" t="s">
        <v>106</v>
      </c>
      <c r="L153" s="6" t="s">
        <v>40</v>
      </c>
      <c r="M153" s="33">
        <v>40291</v>
      </c>
      <c r="N153" s="13">
        <v>8499.99</v>
      </c>
      <c r="O153" s="13">
        <v>0</v>
      </c>
      <c r="P153" s="13">
        <v>8499.99</v>
      </c>
      <c r="Q153" s="4" t="s">
        <v>1347</v>
      </c>
      <c r="R153" s="13"/>
      <c r="S153" s="6" t="s">
        <v>26</v>
      </c>
    </row>
    <row r="154" spans="1:19" ht="51" x14ac:dyDescent="0.2">
      <c r="A154" s="32" t="s">
        <v>1131</v>
      </c>
      <c r="B154" s="11" t="s">
        <v>1108</v>
      </c>
      <c r="C154" s="6" t="s">
        <v>589</v>
      </c>
      <c r="D154" s="3" t="s">
        <v>1309</v>
      </c>
      <c r="E154" s="4" t="s">
        <v>131</v>
      </c>
      <c r="F154" s="5" t="s">
        <v>456</v>
      </c>
      <c r="G154" s="5" t="s">
        <v>4021</v>
      </c>
      <c r="H154" s="6" t="s">
        <v>21</v>
      </c>
      <c r="I154" s="6" t="s">
        <v>50</v>
      </c>
      <c r="J154" s="4" t="s">
        <v>454</v>
      </c>
      <c r="K154" s="6" t="s">
        <v>457</v>
      </c>
      <c r="L154" s="6" t="s">
        <v>220</v>
      </c>
      <c r="M154" s="33">
        <v>42759</v>
      </c>
      <c r="N154" s="13">
        <v>9999</v>
      </c>
      <c r="O154" s="13">
        <v>0</v>
      </c>
      <c r="P154" s="13">
        <v>9999</v>
      </c>
      <c r="Q154" s="4" t="s">
        <v>1309</v>
      </c>
      <c r="R154" s="13"/>
      <c r="S154" s="6" t="s">
        <v>33</v>
      </c>
    </row>
    <row r="155" spans="1:19" ht="51" x14ac:dyDescent="0.2">
      <c r="A155" s="32" t="s">
        <v>1131</v>
      </c>
      <c r="B155" s="11" t="s">
        <v>1109</v>
      </c>
      <c r="C155" s="6" t="s">
        <v>589</v>
      </c>
      <c r="D155" s="3" t="s">
        <v>1339</v>
      </c>
      <c r="E155" s="4" t="s">
        <v>131</v>
      </c>
      <c r="F155" s="5" t="s">
        <v>415</v>
      </c>
      <c r="G155" s="5" t="s">
        <v>4022</v>
      </c>
      <c r="H155" s="6" t="s">
        <v>21</v>
      </c>
      <c r="I155" s="6" t="s">
        <v>22</v>
      </c>
      <c r="J155" s="4" t="s">
        <v>813</v>
      </c>
      <c r="K155" s="6" t="s">
        <v>557</v>
      </c>
      <c r="L155" s="6" t="s">
        <v>417</v>
      </c>
      <c r="M155" s="33">
        <v>43397</v>
      </c>
      <c r="N155" s="13">
        <v>6598</v>
      </c>
      <c r="O155" s="13">
        <v>0</v>
      </c>
      <c r="P155" s="13">
        <v>6598</v>
      </c>
      <c r="Q155" s="4" t="s">
        <v>1339</v>
      </c>
      <c r="R155" s="13"/>
      <c r="S155" s="6" t="s">
        <v>33</v>
      </c>
    </row>
    <row r="156" spans="1:19" ht="38.25" x14ac:dyDescent="0.2">
      <c r="A156" s="32" t="s">
        <v>1131</v>
      </c>
      <c r="B156" s="11" t="s">
        <v>1245</v>
      </c>
      <c r="C156" s="6" t="s">
        <v>589</v>
      </c>
      <c r="D156" s="3" t="s">
        <v>3356</v>
      </c>
      <c r="E156" s="4" t="s">
        <v>131</v>
      </c>
      <c r="F156" s="5" t="s">
        <v>1229</v>
      </c>
      <c r="G156" s="5" t="s">
        <v>4021</v>
      </c>
      <c r="H156" s="6" t="s">
        <v>21</v>
      </c>
      <c r="I156" s="6" t="s">
        <v>22</v>
      </c>
      <c r="J156" s="4" t="s">
        <v>477</v>
      </c>
      <c r="K156" s="6" t="s">
        <v>478</v>
      </c>
      <c r="L156" s="6" t="s">
        <v>40</v>
      </c>
      <c r="M156" s="33">
        <v>40841</v>
      </c>
      <c r="N156" s="13">
        <v>10230.210000000001</v>
      </c>
      <c r="O156" s="13">
        <v>0</v>
      </c>
      <c r="P156" s="13">
        <v>10230.210000000001</v>
      </c>
      <c r="Q156" s="3" t="s">
        <v>3356</v>
      </c>
      <c r="R156" s="13"/>
      <c r="S156" s="6" t="s">
        <v>33</v>
      </c>
    </row>
    <row r="157" spans="1:19" ht="63.75" x14ac:dyDescent="0.2">
      <c r="A157" s="204" t="s">
        <v>3589</v>
      </c>
      <c r="B157" s="197" t="s">
        <v>1246</v>
      </c>
      <c r="C157" s="198" t="s">
        <v>589</v>
      </c>
      <c r="D157" s="199" t="s">
        <v>3587</v>
      </c>
      <c r="E157" s="200" t="s">
        <v>3357</v>
      </c>
      <c r="F157" s="201" t="s">
        <v>467</v>
      </c>
      <c r="G157" s="201" t="s">
        <v>4021</v>
      </c>
      <c r="H157" s="198" t="s">
        <v>21</v>
      </c>
      <c r="I157" s="198" t="s">
        <v>50</v>
      </c>
      <c r="J157" s="200" t="s">
        <v>222</v>
      </c>
      <c r="K157" s="198" t="s">
        <v>469</v>
      </c>
      <c r="L157" s="198" t="s">
        <v>312</v>
      </c>
      <c r="M157" s="202">
        <v>42732</v>
      </c>
      <c r="N157" s="203">
        <v>9999</v>
      </c>
      <c r="O157" s="13">
        <v>0</v>
      </c>
      <c r="P157" s="203">
        <v>9999</v>
      </c>
      <c r="Q157" s="199" t="s">
        <v>3587</v>
      </c>
      <c r="R157" s="203"/>
      <c r="S157" s="6" t="s">
        <v>26</v>
      </c>
    </row>
    <row r="158" spans="1:19" ht="38.25" x14ac:dyDescent="0.2">
      <c r="A158" s="32" t="s">
        <v>1131</v>
      </c>
      <c r="B158" s="11" t="s">
        <v>1247</v>
      </c>
      <c r="C158" s="6" t="s">
        <v>589</v>
      </c>
      <c r="D158" s="3" t="s">
        <v>1309</v>
      </c>
      <c r="E158" s="4" t="s">
        <v>131</v>
      </c>
      <c r="F158" s="5" t="s">
        <v>1227</v>
      </c>
      <c r="G158" s="5" t="s">
        <v>4021</v>
      </c>
      <c r="H158" s="6" t="s">
        <v>21</v>
      </c>
      <c r="I158" s="6" t="s">
        <v>472</v>
      </c>
      <c r="J158" s="4" t="s">
        <v>473</v>
      </c>
      <c r="K158" s="6" t="s">
        <v>1226</v>
      </c>
      <c r="L158" s="6">
        <v>381</v>
      </c>
      <c r="M158" s="33">
        <v>42395</v>
      </c>
      <c r="N158" s="13">
        <v>10850</v>
      </c>
      <c r="O158" s="13">
        <v>0</v>
      </c>
      <c r="P158" s="13">
        <v>10850</v>
      </c>
      <c r="Q158" s="4" t="s">
        <v>1309</v>
      </c>
      <c r="R158" s="13"/>
      <c r="S158" s="6" t="s">
        <v>33</v>
      </c>
    </row>
    <row r="159" spans="1:19" ht="51" x14ac:dyDescent="0.2">
      <c r="A159" s="32" t="s">
        <v>1372</v>
      </c>
      <c r="B159" s="11" t="s">
        <v>1248</v>
      </c>
      <c r="C159" s="6" t="s">
        <v>589</v>
      </c>
      <c r="D159" s="3" t="s">
        <v>1311</v>
      </c>
      <c r="E159" s="4" t="s">
        <v>3214</v>
      </c>
      <c r="F159" s="5" t="s">
        <v>3159</v>
      </c>
      <c r="G159" s="5" t="s">
        <v>4021</v>
      </c>
      <c r="H159" s="6" t="s">
        <v>21</v>
      </c>
      <c r="I159" s="6" t="s">
        <v>472</v>
      </c>
      <c r="J159" s="4" t="s">
        <v>474</v>
      </c>
      <c r="K159" s="6" t="s">
        <v>475</v>
      </c>
      <c r="L159" s="6">
        <v>381</v>
      </c>
      <c r="M159" s="33">
        <v>42395</v>
      </c>
      <c r="N159" s="13">
        <v>10850</v>
      </c>
      <c r="O159" s="13">
        <v>0</v>
      </c>
      <c r="P159" s="13">
        <v>10850</v>
      </c>
      <c r="Q159" s="3" t="s">
        <v>1311</v>
      </c>
      <c r="R159" s="13"/>
      <c r="S159" s="6" t="s">
        <v>33</v>
      </c>
    </row>
    <row r="160" spans="1:19" ht="51" x14ac:dyDescent="0.2">
      <c r="A160" s="204" t="s">
        <v>1131</v>
      </c>
      <c r="B160" s="197" t="s">
        <v>1249</v>
      </c>
      <c r="C160" s="198" t="s">
        <v>589</v>
      </c>
      <c r="D160" s="199" t="s">
        <v>1307</v>
      </c>
      <c r="E160" s="200" t="s">
        <v>79</v>
      </c>
      <c r="F160" s="201" t="s">
        <v>1228</v>
      </c>
      <c r="G160" s="201" t="s">
        <v>4021</v>
      </c>
      <c r="H160" s="198" t="s">
        <v>21</v>
      </c>
      <c r="I160" s="198" t="s">
        <v>50</v>
      </c>
      <c r="J160" s="200" t="s">
        <v>447</v>
      </c>
      <c r="K160" s="198" t="s">
        <v>450</v>
      </c>
      <c r="L160" s="198" t="s">
        <v>451</v>
      </c>
      <c r="M160" s="202">
        <v>43766</v>
      </c>
      <c r="N160" s="203">
        <v>11881.17</v>
      </c>
      <c r="O160" s="13">
        <v>0</v>
      </c>
      <c r="P160" s="203">
        <v>11881.17</v>
      </c>
      <c r="Q160" s="200" t="s">
        <v>1307</v>
      </c>
      <c r="R160" s="203"/>
      <c r="S160" s="6" t="s">
        <v>33</v>
      </c>
    </row>
    <row r="161" spans="1:19" ht="102" x14ac:dyDescent="0.2">
      <c r="A161" s="32" t="s">
        <v>1131</v>
      </c>
      <c r="B161" s="11" t="s">
        <v>1250</v>
      </c>
      <c r="C161" s="6" t="s">
        <v>589</v>
      </c>
      <c r="D161" s="3" t="s">
        <v>1349</v>
      </c>
      <c r="E161" s="4" t="s">
        <v>131</v>
      </c>
      <c r="F161" s="5" t="s">
        <v>405</v>
      </c>
      <c r="G161" s="5" t="s">
        <v>4021</v>
      </c>
      <c r="H161" s="6" t="s">
        <v>21</v>
      </c>
      <c r="I161" s="6" t="s">
        <v>343</v>
      </c>
      <c r="J161" s="4" t="s">
        <v>91</v>
      </c>
      <c r="K161" s="6" t="s">
        <v>406</v>
      </c>
      <c r="L161" s="6" t="s">
        <v>38</v>
      </c>
      <c r="M161" s="33">
        <v>43587</v>
      </c>
      <c r="N161" s="13">
        <v>0</v>
      </c>
      <c r="O161" s="13">
        <v>0</v>
      </c>
      <c r="P161" s="13">
        <v>0</v>
      </c>
      <c r="Q161" s="4" t="s">
        <v>1349</v>
      </c>
      <c r="R161" s="13"/>
      <c r="S161" s="6" t="s">
        <v>33</v>
      </c>
    </row>
    <row r="162" spans="1:19" ht="51" x14ac:dyDescent="0.2">
      <c r="A162" s="32" t="s">
        <v>1131</v>
      </c>
      <c r="B162" s="11" t="s">
        <v>1251</v>
      </c>
      <c r="C162" s="6" t="s">
        <v>589</v>
      </c>
      <c r="D162" s="3" t="s">
        <v>1349</v>
      </c>
      <c r="E162" s="4" t="s">
        <v>131</v>
      </c>
      <c r="F162" s="5" t="s">
        <v>443</v>
      </c>
      <c r="G162" s="5" t="s">
        <v>4022</v>
      </c>
      <c r="H162" s="6" t="s">
        <v>21</v>
      </c>
      <c r="I162" s="6" t="s">
        <v>35</v>
      </c>
      <c r="J162" s="4" t="s">
        <v>408</v>
      </c>
      <c r="K162" s="6" t="s">
        <v>444</v>
      </c>
      <c r="L162" s="6" t="s">
        <v>38</v>
      </c>
      <c r="M162" s="33">
        <v>43587</v>
      </c>
      <c r="N162" s="13">
        <v>0</v>
      </c>
      <c r="O162" s="13">
        <v>0</v>
      </c>
      <c r="P162" s="13">
        <v>0</v>
      </c>
      <c r="Q162" s="4" t="s">
        <v>1349</v>
      </c>
      <c r="R162" s="13"/>
      <c r="S162" s="6" t="s">
        <v>33</v>
      </c>
    </row>
    <row r="163" spans="1:19" ht="51" x14ac:dyDescent="0.2">
      <c r="A163" s="32" t="s">
        <v>1131</v>
      </c>
      <c r="B163" s="11" t="s">
        <v>1252</v>
      </c>
      <c r="C163" s="6" t="s">
        <v>589</v>
      </c>
      <c r="D163" s="3" t="s">
        <v>1349</v>
      </c>
      <c r="E163" s="4" t="s">
        <v>131</v>
      </c>
      <c r="F163" s="5" t="s">
        <v>462</v>
      </c>
      <c r="G163" s="5" t="s">
        <v>4022</v>
      </c>
      <c r="H163" s="6" t="s">
        <v>21</v>
      </c>
      <c r="I163" s="6" t="s">
        <v>35</v>
      </c>
      <c r="J163" s="4" t="s">
        <v>64</v>
      </c>
      <c r="K163" s="6" t="s">
        <v>463</v>
      </c>
      <c r="L163" s="6" t="s">
        <v>83</v>
      </c>
      <c r="M163" s="33">
        <v>42916</v>
      </c>
      <c r="N163" s="13">
        <v>3998.01</v>
      </c>
      <c r="O163" s="13">
        <v>0</v>
      </c>
      <c r="P163" s="13">
        <v>3998.01</v>
      </c>
      <c r="Q163" s="4" t="s">
        <v>1349</v>
      </c>
      <c r="R163" s="13"/>
      <c r="S163" s="6" t="s">
        <v>33</v>
      </c>
    </row>
    <row r="164" spans="1:19" ht="51" x14ac:dyDescent="0.2">
      <c r="A164" s="32" t="s">
        <v>1131</v>
      </c>
      <c r="B164" s="11" t="s">
        <v>1253</v>
      </c>
      <c r="C164" s="6" t="s">
        <v>589</v>
      </c>
      <c r="D164" s="3" t="s">
        <v>1349</v>
      </c>
      <c r="E164" s="4" t="s">
        <v>131</v>
      </c>
      <c r="F164" s="5" t="s">
        <v>793</v>
      </c>
      <c r="G164" s="5" t="s">
        <v>3999</v>
      </c>
      <c r="H164" s="6" t="s">
        <v>21</v>
      </c>
      <c r="I164" s="6" t="s">
        <v>93</v>
      </c>
      <c r="J164" s="4" t="s">
        <v>839</v>
      </c>
      <c r="K164" s="6" t="s">
        <v>480</v>
      </c>
      <c r="L164" s="6" t="s">
        <v>38</v>
      </c>
      <c r="M164" s="33">
        <v>43592</v>
      </c>
      <c r="N164" s="13">
        <v>0</v>
      </c>
      <c r="O164" s="13">
        <v>0</v>
      </c>
      <c r="P164" s="13">
        <v>0</v>
      </c>
      <c r="Q164" s="4" t="s">
        <v>1349</v>
      </c>
      <c r="R164" s="13"/>
      <c r="S164" s="6" t="s">
        <v>26</v>
      </c>
    </row>
    <row r="165" spans="1:19" ht="63.75" x14ac:dyDescent="0.2">
      <c r="A165" s="204" t="s">
        <v>1131</v>
      </c>
      <c r="B165" s="197" t="s">
        <v>1254</v>
      </c>
      <c r="C165" s="198" t="s">
        <v>589</v>
      </c>
      <c r="D165" s="199" t="s">
        <v>1285</v>
      </c>
      <c r="E165" s="200" t="s">
        <v>180</v>
      </c>
      <c r="F165" s="201" t="s">
        <v>464</v>
      </c>
      <c r="G165" s="201" t="s">
        <v>4021</v>
      </c>
      <c r="H165" s="198" t="s">
        <v>21</v>
      </c>
      <c r="I165" s="198" t="s">
        <v>50</v>
      </c>
      <c r="J165" s="200" t="s">
        <v>222</v>
      </c>
      <c r="K165" s="198" t="s">
        <v>465</v>
      </c>
      <c r="L165" s="198" t="s">
        <v>312</v>
      </c>
      <c r="M165" s="202">
        <v>42732</v>
      </c>
      <c r="N165" s="203">
        <v>9999</v>
      </c>
      <c r="O165" s="13">
        <v>0</v>
      </c>
      <c r="P165" s="203">
        <v>9999</v>
      </c>
      <c r="Q165" s="200" t="s">
        <v>1285</v>
      </c>
      <c r="R165" s="203"/>
      <c r="S165" s="6" t="s">
        <v>33</v>
      </c>
    </row>
    <row r="166" spans="1:19" ht="38.25" x14ac:dyDescent="0.2">
      <c r="A166" s="32" t="s">
        <v>1131</v>
      </c>
      <c r="B166" s="11" t="s">
        <v>1255</v>
      </c>
      <c r="C166" s="6" t="s">
        <v>589</v>
      </c>
      <c r="D166" s="3" t="s">
        <v>439</v>
      </c>
      <c r="E166" s="4" t="s">
        <v>131</v>
      </c>
      <c r="F166" s="5" t="s">
        <v>889</v>
      </c>
      <c r="G166" s="5" t="s">
        <v>4022</v>
      </c>
      <c r="H166" s="6" t="s">
        <v>21</v>
      </c>
      <c r="I166" s="6" t="s">
        <v>35</v>
      </c>
      <c r="J166" s="4" t="s">
        <v>364</v>
      </c>
      <c r="K166" s="6" t="s">
        <v>440</v>
      </c>
      <c r="L166" s="6" t="s">
        <v>441</v>
      </c>
      <c r="M166" s="33">
        <v>43753</v>
      </c>
      <c r="N166" s="13">
        <v>5968.6</v>
      </c>
      <c r="O166" s="13">
        <v>0</v>
      </c>
      <c r="P166" s="13">
        <v>5968.6</v>
      </c>
      <c r="Q166" s="4" t="s">
        <v>439</v>
      </c>
      <c r="R166" s="13"/>
      <c r="S166" s="6" t="s">
        <v>33</v>
      </c>
    </row>
    <row r="167" spans="1:19" ht="63.75" x14ac:dyDescent="0.2">
      <c r="A167" s="204" t="s">
        <v>3589</v>
      </c>
      <c r="B167" s="197" t="s">
        <v>1256</v>
      </c>
      <c r="C167" s="198" t="s">
        <v>589</v>
      </c>
      <c r="D167" s="199" t="s">
        <v>1308</v>
      </c>
      <c r="E167" s="200" t="s">
        <v>3357</v>
      </c>
      <c r="F167" s="201" t="s">
        <v>467</v>
      </c>
      <c r="G167" s="201" t="s">
        <v>4021</v>
      </c>
      <c r="H167" s="198" t="s">
        <v>21</v>
      </c>
      <c r="I167" s="198" t="s">
        <v>50</v>
      </c>
      <c r="J167" s="200" t="s">
        <v>470</v>
      </c>
      <c r="K167" s="198" t="s">
        <v>471</v>
      </c>
      <c r="L167" s="198" t="s">
        <v>312</v>
      </c>
      <c r="M167" s="202">
        <v>42732</v>
      </c>
      <c r="N167" s="203">
        <v>9999</v>
      </c>
      <c r="O167" s="203">
        <v>0</v>
      </c>
      <c r="P167" s="203">
        <v>9999</v>
      </c>
      <c r="Q167" s="199" t="s">
        <v>1308</v>
      </c>
      <c r="R167" s="203"/>
      <c r="S167" s="6" t="s">
        <v>26</v>
      </c>
    </row>
    <row r="168" spans="1:19" ht="63.75" x14ac:dyDescent="0.2">
      <c r="A168" s="32" t="s">
        <v>1131</v>
      </c>
      <c r="B168" s="11" t="s">
        <v>1257</v>
      </c>
      <c r="C168" s="6" t="s">
        <v>589</v>
      </c>
      <c r="D168" s="3" t="s">
        <v>1340</v>
      </c>
      <c r="E168" s="4" t="s">
        <v>131</v>
      </c>
      <c r="F168" s="5" t="s">
        <v>464</v>
      </c>
      <c r="G168" s="5" t="s">
        <v>4021</v>
      </c>
      <c r="H168" s="6" t="s">
        <v>21</v>
      </c>
      <c r="I168" s="6" t="s">
        <v>50</v>
      </c>
      <c r="J168" s="4" t="s">
        <v>222</v>
      </c>
      <c r="K168" s="6" t="s">
        <v>466</v>
      </c>
      <c r="L168" s="6" t="s">
        <v>312</v>
      </c>
      <c r="M168" s="33">
        <v>42732</v>
      </c>
      <c r="N168" s="13">
        <v>9999</v>
      </c>
      <c r="O168" s="13">
        <v>0</v>
      </c>
      <c r="P168" s="13">
        <v>9999</v>
      </c>
      <c r="Q168" s="4" t="s">
        <v>1340</v>
      </c>
      <c r="R168" s="13"/>
      <c r="S168" s="6" t="s">
        <v>33</v>
      </c>
    </row>
    <row r="169" spans="1:19" ht="51" x14ac:dyDescent="0.2">
      <c r="A169" s="204" t="s">
        <v>1117</v>
      </c>
      <c r="B169" s="197" t="s">
        <v>1258</v>
      </c>
      <c r="C169" s="198" t="s">
        <v>589</v>
      </c>
      <c r="D169" s="199" t="s">
        <v>3696</v>
      </c>
      <c r="E169" s="200" t="s">
        <v>27</v>
      </c>
      <c r="F169" s="201" t="s">
        <v>925</v>
      </c>
      <c r="G169" s="201" t="s">
        <v>4024</v>
      </c>
      <c r="H169" s="198" t="s">
        <v>21</v>
      </c>
      <c r="I169" s="198" t="s">
        <v>50</v>
      </c>
      <c r="J169" s="200" t="s">
        <v>447</v>
      </c>
      <c r="K169" s="198" t="s">
        <v>448</v>
      </c>
      <c r="L169" s="198" t="s">
        <v>449</v>
      </c>
      <c r="M169" s="202">
        <v>43766</v>
      </c>
      <c r="N169" s="203">
        <v>16314.7</v>
      </c>
      <c r="O169" s="13">
        <v>0</v>
      </c>
      <c r="P169" s="203">
        <v>16314.7</v>
      </c>
      <c r="Q169" s="199" t="s">
        <v>3353</v>
      </c>
      <c r="R169" s="203"/>
      <c r="S169" s="6" t="s">
        <v>33</v>
      </c>
    </row>
    <row r="170" spans="1:19" ht="51" x14ac:dyDescent="0.2">
      <c r="A170" s="32" t="s">
        <v>1131</v>
      </c>
      <c r="B170" s="11" t="s">
        <v>1259</v>
      </c>
      <c r="C170" s="6" t="s">
        <v>589</v>
      </c>
      <c r="D170" s="3" t="s">
        <v>3698</v>
      </c>
      <c r="E170" s="4" t="s">
        <v>131</v>
      </c>
      <c r="F170" s="5" t="s">
        <v>453</v>
      </c>
      <c r="G170" s="5" t="s">
        <v>4021</v>
      </c>
      <c r="H170" s="6" t="s">
        <v>21</v>
      </c>
      <c r="I170" s="6" t="s">
        <v>50</v>
      </c>
      <c r="J170" s="4" t="s">
        <v>454</v>
      </c>
      <c r="K170" s="6" t="s">
        <v>455</v>
      </c>
      <c r="L170" s="6" t="s">
        <v>220</v>
      </c>
      <c r="M170" s="33">
        <v>42759</v>
      </c>
      <c r="N170" s="13">
        <v>9999</v>
      </c>
      <c r="O170" s="13">
        <v>0</v>
      </c>
      <c r="P170" s="13">
        <v>9999</v>
      </c>
      <c r="Q170" s="4" t="s">
        <v>1350</v>
      </c>
      <c r="R170" s="13"/>
      <c r="S170" s="6" t="s">
        <v>33</v>
      </c>
    </row>
    <row r="171" spans="1:19" ht="38.25" x14ac:dyDescent="0.2">
      <c r="A171" s="32" t="s">
        <v>1131</v>
      </c>
      <c r="B171" s="11" t="s">
        <v>1260</v>
      </c>
      <c r="C171" s="6" t="s">
        <v>589</v>
      </c>
      <c r="D171" s="3" t="s">
        <v>3698</v>
      </c>
      <c r="E171" s="4" t="s">
        <v>131</v>
      </c>
      <c r="F171" s="5" t="s">
        <v>159</v>
      </c>
      <c r="G171" s="5" t="s">
        <v>4022</v>
      </c>
      <c r="H171" s="6" t="s">
        <v>21</v>
      </c>
      <c r="I171" s="6" t="s">
        <v>35</v>
      </c>
      <c r="J171" s="4" t="s">
        <v>445</v>
      </c>
      <c r="K171" s="6" t="s">
        <v>446</v>
      </c>
      <c r="L171" s="6" t="s">
        <v>441</v>
      </c>
      <c r="M171" s="33">
        <v>43753</v>
      </c>
      <c r="N171" s="13">
        <v>5968.61</v>
      </c>
      <c r="O171" s="13">
        <v>0</v>
      </c>
      <c r="P171" s="13">
        <v>5968.61</v>
      </c>
      <c r="Q171" s="4" t="s">
        <v>1350</v>
      </c>
      <c r="R171" s="13"/>
      <c r="S171" s="6" t="s">
        <v>26</v>
      </c>
    </row>
    <row r="172" spans="1:19" ht="51" x14ac:dyDescent="0.2">
      <c r="A172" s="32" t="s">
        <v>1132</v>
      </c>
      <c r="B172" s="11" t="s">
        <v>1261</v>
      </c>
      <c r="C172" s="6" t="s">
        <v>589</v>
      </c>
      <c r="D172" s="3" t="s">
        <v>1316</v>
      </c>
      <c r="E172" s="4" t="s">
        <v>430</v>
      </c>
      <c r="F172" s="5" t="s">
        <v>113</v>
      </c>
      <c r="G172" s="5" t="s">
        <v>4021</v>
      </c>
      <c r="H172" s="6" t="s">
        <v>1812</v>
      </c>
      <c r="I172" s="6" t="s">
        <v>114</v>
      </c>
      <c r="J172" s="4" t="s">
        <v>115</v>
      </c>
      <c r="K172" s="6" t="s">
        <v>116</v>
      </c>
      <c r="L172" s="6" t="s">
        <v>40</v>
      </c>
      <c r="M172" s="33">
        <v>40969</v>
      </c>
      <c r="N172" s="13">
        <v>5349.92</v>
      </c>
      <c r="O172" s="13">
        <v>0</v>
      </c>
      <c r="P172" s="13">
        <v>5349.92</v>
      </c>
      <c r="Q172" s="4" t="s">
        <v>1316</v>
      </c>
      <c r="R172" s="13"/>
      <c r="S172" s="6" t="s">
        <v>26</v>
      </c>
    </row>
    <row r="173" spans="1:19" ht="51" x14ac:dyDescent="0.2">
      <c r="A173" s="32" t="s">
        <v>1132</v>
      </c>
      <c r="B173" s="11" t="s">
        <v>1262</v>
      </c>
      <c r="C173" s="6" t="s">
        <v>589</v>
      </c>
      <c r="D173" s="3" t="s">
        <v>1325</v>
      </c>
      <c r="E173" s="4" t="s">
        <v>430</v>
      </c>
      <c r="F173" s="5" t="s">
        <v>1198</v>
      </c>
      <c r="G173" s="5" t="s">
        <v>4022</v>
      </c>
      <c r="H173" s="6" t="s">
        <v>1812</v>
      </c>
      <c r="I173" s="6" t="s">
        <v>35</v>
      </c>
      <c r="J173" s="4" t="s">
        <v>1234</v>
      </c>
      <c r="K173" s="6" t="s">
        <v>1237</v>
      </c>
      <c r="L173" s="6">
        <v>9589</v>
      </c>
      <c r="M173" s="33">
        <v>44159</v>
      </c>
      <c r="N173" s="13">
        <v>8630</v>
      </c>
      <c r="O173" s="13">
        <v>0</v>
      </c>
      <c r="P173" s="13">
        <v>8630</v>
      </c>
      <c r="Q173" s="3" t="s">
        <v>1325</v>
      </c>
      <c r="R173" s="13"/>
      <c r="S173" s="6" t="s">
        <v>33</v>
      </c>
    </row>
    <row r="174" spans="1:19" ht="51" x14ac:dyDescent="0.2">
      <c r="A174" s="32" t="s">
        <v>1132</v>
      </c>
      <c r="B174" s="11" t="s">
        <v>1263</v>
      </c>
      <c r="C174" s="6" t="s">
        <v>589</v>
      </c>
      <c r="D174" s="3" t="s">
        <v>1325</v>
      </c>
      <c r="E174" s="4" t="s">
        <v>430</v>
      </c>
      <c r="F174" s="5" t="s">
        <v>371</v>
      </c>
      <c r="G174" s="5" t="s">
        <v>4021</v>
      </c>
      <c r="H174" s="6" t="s">
        <v>1812</v>
      </c>
      <c r="I174" s="6" t="s">
        <v>22</v>
      </c>
      <c r="J174" s="4" t="s">
        <v>123</v>
      </c>
      <c r="K174" s="6" t="s">
        <v>372</v>
      </c>
      <c r="L174" s="6" t="s">
        <v>373</v>
      </c>
      <c r="M174" s="33">
        <v>43398</v>
      </c>
      <c r="N174" s="13">
        <v>7999</v>
      </c>
      <c r="O174" s="13">
        <v>0</v>
      </c>
      <c r="P174" s="13">
        <v>7999</v>
      </c>
      <c r="Q174" s="4" t="s">
        <v>1325</v>
      </c>
      <c r="R174" s="13"/>
      <c r="S174" s="6" t="s">
        <v>26</v>
      </c>
    </row>
    <row r="175" spans="1:19" ht="51" x14ac:dyDescent="0.2">
      <c r="A175" s="32" t="s">
        <v>1132</v>
      </c>
      <c r="B175" s="62" t="s">
        <v>1264</v>
      </c>
      <c r="C175" s="6" t="s">
        <v>589</v>
      </c>
      <c r="D175" s="3" t="s">
        <v>1325</v>
      </c>
      <c r="E175" s="4" t="s">
        <v>430</v>
      </c>
      <c r="F175" s="5" t="s">
        <v>1198</v>
      </c>
      <c r="G175" s="5" t="s">
        <v>4022</v>
      </c>
      <c r="H175" s="6" t="s">
        <v>1812</v>
      </c>
      <c r="I175" s="6" t="s">
        <v>35</v>
      </c>
      <c r="J175" s="4" t="s">
        <v>1234</v>
      </c>
      <c r="K175" s="6" t="s">
        <v>1236</v>
      </c>
      <c r="L175" s="6">
        <v>9589</v>
      </c>
      <c r="M175" s="33">
        <v>44159</v>
      </c>
      <c r="N175" s="13">
        <v>8630</v>
      </c>
      <c r="O175" s="13">
        <v>0</v>
      </c>
      <c r="P175" s="13">
        <v>8630</v>
      </c>
      <c r="Q175" s="3" t="s">
        <v>1325</v>
      </c>
      <c r="R175" s="13"/>
      <c r="S175" s="140" t="s">
        <v>33</v>
      </c>
    </row>
    <row r="176" spans="1:19" ht="51" x14ac:dyDescent="0.2">
      <c r="A176" s="32" t="s">
        <v>1132</v>
      </c>
      <c r="B176" s="62" t="s">
        <v>1265</v>
      </c>
      <c r="C176" s="6" t="s">
        <v>589</v>
      </c>
      <c r="D176" s="3" t="s">
        <v>1325</v>
      </c>
      <c r="E176" s="4" t="s">
        <v>430</v>
      </c>
      <c r="F176" s="5" t="s">
        <v>1239</v>
      </c>
      <c r="G176" s="5" t="s">
        <v>4032</v>
      </c>
      <c r="H176" s="6" t="s">
        <v>1812</v>
      </c>
      <c r="I176" s="6" t="s">
        <v>1238</v>
      </c>
      <c r="J176" s="4" t="s">
        <v>557</v>
      </c>
      <c r="K176" s="6" t="s">
        <v>1240</v>
      </c>
      <c r="L176" s="6">
        <v>9589</v>
      </c>
      <c r="M176" s="33">
        <v>44159</v>
      </c>
      <c r="N176" s="13">
        <v>1690</v>
      </c>
      <c r="O176" s="13">
        <v>0</v>
      </c>
      <c r="P176" s="13">
        <v>1690</v>
      </c>
      <c r="Q176" s="4" t="s">
        <v>1325</v>
      </c>
      <c r="R176" s="13"/>
      <c r="S176" s="140" t="s">
        <v>33</v>
      </c>
    </row>
    <row r="177" spans="1:19" ht="63.75" x14ac:dyDescent="0.2">
      <c r="A177" s="32" t="s">
        <v>1132</v>
      </c>
      <c r="B177" s="62" t="s">
        <v>1266</v>
      </c>
      <c r="C177" s="6" t="s">
        <v>589</v>
      </c>
      <c r="D177" s="3" t="s">
        <v>3401</v>
      </c>
      <c r="E177" s="4" t="s">
        <v>430</v>
      </c>
      <c r="F177" s="5" t="s">
        <v>853</v>
      </c>
      <c r="G177" s="5" t="s">
        <v>4021</v>
      </c>
      <c r="H177" s="6" t="s">
        <v>1812</v>
      </c>
      <c r="I177" s="6" t="s">
        <v>50</v>
      </c>
      <c r="J177" s="4" t="s">
        <v>222</v>
      </c>
      <c r="K177" s="6" t="s">
        <v>852</v>
      </c>
      <c r="L177" s="6" t="s">
        <v>312</v>
      </c>
      <c r="M177" s="33">
        <v>42732</v>
      </c>
      <c r="N177" s="13">
        <v>9999</v>
      </c>
      <c r="O177" s="13">
        <v>0</v>
      </c>
      <c r="P177" s="13">
        <v>9999</v>
      </c>
      <c r="Q177" s="3" t="s">
        <v>3355</v>
      </c>
      <c r="R177" s="13"/>
      <c r="S177" s="140" t="s">
        <v>33</v>
      </c>
    </row>
    <row r="178" spans="1:19" ht="51" x14ac:dyDescent="0.2">
      <c r="A178" s="32" t="s">
        <v>1132</v>
      </c>
      <c r="B178" s="62" t="s">
        <v>1267</v>
      </c>
      <c r="C178" s="6" t="s">
        <v>589</v>
      </c>
      <c r="D178" s="3" t="s">
        <v>1312</v>
      </c>
      <c r="E178" s="4" t="s">
        <v>138</v>
      </c>
      <c r="F178" s="5" t="s">
        <v>1274</v>
      </c>
      <c r="G178" s="5" t="s">
        <v>4022</v>
      </c>
      <c r="H178" s="6" t="s">
        <v>1812</v>
      </c>
      <c r="I178" s="6" t="s">
        <v>22</v>
      </c>
      <c r="J178" s="4" t="s">
        <v>132</v>
      </c>
      <c r="K178" s="6" t="s">
        <v>133</v>
      </c>
      <c r="L178" s="6" t="s">
        <v>134</v>
      </c>
      <c r="M178" s="33">
        <v>42733</v>
      </c>
      <c r="N178" s="13">
        <v>3339</v>
      </c>
      <c r="O178" s="13">
        <v>0</v>
      </c>
      <c r="P178" s="13">
        <v>3339</v>
      </c>
      <c r="Q178" s="3" t="s">
        <v>1312</v>
      </c>
      <c r="R178" s="13"/>
      <c r="S178" s="140" t="s">
        <v>33</v>
      </c>
    </row>
    <row r="179" spans="1:19" ht="51" x14ac:dyDescent="0.2">
      <c r="A179" s="32" t="s">
        <v>1133</v>
      </c>
      <c r="B179" s="62" t="s">
        <v>1268</v>
      </c>
      <c r="C179" s="6" t="s">
        <v>589</v>
      </c>
      <c r="D179" s="3" t="s">
        <v>1325</v>
      </c>
      <c r="E179" s="4" t="s">
        <v>138</v>
      </c>
      <c r="F179" s="5" t="s">
        <v>1198</v>
      </c>
      <c r="G179" s="5" t="s">
        <v>4033</v>
      </c>
      <c r="H179" s="6" t="s">
        <v>1812</v>
      </c>
      <c r="I179" s="6" t="s">
        <v>35</v>
      </c>
      <c r="J179" s="4" t="s">
        <v>1234</v>
      </c>
      <c r="K179" s="6" t="s">
        <v>1235</v>
      </c>
      <c r="L179" s="6">
        <v>9589</v>
      </c>
      <c r="M179" s="33">
        <v>44159</v>
      </c>
      <c r="N179" s="13">
        <v>8630</v>
      </c>
      <c r="O179" s="13">
        <v>0</v>
      </c>
      <c r="P179" s="13">
        <v>8630</v>
      </c>
      <c r="Q179" s="3" t="s">
        <v>1325</v>
      </c>
      <c r="R179" s="13"/>
      <c r="S179" s="140" t="s">
        <v>33</v>
      </c>
    </row>
    <row r="180" spans="1:19" ht="63.75" x14ac:dyDescent="0.2">
      <c r="A180" s="32" t="s">
        <v>1133</v>
      </c>
      <c r="B180" s="62" t="s">
        <v>1269</v>
      </c>
      <c r="C180" s="6" t="s">
        <v>589</v>
      </c>
      <c r="D180" s="3" t="s">
        <v>3337</v>
      </c>
      <c r="E180" s="4" t="s">
        <v>816</v>
      </c>
      <c r="F180" s="5" t="s">
        <v>2084</v>
      </c>
      <c r="G180" s="5" t="s">
        <v>4021</v>
      </c>
      <c r="H180" s="6" t="s">
        <v>1812</v>
      </c>
      <c r="I180" s="6" t="s">
        <v>50</v>
      </c>
      <c r="J180" s="4" t="s">
        <v>824</v>
      </c>
      <c r="K180" s="6" t="s">
        <v>825</v>
      </c>
      <c r="L180" s="6" t="s">
        <v>826</v>
      </c>
      <c r="M180" s="33">
        <v>43980</v>
      </c>
      <c r="N180" s="13">
        <v>13918.84</v>
      </c>
      <c r="O180" s="13">
        <v>0</v>
      </c>
      <c r="P180" s="13">
        <v>13918.84</v>
      </c>
      <c r="Q180" s="3" t="s">
        <v>3337</v>
      </c>
      <c r="R180" s="13"/>
      <c r="S180" s="140" t="s">
        <v>33</v>
      </c>
    </row>
    <row r="181" spans="1:19" ht="51" x14ac:dyDescent="0.2">
      <c r="A181" s="32" t="s">
        <v>1133</v>
      </c>
      <c r="B181" s="62" t="s">
        <v>1270</v>
      </c>
      <c r="C181" s="6" t="s">
        <v>589</v>
      </c>
      <c r="D181" s="3" t="s">
        <v>1312</v>
      </c>
      <c r="E181" s="4" t="s">
        <v>816</v>
      </c>
      <c r="F181" s="5" t="s">
        <v>543</v>
      </c>
      <c r="G181" s="5" t="s">
        <v>4022</v>
      </c>
      <c r="H181" s="6" t="s">
        <v>1812</v>
      </c>
      <c r="I181" s="6" t="s">
        <v>35</v>
      </c>
      <c r="J181" s="4" t="s">
        <v>544</v>
      </c>
      <c r="K181" s="6" t="s">
        <v>545</v>
      </c>
      <c r="L181" s="6" t="s">
        <v>907</v>
      </c>
      <c r="M181" s="33">
        <v>43986</v>
      </c>
      <c r="N181" s="13">
        <v>4639.42</v>
      </c>
      <c r="O181" s="13">
        <v>0</v>
      </c>
      <c r="P181" s="13">
        <v>4639.42</v>
      </c>
      <c r="Q181" s="3" t="s">
        <v>1312</v>
      </c>
      <c r="R181" s="13"/>
      <c r="S181" s="140" t="s">
        <v>33</v>
      </c>
    </row>
    <row r="182" spans="1:19" ht="51" x14ac:dyDescent="0.2">
      <c r="A182" s="32" t="s">
        <v>1133</v>
      </c>
      <c r="B182" s="62" t="s">
        <v>1271</v>
      </c>
      <c r="C182" s="6" t="s">
        <v>589</v>
      </c>
      <c r="D182" s="3" t="s">
        <v>3337</v>
      </c>
      <c r="E182" s="4" t="s">
        <v>816</v>
      </c>
      <c r="F182" s="5" t="s">
        <v>833</v>
      </c>
      <c r="G182" s="5" t="s">
        <v>4021</v>
      </c>
      <c r="H182" s="6" t="s">
        <v>1812</v>
      </c>
      <c r="I182" s="6" t="s">
        <v>22</v>
      </c>
      <c r="J182" s="4" t="s">
        <v>832</v>
      </c>
      <c r="K182" s="6" t="s">
        <v>834</v>
      </c>
      <c r="L182" s="6">
        <v>7938</v>
      </c>
      <c r="M182" s="33">
        <v>44013</v>
      </c>
      <c r="N182" s="13">
        <v>15130</v>
      </c>
      <c r="O182" s="13">
        <v>0</v>
      </c>
      <c r="P182" s="13">
        <v>15130</v>
      </c>
      <c r="Q182" s="3" t="s">
        <v>3337</v>
      </c>
      <c r="R182" s="13"/>
      <c r="S182" s="140" t="s">
        <v>33</v>
      </c>
    </row>
    <row r="183" spans="1:19" ht="51" x14ac:dyDescent="0.2">
      <c r="A183" s="32" t="s">
        <v>1133</v>
      </c>
      <c r="B183" s="62" t="s">
        <v>1272</v>
      </c>
      <c r="C183" s="6" t="s">
        <v>589</v>
      </c>
      <c r="D183" s="3" t="s">
        <v>3337</v>
      </c>
      <c r="E183" s="4" t="s">
        <v>816</v>
      </c>
      <c r="F183" s="5" t="s">
        <v>543</v>
      </c>
      <c r="G183" s="5" t="s">
        <v>4022</v>
      </c>
      <c r="H183" s="6" t="s">
        <v>1812</v>
      </c>
      <c r="I183" s="6" t="s">
        <v>35</v>
      </c>
      <c r="J183" s="4" t="s">
        <v>544</v>
      </c>
      <c r="K183" s="6" t="s">
        <v>818</v>
      </c>
      <c r="L183" s="6">
        <v>7913</v>
      </c>
      <c r="M183" s="33">
        <v>44012</v>
      </c>
      <c r="N183" s="13">
        <v>4935</v>
      </c>
      <c r="O183" s="13">
        <v>0</v>
      </c>
      <c r="P183" s="13">
        <v>4935</v>
      </c>
      <c r="Q183" s="3" t="s">
        <v>3337</v>
      </c>
      <c r="R183" s="13"/>
      <c r="S183" s="140" t="s">
        <v>33</v>
      </c>
    </row>
    <row r="184" spans="1:19" ht="51" x14ac:dyDescent="0.2">
      <c r="A184" s="32" t="s">
        <v>1133</v>
      </c>
      <c r="B184" s="62" t="s">
        <v>1273</v>
      </c>
      <c r="C184" s="6" t="s">
        <v>589</v>
      </c>
      <c r="D184" s="3" t="s">
        <v>3337</v>
      </c>
      <c r="E184" s="4" t="s">
        <v>816</v>
      </c>
      <c r="F184" s="5" t="s">
        <v>793</v>
      </c>
      <c r="G184" s="5" t="s">
        <v>3999</v>
      </c>
      <c r="H184" s="6" t="s">
        <v>1812</v>
      </c>
      <c r="I184" s="6" t="s">
        <v>93</v>
      </c>
      <c r="J184" s="4" t="s">
        <v>839</v>
      </c>
      <c r="K184" s="6" t="s">
        <v>412</v>
      </c>
      <c r="L184" s="6" t="s">
        <v>38</v>
      </c>
      <c r="M184" s="33">
        <v>43592</v>
      </c>
      <c r="N184" s="13">
        <v>0</v>
      </c>
      <c r="O184" s="13">
        <v>0</v>
      </c>
      <c r="P184" s="13">
        <v>0</v>
      </c>
      <c r="Q184" s="3" t="s">
        <v>3337</v>
      </c>
      <c r="R184" s="13"/>
      <c r="S184" s="140" t="s">
        <v>26</v>
      </c>
    </row>
    <row r="185" spans="1:19" ht="38.25" x14ac:dyDescent="0.2">
      <c r="A185" s="204" t="s">
        <v>1126</v>
      </c>
      <c r="B185" s="205" t="s">
        <v>1365</v>
      </c>
      <c r="C185" s="198" t="s">
        <v>589</v>
      </c>
      <c r="D185" s="199" t="s">
        <v>1285</v>
      </c>
      <c r="E185" s="200" t="s">
        <v>180</v>
      </c>
      <c r="F185" s="201" t="s">
        <v>1366</v>
      </c>
      <c r="G185" s="201" t="s">
        <v>4022</v>
      </c>
      <c r="H185" s="198" t="s">
        <v>21</v>
      </c>
      <c r="I185" s="200" t="s">
        <v>35</v>
      </c>
      <c r="J185" s="200" t="s">
        <v>1367</v>
      </c>
      <c r="K185" s="200" t="s">
        <v>1368</v>
      </c>
      <c r="L185" s="200">
        <v>107</v>
      </c>
      <c r="M185" s="202">
        <v>44293</v>
      </c>
      <c r="N185" s="203">
        <v>5600</v>
      </c>
      <c r="O185" s="13"/>
      <c r="P185" s="203">
        <v>5600</v>
      </c>
      <c r="Q185" s="200" t="s">
        <v>1285</v>
      </c>
      <c r="R185" s="203"/>
      <c r="S185" s="28"/>
    </row>
    <row r="186" spans="1:19" ht="38.25" x14ac:dyDescent="0.2">
      <c r="A186" s="32" t="s">
        <v>1114</v>
      </c>
      <c r="B186" s="62" t="s">
        <v>1369</v>
      </c>
      <c r="C186" s="6" t="s">
        <v>589</v>
      </c>
      <c r="D186" s="3" t="s">
        <v>1307</v>
      </c>
      <c r="E186" s="4" t="s">
        <v>79</v>
      </c>
      <c r="F186" s="5" t="s">
        <v>1370</v>
      </c>
      <c r="G186" s="5" t="s">
        <v>4023</v>
      </c>
      <c r="H186" s="6" t="s">
        <v>21</v>
      </c>
      <c r="I186" s="4" t="s">
        <v>35</v>
      </c>
      <c r="J186" s="4" t="s">
        <v>1367</v>
      </c>
      <c r="K186" s="4" t="s">
        <v>1371</v>
      </c>
      <c r="L186" s="4">
        <v>106</v>
      </c>
      <c r="M186" s="33">
        <v>44293</v>
      </c>
      <c r="N186" s="13">
        <v>5600</v>
      </c>
      <c r="O186" s="13"/>
      <c r="P186" s="13">
        <v>5600</v>
      </c>
      <c r="Q186" s="4" t="s">
        <v>1307</v>
      </c>
      <c r="R186" s="13"/>
      <c r="S186" s="28"/>
    </row>
    <row r="187" spans="1:19" ht="38.25" x14ac:dyDescent="0.2">
      <c r="A187" s="32" t="s">
        <v>1372</v>
      </c>
      <c r="B187" s="62" t="s">
        <v>1373</v>
      </c>
      <c r="C187" s="6" t="s">
        <v>589</v>
      </c>
      <c r="D187" s="3" t="s">
        <v>1311</v>
      </c>
      <c r="E187" s="4" t="s">
        <v>3214</v>
      </c>
      <c r="F187" s="5" t="s">
        <v>1374</v>
      </c>
      <c r="G187" s="5" t="s">
        <v>4047</v>
      </c>
      <c r="H187" s="6" t="s">
        <v>21</v>
      </c>
      <c r="I187" s="4" t="s">
        <v>1536</v>
      </c>
      <c r="J187" s="4" t="s">
        <v>557</v>
      </c>
      <c r="K187" s="4" t="s">
        <v>557</v>
      </c>
      <c r="L187" s="4" t="s">
        <v>1375</v>
      </c>
      <c r="M187" s="33">
        <v>44229</v>
      </c>
      <c r="N187" s="13">
        <v>5175</v>
      </c>
      <c r="O187" s="13"/>
      <c r="P187" s="13">
        <v>5175</v>
      </c>
      <c r="Q187" s="4" t="s">
        <v>1311</v>
      </c>
      <c r="R187" s="13"/>
      <c r="S187" s="28"/>
    </row>
    <row r="188" spans="1:19" ht="51" x14ac:dyDescent="0.2">
      <c r="A188" s="32" t="s">
        <v>1115</v>
      </c>
      <c r="B188" s="62" t="s">
        <v>1376</v>
      </c>
      <c r="C188" s="6" t="s">
        <v>589</v>
      </c>
      <c r="D188" s="3" t="s">
        <v>3406</v>
      </c>
      <c r="E188" s="4" t="s">
        <v>3324</v>
      </c>
      <c r="F188" s="5" t="s">
        <v>1377</v>
      </c>
      <c r="G188" s="5" t="s">
        <v>4022</v>
      </c>
      <c r="H188" s="6" t="s">
        <v>21</v>
      </c>
      <c r="I188" s="4" t="s">
        <v>158</v>
      </c>
      <c r="J188" s="4" t="s">
        <v>1378</v>
      </c>
      <c r="K188" s="4" t="s">
        <v>1379</v>
      </c>
      <c r="L188" s="4">
        <v>105</v>
      </c>
      <c r="M188" s="33">
        <v>44286</v>
      </c>
      <c r="N188" s="13">
        <v>5500</v>
      </c>
      <c r="O188" s="13"/>
      <c r="P188" s="13">
        <v>5500</v>
      </c>
      <c r="Q188" s="3" t="s">
        <v>3406</v>
      </c>
      <c r="R188" s="13"/>
      <c r="S188" s="28"/>
    </row>
    <row r="189" spans="1:19" ht="51" x14ac:dyDescent="0.2">
      <c r="A189" s="32" t="s">
        <v>1380</v>
      </c>
      <c r="B189" s="62" t="s">
        <v>1381</v>
      </c>
      <c r="C189" s="6" t="s">
        <v>589</v>
      </c>
      <c r="D189" s="3" t="s">
        <v>3336</v>
      </c>
      <c r="E189" s="4" t="s">
        <v>3349</v>
      </c>
      <c r="F189" s="5" t="s">
        <v>1382</v>
      </c>
      <c r="G189" s="5" t="s">
        <v>1382</v>
      </c>
      <c r="H189" s="6" t="s">
        <v>21</v>
      </c>
      <c r="I189" s="4" t="s">
        <v>264</v>
      </c>
      <c r="J189" s="4" t="s">
        <v>1383</v>
      </c>
      <c r="K189" s="4" t="s">
        <v>1384</v>
      </c>
      <c r="L189" s="4">
        <v>8509</v>
      </c>
      <c r="M189" s="33">
        <v>44244</v>
      </c>
      <c r="N189" s="13">
        <v>9501.56</v>
      </c>
      <c r="O189" s="13"/>
      <c r="P189" s="13">
        <v>9501.56</v>
      </c>
      <c r="Q189" s="3" t="s">
        <v>3336</v>
      </c>
      <c r="R189" s="13"/>
      <c r="S189" s="28"/>
    </row>
    <row r="190" spans="1:19" ht="63.75" x14ac:dyDescent="0.2">
      <c r="A190" s="32" t="s">
        <v>1380</v>
      </c>
      <c r="B190" s="62" t="s">
        <v>1385</v>
      </c>
      <c r="C190" s="6" t="s">
        <v>589</v>
      </c>
      <c r="D190" s="3" t="s">
        <v>3336</v>
      </c>
      <c r="E190" s="4" t="s">
        <v>3349</v>
      </c>
      <c r="F190" s="5" t="s">
        <v>1386</v>
      </c>
      <c r="G190" s="5" t="s">
        <v>1386</v>
      </c>
      <c r="H190" s="6" t="s">
        <v>21</v>
      </c>
      <c r="I190" s="4" t="s">
        <v>264</v>
      </c>
      <c r="J190" s="4" t="s">
        <v>1387</v>
      </c>
      <c r="K190" s="4" t="s">
        <v>1388</v>
      </c>
      <c r="L190" s="4">
        <v>8520</v>
      </c>
      <c r="M190" s="33">
        <v>44250</v>
      </c>
      <c r="N190" s="13">
        <v>19624.88</v>
      </c>
      <c r="O190" s="13"/>
      <c r="P190" s="13">
        <v>19624.88</v>
      </c>
      <c r="Q190" s="3" t="s">
        <v>3336</v>
      </c>
      <c r="R190" s="13"/>
      <c r="S190" s="28"/>
    </row>
    <row r="191" spans="1:19" ht="51" x14ac:dyDescent="0.2">
      <c r="A191" s="204" t="s">
        <v>1380</v>
      </c>
      <c r="B191" s="205" t="s">
        <v>1389</v>
      </c>
      <c r="C191" s="198" t="s">
        <v>589</v>
      </c>
      <c r="D191" s="199" t="s">
        <v>229</v>
      </c>
      <c r="E191" s="200" t="s">
        <v>3349</v>
      </c>
      <c r="F191" s="201" t="s">
        <v>1390</v>
      </c>
      <c r="G191" s="201" t="s">
        <v>4022</v>
      </c>
      <c r="H191" s="198" t="s">
        <v>21</v>
      </c>
      <c r="I191" s="200" t="s">
        <v>35</v>
      </c>
      <c r="J191" s="200" t="s">
        <v>1367</v>
      </c>
      <c r="K191" s="200" t="s">
        <v>1391</v>
      </c>
      <c r="L191" s="200">
        <v>121</v>
      </c>
      <c r="M191" s="202">
        <v>44350</v>
      </c>
      <c r="N191" s="203">
        <v>5600</v>
      </c>
      <c r="O191" s="13"/>
      <c r="P191" s="203">
        <v>5600</v>
      </c>
      <c r="Q191" s="199" t="s">
        <v>229</v>
      </c>
      <c r="R191" s="203"/>
      <c r="S191" s="28"/>
    </row>
    <row r="192" spans="1:19" ht="38.25" x14ac:dyDescent="0.2">
      <c r="A192" s="32" t="s">
        <v>1131</v>
      </c>
      <c r="B192" s="62" t="s">
        <v>1392</v>
      </c>
      <c r="C192" s="6" t="s">
        <v>589</v>
      </c>
      <c r="D192" s="3" t="s">
        <v>1349</v>
      </c>
      <c r="E192" s="4" t="s">
        <v>131</v>
      </c>
      <c r="F192" s="5" t="s">
        <v>1393</v>
      </c>
      <c r="G192" s="5" t="s">
        <v>4035</v>
      </c>
      <c r="H192" s="6" t="s">
        <v>21</v>
      </c>
      <c r="I192" s="4" t="s">
        <v>1536</v>
      </c>
      <c r="J192" s="4" t="s">
        <v>557</v>
      </c>
      <c r="K192" s="4" t="s">
        <v>557</v>
      </c>
      <c r="L192" s="4">
        <v>105</v>
      </c>
      <c r="M192" s="33">
        <v>44286</v>
      </c>
      <c r="N192" s="13">
        <v>2200</v>
      </c>
      <c r="O192" s="13"/>
      <c r="P192" s="13">
        <v>2200</v>
      </c>
      <c r="Q192" s="3" t="s">
        <v>1349</v>
      </c>
      <c r="R192" s="13"/>
      <c r="S192" s="28"/>
    </row>
    <row r="193" spans="1:19" ht="38.25" x14ac:dyDescent="0.2">
      <c r="A193" s="32" t="s">
        <v>1131</v>
      </c>
      <c r="B193" s="62" t="s">
        <v>1394</v>
      </c>
      <c r="C193" s="6" t="s">
        <v>589</v>
      </c>
      <c r="D193" s="3" t="s">
        <v>1395</v>
      </c>
      <c r="E193" s="4" t="s">
        <v>131</v>
      </c>
      <c r="F193" s="5" t="s">
        <v>1396</v>
      </c>
      <c r="G193" s="5" t="s">
        <v>3999</v>
      </c>
      <c r="H193" s="6" t="s">
        <v>21</v>
      </c>
      <c r="I193" s="4" t="s">
        <v>67</v>
      </c>
      <c r="J193" s="4" t="s">
        <v>1397</v>
      </c>
      <c r="K193" s="4" t="s">
        <v>1398</v>
      </c>
      <c r="L193" s="4">
        <v>105</v>
      </c>
      <c r="M193" s="33">
        <v>44286</v>
      </c>
      <c r="N193" s="13">
        <v>2280</v>
      </c>
      <c r="O193" s="13"/>
      <c r="P193" s="13">
        <v>2280</v>
      </c>
      <c r="Q193" s="3" t="s">
        <v>1395</v>
      </c>
      <c r="R193" s="13"/>
      <c r="S193" s="28"/>
    </row>
    <row r="194" spans="1:19" ht="38.25" x14ac:dyDescent="0.2">
      <c r="A194" s="204" t="s">
        <v>1116</v>
      </c>
      <c r="B194" s="205" t="s">
        <v>1399</v>
      </c>
      <c r="C194" s="198" t="s">
        <v>589</v>
      </c>
      <c r="D194" s="199" t="s">
        <v>1347</v>
      </c>
      <c r="E194" s="200" t="s">
        <v>3344</v>
      </c>
      <c r="F194" s="201" t="s">
        <v>1400</v>
      </c>
      <c r="G194" s="201" t="s">
        <v>4022</v>
      </c>
      <c r="H194" s="198" t="s">
        <v>21</v>
      </c>
      <c r="I194" s="200" t="s">
        <v>35</v>
      </c>
      <c r="J194" s="200" t="s">
        <v>364</v>
      </c>
      <c r="K194" s="200" t="s">
        <v>1401</v>
      </c>
      <c r="L194" s="200" t="s">
        <v>1402</v>
      </c>
      <c r="M194" s="202">
        <v>44286</v>
      </c>
      <c r="N194" s="203">
        <v>9295</v>
      </c>
      <c r="O194" s="13"/>
      <c r="P194" s="203">
        <v>9295</v>
      </c>
      <c r="Q194" s="199" t="s">
        <v>1347</v>
      </c>
      <c r="R194" s="203"/>
      <c r="S194" s="28"/>
    </row>
    <row r="195" spans="1:19" ht="51" x14ac:dyDescent="0.2">
      <c r="A195" s="204" t="s">
        <v>3589</v>
      </c>
      <c r="B195" s="205" t="s">
        <v>1403</v>
      </c>
      <c r="C195" s="198" t="s">
        <v>589</v>
      </c>
      <c r="D195" s="199" t="s">
        <v>1308</v>
      </c>
      <c r="E195" s="200" t="s">
        <v>3357</v>
      </c>
      <c r="F195" s="201" t="s">
        <v>1377</v>
      </c>
      <c r="G195" s="201" t="s">
        <v>4022</v>
      </c>
      <c r="H195" s="198" t="s">
        <v>21</v>
      </c>
      <c r="I195" s="200" t="s">
        <v>158</v>
      </c>
      <c r="J195" s="200" t="s">
        <v>1378</v>
      </c>
      <c r="K195" s="200" t="s">
        <v>1404</v>
      </c>
      <c r="L195" s="200">
        <v>105</v>
      </c>
      <c r="M195" s="202">
        <v>44286</v>
      </c>
      <c r="N195" s="203">
        <v>5500</v>
      </c>
      <c r="O195" s="13"/>
      <c r="P195" s="203">
        <v>5500</v>
      </c>
      <c r="Q195" s="200" t="s">
        <v>1308</v>
      </c>
      <c r="R195" s="203"/>
      <c r="S195" s="28"/>
    </row>
    <row r="196" spans="1:19" ht="38.25" x14ac:dyDescent="0.2">
      <c r="A196" s="204" t="s">
        <v>1111</v>
      </c>
      <c r="B196" s="205" t="s">
        <v>1737</v>
      </c>
      <c r="C196" s="198" t="s">
        <v>589</v>
      </c>
      <c r="D196" s="199" t="s">
        <v>1310</v>
      </c>
      <c r="E196" s="200" t="s">
        <v>3351</v>
      </c>
      <c r="F196" s="201" t="s">
        <v>1738</v>
      </c>
      <c r="G196" s="201" t="s">
        <v>4022</v>
      </c>
      <c r="H196" s="198" t="s">
        <v>21</v>
      </c>
      <c r="I196" s="200" t="s">
        <v>35</v>
      </c>
      <c r="J196" s="200" t="s">
        <v>364</v>
      </c>
      <c r="K196" s="200" t="s">
        <v>1739</v>
      </c>
      <c r="L196" s="200">
        <v>2238</v>
      </c>
      <c r="M196" s="202">
        <v>44418</v>
      </c>
      <c r="N196" s="203">
        <v>7198.74</v>
      </c>
      <c r="O196" s="13"/>
      <c r="P196" s="203">
        <v>7198.74</v>
      </c>
      <c r="Q196" s="200" t="s">
        <v>3327</v>
      </c>
      <c r="R196" s="203"/>
      <c r="S196" s="28"/>
    </row>
    <row r="197" spans="1:19" ht="38.25" x14ac:dyDescent="0.2">
      <c r="A197" s="32" t="s">
        <v>1131</v>
      </c>
      <c r="B197" s="62" t="s">
        <v>1803</v>
      </c>
      <c r="C197" s="6" t="s">
        <v>589</v>
      </c>
      <c r="D197" s="3" t="s">
        <v>1309</v>
      </c>
      <c r="E197" s="4" t="s">
        <v>131</v>
      </c>
      <c r="F197" s="136" t="s">
        <v>1804</v>
      </c>
      <c r="G197" s="136" t="s">
        <v>1804</v>
      </c>
      <c r="H197" s="6" t="s">
        <v>21</v>
      </c>
      <c r="I197" s="4" t="s">
        <v>557</v>
      </c>
      <c r="J197" s="4" t="s">
        <v>557</v>
      </c>
      <c r="K197" s="4" t="s">
        <v>557</v>
      </c>
      <c r="L197" s="141">
        <v>14384</v>
      </c>
      <c r="M197" s="142">
        <v>44267</v>
      </c>
      <c r="N197" s="143">
        <v>12600</v>
      </c>
      <c r="O197" s="13"/>
      <c r="P197" s="143">
        <v>12600</v>
      </c>
      <c r="Q197" s="4" t="s">
        <v>1309</v>
      </c>
      <c r="R197" s="13"/>
      <c r="S197" s="28"/>
    </row>
    <row r="198" spans="1:19" ht="76.5" x14ac:dyDescent="0.2">
      <c r="A198" s="204" t="s">
        <v>1131</v>
      </c>
      <c r="B198" s="205" t="s">
        <v>1805</v>
      </c>
      <c r="C198" s="198" t="s">
        <v>589</v>
      </c>
      <c r="D198" s="199" t="s">
        <v>3794</v>
      </c>
      <c r="E198" s="200" t="s">
        <v>3349</v>
      </c>
      <c r="F198" s="201" t="s">
        <v>3795</v>
      </c>
      <c r="G198" s="201" t="s">
        <v>4021</v>
      </c>
      <c r="H198" s="198" t="s">
        <v>21</v>
      </c>
      <c r="I198" s="200" t="s">
        <v>22</v>
      </c>
      <c r="J198" s="200" t="s">
        <v>1806</v>
      </c>
      <c r="K198" s="200" t="s">
        <v>1807</v>
      </c>
      <c r="L198" s="200">
        <v>2224</v>
      </c>
      <c r="M198" s="202">
        <v>44397</v>
      </c>
      <c r="N198" s="203">
        <v>33239.9</v>
      </c>
      <c r="O198" s="13"/>
      <c r="P198" s="203">
        <v>33239.89</v>
      </c>
      <c r="Q198" s="199" t="s">
        <v>1302</v>
      </c>
      <c r="R198" s="203"/>
      <c r="S198" s="28"/>
    </row>
    <row r="199" spans="1:19" ht="63.75" x14ac:dyDescent="0.2">
      <c r="A199" s="204" t="s">
        <v>1121</v>
      </c>
      <c r="B199" s="205" t="s">
        <v>1808</v>
      </c>
      <c r="C199" s="198" t="s">
        <v>589</v>
      </c>
      <c r="D199" s="199" t="s">
        <v>3336</v>
      </c>
      <c r="E199" s="200" t="s">
        <v>3349</v>
      </c>
      <c r="F199" s="201" t="s">
        <v>3796</v>
      </c>
      <c r="G199" s="201" t="s">
        <v>4021</v>
      </c>
      <c r="H199" s="198" t="s">
        <v>21</v>
      </c>
      <c r="I199" s="200" t="s">
        <v>22</v>
      </c>
      <c r="J199" s="200" t="s">
        <v>1806</v>
      </c>
      <c r="K199" s="200" t="s">
        <v>1809</v>
      </c>
      <c r="L199" s="200">
        <v>2224</v>
      </c>
      <c r="M199" s="202">
        <v>44397</v>
      </c>
      <c r="N199" s="203">
        <v>33239.89</v>
      </c>
      <c r="O199" s="13"/>
      <c r="P199" s="203">
        <v>33239.89</v>
      </c>
      <c r="Q199" s="199" t="s">
        <v>1302</v>
      </c>
      <c r="R199" s="203"/>
      <c r="S199" s="28"/>
    </row>
    <row r="200" spans="1:19" ht="51" x14ac:dyDescent="0.2">
      <c r="A200" s="32" t="s">
        <v>1130</v>
      </c>
      <c r="B200" s="62" t="s">
        <v>1810</v>
      </c>
      <c r="C200" s="6" t="s">
        <v>589</v>
      </c>
      <c r="D200" s="3" t="s">
        <v>1316</v>
      </c>
      <c r="E200" s="4" t="s">
        <v>138</v>
      </c>
      <c r="F200" s="5" t="s">
        <v>1811</v>
      </c>
      <c r="G200" s="5" t="s">
        <v>4022</v>
      </c>
      <c r="H200" s="6" t="s">
        <v>1812</v>
      </c>
      <c r="I200" s="4" t="s">
        <v>35</v>
      </c>
      <c r="J200" s="4" t="s">
        <v>1367</v>
      </c>
      <c r="K200" s="4" t="s">
        <v>1813</v>
      </c>
      <c r="L200" s="4">
        <v>143</v>
      </c>
      <c r="M200" s="33">
        <v>44442</v>
      </c>
      <c r="N200" s="13">
        <v>5800</v>
      </c>
      <c r="O200" s="13"/>
      <c r="P200" s="13">
        <v>5800</v>
      </c>
      <c r="Q200" s="4" t="s">
        <v>1316</v>
      </c>
      <c r="R200" s="13"/>
      <c r="S200" s="28"/>
    </row>
    <row r="201" spans="1:19" ht="51" x14ac:dyDescent="0.2">
      <c r="A201" s="32" t="s">
        <v>1130</v>
      </c>
      <c r="B201" s="62" t="s">
        <v>1814</v>
      </c>
      <c r="C201" s="6" t="s">
        <v>589</v>
      </c>
      <c r="D201" s="3" t="s">
        <v>1318</v>
      </c>
      <c r="E201" s="4" t="s">
        <v>138</v>
      </c>
      <c r="F201" s="5" t="s">
        <v>1815</v>
      </c>
      <c r="G201" s="5" t="s">
        <v>4022</v>
      </c>
      <c r="H201" s="6" t="s">
        <v>1812</v>
      </c>
      <c r="I201" s="4" t="s">
        <v>35</v>
      </c>
      <c r="J201" s="4" t="s">
        <v>1367</v>
      </c>
      <c r="K201" s="4" t="s">
        <v>1816</v>
      </c>
      <c r="L201" s="4">
        <v>143</v>
      </c>
      <c r="M201" s="33">
        <v>44442</v>
      </c>
      <c r="N201" s="13">
        <v>5800</v>
      </c>
      <c r="O201" s="231"/>
      <c r="P201" s="13">
        <v>5800</v>
      </c>
      <c r="Q201" s="3" t="s">
        <v>1318</v>
      </c>
      <c r="R201" s="13"/>
      <c r="S201" s="28"/>
    </row>
    <row r="202" spans="1:19" ht="76.5" x14ac:dyDescent="0.2">
      <c r="A202" s="204" t="s">
        <v>1116</v>
      </c>
      <c r="B202" s="205" t="s">
        <v>1817</v>
      </c>
      <c r="C202" s="198" t="s">
        <v>589</v>
      </c>
      <c r="D202" s="199" t="s">
        <v>1292</v>
      </c>
      <c r="E202" s="200" t="s">
        <v>3345</v>
      </c>
      <c r="F202" s="201" t="s">
        <v>1818</v>
      </c>
      <c r="G202" s="201" t="s">
        <v>4022</v>
      </c>
      <c r="H202" s="198" t="s">
        <v>1812</v>
      </c>
      <c r="I202" s="200" t="s">
        <v>35</v>
      </c>
      <c r="J202" s="200" t="s">
        <v>1367</v>
      </c>
      <c r="K202" s="200" t="s">
        <v>1819</v>
      </c>
      <c r="L202" s="200">
        <v>1958</v>
      </c>
      <c r="M202" s="202">
        <v>44456</v>
      </c>
      <c r="N202" s="203">
        <v>5100</v>
      </c>
      <c r="O202" s="13"/>
      <c r="P202" s="203">
        <v>5100</v>
      </c>
      <c r="Q202" s="200" t="s">
        <v>1292</v>
      </c>
      <c r="R202" s="203"/>
      <c r="S202" s="28"/>
    </row>
    <row r="203" spans="1:19" ht="51" x14ac:dyDescent="0.2">
      <c r="A203" s="32" t="s">
        <v>1372</v>
      </c>
      <c r="B203" s="62" t="s">
        <v>1820</v>
      </c>
      <c r="C203" s="6" t="s">
        <v>589</v>
      </c>
      <c r="D203" s="3" t="s">
        <v>1821</v>
      </c>
      <c r="E203" s="4" t="s">
        <v>3214</v>
      </c>
      <c r="F203" s="5" t="s">
        <v>1822</v>
      </c>
      <c r="G203" s="5" t="s">
        <v>4022</v>
      </c>
      <c r="H203" s="6" t="s">
        <v>21</v>
      </c>
      <c r="I203" s="4" t="s">
        <v>35</v>
      </c>
      <c r="J203" s="4" t="s">
        <v>364</v>
      </c>
      <c r="K203" s="4" t="s">
        <v>1823</v>
      </c>
      <c r="L203" s="4">
        <v>2245</v>
      </c>
      <c r="M203" s="33">
        <v>44428</v>
      </c>
      <c r="N203" s="13">
        <v>7604.74</v>
      </c>
      <c r="O203" s="13"/>
      <c r="P203" s="13">
        <v>7604.74</v>
      </c>
      <c r="Q203" s="4" t="s">
        <v>1821</v>
      </c>
      <c r="R203" s="13"/>
      <c r="S203" s="28"/>
    </row>
    <row r="204" spans="1:19" ht="89.25" x14ac:dyDescent="0.2">
      <c r="A204" s="32" t="s">
        <v>1372</v>
      </c>
      <c r="B204" s="62" t="s">
        <v>1824</v>
      </c>
      <c r="C204" s="6" t="s">
        <v>589</v>
      </c>
      <c r="D204" s="3" t="s">
        <v>1311</v>
      </c>
      <c r="E204" s="4" t="s">
        <v>3214</v>
      </c>
      <c r="F204" s="5" t="s">
        <v>1825</v>
      </c>
      <c r="G204" s="5" t="s">
        <v>4036</v>
      </c>
      <c r="H204" s="6" t="s">
        <v>21</v>
      </c>
      <c r="I204" s="4" t="s">
        <v>1826</v>
      </c>
      <c r="J204" s="4" t="s">
        <v>1827</v>
      </c>
      <c r="K204" s="4" t="s">
        <v>1828</v>
      </c>
      <c r="L204" s="4">
        <v>397</v>
      </c>
      <c r="M204" s="33">
        <v>44431</v>
      </c>
      <c r="N204" s="13">
        <v>6859</v>
      </c>
      <c r="O204" s="236"/>
      <c r="P204" s="13">
        <v>6859</v>
      </c>
      <c r="Q204" s="4" t="s">
        <v>1311</v>
      </c>
      <c r="R204" s="13"/>
      <c r="S204" s="28"/>
    </row>
    <row r="205" spans="1:19" ht="38.25" x14ac:dyDescent="0.2">
      <c r="A205" s="204" t="s">
        <v>1128</v>
      </c>
      <c r="B205" s="197" t="s">
        <v>1829</v>
      </c>
      <c r="C205" s="198" t="s">
        <v>589</v>
      </c>
      <c r="D205" s="199" t="s">
        <v>1337</v>
      </c>
      <c r="E205" s="200" t="s">
        <v>1830</v>
      </c>
      <c r="F205" s="201" t="s">
        <v>1831</v>
      </c>
      <c r="G205" s="201" t="s">
        <v>4022</v>
      </c>
      <c r="H205" s="198" t="s">
        <v>21</v>
      </c>
      <c r="I205" s="200" t="s">
        <v>1832</v>
      </c>
      <c r="J205" s="200" t="s">
        <v>1833</v>
      </c>
      <c r="K205" s="200" t="s">
        <v>1834</v>
      </c>
      <c r="L205" s="200">
        <v>154</v>
      </c>
      <c r="M205" s="202">
        <v>44492</v>
      </c>
      <c r="N205" s="203">
        <v>17000</v>
      </c>
      <c r="O205" s="13"/>
      <c r="P205" s="203">
        <v>17000</v>
      </c>
      <c r="Q205" s="200" t="s">
        <v>1337</v>
      </c>
      <c r="R205" s="203"/>
      <c r="S205" s="28"/>
    </row>
    <row r="206" spans="1:19" ht="51" x14ac:dyDescent="0.2">
      <c r="A206" s="34" t="s">
        <v>1119</v>
      </c>
      <c r="B206" s="11" t="s">
        <v>1874</v>
      </c>
      <c r="C206" s="6" t="s">
        <v>589</v>
      </c>
      <c r="D206" s="3" t="s">
        <v>3342</v>
      </c>
      <c r="E206" s="4" t="s">
        <v>3348</v>
      </c>
      <c r="F206" s="5" t="s">
        <v>1913</v>
      </c>
      <c r="G206" s="5" t="s">
        <v>4021</v>
      </c>
      <c r="H206" s="6" t="s">
        <v>21</v>
      </c>
      <c r="I206" s="4" t="s">
        <v>1915</v>
      </c>
      <c r="J206" s="4" t="s">
        <v>1916</v>
      </c>
      <c r="K206" s="4" t="s">
        <v>1917</v>
      </c>
      <c r="L206" s="4">
        <v>158</v>
      </c>
      <c r="M206" s="33">
        <v>44509</v>
      </c>
      <c r="N206" s="13">
        <v>30500</v>
      </c>
      <c r="O206" s="13"/>
      <c r="P206" s="13">
        <v>30500</v>
      </c>
      <c r="Q206" s="3" t="s">
        <v>3342</v>
      </c>
      <c r="R206" s="13"/>
      <c r="S206" s="28"/>
    </row>
    <row r="207" spans="1:19" ht="51" x14ac:dyDescent="0.2">
      <c r="A207" s="34" t="s">
        <v>1119</v>
      </c>
      <c r="B207" s="11" t="s">
        <v>1875</v>
      </c>
      <c r="C207" s="6" t="s">
        <v>589</v>
      </c>
      <c r="D207" s="3" t="s">
        <v>3342</v>
      </c>
      <c r="E207" s="4" t="s">
        <v>3348</v>
      </c>
      <c r="F207" s="5" t="s">
        <v>1914</v>
      </c>
      <c r="G207" s="5" t="s">
        <v>4021</v>
      </c>
      <c r="H207" s="6" t="s">
        <v>21</v>
      </c>
      <c r="I207" s="4" t="s">
        <v>1915</v>
      </c>
      <c r="J207" s="4" t="s">
        <v>1916</v>
      </c>
      <c r="K207" s="4" t="s">
        <v>1918</v>
      </c>
      <c r="L207" s="4">
        <v>158</v>
      </c>
      <c r="M207" s="33">
        <v>44509</v>
      </c>
      <c r="N207" s="13">
        <v>30500</v>
      </c>
      <c r="O207" s="13"/>
      <c r="P207" s="13">
        <v>30500</v>
      </c>
      <c r="Q207" s="3" t="s">
        <v>3342</v>
      </c>
      <c r="R207" s="13"/>
      <c r="S207" s="28"/>
    </row>
    <row r="208" spans="1:19" ht="38.25" x14ac:dyDescent="0.2">
      <c r="A208" s="34" t="s">
        <v>1113</v>
      </c>
      <c r="B208" s="11" t="s">
        <v>1876</v>
      </c>
      <c r="C208" s="6" t="s">
        <v>589</v>
      </c>
      <c r="D208" s="3" t="s">
        <v>1311</v>
      </c>
      <c r="E208" s="4" t="s">
        <v>3214</v>
      </c>
      <c r="F208" s="5" t="s">
        <v>1879</v>
      </c>
      <c r="G208" s="5" t="s">
        <v>4037</v>
      </c>
      <c r="H208" s="6" t="s">
        <v>21</v>
      </c>
      <c r="I208" s="4" t="s">
        <v>1886</v>
      </c>
      <c r="J208" s="4" t="s">
        <v>1889</v>
      </c>
      <c r="K208" s="4" t="s">
        <v>1893</v>
      </c>
      <c r="L208" s="4">
        <v>1674</v>
      </c>
      <c r="M208" s="33">
        <v>44511</v>
      </c>
      <c r="N208" s="13">
        <v>2800</v>
      </c>
      <c r="O208" s="13"/>
      <c r="P208" s="13">
        <v>2800</v>
      </c>
      <c r="Q208" s="3" t="s">
        <v>1311</v>
      </c>
      <c r="R208" s="13"/>
      <c r="S208" s="28"/>
    </row>
    <row r="209" spans="1:19" ht="38.25" x14ac:dyDescent="0.2">
      <c r="A209" s="34" t="s">
        <v>1113</v>
      </c>
      <c r="B209" s="11" t="s">
        <v>1880</v>
      </c>
      <c r="C209" s="6" t="s">
        <v>589</v>
      </c>
      <c r="D209" s="3" t="s">
        <v>1311</v>
      </c>
      <c r="E209" s="4" t="s">
        <v>3214</v>
      </c>
      <c r="F209" s="5" t="s">
        <v>1905</v>
      </c>
      <c r="G209" s="5" t="s">
        <v>4038</v>
      </c>
      <c r="H209" s="6" t="s">
        <v>21</v>
      </c>
      <c r="I209" s="4" t="s">
        <v>1887</v>
      </c>
      <c r="J209" s="4" t="s">
        <v>1890</v>
      </c>
      <c r="K209" s="4" t="s">
        <v>1894</v>
      </c>
      <c r="L209" s="4">
        <v>1674</v>
      </c>
      <c r="M209" s="33">
        <v>44511</v>
      </c>
      <c r="N209" s="13">
        <v>12000</v>
      </c>
      <c r="O209" s="13"/>
      <c r="P209" s="13">
        <v>12000</v>
      </c>
      <c r="Q209" s="3" t="s">
        <v>1311</v>
      </c>
      <c r="R209" s="13"/>
      <c r="S209" s="28"/>
    </row>
    <row r="210" spans="1:19" ht="38.25" x14ac:dyDescent="0.2">
      <c r="A210" s="34" t="s">
        <v>1113</v>
      </c>
      <c r="B210" s="11" t="s">
        <v>1881</v>
      </c>
      <c r="C210" s="6" t="s">
        <v>589</v>
      </c>
      <c r="D210" s="3" t="s">
        <v>1311</v>
      </c>
      <c r="E210" s="4" t="s">
        <v>3214</v>
      </c>
      <c r="F210" s="5" t="s">
        <v>1906</v>
      </c>
      <c r="G210" s="5" t="s">
        <v>4038</v>
      </c>
      <c r="H210" s="6" t="s">
        <v>21</v>
      </c>
      <c r="I210" s="4" t="s">
        <v>1887</v>
      </c>
      <c r="J210" s="4" t="s">
        <v>1890</v>
      </c>
      <c r="K210" s="4" t="s">
        <v>1895</v>
      </c>
      <c r="L210" s="4">
        <v>1674</v>
      </c>
      <c r="M210" s="33">
        <v>44511</v>
      </c>
      <c r="N210" s="13">
        <v>12000</v>
      </c>
      <c r="O210" s="13"/>
      <c r="P210" s="13">
        <v>12000</v>
      </c>
      <c r="Q210" s="3" t="s">
        <v>1311</v>
      </c>
      <c r="R210" s="13"/>
      <c r="S210" s="28"/>
    </row>
    <row r="211" spans="1:19" ht="38.25" x14ac:dyDescent="0.2">
      <c r="A211" s="34" t="s">
        <v>1113</v>
      </c>
      <c r="B211" s="11" t="s">
        <v>1882</v>
      </c>
      <c r="C211" s="6" t="s">
        <v>589</v>
      </c>
      <c r="D211" s="3" t="s">
        <v>1311</v>
      </c>
      <c r="E211" s="4" t="s">
        <v>3214</v>
      </c>
      <c r="F211" s="5" t="s">
        <v>1897</v>
      </c>
      <c r="G211" s="5" t="s">
        <v>4039</v>
      </c>
      <c r="H211" s="6" t="s">
        <v>21</v>
      </c>
      <c r="I211" s="4" t="s">
        <v>557</v>
      </c>
      <c r="J211" s="4" t="s">
        <v>1904</v>
      </c>
      <c r="K211" s="4" t="s">
        <v>557</v>
      </c>
      <c r="L211" s="4">
        <v>1674</v>
      </c>
      <c r="M211" s="33">
        <v>44511</v>
      </c>
      <c r="N211" s="13">
        <v>900</v>
      </c>
      <c r="O211" s="13"/>
      <c r="P211" s="13">
        <v>900</v>
      </c>
      <c r="Q211" s="3" t="s">
        <v>1311</v>
      </c>
      <c r="R211" s="13"/>
      <c r="S211" s="28"/>
    </row>
    <row r="212" spans="1:19" ht="38.25" x14ac:dyDescent="0.2">
      <c r="A212" s="34" t="s">
        <v>1113</v>
      </c>
      <c r="B212" s="11" t="s">
        <v>1883</v>
      </c>
      <c r="C212" s="6" t="s">
        <v>589</v>
      </c>
      <c r="D212" s="3" t="s">
        <v>1311</v>
      </c>
      <c r="E212" s="4" t="s">
        <v>3214</v>
      </c>
      <c r="F212" s="5" t="s">
        <v>1898</v>
      </c>
      <c r="G212" s="5" t="s">
        <v>4039</v>
      </c>
      <c r="H212" s="6" t="s">
        <v>21</v>
      </c>
      <c r="I212" s="4" t="s">
        <v>557</v>
      </c>
      <c r="J212" s="4" t="s">
        <v>1904</v>
      </c>
      <c r="K212" s="4" t="s">
        <v>557</v>
      </c>
      <c r="L212" s="4">
        <v>1674</v>
      </c>
      <c r="M212" s="33">
        <v>44511</v>
      </c>
      <c r="N212" s="13">
        <v>900</v>
      </c>
      <c r="O212" s="13"/>
      <c r="P212" s="13">
        <v>900</v>
      </c>
      <c r="Q212" s="3" t="s">
        <v>1311</v>
      </c>
      <c r="R212" s="13"/>
      <c r="S212" s="28"/>
    </row>
    <row r="213" spans="1:19" ht="38.25" x14ac:dyDescent="0.2">
      <c r="A213" s="34" t="s">
        <v>1113</v>
      </c>
      <c r="B213" s="11" t="s">
        <v>1884</v>
      </c>
      <c r="C213" s="6" t="s">
        <v>589</v>
      </c>
      <c r="D213" s="3" t="s">
        <v>1311</v>
      </c>
      <c r="E213" s="4" t="s">
        <v>3214</v>
      </c>
      <c r="F213" s="5" t="s">
        <v>1878</v>
      </c>
      <c r="G213" s="5" t="s">
        <v>4040</v>
      </c>
      <c r="H213" s="6" t="s">
        <v>21</v>
      </c>
      <c r="I213" s="4" t="s">
        <v>266</v>
      </c>
      <c r="J213" s="4" t="s">
        <v>1891</v>
      </c>
      <c r="K213" s="4" t="s">
        <v>1896</v>
      </c>
      <c r="L213" s="4">
        <v>1674</v>
      </c>
      <c r="M213" s="33">
        <v>44511</v>
      </c>
      <c r="N213" s="13">
        <v>6000</v>
      </c>
      <c r="O213" s="13"/>
      <c r="P213" s="13">
        <v>6000</v>
      </c>
      <c r="Q213" s="3" t="s">
        <v>1311</v>
      </c>
      <c r="R213" s="13"/>
      <c r="S213" s="28"/>
    </row>
    <row r="214" spans="1:19" ht="38.25" x14ac:dyDescent="0.2">
      <c r="A214" s="34" t="s">
        <v>1113</v>
      </c>
      <c r="B214" s="11" t="s">
        <v>1885</v>
      </c>
      <c r="C214" s="6" t="s">
        <v>589</v>
      </c>
      <c r="D214" s="3" t="s">
        <v>1311</v>
      </c>
      <c r="E214" s="4" t="s">
        <v>3214</v>
      </c>
      <c r="F214" s="5" t="s">
        <v>1907</v>
      </c>
      <c r="G214" s="5" t="s">
        <v>3990</v>
      </c>
      <c r="H214" s="6" t="s">
        <v>21</v>
      </c>
      <c r="I214" s="4" t="s">
        <v>1888</v>
      </c>
      <c r="J214" s="4" t="s">
        <v>1892</v>
      </c>
      <c r="K214" s="4" t="s">
        <v>557</v>
      </c>
      <c r="L214" s="4">
        <v>1674</v>
      </c>
      <c r="M214" s="33">
        <v>44511</v>
      </c>
      <c r="N214" s="13">
        <v>6000</v>
      </c>
      <c r="O214" s="13"/>
      <c r="P214" s="13">
        <v>6000</v>
      </c>
      <c r="Q214" s="3" t="s">
        <v>1311</v>
      </c>
      <c r="R214" s="13"/>
      <c r="S214" s="28"/>
    </row>
    <row r="215" spans="1:19" ht="38.25" x14ac:dyDescent="0.2">
      <c r="A215" s="34" t="s">
        <v>1113</v>
      </c>
      <c r="B215" s="11" t="s">
        <v>1899</v>
      </c>
      <c r="C215" s="6" t="s">
        <v>589</v>
      </c>
      <c r="D215" s="3" t="s">
        <v>1311</v>
      </c>
      <c r="E215" s="4" t="s">
        <v>3214</v>
      </c>
      <c r="F215" s="5" t="s">
        <v>1911</v>
      </c>
      <c r="G215" s="5" t="s">
        <v>4041</v>
      </c>
      <c r="H215" s="6" t="s">
        <v>21</v>
      </c>
      <c r="I215" s="4" t="s">
        <v>557</v>
      </c>
      <c r="J215" s="4" t="s">
        <v>557</v>
      </c>
      <c r="K215" s="4" t="s">
        <v>557</v>
      </c>
      <c r="L215" s="4">
        <v>1674</v>
      </c>
      <c r="M215" s="33">
        <v>44511</v>
      </c>
      <c r="N215" s="13">
        <v>1000</v>
      </c>
      <c r="O215" s="13"/>
      <c r="P215" s="13">
        <v>1000</v>
      </c>
      <c r="Q215" s="3" t="s">
        <v>1311</v>
      </c>
      <c r="R215" s="13"/>
      <c r="S215" s="28"/>
    </row>
    <row r="216" spans="1:19" ht="38.25" x14ac:dyDescent="0.2">
      <c r="A216" s="34" t="s">
        <v>1113</v>
      </c>
      <c r="B216" s="11" t="s">
        <v>1900</v>
      </c>
      <c r="C216" s="6" t="s">
        <v>589</v>
      </c>
      <c r="D216" s="3" t="s">
        <v>1311</v>
      </c>
      <c r="E216" s="4" t="s">
        <v>3214</v>
      </c>
      <c r="F216" s="5" t="s">
        <v>1908</v>
      </c>
      <c r="G216" s="5" t="s">
        <v>4041</v>
      </c>
      <c r="H216" s="6" t="s">
        <v>21</v>
      </c>
      <c r="I216" s="4" t="s">
        <v>557</v>
      </c>
      <c r="J216" s="4" t="s">
        <v>557</v>
      </c>
      <c r="K216" s="4" t="s">
        <v>557</v>
      </c>
      <c r="L216" s="4">
        <v>1674</v>
      </c>
      <c r="M216" s="33">
        <v>44511</v>
      </c>
      <c r="N216" s="13">
        <v>900</v>
      </c>
      <c r="O216" s="13"/>
      <c r="P216" s="13">
        <v>900</v>
      </c>
      <c r="Q216" s="3" t="s">
        <v>1311</v>
      </c>
      <c r="R216" s="13"/>
      <c r="S216" s="28"/>
    </row>
    <row r="217" spans="1:19" ht="38.25" x14ac:dyDescent="0.2">
      <c r="A217" s="34" t="s">
        <v>1113</v>
      </c>
      <c r="B217" s="11" t="s">
        <v>1901</v>
      </c>
      <c r="C217" s="6" t="s">
        <v>589</v>
      </c>
      <c r="D217" s="3" t="s">
        <v>1311</v>
      </c>
      <c r="E217" s="4" t="s">
        <v>3214</v>
      </c>
      <c r="F217" s="5" t="s">
        <v>1912</v>
      </c>
      <c r="G217" s="5" t="s">
        <v>3939</v>
      </c>
      <c r="H217" s="6" t="s">
        <v>21</v>
      </c>
      <c r="I217" s="4" t="s">
        <v>1910</v>
      </c>
      <c r="J217" s="4" t="s">
        <v>557</v>
      </c>
      <c r="K217" s="4" t="s">
        <v>557</v>
      </c>
      <c r="L217" s="4">
        <v>1674</v>
      </c>
      <c r="M217" s="33">
        <v>44511</v>
      </c>
      <c r="N217" s="13">
        <v>1500</v>
      </c>
      <c r="O217" s="13"/>
      <c r="P217" s="13">
        <v>1500</v>
      </c>
      <c r="Q217" s="3" t="s">
        <v>1311</v>
      </c>
      <c r="R217" s="13"/>
      <c r="S217" s="28"/>
    </row>
    <row r="218" spans="1:19" ht="38.25" x14ac:dyDescent="0.2">
      <c r="A218" s="34" t="s">
        <v>1113</v>
      </c>
      <c r="B218" s="11" t="s">
        <v>1902</v>
      </c>
      <c r="C218" s="6" t="s">
        <v>589</v>
      </c>
      <c r="D218" s="3" t="s">
        <v>1311</v>
      </c>
      <c r="E218" s="4" t="s">
        <v>3214</v>
      </c>
      <c r="F218" s="5" t="s">
        <v>1909</v>
      </c>
      <c r="G218" s="5" t="s">
        <v>3939</v>
      </c>
      <c r="H218" s="6" t="s">
        <v>21</v>
      </c>
      <c r="I218" s="4" t="s">
        <v>1910</v>
      </c>
      <c r="J218" s="4" t="s">
        <v>557</v>
      </c>
      <c r="K218" s="4" t="s">
        <v>557</v>
      </c>
      <c r="L218" s="4">
        <v>1674</v>
      </c>
      <c r="M218" s="33">
        <v>44511</v>
      </c>
      <c r="N218" s="13">
        <v>400</v>
      </c>
      <c r="O218" s="13"/>
      <c r="P218" s="13">
        <v>400</v>
      </c>
      <c r="Q218" s="3" t="s">
        <v>1311</v>
      </c>
      <c r="R218" s="13"/>
      <c r="S218" s="28"/>
    </row>
    <row r="219" spans="1:19" ht="38.25" x14ac:dyDescent="0.2">
      <c r="A219" s="196" t="s">
        <v>960</v>
      </c>
      <c r="B219" s="197" t="s">
        <v>1903</v>
      </c>
      <c r="C219" s="198" t="s">
        <v>589</v>
      </c>
      <c r="D219" s="199" t="s">
        <v>3343</v>
      </c>
      <c r="E219" s="200" t="s">
        <v>29</v>
      </c>
      <c r="F219" s="201" t="s">
        <v>2027</v>
      </c>
      <c r="G219" s="201" t="s">
        <v>4022</v>
      </c>
      <c r="H219" s="198" t="s">
        <v>21</v>
      </c>
      <c r="I219" s="200" t="s">
        <v>1832</v>
      </c>
      <c r="J219" s="200" t="s">
        <v>1833</v>
      </c>
      <c r="K219" s="200" t="s">
        <v>1877</v>
      </c>
      <c r="L219" s="200">
        <v>169</v>
      </c>
      <c r="M219" s="202">
        <v>44523</v>
      </c>
      <c r="N219" s="203">
        <v>17000</v>
      </c>
      <c r="O219" s="13"/>
      <c r="P219" s="203">
        <v>17000</v>
      </c>
      <c r="Q219" s="199" t="s">
        <v>3343</v>
      </c>
      <c r="R219" s="203"/>
      <c r="S219" s="28"/>
    </row>
    <row r="220" spans="1:19" ht="127.5" x14ac:dyDescent="0.2">
      <c r="A220" s="32" t="s">
        <v>1372</v>
      </c>
      <c r="B220" s="62" t="s">
        <v>1919</v>
      </c>
      <c r="C220" s="6" t="s">
        <v>589</v>
      </c>
      <c r="D220" s="3" t="s">
        <v>1311</v>
      </c>
      <c r="E220" s="4" t="s">
        <v>3214</v>
      </c>
      <c r="F220" s="5" t="s">
        <v>2047</v>
      </c>
      <c r="G220" s="5" t="s">
        <v>4043</v>
      </c>
      <c r="H220" s="6" t="s">
        <v>21</v>
      </c>
      <c r="I220" s="4" t="s">
        <v>1920</v>
      </c>
      <c r="J220" s="4" t="s">
        <v>557</v>
      </c>
      <c r="K220" s="4" t="s">
        <v>557</v>
      </c>
      <c r="L220" s="4" t="s">
        <v>1921</v>
      </c>
      <c r="M220" s="33">
        <v>44256</v>
      </c>
      <c r="N220" s="13">
        <v>160000</v>
      </c>
      <c r="O220" s="236"/>
      <c r="P220" s="13">
        <v>160000</v>
      </c>
      <c r="Q220" s="4" t="s">
        <v>1311</v>
      </c>
      <c r="R220" s="13"/>
      <c r="S220" s="28"/>
    </row>
    <row r="221" spans="1:19" ht="51" x14ac:dyDescent="0.2">
      <c r="A221" s="32" t="s">
        <v>1132</v>
      </c>
      <c r="B221" s="11" t="s">
        <v>1933</v>
      </c>
      <c r="C221" s="6" t="s">
        <v>589</v>
      </c>
      <c r="D221" s="3" t="s">
        <v>1325</v>
      </c>
      <c r="E221" s="4" t="s">
        <v>430</v>
      </c>
      <c r="F221" s="5" t="s">
        <v>1936</v>
      </c>
      <c r="G221" s="5" t="s">
        <v>4022</v>
      </c>
      <c r="H221" s="6" t="s">
        <v>1812</v>
      </c>
      <c r="I221" s="4" t="s">
        <v>158</v>
      </c>
      <c r="J221" s="4" t="s">
        <v>1934</v>
      </c>
      <c r="K221" s="4" t="s">
        <v>1935</v>
      </c>
      <c r="L221" s="4">
        <v>165</v>
      </c>
      <c r="M221" s="33">
        <v>44512</v>
      </c>
      <c r="N221" s="13">
        <v>4800</v>
      </c>
      <c r="O221" s="13"/>
      <c r="P221" s="13">
        <v>4800</v>
      </c>
      <c r="Q221" s="3" t="s">
        <v>1325</v>
      </c>
      <c r="R221" s="13"/>
      <c r="S221" s="28"/>
    </row>
    <row r="222" spans="1:19" ht="51" x14ac:dyDescent="0.2">
      <c r="A222" s="204" t="s">
        <v>1128</v>
      </c>
      <c r="B222" s="197" t="s">
        <v>1940</v>
      </c>
      <c r="C222" s="198" t="s">
        <v>589</v>
      </c>
      <c r="D222" s="199" t="s">
        <v>1322</v>
      </c>
      <c r="E222" s="200" t="s">
        <v>1830</v>
      </c>
      <c r="F222" s="201" t="s">
        <v>1961</v>
      </c>
      <c r="G222" s="201" t="s">
        <v>4482</v>
      </c>
      <c r="H222" s="198" t="s">
        <v>21</v>
      </c>
      <c r="I222" s="200" t="s">
        <v>114</v>
      </c>
      <c r="J222" s="200" t="s">
        <v>1941</v>
      </c>
      <c r="K222" s="200" t="s">
        <v>1942</v>
      </c>
      <c r="L222" s="200">
        <v>5283</v>
      </c>
      <c r="M222" s="202">
        <v>44533</v>
      </c>
      <c r="N222" s="203">
        <v>32248</v>
      </c>
      <c r="O222" s="13"/>
      <c r="P222" s="203">
        <v>32248</v>
      </c>
      <c r="Q222" s="200" t="s">
        <v>1322</v>
      </c>
      <c r="R222" s="203"/>
      <c r="S222" s="28"/>
    </row>
    <row r="223" spans="1:19" ht="51" x14ac:dyDescent="0.2">
      <c r="A223" s="204" t="s">
        <v>3780</v>
      </c>
      <c r="B223" s="197" t="s">
        <v>1943</v>
      </c>
      <c r="C223" s="198" t="s">
        <v>589</v>
      </c>
      <c r="D223" s="199" t="s">
        <v>1330</v>
      </c>
      <c r="E223" s="200" t="s">
        <v>3359</v>
      </c>
      <c r="F223" s="201" t="s">
        <v>1962</v>
      </c>
      <c r="G223" s="201" t="s">
        <v>4482</v>
      </c>
      <c r="H223" s="198" t="s">
        <v>21</v>
      </c>
      <c r="I223" s="200" t="s">
        <v>114</v>
      </c>
      <c r="J223" s="200" t="s">
        <v>1941</v>
      </c>
      <c r="K223" s="200" t="s">
        <v>1944</v>
      </c>
      <c r="L223" s="200">
        <v>5283</v>
      </c>
      <c r="M223" s="202">
        <v>44533</v>
      </c>
      <c r="N223" s="203">
        <v>32248</v>
      </c>
      <c r="O223" s="13"/>
      <c r="P223" s="203">
        <v>32248</v>
      </c>
      <c r="Q223" s="200" t="s">
        <v>1322</v>
      </c>
      <c r="R223" s="203"/>
      <c r="S223" s="28"/>
    </row>
    <row r="224" spans="1:19" ht="51" x14ac:dyDescent="0.2">
      <c r="A224" s="34" t="s">
        <v>1119</v>
      </c>
      <c r="B224" s="11" t="s">
        <v>1980</v>
      </c>
      <c r="C224" s="6" t="s">
        <v>589</v>
      </c>
      <c r="D224" s="3" t="s">
        <v>3342</v>
      </c>
      <c r="E224" s="4" t="s">
        <v>3348</v>
      </c>
      <c r="F224" s="5" t="s">
        <v>1983</v>
      </c>
      <c r="G224" s="5" t="s">
        <v>4022</v>
      </c>
      <c r="H224" s="6" t="s">
        <v>21</v>
      </c>
      <c r="I224" s="4" t="s">
        <v>158</v>
      </c>
      <c r="J224" s="4" t="s">
        <v>1984</v>
      </c>
      <c r="K224" s="4" t="s">
        <v>1985</v>
      </c>
      <c r="L224" s="4">
        <v>180</v>
      </c>
      <c r="M224" s="33">
        <v>44538</v>
      </c>
      <c r="N224" s="13">
        <v>5800</v>
      </c>
      <c r="O224" s="13"/>
      <c r="P224" s="13">
        <v>5800</v>
      </c>
      <c r="Q224" s="3" t="s">
        <v>3342</v>
      </c>
      <c r="R224" s="13"/>
      <c r="S224" s="28"/>
    </row>
    <row r="225" spans="1:19" ht="38.25" x14ac:dyDescent="0.2">
      <c r="A225" s="34" t="s">
        <v>1119</v>
      </c>
      <c r="B225" s="11" t="s">
        <v>1981</v>
      </c>
      <c r="C225" s="6" t="s">
        <v>589</v>
      </c>
      <c r="D225" s="3" t="s">
        <v>3342</v>
      </c>
      <c r="E225" s="4" t="s">
        <v>3348</v>
      </c>
      <c r="F225" s="5" t="s">
        <v>1986</v>
      </c>
      <c r="G225" s="5" t="s">
        <v>3999</v>
      </c>
      <c r="H225" s="6" t="s">
        <v>21</v>
      </c>
      <c r="I225" s="4" t="s">
        <v>1988</v>
      </c>
      <c r="J225" s="4" t="s">
        <v>1989</v>
      </c>
      <c r="K225" s="4" t="s">
        <v>1990</v>
      </c>
      <c r="L225" s="4">
        <v>180</v>
      </c>
      <c r="M225" s="33">
        <v>44538</v>
      </c>
      <c r="N225" s="13">
        <v>6000</v>
      </c>
      <c r="O225" s="13"/>
      <c r="P225" s="13">
        <v>6000</v>
      </c>
      <c r="Q225" s="3" t="s">
        <v>3342</v>
      </c>
      <c r="R225" s="13"/>
      <c r="S225" s="28"/>
    </row>
    <row r="226" spans="1:19" ht="38.25" x14ac:dyDescent="0.2">
      <c r="A226" s="34" t="s">
        <v>1119</v>
      </c>
      <c r="B226" s="11" t="s">
        <v>1982</v>
      </c>
      <c r="C226" s="6" t="s">
        <v>589</v>
      </c>
      <c r="D226" s="3" t="s">
        <v>3342</v>
      </c>
      <c r="E226" s="4" t="s">
        <v>3348</v>
      </c>
      <c r="F226" s="5" t="s">
        <v>1987</v>
      </c>
      <c r="G226" s="5" t="s">
        <v>3999</v>
      </c>
      <c r="H226" s="6" t="s">
        <v>21</v>
      </c>
      <c r="I226" s="4" t="s">
        <v>1988</v>
      </c>
      <c r="J226" s="4" t="s">
        <v>1989</v>
      </c>
      <c r="K226" s="4" t="s">
        <v>1991</v>
      </c>
      <c r="L226" s="4">
        <v>180</v>
      </c>
      <c r="M226" s="33">
        <v>44538</v>
      </c>
      <c r="N226" s="13">
        <v>6000</v>
      </c>
      <c r="O226" s="13"/>
      <c r="P226" s="13">
        <v>6000</v>
      </c>
      <c r="Q226" s="3" t="s">
        <v>3342</v>
      </c>
      <c r="R226" s="13"/>
      <c r="S226" s="28"/>
    </row>
    <row r="227" spans="1:19" ht="51" x14ac:dyDescent="0.2">
      <c r="A227" s="196" t="s">
        <v>1124</v>
      </c>
      <c r="B227" s="197" t="s">
        <v>1994</v>
      </c>
      <c r="C227" s="198" t="s">
        <v>589</v>
      </c>
      <c r="D227" s="199" t="s">
        <v>1302</v>
      </c>
      <c r="E227" s="200" t="s">
        <v>3349</v>
      </c>
      <c r="F227" s="201" t="s">
        <v>1993</v>
      </c>
      <c r="G227" s="5" t="s">
        <v>4037</v>
      </c>
      <c r="H227" s="198" t="s">
        <v>21</v>
      </c>
      <c r="I227" s="200" t="s">
        <v>73</v>
      </c>
      <c r="J227" s="200" t="s">
        <v>1188</v>
      </c>
      <c r="K227" s="200">
        <v>8411637443</v>
      </c>
      <c r="L227" s="200">
        <v>170</v>
      </c>
      <c r="M227" s="202">
        <v>44523</v>
      </c>
      <c r="N227" s="203">
        <v>20000</v>
      </c>
      <c r="O227" s="13"/>
      <c r="P227" s="203">
        <v>20000</v>
      </c>
      <c r="Q227" s="199" t="s">
        <v>1302</v>
      </c>
      <c r="R227" s="203"/>
      <c r="S227" s="28"/>
    </row>
    <row r="228" spans="1:19" ht="51" x14ac:dyDescent="0.2">
      <c r="A228" s="32" t="s">
        <v>1130</v>
      </c>
      <c r="B228" s="62" t="s">
        <v>1995</v>
      </c>
      <c r="C228" s="6" t="s">
        <v>589</v>
      </c>
      <c r="D228" s="3" t="s">
        <v>1312</v>
      </c>
      <c r="E228" s="4" t="s">
        <v>138</v>
      </c>
      <c r="F228" s="5" t="s">
        <v>3149</v>
      </c>
      <c r="G228" s="5" t="s">
        <v>4021</v>
      </c>
      <c r="H228" s="6" t="s">
        <v>1812</v>
      </c>
      <c r="I228" s="4" t="s">
        <v>22</v>
      </c>
      <c r="J228" s="4" t="s">
        <v>3129</v>
      </c>
      <c r="K228" s="4" t="s">
        <v>3148</v>
      </c>
      <c r="L228" s="4">
        <v>65028</v>
      </c>
      <c r="M228" s="33">
        <v>44697</v>
      </c>
      <c r="N228" s="13">
        <v>12800</v>
      </c>
      <c r="O228" s="231"/>
      <c r="P228" s="13">
        <v>12800</v>
      </c>
      <c r="Q228" s="3" t="s">
        <v>1312</v>
      </c>
      <c r="R228" s="13"/>
      <c r="S228" s="28"/>
    </row>
    <row r="229" spans="1:19" ht="51" x14ac:dyDescent="0.2">
      <c r="A229" s="34" t="s">
        <v>1131</v>
      </c>
      <c r="B229" s="11" t="s">
        <v>1996</v>
      </c>
      <c r="C229" s="6" t="s">
        <v>589</v>
      </c>
      <c r="D229" s="3" t="s">
        <v>2152</v>
      </c>
      <c r="E229" s="4" t="s">
        <v>131</v>
      </c>
      <c r="F229" s="5" t="s">
        <v>2007</v>
      </c>
      <c r="G229" s="5" t="s">
        <v>4021</v>
      </c>
      <c r="H229" s="6" t="s">
        <v>21</v>
      </c>
      <c r="I229" s="4" t="s">
        <v>22</v>
      </c>
      <c r="J229" s="4" t="s">
        <v>1998</v>
      </c>
      <c r="K229" s="4" t="s">
        <v>2012</v>
      </c>
      <c r="L229" s="4">
        <v>175</v>
      </c>
      <c r="M229" s="33">
        <v>44529</v>
      </c>
      <c r="N229" s="13">
        <v>17500</v>
      </c>
      <c r="O229" s="13"/>
      <c r="P229" s="13">
        <v>17500</v>
      </c>
      <c r="Q229" s="3" t="s">
        <v>2152</v>
      </c>
      <c r="R229" s="13"/>
      <c r="S229" s="28"/>
    </row>
    <row r="230" spans="1:19" ht="51" x14ac:dyDescent="0.2">
      <c r="A230" s="34" t="s">
        <v>1131</v>
      </c>
      <c r="B230" s="11" t="s">
        <v>2016</v>
      </c>
      <c r="C230" s="6" t="s">
        <v>589</v>
      </c>
      <c r="D230" s="3" t="s">
        <v>1347</v>
      </c>
      <c r="E230" s="4" t="s">
        <v>131</v>
      </c>
      <c r="F230" s="5" t="s">
        <v>2017</v>
      </c>
      <c r="G230" s="5" t="s">
        <v>4022</v>
      </c>
      <c r="H230" s="6" t="s">
        <v>21</v>
      </c>
      <c r="I230" s="4" t="s">
        <v>158</v>
      </c>
      <c r="J230" s="4" t="s">
        <v>1934</v>
      </c>
      <c r="K230" s="4" t="s">
        <v>2018</v>
      </c>
      <c r="L230" s="4">
        <v>173</v>
      </c>
      <c r="M230" s="33">
        <v>44529</v>
      </c>
      <c r="N230" s="13">
        <v>4800</v>
      </c>
      <c r="O230" s="13"/>
      <c r="P230" s="13">
        <v>4800</v>
      </c>
      <c r="Q230" s="4" t="s">
        <v>1347</v>
      </c>
      <c r="R230" s="13"/>
      <c r="S230" s="28"/>
    </row>
    <row r="231" spans="1:19" ht="51" x14ac:dyDescent="0.2">
      <c r="A231" s="34" t="s">
        <v>1131</v>
      </c>
      <c r="B231" s="11" t="s">
        <v>2019</v>
      </c>
      <c r="C231" s="6" t="s">
        <v>589</v>
      </c>
      <c r="D231" s="3" t="s">
        <v>1348</v>
      </c>
      <c r="E231" s="4" t="s">
        <v>131</v>
      </c>
      <c r="F231" s="5" t="s">
        <v>1997</v>
      </c>
      <c r="G231" s="5" t="s">
        <v>4021</v>
      </c>
      <c r="H231" s="6" t="s">
        <v>21</v>
      </c>
      <c r="I231" s="4" t="s">
        <v>22</v>
      </c>
      <c r="J231" s="4" t="s">
        <v>1998</v>
      </c>
      <c r="K231" s="4" t="s">
        <v>1999</v>
      </c>
      <c r="L231" s="4">
        <v>171</v>
      </c>
      <c r="M231" s="33">
        <v>44525</v>
      </c>
      <c r="N231" s="13">
        <v>17500</v>
      </c>
      <c r="O231" s="13"/>
      <c r="P231" s="13">
        <v>17500</v>
      </c>
      <c r="Q231" s="4" t="s">
        <v>1348</v>
      </c>
      <c r="R231" s="13"/>
      <c r="S231" s="28"/>
    </row>
    <row r="232" spans="1:19" ht="51" x14ac:dyDescent="0.2">
      <c r="A232" s="34" t="s">
        <v>1131</v>
      </c>
      <c r="B232" s="11" t="s">
        <v>2020</v>
      </c>
      <c r="C232" s="6" t="s">
        <v>589</v>
      </c>
      <c r="D232" s="3" t="s">
        <v>1339</v>
      </c>
      <c r="E232" s="4" t="s">
        <v>131</v>
      </c>
      <c r="F232" s="5" t="s">
        <v>2000</v>
      </c>
      <c r="G232" s="5" t="s">
        <v>4021</v>
      </c>
      <c r="H232" s="6" t="s">
        <v>21</v>
      </c>
      <c r="I232" s="4" t="s">
        <v>22</v>
      </c>
      <c r="J232" s="4" t="s">
        <v>1998</v>
      </c>
      <c r="K232" s="4" t="s">
        <v>2008</v>
      </c>
      <c r="L232" s="4">
        <v>171</v>
      </c>
      <c r="M232" s="33">
        <v>44525</v>
      </c>
      <c r="N232" s="13">
        <v>17500</v>
      </c>
      <c r="O232" s="13"/>
      <c r="P232" s="13">
        <v>17500</v>
      </c>
      <c r="Q232" s="4" t="s">
        <v>1339</v>
      </c>
      <c r="R232" s="13"/>
      <c r="S232" s="28"/>
    </row>
    <row r="233" spans="1:19" ht="51" x14ac:dyDescent="0.2">
      <c r="A233" s="34" t="s">
        <v>1131</v>
      </c>
      <c r="B233" s="11" t="s">
        <v>2021</v>
      </c>
      <c r="C233" s="6" t="s">
        <v>589</v>
      </c>
      <c r="D233" s="3" t="s">
        <v>3698</v>
      </c>
      <c r="E233" s="4" t="s">
        <v>131</v>
      </c>
      <c r="F233" s="5" t="s">
        <v>2001</v>
      </c>
      <c r="G233" s="5" t="s">
        <v>4021</v>
      </c>
      <c r="H233" s="6" t="s">
        <v>21</v>
      </c>
      <c r="I233" s="4" t="s">
        <v>22</v>
      </c>
      <c r="J233" s="4" t="s">
        <v>1998</v>
      </c>
      <c r="K233" s="4" t="s">
        <v>2013</v>
      </c>
      <c r="L233" s="4">
        <v>171</v>
      </c>
      <c r="M233" s="33">
        <v>44525</v>
      </c>
      <c r="N233" s="13">
        <v>17500</v>
      </c>
      <c r="O233" s="13"/>
      <c r="P233" s="13">
        <v>17500</v>
      </c>
      <c r="Q233" s="4" t="s">
        <v>1350</v>
      </c>
      <c r="R233" s="13"/>
      <c r="S233" s="28"/>
    </row>
    <row r="234" spans="1:19" ht="51" x14ac:dyDescent="0.2">
      <c r="A234" s="34" t="s">
        <v>1131</v>
      </c>
      <c r="B234" s="11" t="s">
        <v>2022</v>
      </c>
      <c r="C234" s="6" t="s">
        <v>589</v>
      </c>
      <c r="D234" s="3" t="s">
        <v>136</v>
      </c>
      <c r="E234" s="4" t="s">
        <v>131</v>
      </c>
      <c r="F234" s="5" t="s">
        <v>2002</v>
      </c>
      <c r="G234" s="5" t="s">
        <v>4021</v>
      </c>
      <c r="H234" s="6" t="s">
        <v>21</v>
      </c>
      <c r="I234" s="4" t="s">
        <v>22</v>
      </c>
      <c r="J234" s="4" t="s">
        <v>1998</v>
      </c>
      <c r="K234" s="4" t="s">
        <v>2014</v>
      </c>
      <c r="L234" s="4">
        <v>171</v>
      </c>
      <c r="M234" s="33">
        <v>44525</v>
      </c>
      <c r="N234" s="13">
        <v>17500</v>
      </c>
      <c r="O234" s="13"/>
      <c r="P234" s="13">
        <v>17500</v>
      </c>
      <c r="Q234" s="4" t="s">
        <v>136</v>
      </c>
      <c r="R234" s="13"/>
      <c r="S234" s="28"/>
    </row>
    <row r="235" spans="1:19" ht="51" x14ac:dyDescent="0.2">
      <c r="A235" s="34" t="s">
        <v>1131</v>
      </c>
      <c r="B235" s="11" t="s">
        <v>2023</v>
      </c>
      <c r="C235" s="6" t="s">
        <v>589</v>
      </c>
      <c r="D235" s="3" t="s">
        <v>1395</v>
      </c>
      <c r="E235" s="4" t="s">
        <v>131</v>
      </c>
      <c r="F235" s="5" t="s">
        <v>2003</v>
      </c>
      <c r="G235" s="5" t="s">
        <v>4021</v>
      </c>
      <c r="H235" s="6" t="s">
        <v>21</v>
      </c>
      <c r="I235" s="4" t="s">
        <v>22</v>
      </c>
      <c r="J235" s="4" t="s">
        <v>1998</v>
      </c>
      <c r="K235" s="4" t="s">
        <v>2015</v>
      </c>
      <c r="L235" s="4">
        <v>172</v>
      </c>
      <c r="M235" s="33">
        <v>44529</v>
      </c>
      <c r="N235" s="13">
        <v>17500</v>
      </c>
      <c r="O235" s="13"/>
      <c r="P235" s="13">
        <v>17500</v>
      </c>
      <c r="Q235" s="4" t="s">
        <v>1395</v>
      </c>
      <c r="R235" s="13"/>
      <c r="S235" s="28"/>
    </row>
    <row r="236" spans="1:19" ht="51" x14ac:dyDescent="0.2">
      <c r="A236" s="34" t="s">
        <v>1131</v>
      </c>
      <c r="B236" s="11" t="s">
        <v>2024</v>
      </c>
      <c r="C236" s="6" t="s">
        <v>589</v>
      </c>
      <c r="D236" s="3" t="s">
        <v>439</v>
      </c>
      <c r="E236" s="4" t="s">
        <v>131</v>
      </c>
      <c r="F236" s="5" t="s">
        <v>2004</v>
      </c>
      <c r="G236" s="5" t="s">
        <v>4021</v>
      </c>
      <c r="H236" s="6" t="s">
        <v>21</v>
      </c>
      <c r="I236" s="4" t="s">
        <v>22</v>
      </c>
      <c r="J236" s="4" t="s">
        <v>1998</v>
      </c>
      <c r="K236" s="4" t="s">
        <v>2009</v>
      </c>
      <c r="L236" s="4">
        <v>172</v>
      </c>
      <c r="M236" s="33">
        <v>44529</v>
      </c>
      <c r="N236" s="13">
        <v>17500</v>
      </c>
      <c r="O236" s="13"/>
      <c r="P236" s="13">
        <v>17500</v>
      </c>
      <c r="Q236" s="4" t="s">
        <v>439</v>
      </c>
      <c r="R236" s="13"/>
      <c r="S236" s="28"/>
    </row>
    <row r="237" spans="1:19" ht="51" x14ac:dyDescent="0.2">
      <c r="A237" s="196" t="s">
        <v>3591</v>
      </c>
      <c r="B237" s="197" t="s">
        <v>2025</v>
      </c>
      <c r="C237" s="198" t="s">
        <v>589</v>
      </c>
      <c r="D237" s="199" t="s">
        <v>1329</v>
      </c>
      <c r="E237" s="200" t="s">
        <v>1781</v>
      </c>
      <c r="F237" s="201" t="s">
        <v>2005</v>
      </c>
      <c r="G237" s="201" t="s">
        <v>4021</v>
      </c>
      <c r="H237" s="198" t="s">
        <v>21</v>
      </c>
      <c r="I237" s="200" t="s">
        <v>22</v>
      </c>
      <c r="J237" s="200" t="s">
        <v>1998</v>
      </c>
      <c r="K237" s="200" t="s">
        <v>2010</v>
      </c>
      <c r="L237" s="200">
        <v>172</v>
      </c>
      <c r="M237" s="202">
        <v>44529</v>
      </c>
      <c r="N237" s="203">
        <v>17500</v>
      </c>
      <c r="O237" s="13"/>
      <c r="P237" s="203">
        <v>17500</v>
      </c>
      <c r="Q237" s="199" t="s">
        <v>1329</v>
      </c>
      <c r="R237" s="13"/>
      <c r="S237" s="28"/>
    </row>
    <row r="238" spans="1:19" ht="51" x14ac:dyDescent="0.2">
      <c r="A238" s="34" t="s">
        <v>1131</v>
      </c>
      <c r="B238" s="11" t="s">
        <v>2026</v>
      </c>
      <c r="C238" s="6" t="s">
        <v>589</v>
      </c>
      <c r="D238" s="3" t="s">
        <v>1349</v>
      </c>
      <c r="E238" s="4" t="s">
        <v>131</v>
      </c>
      <c r="F238" s="5" t="s">
        <v>2006</v>
      </c>
      <c r="G238" s="5" t="s">
        <v>4021</v>
      </c>
      <c r="H238" s="6" t="s">
        <v>21</v>
      </c>
      <c r="I238" s="4" t="s">
        <v>22</v>
      </c>
      <c r="J238" s="4" t="s">
        <v>1998</v>
      </c>
      <c r="K238" s="4" t="s">
        <v>2011</v>
      </c>
      <c r="L238" s="4">
        <v>172</v>
      </c>
      <c r="M238" s="33">
        <v>44529</v>
      </c>
      <c r="N238" s="13">
        <v>17500</v>
      </c>
      <c r="O238" s="13"/>
      <c r="P238" s="13">
        <v>17500</v>
      </c>
      <c r="Q238" s="4" t="s">
        <v>1349</v>
      </c>
      <c r="R238" s="13"/>
      <c r="S238" s="28"/>
    </row>
    <row r="239" spans="1:19" ht="51" x14ac:dyDescent="0.2">
      <c r="A239" s="32" t="s">
        <v>1372</v>
      </c>
      <c r="B239" s="62" t="s">
        <v>2070</v>
      </c>
      <c r="C239" s="6" t="s">
        <v>589</v>
      </c>
      <c r="D239" s="3" t="s">
        <v>1821</v>
      </c>
      <c r="E239" s="4" t="s">
        <v>3214</v>
      </c>
      <c r="F239" s="5" t="s">
        <v>2071</v>
      </c>
      <c r="G239" s="5" t="s">
        <v>4021</v>
      </c>
      <c r="H239" s="6" t="s">
        <v>21</v>
      </c>
      <c r="I239" s="4" t="s">
        <v>50</v>
      </c>
      <c r="J239" s="4" t="s">
        <v>1998</v>
      </c>
      <c r="K239" s="4" t="s">
        <v>2072</v>
      </c>
      <c r="L239" s="4">
        <v>170</v>
      </c>
      <c r="M239" s="33">
        <v>44523</v>
      </c>
      <c r="N239" s="13">
        <v>18000</v>
      </c>
      <c r="O239" s="237"/>
      <c r="P239" s="13">
        <v>18000</v>
      </c>
      <c r="Q239" s="4" t="s">
        <v>1821</v>
      </c>
      <c r="R239" s="13"/>
      <c r="S239" s="28"/>
    </row>
    <row r="240" spans="1:19" ht="76.5" x14ac:dyDescent="0.2">
      <c r="A240" s="204" t="s">
        <v>1116</v>
      </c>
      <c r="B240" s="205" t="s">
        <v>3118</v>
      </c>
      <c r="C240" s="198" t="s">
        <v>589</v>
      </c>
      <c r="D240" s="199" t="s">
        <v>1288</v>
      </c>
      <c r="E240" s="200" t="s">
        <v>3358</v>
      </c>
      <c r="F240" s="201" t="s">
        <v>3119</v>
      </c>
      <c r="G240" s="201" t="s">
        <v>4024</v>
      </c>
      <c r="H240" s="198" t="s">
        <v>21</v>
      </c>
      <c r="I240" s="200" t="s">
        <v>184</v>
      </c>
      <c r="J240" s="200" t="s">
        <v>3120</v>
      </c>
      <c r="K240" s="200" t="s">
        <v>3121</v>
      </c>
      <c r="L240" s="200">
        <v>208</v>
      </c>
      <c r="M240" s="202">
        <v>44683</v>
      </c>
      <c r="N240" s="203">
        <v>15500</v>
      </c>
      <c r="O240" s="13"/>
      <c r="P240" s="203">
        <v>15500</v>
      </c>
      <c r="Q240" s="200" t="s">
        <v>1288</v>
      </c>
      <c r="R240" s="203"/>
      <c r="S240" s="28"/>
    </row>
    <row r="241" spans="1:19" ht="38.25" x14ac:dyDescent="0.2">
      <c r="A241" s="196" t="s">
        <v>3591</v>
      </c>
      <c r="B241" s="205" t="s">
        <v>3122</v>
      </c>
      <c r="C241" s="198" t="s">
        <v>589</v>
      </c>
      <c r="D241" s="199" t="s">
        <v>1341</v>
      </c>
      <c r="E241" s="200" t="s">
        <v>1781</v>
      </c>
      <c r="F241" s="201" t="s">
        <v>3123</v>
      </c>
      <c r="G241" s="201" t="s">
        <v>4022</v>
      </c>
      <c r="H241" s="198" t="s">
        <v>21</v>
      </c>
      <c r="I241" s="200" t="s">
        <v>35</v>
      </c>
      <c r="J241" s="200" t="s">
        <v>3125</v>
      </c>
      <c r="K241" s="200" t="s">
        <v>3124</v>
      </c>
      <c r="L241" s="200">
        <v>186</v>
      </c>
      <c r="M241" s="202">
        <v>44635</v>
      </c>
      <c r="N241" s="203">
        <v>9500</v>
      </c>
      <c r="O241" s="13"/>
      <c r="P241" s="203">
        <v>9500</v>
      </c>
      <c r="Q241" s="200" t="s">
        <v>1341</v>
      </c>
      <c r="R241" s="13"/>
      <c r="S241" s="28"/>
    </row>
    <row r="242" spans="1:19" ht="38.25" x14ac:dyDescent="0.2">
      <c r="A242" s="196" t="s">
        <v>3591</v>
      </c>
      <c r="B242" s="205" t="s">
        <v>3126</v>
      </c>
      <c r="C242" s="198" t="s">
        <v>589</v>
      </c>
      <c r="D242" s="199" t="s">
        <v>1341</v>
      </c>
      <c r="E242" s="200" t="s">
        <v>1781</v>
      </c>
      <c r="F242" s="201" t="s">
        <v>3127</v>
      </c>
      <c r="G242" s="201" t="s">
        <v>4021</v>
      </c>
      <c r="H242" s="198" t="s">
        <v>21</v>
      </c>
      <c r="I242" s="200" t="s">
        <v>22</v>
      </c>
      <c r="J242" s="200" t="s">
        <v>3129</v>
      </c>
      <c r="K242" s="200" t="s">
        <v>3128</v>
      </c>
      <c r="L242" s="200">
        <v>186</v>
      </c>
      <c r="M242" s="202">
        <v>44635</v>
      </c>
      <c r="N242" s="203">
        <v>12000</v>
      </c>
      <c r="O242" s="13"/>
      <c r="P242" s="203">
        <v>12000</v>
      </c>
      <c r="Q242" s="200" t="s">
        <v>1341</v>
      </c>
      <c r="R242" s="13"/>
      <c r="S242" s="28"/>
    </row>
    <row r="243" spans="1:19" ht="38.25" x14ac:dyDescent="0.2">
      <c r="A243" s="32" t="s">
        <v>1115</v>
      </c>
      <c r="B243" s="62" t="s">
        <v>3130</v>
      </c>
      <c r="C243" s="6" t="s">
        <v>589</v>
      </c>
      <c r="D243" s="3" t="s">
        <v>88</v>
      </c>
      <c r="E243" s="4" t="s">
        <v>3324</v>
      </c>
      <c r="F243" s="5" t="s">
        <v>3131</v>
      </c>
      <c r="G243" s="5" t="s">
        <v>4021</v>
      </c>
      <c r="H243" s="6" t="s">
        <v>21</v>
      </c>
      <c r="I243" s="4" t="s">
        <v>22</v>
      </c>
      <c r="J243" s="4" t="s">
        <v>3129</v>
      </c>
      <c r="K243" s="4" t="s">
        <v>3132</v>
      </c>
      <c r="L243" s="4">
        <v>215</v>
      </c>
      <c r="M243" s="33">
        <v>44705</v>
      </c>
      <c r="N243" s="13">
        <v>12800</v>
      </c>
      <c r="O243" s="13"/>
      <c r="P243" s="13">
        <v>12800</v>
      </c>
      <c r="Q243" s="4" t="s">
        <v>88</v>
      </c>
      <c r="R243" s="13"/>
      <c r="S243" s="28"/>
    </row>
    <row r="244" spans="1:19" ht="51" x14ac:dyDescent="0.2">
      <c r="A244" s="32" t="s">
        <v>1244</v>
      </c>
      <c r="B244" s="62" t="s">
        <v>3133</v>
      </c>
      <c r="C244" s="6" t="s">
        <v>589</v>
      </c>
      <c r="D244" s="178" t="s">
        <v>1956</v>
      </c>
      <c r="E244" s="4" t="s">
        <v>3134</v>
      </c>
      <c r="F244" s="5" t="s">
        <v>3135</v>
      </c>
      <c r="G244" s="5" t="s">
        <v>4022</v>
      </c>
      <c r="H244" s="6" t="s">
        <v>841</v>
      </c>
      <c r="I244" s="4" t="s">
        <v>158</v>
      </c>
      <c r="J244" s="4" t="s">
        <v>3136</v>
      </c>
      <c r="K244" s="4" t="s">
        <v>3137</v>
      </c>
      <c r="L244" s="4">
        <v>210</v>
      </c>
      <c r="M244" s="33">
        <v>44687</v>
      </c>
      <c r="N244" s="13">
        <v>6200</v>
      </c>
      <c r="O244" s="13"/>
      <c r="P244" s="13">
        <v>6200</v>
      </c>
      <c r="Q244" s="3" t="s">
        <v>1956</v>
      </c>
      <c r="R244" s="13"/>
      <c r="S244" s="28"/>
    </row>
    <row r="245" spans="1:19" ht="51" x14ac:dyDescent="0.2">
      <c r="A245" s="204" t="s">
        <v>1113</v>
      </c>
      <c r="B245" s="205" t="s">
        <v>3138</v>
      </c>
      <c r="C245" s="198" t="s">
        <v>589</v>
      </c>
      <c r="D245" s="259" t="s">
        <v>1300</v>
      </c>
      <c r="E245" s="200" t="s">
        <v>72</v>
      </c>
      <c r="F245" s="201" t="s">
        <v>3139</v>
      </c>
      <c r="G245" s="201" t="s">
        <v>4022</v>
      </c>
      <c r="H245" s="198" t="s">
        <v>21</v>
      </c>
      <c r="I245" s="200" t="s">
        <v>1832</v>
      </c>
      <c r="J245" s="200" t="s">
        <v>1833</v>
      </c>
      <c r="K245" s="200" t="s">
        <v>3140</v>
      </c>
      <c r="L245" s="200">
        <v>187</v>
      </c>
      <c r="M245" s="202">
        <v>44635</v>
      </c>
      <c r="N245" s="203">
        <v>17500</v>
      </c>
      <c r="O245" s="13"/>
      <c r="P245" s="203">
        <v>17500</v>
      </c>
      <c r="Q245" s="199" t="s">
        <v>1300</v>
      </c>
      <c r="R245" s="203"/>
      <c r="S245" s="28"/>
    </row>
    <row r="246" spans="1:19" ht="51" x14ac:dyDescent="0.2">
      <c r="A246" s="32" t="s">
        <v>1130</v>
      </c>
      <c r="B246" s="62" t="s">
        <v>3145</v>
      </c>
      <c r="C246" s="6" t="s">
        <v>589</v>
      </c>
      <c r="D246" s="3" t="s">
        <v>3688</v>
      </c>
      <c r="E246" s="4" t="s">
        <v>138</v>
      </c>
      <c r="F246" s="5" t="s">
        <v>3152</v>
      </c>
      <c r="G246" s="5" t="s">
        <v>4022</v>
      </c>
      <c r="H246" s="6" t="s">
        <v>1812</v>
      </c>
      <c r="I246" s="4" t="s">
        <v>158</v>
      </c>
      <c r="J246" s="4" t="s">
        <v>3136</v>
      </c>
      <c r="K246" s="4" t="s">
        <v>3150</v>
      </c>
      <c r="L246" s="4">
        <v>213</v>
      </c>
      <c r="M246" s="33">
        <v>44705</v>
      </c>
      <c r="N246" s="13">
        <v>6200</v>
      </c>
      <c r="O246" s="231"/>
      <c r="P246" s="13">
        <v>6200</v>
      </c>
      <c r="Q246" s="3" t="s">
        <v>3688</v>
      </c>
      <c r="R246" s="13"/>
      <c r="S246" s="28"/>
    </row>
    <row r="247" spans="1:19" ht="51.75" customHeight="1" x14ac:dyDescent="0.2">
      <c r="A247" s="32" t="s">
        <v>1130</v>
      </c>
      <c r="B247" s="62" t="s">
        <v>3146</v>
      </c>
      <c r="C247" s="6" t="s">
        <v>589</v>
      </c>
      <c r="D247" s="3" t="s">
        <v>1319</v>
      </c>
      <c r="E247" s="4" t="s">
        <v>138</v>
      </c>
      <c r="F247" s="5" t="s">
        <v>3153</v>
      </c>
      <c r="G247" s="5" t="s">
        <v>4022</v>
      </c>
      <c r="H247" s="6" t="s">
        <v>1812</v>
      </c>
      <c r="I247" s="4" t="s">
        <v>158</v>
      </c>
      <c r="J247" s="4" t="s">
        <v>3136</v>
      </c>
      <c r="K247" s="4" t="s">
        <v>3151</v>
      </c>
      <c r="L247" s="4">
        <v>214</v>
      </c>
      <c r="M247" s="33">
        <v>44705</v>
      </c>
      <c r="N247" s="13">
        <v>6200</v>
      </c>
      <c r="O247" s="231"/>
      <c r="P247" s="13">
        <v>6200</v>
      </c>
      <c r="Q247" s="3" t="s">
        <v>1319</v>
      </c>
      <c r="R247" s="13"/>
      <c r="S247" s="28"/>
    </row>
    <row r="248" spans="1:19" ht="51" x14ac:dyDescent="0.2">
      <c r="A248" s="32" t="s">
        <v>1121</v>
      </c>
      <c r="B248" s="62" t="s">
        <v>3285</v>
      </c>
      <c r="C248" s="6" t="s">
        <v>589</v>
      </c>
      <c r="D248" s="3" t="s">
        <v>1333</v>
      </c>
      <c r="E248" s="4" t="s">
        <v>3349</v>
      </c>
      <c r="F248" s="5" t="s">
        <v>3286</v>
      </c>
      <c r="G248" s="5" t="s">
        <v>3997</v>
      </c>
      <c r="H248" s="6" t="s">
        <v>21</v>
      </c>
      <c r="I248" s="4" t="s">
        <v>22</v>
      </c>
      <c r="J248" s="4" t="s">
        <v>3288</v>
      </c>
      <c r="K248" s="4" t="s">
        <v>3287</v>
      </c>
      <c r="L248" s="4">
        <v>238</v>
      </c>
      <c r="M248" s="33">
        <v>44901</v>
      </c>
      <c r="N248" s="13">
        <v>7500</v>
      </c>
      <c r="O248" s="13"/>
      <c r="P248" s="13">
        <v>7500</v>
      </c>
      <c r="Q248" s="3" t="s">
        <v>1333</v>
      </c>
      <c r="R248" s="13"/>
      <c r="S248" s="28"/>
    </row>
    <row r="249" spans="1:19" ht="51" x14ac:dyDescent="0.2">
      <c r="A249" s="32" t="s">
        <v>1121</v>
      </c>
      <c r="B249" s="62" t="s">
        <v>3289</v>
      </c>
      <c r="C249" s="6" t="s">
        <v>589</v>
      </c>
      <c r="D249" s="3" t="s">
        <v>3561</v>
      </c>
      <c r="E249" s="4" t="s">
        <v>3349</v>
      </c>
      <c r="F249" s="5" t="s">
        <v>3291</v>
      </c>
      <c r="G249" s="5" t="s">
        <v>3997</v>
      </c>
      <c r="H249" s="6" t="s">
        <v>21</v>
      </c>
      <c r="I249" s="4" t="s">
        <v>22</v>
      </c>
      <c r="J249" s="4" t="s">
        <v>3288</v>
      </c>
      <c r="K249" s="4" t="s">
        <v>3292</v>
      </c>
      <c r="L249" s="4">
        <v>238</v>
      </c>
      <c r="M249" s="33">
        <v>44901</v>
      </c>
      <c r="N249" s="13">
        <v>7500</v>
      </c>
      <c r="O249" s="13"/>
      <c r="P249" s="13">
        <v>7500</v>
      </c>
      <c r="Q249" s="3" t="s">
        <v>3290</v>
      </c>
      <c r="R249" s="13"/>
      <c r="S249" s="28"/>
    </row>
    <row r="250" spans="1:19" ht="51" x14ac:dyDescent="0.2">
      <c r="A250" s="32" t="s">
        <v>1131</v>
      </c>
      <c r="B250" s="62" t="s">
        <v>3325</v>
      </c>
      <c r="C250" s="6" t="s">
        <v>589</v>
      </c>
      <c r="D250" s="3" t="s">
        <v>2152</v>
      </c>
      <c r="E250" s="4" t="s">
        <v>131</v>
      </c>
      <c r="F250" s="5" t="s">
        <v>3328</v>
      </c>
      <c r="G250" s="5" t="s">
        <v>4023</v>
      </c>
      <c r="H250" s="6" t="s">
        <v>21</v>
      </c>
      <c r="I250" s="4" t="s">
        <v>158</v>
      </c>
      <c r="J250" s="4" t="s">
        <v>1378</v>
      </c>
      <c r="K250" s="4" t="s">
        <v>3329</v>
      </c>
      <c r="L250" s="4">
        <v>5028</v>
      </c>
      <c r="M250" s="33">
        <v>44938</v>
      </c>
      <c r="N250" s="13">
        <v>5950</v>
      </c>
      <c r="O250" s="13"/>
      <c r="P250" s="13">
        <v>5950</v>
      </c>
      <c r="Q250" s="3" t="s">
        <v>2152</v>
      </c>
      <c r="R250" s="13"/>
      <c r="S250" s="28"/>
    </row>
    <row r="251" spans="1:19" ht="63.75" x14ac:dyDescent="0.2">
      <c r="A251" s="204" t="s">
        <v>1125</v>
      </c>
      <c r="B251" s="205" t="s">
        <v>3367</v>
      </c>
      <c r="C251" s="198" t="s">
        <v>589</v>
      </c>
      <c r="D251" s="199" t="s">
        <v>3696</v>
      </c>
      <c r="E251" s="200" t="s">
        <v>27</v>
      </c>
      <c r="F251" s="201" t="s">
        <v>3370</v>
      </c>
      <c r="G251" s="201" t="s">
        <v>4034</v>
      </c>
      <c r="H251" s="198" t="s">
        <v>1812</v>
      </c>
      <c r="I251" s="200" t="s">
        <v>114</v>
      </c>
      <c r="J251" s="200" t="s">
        <v>3368</v>
      </c>
      <c r="K251" s="200">
        <v>5034602398</v>
      </c>
      <c r="L251" s="200">
        <v>29907</v>
      </c>
      <c r="M251" s="202" t="s">
        <v>3369</v>
      </c>
      <c r="N251" s="203">
        <v>2699.01</v>
      </c>
      <c r="O251" s="13"/>
      <c r="P251" s="203">
        <v>2699.01</v>
      </c>
      <c r="Q251" s="199" t="s">
        <v>3353</v>
      </c>
      <c r="R251" s="203"/>
      <c r="S251" s="28"/>
    </row>
    <row r="252" spans="1:19" ht="51" x14ac:dyDescent="0.2">
      <c r="A252" s="32" t="s">
        <v>1118</v>
      </c>
      <c r="B252" s="62" t="s">
        <v>3379</v>
      </c>
      <c r="C252" s="6" t="s">
        <v>589</v>
      </c>
      <c r="D252" s="3" t="s">
        <v>3212</v>
      </c>
      <c r="E252" s="4" t="s">
        <v>3347</v>
      </c>
      <c r="F252" s="5" t="s">
        <v>3380</v>
      </c>
      <c r="G252" s="5" t="s">
        <v>4044</v>
      </c>
      <c r="H252" s="6" t="s">
        <v>841</v>
      </c>
      <c r="I252" s="4" t="s">
        <v>3375</v>
      </c>
      <c r="J252" s="4" t="s">
        <v>3376</v>
      </c>
      <c r="K252" s="4" t="s">
        <v>557</v>
      </c>
      <c r="L252" s="4" t="s">
        <v>3378</v>
      </c>
      <c r="M252" s="33">
        <v>45074</v>
      </c>
      <c r="N252" s="13">
        <v>1950</v>
      </c>
      <c r="O252" s="13"/>
      <c r="P252" s="13">
        <v>1950</v>
      </c>
      <c r="Q252" s="3" t="s">
        <v>3377</v>
      </c>
      <c r="R252" s="13"/>
      <c r="S252" s="28"/>
    </row>
    <row r="253" spans="1:19" ht="51" x14ac:dyDescent="0.2">
      <c r="A253" s="32" t="s">
        <v>1118</v>
      </c>
      <c r="B253" s="62" t="s">
        <v>3381</v>
      </c>
      <c r="C253" s="6" t="s">
        <v>589</v>
      </c>
      <c r="D253" s="3" t="s">
        <v>3212</v>
      </c>
      <c r="E253" s="4" t="s">
        <v>3347</v>
      </c>
      <c r="F253" s="5" t="s">
        <v>3382</v>
      </c>
      <c r="G253" s="5" t="s">
        <v>4044</v>
      </c>
      <c r="H253" s="6" t="s">
        <v>841</v>
      </c>
      <c r="I253" s="4" t="s">
        <v>3375</v>
      </c>
      <c r="J253" s="4" t="s">
        <v>3376</v>
      </c>
      <c r="K253" s="4" t="s">
        <v>557</v>
      </c>
      <c r="L253" s="4" t="s">
        <v>3378</v>
      </c>
      <c r="M253" s="33">
        <v>45074</v>
      </c>
      <c r="N253" s="13">
        <v>1950</v>
      </c>
      <c r="O253" s="13"/>
      <c r="P253" s="13">
        <v>1950</v>
      </c>
      <c r="Q253" s="3" t="s">
        <v>3377</v>
      </c>
      <c r="R253" s="13"/>
      <c r="S253" s="28"/>
    </row>
    <row r="254" spans="1:19" ht="38.25" x14ac:dyDescent="0.2">
      <c r="A254" s="32" t="s">
        <v>1131</v>
      </c>
      <c r="B254" s="62" t="s">
        <v>3413</v>
      </c>
      <c r="C254" s="6" t="s">
        <v>589</v>
      </c>
      <c r="D254" s="3" t="s">
        <v>3698</v>
      </c>
      <c r="E254" s="4" t="s">
        <v>131</v>
      </c>
      <c r="F254" s="5" t="s">
        <v>3411</v>
      </c>
      <c r="G254" s="5" t="s">
        <v>4045</v>
      </c>
      <c r="H254" s="6" t="s">
        <v>21</v>
      </c>
      <c r="I254" s="4" t="s">
        <v>3515</v>
      </c>
      <c r="J254" s="4">
        <v>2019</v>
      </c>
      <c r="K254" s="4" t="s">
        <v>557</v>
      </c>
      <c r="L254" s="4" t="s">
        <v>3516</v>
      </c>
      <c r="M254" s="33">
        <v>45067</v>
      </c>
      <c r="N254" s="13">
        <v>4500</v>
      </c>
      <c r="O254" s="13"/>
      <c r="P254" s="13">
        <v>4500</v>
      </c>
      <c r="Q254" s="3" t="s">
        <v>3436</v>
      </c>
      <c r="R254" s="13"/>
      <c r="S254" s="28"/>
    </row>
    <row r="255" spans="1:19" ht="38.25" x14ac:dyDescent="0.2">
      <c r="A255" s="32" t="s">
        <v>1131</v>
      </c>
      <c r="B255" s="62" t="s">
        <v>3414</v>
      </c>
      <c r="C255" s="6" t="s">
        <v>589</v>
      </c>
      <c r="D255" s="3" t="s">
        <v>3698</v>
      </c>
      <c r="E255" s="4" t="s">
        <v>131</v>
      </c>
      <c r="F255" s="5" t="s">
        <v>3411</v>
      </c>
      <c r="G255" s="5" t="s">
        <v>4045</v>
      </c>
      <c r="H255" s="6" t="s">
        <v>21</v>
      </c>
      <c r="I255" s="4" t="s">
        <v>3515</v>
      </c>
      <c r="J255" s="4">
        <v>2019</v>
      </c>
      <c r="K255" s="4" t="s">
        <v>557</v>
      </c>
      <c r="L255" s="4" t="s">
        <v>3516</v>
      </c>
      <c r="M255" s="33">
        <v>45067</v>
      </c>
      <c r="N255" s="13">
        <v>4500</v>
      </c>
      <c r="O255" s="13"/>
      <c r="P255" s="13">
        <v>4500</v>
      </c>
      <c r="Q255" s="3" t="s">
        <v>3436</v>
      </c>
      <c r="R255" s="13"/>
      <c r="S255" s="28"/>
    </row>
    <row r="256" spans="1:19" ht="38.25" x14ac:dyDescent="0.2">
      <c r="A256" s="32" t="s">
        <v>1131</v>
      </c>
      <c r="B256" s="62" t="s">
        <v>3415</v>
      </c>
      <c r="C256" s="6" t="s">
        <v>589</v>
      </c>
      <c r="D256" s="3" t="s">
        <v>3698</v>
      </c>
      <c r="E256" s="4" t="s">
        <v>131</v>
      </c>
      <c r="F256" s="5" t="s">
        <v>3411</v>
      </c>
      <c r="G256" s="5" t="s">
        <v>4045</v>
      </c>
      <c r="H256" s="6" t="s">
        <v>21</v>
      </c>
      <c r="I256" s="4" t="s">
        <v>3515</v>
      </c>
      <c r="J256" s="4">
        <v>2019</v>
      </c>
      <c r="K256" s="4" t="s">
        <v>557</v>
      </c>
      <c r="L256" s="4" t="s">
        <v>3516</v>
      </c>
      <c r="M256" s="33">
        <v>45067</v>
      </c>
      <c r="N256" s="13">
        <v>4500</v>
      </c>
      <c r="O256" s="13"/>
      <c r="P256" s="13">
        <v>4500</v>
      </c>
      <c r="Q256" s="3" t="s">
        <v>3436</v>
      </c>
      <c r="R256" s="13"/>
      <c r="S256" s="28"/>
    </row>
    <row r="257" spans="1:19" ht="38.25" x14ac:dyDescent="0.2">
      <c r="A257" s="32" t="s">
        <v>1131</v>
      </c>
      <c r="B257" s="62" t="s">
        <v>3416</v>
      </c>
      <c r="C257" s="6" t="s">
        <v>589</v>
      </c>
      <c r="D257" s="3" t="s">
        <v>3698</v>
      </c>
      <c r="E257" s="4" t="s">
        <v>131</v>
      </c>
      <c r="F257" s="5" t="s">
        <v>3411</v>
      </c>
      <c r="G257" s="5" t="s">
        <v>4045</v>
      </c>
      <c r="H257" s="6" t="s">
        <v>21</v>
      </c>
      <c r="I257" s="4" t="s">
        <v>3515</v>
      </c>
      <c r="J257" s="4">
        <v>2019</v>
      </c>
      <c r="K257" s="4" t="s">
        <v>557</v>
      </c>
      <c r="L257" s="4" t="s">
        <v>3516</v>
      </c>
      <c r="M257" s="33">
        <v>45067</v>
      </c>
      <c r="N257" s="13">
        <v>4500</v>
      </c>
      <c r="O257" s="13"/>
      <c r="P257" s="13">
        <v>4500</v>
      </c>
      <c r="Q257" s="3" t="s">
        <v>3436</v>
      </c>
      <c r="R257" s="13"/>
      <c r="S257" s="28"/>
    </row>
    <row r="258" spans="1:19" ht="38.25" x14ac:dyDescent="0.2">
      <c r="A258" s="32" t="s">
        <v>1131</v>
      </c>
      <c r="B258" s="62" t="s">
        <v>3417</v>
      </c>
      <c r="C258" s="6" t="s">
        <v>589</v>
      </c>
      <c r="D258" s="3" t="s">
        <v>3698</v>
      </c>
      <c r="E258" s="4" t="s">
        <v>131</v>
      </c>
      <c r="F258" s="5" t="s">
        <v>3411</v>
      </c>
      <c r="G258" s="5" t="s">
        <v>4045</v>
      </c>
      <c r="H258" s="6" t="s">
        <v>21</v>
      </c>
      <c r="I258" s="4" t="s">
        <v>3515</v>
      </c>
      <c r="J258" s="4">
        <v>2019</v>
      </c>
      <c r="K258" s="4" t="s">
        <v>557</v>
      </c>
      <c r="L258" s="4" t="s">
        <v>3516</v>
      </c>
      <c r="M258" s="33">
        <v>45067</v>
      </c>
      <c r="N258" s="13">
        <v>4500</v>
      </c>
      <c r="O258" s="13"/>
      <c r="P258" s="13">
        <v>4500</v>
      </c>
      <c r="Q258" s="3" t="s">
        <v>3436</v>
      </c>
      <c r="R258" s="13"/>
      <c r="S258" s="28"/>
    </row>
    <row r="259" spans="1:19" ht="38.25" x14ac:dyDescent="0.2">
      <c r="A259" s="32" t="s">
        <v>1131</v>
      </c>
      <c r="B259" s="62" t="s">
        <v>3418</v>
      </c>
      <c r="C259" s="6" t="s">
        <v>589</v>
      </c>
      <c r="D259" s="3" t="s">
        <v>3698</v>
      </c>
      <c r="E259" s="4" t="s">
        <v>131</v>
      </c>
      <c r="F259" s="5" t="s">
        <v>3411</v>
      </c>
      <c r="G259" s="5" t="s">
        <v>4045</v>
      </c>
      <c r="H259" s="6" t="s">
        <v>21</v>
      </c>
      <c r="I259" s="4" t="s">
        <v>3515</v>
      </c>
      <c r="J259" s="4">
        <v>2019</v>
      </c>
      <c r="K259" s="4" t="s">
        <v>557</v>
      </c>
      <c r="L259" s="4" t="s">
        <v>3516</v>
      </c>
      <c r="M259" s="33">
        <v>45067</v>
      </c>
      <c r="N259" s="13">
        <v>4500</v>
      </c>
      <c r="O259" s="13"/>
      <c r="P259" s="13">
        <v>4500</v>
      </c>
      <c r="Q259" s="3" t="s">
        <v>3436</v>
      </c>
      <c r="R259" s="13"/>
      <c r="S259" s="28"/>
    </row>
    <row r="260" spans="1:19" ht="38.25" x14ac:dyDescent="0.2">
      <c r="A260" s="32" t="s">
        <v>1131</v>
      </c>
      <c r="B260" s="62" t="s">
        <v>3419</v>
      </c>
      <c r="C260" s="6" t="s">
        <v>589</v>
      </c>
      <c r="D260" s="3" t="s">
        <v>3698</v>
      </c>
      <c r="E260" s="4" t="s">
        <v>131</v>
      </c>
      <c r="F260" s="5" t="s">
        <v>3411</v>
      </c>
      <c r="G260" s="5" t="s">
        <v>4045</v>
      </c>
      <c r="H260" s="6" t="s">
        <v>21</v>
      </c>
      <c r="I260" s="4" t="s">
        <v>3515</v>
      </c>
      <c r="J260" s="4">
        <v>2019</v>
      </c>
      <c r="K260" s="4" t="s">
        <v>557</v>
      </c>
      <c r="L260" s="4" t="s">
        <v>3516</v>
      </c>
      <c r="M260" s="33">
        <v>45067</v>
      </c>
      <c r="N260" s="13">
        <v>4500</v>
      </c>
      <c r="O260" s="13"/>
      <c r="P260" s="13">
        <v>4500</v>
      </c>
      <c r="Q260" s="3" t="s">
        <v>3436</v>
      </c>
      <c r="R260" s="13"/>
      <c r="S260" s="28"/>
    </row>
    <row r="261" spans="1:19" ht="38.25" x14ac:dyDescent="0.2">
      <c r="A261" s="32" t="s">
        <v>1131</v>
      </c>
      <c r="B261" s="62" t="s">
        <v>3420</v>
      </c>
      <c r="C261" s="6" t="s">
        <v>589</v>
      </c>
      <c r="D261" s="3" t="s">
        <v>3698</v>
      </c>
      <c r="E261" s="4" t="s">
        <v>131</v>
      </c>
      <c r="F261" s="5" t="s">
        <v>3411</v>
      </c>
      <c r="G261" s="5" t="s">
        <v>4045</v>
      </c>
      <c r="H261" s="6" t="s">
        <v>21</v>
      </c>
      <c r="I261" s="4" t="s">
        <v>3515</v>
      </c>
      <c r="J261" s="4">
        <v>2019</v>
      </c>
      <c r="K261" s="4" t="s">
        <v>557</v>
      </c>
      <c r="L261" s="4" t="s">
        <v>3516</v>
      </c>
      <c r="M261" s="33">
        <v>45067</v>
      </c>
      <c r="N261" s="13">
        <v>4500</v>
      </c>
      <c r="O261" s="13"/>
      <c r="P261" s="13">
        <v>4500</v>
      </c>
      <c r="Q261" s="3" t="s">
        <v>3436</v>
      </c>
      <c r="R261" s="13"/>
      <c r="S261" s="28"/>
    </row>
    <row r="262" spans="1:19" ht="38.25" x14ac:dyDescent="0.2">
      <c r="A262" s="32" t="s">
        <v>1131</v>
      </c>
      <c r="B262" s="62" t="s">
        <v>3421</v>
      </c>
      <c r="C262" s="6" t="s">
        <v>589</v>
      </c>
      <c r="D262" s="3" t="s">
        <v>3698</v>
      </c>
      <c r="E262" s="4" t="s">
        <v>131</v>
      </c>
      <c r="F262" s="5" t="s">
        <v>3411</v>
      </c>
      <c r="G262" s="5" t="s">
        <v>4045</v>
      </c>
      <c r="H262" s="6" t="s">
        <v>21</v>
      </c>
      <c r="I262" s="4" t="s">
        <v>3515</v>
      </c>
      <c r="J262" s="4">
        <v>2019</v>
      </c>
      <c r="K262" s="4" t="s">
        <v>557</v>
      </c>
      <c r="L262" s="4" t="s">
        <v>3516</v>
      </c>
      <c r="M262" s="33">
        <v>45067</v>
      </c>
      <c r="N262" s="13">
        <v>4500</v>
      </c>
      <c r="O262" s="13"/>
      <c r="P262" s="13">
        <v>4500</v>
      </c>
      <c r="Q262" s="3" t="s">
        <v>3436</v>
      </c>
      <c r="R262" s="13"/>
      <c r="S262" s="28"/>
    </row>
    <row r="263" spans="1:19" ht="38.25" x14ac:dyDescent="0.2">
      <c r="A263" s="32" t="s">
        <v>1131</v>
      </c>
      <c r="B263" s="62" t="s">
        <v>3422</v>
      </c>
      <c r="C263" s="6" t="s">
        <v>589</v>
      </c>
      <c r="D263" s="3" t="s">
        <v>3698</v>
      </c>
      <c r="E263" s="4" t="s">
        <v>131</v>
      </c>
      <c r="F263" s="5" t="s">
        <v>3411</v>
      </c>
      <c r="G263" s="5" t="s">
        <v>4045</v>
      </c>
      <c r="H263" s="6" t="s">
        <v>21</v>
      </c>
      <c r="I263" s="4" t="s">
        <v>3515</v>
      </c>
      <c r="J263" s="4">
        <v>2019</v>
      </c>
      <c r="K263" s="4" t="s">
        <v>557</v>
      </c>
      <c r="L263" s="4" t="s">
        <v>3516</v>
      </c>
      <c r="M263" s="33">
        <v>45067</v>
      </c>
      <c r="N263" s="13">
        <v>4500</v>
      </c>
      <c r="O263" s="13"/>
      <c r="P263" s="13">
        <v>4500</v>
      </c>
      <c r="Q263" s="3" t="s">
        <v>3436</v>
      </c>
      <c r="R263" s="13"/>
      <c r="S263" s="28"/>
    </row>
    <row r="264" spans="1:19" ht="38.25" x14ac:dyDescent="0.2">
      <c r="A264" s="32" t="s">
        <v>1131</v>
      </c>
      <c r="B264" s="62" t="s">
        <v>3423</v>
      </c>
      <c r="C264" s="6" t="s">
        <v>589</v>
      </c>
      <c r="D264" s="3" t="s">
        <v>3698</v>
      </c>
      <c r="E264" s="4" t="s">
        <v>131</v>
      </c>
      <c r="F264" s="5" t="s">
        <v>3411</v>
      </c>
      <c r="G264" s="5" t="s">
        <v>4045</v>
      </c>
      <c r="H264" s="6" t="s">
        <v>21</v>
      </c>
      <c r="I264" s="4" t="s">
        <v>3515</v>
      </c>
      <c r="J264" s="4">
        <v>2019</v>
      </c>
      <c r="K264" s="4" t="s">
        <v>557</v>
      </c>
      <c r="L264" s="4" t="s">
        <v>3516</v>
      </c>
      <c r="M264" s="33">
        <v>45067</v>
      </c>
      <c r="N264" s="13">
        <v>4500</v>
      </c>
      <c r="O264" s="13"/>
      <c r="P264" s="13">
        <v>4500</v>
      </c>
      <c r="Q264" s="3" t="s">
        <v>3436</v>
      </c>
      <c r="R264" s="13"/>
      <c r="S264" s="28"/>
    </row>
    <row r="265" spans="1:19" ht="38.25" x14ac:dyDescent="0.2">
      <c r="A265" s="32" t="s">
        <v>1131</v>
      </c>
      <c r="B265" s="62" t="s">
        <v>3424</v>
      </c>
      <c r="C265" s="6" t="s">
        <v>589</v>
      </c>
      <c r="D265" s="3" t="s">
        <v>3698</v>
      </c>
      <c r="E265" s="4" t="s">
        <v>131</v>
      </c>
      <c r="F265" s="5" t="s">
        <v>3411</v>
      </c>
      <c r="G265" s="5" t="s">
        <v>4045</v>
      </c>
      <c r="H265" s="6" t="s">
        <v>21</v>
      </c>
      <c r="I265" s="4" t="s">
        <v>3515</v>
      </c>
      <c r="J265" s="4">
        <v>2019</v>
      </c>
      <c r="K265" s="4" t="s">
        <v>557</v>
      </c>
      <c r="L265" s="4" t="s">
        <v>3516</v>
      </c>
      <c r="M265" s="33">
        <v>45067</v>
      </c>
      <c r="N265" s="13">
        <v>4500</v>
      </c>
      <c r="O265" s="13"/>
      <c r="P265" s="13">
        <v>4500</v>
      </c>
      <c r="Q265" s="3" t="s">
        <v>3436</v>
      </c>
      <c r="R265" s="13"/>
      <c r="S265" s="28"/>
    </row>
    <row r="266" spans="1:19" ht="38.25" x14ac:dyDescent="0.2">
      <c r="A266" s="32" t="s">
        <v>1131</v>
      </c>
      <c r="B266" s="62" t="s">
        <v>3425</v>
      </c>
      <c r="C266" s="6" t="s">
        <v>589</v>
      </c>
      <c r="D266" s="3" t="s">
        <v>3698</v>
      </c>
      <c r="E266" s="4" t="s">
        <v>131</v>
      </c>
      <c r="F266" s="5" t="s">
        <v>3412</v>
      </c>
      <c r="G266" s="5" t="s">
        <v>4023</v>
      </c>
      <c r="H266" s="6" t="s">
        <v>21</v>
      </c>
      <c r="I266" s="4" t="s">
        <v>1832</v>
      </c>
      <c r="J266" s="4" t="s">
        <v>3517</v>
      </c>
      <c r="K266" s="4"/>
      <c r="L266" s="4" t="s">
        <v>3518</v>
      </c>
      <c r="M266" s="33">
        <v>45095</v>
      </c>
      <c r="N266" s="13">
        <v>5300</v>
      </c>
      <c r="O266" s="13"/>
      <c r="P266" s="13">
        <v>5300</v>
      </c>
      <c r="Q266" s="3" t="s">
        <v>3436</v>
      </c>
      <c r="R266" s="13"/>
      <c r="S266" s="28"/>
    </row>
    <row r="267" spans="1:19" ht="114.75" x14ac:dyDescent="0.2">
      <c r="A267" s="32" t="s">
        <v>1115</v>
      </c>
      <c r="B267" s="62" t="s">
        <v>3433</v>
      </c>
      <c r="C267" s="6" t="s">
        <v>589</v>
      </c>
      <c r="D267" s="3" t="s">
        <v>1343</v>
      </c>
      <c r="E267" s="4" t="s">
        <v>3324</v>
      </c>
      <c r="F267" s="5" t="s">
        <v>3732</v>
      </c>
      <c r="G267" s="5" t="s">
        <v>4042</v>
      </c>
      <c r="H267" s="6" t="s">
        <v>21</v>
      </c>
      <c r="I267" s="4" t="s">
        <v>184</v>
      </c>
      <c r="J267" s="4" t="s">
        <v>3444</v>
      </c>
      <c r="K267" s="4" t="s">
        <v>3733</v>
      </c>
      <c r="L267" s="4">
        <v>245104</v>
      </c>
      <c r="M267" s="33">
        <v>45170</v>
      </c>
      <c r="N267" s="13">
        <v>11804.24</v>
      </c>
      <c r="O267" s="13"/>
      <c r="P267" s="13">
        <v>11804.24</v>
      </c>
      <c r="Q267" s="3" t="s">
        <v>1343</v>
      </c>
      <c r="R267" s="13"/>
      <c r="S267" s="28"/>
    </row>
    <row r="268" spans="1:19" ht="140.25" x14ac:dyDescent="0.2">
      <c r="A268" s="32" t="s">
        <v>1115</v>
      </c>
      <c r="B268" s="62" t="s">
        <v>3435</v>
      </c>
      <c r="C268" s="6" t="s">
        <v>589</v>
      </c>
      <c r="D268" s="3" t="s">
        <v>1338</v>
      </c>
      <c r="E268" s="4" t="s">
        <v>3324</v>
      </c>
      <c r="F268" s="5" t="s">
        <v>3434</v>
      </c>
      <c r="G268" s="5" t="s">
        <v>4021</v>
      </c>
      <c r="H268" s="6" t="s">
        <v>21</v>
      </c>
      <c r="I268" s="4" t="s">
        <v>22</v>
      </c>
      <c r="J268" s="4" t="s">
        <v>3442</v>
      </c>
      <c r="K268" s="4"/>
      <c r="L268" s="4" t="s">
        <v>3443</v>
      </c>
      <c r="M268" s="33">
        <v>45170</v>
      </c>
      <c r="N268" s="13">
        <v>16611.2</v>
      </c>
      <c r="O268" s="13"/>
      <c r="P268" s="13">
        <v>16611.2</v>
      </c>
      <c r="Q268" s="3" t="s">
        <v>1338</v>
      </c>
      <c r="R268" s="13"/>
      <c r="S268" s="28"/>
    </row>
    <row r="269" spans="1:19" ht="38.25" x14ac:dyDescent="0.2">
      <c r="A269" s="32" t="s">
        <v>1117</v>
      </c>
      <c r="B269" s="62" t="s">
        <v>3437</v>
      </c>
      <c r="C269" s="6" t="s">
        <v>589</v>
      </c>
      <c r="D269" s="3" t="s">
        <v>1330</v>
      </c>
      <c r="E269" s="4" t="s">
        <v>3359</v>
      </c>
      <c r="F269" s="5" t="s">
        <v>3521</v>
      </c>
      <c r="G269" s="5" t="s">
        <v>4046</v>
      </c>
      <c r="H269" s="6" t="s">
        <v>21</v>
      </c>
      <c r="I269" s="4" t="s">
        <v>557</v>
      </c>
      <c r="J269" s="4" t="s">
        <v>557</v>
      </c>
      <c r="K269" s="4" t="s">
        <v>557</v>
      </c>
      <c r="L269" s="4" t="s">
        <v>3522</v>
      </c>
      <c r="M269" s="33">
        <v>45126</v>
      </c>
      <c r="N269" s="13">
        <v>8700</v>
      </c>
      <c r="O269" s="13"/>
      <c r="P269" s="13">
        <v>8700</v>
      </c>
      <c r="Q269" s="3" t="s">
        <v>1330</v>
      </c>
      <c r="R269" s="13"/>
      <c r="S269" s="28"/>
    </row>
    <row r="270" spans="1:19" ht="51" x14ac:dyDescent="0.2">
      <c r="A270" s="32" t="s">
        <v>1122</v>
      </c>
      <c r="B270" s="62" t="s">
        <v>3438</v>
      </c>
      <c r="C270" s="6" t="s">
        <v>589</v>
      </c>
      <c r="D270" s="3" t="s">
        <v>2068</v>
      </c>
      <c r="E270" s="4" t="s">
        <v>3352</v>
      </c>
      <c r="F270" s="5" t="s">
        <v>3519</v>
      </c>
      <c r="G270" s="5" t="s">
        <v>4046</v>
      </c>
      <c r="H270" s="6" t="s">
        <v>21</v>
      </c>
      <c r="I270" s="4" t="s">
        <v>557</v>
      </c>
      <c r="J270" s="4" t="s">
        <v>557</v>
      </c>
      <c r="K270" s="4" t="s">
        <v>557</v>
      </c>
      <c r="L270" s="4" t="s">
        <v>3520</v>
      </c>
      <c r="M270" s="33">
        <v>45126</v>
      </c>
      <c r="N270" s="13">
        <v>8700</v>
      </c>
      <c r="O270" s="13"/>
      <c r="P270" s="13">
        <v>8700</v>
      </c>
      <c r="Q270" s="3" t="s">
        <v>2068</v>
      </c>
      <c r="R270" s="13"/>
      <c r="S270" s="28"/>
    </row>
    <row r="271" spans="1:19" ht="51" x14ac:dyDescent="0.2">
      <c r="A271" s="204" t="s">
        <v>1113</v>
      </c>
      <c r="B271" s="205" t="s">
        <v>3527</v>
      </c>
      <c r="C271" s="198" t="s">
        <v>589</v>
      </c>
      <c r="D271" s="199" t="s">
        <v>1300</v>
      </c>
      <c r="E271" s="200" t="s">
        <v>72</v>
      </c>
      <c r="F271" s="201" t="s">
        <v>3531</v>
      </c>
      <c r="G271" s="201" t="s">
        <v>4482</v>
      </c>
      <c r="H271" s="198" t="s">
        <v>21</v>
      </c>
      <c r="I271" s="200" t="s">
        <v>3528</v>
      </c>
      <c r="J271" s="200" t="s">
        <v>3529</v>
      </c>
      <c r="K271" s="200" t="s">
        <v>3530</v>
      </c>
      <c r="L271" s="200" t="s">
        <v>3532</v>
      </c>
      <c r="M271" s="202">
        <v>45141</v>
      </c>
      <c r="N271" s="203">
        <v>5214.2</v>
      </c>
      <c r="O271" s="13"/>
      <c r="P271" s="203">
        <v>5214.2</v>
      </c>
      <c r="Q271" s="199" t="s">
        <v>1300</v>
      </c>
      <c r="R271" s="203"/>
      <c r="S271" s="28"/>
    </row>
    <row r="272" spans="1:19" ht="38.25" x14ac:dyDescent="0.2">
      <c r="A272" s="204" t="s">
        <v>1124</v>
      </c>
      <c r="B272" s="205" t="s">
        <v>3549</v>
      </c>
      <c r="C272" s="198" t="s">
        <v>589</v>
      </c>
      <c r="D272" s="199" t="s">
        <v>3550</v>
      </c>
      <c r="E272" s="200" t="s">
        <v>3359</v>
      </c>
      <c r="F272" s="201" t="s">
        <v>3551</v>
      </c>
      <c r="G272" s="201" t="s">
        <v>4023</v>
      </c>
      <c r="H272" s="198" t="s">
        <v>21</v>
      </c>
      <c r="I272" s="200" t="s">
        <v>35</v>
      </c>
      <c r="J272" s="200" t="s">
        <v>3552</v>
      </c>
      <c r="K272" s="200"/>
      <c r="L272" s="200" t="s">
        <v>3655</v>
      </c>
      <c r="M272" s="202">
        <v>45184</v>
      </c>
      <c r="N272" s="203">
        <v>5795.68</v>
      </c>
      <c r="O272" s="13"/>
      <c r="P272" s="203">
        <v>5795.68</v>
      </c>
      <c r="Q272" s="199" t="s">
        <v>3550</v>
      </c>
      <c r="R272" s="203"/>
      <c r="S272" s="28"/>
    </row>
    <row r="273" spans="1:19" ht="63.75" x14ac:dyDescent="0.2">
      <c r="A273" s="204" t="s">
        <v>1111</v>
      </c>
      <c r="B273" s="205" t="s">
        <v>3641</v>
      </c>
      <c r="C273" s="198" t="s">
        <v>589</v>
      </c>
      <c r="D273" s="199" t="s">
        <v>3327</v>
      </c>
      <c r="E273" s="200" t="s">
        <v>3351</v>
      </c>
      <c r="F273" s="210" t="s">
        <v>3597</v>
      </c>
      <c r="G273" s="201" t="s">
        <v>4023</v>
      </c>
      <c r="H273" s="198" t="s">
        <v>21</v>
      </c>
      <c r="I273" s="200" t="s">
        <v>35</v>
      </c>
      <c r="J273" s="200" t="s">
        <v>3125</v>
      </c>
      <c r="K273" s="200" t="s">
        <v>3648</v>
      </c>
      <c r="L273" s="200" t="s">
        <v>3652</v>
      </c>
      <c r="M273" s="202">
        <v>45274</v>
      </c>
      <c r="N273" s="203">
        <v>9400</v>
      </c>
      <c r="O273" s="13"/>
      <c r="P273" s="203">
        <v>9400</v>
      </c>
      <c r="Q273" s="199" t="s">
        <v>3327</v>
      </c>
      <c r="R273" s="203"/>
      <c r="S273" s="28"/>
    </row>
    <row r="274" spans="1:19" ht="149.25" customHeight="1" x14ac:dyDescent="0.2">
      <c r="A274" s="32" t="s">
        <v>1122</v>
      </c>
      <c r="B274" s="62" t="s">
        <v>3642</v>
      </c>
      <c r="C274" s="6" t="s">
        <v>589</v>
      </c>
      <c r="D274" s="3" t="s">
        <v>2068</v>
      </c>
      <c r="E274" s="4" t="s">
        <v>3352</v>
      </c>
      <c r="F274" s="63" t="s">
        <v>3599</v>
      </c>
      <c r="G274" s="5" t="s">
        <v>4042</v>
      </c>
      <c r="H274" s="6" t="s">
        <v>21</v>
      </c>
      <c r="I274" s="4" t="s">
        <v>22</v>
      </c>
      <c r="J274" s="4" t="s">
        <v>3646</v>
      </c>
      <c r="K274" s="4" t="s">
        <v>3649</v>
      </c>
      <c r="L274" s="4" t="s">
        <v>3653</v>
      </c>
      <c r="M274" s="33">
        <v>45279</v>
      </c>
      <c r="N274" s="13">
        <v>13158.65</v>
      </c>
      <c r="O274" s="13"/>
      <c r="P274" s="13">
        <v>13158.65</v>
      </c>
      <c r="Q274" s="3" t="s">
        <v>2068</v>
      </c>
      <c r="R274" s="13"/>
      <c r="S274" s="28"/>
    </row>
    <row r="275" spans="1:19" ht="191.25" x14ac:dyDescent="0.2">
      <c r="A275" s="32" t="s">
        <v>1122</v>
      </c>
      <c r="B275" s="6" t="s">
        <v>3643</v>
      </c>
      <c r="C275" s="6" t="s">
        <v>589</v>
      </c>
      <c r="D275" s="3" t="s">
        <v>3562</v>
      </c>
      <c r="E275" s="4" t="s">
        <v>3349</v>
      </c>
      <c r="F275" s="63" t="s">
        <v>3600</v>
      </c>
      <c r="G275" s="63" t="s">
        <v>4021</v>
      </c>
      <c r="H275" s="6" t="s">
        <v>21</v>
      </c>
      <c r="I275" s="4" t="s">
        <v>433</v>
      </c>
      <c r="J275" s="4" t="s">
        <v>3647</v>
      </c>
      <c r="K275" s="4" t="s">
        <v>3650</v>
      </c>
      <c r="L275" s="4" t="s">
        <v>3654</v>
      </c>
      <c r="M275" s="33">
        <v>45275</v>
      </c>
      <c r="N275" s="13">
        <v>33000</v>
      </c>
      <c r="O275" s="13"/>
      <c r="P275" s="13">
        <v>33000</v>
      </c>
      <c r="Q275" s="3" t="s">
        <v>3562</v>
      </c>
      <c r="R275" s="13"/>
      <c r="S275" s="28"/>
    </row>
    <row r="276" spans="1:19" ht="191.25" x14ac:dyDescent="0.2">
      <c r="A276" s="32" t="s">
        <v>1122</v>
      </c>
      <c r="B276" s="6" t="s">
        <v>3644</v>
      </c>
      <c r="C276" s="6" t="s">
        <v>589</v>
      </c>
      <c r="D276" s="3" t="s">
        <v>3564</v>
      </c>
      <c r="E276" s="4" t="s">
        <v>3349</v>
      </c>
      <c r="F276" s="63" t="s">
        <v>3601</v>
      </c>
      <c r="G276" s="63" t="s">
        <v>4021</v>
      </c>
      <c r="H276" s="6" t="s">
        <v>21</v>
      </c>
      <c r="I276" s="4" t="s">
        <v>433</v>
      </c>
      <c r="J276" s="4" t="s">
        <v>3647</v>
      </c>
      <c r="K276" s="4" t="s">
        <v>3651</v>
      </c>
      <c r="L276" s="4" t="s">
        <v>3656</v>
      </c>
      <c r="M276" s="33">
        <v>45275</v>
      </c>
      <c r="N276" s="13">
        <v>33000</v>
      </c>
      <c r="O276" s="13"/>
      <c r="P276" s="13">
        <v>33000</v>
      </c>
      <c r="Q276" s="3" t="s">
        <v>3564</v>
      </c>
      <c r="R276" s="13"/>
      <c r="S276" s="28"/>
    </row>
    <row r="277" spans="1:19" ht="178.5" x14ac:dyDescent="0.2">
      <c r="A277" s="32" t="s">
        <v>1122</v>
      </c>
      <c r="B277" s="6" t="s">
        <v>3645</v>
      </c>
      <c r="C277" s="6" t="s">
        <v>589</v>
      </c>
      <c r="D277" s="3" t="s">
        <v>3710</v>
      </c>
      <c r="E277" s="4" t="s">
        <v>3349</v>
      </c>
      <c r="F277" s="63" t="s">
        <v>3602</v>
      </c>
      <c r="G277" s="63" t="s">
        <v>4021</v>
      </c>
      <c r="H277" s="6" t="s">
        <v>21</v>
      </c>
      <c r="I277" s="4" t="s">
        <v>433</v>
      </c>
      <c r="J277" s="4" t="s">
        <v>3647</v>
      </c>
      <c r="K277" s="4" t="s">
        <v>3711</v>
      </c>
      <c r="L277" s="4" t="s">
        <v>3657</v>
      </c>
      <c r="M277" s="33">
        <v>45288</v>
      </c>
      <c r="N277" s="13">
        <v>33000</v>
      </c>
      <c r="O277" s="13"/>
      <c r="P277" s="13">
        <v>33000</v>
      </c>
      <c r="Q277" s="3" t="s">
        <v>3710</v>
      </c>
      <c r="R277" s="13"/>
      <c r="S277" s="28"/>
    </row>
    <row r="278" spans="1:19" ht="51" x14ac:dyDescent="0.2">
      <c r="A278" s="32" t="s">
        <v>1130</v>
      </c>
      <c r="B278" s="6" t="s">
        <v>3703</v>
      </c>
      <c r="C278" s="6" t="s">
        <v>589</v>
      </c>
      <c r="D278" s="3" t="s">
        <v>3707</v>
      </c>
      <c r="E278" s="4" t="s">
        <v>138</v>
      </c>
      <c r="F278" s="3" t="s">
        <v>3706</v>
      </c>
      <c r="G278" s="5" t="s">
        <v>4021</v>
      </c>
      <c r="H278" s="6" t="s">
        <v>1812</v>
      </c>
      <c r="I278" s="4" t="s">
        <v>22</v>
      </c>
      <c r="J278" s="4" t="s">
        <v>360</v>
      </c>
      <c r="K278" s="4" t="s">
        <v>3720</v>
      </c>
      <c r="L278" s="4">
        <v>412</v>
      </c>
      <c r="M278" s="33">
        <v>45273</v>
      </c>
      <c r="N278" s="13">
        <v>5591.2</v>
      </c>
      <c r="O278" s="13"/>
      <c r="P278" s="13">
        <v>5591.2</v>
      </c>
      <c r="Q278" s="3" t="s">
        <v>3707</v>
      </c>
      <c r="R278" s="13"/>
      <c r="S278" s="28"/>
    </row>
    <row r="279" spans="1:19" ht="51" x14ac:dyDescent="0.2">
      <c r="A279" s="32" t="s">
        <v>1130</v>
      </c>
      <c r="B279" s="6" t="s">
        <v>3704</v>
      </c>
      <c r="C279" s="6" t="s">
        <v>589</v>
      </c>
      <c r="D279" s="3" t="s">
        <v>3708</v>
      </c>
      <c r="E279" s="4" t="s">
        <v>138</v>
      </c>
      <c r="F279" s="3" t="s">
        <v>3706</v>
      </c>
      <c r="G279" s="5" t="s">
        <v>4021</v>
      </c>
      <c r="H279" s="6" t="s">
        <v>1812</v>
      </c>
      <c r="I279" s="4" t="s">
        <v>22</v>
      </c>
      <c r="J279" s="4" t="s">
        <v>360</v>
      </c>
      <c r="K279" s="4" t="s">
        <v>3721</v>
      </c>
      <c r="L279" s="4">
        <v>413</v>
      </c>
      <c r="M279" s="33">
        <v>45273</v>
      </c>
      <c r="N279" s="13">
        <v>5591.2</v>
      </c>
      <c r="O279" s="13"/>
      <c r="P279" s="13">
        <v>5591.2</v>
      </c>
      <c r="Q279" s="3" t="s">
        <v>3708</v>
      </c>
      <c r="R279" s="13"/>
      <c r="S279" s="28"/>
    </row>
    <row r="280" spans="1:19" ht="51" x14ac:dyDescent="0.2">
      <c r="A280" s="32" t="s">
        <v>1130</v>
      </c>
      <c r="B280" s="6" t="s">
        <v>3705</v>
      </c>
      <c r="C280" s="6" t="s">
        <v>589</v>
      </c>
      <c r="D280" s="3" t="s">
        <v>3709</v>
      </c>
      <c r="E280" s="4" t="s">
        <v>138</v>
      </c>
      <c r="F280" s="3" t="s">
        <v>3706</v>
      </c>
      <c r="G280" s="5" t="s">
        <v>4021</v>
      </c>
      <c r="H280" s="6" t="s">
        <v>1812</v>
      </c>
      <c r="I280" s="4" t="s">
        <v>22</v>
      </c>
      <c r="J280" s="4" t="s">
        <v>360</v>
      </c>
      <c r="K280" s="4" t="s">
        <v>3722</v>
      </c>
      <c r="L280" s="4">
        <v>414</v>
      </c>
      <c r="M280" s="33">
        <v>45273</v>
      </c>
      <c r="N280" s="13">
        <v>5591.2</v>
      </c>
      <c r="O280" s="13"/>
      <c r="P280" s="13">
        <v>5591.2</v>
      </c>
      <c r="Q280" s="3" t="s">
        <v>3709</v>
      </c>
      <c r="R280" s="13"/>
      <c r="S280" s="28"/>
    </row>
    <row r="281" spans="1:19" x14ac:dyDescent="0.2">
      <c r="A281" s="156"/>
      <c r="B281" s="28"/>
      <c r="C281" s="28"/>
      <c r="D281" s="157"/>
      <c r="E281" s="158"/>
      <c r="F281" s="50"/>
      <c r="G281" s="277"/>
      <c r="H281" s="28"/>
      <c r="I281" s="158"/>
      <c r="J281" s="158"/>
      <c r="K281" s="158"/>
      <c r="L281" s="158"/>
      <c r="M281" s="159"/>
      <c r="N281" s="155"/>
      <c r="O281" s="155"/>
      <c r="P281" s="155"/>
      <c r="Q281" s="157"/>
      <c r="R281" s="155"/>
      <c r="S281" s="28"/>
    </row>
    <row r="282" spans="1:19" ht="18.75" customHeight="1" x14ac:dyDescent="0.2">
      <c r="J282" s="44"/>
      <c r="K282" s="45"/>
      <c r="L282" s="44"/>
      <c r="M282" s="20"/>
      <c r="N282" s="46">
        <f>SUM(N6:N248)</f>
        <v>2273998.02</v>
      </c>
      <c r="O282" s="46">
        <f>SUM(O6:O184)</f>
        <v>0</v>
      </c>
      <c r="P282" s="46">
        <f>SUM(P6:P248)</f>
        <v>2273998.0099999998</v>
      </c>
    </row>
  </sheetData>
  <autoFilter ref="A5:S282" xr:uid="{00000000-0009-0000-0000-00000E000000}"/>
  <mergeCells count="3">
    <mergeCell ref="A1:R1"/>
    <mergeCell ref="A2:R2"/>
    <mergeCell ref="A3:R3"/>
  </mergeCells>
  <phoneticPr fontId="26" type="noConversion"/>
  <pageMargins left="0.11811023622047245" right="0.11811023622047245" top="0.70866141732283472" bottom="1.3779527559055118" header="0.31496062992125984" footer="0.39370078740157483"/>
  <pageSetup scale="73" fitToWidth="0" fitToHeight="0" orientation="landscape" horizontalDpi="360" verticalDpi="360" r:id="rId1"/>
  <headerFooter scaleWithDoc="0" alignWithMargins="0">
    <oddFooter>&amp;C&amp;G</oddFooter>
  </headerFooter>
  <rowBreaks count="2" manualBreakCount="2">
    <brk id="243" max="19" man="1"/>
    <brk id="275" max="19" man="1"/>
  </rowBreak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0">
    <tabColor rgb="FFFF66FF"/>
  </sheetPr>
  <dimension ref="A1:C8"/>
  <sheetViews>
    <sheetView view="pageBreakPreview" zoomScale="60" zoomScaleNormal="100" workbookViewId="0">
      <selection activeCell="B7" sqref="B7"/>
    </sheetView>
  </sheetViews>
  <sheetFormatPr baseColWidth="10" defaultRowHeight="15" x14ac:dyDescent="0.25"/>
  <cols>
    <col min="1" max="1" width="11.42578125" style="274"/>
    <col min="2" max="2" width="40.85546875" bestFit="1" customWidth="1"/>
    <col min="3" max="3" width="100.140625" bestFit="1" customWidth="1"/>
    <col min="4" max="4" width="7.7109375" customWidth="1"/>
  </cols>
  <sheetData>
    <row r="1" spans="1:3" x14ac:dyDescent="0.25">
      <c r="A1" s="274" t="s">
        <v>3826</v>
      </c>
      <c r="B1" t="s">
        <v>3819</v>
      </c>
      <c r="C1" t="s">
        <v>4058</v>
      </c>
    </row>
    <row r="2" spans="1:3" x14ac:dyDescent="0.25">
      <c r="A2" s="304" t="s">
        <v>4060</v>
      </c>
      <c r="B2" t="s">
        <v>3820</v>
      </c>
      <c r="C2" t="s">
        <v>21</v>
      </c>
    </row>
    <row r="3" spans="1:3" x14ac:dyDescent="0.25">
      <c r="A3" s="304" t="s">
        <v>4061</v>
      </c>
      <c r="B3" t="s">
        <v>3821</v>
      </c>
      <c r="C3" t="s">
        <v>4819</v>
      </c>
    </row>
    <row r="4" spans="1:3" x14ac:dyDescent="0.25">
      <c r="A4" s="304" t="s">
        <v>4062</v>
      </c>
      <c r="B4" t="s">
        <v>3822</v>
      </c>
      <c r="C4" t="s">
        <v>4822</v>
      </c>
    </row>
    <row r="5" spans="1:3" x14ac:dyDescent="0.25">
      <c r="A5" s="304" t="s">
        <v>2074</v>
      </c>
      <c r="B5" t="s">
        <v>3823</v>
      </c>
      <c r="C5" t="s">
        <v>4820</v>
      </c>
    </row>
    <row r="6" spans="1:3" x14ac:dyDescent="0.25">
      <c r="A6" s="304" t="s">
        <v>4063</v>
      </c>
      <c r="B6" t="s">
        <v>138</v>
      </c>
      <c r="C6" t="s">
        <v>4820</v>
      </c>
    </row>
    <row r="7" spans="1:3" x14ac:dyDescent="0.25">
      <c r="A7" s="304" t="s">
        <v>4064</v>
      </c>
      <c r="B7" t="s">
        <v>3824</v>
      </c>
      <c r="C7" t="s">
        <v>4821</v>
      </c>
    </row>
    <row r="8" spans="1:3" x14ac:dyDescent="0.25">
      <c r="A8" s="304" t="s">
        <v>4065</v>
      </c>
      <c r="B8" t="s">
        <v>3825</v>
      </c>
      <c r="C8" t="s">
        <v>4823</v>
      </c>
    </row>
  </sheetData>
  <pageMargins left="0.7" right="0.7" top="0.75" bottom="0.75" header="0.3" footer="0.3"/>
  <pageSetup scale="59" orientation="portrait" horizontalDpi="4294967293"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1">
    <tabColor rgb="FFFF66FF"/>
  </sheetPr>
  <dimension ref="A1:F61"/>
  <sheetViews>
    <sheetView view="pageBreakPreview" topLeftCell="A7" zoomScale="60" zoomScaleNormal="100" workbookViewId="0">
      <selection activeCell="C16" sqref="C16"/>
    </sheetView>
  </sheetViews>
  <sheetFormatPr baseColWidth="10" defaultRowHeight="15" x14ac:dyDescent="0.25"/>
  <cols>
    <col min="2" max="2" width="71.28515625" bestFit="1" customWidth="1"/>
    <col min="4" max="4" width="11.42578125" style="326"/>
    <col min="5" max="5" width="43.28515625" bestFit="1" customWidth="1"/>
  </cols>
  <sheetData>
    <row r="1" spans="1:5" x14ac:dyDescent="0.25">
      <c r="A1" t="s">
        <v>3860</v>
      </c>
      <c r="B1" s="274" t="s">
        <v>3859</v>
      </c>
      <c r="C1" t="s">
        <v>3926</v>
      </c>
      <c r="D1" s="326" t="s">
        <v>4074</v>
      </c>
      <c r="E1" t="s">
        <v>4251</v>
      </c>
    </row>
    <row r="2" spans="1:5" x14ac:dyDescent="0.25">
      <c r="A2" s="305" t="s">
        <v>4060</v>
      </c>
      <c r="B2" t="s">
        <v>3827</v>
      </c>
      <c r="C2" t="s">
        <v>3863</v>
      </c>
      <c r="D2" s="326" t="s">
        <v>4062</v>
      </c>
      <c r="E2" t="s">
        <v>1330</v>
      </c>
    </row>
    <row r="3" spans="1:5" x14ac:dyDescent="0.25">
      <c r="A3" s="305" t="s">
        <v>4061</v>
      </c>
      <c r="B3" t="s">
        <v>3828</v>
      </c>
      <c r="C3" t="s">
        <v>3864</v>
      </c>
      <c r="D3" s="326" t="s">
        <v>4799</v>
      </c>
      <c r="E3" t="s">
        <v>1336</v>
      </c>
    </row>
    <row r="4" spans="1:5" x14ac:dyDescent="0.25">
      <c r="A4" s="305" t="s">
        <v>4062</v>
      </c>
      <c r="B4" t="s">
        <v>3829</v>
      </c>
      <c r="C4" t="s">
        <v>3872</v>
      </c>
      <c r="D4" s="326" t="s">
        <v>4307</v>
      </c>
      <c r="E4" t="s">
        <v>1308</v>
      </c>
    </row>
    <row r="5" spans="1:5" x14ac:dyDescent="0.25">
      <c r="A5" s="305" t="s">
        <v>2074</v>
      </c>
      <c r="B5" t="s">
        <v>3830</v>
      </c>
      <c r="C5" t="s">
        <v>3865</v>
      </c>
      <c r="D5" s="326" t="s">
        <v>4308</v>
      </c>
      <c r="E5" t="s">
        <v>3639</v>
      </c>
    </row>
    <row r="6" spans="1:5" x14ac:dyDescent="0.25">
      <c r="A6" s="305" t="s">
        <v>4063</v>
      </c>
      <c r="B6" t="s">
        <v>3874</v>
      </c>
      <c r="C6" t="s">
        <v>3884</v>
      </c>
      <c r="D6" s="326" t="s">
        <v>4309</v>
      </c>
      <c r="E6" t="s">
        <v>1341</v>
      </c>
    </row>
    <row r="7" spans="1:5" x14ac:dyDescent="0.25">
      <c r="A7" s="305" t="s">
        <v>4064</v>
      </c>
      <c r="B7" t="s">
        <v>3857</v>
      </c>
      <c r="C7" t="s">
        <v>3875</v>
      </c>
      <c r="D7" s="326" t="s">
        <v>4310</v>
      </c>
      <c r="E7" t="s">
        <v>4101</v>
      </c>
    </row>
    <row r="8" spans="1:5" x14ac:dyDescent="0.25">
      <c r="A8" s="305" t="s">
        <v>4065</v>
      </c>
      <c r="B8" t="s">
        <v>3831</v>
      </c>
      <c r="C8" t="s">
        <v>3876</v>
      </c>
      <c r="D8" s="326" t="s">
        <v>4291</v>
      </c>
      <c r="E8" t="s">
        <v>1346</v>
      </c>
    </row>
    <row r="9" spans="1:5" x14ac:dyDescent="0.25">
      <c r="A9" s="305" t="s">
        <v>4071</v>
      </c>
      <c r="B9" t="s">
        <v>3832</v>
      </c>
      <c r="C9" t="s">
        <v>3885</v>
      </c>
      <c r="D9" s="326" t="s">
        <v>4311</v>
      </c>
      <c r="E9" t="s">
        <v>1315</v>
      </c>
    </row>
    <row r="10" spans="1:5" x14ac:dyDescent="0.25">
      <c r="A10" s="305" t="s">
        <v>4072</v>
      </c>
      <c r="B10" t="s">
        <v>3855</v>
      </c>
      <c r="C10" t="s">
        <v>3886</v>
      </c>
      <c r="D10" s="326" t="s">
        <v>4312</v>
      </c>
      <c r="E10" t="s">
        <v>1314</v>
      </c>
    </row>
    <row r="11" spans="1:5" x14ac:dyDescent="0.25">
      <c r="A11" s="305" t="s">
        <v>4255</v>
      </c>
      <c r="B11" t="s">
        <v>3833</v>
      </c>
      <c r="C11" t="s">
        <v>3861</v>
      </c>
      <c r="D11" s="326" t="s">
        <v>4395</v>
      </c>
      <c r="E11" t="s">
        <v>1307</v>
      </c>
    </row>
    <row r="12" spans="1:5" x14ac:dyDescent="0.25">
      <c r="A12" s="305" t="s">
        <v>4256</v>
      </c>
      <c r="B12" t="s">
        <v>72</v>
      </c>
      <c r="C12" t="s">
        <v>3867</v>
      </c>
      <c r="D12" s="326" t="s">
        <v>4314</v>
      </c>
      <c r="E12" t="s">
        <v>1300</v>
      </c>
    </row>
    <row r="13" spans="1:5" x14ac:dyDescent="0.25">
      <c r="A13" s="305" t="s">
        <v>4257</v>
      </c>
      <c r="B13" t="s">
        <v>3834</v>
      </c>
      <c r="C13" t="s">
        <v>3882</v>
      </c>
      <c r="D13" s="326" t="s">
        <v>4315</v>
      </c>
      <c r="E13" t="s">
        <v>4106</v>
      </c>
    </row>
    <row r="14" spans="1:5" x14ac:dyDescent="0.25">
      <c r="A14" s="305" t="s">
        <v>4258</v>
      </c>
      <c r="B14" t="s">
        <v>3858</v>
      </c>
      <c r="C14" t="s">
        <v>3883</v>
      </c>
      <c r="D14" s="326" t="s">
        <v>4315</v>
      </c>
      <c r="E14" t="s">
        <v>4106</v>
      </c>
    </row>
    <row r="15" spans="1:5" x14ac:dyDescent="0.25">
      <c r="A15" s="305" t="s">
        <v>4259</v>
      </c>
      <c r="B15" t="s">
        <v>3214</v>
      </c>
      <c r="C15" t="s">
        <v>3877</v>
      </c>
      <c r="D15" s="326" t="s">
        <v>4404</v>
      </c>
      <c r="E15" t="s">
        <v>1323</v>
      </c>
    </row>
    <row r="16" spans="1:5" x14ac:dyDescent="0.25">
      <c r="A16" s="305" t="s">
        <v>4260</v>
      </c>
      <c r="B16" t="s">
        <v>180</v>
      </c>
      <c r="C16" t="s">
        <v>3887</v>
      </c>
      <c r="D16" s="326" t="s">
        <v>4316</v>
      </c>
      <c r="E16" t="s">
        <v>1285</v>
      </c>
    </row>
    <row r="17" spans="1:6" x14ac:dyDescent="0.25">
      <c r="A17" s="305" t="s">
        <v>4261</v>
      </c>
      <c r="B17" t="s">
        <v>3835</v>
      </c>
      <c r="C17" t="s">
        <v>3888</v>
      </c>
      <c r="D17" s="326" t="s">
        <v>4286</v>
      </c>
      <c r="E17" t="s">
        <v>3327</v>
      </c>
    </row>
    <row r="18" spans="1:6" x14ac:dyDescent="0.25">
      <c r="A18" s="305" t="s">
        <v>4262</v>
      </c>
      <c r="B18" t="s">
        <v>3836</v>
      </c>
      <c r="C18" t="s">
        <v>3889</v>
      </c>
      <c r="D18" s="326" t="s">
        <v>4305</v>
      </c>
      <c r="E18" t="s">
        <v>1791</v>
      </c>
    </row>
    <row r="19" spans="1:6" x14ac:dyDescent="0.25">
      <c r="A19" s="305" t="s">
        <v>4263</v>
      </c>
      <c r="B19" t="s">
        <v>3349</v>
      </c>
      <c r="C19" t="s">
        <v>3890</v>
      </c>
      <c r="D19" s="326" t="s">
        <v>4317</v>
      </c>
      <c r="E19" t="s">
        <v>1335</v>
      </c>
    </row>
    <row r="20" spans="1:6" x14ac:dyDescent="0.25">
      <c r="A20" s="305" t="s">
        <v>4264</v>
      </c>
      <c r="B20" t="s">
        <v>3837</v>
      </c>
      <c r="C20" t="s">
        <v>3870</v>
      </c>
      <c r="D20" s="326" t="s">
        <v>4318</v>
      </c>
      <c r="E20" t="s">
        <v>229</v>
      </c>
    </row>
    <row r="21" spans="1:6" x14ac:dyDescent="0.25">
      <c r="A21" s="305" t="s">
        <v>4265</v>
      </c>
      <c r="B21" t="s">
        <v>3838</v>
      </c>
      <c r="C21" t="s">
        <v>3869</v>
      </c>
      <c r="D21" s="326" t="s">
        <v>4319</v>
      </c>
      <c r="E21" t="s">
        <v>6140</v>
      </c>
    </row>
    <row r="22" spans="1:6" x14ac:dyDescent="0.25">
      <c r="A22" s="305" t="s">
        <v>4266</v>
      </c>
      <c r="B22" t="s">
        <v>3839</v>
      </c>
      <c r="C22" t="s">
        <v>3891</v>
      </c>
      <c r="D22" s="326" t="s">
        <v>4306</v>
      </c>
      <c r="E22" t="s">
        <v>4141</v>
      </c>
    </row>
    <row r="23" spans="1:6" x14ac:dyDescent="0.25">
      <c r="A23" s="305" t="s">
        <v>4267</v>
      </c>
      <c r="B23" t="s">
        <v>3840</v>
      </c>
      <c r="C23" t="s">
        <v>3871</v>
      </c>
    </row>
    <row r="24" spans="1:6" x14ac:dyDescent="0.25">
      <c r="A24" s="305" t="s">
        <v>4268</v>
      </c>
      <c r="B24" t="s">
        <v>3348</v>
      </c>
      <c r="C24" t="s">
        <v>3866</v>
      </c>
      <c r="D24" s="326" t="s">
        <v>4283</v>
      </c>
      <c r="E24" t="s">
        <v>3342</v>
      </c>
    </row>
    <row r="25" spans="1:6" x14ac:dyDescent="0.25">
      <c r="A25" s="305" t="s">
        <v>4269</v>
      </c>
      <c r="B25" t="s">
        <v>131</v>
      </c>
      <c r="C25" t="s">
        <v>3892</v>
      </c>
      <c r="D25" s="326" t="s">
        <v>4320</v>
      </c>
      <c r="E25" t="s">
        <v>4149</v>
      </c>
    </row>
    <row r="26" spans="1:6" s="275" customFormat="1" x14ac:dyDescent="0.25">
      <c r="A26" s="305" t="s">
        <v>4270</v>
      </c>
      <c r="B26" t="s">
        <v>3895</v>
      </c>
      <c r="C26" t="s">
        <v>3900</v>
      </c>
      <c r="D26" s="326"/>
      <c r="E26"/>
      <c r="F26"/>
    </row>
    <row r="27" spans="1:6" s="275" customFormat="1" x14ac:dyDescent="0.25">
      <c r="A27" s="305" t="s">
        <v>4271</v>
      </c>
      <c r="B27" t="s">
        <v>3896</v>
      </c>
      <c r="C27" t="s">
        <v>3901</v>
      </c>
      <c r="D27" s="326" t="s">
        <v>4322</v>
      </c>
      <c r="E27" t="s">
        <v>4150</v>
      </c>
      <c r="F27"/>
    </row>
    <row r="28" spans="1:6" s="275" customFormat="1" x14ac:dyDescent="0.25">
      <c r="A28" s="305" t="s">
        <v>4272</v>
      </c>
      <c r="B28" t="s">
        <v>4254</v>
      </c>
      <c r="C28" t="s">
        <v>3876</v>
      </c>
      <c r="D28" s="326" t="s">
        <v>4323</v>
      </c>
      <c r="E28" t="s">
        <v>4152</v>
      </c>
      <c r="F28"/>
    </row>
    <row r="29" spans="1:6" s="275" customFormat="1" x14ac:dyDescent="0.25">
      <c r="A29" s="305" t="s">
        <v>4273</v>
      </c>
      <c r="B29" t="s">
        <v>3897</v>
      </c>
      <c r="C29" t="s">
        <v>3902</v>
      </c>
      <c r="D29" s="326"/>
      <c r="E29"/>
      <c r="F29"/>
    </row>
    <row r="30" spans="1:6" s="275" customFormat="1" x14ac:dyDescent="0.25">
      <c r="A30" s="305" t="s">
        <v>4274</v>
      </c>
      <c r="B30" t="s">
        <v>3898</v>
      </c>
      <c r="C30" t="s">
        <v>3903</v>
      </c>
      <c r="D30" s="326"/>
      <c r="E30"/>
      <c r="F30"/>
    </row>
    <row r="31" spans="1:6" s="275" customFormat="1" x14ac:dyDescent="0.25">
      <c r="A31" s="305" t="s">
        <v>4275</v>
      </c>
      <c r="B31" t="s">
        <v>3899</v>
      </c>
      <c r="C31" t="s">
        <v>3905</v>
      </c>
      <c r="D31" s="326"/>
      <c r="E31"/>
      <c r="F31"/>
    </row>
    <row r="32" spans="1:6" x14ac:dyDescent="0.25">
      <c r="A32" s="305" t="s">
        <v>4276</v>
      </c>
      <c r="B32" t="s">
        <v>3344</v>
      </c>
      <c r="C32" t="s">
        <v>3906</v>
      </c>
      <c r="D32" s="326" t="s">
        <v>4321</v>
      </c>
      <c r="E32" t="s">
        <v>1299</v>
      </c>
    </row>
    <row r="33" spans="1:5" x14ac:dyDescent="0.25">
      <c r="A33" s="305" t="s">
        <v>4277</v>
      </c>
      <c r="B33" t="s">
        <v>3841</v>
      </c>
      <c r="C33" t="s">
        <v>3893</v>
      </c>
    </row>
    <row r="34" spans="1:5" x14ac:dyDescent="0.25">
      <c r="A34" s="305" t="s">
        <v>4278</v>
      </c>
      <c r="B34" t="s">
        <v>3842</v>
      </c>
      <c r="C34" t="s">
        <v>3907</v>
      </c>
      <c r="D34" s="326" t="s">
        <v>4324</v>
      </c>
      <c r="E34" t="s">
        <v>1296</v>
      </c>
    </row>
    <row r="35" spans="1:5" x14ac:dyDescent="0.25">
      <c r="A35" s="305" t="s">
        <v>4279</v>
      </c>
      <c r="B35" t="s">
        <v>3843</v>
      </c>
      <c r="C35" t="s">
        <v>3908</v>
      </c>
      <c r="D35" s="326" t="s">
        <v>4325</v>
      </c>
      <c r="E35" t="s">
        <v>1292</v>
      </c>
    </row>
    <row r="36" spans="1:5" x14ac:dyDescent="0.25">
      <c r="A36" s="305" t="s">
        <v>4280</v>
      </c>
      <c r="B36" t="s">
        <v>3909</v>
      </c>
      <c r="C36" t="s">
        <v>3910</v>
      </c>
    </row>
    <row r="37" spans="1:5" x14ac:dyDescent="0.25">
      <c r="A37" s="305" t="s">
        <v>4281</v>
      </c>
      <c r="B37" t="s">
        <v>3358</v>
      </c>
      <c r="C37" t="s">
        <v>3911</v>
      </c>
      <c r="D37" s="326" t="s">
        <v>4303</v>
      </c>
      <c r="E37" t="s">
        <v>1286</v>
      </c>
    </row>
    <row r="38" spans="1:5" x14ac:dyDescent="0.25">
      <c r="A38" s="305" t="s">
        <v>4282</v>
      </c>
      <c r="B38" t="s">
        <v>3844</v>
      </c>
      <c r="C38" t="s">
        <v>3894</v>
      </c>
      <c r="D38" s="326" t="s">
        <v>4271</v>
      </c>
      <c r="E38" t="s">
        <v>4157</v>
      </c>
    </row>
    <row r="39" spans="1:5" x14ac:dyDescent="0.25">
      <c r="A39" s="305" t="s">
        <v>4283</v>
      </c>
      <c r="B39" t="s">
        <v>3845</v>
      </c>
      <c r="C39" t="s">
        <v>3912</v>
      </c>
      <c r="D39" s="326" t="s">
        <v>4296</v>
      </c>
      <c r="E39" t="s">
        <v>3212</v>
      </c>
    </row>
    <row r="40" spans="1:5" x14ac:dyDescent="0.25">
      <c r="A40" s="305" t="s">
        <v>4284</v>
      </c>
      <c r="B40" t="s">
        <v>3915</v>
      </c>
      <c r="C40" t="s">
        <v>3916</v>
      </c>
    </row>
    <row r="41" spans="1:5" x14ac:dyDescent="0.25">
      <c r="A41" s="305" t="s">
        <v>4285</v>
      </c>
      <c r="B41" t="s">
        <v>3846</v>
      </c>
      <c r="C41" t="s">
        <v>3904</v>
      </c>
      <c r="D41" s="326" t="s">
        <v>4326</v>
      </c>
      <c r="E41" t="s">
        <v>4161</v>
      </c>
    </row>
    <row r="42" spans="1:5" x14ac:dyDescent="0.25">
      <c r="A42" s="305" t="s">
        <v>4286</v>
      </c>
      <c r="B42" t="s">
        <v>3847</v>
      </c>
      <c r="D42" s="326" t="s">
        <v>4276</v>
      </c>
      <c r="E42" t="s">
        <v>4162</v>
      </c>
    </row>
    <row r="43" spans="1:5" x14ac:dyDescent="0.25">
      <c r="A43" s="305" t="s">
        <v>4287</v>
      </c>
      <c r="B43" t="s">
        <v>3848</v>
      </c>
      <c r="C43" t="s">
        <v>3913</v>
      </c>
      <c r="D43" s="326" t="s">
        <v>4327</v>
      </c>
      <c r="E43" t="s">
        <v>2333</v>
      </c>
    </row>
    <row r="44" spans="1:5" x14ac:dyDescent="0.25">
      <c r="A44" s="305" t="s">
        <v>4288</v>
      </c>
      <c r="B44" t="s">
        <v>3849</v>
      </c>
      <c r="C44" t="s">
        <v>3914</v>
      </c>
      <c r="D44" s="326" t="s">
        <v>4328</v>
      </c>
      <c r="E44" t="s">
        <v>877</v>
      </c>
    </row>
    <row r="45" spans="1:5" x14ac:dyDescent="0.25">
      <c r="A45" s="305" t="s">
        <v>4289</v>
      </c>
      <c r="B45" t="s">
        <v>3352</v>
      </c>
      <c r="C45" t="s">
        <v>3917</v>
      </c>
      <c r="D45" s="326" t="s">
        <v>4060</v>
      </c>
      <c r="E45" t="s">
        <v>4164</v>
      </c>
    </row>
    <row r="46" spans="1:5" x14ac:dyDescent="0.25">
      <c r="A46" s="305" t="s">
        <v>4290</v>
      </c>
      <c r="B46" t="s">
        <v>4329</v>
      </c>
      <c r="D46" s="326" t="s">
        <v>4330</v>
      </c>
      <c r="E46" t="s">
        <v>1731</v>
      </c>
    </row>
    <row r="47" spans="1:5" x14ac:dyDescent="0.25">
      <c r="A47" s="305" t="s">
        <v>4291</v>
      </c>
      <c r="B47" t="s">
        <v>3850</v>
      </c>
      <c r="C47" t="s">
        <v>3918</v>
      </c>
      <c r="D47" s="326" t="s">
        <v>4331</v>
      </c>
      <c r="E47" t="s">
        <v>3692</v>
      </c>
    </row>
    <row r="48" spans="1:5" x14ac:dyDescent="0.25">
      <c r="A48" s="305" t="s">
        <v>4292</v>
      </c>
      <c r="B48" t="s">
        <v>3346</v>
      </c>
      <c r="C48" t="s">
        <v>3881</v>
      </c>
      <c r="D48" s="326" t="s">
        <v>4259</v>
      </c>
      <c r="E48" t="s">
        <v>3697</v>
      </c>
    </row>
    <row r="49" spans="1:5" x14ac:dyDescent="0.25">
      <c r="A49" s="305" t="s">
        <v>4293</v>
      </c>
      <c r="B49" t="s">
        <v>3851</v>
      </c>
      <c r="C49" t="s">
        <v>3919</v>
      </c>
      <c r="D49" s="326" t="s">
        <v>4313</v>
      </c>
      <c r="E49" t="s">
        <v>1312</v>
      </c>
    </row>
    <row r="50" spans="1:5" x14ac:dyDescent="0.25">
      <c r="A50" s="305" t="s">
        <v>4294</v>
      </c>
      <c r="B50" t="s">
        <v>3920</v>
      </c>
      <c r="C50" t="s">
        <v>3867</v>
      </c>
      <c r="D50" s="326" t="s">
        <v>4332</v>
      </c>
      <c r="E50" t="s">
        <v>4193</v>
      </c>
    </row>
    <row r="51" spans="1:5" x14ac:dyDescent="0.25">
      <c r="A51" s="305" t="s">
        <v>4295</v>
      </c>
      <c r="B51" t="s">
        <v>816</v>
      </c>
      <c r="D51" s="326" t="s">
        <v>4333</v>
      </c>
      <c r="E51" t="s">
        <v>4217</v>
      </c>
    </row>
    <row r="52" spans="1:5" x14ac:dyDescent="0.25">
      <c r="A52" s="305" t="s">
        <v>4296</v>
      </c>
      <c r="B52" t="s">
        <v>430</v>
      </c>
      <c r="C52" t="s">
        <v>3852</v>
      </c>
      <c r="D52" s="326" t="s">
        <v>4334</v>
      </c>
      <c r="E52" t="s">
        <v>1312</v>
      </c>
    </row>
    <row r="53" spans="1:5" x14ac:dyDescent="0.25">
      <c r="A53" s="305" t="s">
        <v>4297</v>
      </c>
      <c r="B53" t="s">
        <v>3921</v>
      </c>
      <c r="C53" t="s">
        <v>6139</v>
      </c>
      <c r="D53" s="326" t="s">
        <v>4335</v>
      </c>
      <c r="E53" t="s">
        <v>4224</v>
      </c>
    </row>
    <row r="54" spans="1:5" x14ac:dyDescent="0.25">
      <c r="A54" s="305" t="s">
        <v>4298</v>
      </c>
      <c r="B54" t="s">
        <v>3921</v>
      </c>
      <c r="C54" t="s">
        <v>6139</v>
      </c>
      <c r="D54" s="326" t="s">
        <v>4336</v>
      </c>
      <c r="E54" t="s">
        <v>4221</v>
      </c>
    </row>
    <row r="55" spans="1:5" x14ac:dyDescent="0.25">
      <c r="A55" s="305" t="s">
        <v>4299</v>
      </c>
      <c r="B55" t="s">
        <v>3922</v>
      </c>
      <c r="C55" t="s">
        <v>3879</v>
      </c>
      <c r="D55" s="326" t="s">
        <v>4337</v>
      </c>
      <c r="E55" t="s">
        <v>1318</v>
      </c>
    </row>
    <row r="56" spans="1:5" x14ac:dyDescent="0.25">
      <c r="A56" s="305" t="s">
        <v>4300</v>
      </c>
      <c r="B56" t="s">
        <v>3923</v>
      </c>
      <c r="C56" t="s">
        <v>3925</v>
      </c>
      <c r="D56" s="326" t="s">
        <v>4338</v>
      </c>
      <c r="E56" t="s">
        <v>4197</v>
      </c>
    </row>
    <row r="57" spans="1:5" x14ac:dyDescent="0.25">
      <c r="A57" s="305" t="s">
        <v>4301</v>
      </c>
      <c r="B57" t="s">
        <v>3924</v>
      </c>
    </row>
    <row r="58" spans="1:5" x14ac:dyDescent="0.25">
      <c r="A58" s="305" t="s">
        <v>4302</v>
      </c>
      <c r="B58" s="299" t="s">
        <v>3856</v>
      </c>
      <c r="C58" t="s">
        <v>3873</v>
      </c>
      <c r="D58" s="326" t="s">
        <v>4339</v>
      </c>
      <c r="E58" t="s">
        <v>1338</v>
      </c>
    </row>
    <row r="59" spans="1:5" x14ac:dyDescent="0.25">
      <c r="A59" s="305" t="s">
        <v>4303</v>
      </c>
      <c r="B59" t="s">
        <v>3853</v>
      </c>
      <c r="C59" t="s">
        <v>3880</v>
      </c>
      <c r="D59" s="326" t="s">
        <v>4340</v>
      </c>
      <c r="E59" t="s">
        <v>3402</v>
      </c>
    </row>
    <row r="60" spans="1:5" x14ac:dyDescent="0.25">
      <c r="A60" s="305" t="s">
        <v>4304</v>
      </c>
      <c r="B60" t="s">
        <v>3854</v>
      </c>
      <c r="C60" t="s">
        <v>3862</v>
      </c>
      <c r="D60" s="326" t="s">
        <v>4341</v>
      </c>
      <c r="E60" t="s">
        <v>88</v>
      </c>
    </row>
    <row r="61" spans="1:5" x14ac:dyDescent="0.25">
      <c r="A61" s="305" t="s">
        <v>4305</v>
      </c>
      <c r="B61" t="s">
        <v>3878</v>
      </c>
      <c r="C61" t="s">
        <v>3868</v>
      </c>
      <c r="D61" s="326" t="s">
        <v>4339</v>
      </c>
      <c r="E61" t="s">
        <v>1338</v>
      </c>
    </row>
  </sheetData>
  <pageMargins left="0.7" right="0.7" top="0.75" bottom="0.75" header="0.3" footer="0.3"/>
  <pageSetup scale="76" orientation="landscape" horizontalDpi="4294967292"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2">
    <tabColor rgb="FFFF66FF"/>
  </sheetPr>
  <dimension ref="A1:C193"/>
  <sheetViews>
    <sheetView view="pageBreakPreview" topLeftCell="A161" zoomScale="90" zoomScaleNormal="70" zoomScaleSheetLayoutView="90" workbookViewId="0">
      <selection activeCell="C187" sqref="C187"/>
    </sheetView>
  </sheetViews>
  <sheetFormatPr baseColWidth="10" defaultRowHeight="15" x14ac:dyDescent="0.25"/>
  <cols>
    <col min="1" max="1" width="12.140625" style="307" bestFit="1" customWidth="1"/>
    <col min="2" max="2" width="49.5703125" style="308" bestFit="1" customWidth="1"/>
    <col min="3" max="3" width="40.42578125" style="309" bestFit="1" customWidth="1"/>
  </cols>
  <sheetData>
    <row r="1" spans="1:3" x14ac:dyDescent="0.25">
      <c r="A1" s="315" t="s">
        <v>4075</v>
      </c>
      <c r="B1" s="315" t="s">
        <v>4076</v>
      </c>
      <c r="C1" s="315" t="s">
        <v>4077</v>
      </c>
    </row>
    <row r="2" spans="1:3" x14ac:dyDescent="0.25">
      <c r="A2" s="325">
        <v>1</v>
      </c>
      <c r="B2" s="317" t="s">
        <v>4207</v>
      </c>
      <c r="C2" s="320" t="s">
        <v>4208</v>
      </c>
    </row>
    <row r="3" spans="1:3" x14ac:dyDescent="0.25">
      <c r="A3" s="325">
        <v>2</v>
      </c>
      <c r="B3" s="320" t="s">
        <v>4109</v>
      </c>
      <c r="C3" s="320" t="s">
        <v>4110</v>
      </c>
    </row>
    <row r="4" spans="1:3" x14ac:dyDescent="0.25">
      <c r="A4" s="318">
        <v>3</v>
      </c>
      <c r="B4" s="319" t="s">
        <v>1330</v>
      </c>
      <c r="C4" s="309" t="s">
        <v>4078</v>
      </c>
    </row>
    <row r="5" spans="1:3" x14ac:dyDescent="0.25">
      <c r="A5" s="325">
        <v>4</v>
      </c>
      <c r="B5" s="317" t="s">
        <v>4120</v>
      </c>
      <c r="C5" s="320" t="s">
        <v>4115</v>
      </c>
    </row>
    <row r="6" spans="1:3" x14ac:dyDescent="0.25">
      <c r="A6" s="325">
        <v>5</v>
      </c>
      <c r="B6" s="320" t="s">
        <v>1332</v>
      </c>
      <c r="C6" s="320" t="s">
        <v>4113</v>
      </c>
    </row>
    <row r="7" spans="1:3" x14ac:dyDescent="0.25">
      <c r="A7" s="325">
        <v>5</v>
      </c>
      <c r="B7" s="323" t="s">
        <v>4242</v>
      </c>
      <c r="C7" s="320" t="s">
        <v>4241</v>
      </c>
    </row>
    <row r="8" spans="1:3" x14ac:dyDescent="0.25">
      <c r="A8" s="325">
        <v>6</v>
      </c>
      <c r="B8" s="320" t="s">
        <v>1741</v>
      </c>
      <c r="C8" s="320" t="s">
        <v>4110</v>
      </c>
    </row>
    <row r="9" spans="1:3" x14ac:dyDescent="0.25">
      <c r="A9" s="325">
        <v>7</v>
      </c>
      <c r="B9" s="320" t="s">
        <v>4148</v>
      </c>
      <c r="C9" s="320" t="s">
        <v>4081</v>
      </c>
    </row>
    <row r="10" spans="1:3" x14ac:dyDescent="0.25">
      <c r="A10" s="325">
        <v>8</v>
      </c>
      <c r="B10" s="320" t="s">
        <v>309</v>
      </c>
      <c r="C10" s="320" t="s">
        <v>4081</v>
      </c>
    </row>
    <row r="11" spans="1:3" x14ac:dyDescent="0.25">
      <c r="A11" s="332" t="s">
        <v>4071</v>
      </c>
      <c r="B11" s="317" t="s">
        <v>4190</v>
      </c>
      <c r="C11" s="320" t="s">
        <v>4186</v>
      </c>
    </row>
    <row r="12" spans="1:3" x14ac:dyDescent="0.25">
      <c r="A12" s="325">
        <v>9</v>
      </c>
      <c r="B12" s="317" t="s">
        <v>4169</v>
      </c>
      <c r="C12" s="320" t="s">
        <v>4165</v>
      </c>
    </row>
    <row r="13" spans="1:3" x14ac:dyDescent="0.25">
      <c r="A13" s="325">
        <v>10</v>
      </c>
      <c r="B13" s="317" t="s">
        <v>4189</v>
      </c>
      <c r="C13" s="320" t="s">
        <v>4186</v>
      </c>
    </row>
    <row r="14" spans="1:3" x14ac:dyDescent="0.25">
      <c r="A14" s="325">
        <v>12</v>
      </c>
      <c r="B14" s="317" t="s">
        <v>4134</v>
      </c>
      <c r="C14" s="320" t="s">
        <v>4135</v>
      </c>
    </row>
    <row r="15" spans="1:3" x14ac:dyDescent="0.25">
      <c r="A15" s="325">
        <v>13</v>
      </c>
      <c r="B15" s="320" t="s">
        <v>4123</v>
      </c>
      <c r="C15" s="320" t="s">
        <v>4124</v>
      </c>
    </row>
    <row r="16" spans="1:3" x14ac:dyDescent="0.25">
      <c r="A16" s="325">
        <v>14</v>
      </c>
      <c r="B16" s="316" t="s">
        <v>3697</v>
      </c>
      <c r="C16" s="320" t="s">
        <v>4104</v>
      </c>
    </row>
    <row r="17" spans="1:3" x14ac:dyDescent="0.25">
      <c r="A17" s="325">
        <v>15</v>
      </c>
      <c r="B17" s="317" t="s">
        <v>4192</v>
      </c>
      <c r="C17" s="320" t="s">
        <v>4186</v>
      </c>
    </row>
    <row r="18" spans="1:3" x14ac:dyDescent="0.25">
      <c r="A18" s="325">
        <v>16</v>
      </c>
      <c r="B18" s="317" t="s">
        <v>1337</v>
      </c>
      <c r="C18" s="320" t="s">
        <v>4081</v>
      </c>
    </row>
    <row r="19" spans="1:3" x14ac:dyDescent="0.25">
      <c r="A19" s="332" t="s">
        <v>4707</v>
      </c>
      <c r="B19" s="323" t="s">
        <v>4184</v>
      </c>
      <c r="C19" s="320" t="s">
        <v>4165</v>
      </c>
    </row>
    <row r="20" spans="1:3" x14ac:dyDescent="0.25">
      <c r="A20" s="325">
        <v>17</v>
      </c>
      <c r="B20" s="320" t="s">
        <v>4112</v>
      </c>
      <c r="C20" s="320" t="s">
        <v>4113</v>
      </c>
    </row>
    <row r="21" spans="1:3" x14ac:dyDescent="0.25">
      <c r="A21" s="332" t="s">
        <v>4708</v>
      </c>
      <c r="B21" s="317" t="s">
        <v>4180</v>
      </c>
      <c r="C21" s="320" t="s">
        <v>4165</v>
      </c>
    </row>
    <row r="22" spans="1:3" x14ac:dyDescent="0.25">
      <c r="A22" s="325">
        <v>19</v>
      </c>
      <c r="B22" s="320" t="s">
        <v>1344</v>
      </c>
      <c r="C22" s="320" t="s">
        <v>4136</v>
      </c>
    </row>
    <row r="23" spans="1:3" x14ac:dyDescent="0.25">
      <c r="A23" s="325">
        <v>21</v>
      </c>
      <c r="B23" s="320" t="s">
        <v>4121</v>
      </c>
      <c r="C23" s="320" t="s">
        <v>4115</v>
      </c>
    </row>
    <row r="24" spans="1:3" x14ac:dyDescent="0.25">
      <c r="A24" s="332" t="s">
        <v>4712</v>
      </c>
      <c r="B24" s="317" t="s">
        <v>4177</v>
      </c>
      <c r="C24" s="320" t="s">
        <v>4165</v>
      </c>
    </row>
    <row r="25" spans="1:3" x14ac:dyDescent="0.25">
      <c r="A25" s="325">
        <v>22</v>
      </c>
      <c r="B25" s="320" t="s">
        <v>1340</v>
      </c>
      <c r="C25" s="320" t="s">
        <v>4234</v>
      </c>
    </row>
    <row r="26" spans="1:3" x14ac:dyDescent="0.25">
      <c r="A26" s="325">
        <v>23</v>
      </c>
      <c r="B26" s="320" t="s">
        <v>1395</v>
      </c>
      <c r="C26" s="320" t="s">
        <v>4234</v>
      </c>
    </row>
    <row r="27" spans="1:3" x14ac:dyDescent="0.25">
      <c r="A27" s="325">
        <v>24</v>
      </c>
      <c r="B27" s="320" t="s">
        <v>3756</v>
      </c>
      <c r="C27" s="320" t="s">
        <v>4081</v>
      </c>
    </row>
    <row r="28" spans="1:3" x14ac:dyDescent="0.25">
      <c r="A28" s="325">
        <v>25</v>
      </c>
      <c r="B28" s="320" t="s">
        <v>1349</v>
      </c>
      <c r="C28" s="320" t="s">
        <v>4154</v>
      </c>
    </row>
    <row r="29" spans="1:3" x14ac:dyDescent="0.25">
      <c r="A29" s="325">
        <v>26</v>
      </c>
      <c r="B29" s="316" t="s">
        <v>4157</v>
      </c>
      <c r="C29" s="320" t="s">
        <v>4086</v>
      </c>
    </row>
    <row r="30" spans="1:3" x14ac:dyDescent="0.25">
      <c r="A30" s="325">
        <v>26</v>
      </c>
      <c r="B30" s="317" t="s">
        <v>4178</v>
      </c>
      <c r="C30" s="320" t="s">
        <v>4165</v>
      </c>
    </row>
    <row r="31" spans="1:3" x14ac:dyDescent="0.25">
      <c r="A31" s="325">
        <v>27</v>
      </c>
      <c r="B31" s="320" t="s">
        <v>4237</v>
      </c>
      <c r="C31" s="320" t="s">
        <v>4234</v>
      </c>
    </row>
    <row r="32" spans="1:3" x14ac:dyDescent="0.25">
      <c r="A32" s="325">
        <v>28</v>
      </c>
      <c r="B32" s="320" t="s">
        <v>4114</v>
      </c>
      <c r="C32" s="320" t="s">
        <v>4115</v>
      </c>
    </row>
    <row r="33" spans="1:3" x14ac:dyDescent="0.25">
      <c r="A33" s="325">
        <v>28</v>
      </c>
      <c r="B33" s="317" t="s">
        <v>4179</v>
      </c>
      <c r="C33" s="320" t="s">
        <v>4165</v>
      </c>
    </row>
    <row r="34" spans="1:3" x14ac:dyDescent="0.25">
      <c r="A34" s="332" t="s">
        <v>4720</v>
      </c>
      <c r="B34" s="317" t="s">
        <v>3405</v>
      </c>
      <c r="C34" s="320" t="s">
        <v>4082</v>
      </c>
    </row>
    <row r="35" spans="1:3" x14ac:dyDescent="0.25">
      <c r="A35" s="325">
        <v>29</v>
      </c>
      <c r="B35" s="320" t="s">
        <v>4239</v>
      </c>
      <c r="C35" s="320" t="s">
        <v>4234</v>
      </c>
    </row>
    <row r="36" spans="1:3" x14ac:dyDescent="0.25">
      <c r="A36" s="325">
        <v>30</v>
      </c>
      <c r="B36" s="320" t="s">
        <v>4111</v>
      </c>
      <c r="C36" s="320" t="s">
        <v>4110</v>
      </c>
    </row>
    <row r="37" spans="1:3" x14ac:dyDescent="0.25">
      <c r="A37" s="325">
        <v>31</v>
      </c>
      <c r="B37" s="324" t="s">
        <v>4162</v>
      </c>
      <c r="C37" s="320" t="s">
        <v>3847</v>
      </c>
    </row>
    <row r="38" spans="1:3" x14ac:dyDescent="0.25">
      <c r="A38" s="325">
        <v>33</v>
      </c>
      <c r="B38" s="320" t="s">
        <v>4202</v>
      </c>
      <c r="C38" s="320" t="s">
        <v>4115</v>
      </c>
    </row>
    <row r="39" spans="1:3" x14ac:dyDescent="0.25">
      <c r="A39" s="325">
        <v>35</v>
      </c>
      <c r="B39" s="317" t="s">
        <v>4155</v>
      </c>
      <c r="C39" s="320" t="s">
        <v>4136</v>
      </c>
    </row>
    <row r="40" spans="1:3" x14ac:dyDescent="0.25">
      <c r="A40" s="325">
        <v>37</v>
      </c>
      <c r="B40" s="320" t="s">
        <v>4108</v>
      </c>
      <c r="C40" s="320" t="s">
        <v>4082</v>
      </c>
    </row>
    <row r="41" spans="1:3" x14ac:dyDescent="0.25">
      <c r="A41" s="325">
        <v>38</v>
      </c>
      <c r="B41" s="316" t="s">
        <v>3342</v>
      </c>
      <c r="C41" s="320" t="s">
        <v>4104</v>
      </c>
    </row>
    <row r="42" spans="1:3" x14ac:dyDescent="0.25">
      <c r="A42" s="325">
        <v>40</v>
      </c>
      <c r="B42" s="317" t="s">
        <v>3561</v>
      </c>
      <c r="C42" s="320" t="s">
        <v>4144</v>
      </c>
    </row>
    <row r="43" spans="1:3" x14ac:dyDescent="0.25">
      <c r="A43" s="325">
        <v>41</v>
      </c>
      <c r="B43" s="316" t="s">
        <v>3327</v>
      </c>
      <c r="C43" s="320" t="s">
        <v>4086</v>
      </c>
    </row>
    <row r="44" spans="1:3" x14ac:dyDescent="0.25">
      <c r="A44" s="325">
        <v>44</v>
      </c>
      <c r="B44" s="320" t="s">
        <v>1306</v>
      </c>
      <c r="C44" s="320" t="s">
        <v>4082</v>
      </c>
    </row>
    <row r="45" spans="1:3" x14ac:dyDescent="0.25">
      <c r="A45" s="325">
        <v>45</v>
      </c>
      <c r="B45" s="317" t="s">
        <v>4146</v>
      </c>
      <c r="C45" s="320" t="s">
        <v>4144</v>
      </c>
    </row>
    <row r="46" spans="1:3" x14ac:dyDescent="0.25">
      <c r="A46" s="325">
        <v>46</v>
      </c>
      <c r="B46" s="316" t="s">
        <v>1346</v>
      </c>
      <c r="C46" s="320" t="s">
        <v>4086</v>
      </c>
    </row>
    <row r="47" spans="1:3" x14ac:dyDescent="0.25">
      <c r="A47" s="325">
        <v>48</v>
      </c>
      <c r="B47" s="317" t="s">
        <v>3709</v>
      </c>
      <c r="C47" s="320" t="s">
        <v>4082</v>
      </c>
    </row>
    <row r="48" spans="1:3" x14ac:dyDescent="0.25">
      <c r="A48" s="325">
        <v>49</v>
      </c>
      <c r="B48" s="317" t="s">
        <v>3564</v>
      </c>
      <c r="C48" s="320" t="s">
        <v>4142</v>
      </c>
    </row>
    <row r="49" spans="1:3" x14ac:dyDescent="0.25">
      <c r="A49" s="325">
        <v>50</v>
      </c>
      <c r="B49" s="317" t="s">
        <v>4143</v>
      </c>
      <c r="C49" s="320" t="s">
        <v>4144</v>
      </c>
    </row>
    <row r="50" spans="1:3" x14ac:dyDescent="0.25">
      <c r="A50" s="325">
        <v>51</v>
      </c>
      <c r="B50" s="316" t="s">
        <v>3212</v>
      </c>
      <c r="C50" s="320" t="s">
        <v>4104</v>
      </c>
    </row>
    <row r="51" spans="1:3" x14ac:dyDescent="0.25">
      <c r="A51" s="325">
        <v>52</v>
      </c>
      <c r="B51" s="317" t="s">
        <v>4099</v>
      </c>
      <c r="C51" s="320" t="s">
        <v>4082</v>
      </c>
    </row>
    <row r="52" spans="1:3" x14ac:dyDescent="0.25">
      <c r="A52" s="325">
        <v>55</v>
      </c>
      <c r="B52" s="320" t="s">
        <v>4159</v>
      </c>
      <c r="C52" s="320" t="s">
        <v>4160</v>
      </c>
    </row>
    <row r="53" spans="1:3" x14ac:dyDescent="0.25">
      <c r="A53" s="325">
        <v>55</v>
      </c>
      <c r="B53" s="317" t="s">
        <v>4168</v>
      </c>
      <c r="C53" s="320" t="s">
        <v>4165</v>
      </c>
    </row>
    <row r="54" spans="1:3" x14ac:dyDescent="0.25">
      <c r="A54" s="325">
        <v>57</v>
      </c>
      <c r="B54" s="317" t="s">
        <v>4158</v>
      </c>
      <c r="C54" s="320" t="s">
        <v>4082</v>
      </c>
    </row>
    <row r="55" spans="1:3" x14ac:dyDescent="0.25">
      <c r="A55" s="325">
        <v>57</v>
      </c>
      <c r="B55" s="317" t="s">
        <v>4187</v>
      </c>
      <c r="C55" s="320" t="s">
        <v>4186</v>
      </c>
    </row>
    <row r="56" spans="1:3" x14ac:dyDescent="0.25">
      <c r="A56" s="325">
        <v>58</v>
      </c>
      <c r="B56" s="320" t="s">
        <v>1286</v>
      </c>
      <c r="C56" s="320" t="s">
        <v>4117</v>
      </c>
    </row>
    <row r="57" spans="1:3" x14ac:dyDescent="0.25">
      <c r="A57" s="325">
        <v>58</v>
      </c>
      <c r="B57" s="317" t="s">
        <v>4188</v>
      </c>
      <c r="C57" s="320" t="s">
        <v>4186</v>
      </c>
    </row>
    <row r="58" spans="1:3" x14ac:dyDescent="0.25">
      <c r="A58" s="325">
        <v>60</v>
      </c>
      <c r="B58" s="321" t="s">
        <v>1791</v>
      </c>
      <c r="C58" s="320" t="s">
        <v>4086</v>
      </c>
    </row>
    <row r="59" spans="1:3" x14ac:dyDescent="0.25">
      <c r="A59" s="325">
        <v>62</v>
      </c>
      <c r="B59" s="317" t="s">
        <v>4203</v>
      </c>
      <c r="C59" s="320" t="s">
        <v>4110</v>
      </c>
    </row>
    <row r="60" spans="1:3" x14ac:dyDescent="0.25">
      <c r="A60" s="325">
        <v>63</v>
      </c>
      <c r="B60" s="317" t="s">
        <v>4211</v>
      </c>
      <c r="C60" s="320" t="s">
        <v>4212</v>
      </c>
    </row>
    <row r="61" spans="1:3" x14ac:dyDescent="0.25">
      <c r="A61" s="325">
        <v>64</v>
      </c>
      <c r="B61" s="317" t="s">
        <v>4105</v>
      </c>
      <c r="C61" s="320" t="s">
        <v>4082</v>
      </c>
    </row>
    <row r="62" spans="1:3" x14ac:dyDescent="0.25">
      <c r="A62" s="325">
        <v>66</v>
      </c>
      <c r="B62" s="317" t="s">
        <v>4147</v>
      </c>
      <c r="C62" s="320" t="s">
        <v>4144</v>
      </c>
    </row>
    <row r="63" spans="1:3" x14ac:dyDescent="0.25">
      <c r="A63" s="325">
        <v>66</v>
      </c>
      <c r="B63" s="317" t="s">
        <v>4170</v>
      </c>
      <c r="C63" s="320" t="s">
        <v>4165</v>
      </c>
    </row>
    <row r="64" spans="1:3" x14ac:dyDescent="0.25">
      <c r="A64" s="325">
        <v>67</v>
      </c>
      <c r="B64" s="316" t="s">
        <v>1308</v>
      </c>
      <c r="C64" s="320" t="s">
        <v>4086</v>
      </c>
    </row>
    <row r="65" spans="1:3" x14ac:dyDescent="0.25">
      <c r="A65" s="325">
        <v>68</v>
      </c>
      <c r="B65" s="317" t="s">
        <v>3588</v>
      </c>
      <c r="C65" s="320" t="s">
        <v>4082</v>
      </c>
    </row>
    <row r="66" spans="1:3" x14ac:dyDescent="0.25">
      <c r="A66" s="325">
        <v>69</v>
      </c>
      <c r="B66" s="317" t="s">
        <v>4173</v>
      </c>
      <c r="C66" s="320" t="s">
        <v>4165</v>
      </c>
    </row>
    <row r="67" spans="1:3" x14ac:dyDescent="0.25">
      <c r="A67" s="325">
        <v>70</v>
      </c>
      <c r="B67" s="317" t="s">
        <v>4193</v>
      </c>
      <c r="C67" s="320" t="s">
        <v>4194</v>
      </c>
    </row>
    <row r="68" spans="1:3" x14ac:dyDescent="0.25">
      <c r="A68" s="325">
        <v>71</v>
      </c>
      <c r="B68" s="316" t="s">
        <v>1299</v>
      </c>
      <c r="C68" s="320" t="s">
        <v>4086</v>
      </c>
    </row>
    <row r="69" spans="1:3" x14ac:dyDescent="0.25">
      <c r="A69" s="325">
        <v>72</v>
      </c>
      <c r="B69" s="323" t="s">
        <v>4235</v>
      </c>
      <c r="C69" s="320" t="s">
        <v>4234</v>
      </c>
    </row>
    <row r="70" spans="1:3" x14ac:dyDescent="0.25">
      <c r="A70" s="325">
        <v>73</v>
      </c>
      <c r="B70" s="317" t="s">
        <v>3343</v>
      </c>
      <c r="C70" s="320" t="s">
        <v>4110</v>
      </c>
    </row>
    <row r="71" spans="1:3" x14ac:dyDescent="0.25">
      <c r="A71" s="325">
        <v>74</v>
      </c>
      <c r="B71" s="317" t="s">
        <v>4098</v>
      </c>
      <c r="C71" s="320" t="s">
        <v>4092</v>
      </c>
    </row>
    <row r="72" spans="1:3" x14ac:dyDescent="0.25">
      <c r="A72" s="325">
        <v>75</v>
      </c>
      <c r="B72" s="323" t="s">
        <v>4236</v>
      </c>
      <c r="C72" s="320" t="s">
        <v>4234</v>
      </c>
    </row>
    <row r="73" spans="1:3" x14ac:dyDescent="0.25">
      <c r="A73" s="325">
        <v>76</v>
      </c>
      <c r="B73" s="323" t="s">
        <v>4233</v>
      </c>
      <c r="C73" s="320" t="s">
        <v>4234</v>
      </c>
    </row>
    <row r="74" spans="1:3" x14ac:dyDescent="0.25">
      <c r="A74" s="325">
        <v>79</v>
      </c>
      <c r="B74" s="317" t="s">
        <v>4156</v>
      </c>
      <c r="C74" s="320" t="s">
        <v>4117</v>
      </c>
    </row>
    <row r="75" spans="1:3" x14ac:dyDescent="0.25">
      <c r="A75" s="325">
        <v>83</v>
      </c>
      <c r="B75" s="317" t="s">
        <v>3707</v>
      </c>
      <c r="C75" s="320" t="s">
        <v>4082</v>
      </c>
    </row>
    <row r="76" spans="1:3" x14ac:dyDescent="0.25">
      <c r="A76" s="325">
        <v>84</v>
      </c>
      <c r="B76" s="317" t="s">
        <v>1294</v>
      </c>
      <c r="C76" s="320" t="s">
        <v>4117</v>
      </c>
    </row>
    <row r="77" spans="1:3" x14ac:dyDescent="0.25">
      <c r="A77" s="325">
        <v>85</v>
      </c>
      <c r="B77" s="316" t="s">
        <v>1329</v>
      </c>
      <c r="C77" s="320" t="s">
        <v>4088</v>
      </c>
    </row>
    <row r="78" spans="1:3" x14ac:dyDescent="0.25">
      <c r="A78" s="325">
        <v>86</v>
      </c>
      <c r="B78" s="317" t="s">
        <v>4089</v>
      </c>
      <c r="C78" s="320" t="s">
        <v>4090</v>
      </c>
    </row>
    <row r="79" spans="1:3" x14ac:dyDescent="0.25">
      <c r="A79" s="325">
        <v>87</v>
      </c>
      <c r="B79" s="317" t="s">
        <v>4091</v>
      </c>
      <c r="C79" s="320" t="s">
        <v>4092</v>
      </c>
    </row>
    <row r="80" spans="1:3" x14ac:dyDescent="0.25">
      <c r="A80" s="325">
        <v>88</v>
      </c>
      <c r="B80" s="317" t="s">
        <v>4093</v>
      </c>
      <c r="C80" s="320" t="s">
        <v>4090</v>
      </c>
    </row>
    <row r="81" spans="1:3" x14ac:dyDescent="0.25">
      <c r="A81" s="325">
        <v>89</v>
      </c>
      <c r="B81" s="317" t="s">
        <v>1861</v>
      </c>
      <c r="C81" s="320" t="s">
        <v>4092</v>
      </c>
    </row>
    <row r="82" spans="1:3" x14ac:dyDescent="0.25">
      <c r="A82" s="325">
        <v>91</v>
      </c>
      <c r="B82" s="317" t="s">
        <v>4219</v>
      </c>
      <c r="C82" s="320" t="s">
        <v>4220</v>
      </c>
    </row>
    <row r="83" spans="1:3" x14ac:dyDescent="0.25">
      <c r="A83" s="325">
        <v>92</v>
      </c>
      <c r="B83" s="317" t="s">
        <v>1324</v>
      </c>
      <c r="C83" s="320" t="s">
        <v>4117</v>
      </c>
    </row>
    <row r="84" spans="1:3" x14ac:dyDescent="0.25">
      <c r="A84" s="325">
        <v>93</v>
      </c>
      <c r="B84" s="316" t="s">
        <v>1292</v>
      </c>
      <c r="C84" s="320" t="s">
        <v>4104</v>
      </c>
    </row>
    <row r="85" spans="1:3" x14ac:dyDescent="0.25">
      <c r="A85" s="325">
        <v>94</v>
      </c>
      <c r="B85" s="316" t="s">
        <v>1296</v>
      </c>
      <c r="C85" s="320" t="s">
        <v>4104</v>
      </c>
    </row>
    <row r="86" spans="1:3" x14ac:dyDescent="0.25">
      <c r="A86" s="325">
        <v>95</v>
      </c>
      <c r="B86" s="316" t="s">
        <v>4205</v>
      </c>
      <c r="C86" s="320" t="s">
        <v>4206</v>
      </c>
    </row>
    <row r="87" spans="1:3" x14ac:dyDescent="0.25">
      <c r="A87" s="325">
        <v>96</v>
      </c>
      <c r="B87" s="317" t="s">
        <v>4195</v>
      </c>
      <c r="C87" s="320" t="s">
        <v>4082</v>
      </c>
    </row>
    <row r="88" spans="1:3" x14ac:dyDescent="0.25">
      <c r="A88" s="325">
        <v>98</v>
      </c>
      <c r="B88" s="317" t="s">
        <v>4129</v>
      </c>
      <c r="C88" s="320" t="s">
        <v>4126</v>
      </c>
    </row>
    <row r="89" spans="1:3" x14ac:dyDescent="0.25">
      <c r="A89" s="325">
        <v>99</v>
      </c>
      <c r="B89" s="320" t="s">
        <v>1293</v>
      </c>
      <c r="C89" s="320" t="s">
        <v>4082</v>
      </c>
    </row>
    <row r="90" spans="1:3" x14ac:dyDescent="0.25">
      <c r="A90" s="325">
        <v>100</v>
      </c>
      <c r="B90" s="317" t="s">
        <v>4228</v>
      </c>
      <c r="C90" s="320" t="s">
        <v>4115</v>
      </c>
    </row>
    <row r="91" spans="1:3" x14ac:dyDescent="0.25">
      <c r="A91" s="325">
        <v>101</v>
      </c>
      <c r="B91" s="317" t="s">
        <v>4106</v>
      </c>
      <c r="C91" s="320" t="s">
        <v>4081</v>
      </c>
    </row>
    <row r="92" spans="1:3" x14ac:dyDescent="0.25">
      <c r="A92" s="325">
        <v>102</v>
      </c>
      <c r="B92" s="320" t="s">
        <v>1304</v>
      </c>
      <c r="C92" s="320" t="s">
        <v>4113</v>
      </c>
    </row>
    <row r="93" spans="1:3" x14ac:dyDescent="0.25">
      <c r="A93" s="325">
        <v>103</v>
      </c>
      <c r="B93" s="320" t="s">
        <v>4238</v>
      </c>
      <c r="C93" s="320" t="s">
        <v>4234</v>
      </c>
    </row>
    <row r="94" spans="1:3" x14ac:dyDescent="0.25">
      <c r="A94" s="325">
        <v>106</v>
      </c>
      <c r="B94" s="317" t="s">
        <v>4137</v>
      </c>
      <c r="C94" s="320" t="s">
        <v>4117</v>
      </c>
    </row>
    <row r="95" spans="1:3" x14ac:dyDescent="0.25">
      <c r="A95" s="325">
        <v>107</v>
      </c>
      <c r="B95" s="317" t="s">
        <v>4131</v>
      </c>
      <c r="C95" s="320" t="s">
        <v>4132</v>
      </c>
    </row>
    <row r="96" spans="1:3" x14ac:dyDescent="0.25">
      <c r="A96" s="325">
        <v>108</v>
      </c>
      <c r="B96" s="320" t="s">
        <v>88</v>
      </c>
      <c r="C96" s="320" t="s">
        <v>4232</v>
      </c>
    </row>
    <row r="97" spans="1:3" x14ac:dyDescent="0.25">
      <c r="A97" s="325">
        <v>109</v>
      </c>
      <c r="B97" s="316" t="s">
        <v>1338</v>
      </c>
      <c r="C97" s="320" t="s">
        <v>4104</v>
      </c>
    </row>
    <row r="98" spans="1:3" x14ac:dyDescent="0.25">
      <c r="A98" s="325">
        <v>110</v>
      </c>
      <c r="B98" s="317" t="s">
        <v>4216</v>
      </c>
      <c r="C98" s="320" t="s">
        <v>4215</v>
      </c>
    </row>
    <row r="99" spans="1:3" x14ac:dyDescent="0.25">
      <c r="A99" s="325">
        <v>112</v>
      </c>
      <c r="B99" s="317" t="s">
        <v>3565</v>
      </c>
      <c r="C99" s="320" t="s">
        <v>4144</v>
      </c>
    </row>
    <row r="100" spans="1:3" x14ac:dyDescent="0.25">
      <c r="A100" s="325">
        <v>113</v>
      </c>
      <c r="B100" s="316" t="s">
        <v>4101</v>
      </c>
      <c r="C100" s="320" t="s">
        <v>4102</v>
      </c>
    </row>
    <row r="101" spans="1:3" x14ac:dyDescent="0.25">
      <c r="A101" s="325">
        <v>115</v>
      </c>
      <c r="B101" s="320" t="s">
        <v>1310</v>
      </c>
      <c r="C101" s="320" t="s">
        <v>4081</v>
      </c>
    </row>
    <row r="102" spans="1:3" x14ac:dyDescent="0.25">
      <c r="A102" s="325">
        <v>116</v>
      </c>
      <c r="B102" s="316" t="s">
        <v>1315</v>
      </c>
      <c r="C102" s="320" t="s">
        <v>4104</v>
      </c>
    </row>
    <row r="103" spans="1:3" x14ac:dyDescent="0.25">
      <c r="A103" s="325">
        <v>117</v>
      </c>
      <c r="B103" s="322" t="s">
        <v>1314</v>
      </c>
      <c r="C103" s="320" t="s">
        <v>4104</v>
      </c>
    </row>
    <row r="104" spans="1:3" x14ac:dyDescent="0.25">
      <c r="A104" s="325">
        <v>119</v>
      </c>
      <c r="B104" s="316" t="s">
        <v>1312</v>
      </c>
      <c r="C104" s="320" t="s">
        <v>4086</v>
      </c>
    </row>
    <row r="105" spans="1:3" x14ac:dyDescent="0.25">
      <c r="A105" s="325">
        <v>122</v>
      </c>
      <c r="B105" s="317" t="s">
        <v>1311</v>
      </c>
      <c r="C105" s="320" t="s">
        <v>4107</v>
      </c>
    </row>
    <row r="106" spans="1:3" x14ac:dyDescent="0.25">
      <c r="A106" s="325">
        <v>123</v>
      </c>
      <c r="B106" s="317" t="s">
        <v>4199</v>
      </c>
      <c r="C106" s="320" t="s">
        <v>4200</v>
      </c>
    </row>
    <row r="107" spans="1:3" x14ac:dyDescent="0.25">
      <c r="A107" s="325">
        <v>124</v>
      </c>
      <c r="B107" s="317" t="s">
        <v>4094</v>
      </c>
      <c r="C107" s="320" t="s">
        <v>4092</v>
      </c>
    </row>
    <row r="108" spans="1:3" x14ac:dyDescent="0.25">
      <c r="A108" s="325">
        <v>125</v>
      </c>
      <c r="B108" s="317" t="s">
        <v>4229</v>
      </c>
      <c r="C108" s="320" t="s">
        <v>4227</v>
      </c>
    </row>
    <row r="109" spans="1:3" x14ac:dyDescent="0.25">
      <c r="A109" s="325">
        <v>126</v>
      </c>
      <c r="B109" s="317" t="s">
        <v>4097</v>
      </c>
      <c r="C109" s="320" t="s">
        <v>4092</v>
      </c>
    </row>
    <row r="110" spans="1:3" x14ac:dyDescent="0.25">
      <c r="A110" s="325">
        <v>129</v>
      </c>
      <c r="B110" s="321" t="s">
        <v>4221</v>
      </c>
      <c r="C110" s="320" t="s">
        <v>4222</v>
      </c>
    </row>
    <row r="111" spans="1:3" x14ac:dyDescent="0.25">
      <c r="A111" s="325">
        <v>130</v>
      </c>
      <c r="B111" s="324" t="s">
        <v>4139</v>
      </c>
      <c r="C111" s="320" t="s">
        <v>4140</v>
      </c>
    </row>
    <row r="112" spans="1:3" x14ac:dyDescent="0.25">
      <c r="A112" s="325">
        <v>131</v>
      </c>
      <c r="B112" s="317" t="s">
        <v>4217</v>
      </c>
      <c r="C112" s="320" t="s">
        <v>4218</v>
      </c>
    </row>
    <row r="113" spans="1:3" x14ac:dyDescent="0.25">
      <c r="A113" s="325">
        <v>133</v>
      </c>
      <c r="B113" s="320" t="s">
        <v>4209</v>
      </c>
      <c r="C113" s="320" t="s">
        <v>4210</v>
      </c>
    </row>
    <row r="114" spans="1:3" x14ac:dyDescent="0.25">
      <c r="A114" s="325">
        <v>134</v>
      </c>
      <c r="B114" s="317" t="s">
        <v>4197</v>
      </c>
      <c r="C114" s="320" t="s">
        <v>4198</v>
      </c>
    </row>
    <row r="115" spans="1:3" x14ac:dyDescent="0.25">
      <c r="A115" s="325">
        <v>135</v>
      </c>
      <c r="B115" s="317" t="s">
        <v>3708</v>
      </c>
      <c r="C115" s="320" t="s">
        <v>4215</v>
      </c>
    </row>
    <row r="116" spans="1:3" x14ac:dyDescent="0.25">
      <c r="A116" s="325">
        <v>138</v>
      </c>
      <c r="B116" s="316" t="s">
        <v>4149</v>
      </c>
      <c r="C116" s="320" t="s">
        <v>4104</v>
      </c>
    </row>
    <row r="117" spans="1:3" x14ac:dyDescent="0.25">
      <c r="A117" s="325">
        <v>139</v>
      </c>
      <c r="B117" s="321" t="s">
        <v>1307</v>
      </c>
      <c r="C117" s="320" t="s">
        <v>4086</v>
      </c>
    </row>
    <row r="118" spans="1:3" x14ac:dyDescent="0.25">
      <c r="A118" s="325">
        <v>140</v>
      </c>
      <c r="B118" s="320" t="s">
        <v>3587</v>
      </c>
      <c r="C118" s="320" t="s">
        <v>4087</v>
      </c>
    </row>
    <row r="119" spans="1:3" x14ac:dyDescent="0.25">
      <c r="A119" s="325">
        <v>141</v>
      </c>
      <c r="B119" s="320" t="s">
        <v>1318</v>
      </c>
      <c r="C119" s="320" t="s">
        <v>4196</v>
      </c>
    </row>
    <row r="120" spans="1:3" x14ac:dyDescent="0.25">
      <c r="A120" s="325">
        <v>142</v>
      </c>
      <c r="B120" s="317" t="s">
        <v>4204</v>
      </c>
      <c r="C120" s="320" t="s">
        <v>4117</v>
      </c>
    </row>
    <row r="121" spans="1:3" x14ac:dyDescent="0.25">
      <c r="A121" s="325">
        <v>143</v>
      </c>
      <c r="B121" s="317" t="s">
        <v>3402</v>
      </c>
      <c r="C121" s="320" t="s">
        <v>4231</v>
      </c>
    </row>
    <row r="122" spans="1:3" x14ac:dyDescent="0.25">
      <c r="A122" s="325">
        <v>144</v>
      </c>
      <c r="B122" s="320" t="s">
        <v>1347</v>
      </c>
      <c r="C122" s="320" t="s">
        <v>4113</v>
      </c>
    </row>
    <row r="123" spans="1:3" x14ac:dyDescent="0.25">
      <c r="A123" s="325">
        <v>145</v>
      </c>
      <c r="B123" s="320" t="s">
        <v>4150</v>
      </c>
      <c r="C123" s="320" t="s">
        <v>4151</v>
      </c>
    </row>
    <row r="124" spans="1:3" x14ac:dyDescent="0.25">
      <c r="A124" s="325">
        <v>145</v>
      </c>
      <c r="B124" s="317" t="s">
        <v>4175</v>
      </c>
      <c r="C124" s="320" t="s">
        <v>4165</v>
      </c>
    </row>
    <row r="125" spans="1:3" x14ac:dyDescent="0.25">
      <c r="A125" s="325">
        <v>146</v>
      </c>
      <c r="B125" s="317" t="s">
        <v>1284</v>
      </c>
      <c r="C125" s="320" t="s">
        <v>4083</v>
      </c>
    </row>
    <row r="126" spans="1:3" x14ac:dyDescent="0.25">
      <c r="A126" s="325">
        <v>150</v>
      </c>
      <c r="B126" s="317" t="s">
        <v>4084</v>
      </c>
      <c r="C126" s="320" t="s">
        <v>4082</v>
      </c>
    </row>
    <row r="127" spans="1:3" x14ac:dyDescent="0.25">
      <c r="A127" s="325">
        <v>151</v>
      </c>
      <c r="B127" s="316" t="s">
        <v>1323</v>
      </c>
      <c r="C127" s="320" t="s">
        <v>4086</v>
      </c>
    </row>
    <row r="128" spans="1:3" x14ac:dyDescent="0.25">
      <c r="A128" s="325">
        <v>153</v>
      </c>
      <c r="B128" t="s">
        <v>3363</v>
      </c>
      <c r="C128" s="320" t="s">
        <v>4082</v>
      </c>
    </row>
    <row r="129" spans="1:3" x14ac:dyDescent="0.25">
      <c r="A129" s="325">
        <v>154</v>
      </c>
      <c r="B129" t="s">
        <v>3553</v>
      </c>
      <c r="C129" s="320" t="s">
        <v>4083</v>
      </c>
    </row>
    <row r="130" spans="1:3" x14ac:dyDescent="0.25">
      <c r="A130" s="325">
        <v>155</v>
      </c>
      <c r="B130" s="320" t="s">
        <v>1287</v>
      </c>
      <c r="C130" s="320" t="s">
        <v>4081</v>
      </c>
    </row>
    <row r="131" spans="1:3" x14ac:dyDescent="0.25">
      <c r="A131" s="325">
        <v>156</v>
      </c>
      <c r="B131" s="317" t="s">
        <v>4225</v>
      </c>
      <c r="C131" s="320" t="s">
        <v>4223</v>
      </c>
    </row>
    <row r="132" spans="1:3" x14ac:dyDescent="0.25">
      <c r="A132" s="325">
        <v>157</v>
      </c>
      <c r="B132" s="320" t="s">
        <v>4133</v>
      </c>
      <c r="C132" s="320" t="s">
        <v>4082</v>
      </c>
    </row>
    <row r="133" spans="1:3" x14ac:dyDescent="0.25">
      <c r="A133" s="325">
        <v>158</v>
      </c>
      <c r="B133" s="321" t="s">
        <v>1285</v>
      </c>
      <c r="C133" s="320" t="s">
        <v>4104</v>
      </c>
    </row>
    <row r="134" spans="1:3" x14ac:dyDescent="0.25">
      <c r="A134" s="325">
        <v>159</v>
      </c>
      <c r="B134" s="320" t="s">
        <v>4152</v>
      </c>
      <c r="C134" s="320" t="s">
        <v>4153</v>
      </c>
    </row>
    <row r="135" spans="1:3" x14ac:dyDescent="0.25">
      <c r="A135" s="325">
        <v>160</v>
      </c>
      <c r="B135" s="317" t="s">
        <v>4172</v>
      </c>
      <c r="C135" s="320" t="s">
        <v>4165</v>
      </c>
    </row>
    <row r="136" spans="1:3" x14ac:dyDescent="0.25">
      <c r="A136" s="325">
        <v>162</v>
      </c>
      <c r="B136" s="320" t="s">
        <v>4141</v>
      </c>
      <c r="C136" s="320" t="s">
        <v>4086</v>
      </c>
    </row>
    <row r="137" spans="1:3" x14ac:dyDescent="0.25">
      <c r="A137" s="325">
        <v>163</v>
      </c>
      <c r="B137" s="320" t="s">
        <v>4145</v>
      </c>
      <c r="C137" s="320" t="s">
        <v>4144</v>
      </c>
    </row>
    <row r="138" spans="1:3" x14ac:dyDescent="0.25">
      <c r="A138" s="325">
        <v>164</v>
      </c>
      <c r="B138" s="316" t="s">
        <v>1335</v>
      </c>
      <c r="C138" s="320" t="s">
        <v>4104</v>
      </c>
    </row>
    <row r="139" spans="1:3" x14ac:dyDescent="0.25">
      <c r="A139" s="325">
        <v>166</v>
      </c>
      <c r="B139" s="316" t="s">
        <v>1731</v>
      </c>
      <c r="C139" s="320" t="s">
        <v>4138</v>
      </c>
    </row>
    <row r="140" spans="1:3" x14ac:dyDescent="0.25">
      <c r="A140" s="325">
        <v>167</v>
      </c>
      <c r="B140" s="320" t="s">
        <v>4213</v>
      </c>
      <c r="C140" s="320" t="s">
        <v>4214</v>
      </c>
    </row>
    <row r="141" spans="1:3" x14ac:dyDescent="0.25">
      <c r="A141" s="325">
        <v>169</v>
      </c>
      <c r="B141" s="320" t="s">
        <v>2743</v>
      </c>
      <c r="C141" s="320" t="s">
        <v>4223</v>
      </c>
    </row>
    <row r="142" spans="1:3" x14ac:dyDescent="0.25">
      <c r="A142" s="325">
        <v>170</v>
      </c>
      <c r="B142" s="321" t="s">
        <v>1300</v>
      </c>
      <c r="C142" s="320" t="s">
        <v>4086</v>
      </c>
    </row>
    <row r="143" spans="1:3" x14ac:dyDescent="0.25">
      <c r="A143" s="325">
        <v>171</v>
      </c>
      <c r="B143" s="321" t="s">
        <v>3639</v>
      </c>
      <c r="C143" s="320" t="s">
        <v>4086</v>
      </c>
    </row>
    <row r="144" spans="1:3" x14ac:dyDescent="0.25">
      <c r="A144" s="325">
        <v>172</v>
      </c>
      <c r="B144" s="316" t="s">
        <v>1336</v>
      </c>
      <c r="C144" s="320" t="s">
        <v>4085</v>
      </c>
    </row>
    <row r="145" spans="1:3" x14ac:dyDescent="0.25">
      <c r="A145" s="325">
        <v>173</v>
      </c>
      <c r="B145" s="317" t="s">
        <v>4125</v>
      </c>
      <c r="C145" s="320" t="s">
        <v>4126</v>
      </c>
    </row>
    <row r="146" spans="1:3" x14ac:dyDescent="0.25">
      <c r="A146" s="325">
        <v>175</v>
      </c>
      <c r="B146" s="317" t="s">
        <v>4166</v>
      </c>
      <c r="C146" s="320" t="s">
        <v>4165</v>
      </c>
    </row>
    <row r="147" spans="1:3" x14ac:dyDescent="0.25">
      <c r="A147" s="307">
        <v>176</v>
      </c>
      <c r="B147" s="317" t="s">
        <v>4079</v>
      </c>
      <c r="C147" s="309" t="s">
        <v>4080</v>
      </c>
    </row>
    <row r="148" spans="1:3" x14ac:dyDescent="0.25">
      <c r="A148" s="325">
        <v>180</v>
      </c>
      <c r="B148" s="323" t="s">
        <v>4240</v>
      </c>
      <c r="C148" s="320" t="s">
        <v>4241</v>
      </c>
    </row>
    <row r="149" spans="1:3" x14ac:dyDescent="0.25">
      <c r="A149" s="325">
        <v>183</v>
      </c>
      <c r="B149" s="317" t="s">
        <v>3362</v>
      </c>
      <c r="C149" s="320" t="s">
        <v>4210</v>
      </c>
    </row>
    <row r="150" spans="1:3" x14ac:dyDescent="0.25">
      <c r="A150" s="325">
        <v>186</v>
      </c>
      <c r="B150" s="317" t="s">
        <v>2152</v>
      </c>
      <c r="C150" s="320" t="s">
        <v>4136</v>
      </c>
    </row>
    <row r="151" spans="1:3" x14ac:dyDescent="0.25">
      <c r="A151" s="325">
        <v>189</v>
      </c>
      <c r="B151" s="317" t="s">
        <v>3743</v>
      </c>
      <c r="C151" s="320" t="s">
        <v>4082</v>
      </c>
    </row>
    <row r="152" spans="1:3" x14ac:dyDescent="0.25">
      <c r="A152" s="325">
        <v>193</v>
      </c>
      <c r="B152" s="317" t="s">
        <v>3640</v>
      </c>
      <c r="C152" s="320" t="s">
        <v>4082</v>
      </c>
    </row>
    <row r="153" spans="1:3" x14ac:dyDescent="0.25">
      <c r="A153" s="325">
        <v>195</v>
      </c>
      <c r="B153" s="316" t="s">
        <v>4161</v>
      </c>
      <c r="C153" s="320" t="s">
        <v>4086</v>
      </c>
    </row>
    <row r="154" spans="1:3" x14ac:dyDescent="0.25">
      <c r="A154" s="325">
        <v>222</v>
      </c>
      <c r="B154" s="320" t="s">
        <v>1339</v>
      </c>
      <c r="C154" s="320" t="s">
        <v>4081</v>
      </c>
    </row>
    <row r="155" spans="1:3" x14ac:dyDescent="0.25">
      <c r="A155" s="325">
        <v>234</v>
      </c>
      <c r="B155" s="317" t="s">
        <v>4182</v>
      </c>
      <c r="C155" s="320" t="s">
        <v>4183</v>
      </c>
    </row>
    <row r="156" spans="1:3" x14ac:dyDescent="0.25">
      <c r="A156" s="325">
        <v>246</v>
      </c>
      <c r="B156" s="317" t="s">
        <v>4171</v>
      </c>
      <c r="C156" s="320" t="s">
        <v>4165</v>
      </c>
    </row>
    <row r="157" spans="1:3" x14ac:dyDescent="0.25">
      <c r="A157" s="325">
        <v>250</v>
      </c>
      <c r="B157" s="317" t="s">
        <v>4174</v>
      </c>
      <c r="C157" s="320" t="s">
        <v>4165</v>
      </c>
    </row>
    <row r="158" spans="1:3" x14ac:dyDescent="0.25">
      <c r="A158" s="325">
        <v>252</v>
      </c>
      <c r="B158" s="320" t="s">
        <v>4176</v>
      </c>
      <c r="C158" s="320" t="s">
        <v>4165</v>
      </c>
    </row>
    <row r="159" spans="1:3" x14ac:dyDescent="0.25">
      <c r="A159" s="325">
        <v>253</v>
      </c>
      <c r="B159" s="317" t="s">
        <v>1844</v>
      </c>
      <c r="C159" s="320" t="s">
        <v>4165</v>
      </c>
    </row>
    <row r="160" spans="1:3" x14ac:dyDescent="0.25">
      <c r="A160" s="325">
        <v>254</v>
      </c>
      <c r="B160" s="320" t="s">
        <v>4185</v>
      </c>
      <c r="C160" s="320" t="s">
        <v>4186</v>
      </c>
    </row>
    <row r="161" spans="1:3" x14ac:dyDescent="0.25">
      <c r="A161" s="325">
        <v>280</v>
      </c>
      <c r="B161" s="317" t="s">
        <v>4096</v>
      </c>
      <c r="C161" s="320" t="s">
        <v>4092</v>
      </c>
    </row>
    <row r="162" spans="1:3" x14ac:dyDescent="0.25">
      <c r="A162" s="325">
        <v>299</v>
      </c>
      <c r="B162" s="320" t="s">
        <v>4119</v>
      </c>
      <c r="C162" s="320" t="s">
        <v>4115</v>
      </c>
    </row>
    <row r="163" spans="1:3" x14ac:dyDescent="0.25">
      <c r="A163" s="325">
        <v>308</v>
      </c>
      <c r="B163" s="320" t="s">
        <v>4127</v>
      </c>
      <c r="C163" s="320" t="s">
        <v>4128</v>
      </c>
    </row>
    <row r="164" spans="1:3" x14ac:dyDescent="0.25">
      <c r="A164" s="325">
        <v>318</v>
      </c>
      <c r="B164" s="320" t="s">
        <v>4226</v>
      </c>
      <c r="C164" s="320" t="s">
        <v>4227</v>
      </c>
    </row>
    <row r="165" spans="1:3" x14ac:dyDescent="0.25">
      <c r="A165" s="325">
        <v>342</v>
      </c>
      <c r="B165" s="320" t="s">
        <v>4201</v>
      </c>
      <c r="C165" s="320" t="s">
        <v>4110</v>
      </c>
    </row>
    <row r="166" spans="1:3" x14ac:dyDescent="0.25">
      <c r="A166" s="325">
        <v>343</v>
      </c>
      <c r="B166" s="317" t="s">
        <v>4230</v>
      </c>
      <c r="C166" s="320" t="s">
        <v>4227</v>
      </c>
    </row>
    <row r="167" spans="1:3" x14ac:dyDescent="0.25">
      <c r="A167" s="325">
        <v>355</v>
      </c>
      <c r="B167" s="317" t="s">
        <v>4095</v>
      </c>
      <c r="C167" s="320" t="s">
        <v>4090</v>
      </c>
    </row>
    <row r="168" spans="1:3" x14ac:dyDescent="0.25">
      <c r="A168" s="325">
        <v>360</v>
      </c>
      <c r="B168" s="320" t="s">
        <v>229</v>
      </c>
      <c r="C168" s="320" t="s">
        <v>4138</v>
      </c>
    </row>
    <row r="169" spans="1:3" x14ac:dyDescent="0.25">
      <c r="A169" s="325">
        <v>376</v>
      </c>
      <c r="B169" s="323" t="s">
        <v>4116</v>
      </c>
      <c r="C169" s="320" t="s">
        <v>4117</v>
      </c>
    </row>
    <row r="170" spans="1:3" x14ac:dyDescent="0.25">
      <c r="A170" s="325">
        <v>377</v>
      </c>
      <c r="B170" s="323" t="s">
        <v>4118</v>
      </c>
      <c r="C170" s="320" t="s">
        <v>4117</v>
      </c>
    </row>
    <row r="171" spans="1:3" x14ac:dyDescent="0.25">
      <c r="A171" s="325">
        <v>388</v>
      </c>
      <c r="B171" s="320" t="s">
        <v>4130</v>
      </c>
      <c r="C171" s="320" t="s">
        <v>4081</v>
      </c>
    </row>
    <row r="172" spans="1:3" x14ac:dyDescent="0.25">
      <c r="A172" s="325">
        <v>389</v>
      </c>
      <c r="B172" s="320" t="s">
        <v>2333</v>
      </c>
      <c r="C172" s="320" t="s">
        <v>4163</v>
      </c>
    </row>
    <row r="173" spans="1:3" x14ac:dyDescent="0.25">
      <c r="A173" s="325">
        <v>392</v>
      </c>
      <c r="B173" s="320" t="s">
        <v>4103</v>
      </c>
      <c r="C173" s="320" t="s">
        <v>4081</v>
      </c>
    </row>
    <row r="174" spans="1:3" x14ac:dyDescent="0.25">
      <c r="A174" s="325">
        <v>393</v>
      </c>
      <c r="B174" s="320" t="s">
        <v>1331</v>
      </c>
      <c r="C174" s="320" t="s">
        <v>4081</v>
      </c>
    </row>
    <row r="175" spans="1:3" x14ac:dyDescent="0.25">
      <c r="A175" s="325">
        <v>395</v>
      </c>
      <c r="B175" s="320" t="s">
        <v>877</v>
      </c>
      <c r="C175" s="320" t="s">
        <v>4163</v>
      </c>
    </row>
    <row r="176" spans="1:3" x14ac:dyDescent="0.25">
      <c r="A176" s="325">
        <v>397</v>
      </c>
      <c r="B176" s="320" t="s">
        <v>1341</v>
      </c>
      <c r="C176" s="320" t="s">
        <v>4100</v>
      </c>
    </row>
    <row r="177" spans="1:3" x14ac:dyDescent="0.25">
      <c r="A177" s="325">
        <v>400</v>
      </c>
      <c r="B177" s="320" t="s">
        <v>4122</v>
      </c>
      <c r="C177" s="320" t="s">
        <v>4115</v>
      </c>
    </row>
    <row r="178" spans="1:3" x14ac:dyDescent="0.25">
      <c r="A178" s="325">
        <v>406</v>
      </c>
      <c r="B178" s="320" t="s">
        <v>136</v>
      </c>
      <c r="C178" s="320" t="s">
        <v>4082</v>
      </c>
    </row>
    <row r="179" spans="1:3" x14ac:dyDescent="0.25">
      <c r="A179" s="325">
        <v>416</v>
      </c>
      <c r="B179" s="317" t="s">
        <v>4224</v>
      </c>
      <c r="C179" s="320" t="s">
        <v>4223</v>
      </c>
    </row>
    <row r="180" spans="1:3" x14ac:dyDescent="0.25">
      <c r="A180" s="332" t="s">
        <v>4060</v>
      </c>
      <c r="B180" s="316" t="s">
        <v>4164</v>
      </c>
      <c r="C180" s="320" t="s">
        <v>4086</v>
      </c>
    </row>
    <row r="181" spans="1:3" x14ac:dyDescent="0.25">
      <c r="A181" s="332" t="s">
        <v>4382</v>
      </c>
      <c r="B181" s="559" t="s">
        <v>7848</v>
      </c>
      <c r="C181" s="320" t="s">
        <v>4082</v>
      </c>
    </row>
    <row r="182" spans="1:3" x14ac:dyDescent="0.25">
      <c r="A182" s="332" t="s">
        <v>4825</v>
      </c>
      <c r="B182" s="317" t="s">
        <v>4167</v>
      </c>
      <c r="C182" s="320" t="s">
        <v>4165</v>
      </c>
    </row>
    <row r="183" spans="1:3" x14ac:dyDescent="0.25">
      <c r="A183" s="331" t="s">
        <v>4705</v>
      </c>
      <c r="B183" s="317" t="s">
        <v>4191</v>
      </c>
      <c r="C183" s="320" t="s">
        <v>4186</v>
      </c>
    </row>
    <row r="184" spans="1:3" x14ac:dyDescent="0.25">
      <c r="A184" s="332" t="s">
        <v>4710</v>
      </c>
      <c r="B184" s="317" t="s">
        <v>4181</v>
      </c>
      <c r="C184" s="320" t="s">
        <v>4165</v>
      </c>
    </row>
    <row r="185" spans="1:3" x14ac:dyDescent="0.25">
      <c r="A185" s="332" t="s">
        <v>4062</v>
      </c>
      <c r="B185" s="316" t="s">
        <v>3692</v>
      </c>
      <c r="C185" s="320" t="s">
        <v>4104</v>
      </c>
    </row>
    <row r="186" spans="1:3" x14ac:dyDescent="0.25">
      <c r="A186" s="307">
        <v>42</v>
      </c>
      <c r="B186" s="414" t="s">
        <v>5995</v>
      </c>
      <c r="C186" s="309" t="s">
        <v>4104</v>
      </c>
    </row>
    <row r="187" spans="1:3" x14ac:dyDescent="0.25">
      <c r="A187" s="558"/>
      <c r="B187" s="559"/>
      <c r="C187" s="320"/>
    </row>
    <row r="189" spans="1:3" x14ac:dyDescent="0.25">
      <c r="B189" s="310"/>
      <c r="C189" s="309" t="s">
        <v>4243</v>
      </c>
    </row>
    <row r="190" spans="1:3" x14ac:dyDescent="0.25">
      <c r="B190" s="311"/>
      <c r="C190" s="309" t="s">
        <v>4244</v>
      </c>
    </row>
    <row r="191" spans="1:3" x14ac:dyDescent="0.25">
      <c r="B191" s="312"/>
      <c r="C191" s="309" t="s">
        <v>4245</v>
      </c>
    </row>
    <row r="192" spans="1:3" x14ac:dyDescent="0.25">
      <c r="B192" s="313"/>
      <c r="C192" s="309" t="s">
        <v>4246</v>
      </c>
    </row>
    <row r="193" spans="2:3" x14ac:dyDescent="0.25">
      <c r="B193" s="314"/>
      <c r="C193" s="309" t="s">
        <v>4247</v>
      </c>
    </row>
  </sheetData>
  <pageMargins left="0.7" right="0.7" top="0.75" bottom="0.75" header="0.3" footer="0.3"/>
  <pageSetup scale="79" orientation="portrait" horizontalDpi="4294967293"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3">
    <tabColor rgb="FFFF66FF"/>
    <pageSetUpPr fitToPage="1"/>
  </sheetPr>
  <dimension ref="A1:B352"/>
  <sheetViews>
    <sheetView view="pageBreakPreview" topLeftCell="A73" zoomScale="85" zoomScaleNormal="100" zoomScaleSheetLayoutView="85" workbookViewId="0">
      <selection activeCell="B104" sqref="B104"/>
    </sheetView>
  </sheetViews>
  <sheetFormatPr baseColWidth="10" defaultRowHeight="15" x14ac:dyDescent="0.25"/>
  <cols>
    <col min="1" max="1" width="11.42578125" style="298"/>
    <col min="2" max="2" width="77.42578125" style="300" bestFit="1" customWidth="1"/>
  </cols>
  <sheetData>
    <row r="1" spans="1:2" x14ac:dyDescent="0.25">
      <c r="A1" s="298" t="s">
        <v>3860</v>
      </c>
      <c r="B1" s="300" t="s">
        <v>3927</v>
      </c>
    </row>
    <row r="2" spans="1:2" x14ac:dyDescent="0.25">
      <c r="A2" s="304" t="s">
        <v>4692</v>
      </c>
      <c r="B2" s="300" t="s">
        <v>4044</v>
      </c>
    </row>
    <row r="3" spans="1:2" ht="30" x14ac:dyDescent="0.25">
      <c r="A3" s="304" t="s">
        <v>4693</v>
      </c>
      <c r="B3" s="300" t="s">
        <v>1804</v>
      </c>
    </row>
    <row r="4" spans="1:2" ht="45" x14ac:dyDescent="0.25">
      <c r="A4" s="304" t="s">
        <v>4694</v>
      </c>
      <c r="B4" s="300" t="s">
        <v>3341</v>
      </c>
    </row>
    <row r="5" spans="1:2" x14ac:dyDescent="0.25">
      <c r="A5" s="304" t="s">
        <v>4695</v>
      </c>
      <c r="B5" s="300" t="s">
        <v>3931</v>
      </c>
    </row>
    <row r="6" spans="1:2" x14ac:dyDescent="0.25">
      <c r="A6" s="304" t="s">
        <v>4696</v>
      </c>
      <c r="B6" s="336" t="s">
        <v>4450</v>
      </c>
    </row>
    <row r="7" spans="1:2" x14ac:dyDescent="0.25">
      <c r="A7" s="304" t="s">
        <v>4697</v>
      </c>
      <c r="B7" s="300" t="s">
        <v>3935</v>
      </c>
    </row>
    <row r="8" spans="1:2" x14ac:dyDescent="0.25">
      <c r="A8" s="304" t="s">
        <v>4698</v>
      </c>
      <c r="B8" s="336" t="s">
        <v>4411</v>
      </c>
    </row>
    <row r="9" spans="1:2" x14ac:dyDescent="0.25">
      <c r="A9" s="304" t="s">
        <v>4699</v>
      </c>
      <c r="B9" s="300" t="s">
        <v>4049</v>
      </c>
    </row>
    <row r="10" spans="1:2" s="328" customFormat="1" x14ac:dyDescent="0.25">
      <c r="A10" s="304" t="s">
        <v>4700</v>
      </c>
      <c r="B10" s="300" t="s">
        <v>3936</v>
      </c>
    </row>
    <row r="11" spans="1:2" x14ac:dyDescent="0.25">
      <c r="A11" s="304" t="s">
        <v>4701</v>
      </c>
      <c r="B11" s="300" t="s">
        <v>4048</v>
      </c>
    </row>
    <row r="12" spans="1:2" ht="30" x14ac:dyDescent="0.25">
      <c r="A12" s="304" t="s">
        <v>4702</v>
      </c>
      <c r="B12" s="327" t="s">
        <v>4365</v>
      </c>
    </row>
    <row r="13" spans="1:2" x14ac:dyDescent="0.25">
      <c r="A13" s="304" t="s">
        <v>4703</v>
      </c>
      <c r="B13" s="336" t="s">
        <v>4532</v>
      </c>
    </row>
    <row r="14" spans="1:2" x14ac:dyDescent="0.25">
      <c r="A14" s="304" t="s">
        <v>4704</v>
      </c>
      <c r="B14" s="300" t="s">
        <v>3928</v>
      </c>
    </row>
    <row r="15" spans="1:2" s="328" customFormat="1" x14ac:dyDescent="0.25">
      <c r="A15" s="304" t="s">
        <v>4705</v>
      </c>
      <c r="B15" s="336" t="s">
        <v>4582</v>
      </c>
    </row>
    <row r="16" spans="1:2" s="328" customFormat="1" x14ac:dyDescent="0.25">
      <c r="A16" s="304" t="s">
        <v>4706</v>
      </c>
      <c r="B16" s="336" t="s">
        <v>4593</v>
      </c>
    </row>
    <row r="17" spans="1:2" x14ac:dyDescent="0.25">
      <c r="A17" s="304" t="s">
        <v>4707</v>
      </c>
      <c r="B17" s="336" t="s">
        <v>4442</v>
      </c>
    </row>
    <row r="18" spans="1:2" x14ac:dyDescent="0.25">
      <c r="A18" s="304" t="s">
        <v>4708</v>
      </c>
      <c r="B18" s="336" t="s">
        <v>4462</v>
      </c>
    </row>
    <row r="19" spans="1:2" x14ac:dyDescent="0.25">
      <c r="A19" s="304" t="s">
        <v>4709</v>
      </c>
      <c r="B19" s="336" t="s">
        <v>4594</v>
      </c>
    </row>
    <row r="20" spans="1:2" x14ac:dyDescent="0.25">
      <c r="A20" s="304" t="s">
        <v>4710</v>
      </c>
      <c r="B20" s="336" t="s">
        <v>4595</v>
      </c>
    </row>
    <row r="21" spans="1:2" x14ac:dyDescent="0.25">
      <c r="A21" s="304" t="s">
        <v>4711</v>
      </c>
      <c r="B21" s="336" t="s">
        <v>4596</v>
      </c>
    </row>
    <row r="22" spans="1:2" s="328" customFormat="1" x14ac:dyDescent="0.25">
      <c r="A22" s="304" t="s">
        <v>4712</v>
      </c>
      <c r="B22" s="300" t="s">
        <v>4038</v>
      </c>
    </row>
    <row r="23" spans="1:2" x14ac:dyDescent="0.25">
      <c r="A23" s="304" t="s">
        <v>4713</v>
      </c>
      <c r="B23" s="300" t="s">
        <v>3978</v>
      </c>
    </row>
    <row r="24" spans="1:2" x14ac:dyDescent="0.25">
      <c r="A24" s="304" t="s">
        <v>4714</v>
      </c>
      <c r="B24" s="300" t="s">
        <v>3937</v>
      </c>
    </row>
    <row r="25" spans="1:2" s="328" customFormat="1" x14ac:dyDescent="0.25">
      <c r="A25" s="304" t="s">
        <v>4715</v>
      </c>
      <c r="B25" s="336" t="s">
        <v>4597</v>
      </c>
    </row>
    <row r="26" spans="1:2" s="328" customFormat="1" x14ac:dyDescent="0.25">
      <c r="A26" s="304" t="s">
        <v>4716</v>
      </c>
      <c r="B26" s="336" t="s">
        <v>4465</v>
      </c>
    </row>
    <row r="27" spans="1:2" x14ac:dyDescent="0.25">
      <c r="A27" s="304" t="s">
        <v>4717</v>
      </c>
      <c r="B27" s="336" t="s">
        <v>1559</v>
      </c>
    </row>
    <row r="28" spans="1:2" x14ac:dyDescent="0.25">
      <c r="A28" s="304" t="s">
        <v>4718</v>
      </c>
      <c r="B28" s="336" t="s">
        <v>4598</v>
      </c>
    </row>
    <row r="29" spans="1:2" ht="30" x14ac:dyDescent="0.25">
      <c r="A29" s="304" t="s">
        <v>4719</v>
      </c>
      <c r="B29" s="300" t="s">
        <v>1382</v>
      </c>
    </row>
    <row r="30" spans="1:2" x14ac:dyDescent="0.25">
      <c r="A30" s="304" t="s">
        <v>4720</v>
      </c>
      <c r="B30" s="336" t="s">
        <v>4452</v>
      </c>
    </row>
    <row r="31" spans="1:2" x14ac:dyDescent="0.25">
      <c r="A31" s="304" t="s">
        <v>4721</v>
      </c>
      <c r="B31" s="336" t="s">
        <v>4599</v>
      </c>
    </row>
    <row r="32" spans="1:2" ht="45" x14ac:dyDescent="0.25">
      <c r="A32" s="304" t="s">
        <v>4722</v>
      </c>
      <c r="B32" s="327" t="s">
        <v>4354</v>
      </c>
    </row>
    <row r="33" spans="1:2" x14ac:dyDescent="0.25">
      <c r="A33" s="304" t="s">
        <v>4723</v>
      </c>
      <c r="B33" s="327" t="s">
        <v>4351</v>
      </c>
    </row>
    <row r="34" spans="1:2" x14ac:dyDescent="0.25">
      <c r="A34" s="304" t="s">
        <v>4724</v>
      </c>
      <c r="B34" s="336" t="s">
        <v>4454</v>
      </c>
    </row>
    <row r="35" spans="1:2" x14ac:dyDescent="0.25">
      <c r="A35" s="304" t="s">
        <v>4725</v>
      </c>
      <c r="B35" s="300" t="s">
        <v>3933</v>
      </c>
    </row>
    <row r="36" spans="1:2" x14ac:dyDescent="0.25">
      <c r="A36" s="304" t="s">
        <v>4726</v>
      </c>
      <c r="B36" s="300" t="s">
        <v>3938</v>
      </c>
    </row>
    <row r="37" spans="1:2" x14ac:dyDescent="0.25">
      <c r="A37" s="304" t="s">
        <v>4727</v>
      </c>
      <c r="B37" s="336" t="s">
        <v>4600</v>
      </c>
    </row>
    <row r="38" spans="1:2" x14ac:dyDescent="0.25">
      <c r="A38" s="304" t="s">
        <v>4728</v>
      </c>
      <c r="B38" s="336" t="s">
        <v>4601</v>
      </c>
    </row>
    <row r="39" spans="1:2" x14ac:dyDescent="0.25">
      <c r="A39" s="304" t="s">
        <v>4729</v>
      </c>
      <c r="B39" s="336" t="s">
        <v>4602</v>
      </c>
    </row>
    <row r="40" spans="1:2" x14ac:dyDescent="0.25">
      <c r="A40" s="304" t="s">
        <v>4730</v>
      </c>
      <c r="B40" s="336" t="s">
        <v>4603</v>
      </c>
    </row>
    <row r="41" spans="1:2" x14ac:dyDescent="0.25">
      <c r="A41" s="304" t="s">
        <v>4731</v>
      </c>
      <c r="B41" s="336" t="s">
        <v>1494</v>
      </c>
    </row>
    <row r="42" spans="1:2" s="328" customFormat="1" x14ac:dyDescent="0.25">
      <c r="A42" s="304" t="s">
        <v>4732</v>
      </c>
      <c r="B42" s="300" t="s">
        <v>3939</v>
      </c>
    </row>
    <row r="43" spans="1:2" ht="30" x14ac:dyDescent="0.25">
      <c r="A43" s="304" t="s">
        <v>4733</v>
      </c>
      <c r="B43" s="327" t="s">
        <v>4352</v>
      </c>
    </row>
    <row r="44" spans="1:2" s="328" customFormat="1" x14ac:dyDescent="0.25">
      <c r="A44" s="304" t="s">
        <v>4734</v>
      </c>
      <c r="B44" s="300" t="s">
        <v>3958</v>
      </c>
    </row>
    <row r="45" spans="1:2" x14ac:dyDescent="0.25">
      <c r="A45" s="304" t="s">
        <v>4735</v>
      </c>
      <c r="B45" s="336" t="s">
        <v>4605</v>
      </c>
    </row>
    <row r="46" spans="1:2" x14ac:dyDescent="0.25">
      <c r="A46" s="304" t="s">
        <v>4736</v>
      </c>
      <c r="B46" s="336" t="s">
        <v>4412</v>
      </c>
    </row>
    <row r="47" spans="1:2" x14ac:dyDescent="0.25">
      <c r="A47" s="304" t="s">
        <v>4737</v>
      </c>
      <c r="B47" s="336" t="s">
        <v>4606</v>
      </c>
    </row>
    <row r="48" spans="1:2" x14ac:dyDescent="0.25">
      <c r="A48" s="304" t="s">
        <v>4738</v>
      </c>
      <c r="B48" s="336" t="s">
        <v>4607</v>
      </c>
    </row>
    <row r="49" spans="1:2" x14ac:dyDescent="0.25">
      <c r="A49" s="304" t="s">
        <v>4739</v>
      </c>
      <c r="B49" s="336" t="s">
        <v>4423</v>
      </c>
    </row>
    <row r="50" spans="1:2" s="328" customFormat="1" x14ac:dyDescent="0.25">
      <c r="A50" s="304" t="s">
        <v>4740</v>
      </c>
      <c r="B50" s="336" t="s">
        <v>4460</v>
      </c>
    </row>
    <row r="51" spans="1:2" s="328" customFormat="1" x14ac:dyDescent="0.25">
      <c r="A51" s="304" t="s">
        <v>4741</v>
      </c>
      <c r="B51" s="300" t="s">
        <v>3941</v>
      </c>
    </row>
    <row r="52" spans="1:2" s="328" customFormat="1" x14ac:dyDescent="0.25">
      <c r="A52" s="304" t="s">
        <v>4742</v>
      </c>
      <c r="B52" s="336" t="s">
        <v>4608</v>
      </c>
    </row>
    <row r="53" spans="1:2" x14ac:dyDescent="0.25">
      <c r="A53" s="304" t="s">
        <v>4743</v>
      </c>
      <c r="B53" s="300" t="s">
        <v>4046</v>
      </c>
    </row>
    <row r="54" spans="1:2" x14ac:dyDescent="0.25">
      <c r="A54" s="304" t="s">
        <v>4744</v>
      </c>
      <c r="B54" s="300" t="s">
        <v>3940</v>
      </c>
    </row>
    <row r="55" spans="1:2" x14ac:dyDescent="0.25">
      <c r="A55" s="304" t="s">
        <v>4745</v>
      </c>
      <c r="B55" s="327" t="s">
        <v>4343</v>
      </c>
    </row>
    <row r="56" spans="1:2" x14ac:dyDescent="0.25">
      <c r="A56" s="304" t="s">
        <v>4746</v>
      </c>
      <c r="B56" s="327" t="s">
        <v>4344</v>
      </c>
    </row>
    <row r="57" spans="1:2" x14ac:dyDescent="0.25">
      <c r="A57" s="304" t="s">
        <v>4747</v>
      </c>
      <c r="B57" s="336" t="s">
        <v>4428</v>
      </c>
    </row>
    <row r="58" spans="1:2" x14ac:dyDescent="0.25">
      <c r="A58" s="304" t="s">
        <v>4748</v>
      </c>
      <c r="B58" s="336" t="s">
        <v>4609</v>
      </c>
    </row>
    <row r="59" spans="1:2" x14ac:dyDescent="0.25">
      <c r="A59" s="304" t="s">
        <v>4749</v>
      </c>
      <c r="B59" s="300" t="s">
        <v>3942</v>
      </c>
    </row>
    <row r="60" spans="1:2" x14ac:dyDescent="0.25">
      <c r="A60" s="304" t="s">
        <v>4750</v>
      </c>
      <c r="B60" s="336" t="s">
        <v>4443</v>
      </c>
    </row>
    <row r="61" spans="1:2" x14ac:dyDescent="0.25">
      <c r="A61" s="304" t="s">
        <v>4751</v>
      </c>
      <c r="B61" s="336" t="s">
        <v>4610</v>
      </c>
    </row>
    <row r="62" spans="1:2" x14ac:dyDescent="0.25">
      <c r="A62" s="304" t="s">
        <v>4752</v>
      </c>
      <c r="B62" s="336" t="s">
        <v>2783</v>
      </c>
    </row>
    <row r="63" spans="1:2" x14ac:dyDescent="0.25">
      <c r="A63" s="304" t="s">
        <v>4753</v>
      </c>
      <c r="B63" s="336" t="s">
        <v>4494</v>
      </c>
    </row>
    <row r="64" spans="1:2" x14ac:dyDescent="0.25">
      <c r="A64" s="304" t="s">
        <v>4754</v>
      </c>
      <c r="B64" s="336" t="s">
        <v>1499</v>
      </c>
    </row>
    <row r="65" spans="1:2" x14ac:dyDescent="0.25">
      <c r="A65" s="304" t="s">
        <v>4755</v>
      </c>
      <c r="B65" s="336" t="s">
        <v>4611</v>
      </c>
    </row>
    <row r="66" spans="1:2" x14ac:dyDescent="0.25">
      <c r="A66" s="304" t="s">
        <v>4756</v>
      </c>
      <c r="B66" s="336" t="s">
        <v>4612</v>
      </c>
    </row>
    <row r="67" spans="1:2" x14ac:dyDescent="0.25">
      <c r="A67" s="304" t="s">
        <v>4757</v>
      </c>
      <c r="B67" s="300" t="s">
        <v>3943</v>
      </c>
    </row>
    <row r="68" spans="1:2" s="328" customFormat="1" x14ac:dyDescent="0.25">
      <c r="A68" s="304" t="s">
        <v>4758</v>
      </c>
      <c r="B68" s="300" t="s">
        <v>4037</v>
      </c>
    </row>
    <row r="69" spans="1:2" x14ac:dyDescent="0.25">
      <c r="A69" s="304" t="s">
        <v>4759</v>
      </c>
      <c r="B69" s="300" t="s">
        <v>3944</v>
      </c>
    </row>
    <row r="70" spans="1:2" x14ac:dyDescent="0.25">
      <c r="A70" s="304" t="s">
        <v>4760</v>
      </c>
      <c r="B70" s="336" t="s">
        <v>4546</v>
      </c>
    </row>
    <row r="71" spans="1:2" x14ac:dyDescent="0.25">
      <c r="A71" s="304" t="s">
        <v>4761</v>
      </c>
      <c r="B71" s="336" t="s">
        <v>2653</v>
      </c>
    </row>
    <row r="72" spans="1:2" x14ac:dyDescent="0.25">
      <c r="A72" s="304" t="s">
        <v>4762</v>
      </c>
      <c r="B72" s="336" t="s">
        <v>4574</v>
      </c>
    </row>
    <row r="73" spans="1:2" x14ac:dyDescent="0.25">
      <c r="A73" s="304" t="s">
        <v>4763</v>
      </c>
      <c r="B73" s="300" t="s">
        <v>3945</v>
      </c>
    </row>
    <row r="74" spans="1:2" x14ac:dyDescent="0.25">
      <c r="A74" s="304" t="s">
        <v>4764</v>
      </c>
      <c r="B74" s="336" t="s">
        <v>4613</v>
      </c>
    </row>
    <row r="75" spans="1:2" s="328" customFormat="1" x14ac:dyDescent="0.25">
      <c r="A75" s="304" t="s">
        <v>4765</v>
      </c>
      <c r="B75" s="336" t="s">
        <v>4615</v>
      </c>
    </row>
    <row r="76" spans="1:2" x14ac:dyDescent="0.25">
      <c r="A76" s="304" t="s">
        <v>4766</v>
      </c>
      <c r="B76" s="300" t="s">
        <v>3947</v>
      </c>
    </row>
    <row r="77" spans="1:2" x14ac:dyDescent="0.25">
      <c r="A77" s="304" t="s">
        <v>4767</v>
      </c>
      <c r="B77" s="336" t="s">
        <v>4616</v>
      </c>
    </row>
    <row r="78" spans="1:2" x14ac:dyDescent="0.25">
      <c r="A78" s="304" t="s">
        <v>4768</v>
      </c>
      <c r="B78" s="336" t="s">
        <v>4617</v>
      </c>
    </row>
    <row r="79" spans="1:2" x14ac:dyDescent="0.25">
      <c r="A79" s="304" t="s">
        <v>4769</v>
      </c>
      <c r="B79" s="300" t="s">
        <v>3946</v>
      </c>
    </row>
    <row r="80" spans="1:2" x14ac:dyDescent="0.25">
      <c r="A80" s="304" t="s">
        <v>4770</v>
      </c>
      <c r="B80" s="336" t="s">
        <v>4618</v>
      </c>
    </row>
    <row r="81" spans="1:2" x14ac:dyDescent="0.25">
      <c r="A81" s="304" t="s">
        <v>4771</v>
      </c>
      <c r="B81" s="336" t="s">
        <v>4451</v>
      </c>
    </row>
    <row r="82" spans="1:2" x14ac:dyDescent="0.25">
      <c r="A82" s="304" t="s">
        <v>4772</v>
      </c>
      <c r="B82" s="300" t="s">
        <v>3948</v>
      </c>
    </row>
    <row r="83" spans="1:2" x14ac:dyDescent="0.25">
      <c r="A83" s="304" t="s">
        <v>4773</v>
      </c>
      <c r="B83" s="300" t="s">
        <v>4024</v>
      </c>
    </row>
    <row r="84" spans="1:2" x14ac:dyDescent="0.25">
      <c r="A84" s="304" t="s">
        <v>4774</v>
      </c>
      <c r="B84" s="300" t="s">
        <v>3949</v>
      </c>
    </row>
    <row r="85" spans="1:2" x14ac:dyDescent="0.25">
      <c r="A85" s="304" t="s">
        <v>4775</v>
      </c>
      <c r="B85" s="300" t="s">
        <v>3950</v>
      </c>
    </row>
    <row r="86" spans="1:2" x14ac:dyDescent="0.25">
      <c r="A86" s="304" t="s">
        <v>4776</v>
      </c>
      <c r="B86" s="300" t="s">
        <v>3951</v>
      </c>
    </row>
    <row r="87" spans="1:2" x14ac:dyDescent="0.25">
      <c r="A87" s="304" t="s">
        <v>4777</v>
      </c>
      <c r="B87" s="300" t="s">
        <v>3932</v>
      </c>
    </row>
    <row r="88" spans="1:2" x14ac:dyDescent="0.25">
      <c r="A88" s="304" t="s">
        <v>4778</v>
      </c>
      <c r="B88" s="300" t="s">
        <v>3952</v>
      </c>
    </row>
    <row r="89" spans="1:2" x14ac:dyDescent="0.25">
      <c r="A89" s="304" t="s">
        <v>4779</v>
      </c>
      <c r="B89" s="336" t="s">
        <v>4552</v>
      </c>
    </row>
    <row r="90" spans="1:2" x14ac:dyDescent="0.25">
      <c r="A90" s="304" t="s">
        <v>4780</v>
      </c>
      <c r="B90" s="300" t="s">
        <v>3953</v>
      </c>
    </row>
    <row r="91" spans="1:2" x14ac:dyDescent="0.25">
      <c r="A91" s="304" t="s">
        <v>4781</v>
      </c>
      <c r="B91" s="336" t="s">
        <v>4432</v>
      </c>
    </row>
    <row r="92" spans="1:2" ht="30" x14ac:dyDescent="0.25">
      <c r="A92" s="304" t="s">
        <v>4782</v>
      </c>
      <c r="B92" s="327" t="s">
        <v>4353</v>
      </c>
    </row>
    <row r="93" spans="1:2" x14ac:dyDescent="0.25">
      <c r="A93" s="304" t="s">
        <v>4783</v>
      </c>
      <c r="B93" s="336" t="s">
        <v>4520</v>
      </c>
    </row>
    <row r="94" spans="1:2" x14ac:dyDescent="0.25">
      <c r="A94" s="304" t="s">
        <v>4784</v>
      </c>
      <c r="B94" s="336" t="s">
        <v>4517</v>
      </c>
    </row>
    <row r="95" spans="1:2" x14ac:dyDescent="0.25">
      <c r="A95" s="304" t="s">
        <v>4785</v>
      </c>
      <c r="B95" s="336" t="s">
        <v>4621</v>
      </c>
    </row>
    <row r="96" spans="1:2" x14ac:dyDescent="0.25">
      <c r="A96" s="304" t="s">
        <v>4786</v>
      </c>
      <c r="B96" s="300" t="s">
        <v>3954</v>
      </c>
    </row>
    <row r="97" spans="1:2" x14ac:dyDescent="0.25">
      <c r="A97" s="304" t="s">
        <v>4787</v>
      </c>
      <c r="B97" s="336" t="s">
        <v>4444</v>
      </c>
    </row>
    <row r="98" spans="1:2" x14ac:dyDescent="0.25">
      <c r="A98" s="304" t="s">
        <v>4788</v>
      </c>
      <c r="B98" s="336" t="s">
        <v>4571</v>
      </c>
    </row>
    <row r="99" spans="1:2" x14ac:dyDescent="0.25">
      <c r="A99" s="304" t="s">
        <v>4789</v>
      </c>
      <c r="B99" s="442" t="s">
        <v>3955</v>
      </c>
    </row>
    <row r="100" spans="1:2" x14ac:dyDescent="0.25">
      <c r="A100" s="304" t="s">
        <v>4790</v>
      </c>
      <c r="B100" s="336" t="s">
        <v>4622</v>
      </c>
    </row>
    <row r="101" spans="1:2" ht="30" x14ac:dyDescent="0.25">
      <c r="A101" s="304" t="s">
        <v>4369</v>
      </c>
      <c r="B101" s="327" t="s">
        <v>4349</v>
      </c>
    </row>
    <row r="102" spans="1:2" x14ac:dyDescent="0.25">
      <c r="A102" s="304" t="s">
        <v>4315</v>
      </c>
      <c r="B102" s="327" t="s">
        <v>4350</v>
      </c>
    </row>
    <row r="103" spans="1:2" x14ac:dyDescent="0.25">
      <c r="A103" s="304" t="s">
        <v>4370</v>
      </c>
      <c r="B103" s="300" t="s">
        <v>3956</v>
      </c>
    </row>
    <row r="104" spans="1:2" x14ac:dyDescent="0.25">
      <c r="A104" s="304" t="s">
        <v>4791</v>
      </c>
      <c r="B104" s="300" t="s">
        <v>3957</v>
      </c>
    </row>
    <row r="105" spans="1:2" x14ac:dyDescent="0.25">
      <c r="A105" s="304" t="s">
        <v>4371</v>
      </c>
      <c r="B105" s="300" t="s">
        <v>901</v>
      </c>
    </row>
    <row r="106" spans="1:2" x14ac:dyDescent="0.25">
      <c r="A106" s="304" t="s">
        <v>4372</v>
      </c>
      <c r="B106" s="300" t="s">
        <v>4000</v>
      </c>
    </row>
    <row r="107" spans="1:2" x14ac:dyDescent="0.25">
      <c r="A107" s="304" t="s">
        <v>4373</v>
      </c>
      <c r="B107" s="300" t="s">
        <v>3959</v>
      </c>
    </row>
    <row r="108" spans="1:2" ht="30" x14ac:dyDescent="0.25">
      <c r="A108" s="304" t="s">
        <v>4374</v>
      </c>
      <c r="B108" s="327" t="s">
        <v>4347</v>
      </c>
    </row>
    <row r="109" spans="1:2" x14ac:dyDescent="0.25">
      <c r="A109" s="304" t="s">
        <v>4341</v>
      </c>
      <c r="B109" s="336" t="s">
        <v>4624</v>
      </c>
    </row>
    <row r="110" spans="1:2" x14ac:dyDescent="0.25">
      <c r="A110" s="304" t="s">
        <v>4339</v>
      </c>
      <c r="B110" s="300" t="s">
        <v>4021</v>
      </c>
    </row>
    <row r="111" spans="1:2" x14ac:dyDescent="0.25">
      <c r="A111" s="304" t="s">
        <v>4375</v>
      </c>
      <c r="B111" s="300" t="s">
        <v>3960</v>
      </c>
    </row>
    <row r="112" spans="1:2" x14ac:dyDescent="0.25">
      <c r="A112" s="304" t="s">
        <v>4376</v>
      </c>
      <c r="B112" s="300" t="s">
        <v>3965</v>
      </c>
    </row>
    <row r="113" spans="1:2" x14ac:dyDescent="0.25">
      <c r="A113" s="304" t="s">
        <v>4377</v>
      </c>
      <c r="B113" s="300" t="s">
        <v>3966</v>
      </c>
    </row>
    <row r="114" spans="1:2" x14ac:dyDescent="0.25">
      <c r="A114" s="304" t="s">
        <v>4310</v>
      </c>
      <c r="B114" s="300" t="s">
        <v>3967</v>
      </c>
    </row>
    <row r="115" spans="1:2" x14ac:dyDescent="0.25">
      <c r="A115" s="304" t="s">
        <v>4378</v>
      </c>
      <c r="B115" s="300" t="s">
        <v>4025</v>
      </c>
    </row>
    <row r="116" spans="1:2" x14ac:dyDescent="0.25">
      <c r="A116" s="304" t="s">
        <v>4379</v>
      </c>
      <c r="B116" s="300" t="s">
        <v>3929</v>
      </c>
    </row>
    <row r="117" spans="1:2" x14ac:dyDescent="0.25">
      <c r="A117" s="304" t="s">
        <v>4311</v>
      </c>
      <c r="B117" s="336" t="s">
        <v>4627</v>
      </c>
    </row>
    <row r="118" spans="1:2" x14ac:dyDescent="0.25">
      <c r="A118" s="304" t="s">
        <v>4312</v>
      </c>
      <c r="B118" s="336" t="s">
        <v>4628</v>
      </c>
    </row>
    <row r="119" spans="1:2" x14ac:dyDescent="0.25">
      <c r="A119" s="304" t="s">
        <v>4380</v>
      </c>
      <c r="B119" s="336" t="s">
        <v>4629</v>
      </c>
    </row>
    <row r="120" spans="1:2" x14ac:dyDescent="0.25">
      <c r="A120" s="304" t="s">
        <v>4313</v>
      </c>
      <c r="B120" s="336" t="s">
        <v>4630</v>
      </c>
    </row>
    <row r="121" spans="1:2" ht="45" x14ac:dyDescent="0.25">
      <c r="A121" s="304" t="s">
        <v>4381</v>
      </c>
      <c r="B121" s="327" t="s">
        <v>4364</v>
      </c>
    </row>
    <row r="122" spans="1:2" ht="45" x14ac:dyDescent="0.25">
      <c r="A122" s="304" t="s">
        <v>4382</v>
      </c>
      <c r="B122" s="327" t="s">
        <v>4950</v>
      </c>
    </row>
    <row r="123" spans="1:2" x14ac:dyDescent="0.25">
      <c r="A123" s="304" t="s">
        <v>4383</v>
      </c>
      <c r="B123" s="336" t="s">
        <v>4631</v>
      </c>
    </row>
    <row r="124" spans="1:2" x14ac:dyDescent="0.25">
      <c r="A124" s="304" t="s">
        <v>4384</v>
      </c>
      <c r="B124" s="300" t="s">
        <v>3968</v>
      </c>
    </row>
    <row r="125" spans="1:2" x14ac:dyDescent="0.25">
      <c r="A125" s="304" t="s">
        <v>4385</v>
      </c>
      <c r="B125" s="336" t="s">
        <v>4632</v>
      </c>
    </row>
    <row r="126" spans="1:2" x14ac:dyDescent="0.25">
      <c r="A126" s="304" t="s">
        <v>4386</v>
      </c>
      <c r="B126" s="300" t="s">
        <v>3969</v>
      </c>
    </row>
    <row r="127" spans="1:2" x14ac:dyDescent="0.25">
      <c r="A127" s="304" t="s">
        <v>4387</v>
      </c>
      <c r="B127" s="336" t="s">
        <v>4457</v>
      </c>
    </row>
    <row r="128" spans="1:2" x14ac:dyDescent="0.25">
      <c r="A128" s="304" t="s">
        <v>4388</v>
      </c>
      <c r="B128" s="300" t="s">
        <v>3970</v>
      </c>
    </row>
    <row r="129" spans="1:2" x14ac:dyDescent="0.25">
      <c r="A129" s="304" t="s">
        <v>4389</v>
      </c>
      <c r="B129" s="300" t="s">
        <v>4041</v>
      </c>
    </row>
    <row r="130" spans="1:2" x14ac:dyDescent="0.25">
      <c r="A130" s="304" t="s">
        <v>4336</v>
      </c>
      <c r="B130" s="336" t="s">
        <v>4446</v>
      </c>
    </row>
    <row r="131" spans="1:2" x14ac:dyDescent="0.25">
      <c r="A131" s="304" t="s">
        <v>4319</v>
      </c>
      <c r="B131" s="336" t="s">
        <v>4438</v>
      </c>
    </row>
    <row r="132" spans="1:2" x14ac:dyDescent="0.25">
      <c r="A132" s="304" t="s">
        <v>4333</v>
      </c>
      <c r="B132" s="336" t="s">
        <v>4634</v>
      </c>
    </row>
    <row r="133" spans="1:2" x14ac:dyDescent="0.25">
      <c r="A133" s="304" t="s">
        <v>4390</v>
      </c>
      <c r="B133" s="336" t="s">
        <v>4635</v>
      </c>
    </row>
    <row r="134" spans="1:2" x14ac:dyDescent="0.25">
      <c r="A134" s="304" t="s">
        <v>4391</v>
      </c>
      <c r="B134" s="300" t="s">
        <v>4026</v>
      </c>
    </row>
    <row r="135" spans="1:2" x14ac:dyDescent="0.25">
      <c r="A135" s="304" t="s">
        <v>4338</v>
      </c>
      <c r="B135" s="300" t="s">
        <v>3971</v>
      </c>
    </row>
    <row r="136" spans="1:2" x14ac:dyDescent="0.25">
      <c r="A136" s="304" t="s">
        <v>4392</v>
      </c>
      <c r="B136" s="300" t="s">
        <v>3972</v>
      </c>
    </row>
    <row r="137" spans="1:2" x14ac:dyDescent="0.25">
      <c r="A137" s="304" t="s">
        <v>4393</v>
      </c>
      <c r="B137" s="336" t="s">
        <v>4449</v>
      </c>
    </row>
    <row r="138" spans="1:2" x14ac:dyDescent="0.25">
      <c r="A138" s="304" t="s">
        <v>4394</v>
      </c>
      <c r="B138" s="336" t="s">
        <v>4530</v>
      </c>
    </row>
    <row r="139" spans="1:2" ht="30" x14ac:dyDescent="0.25">
      <c r="A139" s="304" t="s">
        <v>4320</v>
      </c>
      <c r="B139" s="327" t="s">
        <v>4368</v>
      </c>
    </row>
    <row r="140" spans="1:2" x14ac:dyDescent="0.25">
      <c r="A140" s="304" t="s">
        <v>4395</v>
      </c>
      <c r="B140" s="300" t="s">
        <v>3973</v>
      </c>
    </row>
    <row r="141" spans="1:2" x14ac:dyDescent="0.25">
      <c r="A141" s="304" t="s">
        <v>4396</v>
      </c>
      <c r="B141" s="300" t="s">
        <v>3974</v>
      </c>
    </row>
    <row r="142" spans="1:2" s="328" customFormat="1" x14ac:dyDescent="0.25">
      <c r="A142" s="304" t="s">
        <v>4337</v>
      </c>
      <c r="B142" s="300" t="s">
        <v>3961</v>
      </c>
    </row>
    <row r="143" spans="1:2" x14ac:dyDescent="0.25">
      <c r="A143" s="304" t="s">
        <v>4397</v>
      </c>
      <c r="B143" s="336" t="s">
        <v>4636</v>
      </c>
    </row>
    <row r="144" spans="1:2" x14ac:dyDescent="0.25">
      <c r="A144" s="304" t="s">
        <v>4340</v>
      </c>
      <c r="B144" s="300" t="s">
        <v>3975</v>
      </c>
    </row>
    <row r="145" spans="1:2" x14ac:dyDescent="0.25">
      <c r="A145" s="304" t="s">
        <v>4398</v>
      </c>
      <c r="B145" s="336" t="s">
        <v>1923</v>
      </c>
    </row>
    <row r="146" spans="1:2" x14ac:dyDescent="0.25">
      <c r="A146" s="304" t="s">
        <v>4322</v>
      </c>
      <c r="B146" s="336" t="s">
        <v>4637</v>
      </c>
    </row>
    <row r="147" spans="1:2" s="328" customFormat="1" x14ac:dyDescent="0.25">
      <c r="A147" s="304" t="s">
        <v>4399</v>
      </c>
      <c r="B147" s="336" t="s">
        <v>4638</v>
      </c>
    </row>
    <row r="148" spans="1:2" s="328" customFormat="1" x14ac:dyDescent="0.25">
      <c r="A148" s="304" t="s">
        <v>4400</v>
      </c>
      <c r="B148" s="300" t="s">
        <v>4035</v>
      </c>
    </row>
    <row r="149" spans="1:2" x14ac:dyDescent="0.25">
      <c r="A149" s="304" t="s">
        <v>4401</v>
      </c>
      <c r="B149" s="336" t="s">
        <v>4639</v>
      </c>
    </row>
    <row r="150" spans="1:2" x14ac:dyDescent="0.25">
      <c r="A150" s="304" t="s">
        <v>4402</v>
      </c>
      <c r="B150" s="336" t="s">
        <v>4461</v>
      </c>
    </row>
    <row r="151" spans="1:2" x14ac:dyDescent="0.25">
      <c r="A151" s="304" t="s">
        <v>4403</v>
      </c>
      <c r="B151" s="336" t="s">
        <v>4640</v>
      </c>
    </row>
    <row r="152" spans="1:2" x14ac:dyDescent="0.25">
      <c r="A152" s="304" t="s">
        <v>4404</v>
      </c>
      <c r="B152" s="300" t="s">
        <v>4022</v>
      </c>
    </row>
    <row r="153" spans="1:2" x14ac:dyDescent="0.25">
      <c r="A153" s="304" t="s">
        <v>4405</v>
      </c>
      <c r="B153" s="300" t="s">
        <v>4033</v>
      </c>
    </row>
    <row r="154" spans="1:2" x14ac:dyDescent="0.25">
      <c r="A154" s="304" t="s">
        <v>4406</v>
      </c>
      <c r="B154" s="300" t="s">
        <v>3976</v>
      </c>
    </row>
    <row r="155" spans="1:2" x14ac:dyDescent="0.25">
      <c r="A155" s="304" t="s">
        <v>4407</v>
      </c>
      <c r="B155" s="336" t="s">
        <v>4641</v>
      </c>
    </row>
    <row r="156" spans="1:2" ht="30" x14ac:dyDescent="0.25">
      <c r="A156" s="304" t="s">
        <v>4408</v>
      </c>
      <c r="B156" s="327" t="s">
        <v>4363</v>
      </c>
    </row>
    <row r="157" spans="1:2" ht="30" x14ac:dyDescent="0.25">
      <c r="A157" s="304" t="s">
        <v>4409</v>
      </c>
      <c r="B157" s="327" t="s">
        <v>4362</v>
      </c>
    </row>
    <row r="158" spans="1:2" x14ac:dyDescent="0.25">
      <c r="A158" s="304" t="s">
        <v>4410</v>
      </c>
      <c r="B158" s="300" t="s">
        <v>3977</v>
      </c>
    </row>
    <row r="159" spans="1:2" x14ac:dyDescent="0.25">
      <c r="A159" s="304" t="s">
        <v>4316</v>
      </c>
      <c r="B159" s="336" t="s">
        <v>1558</v>
      </c>
    </row>
    <row r="160" spans="1:2" x14ac:dyDescent="0.25">
      <c r="A160" s="304" t="s">
        <v>4323</v>
      </c>
      <c r="B160" s="336" t="s">
        <v>1447</v>
      </c>
    </row>
    <row r="161" spans="1:2" x14ac:dyDescent="0.25">
      <c r="A161" s="304" t="s">
        <v>4792</v>
      </c>
      <c r="B161" s="336" t="s">
        <v>4642</v>
      </c>
    </row>
    <row r="162" spans="1:2" x14ac:dyDescent="0.25">
      <c r="A162" s="304" t="s">
        <v>4793</v>
      </c>
      <c r="B162" s="300" t="s">
        <v>3980</v>
      </c>
    </row>
    <row r="163" spans="1:2" x14ac:dyDescent="0.25">
      <c r="A163" s="304" t="s">
        <v>4306</v>
      </c>
      <c r="B163" s="300" t="s">
        <v>3981</v>
      </c>
    </row>
    <row r="164" spans="1:2" x14ac:dyDescent="0.25">
      <c r="A164" s="304" t="s">
        <v>4794</v>
      </c>
      <c r="B164" s="300" t="s">
        <v>3982</v>
      </c>
    </row>
    <row r="165" spans="1:2" x14ac:dyDescent="0.25">
      <c r="A165" s="304" t="s">
        <v>4317</v>
      </c>
      <c r="B165" s="336" t="s">
        <v>4643</v>
      </c>
    </row>
    <row r="166" spans="1:2" x14ac:dyDescent="0.25">
      <c r="A166" s="304" t="s">
        <v>4795</v>
      </c>
      <c r="B166" s="336" t="s">
        <v>4644</v>
      </c>
    </row>
    <row r="167" spans="1:2" x14ac:dyDescent="0.25">
      <c r="A167" s="304" t="s">
        <v>4330</v>
      </c>
      <c r="B167" s="336" t="s">
        <v>4645</v>
      </c>
    </row>
    <row r="168" spans="1:2" x14ac:dyDescent="0.25">
      <c r="A168" s="304" t="s">
        <v>4796</v>
      </c>
      <c r="B168" s="336" t="s">
        <v>4646</v>
      </c>
    </row>
    <row r="169" spans="1:2" x14ac:dyDescent="0.25">
      <c r="A169" s="304" t="s">
        <v>4797</v>
      </c>
      <c r="B169" s="336" t="s">
        <v>4647</v>
      </c>
    </row>
    <row r="170" spans="1:2" x14ac:dyDescent="0.25">
      <c r="A170" s="304" t="s">
        <v>4798</v>
      </c>
      <c r="B170" s="336" t="s">
        <v>4648</v>
      </c>
    </row>
    <row r="171" spans="1:2" x14ac:dyDescent="0.25">
      <c r="A171" s="304" t="s">
        <v>4314</v>
      </c>
      <c r="B171" s="336" t="s">
        <v>4649</v>
      </c>
    </row>
    <row r="172" spans="1:2" x14ac:dyDescent="0.25">
      <c r="A172" s="304" t="s">
        <v>4308</v>
      </c>
      <c r="B172" s="336" t="s">
        <v>4435</v>
      </c>
    </row>
    <row r="173" spans="1:2" x14ac:dyDescent="0.25">
      <c r="A173" s="304" t="s">
        <v>4799</v>
      </c>
      <c r="B173" s="300" t="s">
        <v>4036</v>
      </c>
    </row>
    <row r="174" spans="1:2" x14ac:dyDescent="0.25">
      <c r="A174" s="304" t="s">
        <v>4800</v>
      </c>
      <c r="B174" s="300" t="s">
        <v>4032</v>
      </c>
    </row>
    <row r="175" spans="1:2" x14ac:dyDescent="0.25">
      <c r="A175" s="304" t="s">
        <v>4801</v>
      </c>
      <c r="B175" s="336" t="s">
        <v>4473</v>
      </c>
    </row>
    <row r="176" spans="1:2" x14ac:dyDescent="0.25">
      <c r="A176" s="304" t="s">
        <v>4802</v>
      </c>
      <c r="B176" s="336" t="s">
        <v>4650</v>
      </c>
    </row>
    <row r="177" spans="1:2" x14ac:dyDescent="0.25">
      <c r="A177" s="304" t="s">
        <v>4803</v>
      </c>
      <c r="B177" s="300" t="s">
        <v>3983</v>
      </c>
    </row>
    <row r="178" spans="1:2" x14ac:dyDescent="0.25">
      <c r="A178" s="304" t="s">
        <v>4804</v>
      </c>
      <c r="B178" s="336" t="s">
        <v>4456</v>
      </c>
    </row>
    <row r="179" spans="1:2" x14ac:dyDescent="0.25">
      <c r="A179" s="304" t="s">
        <v>4805</v>
      </c>
      <c r="B179" s="300" t="s">
        <v>3984</v>
      </c>
    </row>
    <row r="180" spans="1:2" x14ac:dyDescent="0.25">
      <c r="A180" s="304" t="s">
        <v>4806</v>
      </c>
      <c r="B180" s="336" t="s">
        <v>4651</v>
      </c>
    </row>
    <row r="181" spans="1:2" x14ac:dyDescent="0.25">
      <c r="A181" s="304" t="s">
        <v>4807</v>
      </c>
      <c r="B181" s="336" t="s">
        <v>4579</v>
      </c>
    </row>
    <row r="182" spans="1:2" x14ac:dyDescent="0.25">
      <c r="A182" s="304" t="s">
        <v>4808</v>
      </c>
      <c r="B182" s="336" t="s">
        <v>4652</v>
      </c>
    </row>
    <row r="183" spans="1:2" x14ac:dyDescent="0.25">
      <c r="A183" s="304" t="s">
        <v>4809</v>
      </c>
      <c r="B183" s="336" t="s">
        <v>4653</v>
      </c>
    </row>
    <row r="184" spans="1:2" x14ac:dyDescent="0.25">
      <c r="A184" s="304" t="s">
        <v>4810</v>
      </c>
      <c r="B184" s="336" t="s">
        <v>4466</v>
      </c>
    </row>
    <row r="185" spans="1:2" x14ac:dyDescent="0.25">
      <c r="A185" s="304" t="s">
        <v>4811</v>
      </c>
      <c r="B185" s="336" t="s">
        <v>4436</v>
      </c>
    </row>
    <row r="186" spans="1:2" x14ac:dyDescent="0.25">
      <c r="A186" s="304" t="s">
        <v>4812</v>
      </c>
      <c r="B186" s="300" t="s">
        <v>3985</v>
      </c>
    </row>
    <row r="187" spans="1:2" x14ac:dyDescent="0.25">
      <c r="A187" s="304" t="s">
        <v>4813</v>
      </c>
      <c r="B187" s="336" t="s">
        <v>4654</v>
      </c>
    </row>
    <row r="188" spans="1:2" x14ac:dyDescent="0.25">
      <c r="A188" s="304" t="s">
        <v>4814</v>
      </c>
      <c r="B188" s="336" t="s">
        <v>4655</v>
      </c>
    </row>
    <row r="189" spans="1:2" x14ac:dyDescent="0.25">
      <c r="A189" s="304" t="s">
        <v>4815</v>
      </c>
      <c r="B189" s="300" t="s">
        <v>4031</v>
      </c>
    </row>
    <row r="190" spans="1:2" x14ac:dyDescent="0.25">
      <c r="A190" s="304" t="s">
        <v>4816</v>
      </c>
      <c r="B190" s="336" t="s">
        <v>4447</v>
      </c>
    </row>
    <row r="191" spans="1:2" x14ac:dyDescent="0.25">
      <c r="A191" s="304" t="s">
        <v>4817</v>
      </c>
      <c r="B191" s="336" t="s">
        <v>1491</v>
      </c>
    </row>
    <row r="192" spans="1:2" x14ac:dyDescent="0.25">
      <c r="A192" s="304" t="s">
        <v>4818</v>
      </c>
      <c r="B192" s="336" t="s">
        <v>4458</v>
      </c>
    </row>
    <row r="193" spans="1:2" x14ac:dyDescent="0.25">
      <c r="A193" s="304" t="s">
        <v>4826</v>
      </c>
      <c r="B193" s="300" t="s">
        <v>3988</v>
      </c>
    </row>
    <row r="194" spans="1:2" x14ac:dyDescent="0.25">
      <c r="A194" s="304" t="s">
        <v>4827</v>
      </c>
      <c r="B194" s="336" t="s">
        <v>4656</v>
      </c>
    </row>
    <row r="195" spans="1:2" x14ac:dyDescent="0.25">
      <c r="A195" s="304" t="s">
        <v>4828</v>
      </c>
      <c r="B195" s="300" t="s">
        <v>3986</v>
      </c>
    </row>
    <row r="196" spans="1:2" x14ac:dyDescent="0.25">
      <c r="A196" s="304" t="s">
        <v>4326</v>
      </c>
      <c r="B196" s="300" t="s">
        <v>3987</v>
      </c>
    </row>
    <row r="197" spans="1:2" x14ac:dyDescent="0.25">
      <c r="A197" s="304" t="s">
        <v>4829</v>
      </c>
      <c r="B197" s="300" t="s">
        <v>3989</v>
      </c>
    </row>
    <row r="198" spans="1:2" x14ac:dyDescent="0.25">
      <c r="A198" s="304" t="s">
        <v>4830</v>
      </c>
      <c r="B198" s="300" t="s">
        <v>3990</v>
      </c>
    </row>
    <row r="199" spans="1:2" x14ac:dyDescent="0.25">
      <c r="A199" s="304" t="s">
        <v>4831</v>
      </c>
      <c r="B199" s="300" t="s">
        <v>3991</v>
      </c>
    </row>
    <row r="200" spans="1:2" x14ac:dyDescent="0.25">
      <c r="A200" s="304" t="s">
        <v>4832</v>
      </c>
      <c r="B200" s="300" t="s">
        <v>3992</v>
      </c>
    </row>
    <row r="201" spans="1:2" x14ac:dyDescent="0.25">
      <c r="A201" s="304" t="s">
        <v>4833</v>
      </c>
      <c r="B201" s="300" t="s">
        <v>3993</v>
      </c>
    </row>
    <row r="202" spans="1:2" x14ac:dyDescent="0.25">
      <c r="A202" s="304" t="s">
        <v>4834</v>
      </c>
      <c r="B202" s="300" t="s">
        <v>3994</v>
      </c>
    </row>
    <row r="203" spans="1:2" x14ac:dyDescent="0.25">
      <c r="A203" s="304" t="s">
        <v>4835</v>
      </c>
      <c r="B203" s="336" t="s">
        <v>4420</v>
      </c>
    </row>
    <row r="204" spans="1:2" x14ac:dyDescent="0.25">
      <c r="A204" s="304" t="s">
        <v>4836</v>
      </c>
      <c r="B204" s="336" t="s">
        <v>4659</v>
      </c>
    </row>
    <row r="205" spans="1:2" x14ac:dyDescent="0.25">
      <c r="A205" s="304" t="s">
        <v>4837</v>
      </c>
      <c r="B205" s="300" t="s">
        <v>3996</v>
      </c>
    </row>
    <row r="206" spans="1:2" x14ac:dyDescent="0.25">
      <c r="A206" s="304" t="s">
        <v>4838</v>
      </c>
      <c r="B206" s="300" t="s">
        <v>3997</v>
      </c>
    </row>
    <row r="207" spans="1:2" x14ac:dyDescent="0.25">
      <c r="A207" s="304" t="s">
        <v>4839</v>
      </c>
      <c r="B207" s="300" t="s">
        <v>3998</v>
      </c>
    </row>
    <row r="208" spans="1:2" x14ac:dyDescent="0.25">
      <c r="A208" s="304" t="s">
        <v>4840</v>
      </c>
      <c r="B208" s="336" t="s">
        <v>4589</v>
      </c>
    </row>
    <row r="209" spans="1:2" x14ac:dyDescent="0.25">
      <c r="A209" s="304" t="s">
        <v>4841</v>
      </c>
      <c r="B209" s="336" t="s">
        <v>4660</v>
      </c>
    </row>
    <row r="210" spans="1:2" x14ac:dyDescent="0.25">
      <c r="A210" s="304" t="s">
        <v>4842</v>
      </c>
      <c r="B210" s="336" t="s">
        <v>4424</v>
      </c>
    </row>
    <row r="211" spans="1:2" x14ac:dyDescent="0.25">
      <c r="A211" s="304" t="s">
        <v>4843</v>
      </c>
      <c r="B211" s="336" t="s">
        <v>4590</v>
      </c>
    </row>
    <row r="212" spans="1:2" x14ac:dyDescent="0.25">
      <c r="A212" s="304" t="s">
        <v>4844</v>
      </c>
      <c r="B212" s="336" t="s">
        <v>4661</v>
      </c>
    </row>
    <row r="213" spans="1:2" x14ac:dyDescent="0.25">
      <c r="A213" s="304" t="s">
        <v>4845</v>
      </c>
      <c r="B213" s="336" t="s">
        <v>4662</v>
      </c>
    </row>
    <row r="214" spans="1:2" x14ac:dyDescent="0.25">
      <c r="A214" s="304" t="s">
        <v>4846</v>
      </c>
      <c r="B214" s="336" t="s">
        <v>4663</v>
      </c>
    </row>
    <row r="215" spans="1:2" x14ac:dyDescent="0.25">
      <c r="A215" s="304" t="s">
        <v>4847</v>
      </c>
      <c r="B215" s="336" t="s">
        <v>4664</v>
      </c>
    </row>
    <row r="216" spans="1:2" x14ac:dyDescent="0.25">
      <c r="A216" s="304" t="s">
        <v>4848</v>
      </c>
      <c r="B216" s="336" t="s">
        <v>4431</v>
      </c>
    </row>
    <row r="217" spans="1:2" x14ac:dyDescent="0.25">
      <c r="A217" s="304" t="s">
        <v>4849</v>
      </c>
      <c r="B217" s="336" t="s">
        <v>4474</v>
      </c>
    </row>
    <row r="218" spans="1:2" ht="45" x14ac:dyDescent="0.25">
      <c r="A218" s="304" t="s">
        <v>4850</v>
      </c>
      <c r="B218" s="300" t="s">
        <v>1386</v>
      </c>
    </row>
    <row r="219" spans="1:2" x14ac:dyDescent="0.25">
      <c r="A219" s="304" t="s">
        <v>4851</v>
      </c>
      <c r="B219" s="300" t="s">
        <v>3999</v>
      </c>
    </row>
    <row r="220" spans="1:2" x14ac:dyDescent="0.25">
      <c r="A220" s="304" t="s">
        <v>4852</v>
      </c>
      <c r="B220" s="336" t="s">
        <v>4665</v>
      </c>
    </row>
    <row r="221" spans="1:2" x14ac:dyDescent="0.25">
      <c r="A221" s="304" t="s">
        <v>4853</v>
      </c>
      <c r="B221" s="336" t="s">
        <v>954</v>
      </c>
    </row>
    <row r="222" spans="1:2" x14ac:dyDescent="0.25">
      <c r="A222" s="304" t="s">
        <v>4854</v>
      </c>
      <c r="B222" s="336" t="s">
        <v>4463</v>
      </c>
    </row>
    <row r="223" spans="1:2" x14ac:dyDescent="0.25">
      <c r="A223" s="304" t="s">
        <v>4855</v>
      </c>
      <c r="B223" s="300" t="s">
        <v>4029</v>
      </c>
    </row>
    <row r="224" spans="1:2" x14ac:dyDescent="0.25">
      <c r="A224" s="304" t="s">
        <v>4856</v>
      </c>
      <c r="B224" s="300" t="s">
        <v>4027</v>
      </c>
    </row>
    <row r="225" spans="1:2" x14ac:dyDescent="0.25">
      <c r="A225" s="304" t="s">
        <v>4857</v>
      </c>
      <c r="B225" s="300" t="s">
        <v>4001</v>
      </c>
    </row>
    <row r="226" spans="1:2" x14ac:dyDescent="0.25">
      <c r="A226" s="304" t="s">
        <v>4858</v>
      </c>
      <c r="B226" s="300" t="s">
        <v>4482</v>
      </c>
    </row>
    <row r="227" spans="1:2" x14ac:dyDescent="0.25">
      <c r="A227" s="304" t="s">
        <v>4859</v>
      </c>
      <c r="B227" s="336" t="s">
        <v>4666</v>
      </c>
    </row>
    <row r="228" spans="1:2" x14ac:dyDescent="0.25">
      <c r="A228" s="304" t="s">
        <v>4860</v>
      </c>
      <c r="B228" s="300" t="s">
        <v>4002</v>
      </c>
    </row>
    <row r="229" spans="1:2" ht="30" x14ac:dyDescent="0.25">
      <c r="A229" s="304" t="s">
        <v>4861</v>
      </c>
      <c r="B229" s="327" t="s">
        <v>4355</v>
      </c>
    </row>
    <row r="230" spans="1:2" x14ac:dyDescent="0.25">
      <c r="A230" s="304" t="s">
        <v>4862</v>
      </c>
      <c r="B230" s="336" t="s">
        <v>4667</v>
      </c>
    </row>
    <row r="231" spans="1:2" x14ac:dyDescent="0.25">
      <c r="A231" s="304" t="s">
        <v>4863</v>
      </c>
      <c r="B231" s="336" t="s">
        <v>4668</v>
      </c>
    </row>
    <row r="232" spans="1:2" x14ac:dyDescent="0.25">
      <c r="A232" s="304" t="s">
        <v>4864</v>
      </c>
      <c r="B232" s="336" t="s">
        <v>4669</v>
      </c>
    </row>
    <row r="233" spans="1:2" x14ac:dyDescent="0.25">
      <c r="A233" s="304" t="s">
        <v>4865</v>
      </c>
      <c r="B233" s="336" t="s">
        <v>4426</v>
      </c>
    </row>
    <row r="234" spans="1:2" x14ac:dyDescent="0.25">
      <c r="A234" s="304" t="s">
        <v>4866</v>
      </c>
      <c r="B234" s="336" t="s">
        <v>4565</v>
      </c>
    </row>
    <row r="235" spans="1:2" x14ac:dyDescent="0.25">
      <c r="A235" s="304" t="s">
        <v>4867</v>
      </c>
      <c r="B235" s="300" t="s">
        <v>3979</v>
      </c>
    </row>
    <row r="236" spans="1:2" x14ac:dyDescent="0.25">
      <c r="A236" s="304" t="s">
        <v>4868</v>
      </c>
      <c r="B236" s="336" t="s">
        <v>4670</v>
      </c>
    </row>
    <row r="237" spans="1:2" x14ac:dyDescent="0.25">
      <c r="A237" s="304" t="s">
        <v>4869</v>
      </c>
      <c r="B237" s="336" t="s">
        <v>1480</v>
      </c>
    </row>
    <row r="238" spans="1:2" x14ac:dyDescent="0.25">
      <c r="A238" s="304" t="s">
        <v>4870</v>
      </c>
      <c r="B238" s="336" t="s">
        <v>4671</v>
      </c>
    </row>
    <row r="239" spans="1:2" x14ac:dyDescent="0.25">
      <c r="A239" s="304" t="s">
        <v>4871</v>
      </c>
      <c r="B239" s="336" t="s">
        <v>3064</v>
      </c>
    </row>
    <row r="240" spans="1:2" x14ac:dyDescent="0.25">
      <c r="A240" s="304" t="s">
        <v>4872</v>
      </c>
      <c r="B240" s="336" t="s">
        <v>3067</v>
      </c>
    </row>
    <row r="241" spans="1:2" x14ac:dyDescent="0.25">
      <c r="A241" s="304" t="s">
        <v>4873</v>
      </c>
      <c r="B241" s="336" t="s">
        <v>4672</v>
      </c>
    </row>
    <row r="242" spans="1:2" x14ac:dyDescent="0.25">
      <c r="A242" s="304" t="s">
        <v>4874</v>
      </c>
      <c r="B242" s="336" t="s">
        <v>4559</v>
      </c>
    </row>
    <row r="243" spans="1:2" x14ac:dyDescent="0.25">
      <c r="A243" s="304" t="s">
        <v>4875</v>
      </c>
      <c r="B243" s="300" t="s">
        <v>4003</v>
      </c>
    </row>
    <row r="244" spans="1:2" ht="30" x14ac:dyDescent="0.25">
      <c r="A244" s="304" t="s">
        <v>4876</v>
      </c>
      <c r="B244" s="327" t="s">
        <v>4356</v>
      </c>
    </row>
    <row r="245" spans="1:2" x14ac:dyDescent="0.25">
      <c r="A245" s="304" t="s">
        <v>4877</v>
      </c>
      <c r="B245" s="336" t="s">
        <v>4673</v>
      </c>
    </row>
    <row r="246" spans="1:2" x14ac:dyDescent="0.25">
      <c r="A246" s="304" t="s">
        <v>4878</v>
      </c>
      <c r="B246" s="336" t="s">
        <v>4674</v>
      </c>
    </row>
    <row r="247" spans="1:2" x14ac:dyDescent="0.25">
      <c r="A247" s="304" t="s">
        <v>4879</v>
      </c>
      <c r="B247" s="336" t="s">
        <v>4675</v>
      </c>
    </row>
    <row r="248" spans="1:2" x14ac:dyDescent="0.25">
      <c r="A248" s="304" t="s">
        <v>4880</v>
      </c>
      <c r="B248" s="336" t="s">
        <v>4541</v>
      </c>
    </row>
    <row r="249" spans="1:2" x14ac:dyDescent="0.25">
      <c r="A249" s="304" t="s">
        <v>4881</v>
      </c>
      <c r="B249" s="336" t="s">
        <v>4676</v>
      </c>
    </row>
    <row r="250" spans="1:2" x14ac:dyDescent="0.25">
      <c r="A250" s="304" t="s">
        <v>4882</v>
      </c>
      <c r="B250" s="336" t="s">
        <v>4677</v>
      </c>
    </row>
    <row r="251" spans="1:2" x14ac:dyDescent="0.25">
      <c r="A251" s="304" t="s">
        <v>4883</v>
      </c>
      <c r="B251" s="336" t="s">
        <v>4500</v>
      </c>
    </row>
    <row r="252" spans="1:2" x14ac:dyDescent="0.25">
      <c r="A252" s="304" t="s">
        <v>4884</v>
      </c>
      <c r="B252" s="327" t="s">
        <v>4366</v>
      </c>
    </row>
    <row r="253" spans="1:2" x14ac:dyDescent="0.25">
      <c r="A253" s="304" t="s">
        <v>4885</v>
      </c>
      <c r="B253" s="327" t="s">
        <v>4342</v>
      </c>
    </row>
    <row r="254" spans="1:2" x14ac:dyDescent="0.25">
      <c r="A254" s="304" t="s">
        <v>4886</v>
      </c>
      <c r="B254" s="300" t="s">
        <v>3934</v>
      </c>
    </row>
    <row r="255" spans="1:2" ht="30" x14ac:dyDescent="0.25">
      <c r="A255" s="304" t="s">
        <v>4887</v>
      </c>
      <c r="B255" s="327" t="s">
        <v>4348</v>
      </c>
    </row>
    <row r="256" spans="1:2" x14ac:dyDescent="0.25">
      <c r="A256" s="304" t="s">
        <v>4888</v>
      </c>
      <c r="B256" s="336" t="s">
        <v>4678</v>
      </c>
    </row>
    <row r="257" spans="1:2" x14ac:dyDescent="0.25">
      <c r="A257" s="304" t="s">
        <v>4889</v>
      </c>
      <c r="B257" s="300" t="s">
        <v>4047</v>
      </c>
    </row>
    <row r="258" spans="1:2" x14ac:dyDescent="0.25">
      <c r="A258" s="304" t="s">
        <v>4890</v>
      </c>
      <c r="B258" s="300" t="s">
        <v>4043</v>
      </c>
    </row>
    <row r="259" spans="1:2" x14ac:dyDescent="0.25">
      <c r="A259" s="304" t="s">
        <v>4891</v>
      </c>
      <c r="B259" s="300" t="s">
        <v>4050</v>
      </c>
    </row>
    <row r="260" spans="1:2" x14ac:dyDescent="0.25">
      <c r="A260" s="304" t="s">
        <v>4892</v>
      </c>
      <c r="B260" s="300" t="s">
        <v>4004</v>
      </c>
    </row>
    <row r="261" spans="1:2" x14ac:dyDescent="0.25">
      <c r="A261" s="304" t="s">
        <v>4893</v>
      </c>
      <c r="B261" s="300" t="s">
        <v>3962</v>
      </c>
    </row>
    <row r="262" spans="1:2" x14ac:dyDescent="0.25">
      <c r="A262" s="304" t="s">
        <v>4894</v>
      </c>
      <c r="B262" s="300" t="s">
        <v>3963</v>
      </c>
    </row>
    <row r="263" spans="1:2" x14ac:dyDescent="0.25">
      <c r="A263" s="304" t="s">
        <v>4895</v>
      </c>
      <c r="B263" s="336" t="s">
        <v>4430</v>
      </c>
    </row>
    <row r="264" spans="1:2" x14ac:dyDescent="0.25">
      <c r="A264" s="304" t="s">
        <v>4896</v>
      </c>
      <c r="B264" s="300" t="s">
        <v>3964</v>
      </c>
    </row>
    <row r="265" spans="1:2" x14ac:dyDescent="0.25">
      <c r="A265" s="304" t="s">
        <v>4897</v>
      </c>
      <c r="B265" s="300" t="s">
        <v>4005</v>
      </c>
    </row>
    <row r="266" spans="1:2" x14ac:dyDescent="0.25">
      <c r="A266" s="304" t="s">
        <v>4898</v>
      </c>
      <c r="B266" s="300" t="s">
        <v>4006</v>
      </c>
    </row>
    <row r="267" spans="1:2" x14ac:dyDescent="0.25">
      <c r="A267" s="304" t="s">
        <v>4899</v>
      </c>
      <c r="B267" s="336" t="s">
        <v>4481</v>
      </c>
    </row>
    <row r="268" spans="1:2" x14ac:dyDescent="0.25">
      <c r="A268" s="304" t="s">
        <v>4900</v>
      </c>
      <c r="B268" s="336" t="s">
        <v>4448</v>
      </c>
    </row>
    <row r="269" spans="1:2" x14ac:dyDescent="0.25">
      <c r="A269" s="304" t="s">
        <v>4901</v>
      </c>
      <c r="B269" s="300" t="s">
        <v>4007</v>
      </c>
    </row>
    <row r="270" spans="1:2" x14ac:dyDescent="0.25">
      <c r="A270" s="304" t="s">
        <v>4902</v>
      </c>
      <c r="B270" s="336" t="s">
        <v>4681</v>
      </c>
    </row>
    <row r="271" spans="1:2" x14ac:dyDescent="0.25">
      <c r="A271" s="304" t="s">
        <v>4903</v>
      </c>
      <c r="B271" s="336" t="s">
        <v>4682</v>
      </c>
    </row>
    <row r="272" spans="1:2" x14ac:dyDescent="0.25">
      <c r="A272" s="304" t="s">
        <v>4904</v>
      </c>
      <c r="B272" s="300" t="s">
        <v>4009</v>
      </c>
    </row>
    <row r="273" spans="1:2" x14ac:dyDescent="0.25">
      <c r="A273" s="304" t="s">
        <v>4905</v>
      </c>
      <c r="B273" s="300" t="s">
        <v>4010</v>
      </c>
    </row>
    <row r="274" spans="1:2" x14ac:dyDescent="0.25">
      <c r="A274" s="304" t="s">
        <v>4906</v>
      </c>
      <c r="B274" s="336" t="s">
        <v>4683</v>
      </c>
    </row>
    <row r="275" spans="1:2" x14ac:dyDescent="0.25">
      <c r="A275" s="304" t="s">
        <v>4907</v>
      </c>
      <c r="B275" s="300" t="s">
        <v>4008</v>
      </c>
    </row>
    <row r="276" spans="1:2" x14ac:dyDescent="0.25">
      <c r="A276" s="304" t="s">
        <v>4908</v>
      </c>
      <c r="B276" s="336" t="s">
        <v>4421</v>
      </c>
    </row>
    <row r="277" spans="1:2" x14ac:dyDescent="0.25">
      <c r="A277" s="304" t="s">
        <v>4909</v>
      </c>
      <c r="B277" s="300" t="s">
        <v>4011</v>
      </c>
    </row>
    <row r="278" spans="1:2" x14ac:dyDescent="0.25">
      <c r="A278" s="304" t="s">
        <v>4910</v>
      </c>
      <c r="B278" s="300" t="s">
        <v>4020</v>
      </c>
    </row>
    <row r="279" spans="1:2" x14ac:dyDescent="0.25">
      <c r="A279" s="304" t="s">
        <v>4911</v>
      </c>
      <c r="B279" s="327" t="s">
        <v>4357</v>
      </c>
    </row>
    <row r="280" spans="1:2" x14ac:dyDescent="0.25">
      <c r="A280" s="304" t="s">
        <v>4912</v>
      </c>
      <c r="B280" s="327" t="s">
        <v>4367</v>
      </c>
    </row>
    <row r="281" spans="1:2" x14ac:dyDescent="0.25">
      <c r="A281" s="304" t="s">
        <v>4913</v>
      </c>
      <c r="B281" s="300" t="s">
        <v>4045</v>
      </c>
    </row>
    <row r="282" spans="1:2" x14ac:dyDescent="0.25">
      <c r="A282" s="304" t="s">
        <v>4914</v>
      </c>
      <c r="B282" s="300" t="s">
        <v>4012</v>
      </c>
    </row>
    <row r="283" spans="1:2" x14ac:dyDescent="0.25">
      <c r="A283" s="304" t="s">
        <v>4915</v>
      </c>
      <c r="B283" s="300" t="s">
        <v>4013</v>
      </c>
    </row>
    <row r="284" spans="1:2" x14ac:dyDescent="0.25">
      <c r="A284" s="304" t="s">
        <v>4916</v>
      </c>
      <c r="B284" s="327" t="s">
        <v>4345</v>
      </c>
    </row>
    <row r="285" spans="1:2" ht="30" x14ac:dyDescent="0.25">
      <c r="A285" s="304" t="s">
        <v>4917</v>
      </c>
      <c r="B285" s="327" t="s">
        <v>4359</v>
      </c>
    </row>
    <row r="286" spans="1:2" ht="30" x14ac:dyDescent="0.25">
      <c r="A286" s="304" t="s">
        <v>4918</v>
      </c>
      <c r="B286" s="327" t="s">
        <v>4360</v>
      </c>
    </row>
    <row r="287" spans="1:2" x14ac:dyDescent="0.25">
      <c r="A287" s="304" t="s">
        <v>4919</v>
      </c>
      <c r="B287" s="300" t="s">
        <v>3995</v>
      </c>
    </row>
    <row r="288" spans="1:2" x14ac:dyDescent="0.25">
      <c r="A288" s="304" t="s">
        <v>4920</v>
      </c>
      <c r="B288" s="336" t="s">
        <v>4468</v>
      </c>
    </row>
    <row r="289" spans="1:2" x14ac:dyDescent="0.25">
      <c r="A289" s="304" t="s">
        <v>4921</v>
      </c>
      <c r="B289" s="336" t="s">
        <v>4427</v>
      </c>
    </row>
    <row r="290" spans="1:2" x14ac:dyDescent="0.25">
      <c r="A290" s="304" t="s">
        <v>4922</v>
      </c>
      <c r="B290" s="336" t="s">
        <v>4686</v>
      </c>
    </row>
    <row r="291" spans="1:2" x14ac:dyDescent="0.25">
      <c r="A291" s="304" t="s">
        <v>4923</v>
      </c>
      <c r="B291" s="300" t="s">
        <v>4014</v>
      </c>
    </row>
    <row r="292" spans="1:2" x14ac:dyDescent="0.25">
      <c r="A292" s="304" t="s">
        <v>4924</v>
      </c>
      <c r="B292" s="300" t="s">
        <v>4030</v>
      </c>
    </row>
    <row r="293" spans="1:2" x14ac:dyDescent="0.25">
      <c r="A293" s="304" t="s">
        <v>4925</v>
      </c>
      <c r="B293" s="300" t="s">
        <v>4034</v>
      </c>
    </row>
    <row r="294" spans="1:2" x14ac:dyDescent="0.25">
      <c r="A294" s="304" t="s">
        <v>4926</v>
      </c>
      <c r="B294" s="300" t="s">
        <v>4015</v>
      </c>
    </row>
    <row r="295" spans="1:2" x14ac:dyDescent="0.25">
      <c r="A295" s="304" t="s">
        <v>4927</v>
      </c>
      <c r="B295" s="336" t="s">
        <v>2342</v>
      </c>
    </row>
    <row r="296" spans="1:2" x14ac:dyDescent="0.25">
      <c r="A296" s="304" t="s">
        <v>4928</v>
      </c>
      <c r="B296" s="336" t="s">
        <v>4687</v>
      </c>
    </row>
    <row r="297" spans="1:2" x14ac:dyDescent="0.25">
      <c r="A297" s="304" t="s">
        <v>4929</v>
      </c>
      <c r="B297" s="336" t="s">
        <v>4688</v>
      </c>
    </row>
    <row r="298" spans="1:2" x14ac:dyDescent="0.25">
      <c r="A298" s="304" t="s">
        <v>4930</v>
      </c>
      <c r="B298" s="336" t="s">
        <v>4689</v>
      </c>
    </row>
    <row r="299" spans="1:2" x14ac:dyDescent="0.25">
      <c r="A299" s="304" t="s">
        <v>4931</v>
      </c>
      <c r="B299" s="300" t="s">
        <v>4016</v>
      </c>
    </row>
    <row r="300" spans="1:2" x14ac:dyDescent="0.25">
      <c r="A300" s="304" t="s">
        <v>4932</v>
      </c>
      <c r="B300" s="336" t="s">
        <v>4422</v>
      </c>
    </row>
    <row r="301" spans="1:2" x14ac:dyDescent="0.25">
      <c r="A301" s="304" t="s">
        <v>4933</v>
      </c>
      <c r="B301" s="336" t="s">
        <v>4547</v>
      </c>
    </row>
    <row r="302" spans="1:2" x14ac:dyDescent="0.25">
      <c r="A302" s="304" t="s">
        <v>4934</v>
      </c>
      <c r="B302" s="300" t="s">
        <v>3930</v>
      </c>
    </row>
    <row r="303" spans="1:2" ht="30" x14ac:dyDescent="0.25">
      <c r="A303" s="304" t="s">
        <v>4935</v>
      </c>
      <c r="B303" s="327" t="s">
        <v>4358</v>
      </c>
    </row>
    <row r="304" spans="1:2" x14ac:dyDescent="0.25">
      <c r="A304" s="304" t="s">
        <v>4936</v>
      </c>
      <c r="B304" s="300" t="s">
        <v>4039</v>
      </c>
    </row>
    <row r="305" spans="1:2" x14ac:dyDescent="0.25">
      <c r="A305" s="304" t="s">
        <v>4937</v>
      </c>
      <c r="B305" s="336" t="s">
        <v>4690</v>
      </c>
    </row>
    <row r="306" spans="1:2" x14ac:dyDescent="0.25">
      <c r="A306" s="304" t="s">
        <v>4938</v>
      </c>
      <c r="B306" s="336" t="s">
        <v>4437</v>
      </c>
    </row>
    <row r="307" spans="1:2" x14ac:dyDescent="0.25">
      <c r="A307" s="304" t="s">
        <v>4939</v>
      </c>
      <c r="B307" s="300" t="s">
        <v>4017</v>
      </c>
    </row>
    <row r="308" spans="1:2" x14ac:dyDescent="0.25">
      <c r="A308" s="304" t="s">
        <v>4940</v>
      </c>
      <c r="B308" s="336" t="s">
        <v>4691</v>
      </c>
    </row>
    <row r="309" spans="1:2" x14ac:dyDescent="0.25">
      <c r="A309" s="304" t="s">
        <v>4941</v>
      </c>
      <c r="B309" s="300" t="s">
        <v>4018</v>
      </c>
    </row>
    <row r="310" spans="1:2" x14ac:dyDescent="0.25">
      <c r="A310" s="304" t="s">
        <v>4942</v>
      </c>
      <c r="B310" s="336" t="s">
        <v>2962</v>
      </c>
    </row>
    <row r="311" spans="1:2" x14ac:dyDescent="0.25">
      <c r="A311" s="304" t="s">
        <v>4943</v>
      </c>
      <c r="B311" s="336" t="s">
        <v>1569</v>
      </c>
    </row>
    <row r="312" spans="1:2" x14ac:dyDescent="0.25">
      <c r="A312" s="304" t="s">
        <v>4944</v>
      </c>
      <c r="B312" s="300" t="s">
        <v>4019</v>
      </c>
    </row>
    <row r="313" spans="1:2" ht="30" x14ac:dyDescent="0.25">
      <c r="A313" s="304" t="s">
        <v>4945</v>
      </c>
      <c r="B313" s="327" t="s">
        <v>4361</v>
      </c>
    </row>
    <row r="314" spans="1:2" ht="30" x14ac:dyDescent="0.25">
      <c r="A314" s="304" t="s">
        <v>4946</v>
      </c>
      <c r="B314" s="327" t="s">
        <v>4346</v>
      </c>
    </row>
    <row r="315" spans="1:2" x14ac:dyDescent="0.25">
      <c r="A315" s="304" t="s">
        <v>4947</v>
      </c>
      <c r="B315" s="336" t="s">
        <v>4433</v>
      </c>
    </row>
    <row r="316" spans="1:2" x14ac:dyDescent="0.25">
      <c r="A316" s="304" t="s">
        <v>4948</v>
      </c>
      <c r="B316" s="300" t="s">
        <v>4028</v>
      </c>
    </row>
    <row r="317" spans="1:2" x14ac:dyDescent="0.25">
      <c r="A317" s="304" t="s">
        <v>4949</v>
      </c>
      <c r="B317" s="336" t="s">
        <v>4464</v>
      </c>
    </row>
    <row r="318" spans="1:2" x14ac:dyDescent="0.25">
      <c r="A318" s="304" t="s">
        <v>5921</v>
      </c>
      <c r="B318" s="344" t="s">
        <v>5868</v>
      </c>
    </row>
    <row r="319" spans="1:2" x14ac:dyDescent="0.25">
      <c r="A319" s="304" t="s">
        <v>5922</v>
      </c>
      <c r="B319" s="344" t="s">
        <v>5871</v>
      </c>
    </row>
    <row r="320" spans="1:2" x14ac:dyDescent="0.25">
      <c r="A320" s="304" t="s">
        <v>5923</v>
      </c>
      <c r="B320" s="344" t="s">
        <v>5867</v>
      </c>
    </row>
    <row r="321" spans="1:2" x14ac:dyDescent="0.25">
      <c r="A321" s="304" t="s">
        <v>5924</v>
      </c>
      <c r="B321" s="344" t="s">
        <v>5866</v>
      </c>
    </row>
    <row r="322" spans="1:2" x14ac:dyDescent="0.25">
      <c r="A322" s="304" t="s">
        <v>5925</v>
      </c>
      <c r="B322" s="344" t="s">
        <v>5865</v>
      </c>
    </row>
    <row r="323" spans="1:2" x14ac:dyDescent="0.25">
      <c r="A323" s="304" t="s">
        <v>5926</v>
      </c>
      <c r="B323" s="344" t="s">
        <v>5863</v>
      </c>
    </row>
    <row r="324" spans="1:2" x14ac:dyDescent="0.25">
      <c r="A324" s="304" t="s">
        <v>5927</v>
      </c>
      <c r="B324" s="300" t="s">
        <v>5864</v>
      </c>
    </row>
    <row r="325" spans="1:2" x14ac:dyDescent="0.25">
      <c r="A325" s="304" t="s">
        <v>5928</v>
      </c>
      <c r="B325" s="300" t="s">
        <v>5862</v>
      </c>
    </row>
    <row r="326" spans="1:2" x14ac:dyDescent="0.25">
      <c r="A326" s="304" t="s">
        <v>5929</v>
      </c>
      <c r="B326" s="300" t="s">
        <v>5872</v>
      </c>
    </row>
    <row r="327" spans="1:2" x14ac:dyDescent="0.25">
      <c r="A327" s="304" t="s">
        <v>5930</v>
      </c>
      <c r="B327" s="300" t="s">
        <v>5870</v>
      </c>
    </row>
    <row r="328" spans="1:2" x14ac:dyDescent="0.25">
      <c r="A328" s="304" t="s">
        <v>5931</v>
      </c>
      <c r="B328" s="300" t="s">
        <v>5796</v>
      </c>
    </row>
    <row r="329" spans="1:2" x14ac:dyDescent="0.25">
      <c r="A329" s="304" t="s">
        <v>5932</v>
      </c>
      <c r="B329" s="300" t="s">
        <v>5873</v>
      </c>
    </row>
    <row r="330" spans="1:2" x14ac:dyDescent="0.25">
      <c r="A330" s="304" t="s">
        <v>5933</v>
      </c>
      <c r="B330" s="300" t="s">
        <v>5874</v>
      </c>
    </row>
    <row r="331" spans="1:2" x14ac:dyDescent="0.25">
      <c r="A331" s="304" t="s">
        <v>5934</v>
      </c>
      <c r="B331" s="300" t="s">
        <v>5875</v>
      </c>
    </row>
    <row r="332" spans="1:2" x14ac:dyDescent="0.25">
      <c r="A332" s="304" t="s">
        <v>5935</v>
      </c>
      <c r="B332" s="300" t="s">
        <v>5876</v>
      </c>
    </row>
    <row r="333" spans="1:2" x14ac:dyDescent="0.25">
      <c r="A333" s="304" t="s">
        <v>5936</v>
      </c>
      <c r="B333" s="300" t="s">
        <v>5877</v>
      </c>
    </row>
    <row r="334" spans="1:2" x14ac:dyDescent="0.25">
      <c r="A334" s="304" t="s">
        <v>5937</v>
      </c>
      <c r="B334" s="300" t="s">
        <v>5878</v>
      </c>
    </row>
    <row r="335" spans="1:2" x14ac:dyDescent="0.25">
      <c r="A335" s="304" t="s">
        <v>5938</v>
      </c>
      <c r="B335" s="300" t="s">
        <v>5879</v>
      </c>
    </row>
    <row r="336" spans="1:2" x14ac:dyDescent="0.25">
      <c r="A336" s="304" t="s">
        <v>5939</v>
      </c>
      <c r="B336" s="300" t="s">
        <v>5880</v>
      </c>
    </row>
    <row r="337" spans="1:2" x14ac:dyDescent="0.25">
      <c r="A337" s="304" t="s">
        <v>5947</v>
      </c>
      <c r="B337" s="300" t="s">
        <v>5997</v>
      </c>
    </row>
    <row r="338" spans="1:2" x14ac:dyDescent="0.25">
      <c r="A338" s="304" t="s">
        <v>5948</v>
      </c>
      <c r="B338" s="300" t="s">
        <v>5976</v>
      </c>
    </row>
    <row r="339" spans="1:2" x14ac:dyDescent="0.25">
      <c r="A339" s="304" t="s">
        <v>5949</v>
      </c>
      <c r="B339" s="300" t="s">
        <v>5977</v>
      </c>
    </row>
    <row r="340" spans="1:2" x14ac:dyDescent="0.25">
      <c r="A340" s="304" t="s">
        <v>5950</v>
      </c>
      <c r="B340" s="300" t="s">
        <v>5982</v>
      </c>
    </row>
    <row r="341" spans="1:2" x14ac:dyDescent="0.25">
      <c r="A341" s="304" t="s">
        <v>5951</v>
      </c>
      <c r="B341" s="300" t="s">
        <v>5978</v>
      </c>
    </row>
    <row r="342" spans="1:2" x14ac:dyDescent="0.25">
      <c r="A342" s="304" t="s">
        <v>5952</v>
      </c>
      <c r="B342" s="300" t="s">
        <v>5966</v>
      </c>
    </row>
    <row r="343" spans="1:2" x14ac:dyDescent="0.25">
      <c r="A343" s="304" t="s">
        <v>5953</v>
      </c>
      <c r="B343" s="300" t="s">
        <v>5981</v>
      </c>
    </row>
    <row r="344" spans="1:2" x14ac:dyDescent="0.25">
      <c r="A344" s="304" t="s">
        <v>5954</v>
      </c>
      <c r="B344" s="300" t="s">
        <v>5969</v>
      </c>
    </row>
    <row r="345" spans="1:2" x14ac:dyDescent="0.25">
      <c r="A345" s="304" t="s">
        <v>5955</v>
      </c>
      <c r="B345" s="300" t="s">
        <v>5981</v>
      </c>
    </row>
    <row r="346" spans="1:2" x14ac:dyDescent="0.25">
      <c r="A346" s="304" t="s">
        <v>5956</v>
      </c>
      <c r="B346" s="300" t="s">
        <v>5968</v>
      </c>
    </row>
    <row r="347" spans="1:2" x14ac:dyDescent="0.25">
      <c r="A347" s="304" t="s">
        <v>5957</v>
      </c>
      <c r="B347" s="300" t="s">
        <v>5972</v>
      </c>
    </row>
    <row r="348" spans="1:2" x14ac:dyDescent="0.25">
      <c r="A348" s="304" t="s">
        <v>5958</v>
      </c>
      <c r="B348" s="300" t="s">
        <v>5973</v>
      </c>
    </row>
    <row r="349" spans="1:2" x14ac:dyDescent="0.25">
      <c r="A349" s="304" t="s">
        <v>5959</v>
      </c>
      <c r="B349" s="300" t="s">
        <v>1351</v>
      </c>
    </row>
    <row r="350" spans="1:2" x14ac:dyDescent="0.25">
      <c r="A350" s="304" t="s">
        <v>5960</v>
      </c>
      <c r="B350" s="300" t="s">
        <v>5975</v>
      </c>
    </row>
    <row r="351" spans="1:2" x14ac:dyDescent="0.25">
      <c r="A351" s="304" t="s">
        <v>5961</v>
      </c>
      <c r="B351" s="300" t="s">
        <v>5983</v>
      </c>
    </row>
    <row r="352" spans="1:2" x14ac:dyDescent="0.25">
      <c r="A352" s="304" t="s">
        <v>6058</v>
      </c>
      <c r="B352" s="300" t="s">
        <v>6059</v>
      </c>
    </row>
  </sheetData>
  <pageMargins left="1.1023622047244095" right="0.70866141732283472" top="0.74803149606299213" bottom="0.74803149606299213" header="0.31496062992125984" footer="0.31496062992125984"/>
  <pageSetup paperSize="9" scale="78" fitToHeight="6" orientation="portrait" horizontalDpi="4294967293" verticalDpi="360" r:id="rId1"/>
  <colBreaks count="1" manualBreakCount="1">
    <brk id="2" max="132" man="1"/>
  </colBreaks>
  <ignoredErrors>
    <ignoredError sqref="A2" numberStoredAsText="1"/>
  </ignoredErrors>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4">
    <tabColor rgb="FFFF66FF"/>
  </sheetPr>
  <dimension ref="A1:B192"/>
  <sheetViews>
    <sheetView workbookViewId="0">
      <selection activeCell="B54" sqref="B54"/>
    </sheetView>
  </sheetViews>
  <sheetFormatPr baseColWidth="10" defaultRowHeight="15" x14ac:dyDescent="0.25"/>
  <cols>
    <col min="1" max="1" width="6.28515625" style="326" customWidth="1"/>
    <col min="2" max="2" width="71.7109375" bestFit="1" customWidth="1"/>
  </cols>
  <sheetData>
    <row r="1" spans="1:2" x14ac:dyDescent="0.25">
      <c r="A1" s="333" t="s">
        <v>4692</v>
      </c>
      <c r="B1" s="334" t="s">
        <v>4450</v>
      </c>
    </row>
    <row r="2" spans="1:2" x14ac:dyDescent="0.25">
      <c r="A2" s="335" t="s">
        <v>4693</v>
      </c>
      <c r="B2" s="335" t="s">
        <v>4411</v>
      </c>
    </row>
    <row r="3" spans="1:2" x14ac:dyDescent="0.25">
      <c r="A3" s="333" t="s">
        <v>4694</v>
      </c>
      <c r="B3" s="334" t="s">
        <v>4532</v>
      </c>
    </row>
    <row r="4" spans="1:2" x14ac:dyDescent="0.25">
      <c r="A4" s="335" t="s">
        <v>4695</v>
      </c>
      <c r="B4" s="335" t="s">
        <v>4416</v>
      </c>
    </row>
    <row r="5" spans="1:2" x14ac:dyDescent="0.25">
      <c r="A5" s="333" t="s">
        <v>4696</v>
      </c>
      <c r="B5" s="334" t="s">
        <v>4592</v>
      </c>
    </row>
    <row r="6" spans="1:2" x14ac:dyDescent="0.25">
      <c r="A6" s="335" t="s">
        <v>4697</v>
      </c>
      <c r="B6" s="335" t="s">
        <v>4593</v>
      </c>
    </row>
    <row r="7" spans="1:2" x14ac:dyDescent="0.25">
      <c r="A7" s="333" t="s">
        <v>4698</v>
      </c>
      <c r="B7" s="334" t="s">
        <v>4442</v>
      </c>
    </row>
    <row r="8" spans="1:2" x14ac:dyDescent="0.25">
      <c r="A8" s="335" t="s">
        <v>4699</v>
      </c>
      <c r="B8" s="335" t="s">
        <v>4462</v>
      </c>
    </row>
    <row r="9" spans="1:2" x14ac:dyDescent="0.25">
      <c r="A9" s="333" t="s">
        <v>4700</v>
      </c>
      <c r="B9" s="334" t="s">
        <v>4594</v>
      </c>
    </row>
    <row r="10" spans="1:2" x14ac:dyDescent="0.25">
      <c r="A10" s="335" t="s">
        <v>4701</v>
      </c>
      <c r="B10" s="335" t="s">
        <v>4595</v>
      </c>
    </row>
    <row r="11" spans="1:2" x14ac:dyDescent="0.25">
      <c r="A11" s="333" t="s">
        <v>4702</v>
      </c>
      <c r="B11" s="334" t="s">
        <v>4596</v>
      </c>
    </row>
    <row r="12" spans="1:2" x14ac:dyDescent="0.25">
      <c r="A12" s="335" t="s">
        <v>4703</v>
      </c>
      <c r="B12" s="335" t="s">
        <v>4419</v>
      </c>
    </row>
    <row r="13" spans="1:2" x14ac:dyDescent="0.25">
      <c r="A13" s="333" t="s">
        <v>4704</v>
      </c>
      <c r="B13" s="334" t="s">
        <v>4597</v>
      </c>
    </row>
    <row r="14" spans="1:2" x14ac:dyDescent="0.25">
      <c r="A14" s="335" t="s">
        <v>4705</v>
      </c>
      <c r="B14" s="335" t="s">
        <v>4465</v>
      </c>
    </row>
    <row r="15" spans="1:2" x14ac:dyDescent="0.25">
      <c r="A15" s="333" t="s">
        <v>4706</v>
      </c>
      <c r="B15" s="334" t="s">
        <v>1559</v>
      </c>
    </row>
    <row r="16" spans="1:2" x14ac:dyDescent="0.25">
      <c r="A16" s="335" t="s">
        <v>4707</v>
      </c>
      <c r="B16" s="335" t="s">
        <v>4598</v>
      </c>
    </row>
    <row r="17" spans="1:2" x14ac:dyDescent="0.25">
      <c r="A17" s="333" t="s">
        <v>4708</v>
      </c>
      <c r="B17" s="334" t="s">
        <v>4452</v>
      </c>
    </row>
    <row r="18" spans="1:2" x14ac:dyDescent="0.25">
      <c r="A18" s="335" t="s">
        <v>4709</v>
      </c>
      <c r="B18" s="335" t="s">
        <v>4599</v>
      </c>
    </row>
    <row r="19" spans="1:2" x14ac:dyDescent="0.25">
      <c r="A19" s="333" t="s">
        <v>4710</v>
      </c>
      <c r="B19" s="334" t="s">
        <v>4454</v>
      </c>
    </row>
    <row r="20" spans="1:2" x14ac:dyDescent="0.25">
      <c r="A20" s="335" t="s">
        <v>4711</v>
      </c>
      <c r="B20" s="335" t="s">
        <v>4600</v>
      </c>
    </row>
    <row r="21" spans="1:2" x14ac:dyDescent="0.25">
      <c r="A21" s="333" t="s">
        <v>4712</v>
      </c>
      <c r="B21" s="334" t="s">
        <v>4601</v>
      </c>
    </row>
    <row r="22" spans="1:2" x14ac:dyDescent="0.25">
      <c r="A22" s="335" t="s">
        <v>4713</v>
      </c>
      <c r="B22" s="335" t="s">
        <v>4602</v>
      </c>
    </row>
    <row r="23" spans="1:2" x14ac:dyDescent="0.25">
      <c r="A23" s="333" t="s">
        <v>4714</v>
      </c>
      <c r="B23" s="334" t="s">
        <v>4603</v>
      </c>
    </row>
    <row r="24" spans="1:2" x14ac:dyDescent="0.25">
      <c r="A24" s="335" t="s">
        <v>4715</v>
      </c>
      <c r="B24" s="335" t="s">
        <v>4604</v>
      </c>
    </row>
    <row r="25" spans="1:2" x14ac:dyDescent="0.25">
      <c r="A25" s="333" t="s">
        <v>4716</v>
      </c>
      <c r="B25" s="334" t="s">
        <v>4605</v>
      </c>
    </row>
    <row r="26" spans="1:2" x14ac:dyDescent="0.25">
      <c r="A26" s="335" t="s">
        <v>4717</v>
      </c>
      <c r="B26" s="335" t="s">
        <v>4412</v>
      </c>
    </row>
    <row r="27" spans="1:2" x14ac:dyDescent="0.25">
      <c r="A27" s="333" t="s">
        <v>4718</v>
      </c>
      <c r="B27" s="334" t="s">
        <v>4606</v>
      </c>
    </row>
    <row r="28" spans="1:2" x14ac:dyDescent="0.25">
      <c r="A28" s="335" t="s">
        <v>4719</v>
      </c>
      <c r="B28" s="335" t="s">
        <v>4607</v>
      </c>
    </row>
    <row r="29" spans="1:2" x14ac:dyDescent="0.25">
      <c r="A29" s="333" t="s">
        <v>4720</v>
      </c>
      <c r="B29" s="334" t="s">
        <v>4423</v>
      </c>
    </row>
    <row r="30" spans="1:2" x14ac:dyDescent="0.25">
      <c r="A30" s="335" t="s">
        <v>4721</v>
      </c>
      <c r="B30" s="335" t="s">
        <v>4460</v>
      </c>
    </row>
    <row r="31" spans="1:2" x14ac:dyDescent="0.25">
      <c r="A31" s="333" t="s">
        <v>4722</v>
      </c>
      <c r="B31" s="334" t="s">
        <v>4608</v>
      </c>
    </row>
    <row r="32" spans="1:2" x14ac:dyDescent="0.25">
      <c r="A32" s="335" t="s">
        <v>4723</v>
      </c>
      <c r="B32" s="335" t="s">
        <v>4428</v>
      </c>
    </row>
    <row r="33" spans="1:2" x14ac:dyDescent="0.25">
      <c r="A33" s="333" t="s">
        <v>4724</v>
      </c>
      <c r="B33" s="334" t="s">
        <v>4609</v>
      </c>
    </row>
    <row r="34" spans="1:2" x14ac:dyDescent="0.25">
      <c r="A34" s="335" t="s">
        <v>4725</v>
      </c>
      <c r="B34" s="335" t="s">
        <v>4443</v>
      </c>
    </row>
    <row r="35" spans="1:2" x14ac:dyDescent="0.25">
      <c r="A35" s="333" t="s">
        <v>4726</v>
      </c>
      <c r="B35" s="334" t="s">
        <v>4610</v>
      </c>
    </row>
    <row r="36" spans="1:2" x14ac:dyDescent="0.25">
      <c r="A36" s="335" t="s">
        <v>4727</v>
      </c>
      <c r="B36" s="335" t="s">
        <v>2783</v>
      </c>
    </row>
    <row r="37" spans="1:2" x14ac:dyDescent="0.25">
      <c r="A37" s="333" t="s">
        <v>4728</v>
      </c>
      <c r="B37" s="334" t="s">
        <v>4494</v>
      </c>
    </row>
    <row r="38" spans="1:2" x14ac:dyDescent="0.25">
      <c r="A38" s="335" t="s">
        <v>4729</v>
      </c>
      <c r="B38" s="335" t="s">
        <v>1499</v>
      </c>
    </row>
    <row r="39" spans="1:2" x14ac:dyDescent="0.25">
      <c r="A39" s="333" t="s">
        <v>4730</v>
      </c>
      <c r="B39" s="334" t="s">
        <v>4611</v>
      </c>
    </row>
    <row r="40" spans="1:2" x14ac:dyDescent="0.25">
      <c r="A40" s="335" t="s">
        <v>4731</v>
      </c>
      <c r="B40" s="335" t="s">
        <v>4612</v>
      </c>
    </row>
    <row r="41" spans="1:2" x14ac:dyDescent="0.25">
      <c r="A41" s="333" t="s">
        <v>4732</v>
      </c>
      <c r="B41" s="334" t="s">
        <v>4546</v>
      </c>
    </row>
    <row r="42" spans="1:2" x14ac:dyDescent="0.25">
      <c r="A42" s="335" t="s">
        <v>4733</v>
      </c>
      <c r="B42" s="335" t="s">
        <v>4613</v>
      </c>
    </row>
    <row r="43" spans="1:2" x14ac:dyDescent="0.25">
      <c r="A43" s="333" t="s">
        <v>4734</v>
      </c>
      <c r="B43" s="334" t="s">
        <v>2653</v>
      </c>
    </row>
    <row r="44" spans="1:2" x14ac:dyDescent="0.25">
      <c r="A44" s="335" t="s">
        <v>4735</v>
      </c>
      <c r="B44" s="335" t="s">
        <v>4614</v>
      </c>
    </row>
    <row r="45" spans="1:2" x14ac:dyDescent="0.25">
      <c r="A45" s="333" t="s">
        <v>4736</v>
      </c>
      <c r="B45" s="334" t="s">
        <v>4615</v>
      </c>
    </row>
    <row r="46" spans="1:2" x14ac:dyDescent="0.25">
      <c r="A46" s="335" t="s">
        <v>4737</v>
      </c>
      <c r="B46" s="335" t="s">
        <v>4616</v>
      </c>
    </row>
    <row r="47" spans="1:2" x14ac:dyDescent="0.25">
      <c r="A47" s="333" t="s">
        <v>4738</v>
      </c>
      <c r="B47" s="334" t="s">
        <v>4617</v>
      </c>
    </row>
    <row r="48" spans="1:2" x14ac:dyDescent="0.25">
      <c r="A48" s="335" t="s">
        <v>4739</v>
      </c>
      <c r="B48" s="335" t="s">
        <v>4618</v>
      </c>
    </row>
    <row r="49" spans="1:2" x14ac:dyDescent="0.25">
      <c r="A49" s="333" t="s">
        <v>4740</v>
      </c>
      <c r="B49" s="334" t="s">
        <v>4451</v>
      </c>
    </row>
    <row r="50" spans="1:2" x14ac:dyDescent="0.25">
      <c r="A50" s="335" t="s">
        <v>4741</v>
      </c>
      <c r="B50" s="335" t="s">
        <v>4619</v>
      </c>
    </row>
    <row r="51" spans="1:2" x14ac:dyDescent="0.25">
      <c r="A51" s="333" t="s">
        <v>4742</v>
      </c>
      <c r="B51" s="334" t="s">
        <v>4620</v>
      </c>
    </row>
    <row r="52" spans="1:2" x14ac:dyDescent="0.25">
      <c r="A52" s="335" t="s">
        <v>4743</v>
      </c>
      <c r="B52" s="335" t="s">
        <v>4552</v>
      </c>
    </row>
    <row r="53" spans="1:2" x14ac:dyDescent="0.25">
      <c r="A53" s="333" t="s">
        <v>4744</v>
      </c>
      <c r="B53" s="334" t="s">
        <v>4432</v>
      </c>
    </row>
    <row r="54" spans="1:2" x14ac:dyDescent="0.25">
      <c r="A54" s="335" t="s">
        <v>4745</v>
      </c>
      <c r="B54" s="335" t="s">
        <v>4520</v>
      </c>
    </row>
    <row r="55" spans="1:2" x14ac:dyDescent="0.25">
      <c r="A55" s="333" t="s">
        <v>4746</v>
      </c>
      <c r="B55" s="334" t="s">
        <v>4517</v>
      </c>
    </row>
    <row r="56" spans="1:2" x14ac:dyDescent="0.25">
      <c r="A56" s="335" t="s">
        <v>4747</v>
      </c>
      <c r="B56" s="335" t="s">
        <v>4621</v>
      </c>
    </row>
    <row r="57" spans="1:2" x14ac:dyDescent="0.25">
      <c r="A57" s="333" t="s">
        <v>4748</v>
      </c>
      <c r="B57" s="334" t="s">
        <v>4444</v>
      </c>
    </row>
    <row r="58" spans="1:2" x14ac:dyDescent="0.25">
      <c r="A58" s="335" t="s">
        <v>4749</v>
      </c>
      <c r="B58" s="335" t="s">
        <v>4571</v>
      </c>
    </row>
    <row r="59" spans="1:2" x14ac:dyDescent="0.25">
      <c r="A59" s="333" t="s">
        <v>4750</v>
      </c>
      <c r="B59" s="334" t="s">
        <v>4622</v>
      </c>
    </row>
    <row r="60" spans="1:2" x14ac:dyDescent="0.25">
      <c r="A60" s="335" t="s">
        <v>4751</v>
      </c>
      <c r="B60" s="335" t="s">
        <v>4623</v>
      </c>
    </row>
    <row r="61" spans="1:2" x14ac:dyDescent="0.25">
      <c r="A61" s="333" t="s">
        <v>4752</v>
      </c>
      <c r="B61" s="334" t="s">
        <v>4624</v>
      </c>
    </row>
    <row r="62" spans="1:2" x14ac:dyDescent="0.25">
      <c r="A62" s="335" t="s">
        <v>4753</v>
      </c>
      <c r="B62" s="335" t="s">
        <v>4625</v>
      </c>
    </row>
    <row r="63" spans="1:2" x14ac:dyDescent="0.25">
      <c r="A63" s="333" t="s">
        <v>4754</v>
      </c>
      <c r="B63" s="334" t="s">
        <v>4425</v>
      </c>
    </row>
    <row r="64" spans="1:2" x14ac:dyDescent="0.25">
      <c r="A64" s="335" t="s">
        <v>4755</v>
      </c>
      <c r="B64" s="335" t="s">
        <v>4626</v>
      </c>
    </row>
    <row r="65" spans="1:2" x14ac:dyDescent="0.25">
      <c r="A65" s="333" t="s">
        <v>4756</v>
      </c>
      <c r="B65" s="334" t="s">
        <v>4414</v>
      </c>
    </row>
    <row r="66" spans="1:2" x14ac:dyDescent="0.25">
      <c r="A66" s="335" t="s">
        <v>4757</v>
      </c>
      <c r="B66" s="335" t="s">
        <v>4627</v>
      </c>
    </row>
    <row r="67" spans="1:2" x14ac:dyDescent="0.25">
      <c r="A67" s="333" t="s">
        <v>4758</v>
      </c>
      <c r="B67" s="334" t="s">
        <v>4628</v>
      </c>
    </row>
    <row r="68" spans="1:2" x14ac:dyDescent="0.25">
      <c r="A68" s="335" t="s">
        <v>4759</v>
      </c>
      <c r="B68" s="335" t="s">
        <v>4629</v>
      </c>
    </row>
    <row r="69" spans="1:2" x14ac:dyDescent="0.25">
      <c r="A69" s="333" t="s">
        <v>4760</v>
      </c>
      <c r="B69" s="334" t="s">
        <v>4630</v>
      </c>
    </row>
    <row r="70" spans="1:2" x14ac:dyDescent="0.25">
      <c r="A70" s="335" t="s">
        <v>4761</v>
      </c>
      <c r="B70" s="335" t="s">
        <v>4631</v>
      </c>
    </row>
    <row r="71" spans="1:2" x14ac:dyDescent="0.25">
      <c r="A71" s="333" t="s">
        <v>4762</v>
      </c>
      <c r="B71" s="334" t="s">
        <v>4632</v>
      </c>
    </row>
    <row r="72" spans="1:2" x14ac:dyDescent="0.25">
      <c r="A72" s="335" t="s">
        <v>4763</v>
      </c>
      <c r="B72" s="335" t="s">
        <v>4633</v>
      </c>
    </row>
    <row r="73" spans="1:2" x14ac:dyDescent="0.25">
      <c r="A73" s="333" t="s">
        <v>4764</v>
      </c>
      <c r="B73" s="334" t="s">
        <v>4457</v>
      </c>
    </row>
    <row r="74" spans="1:2" x14ac:dyDescent="0.25">
      <c r="A74" s="335" t="s">
        <v>4765</v>
      </c>
      <c r="B74" s="335" t="s">
        <v>4434</v>
      </c>
    </row>
    <row r="75" spans="1:2" x14ac:dyDescent="0.25">
      <c r="A75" s="333" t="s">
        <v>4766</v>
      </c>
      <c r="B75" s="334" t="s">
        <v>4446</v>
      </c>
    </row>
    <row r="76" spans="1:2" x14ac:dyDescent="0.25">
      <c r="A76" s="335" t="s">
        <v>4767</v>
      </c>
      <c r="B76" s="335" t="s">
        <v>4438</v>
      </c>
    </row>
    <row r="77" spans="1:2" x14ac:dyDescent="0.25">
      <c r="A77" s="333" t="s">
        <v>4768</v>
      </c>
      <c r="B77" s="334" t="s">
        <v>4634</v>
      </c>
    </row>
    <row r="78" spans="1:2" x14ac:dyDescent="0.25">
      <c r="A78" s="335" t="s">
        <v>4769</v>
      </c>
      <c r="B78" s="335" t="s">
        <v>4635</v>
      </c>
    </row>
    <row r="79" spans="1:2" x14ac:dyDescent="0.25">
      <c r="A79" s="333" t="s">
        <v>4770</v>
      </c>
      <c r="B79" s="334" t="s">
        <v>4449</v>
      </c>
    </row>
    <row r="80" spans="1:2" x14ac:dyDescent="0.25">
      <c r="A80" s="335" t="s">
        <v>4771</v>
      </c>
      <c r="B80" s="335" t="s">
        <v>4530</v>
      </c>
    </row>
    <row r="81" spans="1:2" x14ac:dyDescent="0.25">
      <c r="A81" s="333" t="s">
        <v>4772</v>
      </c>
      <c r="B81" s="334" t="s">
        <v>4636</v>
      </c>
    </row>
    <row r="82" spans="1:2" x14ac:dyDescent="0.25">
      <c r="A82" s="335" t="s">
        <v>4773</v>
      </c>
      <c r="B82" s="335" t="s">
        <v>1923</v>
      </c>
    </row>
    <row r="83" spans="1:2" x14ac:dyDescent="0.25">
      <c r="A83" s="333" t="s">
        <v>4774</v>
      </c>
      <c r="B83" s="334" t="s">
        <v>4637</v>
      </c>
    </row>
    <row r="84" spans="1:2" x14ac:dyDescent="0.25">
      <c r="A84" s="335" t="s">
        <v>4775</v>
      </c>
      <c r="B84" s="335" t="s">
        <v>4638</v>
      </c>
    </row>
    <row r="85" spans="1:2" x14ac:dyDescent="0.25">
      <c r="A85" s="333" t="s">
        <v>4776</v>
      </c>
      <c r="B85" s="334" t="s">
        <v>4639</v>
      </c>
    </row>
    <row r="86" spans="1:2" x14ac:dyDescent="0.25">
      <c r="A86" s="335" t="s">
        <v>4777</v>
      </c>
      <c r="B86" s="335" t="s">
        <v>4461</v>
      </c>
    </row>
    <row r="87" spans="1:2" x14ac:dyDescent="0.25">
      <c r="A87" s="333" t="s">
        <v>4778</v>
      </c>
      <c r="B87" s="334" t="s">
        <v>4640</v>
      </c>
    </row>
    <row r="88" spans="1:2" x14ac:dyDescent="0.25">
      <c r="A88" s="333"/>
      <c r="B88" s="334"/>
    </row>
    <row r="89" spans="1:2" x14ac:dyDescent="0.25">
      <c r="A89" s="335" t="s">
        <v>4779</v>
      </c>
      <c r="B89" s="335" t="s">
        <v>4023</v>
      </c>
    </row>
    <row r="90" spans="1:2" x14ac:dyDescent="0.25">
      <c r="A90" s="333" t="s">
        <v>4780</v>
      </c>
      <c r="B90" s="334" t="s">
        <v>4641</v>
      </c>
    </row>
    <row r="91" spans="1:2" x14ac:dyDescent="0.25">
      <c r="A91" s="335" t="s">
        <v>4781</v>
      </c>
      <c r="B91" s="335" t="s">
        <v>1558</v>
      </c>
    </row>
    <row r="92" spans="1:2" x14ac:dyDescent="0.25">
      <c r="A92" s="333" t="s">
        <v>4782</v>
      </c>
      <c r="B92" s="334" t="s">
        <v>1447</v>
      </c>
    </row>
    <row r="93" spans="1:2" x14ac:dyDescent="0.25">
      <c r="A93" s="335" t="s">
        <v>4783</v>
      </c>
      <c r="B93" s="335" t="s">
        <v>4642</v>
      </c>
    </row>
    <row r="94" spans="1:2" x14ac:dyDescent="0.25">
      <c r="A94" s="333" t="s">
        <v>4784</v>
      </c>
      <c r="B94" s="334" t="s">
        <v>4643</v>
      </c>
    </row>
    <row r="95" spans="1:2" x14ac:dyDescent="0.25">
      <c r="A95" s="335" t="s">
        <v>4785</v>
      </c>
      <c r="B95" s="335" t="s">
        <v>4644</v>
      </c>
    </row>
    <row r="96" spans="1:2" x14ac:dyDescent="0.25">
      <c r="A96" s="333" t="s">
        <v>4786</v>
      </c>
      <c r="B96" s="334" t="s">
        <v>4645</v>
      </c>
    </row>
    <row r="97" spans="1:2" x14ac:dyDescent="0.25">
      <c r="A97" s="335" t="s">
        <v>4787</v>
      </c>
      <c r="B97" s="335" t="s">
        <v>4646</v>
      </c>
    </row>
    <row r="98" spans="1:2" x14ac:dyDescent="0.25">
      <c r="A98" s="333" t="s">
        <v>4788</v>
      </c>
      <c r="B98" s="334" t="s">
        <v>4647</v>
      </c>
    </row>
    <row r="99" spans="1:2" x14ac:dyDescent="0.25">
      <c r="A99" s="335" t="s">
        <v>4789</v>
      </c>
      <c r="B99" s="335" t="s">
        <v>4648</v>
      </c>
    </row>
    <row r="100" spans="1:2" x14ac:dyDescent="0.25">
      <c r="A100" s="333" t="s">
        <v>4790</v>
      </c>
      <c r="B100" s="334" t="s">
        <v>4649</v>
      </c>
    </row>
    <row r="101" spans="1:2" x14ac:dyDescent="0.25">
      <c r="A101" s="335" t="s">
        <v>4369</v>
      </c>
      <c r="B101" s="335" t="s">
        <v>4435</v>
      </c>
    </row>
    <row r="102" spans="1:2" x14ac:dyDescent="0.25">
      <c r="A102" s="333" t="s">
        <v>4315</v>
      </c>
      <c r="B102" s="334" t="s">
        <v>4473</v>
      </c>
    </row>
    <row r="103" spans="1:2" x14ac:dyDescent="0.25">
      <c r="A103" s="335" t="s">
        <v>4370</v>
      </c>
      <c r="B103" s="335" t="s">
        <v>4650</v>
      </c>
    </row>
    <row r="104" spans="1:2" x14ac:dyDescent="0.25">
      <c r="A104" s="333" t="s">
        <v>4791</v>
      </c>
      <c r="B104" s="334" t="s">
        <v>4415</v>
      </c>
    </row>
    <row r="105" spans="1:2" x14ac:dyDescent="0.25">
      <c r="A105" s="335" t="s">
        <v>4371</v>
      </c>
      <c r="B105" s="335" t="s">
        <v>4456</v>
      </c>
    </row>
    <row r="106" spans="1:2" x14ac:dyDescent="0.25">
      <c r="A106" s="333" t="s">
        <v>4372</v>
      </c>
      <c r="B106" s="334" t="s">
        <v>4651</v>
      </c>
    </row>
    <row r="107" spans="1:2" x14ac:dyDescent="0.25">
      <c r="A107" s="335" t="s">
        <v>4373</v>
      </c>
      <c r="B107" s="335" t="s">
        <v>4579</v>
      </c>
    </row>
    <row r="108" spans="1:2" x14ac:dyDescent="0.25">
      <c r="A108" s="333" t="s">
        <v>4374</v>
      </c>
      <c r="B108" s="334" t="s">
        <v>4652</v>
      </c>
    </row>
    <row r="109" spans="1:2" x14ac:dyDescent="0.25">
      <c r="A109" s="335" t="s">
        <v>4341</v>
      </c>
      <c r="B109" s="335" t="s">
        <v>4653</v>
      </c>
    </row>
    <row r="110" spans="1:2" x14ac:dyDescent="0.25">
      <c r="A110" s="333" t="s">
        <v>4339</v>
      </c>
      <c r="B110" s="334" t="s">
        <v>4466</v>
      </c>
    </row>
    <row r="111" spans="1:2" x14ac:dyDescent="0.25">
      <c r="A111" s="335" t="s">
        <v>4375</v>
      </c>
      <c r="B111" s="335" t="s">
        <v>4436</v>
      </c>
    </row>
    <row r="112" spans="1:2" x14ac:dyDescent="0.25">
      <c r="A112" s="333" t="s">
        <v>4376</v>
      </c>
      <c r="B112" s="334" t="s">
        <v>4531</v>
      </c>
    </row>
    <row r="113" spans="1:2" x14ac:dyDescent="0.25">
      <c r="A113" s="335" t="s">
        <v>4377</v>
      </c>
      <c r="B113" s="335" t="s">
        <v>4654</v>
      </c>
    </row>
    <row r="114" spans="1:2" x14ac:dyDescent="0.25">
      <c r="A114" s="333" t="s">
        <v>4310</v>
      </c>
      <c r="B114" s="334" t="s">
        <v>4655</v>
      </c>
    </row>
    <row r="115" spans="1:2" x14ac:dyDescent="0.25">
      <c r="A115" s="335" t="s">
        <v>4378</v>
      </c>
      <c r="B115" s="335" t="s">
        <v>4447</v>
      </c>
    </row>
    <row r="116" spans="1:2" x14ac:dyDescent="0.25">
      <c r="A116" s="333" t="s">
        <v>4379</v>
      </c>
      <c r="B116" s="334" t="s">
        <v>1491</v>
      </c>
    </row>
    <row r="117" spans="1:2" x14ac:dyDescent="0.25">
      <c r="A117" s="335" t="s">
        <v>4311</v>
      </c>
      <c r="B117" s="335" t="s">
        <v>4458</v>
      </c>
    </row>
    <row r="118" spans="1:2" x14ac:dyDescent="0.25">
      <c r="A118" s="333" t="s">
        <v>4312</v>
      </c>
      <c r="B118" s="334" t="s">
        <v>4417</v>
      </c>
    </row>
    <row r="119" spans="1:2" x14ac:dyDescent="0.25">
      <c r="A119" s="335" t="s">
        <v>4380</v>
      </c>
      <c r="B119" s="335" t="s">
        <v>4656</v>
      </c>
    </row>
    <row r="120" spans="1:2" x14ac:dyDescent="0.25">
      <c r="A120" s="333" t="s">
        <v>4313</v>
      </c>
      <c r="B120" s="334" t="s">
        <v>4657</v>
      </c>
    </row>
    <row r="121" spans="1:2" x14ac:dyDescent="0.25">
      <c r="A121" s="335" t="s">
        <v>4381</v>
      </c>
      <c r="B121" s="335" t="s">
        <v>4478</v>
      </c>
    </row>
    <row r="122" spans="1:2" x14ac:dyDescent="0.25">
      <c r="A122" s="333" t="s">
        <v>4382</v>
      </c>
      <c r="B122" s="334" t="s">
        <v>4658</v>
      </c>
    </row>
    <row r="123" spans="1:2" x14ac:dyDescent="0.25">
      <c r="A123" s="335" t="s">
        <v>4383</v>
      </c>
      <c r="B123" s="335" t="s">
        <v>4420</v>
      </c>
    </row>
    <row r="124" spans="1:2" x14ac:dyDescent="0.25">
      <c r="A124" s="333" t="s">
        <v>4384</v>
      </c>
      <c r="B124" s="334" t="s">
        <v>4659</v>
      </c>
    </row>
    <row r="125" spans="1:2" x14ac:dyDescent="0.25">
      <c r="A125" s="335" t="s">
        <v>4385</v>
      </c>
      <c r="B125" s="335" t="s">
        <v>4589</v>
      </c>
    </row>
    <row r="126" spans="1:2" x14ac:dyDescent="0.25">
      <c r="A126" s="333" t="s">
        <v>4386</v>
      </c>
      <c r="B126" s="334" t="s">
        <v>4660</v>
      </c>
    </row>
    <row r="127" spans="1:2" x14ac:dyDescent="0.25">
      <c r="A127" s="335" t="s">
        <v>4387</v>
      </c>
      <c r="B127" s="335" t="s">
        <v>4424</v>
      </c>
    </row>
    <row r="128" spans="1:2" x14ac:dyDescent="0.25">
      <c r="A128" s="333" t="s">
        <v>4388</v>
      </c>
      <c r="B128" s="334" t="s">
        <v>4590</v>
      </c>
    </row>
    <row r="129" spans="1:2" x14ac:dyDescent="0.25">
      <c r="A129" s="335" t="s">
        <v>4389</v>
      </c>
      <c r="B129" s="335" t="s">
        <v>4661</v>
      </c>
    </row>
    <row r="130" spans="1:2" x14ac:dyDescent="0.25">
      <c r="A130" s="333" t="s">
        <v>4336</v>
      </c>
      <c r="B130" s="334" t="s">
        <v>4662</v>
      </c>
    </row>
    <row r="131" spans="1:2" x14ac:dyDescent="0.25">
      <c r="A131" s="335" t="s">
        <v>4319</v>
      </c>
      <c r="B131" s="335" t="s">
        <v>4663</v>
      </c>
    </row>
    <row r="132" spans="1:2" x14ac:dyDescent="0.25">
      <c r="A132" s="333" t="s">
        <v>4333</v>
      </c>
      <c r="B132" s="334" t="s">
        <v>4664</v>
      </c>
    </row>
    <row r="133" spans="1:2" x14ac:dyDescent="0.25">
      <c r="A133" s="335" t="s">
        <v>4390</v>
      </c>
      <c r="B133" s="335" t="s">
        <v>4431</v>
      </c>
    </row>
    <row r="134" spans="1:2" x14ac:dyDescent="0.25">
      <c r="A134" s="333" t="s">
        <v>4391</v>
      </c>
      <c r="B134" s="334" t="s">
        <v>4474</v>
      </c>
    </row>
    <row r="135" spans="1:2" x14ac:dyDescent="0.25">
      <c r="A135" s="335" t="s">
        <v>4338</v>
      </c>
      <c r="B135" s="335" t="s">
        <v>4472</v>
      </c>
    </row>
    <row r="136" spans="1:2" x14ac:dyDescent="0.25">
      <c r="A136" s="333" t="s">
        <v>4392</v>
      </c>
      <c r="B136" s="334" t="s">
        <v>4665</v>
      </c>
    </row>
    <row r="137" spans="1:2" x14ac:dyDescent="0.25">
      <c r="A137" s="335" t="s">
        <v>4393</v>
      </c>
      <c r="B137" s="335" t="s">
        <v>954</v>
      </c>
    </row>
    <row r="138" spans="1:2" x14ac:dyDescent="0.25">
      <c r="A138" s="333" t="s">
        <v>4394</v>
      </c>
      <c r="B138" s="334" t="s">
        <v>4463</v>
      </c>
    </row>
    <row r="139" spans="1:2" x14ac:dyDescent="0.25">
      <c r="A139" s="335" t="s">
        <v>4320</v>
      </c>
      <c r="B139" s="335" t="s">
        <v>4482</v>
      </c>
    </row>
    <row r="140" spans="1:2" x14ac:dyDescent="0.25">
      <c r="A140" s="333" t="s">
        <v>4395</v>
      </c>
      <c r="B140" s="334" t="s">
        <v>4666</v>
      </c>
    </row>
    <row r="141" spans="1:2" x14ac:dyDescent="0.25">
      <c r="A141" s="335" t="s">
        <v>4396</v>
      </c>
      <c r="B141" s="335" t="s">
        <v>4667</v>
      </c>
    </row>
    <row r="142" spans="1:2" x14ac:dyDescent="0.25">
      <c r="A142" s="333" t="s">
        <v>4337</v>
      </c>
      <c r="B142" s="334" t="s">
        <v>4668</v>
      </c>
    </row>
    <row r="143" spans="1:2" x14ac:dyDescent="0.25">
      <c r="A143" s="335" t="s">
        <v>4397</v>
      </c>
      <c r="B143" s="335" t="s">
        <v>4669</v>
      </c>
    </row>
    <row r="144" spans="1:2" x14ac:dyDescent="0.25">
      <c r="A144" s="333" t="s">
        <v>4340</v>
      </c>
      <c r="B144" s="334" t="s">
        <v>4426</v>
      </c>
    </row>
    <row r="145" spans="1:2" x14ac:dyDescent="0.25">
      <c r="A145" s="335" t="s">
        <v>4398</v>
      </c>
      <c r="B145" s="335" t="s">
        <v>4565</v>
      </c>
    </row>
    <row r="146" spans="1:2" x14ac:dyDescent="0.25">
      <c r="A146" s="333" t="s">
        <v>4322</v>
      </c>
      <c r="B146" s="334" t="s">
        <v>4670</v>
      </c>
    </row>
    <row r="147" spans="1:2" x14ac:dyDescent="0.25">
      <c r="A147" s="335" t="s">
        <v>4399</v>
      </c>
      <c r="B147" s="335" t="s">
        <v>1480</v>
      </c>
    </row>
    <row r="148" spans="1:2" x14ac:dyDescent="0.25">
      <c r="A148" s="333" t="s">
        <v>4400</v>
      </c>
      <c r="B148" s="334" t="s">
        <v>4671</v>
      </c>
    </row>
    <row r="149" spans="1:2" x14ac:dyDescent="0.25">
      <c r="A149" s="335" t="s">
        <v>4401</v>
      </c>
      <c r="B149" s="335" t="s">
        <v>3064</v>
      </c>
    </row>
    <row r="150" spans="1:2" x14ac:dyDescent="0.25">
      <c r="A150" s="333" t="s">
        <v>4402</v>
      </c>
      <c r="B150" s="334" t="s">
        <v>3067</v>
      </c>
    </row>
    <row r="151" spans="1:2" x14ac:dyDescent="0.25">
      <c r="A151" s="335" t="s">
        <v>4403</v>
      </c>
      <c r="B151" s="335" t="s">
        <v>4672</v>
      </c>
    </row>
    <row r="152" spans="1:2" x14ac:dyDescent="0.25">
      <c r="A152" s="333" t="s">
        <v>4404</v>
      </c>
      <c r="B152" s="334" t="s">
        <v>4559</v>
      </c>
    </row>
    <row r="153" spans="1:2" x14ac:dyDescent="0.25">
      <c r="A153" s="335" t="s">
        <v>4405</v>
      </c>
      <c r="B153" s="335" t="s">
        <v>4673</v>
      </c>
    </row>
    <row r="154" spans="1:2" x14ac:dyDescent="0.25">
      <c r="A154" s="333" t="s">
        <v>4406</v>
      </c>
      <c r="B154" s="334" t="s">
        <v>4674</v>
      </c>
    </row>
    <row r="155" spans="1:2" x14ac:dyDescent="0.25">
      <c r="A155" s="335" t="s">
        <v>4407</v>
      </c>
      <c r="B155" s="335" t="s">
        <v>4675</v>
      </c>
    </row>
    <row r="156" spans="1:2" x14ac:dyDescent="0.25">
      <c r="A156" s="333" t="s">
        <v>4408</v>
      </c>
      <c r="B156" s="334" t="s">
        <v>4541</v>
      </c>
    </row>
    <row r="157" spans="1:2" x14ac:dyDescent="0.25">
      <c r="A157" s="335" t="s">
        <v>4409</v>
      </c>
      <c r="B157" s="335" t="s">
        <v>4676</v>
      </c>
    </row>
    <row r="158" spans="1:2" x14ac:dyDescent="0.25">
      <c r="A158" s="333" t="s">
        <v>4410</v>
      </c>
      <c r="B158" s="334" t="s">
        <v>4677</v>
      </c>
    </row>
    <row r="159" spans="1:2" x14ac:dyDescent="0.25">
      <c r="A159" s="335" t="s">
        <v>4316</v>
      </c>
      <c r="B159" s="335" t="s">
        <v>4500</v>
      </c>
    </row>
    <row r="160" spans="1:2" x14ac:dyDescent="0.25">
      <c r="A160" s="333" t="s">
        <v>4323</v>
      </c>
      <c r="B160" s="334" t="s">
        <v>4678</v>
      </c>
    </row>
    <row r="161" spans="1:2" x14ac:dyDescent="0.25">
      <c r="A161" s="335" t="s">
        <v>4792</v>
      </c>
      <c r="B161" s="335" t="s">
        <v>4679</v>
      </c>
    </row>
    <row r="162" spans="1:2" x14ac:dyDescent="0.25">
      <c r="A162" s="333" t="s">
        <v>4793</v>
      </c>
      <c r="B162" s="334" t="s">
        <v>4430</v>
      </c>
    </row>
    <row r="163" spans="1:2" x14ac:dyDescent="0.25">
      <c r="A163" s="335" t="s">
        <v>4306</v>
      </c>
      <c r="B163" s="335" t="s">
        <v>4429</v>
      </c>
    </row>
    <row r="164" spans="1:2" x14ac:dyDescent="0.25">
      <c r="A164" s="333" t="s">
        <v>4794</v>
      </c>
      <c r="B164" s="334" t="s">
        <v>4481</v>
      </c>
    </row>
    <row r="165" spans="1:2" x14ac:dyDescent="0.25">
      <c r="A165" s="335" t="s">
        <v>4317</v>
      </c>
      <c r="B165" s="335" t="s">
        <v>4448</v>
      </c>
    </row>
    <row r="166" spans="1:2" x14ac:dyDescent="0.25">
      <c r="A166" s="333" t="s">
        <v>4795</v>
      </c>
      <c r="B166" s="334" t="s">
        <v>4680</v>
      </c>
    </row>
    <row r="167" spans="1:2" x14ac:dyDescent="0.25">
      <c r="A167" s="335" t="s">
        <v>4330</v>
      </c>
      <c r="B167" s="335" t="s">
        <v>4681</v>
      </c>
    </row>
    <row r="168" spans="1:2" x14ac:dyDescent="0.25">
      <c r="A168" s="333" t="s">
        <v>4796</v>
      </c>
      <c r="B168" s="334" t="s">
        <v>4682</v>
      </c>
    </row>
    <row r="169" spans="1:2" x14ac:dyDescent="0.25">
      <c r="A169" s="335" t="s">
        <v>4797</v>
      </c>
      <c r="B169" s="335" t="s">
        <v>4471</v>
      </c>
    </row>
    <row r="170" spans="1:2" x14ac:dyDescent="0.25">
      <c r="A170" s="333" t="s">
        <v>4798</v>
      </c>
      <c r="B170" s="334" t="s">
        <v>4413</v>
      </c>
    </row>
    <row r="171" spans="1:2" x14ac:dyDescent="0.25">
      <c r="A171" s="335" t="s">
        <v>4314</v>
      </c>
      <c r="B171" s="335" t="s">
        <v>4683</v>
      </c>
    </row>
    <row r="172" spans="1:2" x14ac:dyDescent="0.25">
      <c r="A172" s="333" t="s">
        <v>4308</v>
      </c>
      <c r="B172" s="334" t="s">
        <v>4684</v>
      </c>
    </row>
    <row r="173" spans="1:2" x14ac:dyDescent="0.25">
      <c r="A173" s="335" t="s">
        <v>4799</v>
      </c>
      <c r="B173" s="335" t="s">
        <v>4421</v>
      </c>
    </row>
    <row r="174" spans="1:2" x14ac:dyDescent="0.25">
      <c r="A174" s="333" t="s">
        <v>4800</v>
      </c>
      <c r="B174" s="334" t="s">
        <v>4685</v>
      </c>
    </row>
    <row r="175" spans="1:2" x14ac:dyDescent="0.25">
      <c r="A175" s="335" t="s">
        <v>4801</v>
      </c>
      <c r="B175" s="335" t="s">
        <v>4468</v>
      </c>
    </row>
    <row r="176" spans="1:2" x14ac:dyDescent="0.25">
      <c r="A176" s="333" t="s">
        <v>4802</v>
      </c>
      <c r="B176" s="334" t="s">
        <v>4427</v>
      </c>
    </row>
    <row r="177" spans="1:2" x14ac:dyDescent="0.25">
      <c r="A177" s="335" t="s">
        <v>4803</v>
      </c>
      <c r="B177" s="335" t="s">
        <v>4686</v>
      </c>
    </row>
    <row r="178" spans="1:2" x14ac:dyDescent="0.25">
      <c r="A178" s="333" t="s">
        <v>4804</v>
      </c>
      <c r="B178" s="334" t="s">
        <v>4418</v>
      </c>
    </row>
    <row r="179" spans="1:2" x14ac:dyDescent="0.25">
      <c r="A179" s="335" t="s">
        <v>4805</v>
      </c>
      <c r="B179" s="335" t="s">
        <v>2342</v>
      </c>
    </row>
    <row r="180" spans="1:2" x14ac:dyDescent="0.25">
      <c r="A180" s="333" t="s">
        <v>4806</v>
      </c>
      <c r="B180" s="334" t="s">
        <v>4687</v>
      </c>
    </row>
    <row r="181" spans="1:2" x14ac:dyDescent="0.25">
      <c r="A181" s="335" t="s">
        <v>4807</v>
      </c>
      <c r="B181" s="335" t="s">
        <v>4688</v>
      </c>
    </row>
    <row r="182" spans="1:2" x14ac:dyDescent="0.25">
      <c r="A182" s="333" t="s">
        <v>4808</v>
      </c>
      <c r="B182" s="334" t="s">
        <v>4689</v>
      </c>
    </row>
    <row r="183" spans="1:2" x14ac:dyDescent="0.25">
      <c r="A183" s="335" t="s">
        <v>4809</v>
      </c>
      <c r="B183" s="335" t="s">
        <v>4422</v>
      </c>
    </row>
    <row r="184" spans="1:2" x14ac:dyDescent="0.25">
      <c r="A184" s="333" t="s">
        <v>4810</v>
      </c>
      <c r="B184" s="334" t="s">
        <v>4547</v>
      </c>
    </row>
    <row r="185" spans="1:2" x14ac:dyDescent="0.25">
      <c r="A185" s="335" t="s">
        <v>4811</v>
      </c>
      <c r="B185" s="335" t="s">
        <v>4690</v>
      </c>
    </row>
    <row r="186" spans="1:2" x14ac:dyDescent="0.25">
      <c r="A186" s="333" t="s">
        <v>4812</v>
      </c>
      <c r="B186" s="334" t="s">
        <v>4437</v>
      </c>
    </row>
    <row r="187" spans="1:2" x14ac:dyDescent="0.25">
      <c r="A187" s="335" t="s">
        <v>4813</v>
      </c>
      <c r="B187" s="335" t="s">
        <v>4691</v>
      </c>
    </row>
    <row r="188" spans="1:2" x14ac:dyDescent="0.25">
      <c r="A188" s="333" t="s">
        <v>4814</v>
      </c>
      <c r="B188" s="334" t="s">
        <v>2962</v>
      </c>
    </row>
    <row r="189" spans="1:2" x14ac:dyDescent="0.25">
      <c r="A189" s="335" t="s">
        <v>4815</v>
      </c>
      <c r="B189" s="335" t="s">
        <v>1569</v>
      </c>
    </row>
    <row r="190" spans="1:2" x14ac:dyDescent="0.25">
      <c r="A190" s="333" t="s">
        <v>4816</v>
      </c>
      <c r="B190" s="334" t="s">
        <v>4433</v>
      </c>
    </row>
    <row r="191" spans="1:2" x14ac:dyDescent="0.25">
      <c r="A191" s="335" t="s">
        <v>4817</v>
      </c>
      <c r="B191" s="335" t="s">
        <v>4467</v>
      </c>
    </row>
    <row r="192" spans="1:2" x14ac:dyDescent="0.25">
      <c r="A192" s="333" t="s">
        <v>4818</v>
      </c>
      <c r="B192" s="334" t="s">
        <v>4464</v>
      </c>
    </row>
  </sheetData>
  <pageMargins left="0.7" right="0.7" top="0.75" bottom="0.75" header="0.3" footer="0.3"/>
  <pageSetup orientation="portrait"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66FF"/>
  </sheetPr>
  <dimension ref="A1:C29"/>
  <sheetViews>
    <sheetView topLeftCell="A16" workbookViewId="0">
      <selection activeCell="A2" sqref="A2:A29"/>
    </sheetView>
  </sheetViews>
  <sheetFormatPr baseColWidth="10" defaultRowHeight="15" x14ac:dyDescent="0.25"/>
  <cols>
    <col min="1" max="1" width="11.42578125" style="326"/>
    <col min="2" max="2" width="32.28515625" bestFit="1" customWidth="1"/>
  </cols>
  <sheetData>
    <row r="1" spans="1:3" x14ac:dyDescent="0.25">
      <c r="A1" s="397" t="s">
        <v>3860</v>
      </c>
      <c r="B1" s="398" t="s">
        <v>5907</v>
      </c>
      <c r="C1" t="s">
        <v>5899</v>
      </c>
    </row>
    <row r="2" spans="1:3" x14ac:dyDescent="0.25">
      <c r="A2" s="349" t="s">
        <v>4060</v>
      </c>
      <c r="B2" s="349" t="s">
        <v>636</v>
      </c>
    </row>
    <row r="3" spans="1:3" x14ac:dyDescent="0.25">
      <c r="A3" s="349" t="s">
        <v>4061</v>
      </c>
      <c r="B3" s="348" t="s">
        <v>5845</v>
      </c>
    </row>
    <row r="4" spans="1:3" x14ac:dyDescent="0.25">
      <c r="A4" s="349" t="s">
        <v>4062</v>
      </c>
      <c r="B4" s="349" t="s">
        <v>5846</v>
      </c>
    </row>
    <row r="5" spans="1:3" x14ac:dyDescent="0.25">
      <c r="A5" s="349" t="s">
        <v>2074</v>
      </c>
      <c r="B5" s="348" t="s">
        <v>5847</v>
      </c>
    </row>
    <row r="6" spans="1:3" x14ac:dyDescent="0.25">
      <c r="A6" s="349" t="s">
        <v>4063</v>
      </c>
      <c r="B6" s="349" t="s">
        <v>5848</v>
      </c>
    </row>
    <row r="7" spans="1:3" x14ac:dyDescent="0.25">
      <c r="A7" s="349" t="s">
        <v>4064</v>
      </c>
      <c r="B7" s="348" t="s">
        <v>1136</v>
      </c>
    </row>
    <row r="8" spans="1:3" x14ac:dyDescent="0.25">
      <c r="A8" s="349" t="s">
        <v>4065</v>
      </c>
      <c r="B8" s="349" t="s">
        <v>5849</v>
      </c>
    </row>
    <row r="9" spans="1:3" x14ac:dyDescent="0.25">
      <c r="A9" s="349" t="s">
        <v>4071</v>
      </c>
      <c r="B9" s="348" t="s">
        <v>5850</v>
      </c>
    </row>
    <row r="10" spans="1:3" x14ac:dyDescent="0.25">
      <c r="A10" s="349" t="s">
        <v>4072</v>
      </c>
      <c r="B10" s="349" t="s">
        <v>1146</v>
      </c>
    </row>
    <row r="11" spans="1:3" x14ac:dyDescent="0.25">
      <c r="A11" s="349" t="s">
        <v>4255</v>
      </c>
      <c r="B11" s="348" t="s">
        <v>5851</v>
      </c>
    </row>
    <row r="12" spans="1:3" x14ac:dyDescent="0.25">
      <c r="A12" s="349" t="s">
        <v>4256</v>
      </c>
      <c r="B12" s="349" t="s">
        <v>1140</v>
      </c>
    </row>
    <row r="13" spans="1:3" x14ac:dyDescent="0.25">
      <c r="A13" s="349" t="s">
        <v>4257</v>
      </c>
      <c r="B13" s="348" t="s">
        <v>1139</v>
      </c>
    </row>
    <row r="14" spans="1:3" x14ac:dyDescent="0.25">
      <c r="A14" s="349" t="s">
        <v>4258</v>
      </c>
      <c r="B14" s="349" t="s">
        <v>5852</v>
      </c>
    </row>
    <row r="15" spans="1:3" x14ac:dyDescent="0.25">
      <c r="A15" s="349" t="s">
        <v>4259</v>
      </c>
      <c r="B15" s="348" t="s">
        <v>1142</v>
      </c>
    </row>
    <row r="16" spans="1:3" x14ac:dyDescent="0.25">
      <c r="A16" s="349" t="s">
        <v>4260</v>
      </c>
      <c r="B16" s="349" t="s">
        <v>5853</v>
      </c>
    </row>
    <row r="17" spans="1:2" x14ac:dyDescent="0.25">
      <c r="A17" s="349" t="s">
        <v>4261</v>
      </c>
      <c r="B17" s="348" t="s">
        <v>5854</v>
      </c>
    </row>
    <row r="18" spans="1:2" x14ac:dyDescent="0.25">
      <c r="A18" s="349" t="s">
        <v>4262</v>
      </c>
      <c r="B18" s="349" t="s">
        <v>5855</v>
      </c>
    </row>
    <row r="19" spans="1:2" x14ac:dyDescent="0.25">
      <c r="A19" s="349" t="s">
        <v>4263</v>
      </c>
      <c r="B19" s="348" t="s">
        <v>5856</v>
      </c>
    </row>
    <row r="20" spans="1:2" x14ac:dyDescent="0.25">
      <c r="A20" s="349" t="s">
        <v>4264</v>
      </c>
      <c r="B20" s="349" t="s">
        <v>5857</v>
      </c>
    </row>
    <row r="21" spans="1:2" x14ac:dyDescent="0.25">
      <c r="A21" s="349" t="s">
        <v>4265</v>
      </c>
      <c r="B21" s="348" t="s">
        <v>5858</v>
      </c>
    </row>
    <row r="22" spans="1:2" x14ac:dyDescent="0.25">
      <c r="A22" s="349" t="s">
        <v>4266</v>
      </c>
      <c r="B22" s="349" t="s">
        <v>5859</v>
      </c>
    </row>
    <row r="23" spans="1:2" x14ac:dyDescent="0.25">
      <c r="A23" s="349" t="s">
        <v>4267</v>
      </c>
      <c r="B23" s="348" t="s">
        <v>1137</v>
      </c>
    </row>
    <row r="24" spans="1:2" x14ac:dyDescent="0.25">
      <c r="A24" s="349" t="s">
        <v>4268</v>
      </c>
      <c r="B24" s="349" t="s">
        <v>5810</v>
      </c>
    </row>
    <row r="25" spans="1:2" x14ac:dyDescent="0.25">
      <c r="A25" s="349" t="s">
        <v>4269</v>
      </c>
      <c r="B25" s="358" t="s">
        <v>5903</v>
      </c>
    </row>
    <row r="26" spans="1:2" x14ac:dyDescent="0.25">
      <c r="A26" s="349" t="s">
        <v>4270</v>
      </c>
      <c r="B26" s="359" t="s">
        <v>5904</v>
      </c>
    </row>
    <row r="27" spans="1:2" x14ac:dyDescent="0.25">
      <c r="A27" s="349" t="s">
        <v>4271</v>
      </c>
      <c r="B27" s="358" t="s">
        <v>5905</v>
      </c>
    </row>
    <row r="28" spans="1:2" x14ac:dyDescent="0.25">
      <c r="A28" s="349" t="s">
        <v>4272</v>
      </c>
      <c r="B28" s="359" t="s">
        <v>5906</v>
      </c>
    </row>
    <row r="29" spans="1:2" x14ac:dyDescent="0.25">
      <c r="A29" s="349" t="s">
        <v>4273</v>
      </c>
      <c r="B29" s="358" t="s">
        <v>5908</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66FF"/>
  </sheetPr>
  <dimension ref="A6:B28"/>
  <sheetViews>
    <sheetView workbookViewId="0">
      <selection activeCell="E23" sqref="E23"/>
    </sheetView>
  </sheetViews>
  <sheetFormatPr baseColWidth="10" defaultRowHeight="15" x14ac:dyDescent="0.25"/>
  <cols>
    <col min="2" max="2" width="45" bestFit="1" customWidth="1"/>
  </cols>
  <sheetData>
    <row r="6" spans="1:2" x14ac:dyDescent="0.25">
      <c r="A6" s="360" t="s">
        <v>3826</v>
      </c>
      <c r="B6" s="360" t="s">
        <v>5910</v>
      </c>
    </row>
    <row r="7" spans="1:2" x14ac:dyDescent="0.25">
      <c r="A7" s="326" t="s">
        <v>4692</v>
      </c>
      <c r="B7" t="s">
        <v>5897</v>
      </c>
    </row>
    <row r="8" spans="1:2" x14ac:dyDescent="0.25">
      <c r="A8" s="326" t="s">
        <v>4693</v>
      </c>
      <c r="B8" t="s">
        <v>5894</v>
      </c>
    </row>
    <row r="9" spans="1:2" x14ac:dyDescent="0.25">
      <c r="A9" s="326" t="s">
        <v>4694</v>
      </c>
      <c r="B9" t="s">
        <v>3825</v>
      </c>
    </row>
    <row r="10" spans="1:2" x14ac:dyDescent="0.25">
      <c r="A10" s="326" t="s">
        <v>4695</v>
      </c>
      <c r="B10" t="s">
        <v>5911</v>
      </c>
    </row>
    <row r="11" spans="1:2" x14ac:dyDescent="0.25">
      <c r="A11" s="326" t="s">
        <v>4696</v>
      </c>
      <c r="B11" t="s">
        <v>5912</v>
      </c>
    </row>
    <row r="12" spans="1:2" x14ac:dyDescent="0.25">
      <c r="A12" s="326" t="s">
        <v>4697</v>
      </c>
      <c r="B12" t="s">
        <v>5892</v>
      </c>
    </row>
    <row r="13" spans="1:2" x14ac:dyDescent="0.25">
      <c r="A13" s="326" t="s">
        <v>4698</v>
      </c>
      <c r="B13" t="s">
        <v>5895</v>
      </c>
    </row>
    <row r="14" spans="1:2" x14ac:dyDescent="0.25">
      <c r="A14" s="326" t="s">
        <v>4699</v>
      </c>
      <c r="B14" t="s">
        <v>5893</v>
      </c>
    </row>
    <row r="15" spans="1:2" x14ac:dyDescent="0.25">
      <c r="A15" s="326" t="s">
        <v>4700</v>
      </c>
      <c r="B15" t="s">
        <v>5913</v>
      </c>
    </row>
    <row r="16" spans="1:2" x14ac:dyDescent="0.25">
      <c r="A16" s="326" t="s">
        <v>4701</v>
      </c>
      <c r="B16" t="s">
        <v>5914</v>
      </c>
    </row>
    <row r="17" spans="1:2" x14ac:dyDescent="0.25">
      <c r="A17" s="326" t="s">
        <v>4702</v>
      </c>
      <c r="B17" t="s">
        <v>5915</v>
      </c>
    </row>
    <row r="18" spans="1:2" x14ac:dyDescent="0.25">
      <c r="A18" s="326" t="s">
        <v>4703</v>
      </c>
      <c r="B18" t="s">
        <v>5883</v>
      </c>
    </row>
    <row r="19" spans="1:2" x14ac:dyDescent="0.25">
      <c r="A19" s="326" t="s">
        <v>4704</v>
      </c>
      <c r="B19" t="s">
        <v>5882</v>
      </c>
    </row>
    <row r="20" spans="1:2" x14ac:dyDescent="0.25">
      <c r="A20" s="326" t="s">
        <v>4705</v>
      </c>
      <c r="B20" t="s">
        <v>5916</v>
      </c>
    </row>
    <row r="21" spans="1:2" x14ac:dyDescent="0.25">
      <c r="A21" s="326" t="s">
        <v>4706</v>
      </c>
      <c r="B21" t="s">
        <v>5917</v>
      </c>
    </row>
    <row r="22" spans="1:2" x14ac:dyDescent="0.25">
      <c r="A22" s="326" t="s">
        <v>4707</v>
      </c>
      <c r="B22" t="s">
        <v>5710</v>
      </c>
    </row>
    <row r="23" spans="1:2" x14ac:dyDescent="0.25">
      <c r="A23" s="326" t="s">
        <v>4708</v>
      </c>
      <c r="B23" t="s">
        <v>5890</v>
      </c>
    </row>
    <row r="24" spans="1:2" x14ac:dyDescent="0.25">
      <c r="A24" s="326" t="s">
        <v>4709</v>
      </c>
      <c r="B24" t="s">
        <v>5918</v>
      </c>
    </row>
    <row r="25" spans="1:2" x14ac:dyDescent="0.25">
      <c r="A25" s="326" t="s">
        <v>4710</v>
      </c>
      <c r="B25" t="s">
        <v>5919</v>
      </c>
    </row>
    <row r="26" spans="1:2" x14ac:dyDescent="0.25">
      <c r="A26" s="326" t="s">
        <v>4711</v>
      </c>
      <c r="B26" t="s">
        <v>5920</v>
      </c>
    </row>
    <row r="27" spans="1:2" x14ac:dyDescent="0.25">
      <c r="A27" s="326" t="s">
        <v>4712</v>
      </c>
      <c r="B27" t="s">
        <v>5896</v>
      </c>
    </row>
    <row r="28" spans="1:2" x14ac:dyDescent="0.25">
      <c r="A28" s="326" t="s">
        <v>4713</v>
      </c>
      <c r="B28" t="s">
        <v>5891</v>
      </c>
    </row>
  </sheetData>
  <pageMargins left="0.7" right="0.7" top="0.75" bottom="0.75" header="0.3" footer="0.3"/>
  <pageSetup orientation="portrait" horizontalDpi="4294967293" verticalDpi="0"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V9"/>
  <sheetViews>
    <sheetView zoomScale="70" zoomScaleNormal="70" workbookViewId="0">
      <selection activeCell="F24" sqref="F24"/>
    </sheetView>
  </sheetViews>
  <sheetFormatPr baseColWidth="10" defaultRowHeight="15" x14ac:dyDescent="0.25"/>
  <sheetData>
    <row r="1" spans="2:22" x14ac:dyDescent="0.25">
      <c r="E1" s="274"/>
    </row>
    <row r="6" spans="2:22" x14ac:dyDescent="0.25">
      <c r="B6" s="793"/>
      <c r="C6" s="793"/>
      <c r="D6" s="793"/>
      <c r="E6" s="793"/>
      <c r="F6" s="793"/>
      <c r="G6" s="793"/>
      <c r="H6" s="793"/>
      <c r="I6" s="793"/>
      <c r="J6" s="793"/>
      <c r="K6" s="793"/>
      <c r="L6" s="793"/>
      <c r="M6" s="793"/>
      <c r="N6" s="793"/>
      <c r="O6" s="793"/>
      <c r="P6" s="793"/>
      <c r="Q6" s="793"/>
      <c r="R6" s="793"/>
      <c r="S6" s="793"/>
    </row>
    <row r="7" spans="2:22" ht="201.75" customHeight="1" x14ac:dyDescent="0.25">
      <c r="B7" s="793" t="s">
        <v>7923</v>
      </c>
      <c r="C7" s="793"/>
      <c r="D7" s="793"/>
      <c r="E7" s="793"/>
      <c r="F7" s="793"/>
      <c r="G7" s="793"/>
      <c r="H7" s="793"/>
      <c r="I7" s="793"/>
      <c r="J7" s="793"/>
      <c r="K7" s="793"/>
      <c r="L7" s="793"/>
      <c r="M7" s="793"/>
      <c r="N7" s="793"/>
      <c r="O7" s="793"/>
      <c r="P7" s="793"/>
      <c r="Q7" s="793"/>
      <c r="R7" s="793"/>
      <c r="S7" s="793"/>
      <c r="T7" s="793"/>
      <c r="U7" s="793"/>
      <c r="V7" s="793"/>
    </row>
    <row r="8" spans="2:22" x14ac:dyDescent="0.25">
      <c r="B8" s="580"/>
      <c r="C8" s="580"/>
      <c r="D8" s="580"/>
      <c r="E8" s="580"/>
      <c r="F8" s="580"/>
      <c r="G8" s="580"/>
      <c r="H8" s="580"/>
      <c r="I8" s="580"/>
      <c r="J8" s="580"/>
      <c r="K8" s="580"/>
      <c r="L8" s="580"/>
      <c r="M8" s="580"/>
      <c r="N8" s="580"/>
      <c r="O8" s="580"/>
    </row>
    <row r="9" spans="2:22" x14ac:dyDescent="0.25">
      <c r="B9" s="580"/>
      <c r="C9" s="580"/>
      <c r="D9" s="580"/>
      <c r="E9" s="580"/>
      <c r="F9" s="580"/>
      <c r="G9" s="580"/>
      <c r="H9" s="580"/>
      <c r="I9" s="580"/>
      <c r="J9" s="580"/>
      <c r="K9" s="580"/>
      <c r="L9" s="580"/>
      <c r="M9" s="580"/>
      <c r="N9" s="580"/>
      <c r="O9" s="580"/>
    </row>
  </sheetData>
  <mergeCells count="2">
    <mergeCell ref="B6:S6"/>
    <mergeCell ref="B7:V7"/>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29</vt:i4>
      </vt:variant>
    </vt:vector>
  </HeadingPairs>
  <TitlesOfParts>
    <vt:vector size="52" baseType="lpstr">
      <vt:lpstr>MUEBLES</vt:lpstr>
      <vt:lpstr>TICS 24</vt:lpstr>
      <vt:lpstr>NO INVEN</vt:lpstr>
      <vt:lpstr>MAQUINARIA </vt:lpstr>
      <vt:lpstr>AMAMENTO</vt:lpstr>
      <vt:lpstr>INM</vt:lpstr>
      <vt:lpstr>INM (2)</vt:lpstr>
      <vt:lpstr>TRASPORTES</vt:lpstr>
      <vt:lpstr>INTANGIBLES </vt:lpstr>
      <vt:lpstr>ARMA</vt:lpstr>
      <vt:lpstr>NO IN</vt:lpstr>
      <vt:lpstr>EQT</vt:lpstr>
      <vt:lpstr>MAQ</vt:lpstr>
      <vt:lpstr>INTANG</vt:lpstr>
      <vt:lpstr>TICS</vt:lpstr>
      <vt:lpstr>EDIFICIOS </vt:lpstr>
      <vt:lpstr>AREAS </vt:lpstr>
      <vt:lpstr>PERSONAL</vt:lpstr>
      <vt:lpstr>BIENES </vt:lpstr>
      <vt:lpstr>BIENES NOINV</vt:lpstr>
      <vt:lpstr>UBICACIÓN</vt:lpstr>
      <vt:lpstr>INMUEBLES</vt:lpstr>
      <vt:lpstr>Hoja1</vt:lpstr>
      <vt:lpstr>AMAMENTO!Área_de_impresión</vt:lpstr>
      <vt:lpstr>ARMA!Área_de_impresión</vt:lpstr>
      <vt:lpstr>EQT!Área_de_impresión</vt:lpstr>
      <vt:lpstr>INM!Área_de_impresión</vt:lpstr>
      <vt:lpstr>'INM (2)'!Área_de_impresión</vt:lpstr>
      <vt:lpstr>INTANG!Área_de_impresión</vt:lpstr>
      <vt:lpstr>'INTANGIBLES '!Área_de_impresión</vt:lpstr>
      <vt:lpstr>MAQ!Área_de_impresión</vt:lpstr>
      <vt:lpstr>'MAQUINARIA '!Área_de_impresión</vt:lpstr>
      <vt:lpstr>MUEBLES!Área_de_impresión</vt:lpstr>
      <vt:lpstr>'NO IN'!Área_de_impresión</vt:lpstr>
      <vt:lpstr>'NO INVEN'!Área_de_impresión</vt:lpstr>
      <vt:lpstr>TICS!Área_de_impresión</vt:lpstr>
      <vt:lpstr>'TICS 24'!Área_de_impresión</vt:lpstr>
      <vt:lpstr>TRASPORTES!Área_de_impresión</vt:lpstr>
      <vt:lpstr>AMAMENTO!Títulos_a_imprimir</vt:lpstr>
      <vt:lpstr>ARMA!Títulos_a_imprimir</vt:lpstr>
      <vt:lpstr>EQT!Títulos_a_imprimir</vt:lpstr>
      <vt:lpstr>INM!Títulos_a_imprimir</vt:lpstr>
      <vt:lpstr>'INM (2)'!Títulos_a_imprimir</vt:lpstr>
      <vt:lpstr>INTANG!Títulos_a_imprimir</vt:lpstr>
      <vt:lpstr>'INTANGIBLES '!Títulos_a_imprimir</vt:lpstr>
      <vt:lpstr>MAQ!Títulos_a_imprimir</vt:lpstr>
      <vt:lpstr>'MAQUINARIA '!Títulos_a_imprimir</vt:lpstr>
      <vt:lpstr>MUEBLES!Títulos_a_imprimir</vt:lpstr>
      <vt:lpstr>'NO IN'!Títulos_a_imprimir</vt:lpstr>
      <vt:lpstr>'NO INVEN'!Títulos_a_imprimir</vt:lpstr>
      <vt:lpstr>TICS!Títulos_a_imprimir</vt:lpstr>
      <vt:lpstr>'TICS 24'!Títulos_a_imprimir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Josè Luis Olvera</dc:creator>
  <cp:lastModifiedBy>Santiago Anaya</cp:lastModifiedBy>
  <cp:lastPrinted>2024-09-05T17:07:55Z</cp:lastPrinted>
  <dcterms:created xsi:type="dcterms:W3CDTF">2019-10-11T14:42:32Z</dcterms:created>
  <dcterms:modified xsi:type="dcterms:W3CDTF">2024-11-21T21:40:19Z</dcterms:modified>
</cp:coreProperties>
</file>